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905" windowWidth="19230" windowHeight="7455"/>
  </bookViews>
  <sheets>
    <sheet name="Gross Margin variance breakdown" sheetId="1" r:id="rId1"/>
    <sheet name="Help" sheetId="6" r:id="rId2"/>
  </sheets>
  <functionGroups builtInGroupCount="17"/>
  <externalReferences>
    <externalReference r:id="rId3"/>
  </externalReferences>
  <definedNames>
    <definedName name="_xlnm._FilterDatabase" localSheetId="0" hidden="1">'Gross Margin variance breakdown'!$A$60:$ALL$474</definedName>
    <definedName name="activite" localSheetId="1">'[1]Classement périmètre'!$B$36</definedName>
    <definedName name="activite">'Gross Margin variance breakdown'!$B$37</definedName>
    <definedName name="AutoFit_Feuil1">'Gross Margin variance breakdown'!$U$58:$FS$476</definedName>
    <definedName name="COL_FILTER">'Gross Margin variance breakdown'!$J$31</definedName>
    <definedName name="DEBUG">'Gross Margin variance breakdown'!$B$4</definedName>
    <definedName name="devise" localSheetId="1">'[1]Classement périmètre'!$B$37</definedName>
    <definedName name="devise">'Gross Margin variance breakdown'!$B$38</definedName>
    <definedName name="LANG">'Gross Margin variance breakdown'!$R$44</definedName>
    <definedName name="mois_courant" localSheetId="1">'[1]Classement périmètre'!$B$35</definedName>
    <definedName name="mois_courant">'Gross Margin variance breakdown'!$B$35</definedName>
    <definedName name="NB_LIGNES" localSheetId="1">'[1]Classement périmètre'!$A$56</definedName>
    <definedName name="NB_LIGNES">'Gross Margin variance breakdown'!$A$59</definedName>
    <definedName name="norme" localSheetId="1">'[1]Classement périmètre'!$B$39</definedName>
    <definedName name="norme">'Gross Margin variance breakdown'!$B$40</definedName>
    <definedName name="partenaire" localSheetId="1">'[1]Classement périmètre'!$B$41</definedName>
    <definedName name="partenaire">'Gross Margin variance breakdown'!$B$42</definedName>
    <definedName name="PERIM_CHOIX">'Gross Margin variance breakdown'!$R$50</definedName>
    <definedName name="PERIM_TRAD">'Gross Margin variance breakdown'!$H$31</definedName>
    <definedName name="PHASE_CHOIX">'Gross Margin variance breakdown'!$R$46</definedName>
    <definedName name="PHASE_TRAD">'Gross Margin variance breakdown'!$F$31</definedName>
    <definedName name="Phases_comp" localSheetId="1">'[1]Classement périmètre'!$A$16:$A$17</definedName>
    <definedName name="Phases_comp">'Gross Margin variance breakdown'!$A$16:$A$18</definedName>
    <definedName name="Print_Area" localSheetId="0">'Gross Margin variance breakdown'!$F$1:$FT$476</definedName>
    <definedName name="Server" localSheetId="1">'[1]Classement périmètre'!$B$1</definedName>
    <definedName name="Server">'Gross Margin variance breakdown'!$B$1</definedName>
    <definedName name="Start_position">'Gross Margin variance breakdown'!$P$56</definedName>
    <definedName name="TM1RPTDATARNG2" localSheetId="0">'Gross Margin variance breakdown'!$60:$474</definedName>
    <definedName name="TM1RPTFMTIDCOL" localSheetId="0">'Gross Margin variance breakdown'!$A$6:$A$14</definedName>
    <definedName name="TM1RPTFMTRNG" localSheetId="0">'Gross Margin variance breakdown'!$F$6:$FT$14</definedName>
    <definedName name="TOP_FLOP_separateur">'Gross Margin variance breakdown'!$13:$13</definedName>
    <definedName name="TRI_CHOIX">'Gross Margin variance breakdown'!$R$48</definedName>
    <definedName name="TRI_LANG">'Gross Margin variance breakdown'!$F$30</definedName>
    <definedName name="TRI_TRAD">'Gross Margin variance breakdown'!$G$31</definedName>
    <definedName name="tx_integ" localSheetId="1">'[1]Classement périmètre'!$B$40</definedName>
    <definedName name="tx_integ">'Gross Margin variance breakdown'!$B$41</definedName>
    <definedName name="TYPE_PHASE">'Gross Margin variance breakdown'!$A$21</definedName>
    <definedName name="TYPE_TRI" localSheetId="1">'[1]Classement périmètre'!$A$31</definedName>
    <definedName name="TYPE_TRI">'Gross Margin variance breakdown'!$A$31</definedName>
    <definedName name="UG" localSheetId="1">'[1]Classement périmètre'!$B$33</definedName>
    <definedName name="UG">'Gross Margin variance breakdown'!$B$33</definedName>
    <definedName name="xServer">'Gross Margin variance breakdown'!$B$2</definedName>
    <definedName name="Z_0D3D7DF7_DF75_4E5B_985D_3FB7ADD47718_.wvu.FilterData" localSheetId="0" hidden="1">'Gross Margin variance breakdown'!$A$60:$ALS$60</definedName>
    <definedName name="Z_5E0F07AC_7F74_4756_B25B_D077886AE56F_.wvu.Cols" localSheetId="0" hidden="1">'Gross Margin variance breakdown'!$A:$L,'Gross Margin variance breakdown'!$U:$V,'Gross Margin variance breakdown'!$Y:$AM,'Gross Margin variance breakdown'!$AO:$AQ,'Gross Margin variance breakdown'!$AS:$BP,'Gross Margin variance breakdown'!$BR:$CO,'Gross Margin variance breakdown'!$CQ:$DN,'Gross Margin variance breakdown'!$DP:$EM,'Gross Margin variance breakdown'!$EO:$FI</definedName>
    <definedName name="Z_5E0F07AC_7F74_4756_B25B_D077886AE56F_.wvu.FilterData" localSheetId="0" hidden="1">'Gross Margin variance breakdown'!$A$60:$ALS$60</definedName>
    <definedName name="Z_5E0F07AC_7F74_4756_B25B_D077886AE56F_.wvu.PrintArea" localSheetId="0" hidden="1">'Gross Margin variance breakdown'!$F$1:$FT$476</definedName>
    <definedName name="Z_5E0F07AC_7F74_4756_B25B_D077886AE56F_.wvu.Rows" localSheetId="0" hidden="1">'Gross Margin variance breakdown'!$1:$24,'Gross Margin variance breakdown'!$38:$38,'Gross Margin variance breakdown'!$41:$42,'Gross Margin variance breakdown'!$58:$58,'Gross Margin variance breakdown'!$60:$60</definedName>
  </definedNames>
  <calcPr calcId="145621" calcMode="manual" calcCompleted="0" calcOnSave="0" concurrentCalc="0"/>
  <customWorkbookViews>
    <customWorkbookView name="Dev" guid="{0D3D7DF7-DF75-4E5B-985D-3FB7ADD47718}" maximized="1" windowWidth="1270" windowHeight="750" activeSheetId="1"/>
    <customWorkbookView name="Prod" guid="{5E0F07AC-7F74-4756-B25B-D077886AE56F}" maximized="1" windowWidth="1270" windowHeight="816" activeSheetId="1" showFormulaBar="0"/>
  </customWorkbookViews>
</workbook>
</file>

<file path=xl/calcChain.xml><?xml version="1.0" encoding="utf-8"?>
<calcChain xmlns="http://schemas.openxmlformats.org/spreadsheetml/2006/main">
  <c r="A359" i="1" l="1"/>
  <c r="B3" i="1"/>
  <c r="B37" i="1"/>
  <c r="R37" i="1"/>
  <c r="B38" i="1"/>
  <c r="R38" i="1"/>
  <c r="B40" i="1"/>
  <c r="R40" i="1"/>
  <c r="B41" i="1"/>
  <c r="R41" i="1"/>
  <c r="B42" i="1"/>
  <c r="R42" i="1"/>
  <c r="B35" i="1"/>
  <c r="R35" i="1"/>
  <c r="Q2" i="1"/>
  <c r="U2" i="1"/>
  <c r="B45" i="1"/>
  <c r="Q4" i="1"/>
  <c r="U4" i="1"/>
  <c r="U359" i="1"/>
  <c r="D16" i="1"/>
  <c r="A16" i="1"/>
  <c r="D17" i="1"/>
  <c r="A17" i="1"/>
  <c r="B17" i="1"/>
  <c r="R2" i="1"/>
  <c r="V2" i="1"/>
  <c r="R4" i="1"/>
  <c r="V4" i="1"/>
  <c r="V359" i="1"/>
  <c r="W359" i="1"/>
  <c r="Y2" i="1"/>
  <c r="Y4" i="1"/>
  <c r="Y359" i="1"/>
  <c r="AD2" i="1"/>
  <c r="AD4" i="1"/>
  <c r="AD359" i="1"/>
  <c r="BL359" i="1"/>
  <c r="AR359" i="1"/>
  <c r="Z2" i="1"/>
  <c r="Z4" i="1"/>
  <c r="Z359" i="1"/>
  <c r="AE2" i="1"/>
  <c r="AE4" i="1"/>
  <c r="AE359" i="1"/>
  <c r="CK359" i="1"/>
  <c r="BQ359" i="1"/>
  <c r="AA2" i="1"/>
  <c r="AA4" i="1"/>
  <c r="AA359" i="1"/>
  <c r="AF2" i="1"/>
  <c r="AF4" i="1"/>
  <c r="AF359" i="1"/>
  <c r="DJ359" i="1"/>
  <c r="CP359" i="1"/>
  <c r="AB2" i="1"/>
  <c r="AB4" i="1"/>
  <c r="AB359" i="1"/>
  <c r="AG2" i="1"/>
  <c r="AG4" i="1"/>
  <c r="AG359" i="1"/>
  <c r="EI359" i="1"/>
  <c r="DO359" i="1"/>
  <c r="AC2" i="1"/>
  <c r="AC4" i="1"/>
  <c r="AC359" i="1"/>
  <c r="AH2" i="1"/>
  <c r="AH4" i="1"/>
  <c r="AH359" i="1"/>
  <c r="FH359" i="1"/>
  <c r="EN359" i="1"/>
  <c r="FK359" i="1"/>
  <c r="FN2" i="1"/>
  <c r="FN4" i="1"/>
  <c r="FN359" i="1"/>
  <c r="FP2" i="1"/>
  <c r="FP4" i="1"/>
  <c r="FP359" i="1"/>
  <c r="FR359" i="1"/>
  <c r="K359" i="1"/>
  <c r="AP2" i="1"/>
  <c r="AP4" i="1"/>
  <c r="AP359" i="1"/>
  <c r="BO2" i="1"/>
  <c r="BO4" i="1"/>
  <c r="BO359" i="1"/>
  <c r="CN2" i="1"/>
  <c r="CN4" i="1"/>
  <c r="CN359" i="1"/>
  <c r="DM2" i="1"/>
  <c r="DM4" i="1"/>
  <c r="DM359" i="1"/>
  <c r="EL2" i="1"/>
  <c r="EL4" i="1"/>
  <c r="EL359" i="1"/>
  <c r="J359" i="1"/>
  <c r="AO2" i="1"/>
  <c r="AO4" i="1"/>
  <c r="AO359" i="1"/>
  <c r="BN2" i="1"/>
  <c r="BN4" i="1"/>
  <c r="BN359" i="1"/>
  <c r="CM2" i="1"/>
  <c r="CM4" i="1"/>
  <c r="CM359" i="1"/>
  <c r="DL2" i="1"/>
  <c r="DL4" i="1"/>
  <c r="DL359" i="1"/>
  <c r="EK2" i="1"/>
  <c r="EK4" i="1"/>
  <c r="EK359" i="1"/>
  <c r="F359" i="1"/>
  <c r="A358" i="1"/>
  <c r="U358" i="1"/>
  <c r="V358" i="1"/>
  <c r="W358" i="1"/>
  <c r="Y358" i="1"/>
  <c r="AD358" i="1"/>
  <c r="BL358" i="1"/>
  <c r="AR358" i="1"/>
  <c r="Z358" i="1"/>
  <c r="AE358" i="1"/>
  <c r="CK358" i="1"/>
  <c r="BQ358" i="1"/>
  <c r="AA358" i="1"/>
  <c r="AF358" i="1"/>
  <c r="DJ358" i="1"/>
  <c r="CP358" i="1"/>
  <c r="AB358" i="1"/>
  <c r="AG358" i="1"/>
  <c r="EI358" i="1"/>
  <c r="DO358" i="1"/>
  <c r="AC358" i="1"/>
  <c r="AH358" i="1"/>
  <c r="FH358" i="1"/>
  <c r="EN358" i="1"/>
  <c r="FK358" i="1"/>
  <c r="FN358" i="1"/>
  <c r="FP358" i="1"/>
  <c r="FR358" i="1"/>
  <c r="K358" i="1"/>
  <c r="AP358" i="1"/>
  <c r="BO358" i="1"/>
  <c r="CN358" i="1"/>
  <c r="DM358" i="1"/>
  <c r="EL358" i="1"/>
  <c r="J358" i="1"/>
  <c r="AO358" i="1"/>
  <c r="BN358" i="1"/>
  <c r="CM358" i="1"/>
  <c r="DL358" i="1"/>
  <c r="EK358" i="1"/>
  <c r="F358" i="1"/>
  <c r="A114" i="1"/>
  <c r="U114" i="1"/>
  <c r="V114" i="1"/>
  <c r="W114" i="1"/>
  <c r="Y114" i="1"/>
  <c r="AD114" i="1"/>
  <c r="BL114" i="1"/>
  <c r="AR114" i="1"/>
  <c r="Z114" i="1"/>
  <c r="AE114" i="1"/>
  <c r="CK114" i="1"/>
  <c r="BQ114" i="1"/>
  <c r="AA114" i="1"/>
  <c r="AF114" i="1"/>
  <c r="DJ114" i="1"/>
  <c r="CP114" i="1"/>
  <c r="AB114" i="1"/>
  <c r="AG114" i="1"/>
  <c r="EI114" i="1"/>
  <c r="DO114" i="1"/>
  <c r="AC114" i="1"/>
  <c r="AH114" i="1"/>
  <c r="FH114" i="1"/>
  <c r="EN114" i="1"/>
  <c r="FK114" i="1"/>
  <c r="FN114" i="1"/>
  <c r="FP114" i="1"/>
  <c r="FR114" i="1"/>
  <c r="K114" i="1"/>
  <c r="AP114" i="1"/>
  <c r="BO114" i="1"/>
  <c r="CN114" i="1"/>
  <c r="DM114" i="1"/>
  <c r="EL114" i="1"/>
  <c r="FQ114" i="1"/>
  <c r="J114" i="1"/>
  <c r="AO114" i="1"/>
  <c r="BN114" i="1"/>
  <c r="CM114" i="1"/>
  <c r="DL114" i="1"/>
  <c r="EK114" i="1"/>
  <c r="FO114" i="1"/>
  <c r="F114" i="1"/>
  <c r="A357" i="1"/>
  <c r="U357" i="1"/>
  <c r="V357" i="1"/>
  <c r="W357" i="1"/>
  <c r="Y357" i="1"/>
  <c r="AD357" i="1"/>
  <c r="BL357" i="1"/>
  <c r="AR357" i="1"/>
  <c r="Z357" i="1"/>
  <c r="AE357" i="1"/>
  <c r="CK357" i="1"/>
  <c r="BQ357" i="1"/>
  <c r="AA357" i="1"/>
  <c r="AF357" i="1"/>
  <c r="DJ357" i="1"/>
  <c r="CP357" i="1"/>
  <c r="AB357" i="1"/>
  <c r="AG357" i="1"/>
  <c r="EI357" i="1"/>
  <c r="DO357" i="1"/>
  <c r="AC357" i="1"/>
  <c r="AH357" i="1"/>
  <c r="FH357" i="1"/>
  <c r="EN357" i="1"/>
  <c r="FK357" i="1"/>
  <c r="FN357" i="1"/>
  <c r="FP357" i="1"/>
  <c r="FR357" i="1"/>
  <c r="K357" i="1"/>
  <c r="AP357" i="1"/>
  <c r="BO357" i="1"/>
  <c r="CN357" i="1"/>
  <c r="DM357" i="1"/>
  <c r="EL357" i="1"/>
  <c r="J357" i="1"/>
  <c r="AO357" i="1"/>
  <c r="BN357" i="1"/>
  <c r="CM357" i="1"/>
  <c r="DL357" i="1"/>
  <c r="EK357" i="1"/>
  <c r="F357" i="1"/>
  <c r="A108" i="1"/>
  <c r="U108" i="1"/>
  <c r="V108" i="1"/>
  <c r="W108" i="1"/>
  <c r="Y108" i="1"/>
  <c r="AD108" i="1"/>
  <c r="BL108" i="1"/>
  <c r="AR108" i="1"/>
  <c r="Z108" i="1"/>
  <c r="AE108" i="1"/>
  <c r="CK108" i="1"/>
  <c r="BQ108" i="1"/>
  <c r="AA108" i="1"/>
  <c r="AF108" i="1"/>
  <c r="DJ108" i="1"/>
  <c r="CP108" i="1"/>
  <c r="AB108" i="1"/>
  <c r="AG108" i="1"/>
  <c r="EI108" i="1"/>
  <c r="DO108" i="1"/>
  <c r="AC108" i="1"/>
  <c r="AH108" i="1"/>
  <c r="FH108" i="1"/>
  <c r="EN108" i="1"/>
  <c r="FK108" i="1"/>
  <c r="FN108" i="1"/>
  <c r="FP108" i="1"/>
  <c r="FR108" i="1"/>
  <c r="K108" i="1"/>
  <c r="AP108" i="1"/>
  <c r="BO108" i="1"/>
  <c r="CN108" i="1"/>
  <c r="DM108" i="1"/>
  <c r="EL108" i="1"/>
  <c r="FQ108" i="1"/>
  <c r="J108" i="1"/>
  <c r="AO108" i="1"/>
  <c r="BN108" i="1"/>
  <c r="CM108" i="1"/>
  <c r="DL108" i="1"/>
  <c r="EK108" i="1"/>
  <c r="FO108" i="1"/>
  <c r="F108" i="1"/>
  <c r="A113" i="1"/>
  <c r="U113" i="1"/>
  <c r="V113" i="1"/>
  <c r="W113" i="1"/>
  <c r="Y113" i="1"/>
  <c r="AD113" i="1"/>
  <c r="BL113" i="1"/>
  <c r="AR113" i="1"/>
  <c r="Z113" i="1"/>
  <c r="AE113" i="1"/>
  <c r="CK113" i="1"/>
  <c r="BQ113" i="1"/>
  <c r="AA113" i="1"/>
  <c r="AF113" i="1"/>
  <c r="DJ113" i="1"/>
  <c r="CP113" i="1"/>
  <c r="AB113" i="1"/>
  <c r="AG113" i="1"/>
  <c r="EI113" i="1"/>
  <c r="DO113" i="1"/>
  <c r="AC113" i="1"/>
  <c r="AH113" i="1"/>
  <c r="FH113" i="1"/>
  <c r="EN113" i="1"/>
  <c r="FK113" i="1"/>
  <c r="FN113" i="1"/>
  <c r="FP113" i="1"/>
  <c r="FR113" i="1"/>
  <c r="K113" i="1"/>
  <c r="AP113" i="1"/>
  <c r="BO113" i="1"/>
  <c r="CN113" i="1"/>
  <c r="DM113" i="1"/>
  <c r="EL113" i="1"/>
  <c r="FQ113" i="1"/>
  <c r="J113" i="1"/>
  <c r="AO113" i="1"/>
  <c r="BN113" i="1"/>
  <c r="CM113" i="1"/>
  <c r="DL113" i="1"/>
  <c r="EK113" i="1"/>
  <c r="FO113" i="1"/>
  <c r="F113" i="1"/>
  <c r="A123" i="1"/>
  <c r="U123" i="1"/>
  <c r="V123" i="1"/>
  <c r="W123" i="1"/>
  <c r="Y123" i="1"/>
  <c r="AD123" i="1"/>
  <c r="BL123" i="1"/>
  <c r="AR123" i="1"/>
  <c r="Z123" i="1"/>
  <c r="AE123" i="1"/>
  <c r="CK123" i="1"/>
  <c r="BQ123" i="1"/>
  <c r="AA123" i="1"/>
  <c r="AF123" i="1"/>
  <c r="DJ123" i="1"/>
  <c r="CP123" i="1"/>
  <c r="AB123" i="1"/>
  <c r="AG123" i="1"/>
  <c r="EI123" i="1"/>
  <c r="DO123" i="1"/>
  <c r="AC123" i="1"/>
  <c r="AH123" i="1"/>
  <c r="FH123" i="1"/>
  <c r="EN123" i="1"/>
  <c r="FK123" i="1"/>
  <c r="FN123" i="1"/>
  <c r="FP123" i="1"/>
  <c r="FR123" i="1"/>
  <c r="K123" i="1"/>
  <c r="AP123" i="1"/>
  <c r="BO123" i="1"/>
  <c r="CN123" i="1"/>
  <c r="DM123" i="1"/>
  <c r="EL123" i="1"/>
  <c r="FQ123" i="1"/>
  <c r="J123" i="1"/>
  <c r="AO123" i="1"/>
  <c r="BN123" i="1"/>
  <c r="CM123" i="1"/>
  <c r="DL123" i="1"/>
  <c r="EK123" i="1"/>
  <c r="FO123" i="1"/>
  <c r="F123" i="1"/>
  <c r="A95" i="1"/>
  <c r="U95" i="1"/>
  <c r="V95" i="1"/>
  <c r="W95" i="1"/>
  <c r="Y95" i="1"/>
  <c r="AD95" i="1"/>
  <c r="BL95" i="1"/>
  <c r="AR95" i="1"/>
  <c r="Z95" i="1"/>
  <c r="AE95" i="1"/>
  <c r="CK95" i="1"/>
  <c r="BQ95" i="1"/>
  <c r="AA95" i="1"/>
  <c r="AF95" i="1"/>
  <c r="DJ95" i="1"/>
  <c r="CP95" i="1"/>
  <c r="AB95" i="1"/>
  <c r="AG95" i="1"/>
  <c r="EI95" i="1"/>
  <c r="DO95" i="1"/>
  <c r="AC95" i="1"/>
  <c r="AH95" i="1"/>
  <c r="FH95" i="1"/>
  <c r="EN95" i="1"/>
  <c r="FK95" i="1"/>
  <c r="FN95" i="1"/>
  <c r="FP95" i="1"/>
  <c r="FR95" i="1"/>
  <c r="K95" i="1"/>
  <c r="AP95" i="1"/>
  <c r="BO95" i="1"/>
  <c r="CN95" i="1"/>
  <c r="DM95" i="1"/>
  <c r="EL95" i="1"/>
  <c r="FQ95" i="1"/>
  <c r="J95" i="1"/>
  <c r="AO95" i="1"/>
  <c r="BN95" i="1"/>
  <c r="CM95" i="1"/>
  <c r="DL95" i="1"/>
  <c r="EK95" i="1"/>
  <c r="FO95" i="1"/>
  <c r="F95" i="1"/>
  <c r="A203" i="1"/>
  <c r="U203" i="1"/>
  <c r="V203" i="1"/>
  <c r="W203" i="1"/>
  <c r="Y203" i="1"/>
  <c r="AD203" i="1"/>
  <c r="BL203" i="1"/>
  <c r="AR203" i="1"/>
  <c r="Z203" i="1"/>
  <c r="AE203" i="1"/>
  <c r="CK203" i="1"/>
  <c r="BQ203" i="1"/>
  <c r="AA203" i="1"/>
  <c r="AF203" i="1"/>
  <c r="DJ203" i="1"/>
  <c r="CP203" i="1"/>
  <c r="AB203" i="1"/>
  <c r="AG203" i="1"/>
  <c r="EI203" i="1"/>
  <c r="DO203" i="1"/>
  <c r="AC203" i="1"/>
  <c r="AH203" i="1"/>
  <c r="FH203" i="1"/>
  <c r="EN203" i="1"/>
  <c r="FK203" i="1"/>
  <c r="FN203" i="1"/>
  <c r="FP203" i="1"/>
  <c r="FR203" i="1"/>
  <c r="K203" i="1"/>
  <c r="AP203" i="1"/>
  <c r="BO203" i="1"/>
  <c r="CN203" i="1"/>
  <c r="DM203" i="1"/>
  <c r="EL203" i="1"/>
  <c r="FQ203" i="1"/>
  <c r="J203" i="1"/>
  <c r="AO203" i="1"/>
  <c r="BN203" i="1"/>
  <c r="CM203" i="1"/>
  <c r="DL203" i="1"/>
  <c r="EK203" i="1"/>
  <c r="FO203" i="1"/>
  <c r="F203" i="1"/>
  <c r="A356" i="1"/>
  <c r="U356" i="1"/>
  <c r="V356" i="1"/>
  <c r="W356" i="1"/>
  <c r="Y356" i="1"/>
  <c r="AD356" i="1"/>
  <c r="BL356" i="1"/>
  <c r="AR356" i="1"/>
  <c r="Z356" i="1"/>
  <c r="AE356" i="1"/>
  <c r="CK356" i="1"/>
  <c r="BQ356" i="1"/>
  <c r="AA356" i="1"/>
  <c r="AF356" i="1"/>
  <c r="DJ356" i="1"/>
  <c r="CP356" i="1"/>
  <c r="AB356" i="1"/>
  <c r="AG356" i="1"/>
  <c r="EI356" i="1"/>
  <c r="DO356" i="1"/>
  <c r="AC356" i="1"/>
  <c r="AH356" i="1"/>
  <c r="FH356" i="1"/>
  <c r="EN356" i="1"/>
  <c r="FK356" i="1"/>
  <c r="FN356" i="1"/>
  <c r="FP356" i="1"/>
  <c r="FR356" i="1"/>
  <c r="K356" i="1"/>
  <c r="AP356" i="1"/>
  <c r="BO356" i="1"/>
  <c r="CN356" i="1"/>
  <c r="DM356" i="1"/>
  <c r="EL356" i="1"/>
  <c r="J356" i="1"/>
  <c r="AO356" i="1"/>
  <c r="BN356" i="1"/>
  <c r="CM356" i="1"/>
  <c r="DL356" i="1"/>
  <c r="EK356" i="1"/>
  <c r="F356" i="1"/>
  <c r="A355" i="1"/>
  <c r="U355" i="1"/>
  <c r="V355" i="1"/>
  <c r="W355" i="1"/>
  <c r="Y355" i="1"/>
  <c r="AD355" i="1"/>
  <c r="BL355" i="1"/>
  <c r="AR355" i="1"/>
  <c r="Z355" i="1"/>
  <c r="AE355" i="1"/>
  <c r="CK355" i="1"/>
  <c r="BQ355" i="1"/>
  <c r="AA355" i="1"/>
  <c r="AF355" i="1"/>
  <c r="DJ355" i="1"/>
  <c r="CP355" i="1"/>
  <c r="AB355" i="1"/>
  <c r="AG355" i="1"/>
  <c r="EI355" i="1"/>
  <c r="DO355" i="1"/>
  <c r="AC355" i="1"/>
  <c r="AH355" i="1"/>
  <c r="FH355" i="1"/>
  <c r="EN355" i="1"/>
  <c r="FK355" i="1"/>
  <c r="FN355" i="1"/>
  <c r="FP355" i="1"/>
  <c r="FR355" i="1"/>
  <c r="K355" i="1"/>
  <c r="AP355" i="1"/>
  <c r="BO355" i="1"/>
  <c r="CN355" i="1"/>
  <c r="DM355" i="1"/>
  <c r="EL355" i="1"/>
  <c r="J355" i="1"/>
  <c r="AO355" i="1"/>
  <c r="BN355" i="1"/>
  <c r="CM355" i="1"/>
  <c r="DL355" i="1"/>
  <c r="EK355" i="1"/>
  <c r="F355" i="1"/>
  <c r="A150" i="1"/>
  <c r="U150" i="1"/>
  <c r="V150" i="1"/>
  <c r="W150" i="1"/>
  <c r="Y150" i="1"/>
  <c r="AD150" i="1"/>
  <c r="BL150" i="1"/>
  <c r="AR150" i="1"/>
  <c r="Z150" i="1"/>
  <c r="AE150" i="1"/>
  <c r="CK150" i="1"/>
  <c r="BQ150" i="1"/>
  <c r="AA150" i="1"/>
  <c r="AF150" i="1"/>
  <c r="DJ150" i="1"/>
  <c r="CP150" i="1"/>
  <c r="AB150" i="1"/>
  <c r="AG150" i="1"/>
  <c r="EI150" i="1"/>
  <c r="DO150" i="1"/>
  <c r="AC150" i="1"/>
  <c r="AH150" i="1"/>
  <c r="FH150" i="1"/>
  <c r="EN150" i="1"/>
  <c r="FK150" i="1"/>
  <c r="FN150" i="1"/>
  <c r="FP150" i="1"/>
  <c r="FR150" i="1"/>
  <c r="K150" i="1"/>
  <c r="AP150" i="1"/>
  <c r="BO150" i="1"/>
  <c r="CN150" i="1"/>
  <c r="DM150" i="1"/>
  <c r="EL150" i="1"/>
  <c r="FQ150" i="1"/>
  <c r="J150" i="1"/>
  <c r="AO150" i="1"/>
  <c r="BN150" i="1"/>
  <c r="CM150" i="1"/>
  <c r="DL150" i="1"/>
  <c r="EK150" i="1"/>
  <c r="FO150" i="1"/>
  <c r="F150" i="1"/>
  <c r="A380" i="1"/>
  <c r="U380" i="1"/>
  <c r="V380" i="1"/>
  <c r="W380" i="1"/>
  <c r="Y380" i="1"/>
  <c r="AD380" i="1"/>
  <c r="BL380" i="1"/>
  <c r="AR380" i="1"/>
  <c r="Z380" i="1"/>
  <c r="AE380" i="1"/>
  <c r="CK380" i="1"/>
  <c r="BQ380" i="1"/>
  <c r="AA380" i="1"/>
  <c r="AF380" i="1"/>
  <c r="DJ380" i="1"/>
  <c r="CP380" i="1"/>
  <c r="AB380" i="1"/>
  <c r="AG380" i="1"/>
  <c r="EI380" i="1"/>
  <c r="DO380" i="1"/>
  <c r="AC380" i="1"/>
  <c r="AH380" i="1"/>
  <c r="FH380" i="1"/>
  <c r="EN380" i="1"/>
  <c r="FK380" i="1"/>
  <c r="FN380" i="1"/>
  <c r="FP380" i="1"/>
  <c r="FR380" i="1"/>
  <c r="K380" i="1"/>
  <c r="AP380" i="1"/>
  <c r="BO380" i="1"/>
  <c r="CN380" i="1"/>
  <c r="DM380" i="1"/>
  <c r="EL380" i="1"/>
  <c r="FQ380" i="1"/>
  <c r="J380" i="1"/>
  <c r="AO380" i="1"/>
  <c r="BN380" i="1"/>
  <c r="CM380" i="1"/>
  <c r="DL380" i="1"/>
  <c r="EK380" i="1"/>
  <c r="FO380" i="1"/>
  <c r="F380" i="1"/>
  <c r="A133" i="1"/>
  <c r="U133" i="1"/>
  <c r="V133" i="1"/>
  <c r="W133" i="1"/>
  <c r="Y133" i="1"/>
  <c r="AD133" i="1"/>
  <c r="BL133" i="1"/>
  <c r="AR133" i="1"/>
  <c r="Z133" i="1"/>
  <c r="AE133" i="1"/>
  <c r="CK133" i="1"/>
  <c r="BQ133" i="1"/>
  <c r="AA133" i="1"/>
  <c r="AF133" i="1"/>
  <c r="DJ133" i="1"/>
  <c r="CP133" i="1"/>
  <c r="AB133" i="1"/>
  <c r="AG133" i="1"/>
  <c r="EI133" i="1"/>
  <c r="DO133" i="1"/>
  <c r="AC133" i="1"/>
  <c r="AH133" i="1"/>
  <c r="FH133" i="1"/>
  <c r="EN133" i="1"/>
  <c r="FK133" i="1"/>
  <c r="FN133" i="1"/>
  <c r="FP133" i="1"/>
  <c r="FR133" i="1"/>
  <c r="K133" i="1"/>
  <c r="AP133" i="1"/>
  <c r="BO133" i="1"/>
  <c r="CN133" i="1"/>
  <c r="DM133" i="1"/>
  <c r="EL133" i="1"/>
  <c r="FQ133" i="1"/>
  <c r="J133" i="1"/>
  <c r="AO133" i="1"/>
  <c r="BN133" i="1"/>
  <c r="CM133" i="1"/>
  <c r="DL133" i="1"/>
  <c r="EK133" i="1"/>
  <c r="FO133" i="1"/>
  <c r="F133" i="1"/>
  <c r="A138" i="1"/>
  <c r="U138" i="1"/>
  <c r="V138" i="1"/>
  <c r="W138" i="1"/>
  <c r="Y138" i="1"/>
  <c r="AD138" i="1"/>
  <c r="BL138" i="1"/>
  <c r="AR138" i="1"/>
  <c r="Z138" i="1"/>
  <c r="AE138" i="1"/>
  <c r="CK138" i="1"/>
  <c r="BQ138" i="1"/>
  <c r="AA138" i="1"/>
  <c r="AF138" i="1"/>
  <c r="DJ138" i="1"/>
  <c r="CP138" i="1"/>
  <c r="AB138" i="1"/>
  <c r="AG138" i="1"/>
  <c r="EI138" i="1"/>
  <c r="DO138" i="1"/>
  <c r="AC138" i="1"/>
  <c r="AH138" i="1"/>
  <c r="FH138" i="1"/>
  <c r="EN138" i="1"/>
  <c r="FK138" i="1"/>
  <c r="FN138" i="1"/>
  <c r="FP138" i="1"/>
  <c r="FR138" i="1"/>
  <c r="K138" i="1"/>
  <c r="AP138" i="1"/>
  <c r="BO138" i="1"/>
  <c r="CN138" i="1"/>
  <c r="DM138" i="1"/>
  <c r="EL138" i="1"/>
  <c r="FQ138" i="1"/>
  <c r="J138" i="1"/>
  <c r="AO138" i="1"/>
  <c r="BN138" i="1"/>
  <c r="CM138" i="1"/>
  <c r="DL138" i="1"/>
  <c r="EK138" i="1"/>
  <c r="FO138" i="1"/>
  <c r="F138" i="1"/>
  <c r="A144" i="1"/>
  <c r="U144" i="1"/>
  <c r="V144" i="1"/>
  <c r="W144" i="1"/>
  <c r="Y144" i="1"/>
  <c r="AD144" i="1"/>
  <c r="BL144" i="1"/>
  <c r="AR144" i="1"/>
  <c r="Z144" i="1"/>
  <c r="AE144" i="1"/>
  <c r="CK144" i="1"/>
  <c r="BQ144" i="1"/>
  <c r="AA144" i="1"/>
  <c r="AF144" i="1"/>
  <c r="DJ144" i="1"/>
  <c r="CP144" i="1"/>
  <c r="AB144" i="1"/>
  <c r="AG144" i="1"/>
  <c r="EI144" i="1"/>
  <c r="DO144" i="1"/>
  <c r="AC144" i="1"/>
  <c r="AH144" i="1"/>
  <c r="FH144" i="1"/>
  <c r="EN144" i="1"/>
  <c r="FK144" i="1"/>
  <c r="FN144" i="1"/>
  <c r="FP144" i="1"/>
  <c r="FR144" i="1"/>
  <c r="K144" i="1"/>
  <c r="AP144" i="1"/>
  <c r="BO144" i="1"/>
  <c r="CN144" i="1"/>
  <c r="DM144" i="1"/>
  <c r="EL144" i="1"/>
  <c r="FQ144" i="1"/>
  <c r="J144" i="1"/>
  <c r="AO144" i="1"/>
  <c r="BN144" i="1"/>
  <c r="CM144" i="1"/>
  <c r="DL144" i="1"/>
  <c r="EK144" i="1"/>
  <c r="FO144" i="1"/>
  <c r="F144" i="1"/>
  <c r="A195" i="1"/>
  <c r="U195" i="1"/>
  <c r="V195" i="1"/>
  <c r="W195" i="1"/>
  <c r="Y195" i="1"/>
  <c r="AD195" i="1"/>
  <c r="BL195" i="1"/>
  <c r="AR195" i="1"/>
  <c r="Z195" i="1"/>
  <c r="AE195" i="1"/>
  <c r="CK195" i="1"/>
  <c r="BQ195" i="1"/>
  <c r="AA195" i="1"/>
  <c r="AF195" i="1"/>
  <c r="DJ195" i="1"/>
  <c r="CP195" i="1"/>
  <c r="AB195" i="1"/>
  <c r="AG195" i="1"/>
  <c r="EI195" i="1"/>
  <c r="DO195" i="1"/>
  <c r="AC195" i="1"/>
  <c r="AH195" i="1"/>
  <c r="FH195" i="1"/>
  <c r="EN195" i="1"/>
  <c r="FK195" i="1"/>
  <c r="FN195" i="1"/>
  <c r="FP195" i="1"/>
  <c r="FR195" i="1"/>
  <c r="K195" i="1"/>
  <c r="AP195" i="1"/>
  <c r="BO195" i="1"/>
  <c r="CN195" i="1"/>
  <c r="DM195" i="1"/>
  <c r="EL195" i="1"/>
  <c r="FQ195" i="1"/>
  <c r="J195" i="1"/>
  <c r="AO195" i="1"/>
  <c r="BN195" i="1"/>
  <c r="CM195" i="1"/>
  <c r="DL195" i="1"/>
  <c r="EK195" i="1"/>
  <c r="FO195" i="1"/>
  <c r="F195" i="1"/>
  <c r="A80" i="1"/>
  <c r="U80" i="1"/>
  <c r="V80" i="1"/>
  <c r="W80" i="1"/>
  <c r="Y80" i="1"/>
  <c r="AD80" i="1"/>
  <c r="BL80" i="1"/>
  <c r="AR80" i="1"/>
  <c r="Z80" i="1"/>
  <c r="AE80" i="1"/>
  <c r="CK80" i="1"/>
  <c r="BQ80" i="1"/>
  <c r="AA80" i="1"/>
  <c r="AF80" i="1"/>
  <c r="DJ80" i="1"/>
  <c r="CP80" i="1"/>
  <c r="AB80" i="1"/>
  <c r="AG80" i="1"/>
  <c r="EI80" i="1"/>
  <c r="DO80" i="1"/>
  <c r="AC80" i="1"/>
  <c r="AH80" i="1"/>
  <c r="FH80" i="1"/>
  <c r="EN80" i="1"/>
  <c r="FK80" i="1"/>
  <c r="FN80" i="1"/>
  <c r="FP80" i="1"/>
  <c r="FR80" i="1"/>
  <c r="K80" i="1"/>
  <c r="AP80" i="1"/>
  <c r="BO80" i="1"/>
  <c r="CN80" i="1"/>
  <c r="DM80" i="1"/>
  <c r="EL80" i="1"/>
  <c r="FQ80" i="1"/>
  <c r="J80" i="1"/>
  <c r="AO80" i="1"/>
  <c r="BN80" i="1"/>
  <c r="CM80" i="1"/>
  <c r="DL80" i="1"/>
  <c r="EK80" i="1"/>
  <c r="FO80" i="1"/>
  <c r="F80" i="1"/>
  <c r="A354" i="1"/>
  <c r="U354" i="1"/>
  <c r="V354" i="1"/>
  <c r="W354" i="1"/>
  <c r="Y354" i="1"/>
  <c r="AD354" i="1"/>
  <c r="BL354" i="1"/>
  <c r="AR354" i="1"/>
  <c r="Z354" i="1"/>
  <c r="AE354" i="1"/>
  <c r="CK354" i="1"/>
  <c r="BQ354" i="1"/>
  <c r="AA354" i="1"/>
  <c r="AF354" i="1"/>
  <c r="DJ354" i="1"/>
  <c r="CP354" i="1"/>
  <c r="AB354" i="1"/>
  <c r="AG354" i="1"/>
  <c r="EI354" i="1"/>
  <c r="DO354" i="1"/>
  <c r="AC354" i="1"/>
  <c r="AH354" i="1"/>
  <c r="FH354" i="1"/>
  <c r="EN354" i="1"/>
  <c r="FK354" i="1"/>
  <c r="FN354" i="1"/>
  <c r="FP354" i="1"/>
  <c r="FR354" i="1"/>
  <c r="K354" i="1"/>
  <c r="AP354" i="1"/>
  <c r="BO354" i="1"/>
  <c r="CN354" i="1"/>
  <c r="DM354" i="1"/>
  <c r="EL354" i="1"/>
  <c r="J354" i="1"/>
  <c r="AO354" i="1"/>
  <c r="BN354" i="1"/>
  <c r="CM354" i="1"/>
  <c r="DL354" i="1"/>
  <c r="EK354" i="1"/>
  <c r="F354" i="1"/>
  <c r="A353" i="1"/>
  <c r="U353" i="1"/>
  <c r="V353" i="1"/>
  <c r="W353" i="1"/>
  <c r="Y353" i="1"/>
  <c r="AD353" i="1"/>
  <c r="BL353" i="1"/>
  <c r="AR353" i="1"/>
  <c r="Z353" i="1"/>
  <c r="AE353" i="1"/>
  <c r="CK353" i="1"/>
  <c r="BQ353" i="1"/>
  <c r="AA353" i="1"/>
  <c r="AF353" i="1"/>
  <c r="DJ353" i="1"/>
  <c r="CP353" i="1"/>
  <c r="AB353" i="1"/>
  <c r="AG353" i="1"/>
  <c r="EI353" i="1"/>
  <c r="DO353" i="1"/>
  <c r="AC353" i="1"/>
  <c r="AH353" i="1"/>
  <c r="FH353" i="1"/>
  <c r="EN353" i="1"/>
  <c r="FK353" i="1"/>
  <c r="FN353" i="1"/>
  <c r="FP353" i="1"/>
  <c r="FR353" i="1"/>
  <c r="K353" i="1"/>
  <c r="AP353" i="1"/>
  <c r="BO353" i="1"/>
  <c r="CN353" i="1"/>
  <c r="DM353" i="1"/>
  <c r="EL353" i="1"/>
  <c r="J353" i="1"/>
  <c r="AO353" i="1"/>
  <c r="BN353" i="1"/>
  <c r="CM353" i="1"/>
  <c r="DL353" i="1"/>
  <c r="EK353" i="1"/>
  <c r="F353" i="1"/>
  <c r="A352" i="1"/>
  <c r="U352" i="1"/>
  <c r="V352" i="1"/>
  <c r="W352" i="1"/>
  <c r="Y352" i="1"/>
  <c r="AD352" i="1"/>
  <c r="BL352" i="1"/>
  <c r="AR352" i="1"/>
  <c r="Z352" i="1"/>
  <c r="AE352" i="1"/>
  <c r="CK352" i="1"/>
  <c r="BQ352" i="1"/>
  <c r="AA352" i="1"/>
  <c r="AF352" i="1"/>
  <c r="DJ352" i="1"/>
  <c r="CP352" i="1"/>
  <c r="AB352" i="1"/>
  <c r="AG352" i="1"/>
  <c r="EI352" i="1"/>
  <c r="DO352" i="1"/>
  <c r="AC352" i="1"/>
  <c r="AH352" i="1"/>
  <c r="FH352" i="1"/>
  <c r="EN352" i="1"/>
  <c r="FK352" i="1"/>
  <c r="FN352" i="1"/>
  <c r="FP352" i="1"/>
  <c r="FR352" i="1"/>
  <c r="K352" i="1"/>
  <c r="AP352" i="1"/>
  <c r="BO352" i="1"/>
  <c r="CN352" i="1"/>
  <c r="DM352" i="1"/>
  <c r="EL352" i="1"/>
  <c r="J352" i="1"/>
  <c r="AO352" i="1"/>
  <c r="BN352" i="1"/>
  <c r="CM352" i="1"/>
  <c r="DL352" i="1"/>
  <c r="EK352" i="1"/>
  <c r="F352" i="1"/>
  <c r="A351" i="1"/>
  <c r="U351" i="1"/>
  <c r="V351" i="1"/>
  <c r="W351" i="1"/>
  <c r="Y351" i="1"/>
  <c r="AD351" i="1"/>
  <c r="BL351" i="1"/>
  <c r="AR351" i="1"/>
  <c r="Z351" i="1"/>
  <c r="AE351" i="1"/>
  <c r="CK351" i="1"/>
  <c r="BQ351" i="1"/>
  <c r="AA351" i="1"/>
  <c r="AF351" i="1"/>
  <c r="DJ351" i="1"/>
  <c r="CP351" i="1"/>
  <c r="AB351" i="1"/>
  <c r="AG351" i="1"/>
  <c r="EI351" i="1"/>
  <c r="DO351" i="1"/>
  <c r="AC351" i="1"/>
  <c r="AH351" i="1"/>
  <c r="FH351" i="1"/>
  <c r="EN351" i="1"/>
  <c r="FK351" i="1"/>
  <c r="FN351" i="1"/>
  <c r="FP351" i="1"/>
  <c r="FR351" i="1"/>
  <c r="K351" i="1"/>
  <c r="AP351" i="1"/>
  <c r="BO351" i="1"/>
  <c r="CN351" i="1"/>
  <c r="DM351" i="1"/>
  <c r="EL351" i="1"/>
  <c r="J351" i="1"/>
  <c r="AO351" i="1"/>
  <c r="BN351" i="1"/>
  <c r="CM351" i="1"/>
  <c r="DL351" i="1"/>
  <c r="EK351" i="1"/>
  <c r="F351" i="1"/>
  <c r="A350" i="1"/>
  <c r="U350" i="1"/>
  <c r="V350" i="1"/>
  <c r="W350" i="1"/>
  <c r="Y350" i="1"/>
  <c r="AD350" i="1"/>
  <c r="BL350" i="1"/>
  <c r="AR350" i="1"/>
  <c r="Z350" i="1"/>
  <c r="AE350" i="1"/>
  <c r="CK350" i="1"/>
  <c r="BQ350" i="1"/>
  <c r="AA350" i="1"/>
  <c r="AF350" i="1"/>
  <c r="DJ350" i="1"/>
  <c r="CP350" i="1"/>
  <c r="AB350" i="1"/>
  <c r="AG350" i="1"/>
  <c r="EI350" i="1"/>
  <c r="DO350" i="1"/>
  <c r="AC350" i="1"/>
  <c r="AH350" i="1"/>
  <c r="FH350" i="1"/>
  <c r="EN350" i="1"/>
  <c r="FK350" i="1"/>
  <c r="FN350" i="1"/>
  <c r="FP350" i="1"/>
  <c r="FR350" i="1"/>
  <c r="K350" i="1"/>
  <c r="AP350" i="1"/>
  <c r="BO350" i="1"/>
  <c r="CN350" i="1"/>
  <c r="DM350" i="1"/>
  <c r="EL350" i="1"/>
  <c r="J350" i="1"/>
  <c r="AO350" i="1"/>
  <c r="BN350" i="1"/>
  <c r="CM350" i="1"/>
  <c r="DL350" i="1"/>
  <c r="EK350" i="1"/>
  <c r="F350" i="1"/>
  <c r="A349" i="1"/>
  <c r="U349" i="1"/>
  <c r="V349" i="1"/>
  <c r="W349" i="1"/>
  <c r="Y349" i="1"/>
  <c r="AD349" i="1"/>
  <c r="BL349" i="1"/>
  <c r="AR349" i="1"/>
  <c r="Z349" i="1"/>
  <c r="AE349" i="1"/>
  <c r="CK349" i="1"/>
  <c r="BQ349" i="1"/>
  <c r="AA349" i="1"/>
  <c r="AF349" i="1"/>
  <c r="DJ349" i="1"/>
  <c r="CP349" i="1"/>
  <c r="AB349" i="1"/>
  <c r="AG349" i="1"/>
  <c r="EI349" i="1"/>
  <c r="DO349" i="1"/>
  <c r="AC349" i="1"/>
  <c r="AH349" i="1"/>
  <c r="FH349" i="1"/>
  <c r="EN349" i="1"/>
  <c r="FK349" i="1"/>
  <c r="FN349" i="1"/>
  <c r="FP349" i="1"/>
  <c r="FR349" i="1"/>
  <c r="K349" i="1"/>
  <c r="AP349" i="1"/>
  <c r="BO349" i="1"/>
  <c r="CN349" i="1"/>
  <c r="DM349" i="1"/>
  <c r="EL349" i="1"/>
  <c r="J349" i="1"/>
  <c r="AO349" i="1"/>
  <c r="BN349" i="1"/>
  <c r="CM349" i="1"/>
  <c r="DL349" i="1"/>
  <c r="EK349" i="1"/>
  <c r="F349" i="1"/>
  <c r="A348" i="1"/>
  <c r="U348" i="1"/>
  <c r="V348" i="1"/>
  <c r="W348" i="1"/>
  <c r="Y348" i="1"/>
  <c r="AD348" i="1"/>
  <c r="BL348" i="1"/>
  <c r="AR348" i="1"/>
  <c r="Z348" i="1"/>
  <c r="AE348" i="1"/>
  <c r="CK348" i="1"/>
  <c r="BQ348" i="1"/>
  <c r="AA348" i="1"/>
  <c r="AF348" i="1"/>
  <c r="DJ348" i="1"/>
  <c r="CP348" i="1"/>
  <c r="AB348" i="1"/>
  <c r="AG348" i="1"/>
  <c r="EI348" i="1"/>
  <c r="DO348" i="1"/>
  <c r="AC348" i="1"/>
  <c r="AH348" i="1"/>
  <c r="FH348" i="1"/>
  <c r="EN348" i="1"/>
  <c r="FK348" i="1"/>
  <c r="FN348" i="1"/>
  <c r="FP348" i="1"/>
  <c r="FR348" i="1"/>
  <c r="K348" i="1"/>
  <c r="AP348" i="1"/>
  <c r="BO348" i="1"/>
  <c r="CN348" i="1"/>
  <c r="DM348" i="1"/>
  <c r="EL348" i="1"/>
  <c r="J348" i="1"/>
  <c r="AO348" i="1"/>
  <c r="BN348" i="1"/>
  <c r="CM348" i="1"/>
  <c r="DL348" i="1"/>
  <c r="EK348" i="1"/>
  <c r="F348" i="1"/>
  <c r="A347" i="1"/>
  <c r="U347" i="1"/>
  <c r="V347" i="1"/>
  <c r="W347" i="1"/>
  <c r="Y347" i="1"/>
  <c r="AD347" i="1"/>
  <c r="BL347" i="1"/>
  <c r="AR347" i="1"/>
  <c r="Z347" i="1"/>
  <c r="AE347" i="1"/>
  <c r="CK347" i="1"/>
  <c r="BQ347" i="1"/>
  <c r="AA347" i="1"/>
  <c r="AF347" i="1"/>
  <c r="DJ347" i="1"/>
  <c r="CP347" i="1"/>
  <c r="AB347" i="1"/>
  <c r="AG347" i="1"/>
  <c r="EI347" i="1"/>
  <c r="DO347" i="1"/>
  <c r="AC347" i="1"/>
  <c r="AH347" i="1"/>
  <c r="FH347" i="1"/>
  <c r="EN347" i="1"/>
  <c r="FK347" i="1"/>
  <c r="FN347" i="1"/>
  <c r="FP347" i="1"/>
  <c r="FR347" i="1"/>
  <c r="K347" i="1"/>
  <c r="AP347" i="1"/>
  <c r="BO347" i="1"/>
  <c r="CN347" i="1"/>
  <c r="DM347" i="1"/>
  <c r="EL347" i="1"/>
  <c r="J347" i="1"/>
  <c r="AO347" i="1"/>
  <c r="BN347" i="1"/>
  <c r="CM347" i="1"/>
  <c r="DL347" i="1"/>
  <c r="EK347" i="1"/>
  <c r="F347" i="1"/>
  <c r="A201" i="1"/>
  <c r="U201" i="1"/>
  <c r="V201" i="1"/>
  <c r="W201" i="1"/>
  <c r="Y201" i="1"/>
  <c r="AD201" i="1"/>
  <c r="BL201" i="1"/>
  <c r="AR201" i="1"/>
  <c r="Z201" i="1"/>
  <c r="AE201" i="1"/>
  <c r="CK201" i="1"/>
  <c r="BQ201" i="1"/>
  <c r="AA201" i="1"/>
  <c r="AF201" i="1"/>
  <c r="DJ201" i="1"/>
  <c r="CP201" i="1"/>
  <c r="AB201" i="1"/>
  <c r="AG201" i="1"/>
  <c r="EI201" i="1"/>
  <c r="DO201" i="1"/>
  <c r="AC201" i="1"/>
  <c r="AH201" i="1"/>
  <c r="FH201" i="1"/>
  <c r="EN201" i="1"/>
  <c r="FK201" i="1"/>
  <c r="FN201" i="1"/>
  <c r="FP201" i="1"/>
  <c r="FR201" i="1"/>
  <c r="K201" i="1"/>
  <c r="AP201" i="1"/>
  <c r="BO201" i="1"/>
  <c r="CN201" i="1"/>
  <c r="DM201" i="1"/>
  <c r="EL201" i="1"/>
  <c r="FQ201" i="1"/>
  <c r="J201" i="1"/>
  <c r="AO201" i="1"/>
  <c r="BN201" i="1"/>
  <c r="CM201" i="1"/>
  <c r="DL201" i="1"/>
  <c r="EK201" i="1"/>
  <c r="FO201" i="1"/>
  <c r="F201" i="1"/>
  <c r="A346" i="1"/>
  <c r="U346" i="1"/>
  <c r="V346" i="1"/>
  <c r="W346" i="1"/>
  <c r="Y346" i="1"/>
  <c r="AD346" i="1"/>
  <c r="BL346" i="1"/>
  <c r="AR346" i="1"/>
  <c r="Z346" i="1"/>
  <c r="AE346" i="1"/>
  <c r="CK346" i="1"/>
  <c r="BQ346" i="1"/>
  <c r="AA346" i="1"/>
  <c r="AF346" i="1"/>
  <c r="DJ346" i="1"/>
  <c r="CP346" i="1"/>
  <c r="AB346" i="1"/>
  <c r="AG346" i="1"/>
  <c r="EI346" i="1"/>
  <c r="DO346" i="1"/>
  <c r="AC346" i="1"/>
  <c r="AH346" i="1"/>
  <c r="FH346" i="1"/>
  <c r="EN346" i="1"/>
  <c r="FK346" i="1"/>
  <c r="FN346" i="1"/>
  <c r="FP346" i="1"/>
  <c r="FR346" i="1"/>
  <c r="K346" i="1"/>
  <c r="AP346" i="1"/>
  <c r="BO346" i="1"/>
  <c r="CN346" i="1"/>
  <c r="DM346" i="1"/>
  <c r="EL346" i="1"/>
  <c r="J346" i="1"/>
  <c r="AO346" i="1"/>
  <c r="BN346" i="1"/>
  <c r="CM346" i="1"/>
  <c r="DL346" i="1"/>
  <c r="EK346" i="1"/>
  <c r="F346" i="1"/>
  <c r="A345" i="1"/>
  <c r="U345" i="1"/>
  <c r="V345" i="1"/>
  <c r="W345" i="1"/>
  <c r="Y345" i="1"/>
  <c r="AD345" i="1"/>
  <c r="BL345" i="1"/>
  <c r="AR345" i="1"/>
  <c r="Z345" i="1"/>
  <c r="AE345" i="1"/>
  <c r="CK345" i="1"/>
  <c r="BQ345" i="1"/>
  <c r="AA345" i="1"/>
  <c r="AF345" i="1"/>
  <c r="DJ345" i="1"/>
  <c r="CP345" i="1"/>
  <c r="AB345" i="1"/>
  <c r="AG345" i="1"/>
  <c r="EI345" i="1"/>
  <c r="DO345" i="1"/>
  <c r="AC345" i="1"/>
  <c r="AH345" i="1"/>
  <c r="FH345" i="1"/>
  <c r="EN345" i="1"/>
  <c r="FK345" i="1"/>
  <c r="FN345" i="1"/>
  <c r="FP345" i="1"/>
  <c r="FR345" i="1"/>
  <c r="K345" i="1"/>
  <c r="AP345" i="1"/>
  <c r="BO345" i="1"/>
  <c r="CN345" i="1"/>
  <c r="DM345" i="1"/>
  <c r="EL345" i="1"/>
  <c r="J345" i="1"/>
  <c r="AO345" i="1"/>
  <c r="BN345" i="1"/>
  <c r="CM345" i="1"/>
  <c r="DL345" i="1"/>
  <c r="EK345" i="1"/>
  <c r="F345" i="1"/>
  <c r="A344" i="1"/>
  <c r="U344" i="1"/>
  <c r="V344" i="1"/>
  <c r="W344" i="1"/>
  <c r="Y344" i="1"/>
  <c r="AD344" i="1"/>
  <c r="BL344" i="1"/>
  <c r="AR344" i="1"/>
  <c r="Z344" i="1"/>
  <c r="AE344" i="1"/>
  <c r="CK344" i="1"/>
  <c r="BQ344" i="1"/>
  <c r="AA344" i="1"/>
  <c r="AF344" i="1"/>
  <c r="DJ344" i="1"/>
  <c r="CP344" i="1"/>
  <c r="AB344" i="1"/>
  <c r="AG344" i="1"/>
  <c r="EI344" i="1"/>
  <c r="DO344" i="1"/>
  <c r="AC344" i="1"/>
  <c r="AH344" i="1"/>
  <c r="FH344" i="1"/>
  <c r="EN344" i="1"/>
  <c r="FK344" i="1"/>
  <c r="FN344" i="1"/>
  <c r="FP344" i="1"/>
  <c r="FR344" i="1"/>
  <c r="K344" i="1"/>
  <c r="AP344" i="1"/>
  <c r="BO344" i="1"/>
  <c r="CN344" i="1"/>
  <c r="DM344" i="1"/>
  <c r="EL344" i="1"/>
  <c r="J344" i="1"/>
  <c r="AO344" i="1"/>
  <c r="BN344" i="1"/>
  <c r="CM344" i="1"/>
  <c r="DL344" i="1"/>
  <c r="EK344" i="1"/>
  <c r="F344" i="1"/>
  <c r="A343" i="1"/>
  <c r="U343" i="1"/>
  <c r="V343" i="1"/>
  <c r="W343" i="1"/>
  <c r="Y343" i="1"/>
  <c r="AD343" i="1"/>
  <c r="BL343" i="1"/>
  <c r="AR343" i="1"/>
  <c r="Z343" i="1"/>
  <c r="AE343" i="1"/>
  <c r="CK343" i="1"/>
  <c r="BQ343" i="1"/>
  <c r="AA343" i="1"/>
  <c r="AF343" i="1"/>
  <c r="DJ343" i="1"/>
  <c r="CP343" i="1"/>
  <c r="AB343" i="1"/>
  <c r="AG343" i="1"/>
  <c r="EI343" i="1"/>
  <c r="DO343" i="1"/>
  <c r="AC343" i="1"/>
  <c r="AH343" i="1"/>
  <c r="FH343" i="1"/>
  <c r="EN343" i="1"/>
  <c r="FK343" i="1"/>
  <c r="FN343" i="1"/>
  <c r="FP343" i="1"/>
  <c r="FR343" i="1"/>
  <c r="K343" i="1"/>
  <c r="AP343" i="1"/>
  <c r="BO343" i="1"/>
  <c r="CN343" i="1"/>
  <c r="DM343" i="1"/>
  <c r="EL343" i="1"/>
  <c r="J343" i="1"/>
  <c r="AO343" i="1"/>
  <c r="BN343" i="1"/>
  <c r="CM343" i="1"/>
  <c r="DL343" i="1"/>
  <c r="EK343" i="1"/>
  <c r="F343" i="1"/>
  <c r="A342" i="1"/>
  <c r="U342" i="1"/>
  <c r="V342" i="1"/>
  <c r="W342" i="1"/>
  <c r="Y342" i="1"/>
  <c r="AD342" i="1"/>
  <c r="BL342" i="1"/>
  <c r="AR342" i="1"/>
  <c r="Z342" i="1"/>
  <c r="AE342" i="1"/>
  <c r="CK342" i="1"/>
  <c r="BQ342" i="1"/>
  <c r="AA342" i="1"/>
  <c r="AF342" i="1"/>
  <c r="DJ342" i="1"/>
  <c r="CP342" i="1"/>
  <c r="AB342" i="1"/>
  <c r="AG342" i="1"/>
  <c r="EI342" i="1"/>
  <c r="DO342" i="1"/>
  <c r="AC342" i="1"/>
  <c r="AH342" i="1"/>
  <c r="FH342" i="1"/>
  <c r="EN342" i="1"/>
  <c r="FK342" i="1"/>
  <c r="FN342" i="1"/>
  <c r="FP342" i="1"/>
  <c r="FR342" i="1"/>
  <c r="K342" i="1"/>
  <c r="AP342" i="1"/>
  <c r="BO342" i="1"/>
  <c r="CN342" i="1"/>
  <c r="DM342" i="1"/>
  <c r="EL342" i="1"/>
  <c r="J342" i="1"/>
  <c r="AO342" i="1"/>
  <c r="BN342" i="1"/>
  <c r="CM342" i="1"/>
  <c r="DL342" i="1"/>
  <c r="EK342" i="1"/>
  <c r="F342" i="1"/>
  <c r="A341" i="1"/>
  <c r="U341" i="1"/>
  <c r="V341" i="1"/>
  <c r="W341" i="1"/>
  <c r="Y341" i="1"/>
  <c r="AD341" i="1"/>
  <c r="BL341" i="1"/>
  <c r="AR341" i="1"/>
  <c r="Z341" i="1"/>
  <c r="AE341" i="1"/>
  <c r="CK341" i="1"/>
  <c r="BQ341" i="1"/>
  <c r="AA341" i="1"/>
  <c r="AF341" i="1"/>
  <c r="DJ341" i="1"/>
  <c r="CP341" i="1"/>
  <c r="AB341" i="1"/>
  <c r="AG341" i="1"/>
  <c r="EI341" i="1"/>
  <c r="DO341" i="1"/>
  <c r="AC341" i="1"/>
  <c r="AH341" i="1"/>
  <c r="FH341" i="1"/>
  <c r="EN341" i="1"/>
  <c r="FK341" i="1"/>
  <c r="FN341" i="1"/>
  <c r="FP341" i="1"/>
  <c r="FR341" i="1"/>
  <c r="K341" i="1"/>
  <c r="AP341" i="1"/>
  <c r="BO341" i="1"/>
  <c r="CN341" i="1"/>
  <c r="DM341" i="1"/>
  <c r="EL341" i="1"/>
  <c r="J341" i="1"/>
  <c r="AO341" i="1"/>
  <c r="BN341" i="1"/>
  <c r="CM341" i="1"/>
  <c r="DL341" i="1"/>
  <c r="EK341" i="1"/>
  <c r="F341" i="1"/>
  <c r="A340" i="1"/>
  <c r="U340" i="1"/>
  <c r="V340" i="1"/>
  <c r="W340" i="1"/>
  <c r="Y340" i="1"/>
  <c r="AD340" i="1"/>
  <c r="BL340" i="1"/>
  <c r="AR340" i="1"/>
  <c r="Z340" i="1"/>
  <c r="AE340" i="1"/>
  <c r="CK340" i="1"/>
  <c r="BQ340" i="1"/>
  <c r="AA340" i="1"/>
  <c r="AF340" i="1"/>
  <c r="DJ340" i="1"/>
  <c r="CP340" i="1"/>
  <c r="AB340" i="1"/>
  <c r="AG340" i="1"/>
  <c r="EI340" i="1"/>
  <c r="DO340" i="1"/>
  <c r="AC340" i="1"/>
  <c r="AH340" i="1"/>
  <c r="FH340" i="1"/>
  <c r="EN340" i="1"/>
  <c r="FK340" i="1"/>
  <c r="FN340" i="1"/>
  <c r="FP340" i="1"/>
  <c r="FR340" i="1"/>
  <c r="K340" i="1"/>
  <c r="AP340" i="1"/>
  <c r="BO340" i="1"/>
  <c r="CN340" i="1"/>
  <c r="DM340" i="1"/>
  <c r="EL340" i="1"/>
  <c r="J340" i="1"/>
  <c r="AO340" i="1"/>
  <c r="BN340" i="1"/>
  <c r="CM340" i="1"/>
  <c r="DL340" i="1"/>
  <c r="EK340" i="1"/>
  <c r="F340" i="1"/>
  <c r="A339" i="1"/>
  <c r="U339" i="1"/>
  <c r="V339" i="1"/>
  <c r="W339" i="1"/>
  <c r="Y339" i="1"/>
  <c r="AD339" i="1"/>
  <c r="BL339" i="1"/>
  <c r="AR339" i="1"/>
  <c r="Z339" i="1"/>
  <c r="AE339" i="1"/>
  <c r="CK339" i="1"/>
  <c r="BQ339" i="1"/>
  <c r="AA339" i="1"/>
  <c r="AF339" i="1"/>
  <c r="DJ339" i="1"/>
  <c r="CP339" i="1"/>
  <c r="AB339" i="1"/>
  <c r="AG339" i="1"/>
  <c r="EI339" i="1"/>
  <c r="DO339" i="1"/>
  <c r="AC339" i="1"/>
  <c r="AH339" i="1"/>
  <c r="FH339" i="1"/>
  <c r="EN339" i="1"/>
  <c r="FK339" i="1"/>
  <c r="FN339" i="1"/>
  <c r="FP339" i="1"/>
  <c r="FR339" i="1"/>
  <c r="K339" i="1"/>
  <c r="AP339" i="1"/>
  <c r="BO339" i="1"/>
  <c r="CN339" i="1"/>
  <c r="DM339" i="1"/>
  <c r="EL339" i="1"/>
  <c r="J339" i="1"/>
  <c r="AO339" i="1"/>
  <c r="BN339" i="1"/>
  <c r="CM339" i="1"/>
  <c r="DL339" i="1"/>
  <c r="EK339" i="1"/>
  <c r="F339" i="1"/>
  <c r="A338" i="1"/>
  <c r="U338" i="1"/>
  <c r="V338" i="1"/>
  <c r="W338" i="1"/>
  <c r="Y338" i="1"/>
  <c r="AD338" i="1"/>
  <c r="BL338" i="1"/>
  <c r="AR338" i="1"/>
  <c r="Z338" i="1"/>
  <c r="AE338" i="1"/>
  <c r="CK338" i="1"/>
  <c r="BQ338" i="1"/>
  <c r="AA338" i="1"/>
  <c r="AF338" i="1"/>
  <c r="DJ338" i="1"/>
  <c r="CP338" i="1"/>
  <c r="AB338" i="1"/>
  <c r="AG338" i="1"/>
  <c r="EI338" i="1"/>
  <c r="DO338" i="1"/>
  <c r="AC338" i="1"/>
  <c r="AH338" i="1"/>
  <c r="FH338" i="1"/>
  <c r="EN338" i="1"/>
  <c r="FK338" i="1"/>
  <c r="FN338" i="1"/>
  <c r="FP338" i="1"/>
  <c r="FR338" i="1"/>
  <c r="K338" i="1"/>
  <c r="AP338" i="1"/>
  <c r="BO338" i="1"/>
  <c r="CN338" i="1"/>
  <c r="DM338" i="1"/>
  <c r="EL338" i="1"/>
  <c r="J338" i="1"/>
  <c r="AO338" i="1"/>
  <c r="BN338" i="1"/>
  <c r="CM338" i="1"/>
  <c r="DL338" i="1"/>
  <c r="EK338" i="1"/>
  <c r="F338" i="1"/>
  <c r="A337" i="1"/>
  <c r="U337" i="1"/>
  <c r="V337" i="1"/>
  <c r="W337" i="1"/>
  <c r="Y337" i="1"/>
  <c r="AD337" i="1"/>
  <c r="BL337" i="1"/>
  <c r="AR337" i="1"/>
  <c r="Z337" i="1"/>
  <c r="AE337" i="1"/>
  <c r="CK337" i="1"/>
  <c r="BQ337" i="1"/>
  <c r="AA337" i="1"/>
  <c r="AF337" i="1"/>
  <c r="DJ337" i="1"/>
  <c r="CP337" i="1"/>
  <c r="AB337" i="1"/>
  <c r="AG337" i="1"/>
  <c r="EI337" i="1"/>
  <c r="DO337" i="1"/>
  <c r="AC337" i="1"/>
  <c r="AH337" i="1"/>
  <c r="FH337" i="1"/>
  <c r="EN337" i="1"/>
  <c r="FK337" i="1"/>
  <c r="FN337" i="1"/>
  <c r="FP337" i="1"/>
  <c r="FR337" i="1"/>
  <c r="K337" i="1"/>
  <c r="AP337" i="1"/>
  <c r="BO337" i="1"/>
  <c r="CN337" i="1"/>
  <c r="DM337" i="1"/>
  <c r="EL337" i="1"/>
  <c r="J337" i="1"/>
  <c r="AO337" i="1"/>
  <c r="BN337" i="1"/>
  <c r="CM337" i="1"/>
  <c r="DL337" i="1"/>
  <c r="EK337" i="1"/>
  <c r="F337" i="1"/>
  <c r="A336" i="1"/>
  <c r="U336" i="1"/>
  <c r="V336" i="1"/>
  <c r="W336" i="1"/>
  <c r="Y336" i="1"/>
  <c r="AD336" i="1"/>
  <c r="BL336" i="1"/>
  <c r="AR336" i="1"/>
  <c r="Z336" i="1"/>
  <c r="AE336" i="1"/>
  <c r="CK336" i="1"/>
  <c r="BQ336" i="1"/>
  <c r="AA336" i="1"/>
  <c r="AF336" i="1"/>
  <c r="DJ336" i="1"/>
  <c r="CP336" i="1"/>
  <c r="AB336" i="1"/>
  <c r="AG336" i="1"/>
  <c r="EI336" i="1"/>
  <c r="DO336" i="1"/>
  <c r="AC336" i="1"/>
  <c r="AH336" i="1"/>
  <c r="FH336" i="1"/>
  <c r="EN336" i="1"/>
  <c r="FK336" i="1"/>
  <c r="FN336" i="1"/>
  <c r="FP336" i="1"/>
  <c r="FR336" i="1"/>
  <c r="K336" i="1"/>
  <c r="AP336" i="1"/>
  <c r="BO336" i="1"/>
  <c r="CN336" i="1"/>
  <c r="DM336" i="1"/>
  <c r="EL336" i="1"/>
  <c r="J336" i="1"/>
  <c r="AO336" i="1"/>
  <c r="BN336" i="1"/>
  <c r="CM336" i="1"/>
  <c r="DL336" i="1"/>
  <c r="EK336" i="1"/>
  <c r="F336" i="1"/>
  <c r="A335" i="1"/>
  <c r="U335" i="1"/>
  <c r="V335" i="1"/>
  <c r="W335" i="1"/>
  <c r="Y335" i="1"/>
  <c r="AD335" i="1"/>
  <c r="BL335" i="1"/>
  <c r="AR335" i="1"/>
  <c r="Z335" i="1"/>
  <c r="AE335" i="1"/>
  <c r="CK335" i="1"/>
  <c r="BQ335" i="1"/>
  <c r="AA335" i="1"/>
  <c r="AF335" i="1"/>
  <c r="DJ335" i="1"/>
  <c r="CP335" i="1"/>
  <c r="AB335" i="1"/>
  <c r="AG335" i="1"/>
  <c r="EI335" i="1"/>
  <c r="DO335" i="1"/>
  <c r="AC335" i="1"/>
  <c r="AH335" i="1"/>
  <c r="FH335" i="1"/>
  <c r="EN335" i="1"/>
  <c r="FK335" i="1"/>
  <c r="FN335" i="1"/>
  <c r="FP335" i="1"/>
  <c r="FR335" i="1"/>
  <c r="K335" i="1"/>
  <c r="AP335" i="1"/>
  <c r="BO335" i="1"/>
  <c r="CN335" i="1"/>
  <c r="DM335" i="1"/>
  <c r="EL335" i="1"/>
  <c r="J335" i="1"/>
  <c r="AO335" i="1"/>
  <c r="BN335" i="1"/>
  <c r="CM335" i="1"/>
  <c r="DL335" i="1"/>
  <c r="EK335" i="1"/>
  <c r="F335" i="1"/>
  <c r="A334" i="1"/>
  <c r="U334" i="1"/>
  <c r="V334" i="1"/>
  <c r="W334" i="1"/>
  <c r="Y334" i="1"/>
  <c r="AD334" i="1"/>
  <c r="BL334" i="1"/>
  <c r="AR334" i="1"/>
  <c r="Z334" i="1"/>
  <c r="AE334" i="1"/>
  <c r="CK334" i="1"/>
  <c r="BQ334" i="1"/>
  <c r="AA334" i="1"/>
  <c r="AF334" i="1"/>
  <c r="DJ334" i="1"/>
  <c r="CP334" i="1"/>
  <c r="AB334" i="1"/>
  <c r="AG334" i="1"/>
  <c r="EI334" i="1"/>
  <c r="DO334" i="1"/>
  <c r="AC334" i="1"/>
  <c r="AH334" i="1"/>
  <c r="FH334" i="1"/>
  <c r="EN334" i="1"/>
  <c r="FK334" i="1"/>
  <c r="FN334" i="1"/>
  <c r="FP334" i="1"/>
  <c r="FR334" i="1"/>
  <c r="K334" i="1"/>
  <c r="AP334" i="1"/>
  <c r="BO334" i="1"/>
  <c r="CN334" i="1"/>
  <c r="DM334" i="1"/>
  <c r="EL334" i="1"/>
  <c r="J334" i="1"/>
  <c r="AO334" i="1"/>
  <c r="BN334" i="1"/>
  <c r="CM334" i="1"/>
  <c r="DL334" i="1"/>
  <c r="EK334" i="1"/>
  <c r="F334" i="1"/>
  <c r="A333" i="1"/>
  <c r="U333" i="1"/>
  <c r="V333" i="1"/>
  <c r="W333" i="1"/>
  <c r="Y333" i="1"/>
  <c r="AD333" i="1"/>
  <c r="BL333" i="1"/>
  <c r="AR333" i="1"/>
  <c r="Z333" i="1"/>
  <c r="AE333" i="1"/>
  <c r="CK333" i="1"/>
  <c r="BQ333" i="1"/>
  <c r="AA333" i="1"/>
  <c r="AF333" i="1"/>
  <c r="DJ333" i="1"/>
  <c r="CP333" i="1"/>
  <c r="AB333" i="1"/>
  <c r="AG333" i="1"/>
  <c r="EI333" i="1"/>
  <c r="DO333" i="1"/>
  <c r="AC333" i="1"/>
  <c r="AH333" i="1"/>
  <c r="FH333" i="1"/>
  <c r="EN333" i="1"/>
  <c r="FK333" i="1"/>
  <c r="FN333" i="1"/>
  <c r="FP333" i="1"/>
  <c r="FR333" i="1"/>
  <c r="K333" i="1"/>
  <c r="AP333" i="1"/>
  <c r="BO333" i="1"/>
  <c r="CN333" i="1"/>
  <c r="DM333" i="1"/>
  <c r="EL333" i="1"/>
  <c r="J333" i="1"/>
  <c r="AO333" i="1"/>
  <c r="BN333" i="1"/>
  <c r="CM333" i="1"/>
  <c r="DL333" i="1"/>
  <c r="EK333" i="1"/>
  <c r="F333" i="1"/>
  <c r="A332" i="1"/>
  <c r="U332" i="1"/>
  <c r="V332" i="1"/>
  <c r="W332" i="1"/>
  <c r="Y332" i="1"/>
  <c r="AD332" i="1"/>
  <c r="BL332" i="1"/>
  <c r="AR332" i="1"/>
  <c r="Z332" i="1"/>
  <c r="AE332" i="1"/>
  <c r="CK332" i="1"/>
  <c r="BQ332" i="1"/>
  <c r="AA332" i="1"/>
  <c r="AF332" i="1"/>
  <c r="DJ332" i="1"/>
  <c r="CP332" i="1"/>
  <c r="AB332" i="1"/>
  <c r="AG332" i="1"/>
  <c r="EI332" i="1"/>
  <c r="DO332" i="1"/>
  <c r="AC332" i="1"/>
  <c r="AH332" i="1"/>
  <c r="FH332" i="1"/>
  <c r="EN332" i="1"/>
  <c r="FK332" i="1"/>
  <c r="FN332" i="1"/>
  <c r="FP332" i="1"/>
  <c r="FR332" i="1"/>
  <c r="K332" i="1"/>
  <c r="AP332" i="1"/>
  <c r="BO332" i="1"/>
  <c r="CN332" i="1"/>
  <c r="DM332" i="1"/>
  <c r="EL332" i="1"/>
  <c r="J332" i="1"/>
  <c r="AO332" i="1"/>
  <c r="BN332" i="1"/>
  <c r="CM332" i="1"/>
  <c r="DL332" i="1"/>
  <c r="EK332" i="1"/>
  <c r="F332" i="1"/>
  <c r="A331" i="1"/>
  <c r="U331" i="1"/>
  <c r="V331" i="1"/>
  <c r="W331" i="1"/>
  <c r="Y331" i="1"/>
  <c r="AD331" i="1"/>
  <c r="BL331" i="1"/>
  <c r="AR331" i="1"/>
  <c r="Z331" i="1"/>
  <c r="AE331" i="1"/>
  <c r="CK331" i="1"/>
  <c r="BQ331" i="1"/>
  <c r="AA331" i="1"/>
  <c r="AF331" i="1"/>
  <c r="DJ331" i="1"/>
  <c r="CP331" i="1"/>
  <c r="AB331" i="1"/>
  <c r="AG331" i="1"/>
  <c r="EI331" i="1"/>
  <c r="DO331" i="1"/>
  <c r="AC331" i="1"/>
  <c r="AH331" i="1"/>
  <c r="FH331" i="1"/>
  <c r="EN331" i="1"/>
  <c r="FK331" i="1"/>
  <c r="FN331" i="1"/>
  <c r="FP331" i="1"/>
  <c r="FR331" i="1"/>
  <c r="K331" i="1"/>
  <c r="AP331" i="1"/>
  <c r="BO331" i="1"/>
  <c r="CN331" i="1"/>
  <c r="DM331" i="1"/>
  <c r="EL331" i="1"/>
  <c r="J331" i="1"/>
  <c r="AO331" i="1"/>
  <c r="BN331" i="1"/>
  <c r="CM331" i="1"/>
  <c r="DL331" i="1"/>
  <c r="EK331" i="1"/>
  <c r="F331" i="1"/>
  <c r="A330" i="1"/>
  <c r="U330" i="1"/>
  <c r="V330" i="1"/>
  <c r="W330" i="1"/>
  <c r="Y330" i="1"/>
  <c r="AD330" i="1"/>
  <c r="BL330" i="1"/>
  <c r="AR330" i="1"/>
  <c r="Z330" i="1"/>
  <c r="AE330" i="1"/>
  <c r="CK330" i="1"/>
  <c r="BQ330" i="1"/>
  <c r="AA330" i="1"/>
  <c r="AF330" i="1"/>
  <c r="DJ330" i="1"/>
  <c r="CP330" i="1"/>
  <c r="AB330" i="1"/>
  <c r="AG330" i="1"/>
  <c r="EI330" i="1"/>
  <c r="DO330" i="1"/>
  <c r="AC330" i="1"/>
  <c r="AH330" i="1"/>
  <c r="FH330" i="1"/>
  <c r="EN330" i="1"/>
  <c r="FK330" i="1"/>
  <c r="FN330" i="1"/>
  <c r="FP330" i="1"/>
  <c r="FR330" i="1"/>
  <c r="K330" i="1"/>
  <c r="AP330" i="1"/>
  <c r="BO330" i="1"/>
  <c r="CN330" i="1"/>
  <c r="DM330" i="1"/>
  <c r="EL330" i="1"/>
  <c r="J330" i="1"/>
  <c r="AO330" i="1"/>
  <c r="BN330" i="1"/>
  <c r="CM330" i="1"/>
  <c r="DL330" i="1"/>
  <c r="EK330" i="1"/>
  <c r="F330" i="1"/>
  <c r="A329" i="1"/>
  <c r="U329" i="1"/>
  <c r="V329" i="1"/>
  <c r="W329" i="1"/>
  <c r="Y329" i="1"/>
  <c r="AD329" i="1"/>
  <c r="BL329" i="1"/>
  <c r="AR329" i="1"/>
  <c r="Z329" i="1"/>
  <c r="AE329" i="1"/>
  <c r="CK329" i="1"/>
  <c r="BQ329" i="1"/>
  <c r="AA329" i="1"/>
  <c r="AF329" i="1"/>
  <c r="DJ329" i="1"/>
  <c r="CP329" i="1"/>
  <c r="AB329" i="1"/>
  <c r="AG329" i="1"/>
  <c r="EI329" i="1"/>
  <c r="DO329" i="1"/>
  <c r="AC329" i="1"/>
  <c r="AH329" i="1"/>
  <c r="FH329" i="1"/>
  <c r="EN329" i="1"/>
  <c r="FK329" i="1"/>
  <c r="FN329" i="1"/>
  <c r="FP329" i="1"/>
  <c r="FR329" i="1"/>
  <c r="K329" i="1"/>
  <c r="AP329" i="1"/>
  <c r="BO329" i="1"/>
  <c r="CN329" i="1"/>
  <c r="DM329" i="1"/>
  <c r="EL329" i="1"/>
  <c r="J329" i="1"/>
  <c r="AO329" i="1"/>
  <c r="BN329" i="1"/>
  <c r="CM329" i="1"/>
  <c r="DL329" i="1"/>
  <c r="EK329" i="1"/>
  <c r="F329" i="1"/>
  <c r="A328" i="1"/>
  <c r="U328" i="1"/>
  <c r="V328" i="1"/>
  <c r="W328" i="1"/>
  <c r="Y328" i="1"/>
  <c r="AD328" i="1"/>
  <c r="BL328" i="1"/>
  <c r="AR328" i="1"/>
  <c r="Z328" i="1"/>
  <c r="AE328" i="1"/>
  <c r="CK328" i="1"/>
  <c r="BQ328" i="1"/>
  <c r="AA328" i="1"/>
  <c r="AF328" i="1"/>
  <c r="DJ328" i="1"/>
  <c r="CP328" i="1"/>
  <c r="AB328" i="1"/>
  <c r="AG328" i="1"/>
  <c r="EI328" i="1"/>
  <c r="DO328" i="1"/>
  <c r="AC328" i="1"/>
  <c r="AH328" i="1"/>
  <c r="FH328" i="1"/>
  <c r="EN328" i="1"/>
  <c r="FK328" i="1"/>
  <c r="FN328" i="1"/>
  <c r="FP328" i="1"/>
  <c r="FR328" i="1"/>
  <c r="K328" i="1"/>
  <c r="AP328" i="1"/>
  <c r="BO328" i="1"/>
  <c r="CN328" i="1"/>
  <c r="DM328" i="1"/>
  <c r="EL328" i="1"/>
  <c r="J328" i="1"/>
  <c r="AO328" i="1"/>
  <c r="BN328" i="1"/>
  <c r="CM328" i="1"/>
  <c r="DL328" i="1"/>
  <c r="EK328" i="1"/>
  <c r="F328" i="1"/>
  <c r="A120" i="1"/>
  <c r="U120" i="1"/>
  <c r="V120" i="1"/>
  <c r="W120" i="1"/>
  <c r="Y120" i="1"/>
  <c r="AD120" i="1"/>
  <c r="BL120" i="1"/>
  <c r="AR120" i="1"/>
  <c r="Z120" i="1"/>
  <c r="AE120" i="1"/>
  <c r="CK120" i="1"/>
  <c r="BQ120" i="1"/>
  <c r="AA120" i="1"/>
  <c r="AF120" i="1"/>
  <c r="DJ120" i="1"/>
  <c r="CP120" i="1"/>
  <c r="AB120" i="1"/>
  <c r="AG120" i="1"/>
  <c r="EI120" i="1"/>
  <c r="DO120" i="1"/>
  <c r="AC120" i="1"/>
  <c r="AH120" i="1"/>
  <c r="FH120" i="1"/>
  <c r="EN120" i="1"/>
  <c r="FK120" i="1"/>
  <c r="FN120" i="1"/>
  <c r="FP120" i="1"/>
  <c r="FR120" i="1"/>
  <c r="K120" i="1"/>
  <c r="AP120" i="1"/>
  <c r="BO120" i="1"/>
  <c r="CN120" i="1"/>
  <c r="DM120" i="1"/>
  <c r="EL120" i="1"/>
  <c r="FQ120" i="1"/>
  <c r="J120" i="1"/>
  <c r="AO120" i="1"/>
  <c r="BN120" i="1"/>
  <c r="CM120" i="1"/>
  <c r="DL120" i="1"/>
  <c r="EK120" i="1"/>
  <c r="FO120" i="1"/>
  <c r="F120" i="1"/>
  <c r="A107" i="1"/>
  <c r="U107" i="1"/>
  <c r="V107" i="1"/>
  <c r="W107" i="1"/>
  <c r="Y107" i="1"/>
  <c r="AD107" i="1"/>
  <c r="BL107" i="1"/>
  <c r="AR107" i="1"/>
  <c r="Z107" i="1"/>
  <c r="AE107" i="1"/>
  <c r="CK107" i="1"/>
  <c r="BQ107" i="1"/>
  <c r="AA107" i="1"/>
  <c r="AF107" i="1"/>
  <c r="DJ107" i="1"/>
  <c r="CP107" i="1"/>
  <c r="AB107" i="1"/>
  <c r="AG107" i="1"/>
  <c r="EI107" i="1"/>
  <c r="DO107" i="1"/>
  <c r="AC107" i="1"/>
  <c r="AH107" i="1"/>
  <c r="FH107" i="1"/>
  <c r="EN107" i="1"/>
  <c r="FK107" i="1"/>
  <c r="FN107" i="1"/>
  <c r="FP107" i="1"/>
  <c r="FR107" i="1"/>
  <c r="K107" i="1"/>
  <c r="AP107" i="1"/>
  <c r="BO107" i="1"/>
  <c r="CN107" i="1"/>
  <c r="DM107" i="1"/>
  <c r="EL107" i="1"/>
  <c r="FQ107" i="1"/>
  <c r="J107" i="1"/>
  <c r="AO107" i="1"/>
  <c r="BN107" i="1"/>
  <c r="CM107" i="1"/>
  <c r="DL107" i="1"/>
  <c r="EK107" i="1"/>
  <c r="FO107" i="1"/>
  <c r="F107" i="1"/>
  <c r="A327" i="1"/>
  <c r="U327" i="1"/>
  <c r="V327" i="1"/>
  <c r="W327" i="1"/>
  <c r="Y327" i="1"/>
  <c r="AD327" i="1"/>
  <c r="BL327" i="1"/>
  <c r="AR327" i="1"/>
  <c r="Z327" i="1"/>
  <c r="AE327" i="1"/>
  <c r="CK327" i="1"/>
  <c r="BQ327" i="1"/>
  <c r="AA327" i="1"/>
  <c r="AF327" i="1"/>
  <c r="DJ327" i="1"/>
  <c r="CP327" i="1"/>
  <c r="AB327" i="1"/>
  <c r="AG327" i="1"/>
  <c r="EI327" i="1"/>
  <c r="DO327" i="1"/>
  <c r="AC327" i="1"/>
  <c r="AH327" i="1"/>
  <c r="FH327" i="1"/>
  <c r="EN327" i="1"/>
  <c r="FK327" i="1"/>
  <c r="FN327" i="1"/>
  <c r="FP327" i="1"/>
  <c r="FR327" i="1"/>
  <c r="K327" i="1"/>
  <c r="AP327" i="1"/>
  <c r="BO327" i="1"/>
  <c r="CN327" i="1"/>
  <c r="DM327" i="1"/>
  <c r="EL327" i="1"/>
  <c r="J327" i="1"/>
  <c r="AO327" i="1"/>
  <c r="BN327" i="1"/>
  <c r="CM327" i="1"/>
  <c r="DL327" i="1"/>
  <c r="EK327" i="1"/>
  <c r="F327" i="1"/>
  <c r="A326" i="1"/>
  <c r="U326" i="1"/>
  <c r="V326" i="1"/>
  <c r="W326" i="1"/>
  <c r="Y326" i="1"/>
  <c r="AD326" i="1"/>
  <c r="BL326" i="1"/>
  <c r="AR326" i="1"/>
  <c r="Z326" i="1"/>
  <c r="AE326" i="1"/>
  <c r="CK326" i="1"/>
  <c r="BQ326" i="1"/>
  <c r="AA326" i="1"/>
  <c r="AF326" i="1"/>
  <c r="DJ326" i="1"/>
  <c r="CP326" i="1"/>
  <c r="AB326" i="1"/>
  <c r="AG326" i="1"/>
  <c r="EI326" i="1"/>
  <c r="DO326" i="1"/>
  <c r="AC326" i="1"/>
  <c r="AH326" i="1"/>
  <c r="FH326" i="1"/>
  <c r="EN326" i="1"/>
  <c r="FK326" i="1"/>
  <c r="FN326" i="1"/>
  <c r="FP326" i="1"/>
  <c r="FR326" i="1"/>
  <c r="K326" i="1"/>
  <c r="AP326" i="1"/>
  <c r="BO326" i="1"/>
  <c r="CN326" i="1"/>
  <c r="DM326" i="1"/>
  <c r="EL326" i="1"/>
  <c r="J326" i="1"/>
  <c r="AO326" i="1"/>
  <c r="BN326" i="1"/>
  <c r="CM326" i="1"/>
  <c r="DL326" i="1"/>
  <c r="EK326" i="1"/>
  <c r="F326" i="1"/>
  <c r="A78" i="1"/>
  <c r="U78" i="1"/>
  <c r="V78" i="1"/>
  <c r="W78" i="1"/>
  <c r="Y78" i="1"/>
  <c r="AD78" i="1"/>
  <c r="BL78" i="1"/>
  <c r="AR78" i="1"/>
  <c r="Z78" i="1"/>
  <c r="AE78" i="1"/>
  <c r="CK78" i="1"/>
  <c r="BQ78" i="1"/>
  <c r="AA78" i="1"/>
  <c r="AF78" i="1"/>
  <c r="DJ78" i="1"/>
  <c r="CP78" i="1"/>
  <c r="AB78" i="1"/>
  <c r="AG78" i="1"/>
  <c r="EI78" i="1"/>
  <c r="DO78" i="1"/>
  <c r="AC78" i="1"/>
  <c r="AH78" i="1"/>
  <c r="FH78" i="1"/>
  <c r="EN78" i="1"/>
  <c r="FK78" i="1"/>
  <c r="FN78" i="1"/>
  <c r="FP78" i="1"/>
  <c r="FR78" i="1"/>
  <c r="K78" i="1"/>
  <c r="AP78" i="1"/>
  <c r="BO78" i="1"/>
  <c r="CN78" i="1"/>
  <c r="DM78" i="1"/>
  <c r="EL78" i="1"/>
  <c r="FQ78" i="1"/>
  <c r="J78" i="1"/>
  <c r="AO78" i="1"/>
  <c r="BN78" i="1"/>
  <c r="CM78" i="1"/>
  <c r="DL78" i="1"/>
  <c r="EK78" i="1"/>
  <c r="FO78" i="1"/>
  <c r="F78" i="1"/>
  <c r="A122" i="1"/>
  <c r="U122" i="1"/>
  <c r="V122" i="1"/>
  <c r="W122" i="1"/>
  <c r="Y122" i="1"/>
  <c r="AD122" i="1"/>
  <c r="BL122" i="1"/>
  <c r="AR122" i="1"/>
  <c r="Z122" i="1"/>
  <c r="AE122" i="1"/>
  <c r="CK122" i="1"/>
  <c r="BQ122" i="1"/>
  <c r="AA122" i="1"/>
  <c r="AF122" i="1"/>
  <c r="DJ122" i="1"/>
  <c r="CP122" i="1"/>
  <c r="AB122" i="1"/>
  <c r="AG122" i="1"/>
  <c r="EI122" i="1"/>
  <c r="DO122" i="1"/>
  <c r="AC122" i="1"/>
  <c r="AH122" i="1"/>
  <c r="FH122" i="1"/>
  <c r="EN122" i="1"/>
  <c r="FK122" i="1"/>
  <c r="FN122" i="1"/>
  <c r="FP122" i="1"/>
  <c r="FR122" i="1"/>
  <c r="K122" i="1"/>
  <c r="AP122" i="1"/>
  <c r="BO122" i="1"/>
  <c r="CN122" i="1"/>
  <c r="DM122" i="1"/>
  <c r="EL122" i="1"/>
  <c r="FQ122" i="1"/>
  <c r="J122" i="1"/>
  <c r="AO122" i="1"/>
  <c r="BN122" i="1"/>
  <c r="CM122" i="1"/>
  <c r="DL122" i="1"/>
  <c r="EK122" i="1"/>
  <c r="FO122" i="1"/>
  <c r="F122" i="1"/>
  <c r="A325" i="1"/>
  <c r="U325" i="1"/>
  <c r="V325" i="1"/>
  <c r="W325" i="1"/>
  <c r="Y325" i="1"/>
  <c r="AD325" i="1"/>
  <c r="BL325" i="1"/>
  <c r="AR325" i="1"/>
  <c r="Z325" i="1"/>
  <c r="AE325" i="1"/>
  <c r="CK325" i="1"/>
  <c r="BQ325" i="1"/>
  <c r="AA325" i="1"/>
  <c r="AF325" i="1"/>
  <c r="DJ325" i="1"/>
  <c r="CP325" i="1"/>
  <c r="AB325" i="1"/>
  <c r="AG325" i="1"/>
  <c r="EI325" i="1"/>
  <c r="DO325" i="1"/>
  <c r="AC325" i="1"/>
  <c r="AH325" i="1"/>
  <c r="FH325" i="1"/>
  <c r="EN325" i="1"/>
  <c r="FK325" i="1"/>
  <c r="FN325" i="1"/>
  <c r="FP325" i="1"/>
  <c r="FR325" i="1"/>
  <c r="K325" i="1"/>
  <c r="AP325" i="1"/>
  <c r="BO325" i="1"/>
  <c r="CN325" i="1"/>
  <c r="DM325" i="1"/>
  <c r="EL325" i="1"/>
  <c r="J325" i="1"/>
  <c r="AO325" i="1"/>
  <c r="BN325" i="1"/>
  <c r="CM325" i="1"/>
  <c r="DL325" i="1"/>
  <c r="EK325" i="1"/>
  <c r="F325" i="1"/>
  <c r="A324" i="1"/>
  <c r="U324" i="1"/>
  <c r="V324" i="1"/>
  <c r="W324" i="1"/>
  <c r="Y324" i="1"/>
  <c r="AD324" i="1"/>
  <c r="BL324" i="1"/>
  <c r="AR324" i="1"/>
  <c r="Z324" i="1"/>
  <c r="AE324" i="1"/>
  <c r="CK324" i="1"/>
  <c r="BQ324" i="1"/>
  <c r="AA324" i="1"/>
  <c r="AF324" i="1"/>
  <c r="DJ324" i="1"/>
  <c r="CP324" i="1"/>
  <c r="AB324" i="1"/>
  <c r="AG324" i="1"/>
  <c r="EI324" i="1"/>
  <c r="DO324" i="1"/>
  <c r="AC324" i="1"/>
  <c r="AH324" i="1"/>
  <c r="FH324" i="1"/>
  <c r="EN324" i="1"/>
  <c r="FK324" i="1"/>
  <c r="FN324" i="1"/>
  <c r="FP324" i="1"/>
  <c r="FR324" i="1"/>
  <c r="K324" i="1"/>
  <c r="AP324" i="1"/>
  <c r="BO324" i="1"/>
  <c r="CN324" i="1"/>
  <c r="DM324" i="1"/>
  <c r="EL324" i="1"/>
  <c r="J324" i="1"/>
  <c r="AO324" i="1"/>
  <c r="BN324" i="1"/>
  <c r="CM324" i="1"/>
  <c r="DL324" i="1"/>
  <c r="EK324" i="1"/>
  <c r="F324" i="1"/>
  <c r="A215" i="1"/>
  <c r="U215" i="1"/>
  <c r="V215" i="1"/>
  <c r="W215" i="1"/>
  <c r="Y215" i="1"/>
  <c r="AD215" i="1"/>
  <c r="BL215" i="1"/>
  <c r="AR215" i="1"/>
  <c r="Z215" i="1"/>
  <c r="AE215" i="1"/>
  <c r="CK215" i="1"/>
  <c r="BQ215" i="1"/>
  <c r="AA215" i="1"/>
  <c r="AF215" i="1"/>
  <c r="DJ215" i="1"/>
  <c r="CP215" i="1"/>
  <c r="AB215" i="1"/>
  <c r="AG215" i="1"/>
  <c r="EI215" i="1"/>
  <c r="DO215" i="1"/>
  <c r="AC215" i="1"/>
  <c r="AH215" i="1"/>
  <c r="FH215" i="1"/>
  <c r="EN215" i="1"/>
  <c r="FK215" i="1"/>
  <c r="FN215" i="1"/>
  <c r="FP215" i="1"/>
  <c r="FR215" i="1"/>
  <c r="K215" i="1"/>
  <c r="AP215" i="1"/>
  <c r="BO215" i="1"/>
  <c r="CN215" i="1"/>
  <c r="DM215" i="1"/>
  <c r="EL215" i="1"/>
  <c r="FQ215" i="1"/>
  <c r="J215" i="1"/>
  <c r="AO215" i="1"/>
  <c r="BN215" i="1"/>
  <c r="CM215" i="1"/>
  <c r="DL215" i="1"/>
  <c r="EK215" i="1"/>
  <c r="FO215" i="1"/>
  <c r="F215" i="1"/>
  <c r="A323" i="1"/>
  <c r="U323" i="1"/>
  <c r="V323" i="1"/>
  <c r="W323" i="1"/>
  <c r="Y323" i="1"/>
  <c r="AD323" i="1"/>
  <c r="BL323" i="1"/>
  <c r="AR323" i="1"/>
  <c r="Z323" i="1"/>
  <c r="AE323" i="1"/>
  <c r="CK323" i="1"/>
  <c r="BQ323" i="1"/>
  <c r="AA323" i="1"/>
  <c r="AF323" i="1"/>
  <c r="DJ323" i="1"/>
  <c r="CP323" i="1"/>
  <c r="AB323" i="1"/>
  <c r="AG323" i="1"/>
  <c r="EI323" i="1"/>
  <c r="DO323" i="1"/>
  <c r="AC323" i="1"/>
  <c r="AH323" i="1"/>
  <c r="FH323" i="1"/>
  <c r="EN323" i="1"/>
  <c r="FK323" i="1"/>
  <c r="FN323" i="1"/>
  <c r="FP323" i="1"/>
  <c r="FR323" i="1"/>
  <c r="K323" i="1"/>
  <c r="AP323" i="1"/>
  <c r="BO323" i="1"/>
  <c r="CN323" i="1"/>
  <c r="DM323" i="1"/>
  <c r="EL323" i="1"/>
  <c r="J323" i="1"/>
  <c r="AO323" i="1"/>
  <c r="BN323" i="1"/>
  <c r="CM323" i="1"/>
  <c r="DL323" i="1"/>
  <c r="EK323" i="1"/>
  <c r="F323" i="1"/>
  <c r="A221" i="1"/>
  <c r="U221" i="1"/>
  <c r="V221" i="1"/>
  <c r="W221" i="1"/>
  <c r="Y221" i="1"/>
  <c r="AD221" i="1"/>
  <c r="BL221" i="1"/>
  <c r="AR221" i="1"/>
  <c r="Z221" i="1"/>
  <c r="AE221" i="1"/>
  <c r="CK221" i="1"/>
  <c r="BQ221" i="1"/>
  <c r="AA221" i="1"/>
  <c r="AF221" i="1"/>
  <c r="DJ221" i="1"/>
  <c r="CP221" i="1"/>
  <c r="AB221" i="1"/>
  <c r="AG221" i="1"/>
  <c r="EI221" i="1"/>
  <c r="DO221" i="1"/>
  <c r="AC221" i="1"/>
  <c r="AH221" i="1"/>
  <c r="FH221" i="1"/>
  <c r="EN221" i="1"/>
  <c r="FK221" i="1"/>
  <c r="FN221" i="1"/>
  <c r="FP221" i="1"/>
  <c r="FR221" i="1"/>
  <c r="K221" i="1"/>
  <c r="AP221" i="1"/>
  <c r="BO221" i="1"/>
  <c r="CN221" i="1"/>
  <c r="DM221" i="1"/>
  <c r="EL221" i="1"/>
  <c r="FQ221" i="1"/>
  <c r="J221" i="1"/>
  <c r="AO221" i="1"/>
  <c r="BN221" i="1"/>
  <c r="CM221" i="1"/>
  <c r="DL221" i="1"/>
  <c r="EK221" i="1"/>
  <c r="FO221" i="1"/>
  <c r="F221" i="1"/>
  <c r="A322" i="1"/>
  <c r="U322" i="1"/>
  <c r="V322" i="1"/>
  <c r="W322" i="1"/>
  <c r="Y322" i="1"/>
  <c r="AD322" i="1"/>
  <c r="BL322" i="1"/>
  <c r="AR322" i="1"/>
  <c r="Z322" i="1"/>
  <c r="AE322" i="1"/>
  <c r="CK322" i="1"/>
  <c r="BQ322" i="1"/>
  <c r="AA322" i="1"/>
  <c r="AF322" i="1"/>
  <c r="DJ322" i="1"/>
  <c r="CP322" i="1"/>
  <c r="AB322" i="1"/>
  <c r="AG322" i="1"/>
  <c r="EI322" i="1"/>
  <c r="DO322" i="1"/>
  <c r="AC322" i="1"/>
  <c r="AH322" i="1"/>
  <c r="FH322" i="1"/>
  <c r="EN322" i="1"/>
  <c r="FK322" i="1"/>
  <c r="FN322" i="1"/>
  <c r="FP322" i="1"/>
  <c r="FR322" i="1"/>
  <c r="K322" i="1"/>
  <c r="AP322" i="1"/>
  <c r="BO322" i="1"/>
  <c r="CN322" i="1"/>
  <c r="DM322" i="1"/>
  <c r="EL322" i="1"/>
  <c r="J322" i="1"/>
  <c r="AO322" i="1"/>
  <c r="BN322" i="1"/>
  <c r="CM322" i="1"/>
  <c r="DL322" i="1"/>
  <c r="EK322" i="1"/>
  <c r="F322" i="1"/>
  <c r="A132" i="1"/>
  <c r="U132" i="1"/>
  <c r="V132" i="1"/>
  <c r="W132" i="1"/>
  <c r="Y132" i="1"/>
  <c r="AD132" i="1"/>
  <c r="BL132" i="1"/>
  <c r="AR132" i="1"/>
  <c r="Z132" i="1"/>
  <c r="AE132" i="1"/>
  <c r="CK132" i="1"/>
  <c r="BQ132" i="1"/>
  <c r="AA132" i="1"/>
  <c r="AF132" i="1"/>
  <c r="DJ132" i="1"/>
  <c r="CP132" i="1"/>
  <c r="AB132" i="1"/>
  <c r="AG132" i="1"/>
  <c r="EI132" i="1"/>
  <c r="DO132" i="1"/>
  <c r="AC132" i="1"/>
  <c r="AH132" i="1"/>
  <c r="FH132" i="1"/>
  <c r="EN132" i="1"/>
  <c r="FK132" i="1"/>
  <c r="FN132" i="1"/>
  <c r="FP132" i="1"/>
  <c r="FR132" i="1"/>
  <c r="K132" i="1"/>
  <c r="AP132" i="1"/>
  <c r="BO132" i="1"/>
  <c r="CN132" i="1"/>
  <c r="DM132" i="1"/>
  <c r="EL132" i="1"/>
  <c r="FQ132" i="1"/>
  <c r="J132" i="1"/>
  <c r="AO132" i="1"/>
  <c r="BN132" i="1"/>
  <c r="CM132" i="1"/>
  <c r="DL132" i="1"/>
  <c r="EK132" i="1"/>
  <c r="FO132" i="1"/>
  <c r="F132" i="1"/>
  <c r="A134" i="1"/>
  <c r="U134" i="1"/>
  <c r="V134" i="1"/>
  <c r="W134" i="1"/>
  <c r="Y134" i="1"/>
  <c r="AD134" i="1"/>
  <c r="BL134" i="1"/>
  <c r="AR134" i="1"/>
  <c r="Z134" i="1"/>
  <c r="AE134" i="1"/>
  <c r="CK134" i="1"/>
  <c r="BQ134" i="1"/>
  <c r="AA134" i="1"/>
  <c r="AF134" i="1"/>
  <c r="DJ134" i="1"/>
  <c r="CP134" i="1"/>
  <c r="AB134" i="1"/>
  <c r="AG134" i="1"/>
  <c r="EI134" i="1"/>
  <c r="DO134" i="1"/>
  <c r="AC134" i="1"/>
  <c r="AH134" i="1"/>
  <c r="FH134" i="1"/>
  <c r="EN134" i="1"/>
  <c r="FK134" i="1"/>
  <c r="FN134" i="1"/>
  <c r="FP134" i="1"/>
  <c r="FR134" i="1"/>
  <c r="K134" i="1"/>
  <c r="AP134" i="1"/>
  <c r="BO134" i="1"/>
  <c r="CN134" i="1"/>
  <c r="DM134" i="1"/>
  <c r="EL134" i="1"/>
  <c r="FQ134" i="1"/>
  <c r="J134" i="1"/>
  <c r="AO134" i="1"/>
  <c r="BN134" i="1"/>
  <c r="CM134" i="1"/>
  <c r="DL134" i="1"/>
  <c r="EK134" i="1"/>
  <c r="FO134" i="1"/>
  <c r="F134" i="1"/>
  <c r="A180" i="1"/>
  <c r="U180" i="1"/>
  <c r="V180" i="1"/>
  <c r="W180" i="1"/>
  <c r="Y180" i="1"/>
  <c r="AD180" i="1"/>
  <c r="BL180" i="1"/>
  <c r="AR180" i="1"/>
  <c r="Z180" i="1"/>
  <c r="AE180" i="1"/>
  <c r="CK180" i="1"/>
  <c r="BQ180" i="1"/>
  <c r="AA180" i="1"/>
  <c r="AF180" i="1"/>
  <c r="DJ180" i="1"/>
  <c r="CP180" i="1"/>
  <c r="AB180" i="1"/>
  <c r="AG180" i="1"/>
  <c r="EI180" i="1"/>
  <c r="DO180" i="1"/>
  <c r="AC180" i="1"/>
  <c r="AH180" i="1"/>
  <c r="FH180" i="1"/>
  <c r="EN180" i="1"/>
  <c r="FK180" i="1"/>
  <c r="FN180" i="1"/>
  <c r="FP180" i="1"/>
  <c r="FR180" i="1"/>
  <c r="K180" i="1"/>
  <c r="AP180" i="1"/>
  <c r="BO180" i="1"/>
  <c r="CN180" i="1"/>
  <c r="DM180" i="1"/>
  <c r="EL180" i="1"/>
  <c r="FQ180" i="1"/>
  <c r="J180" i="1"/>
  <c r="AO180" i="1"/>
  <c r="BN180" i="1"/>
  <c r="CM180" i="1"/>
  <c r="DL180" i="1"/>
  <c r="EK180" i="1"/>
  <c r="FO180" i="1"/>
  <c r="F180" i="1"/>
  <c r="A157" i="1"/>
  <c r="U157" i="1"/>
  <c r="V157" i="1"/>
  <c r="W157" i="1"/>
  <c r="Y157" i="1"/>
  <c r="AD157" i="1"/>
  <c r="BL157" i="1"/>
  <c r="AR157" i="1"/>
  <c r="Z157" i="1"/>
  <c r="AE157" i="1"/>
  <c r="CK157" i="1"/>
  <c r="BQ157" i="1"/>
  <c r="AA157" i="1"/>
  <c r="AF157" i="1"/>
  <c r="DJ157" i="1"/>
  <c r="CP157" i="1"/>
  <c r="AB157" i="1"/>
  <c r="AG157" i="1"/>
  <c r="EI157" i="1"/>
  <c r="DO157" i="1"/>
  <c r="AC157" i="1"/>
  <c r="AH157" i="1"/>
  <c r="FH157" i="1"/>
  <c r="EN157" i="1"/>
  <c r="FK157" i="1"/>
  <c r="FN157" i="1"/>
  <c r="FP157" i="1"/>
  <c r="FR157" i="1"/>
  <c r="K157" i="1"/>
  <c r="AP157" i="1"/>
  <c r="BO157" i="1"/>
  <c r="CN157" i="1"/>
  <c r="DM157" i="1"/>
  <c r="EL157" i="1"/>
  <c r="FQ157" i="1"/>
  <c r="J157" i="1"/>
  <c r="AO157" i="1"/>
  <c r="BN157" i="1"/>
  <c r="CM157" i="1"/>
  <c r="DL157" i="1"/>
  <c r="EK157" i="1"/>
  <c r="FO157" i="1"/>
  <c r="F157" i="1"/>
  <c r="A119" i="1"/>
  <c r="U119" i="1"/>
  <c r="V119" i="1"/>
  <c r="W119" i="1"/>
  <c r="Y119" i="1"/>
  <c r="AD119" i="1"/>
  <c r="BL119" i="1"/>
  <c r="AR119" i="1"/>
  <c r="Z119" i="1"/>
  <c r="AE119" i="1"/>
  <c r="CK119" i="1"/>
  <c r="BQ119" i="1"/>
  <c r="AA119" i="1"/>
  <c r="AF119" i="1"/>
  <c r="DJ119" i="1"/>
  <c r="CP119" i="1"/>
  <c r="AB119" i="1"/>
  <c r="AG119" i="1"/>
  <c r="EI119" i="1"/>
  <c r="DO119" i="1"/>
  <c r="AC119" i="1"/>
  <c r="AH119" i="1"/>
  <c r="FH119" i="1"/>
  <c r="EN119" i="1"/>
  <c r="FK119" i="1"/>
  <c r="FN119" i="1"/>
  <c r="FP119" i="1"/>
  <c r="FR119" i="1"/>
  <c r="K119" i="1"/>
  <c r="AP119" i="1"/>
  <c r="BO119" i="1"/>
  <c r="CN119" i="1"/>
  <c r="DM119" i="1"/>
  <c r="EL119" i="1"/>
  <c r="FQ119" i="1"/>
  <c r="J119" i="1"/>
  <c r="AO119" i="1"/>
  <c r="BN119" i="1"/>
  <c r="CM119" i="1"/>
  <c r="DL119" i="1"/>
  <c r="EK119" i="1"/>
  <c r="FO119" i="1"/>
  <c r="F119" i="1"/>
  <c r="A321" i="1"/>
  <c r="U321" i="1"/>
  <c r="V321" i="1"/>
  <c r="W321" i="1"/>
  <c r="Y321" i="1"/>
  <c r="AD321" i="1"/>
  <c r="BL321" i="1"/>
  <c r="AR321" i="1"/>
  <c r="Z321" i="1"/>
  <c r="AE321" i="1"/>
  <c r="CK321" i="1"/>
  <c r="BQ321" i="1"/>
  <c r="AA321" i="1"/>
  <c r="AF321" i="1"/>
  <c r="DJ321" i="1"/>
  <c r="CP321" i="1"/>
  <c r="AB321" i="1"/>
  <c r="AG321" i="1"/>
  <c r="EI321" i="1"/>
  <c r="DO321" i="1"/>
  <c r="AC321" i="1"/>
  <c r="AH321" i="1"/>
  <c r="FH321" i="1"/>
  <c r="EN321" i="1"/>
  <c r="FK321" i="1"/>
  <c r="FN321" i="1"/>
  <c r="FP321" i="1"/>
  <c r="FR321" i="1"/>
  <c r="K321" i="1"/>
  <c r="AP321" i="1"/>
  <c r="BO321" i="1"/>
  <c r="CN321" i="1"/>
  <c r="DM321" i="1"/>
  <c r="EL321" i="1"/>
  <c r="J321" i="1"/>
  <c r="AO321" i="1"/>
  <c r="BN321" i="1"/>
  <c r="CM321" i="1"/>
  <c r="DL321" i="1"/>
  <c r="EK321" i="1"/>
  <c r="F321" i="1"/>
  <c r="A320" i="1"/>
  <c r="U320" i="1"/>
  <c r="V320" i="1"/>
  <c r="W320" i="1"/>
  <c r="Y320" i="1"/>
  <c r="AD320" i="1"/>
  <c r="BL320" i="1"/>
  <c r="AR320" i="1"/>
  <c r="Z320" i="1"/>
  <c r="AE320" i="1"/>
  <c r="CK320" i="1"/>
  <c r="BQ320" i="1"/>
  <c r="AA320" i="1"/>
  <c r="AF320" i="1"/>
  <c r="DJ320" i="1"/>
  <c r="CP320" i="1"/>
  <c r="AB320" i="1"/>
  <c r="AG320" i="1"/>
  <c r="EI320" i="1"/>
  <c r="DO320" i="1"/>
  <c r="AC320" i="1"/>
  <c r="AH320" i="1"/>
  <c r="FH320" i="1"/>
  <c r="EN320" i="1"/>
  <c r="FK320" i="1"/>
  <c r="FN320" i="1"/>
  <c r="FP320" i="1"/>
  <c r="FR320" i="1"/>
  <c r="K320" i="1"/>
  <c r="AP320" i="1"/>
  <c r="BO320" i="1"/>
  <c r="CN320" i="1"/>
  <c r="DM320" i="1"/>
  <c r="EL320" i="1"/>
  <c r="J320" i="1"/>
  <c r="AO320" i="1"/>
  <c r="BN320" i="1"/>
  <c r="CM320" i="1"/>
  <c r="DL320" i="1"/>
  <c r="EK320" i="1"/>
  <c r="F320" i="1"/>
  <c r="A319" i="1"/>
  <c r="U319" i="1"/>
  <c r="V319" i="1"/>
  <c r="W319" i="1"/>
  <c r="Y319" i="1"/>
  <c r="AD319" i="1"/>
  <c r="BL319" i="1"/>
  <c r="AR319" i="1"/>
  <c r="Z319" i="1"/>
  <c r="AE319" i="1"/>
  <c r="CK319" i="1"/>
  <c r="BQ319" i="1"/>
  <c r="AA319" i="1"/>
  <c r="AF319" i="1"/>
  <c r="DJ319" i="1"/>
  <c r="CP319" i="1"/>
  <c r="AB319" i="1"/>
  <c r="AG319" i="1"/>
  <c r="EI319" i="1"/>
  <c r="DO319" i="1"/>
  <c r="AC319" i="1"/>
  <c r="AH319" i="1"/>
  <c r="FH319" i="1"/>
  <c r="EN319" i="1"/>
  <c r="FK319" i="1"/>
  <c r="FN319" i="1"/>
  <c r="FP319" i="1"/>
  <c r="FR319" i="1"/>
  <c r="K319" i="1"/>
  <c r="AP319" i="1"/>
  <c r="BO319" i="1"/>
  <c r="CN319" i="1"/>
  <c r="DM319" i="1"/>
  <c r="EL319" i="1"/>
  <c r="J319" i="1"/>
  <c r="AO319" i="1"/>
  <c r="BN319" i="1"/>
  <c r="CM319" i="1"/>
  <c r="DL319" i="1"/>
  <c r="EK319" i="1"/>
  <c r="F319" i="1"/>
  <c r="A156" i="1"/>
  <c r="U156" i="1"/>
  <c r="V156" i="1"/>
  <c r="W156" i="1"/>
  <c r="Y156" i="1"/>
  <c r="AD156" i="1"/>
  <c r="BL156" i="1"/>
  <c r="AR156" i="1"/>
  <c r="Z156" i="1"/>
  <c r="AE156" i="1"/>
  <c r="CK156" i="1"/>
  <c r="BQ156" i="1"/>
  <c r="AA156" i="1"/>
  <c r="AF156" i="1"/>
  <c r="DJ156" i="1"/>
  <c r="CP156" i="1"/>
  <c r="AB156" i="1"/>
  <c r="AG156" i="1"/>
  <c r="EI156" i="1"/>
  <c r="DO156" i="1"/>
  <c r="AC156" i="1"/>
  <c r="AH156" i="1"/>
  <c r="FH156" i="1"/>
  <c r="EN156" i="1"/>
  <c r="FK156" i="1"/>
  <c r="FN156" i="1"/>
  <c r="FP156" i="1"/>
  <c r="FR156" i="1"/>
  <c r="K156" i="1"/>
  <c r="AP156" i="1"/>
  <c r="BO156" i="1"/>
  <c r="CN156" i="1"/>
  <c r="DM156" i="1"/>
  <c r="EL156" i="1"/>
  <c r="FQ156" i="1"/>
  <c r="J156" i="1"/>
  <c r="AO156" i="1"/>
  <c r="BN156" i="1"/>
  <c r="CM156" i="1"/>
  <c r="DL156" i="1"/>
  <c r="EK156" i="1"/>
  <c r="FO156" i="1"/>
  <c r="F156" i="1"/>
  <c r="A140" i="1"/>
  <c r="U140" i="1"/>
  <c r="V140" i="1"/>
  <c r="W140" i="1"/>
  <c r="Y140" i="1"/>
  <c r="AD140" i="1"/>
  <c r="BL140" i="1"/>
  <c r="AR140" i="1"/>
  <c r="Z140" i="1"/>
  <c r="AE140" i="1"/>
  <c r="CK140" i="1"/>
  <c r="BQ140" i="1"/>
  <c r="AA140" i="1"/>
  <c r="AF140" i="1"/>
  <c r="DJ140" i="1"/>
  <c r="CP140" i="1"/>
  <c r="AB140" i="1"/>
  <c r="AG140" i="1"/>
  <c r="EI140" i="1"/>
  <c r="DO140" i="1"/>
  <c r="AC140" i="1"/>
  <c r="AH140" i="1"/>
  <c r="FH140" i="1"/>
  <c r="EN140" i="1"/>
  <c r="FK140" i="1"/>
  <c r="FN140" i="1"/>
  <c r="FP140" i="1"/>
  <c r="FR140" i="1"/>
  <c r="K140" i="1"/>
  <c r="AP140" i="1"/>
  <c r="BO140" i="1"/>
  <c r="CN140" i="1"/>
  <c r="DM140" i="1"/>
  <c r="EL140" i="1"/>
  <c r="FQ140" i="1"/>
  <c r="J140" i="1"/>
  <c r="AO140" i="1"/>
  <c r="BN140" i="1"/>
  <c r="CM140" i="1"/>
  <c r="DL140" i="1"/>
  <c r="EK140" i="1"/>
  <c r="FO140" i="1"/>
  <c r="F140" i="1"/>
  <c r="A145" i="1"/>
  <c r="U145" i="1"/>
  <c r="V145" i="1"/>
  <c r="W145" i="1"/>
  <c r="Y145" i="1"/>
  <c r="AD145" i="1"/>
  <c r="BL145" i="1"/>
  <c r="AR145" i="1"/>
  <c r="Z145" i="1"/>
  <c r="AE145" i="1"/>
  <c r="CK145" i="1"/>
  <c r="BQ145" i="1"/>
  <c r="AA145" i="1"/>
  <c r="AF145" i="1"/>
  <c r="DJ145" i="1"/>
  <c r="CP145" i="1"/>
  <c r="AB145" i="1"/>
  <c r="AG145" i="1"/>
  <c r="EI145" i="1"/>
  <c r="DO145" i="1"/>
  <c r="AC145" i="1"/>
  <c r="AH145" i="1"/>
  <c r="FH145" i="1"/>
  <c r="EN145" i="1"/>
  <c r="FK145" i="1"/>
  <c r="FN145" i="1"/>
  <c r="FP145" i="1"/>
  <c r="FR145" i="1"/>
  <c r="K145" i="1"/>
  <c r="AP145" i="1"/>
  <c r="BO145" i="1"/>
  <c r="CN145" i="1"/>
  <c r="DM145" i="1"/>
  <c r="EL145" i="1"/>
  <c r="FQ145" i="1"/>
  <c r="J145" i="1"/>
  <c r="AO145" i="1"/>
  <c r="BN145" i="1"/>
  <c r="CM145" i="1"/>
  <c r="DL145" i="1"/>
  <c r="EK145" i="1"/>
  <c r="FO145" i="1"/>
  <c r="F145" i="1"/>
  <c r="A90" i="1"/>
  <c r="U90" i="1"/>
  <c r="V90" i="1"/>
  <c r="W90" i="1"/>
  <c r="Y90" i="1"/>
  <c r="AD90" i="1"/>
  <c r="BL90" i="1"/>
  <c r="AR90" i="1"/>
  <c r="Z90" i="1"/>
  <c r="AE90" i="1"/>
  <c r="CK90" i="1"/>
  <c r="BQ90" i="1"/>
  <c r="AA90" i="1"/>
  <c r="AF90" i="1"/>
  <c r="DJ90" i="1"/>
  <c r="CP90" i="1"/>
  <c r="AB90" i="1"/>
  <c r="AG90" i="1"/>
  <c r="EI90" i="1"/>
  <c r="DO90" i="1"/>
  <c r="AC90" i="1"/>
  <c r="AH90" i="1"/>
  <c r="FH90" i="1"/>
  <c r="EN90" i="1"/>
  <c r="FK90" i="1"/>
  <c r="FN90" i="1"/>
  <c r="FP90" i="1"/>
  <c r="FR90" i="1"/>
  <c r="K90" i="1"/>
  <c r="AP90" i="1"/>
  <c r="BO90" i="1"/>
  <c r="CN90" i="1"/>
  <c r="DM90" i="1"/>
  <c r="EL90" i="1"/>
  <c r="FQ90" i="1"/>
  <c r="J90" i="1"/>
  <c r="AO90" i="1"/>
  <c r="BN90" i="1"/>
  <c r="CM90" i="1"/>
  <c r="DL90" i="1"/>
  <c r="EK90" i="1"/>
  <c r="FO90" i="1"/>
  <c r="F90" i="1"/>
  <c r="A318" i="1"/>
  <c r="U318" i="1"/>
  <c r="V318" i="1"/>
  <c r="W318" i="1"/>
  <c r="Y318" i="1"/>
  <c r="AD318" i="1"/>
  <c r="BL318" i="1"/>
  <c r="AR318" i="1"/>
  <c r="Z318" i="1"/>
  <c r="AE318" i="1"/>
  <c r="CK318" i="1"/>
  <c r="BQ318" i="1"/>
  <c r="AA318" i="1"/>
  <c r="AF318" i="1"/>
  <c r="DJ318" i="1"/>
  <c r="CP318" i="1"/>
  <c r="AB318" i="1"/>
  <c r="AG318" i="1"/>
  <c r="EI318" i="1"/>
  <c r="DO318" i="1"/>
  <c r="AC318" i="1"/>
  <c r="AH318" i="1"/>
  <c r="FH318" i="1"/>
  <c r="EN318" i="1"/>
  <c r="FK318" i="1"/>
  <c r="FN318" i="1"/>
  <c r="FP318" i="1"/>
  <c r="FR318" i="1"/>
  <c r="K318" i="1"/>
  <c r="AP318" i="1"/>
  <c r="BO318" i="1"/>
  <c r="CN318" i="1"/>
  <c r="DM318" i="1"/>
  <c r="EL318" i="1"/>
  <c r="J318" i="1"/>
  <c r="AO318" i="1"/>
  <c r="BN318" i="1"/>
  <c r="CM318" i="1"/>
  <c r="DL318" i="1"/>
  <c r="EK318" i="1"/>
  <c r="F318" i="1"/>
  <c r="A171" i="1"/>
  <c r="U171" i="1"/>
  <c r="V171" i="1"/>
  <c r="W171" i="1"/>
  <c r="Y171" i="1"/>
  <c r="AD171" i="1"/>
  <c r="BL171" i="1"/>
  <c r="AR171" i="1"/>
  <c r="Z171" i="1"/>
  <c r="AE171" i="1"/>
  <c r="CK171" i="1"/>
  <c r="BQ171" i="1"/>
  <c r="AA171" i="1"/>
  <c r="AF171" i="1"/>
  <c r="DJ171" i="1"/>
  <c r="CP171" i="1"/>
  <c r="AB171" i="1"/>
  <c r="AG171" i="1"/>
  <c r="EI171" i="1"/>
  <c r="DO171" i="1"/>
  <c r="AC171" i="1"/>
  <c r="AH171" i="1"/>
  <c r="FH171" i="1"/>
  <c r="EN171" i="1"/>
  <c r="FK171" i="1"/>
  <c r="FN171" i="1"/>
  <c r="FP171" i="1"/>
  <c r="FR171" i="1"/>
  <c r="K171" i="1"/>
  <c r="AP171" i="1"/>
  <c r="BO171" i="1"/>
  <c r="CN171" i="1"/>
  <c r="DM171" i="1"/>
  <c r="EL171" i="1"/>
  <c r="FQ171" i="1"/>
  <c r="J171" i="1"/>
  <c r="AO171" i="1"/>
  <c r="BN171" i="1"/>
  <c r="CM171" i="1"/>
  <c r="DL171" i="1"/>
  <c r="EK171" i="1"/>
  <c r="FO171" i="1"/>
  <c r="F171" i="1"/>
  <c r="A317" i="1"/>
  <c r="U317" i="1"/>
  <c r="V317" i="1"/>
  <c r="W317" i="1"/>
  <c r="Y317" i="1"/>
  <c r="AD317" i="1"/>
  <c r="BL317" i="1"/>
  <c r="AR317" i="1"/>
  <c r="Z317" i="1"/>
  <c r="AE317" i="1"/>
  <c r="CK317" i="1"/>
  <c r="BQ317" i="1"/>
  <c r="AA317" i="1"/>
  <c r="AF317" i="1"/>
  <c r="DJ317" i="1"/>
  <c r="CP317" i="1"/>
  <c r="AB317" i="1"/>
  <c r="AG317" i="1"/>
  <c r="EI317" i="1"/>
  <c r="DO317" i="1"/>
  <c r="AC317" i="1"/>
  <c r="AH317" i="1"/>
  <c r="FH317" i="1"/>
  <c r="EN317" i="1"/>
  <c r="FK317" i="1"/>
  <c r="FN317" i="1"/>
  <c r="FP317" i="1"/>
  <c r="FR317" i="1"/>
  <c r="K317" i="1"/>
  <c r="AP317" i="1"/>
  <c r="BO317" i="1"/>
  <c r="CN317" i="1"/>
  <c r="DM317" i="1"/>
  <c r="EL317" i="1"/>
  <c r="J317" i="1"/>
  <c r="AO317" i="1"/>
  <c r="BN317" i="1"/>
  <c r="CM317" i="1"/>
  <c r="DL317" i="1"/>
  <c r="EK317" i="1"/>
  <c r="F317" i="1"/>
  <c r="A72" i="1"/>
  <c r="U72" i="1"/>
  <c r="V72" i="1"/>
  <c r="W72" i="1"/>
  <c r="Y72" i="1"/>
  <c r="AD72" i="1"/>
  <c r="BL72" i="1"/>
  <c r="AR72" i="1"/>
  <c r="Z72" i="1"/>
  <c r="AE72" i="1"/>
  <c r="CK72" i="1"/>
  <c r="BQ72" i="1"/>
  <c r="AA72" i="1"/>
  <c r="AF72" i="1"/>
  <c r="DJ72" i="1"/>
  <c r="CP72" i="1"/>
  <c r="AB72" i="1"/>
  <c r="AG72" i="1"/>
  <c r="EI72" i="1"/>
  <c r="DO72" i="1"/>
  <c r="AC72" i="1"/>
  <c r="AH72" i="1"/>
  <c r="FH72" i="1"/>
  <c r="EN72" i="1"/>
  <c r="FK72" i="1"/>
  <c r="FN72" i="1"/>
  <c r="FP72" i="1"/>
  <c r="FR72" i="1"/>
  <c r="K72" i="1"/>
  <c r="AP72" i="1"/>
  <c r="BO72" i="1"/>
  <c r="CN72" i="1"/>
  <c r="DM72" i="1"/>
  <c r="EL72" i="1"/>
  <c r="FQ72" i="1"/>
  <c r="J72" i="1"/>
  <c r="AO72" i="1"/>
  <c r="BN72" i="1"/>
  <c r="CM72" i="1"/>
  <c r="DL72" i="1"/>
  <c r="EK72" i="1"/>
  <c r="FO72" i="1"/>
  <c r="F72" i="1"/>
  <c r="A316" i="1"/>
  <c r="U316" i="1"/>
  <c r="V316" i="1"/>
  <c r="W316" i="1"/>
  <c r="Y316" i="1"/>
  <c r="AD316" i="1"/>
  <c r="BL316" i="1"/>
  <c r="AR316" i="1"/>
  <c r="Z316" i="1"/>
  <c r="AE316" i="1"/>
  <c r="CK316" i="1"/>
  <c r="BQ316" i="1"/>
  <c r="AA316" i="1"/>
  <c r="AF316" i="1"/>
  <c r="DJ316" i="1"/>
  <c r="CP316" i="1"/>
  <c r="AB316" i="1"/>
  <c r="AG316" i="1"/>
  <c r="EI316" i="1"/>
  <c r="DO316" i="1"/>
  <c r="AC316" i="1"/>
  <c r="AH316" i="1"/>
  <c r="FH316" i="1"/>
  <c r="EN316" i="1"/>
  <c r="FK316" i="1"/>
  <c r="FN316" i="1"/>
  <c r="FP316" i="1"/>
  <c r="FR316" i="1"/>
  <c r="K316" i="1"/>
  <c r="AP316" i="1"/>
  <c r="BO316" i="1"/>
  <c r="CN316" i="1"/>
  <c r="DM316" i="1"/>
  <c r="EL316" i="1"/>
  <c r="J316" i="1"/>
  <c r="AO316" i="1"/>
  <c r="BN316" i="1"/>
  <c r="CM316" i="1"/>
  <c r="DL316" i="1"/>
  <c r="EK316" i="1"/>
  <c r="F316" i="1"/>
  <c r="A93" i="1"/>
  <c r="U93" i="1"/>
  <c r="V93" i="1"/>
  <c r="W93" i="1"/>
  <c r="Y93" i="1"/>
  <c r="AD93" i="1"/>
  <c r="BL93" i="1"/>
  <c r="AR93" i="1"/>
  <c r="Z93" i="1"/>
  <c r="AE93" i="1"/>
  <c r="CK93" i="1"/>
  <c r="BQ93" i="1"/>
  <c r="AA93" i="1"/>
  <c r="AF93" i="1"/>
  <c r="DJ93" i="1"/>
  <c r="CP93" i="1"/>
  <c r="AB93" i="1"/>
  <c r="AG93" i="1"/>
  <c r="EI93" i="1"/>
  <c r="DO93" i="1"/>
  <c r="AC93" i="1"/>
  <c r="AH93" i="1"/>
  <c r="FH93" i="1"/>
  <c r="EN93" i="1"/>
  <c r="FK93" i="1"/>
  <c r="FN93" i="1"/>
  <c r="FP93" i="1"/>
  <c r="FR93" i="1"/>
  <c r="K93" i="1"/>
  <c r="AP93" i="1"/>
  <c r="BO93" i="1"/>
  <c r="CN93" i="1"/>
  <c r="DM93" i="1"/>
  <c r="EL93" i="1"/>
  <c r="FQ93" i="1"/>
  <c r="J93" i="1"/>
  <c r="AO93" i="1"/>
  <c r="BN93" i="1"/>
  <c r="CM93" i="1"/>
  <c r="DL93" i="1"/>
  <c r="EK93" i="1"/>
  <c r="FO93" i="1"/>
  <c r="F93" i="1"/>
  <c r="A315" i="1"/>
  <c r="U315" i="1"/>
  <c r="V315" i="1"/>
  <c r="W315" i="1"/>
  <c r="Y315" i="1"/>
  <c r="AD315" i="1"/>
  <c r="BL315" i="1"/>
  <c r="AR315" i="1"/>
  <c r="Z315" i="1"/>
  <c r="AE315" i="1"/>
  <c r="CK315" i="1"/>
  <c r="BQ315" i="1"/>
  <c r="AA315" i="1"/>
  <c r="AF315" i="1"/>
  <c r="DJ315" i="1"/>
  <c r="CP315" i="1"/>
  <c r="AB315" i="1"/>
  <c r="AG315" i="1"/>
  <c r="EI315" i="1"/>
  <c r="DO315" i="1"/>
  <c r="AC315" i="1"/>
  <c r="AH315" i="1"/>
  <c r="FH315" i="1"/>
  <c r="EN315" i="1"/>
  <c r="FK315" i="1"/>
  <c r="FN315" i="1"/>
  <c r="FP315" i="1"/>
  <c r="FR315" i="1"/>
  <c r="K315" i="1"/>
  <c r="AP315" i="1"/>
  <c r="BO315" i="1"/>
  <c r="CN315" i="1"/>
  <c r="DM315" i="1"/>
  <c r="EL315" i="1"/>
  <c r="J315" i="1"/>
  <c r="AO315" i="1"/>
  <c r="BN315" i="1"/>
  <c r="CM315" i="1"/>
  <c r="DL315" i="1"/>
  <c r="EK315" i="1"/>
  <c r="F315" i="1"/>
  <c r="A124" i="1"/>
  <c r="U124" i="1"/>
  <c r="V124" i="1"/>
  <c r="W124" i="1"/>
  <c r="Y124" i="1"/>
  <c r="AD124" i="1"/>
  <c r="BL124" i="1"/>
  <c r="AR124" i="1"/>
  <c r="Z124" i="1"/>
  <c r="AE124" i="1"/>
  <c r="CK124" i="1"/>
  <c r="BQ124" i="1"/>
  <c r="AA124" i="1"/>
  <c r="AF124" i="1"/>
  <c r="DJ124" i="1"/>
  <c r="CP124" i="1"/>
  <c r="AB124" i="1"/>
  <c r="AG124" i="1"/>
  <c r="EI124" i="1"/>
  <c r="DO124" i="1"/>
  <c r="AC124" i="1"/>
  <c r="AH124" i="1"/>
  <c r="FH124" i="1"/>
  <c r="EN124" i="1"/>
  <c r="FK124" i="1"/>
  <c r="FN124" i="1"/>
  <c r="FP124" i="1"/>
  <c r="FR124" i="1"/>
  <c r="K124" i="1"/>
  <c r="AP124" i="1"/>
  <c r="BO124" i="1"/>
  <c r="CN124" i="1"/>
  <c r="DM124" i="1"/>
  <c r="EL124" i="1"/>
  <c r="FQ124" i="1"/>
  <c r="J124" i="1"/>
  <c r="AO124" i="1"/>
  <c r="BN124" i="1"/>
  <c r="CM124" i="1"/>
  <c r="DL124" i="1"/>
  <c r="EK124" i="1"/>
  <c r="FO124" i="1"/>
  <c r="F124" i="1"/>
  <c r="A67" i="1"/>
  <c r="U67" i="1"/>
  <c r="V67" i="1"/>
  <c r="W67" i="1"/>
  <c r="Y67" i="1"/>
  <c r="AD67" i="1"/>
  <c r="BL67" i="1"/>
  <c r="AR67" i="1"/>
  <c r="Z67" i="1"/>
  <c r="AE67" i="1"/>
  <c r="CK67" i="1"/>
  <c r="BQ67" i="1"/>
  <c r="AA67" i="1"/>
  <c r="AF67" i="1"/>
  <c r="DJ67" i="1"/>
  <c r="CP67" i="1"/>
  <c r="AB67" i="1"/>
  <c r="AG67" i="1"/>
  <c r="EI67" i="1"/>
  <c r="DO67" i="1"/>
  <c r="AC67" i="1"/>
  <c r="AH67" i="1"/>
  <c r="FH67" i="1"/>
  <c r="EN67" i="1"/>
  <c r="FK67" i="1"/>
  <c r="FN67" i="1"/>
  <c r="FP67" i="1"/>
  <c r="FR67" i="1"/>
  <c r="K67" i="1"/>
  <c r="AP67" i="1"/>
  <c r="BO67" i="1"/>
  <c r="CN67" i="1"/>
  <c r="DM67" i="1"/>
  <c r="EL67" i="1"/>
  <c r="FQ67" i="1"/>
  <c r="J67" i="1"/>
  <c r="AO67" i="1"/>
  <c r="BN67" i="1"/>
  <c r="CM67" i="1"/>
  <c r="DL67" i="1"/>
  <c r="EK67" i="1"/>
  <c r="FO67" i="1"/>
  <c r="F67" i="1"/>
  <c r="A314" i="1"/>
  <c r="U314" i="1"/>
  <c r="V314" i="1"/>
  <c r="W314" i="1"/>
  <c r="Y314" i="1"/>
  <c r="AD314" i="1"/>
  <c r="BL314" i="1"/>
  <c r="AR314" i="1"/>
  <c r="Z314" i="1"/>
  <c r="AE314" i="1"/>
  <c r="CK314" i="1"/>
  <c r="BQ314" i="1"/>
  <c r="AA314" i="1"/>
  <c r="AF314" i="1"/>
  <c r="DJ314" i="1"/>
  <c r="CP314" i="1"/>
  <c r="AB314" i="1"/>
  <c r="AG314" i="1"/>
  <c r="EI314" i="1"/>
  <c r="DO314" i="1"/>
  <c r="AC314" i="1"/>
  <c r="AH314" i="1"/>
  <c r="FH314" i="1"/>
  <c r="EN314" i="1"/>
  <c r="FK314" i="1"/>
  <c r="FN314" i="1"/>
  <c r="FP314" i="1"/>
  <c r="FR314" i="1"/>
  <c r="K314" i="1"/>
  <c r="AP314" i="1"/>
  <c r="BO314" i="1"/>
  <c r="CN314" i="1"/>
  <c r="DM314" i="1"/>
  <c r="EL314" i="1"/>
  <c r="J314" i="1"/>
  <c r="AO314" i="1"/>
  <c r="BN314" i="1"/>
  <c r="CM314" i="1"/>
  <c r="DL314" i="1"/>
  <c r="EK314" i="1"/>
  <c r="F314" i="1"/>
  <c r="A313" i="1"/>
  <c r="U313" i="1"/>
  <c r="V313" i="1"/>
  <c r="W313" i="1"/>
  <c r="Y313" i="1"/>
  <c r="AD313" i="1"/>
  <c r="BL313" i="1"/>
  <c r="AR313" i="1"/>
  <c r="Z313" i="1"/>
  <c r="AE313" i="1"/>
  <c r="CK313" i="1"/>
  <c r="BQ313" i="1"/>
  <c r="AA313" i="1"/>
  <c r="AF313" i="1"/>
  <c r="DJ313" i="1"/>
  <c r="CP313" i="1"/>
  <c r="AB313" i="1"/>
  <c r="AG313" i="1"/>
  <c r="EI313" i="1"/>
  <c r="DO313" i="1"/>
  <c r="AC313" i="1"/>
  <c r="AH313" i="1"/>
  <c r="FH313" i="1"/>
  <c r="EN313" i="1"/>
  <c r="FK313" i="1"/>
  <c r="FN313" i="1"/>
  <c r="FP313" i="1"/>
  <c r="FR313" i="1"/>
  <c r="K313" i="1"/>
  <c r="AP313" i="1"/>
  <c r="BO313" i="1"/>
  <c r="CN313" i="1"/>
  <c r="DM313" i="1"/>
  <c r="EL313" i="1"/>
  <c r="J313" i="1"/>
  <c r="AO313" i="1"/>
  <c r="BN313" i="1"/>
  <c r="CM313" i="1"/>
  <c r="DL313" i="1"/>
  <c r="EK313" i="1"/>
  <c r="F313" i="1"/>
  <c r="A312" i="1"/>
  <c r="U312" i="1"/>
  <c r="V312" i="1"/>
  <c r="W312" i="1"/>
  <c r="Y312" i="1"/>
  <c r="AD312" i="1"/>
  <c r="BL312" i="1"/>
  <c r="AR312" i="1"/>
  <c r="Z312" i="1"/>
  <c r="AE312" i="1"/>
  <c r="CK312" i="1"/>
  <c r="BQ312" i="1"/>
  <c r="AA312" i="1"/>
  <c r="AF312" i="1"/>
  <c r="DJ312" i="1"/>
  <c r="CP312" i="1"/>
  <c r="AB312" i="1"/>
  <c r="AG312" i="1"/>
  <c r="EI312" i="1"/>
  <c r="DO312" i="1"/>
  <c r="AC312" i="1"/>
  <c r="AH312" i="1"/>
  <c r="FH312" i="1"/>
  <c r="EN312" i="1"/>
  <c r="FK312" i="1"/>
  <c r="FN312" i="1"/>
  <c r="FP312" i="1"/>
  <c r="FR312" i="1"/>
  <c r="K312" i="1"/>
  <c r="AP312" i="1"/>
  <c r="BO312" i="1"/>
  <c r="CN312" i="1"/>
  <c r="DM312" i="1"/>
  <c r="EL312" i="1"/>
  <c r="J312" i="1"/>
  <c r="AO312" i="1"/>
  <c r="BN312" i="1"/>
  <c r="CM312" i="1"/>
  <c r="DL312" i="1"/>
  <c r="EK312" i="1"/>
  <c r="F312" i="1"/>
  <c r="A311" i="1"/>
  <c r="U311" i="1"/>
  <c r="V311" i="1"/>
  <c r="W311" i="1"/>
  <c r="Y311" i="1"/>
  <c r="AD311" i="1"/>
  <c r="BL311" i="1"/>
  <c r="AR311" i="1"/>
  <c r="Z311" i="1"/>
  <c r="AE311" i="1"/>
  <c r="CK311" i="1"/>
  <c r="BQ311" i="1"/>
  <c r="AA311" i="1"/>
  <c r="AF311" i="1"/>
  <c r="DJ311" i="1"/>
  <c r="CP311" i="1"/>
  <c r="AB311" i="1"/>
  <c r="AG311" i="1"/>
  <c r="EI311" i="1"/>
  <c r="DO311" i="1"/>
  <c r="AC311" i="1"/>
  <c r="AH311" i="1"/>
  <c r="FH311" i="1"/>
  <c r="EN311" i="1"/>
  <c r="FK311" i="1"/>
  <c r="FN311" i="1"/>
  <c r="FP311" i="1"/>
  <c r="FR311" i="1"/>
  <c r="K311" i="1"/>
  <c r="AP311" i="1"/>
  <c r="BO311" i="1"/>
  <c r="CN311" i="1"/>
  <c r="DM311" i="1"/>
  <c r="EL311" i="1"/>
  <c r="J311" i="1"/>
  <c r="AO311" i="1"/>
  <c r="BN311" i="1"/>
  <c r="CM311" i="1"/>
  <c r="DL311" i="1"/>
  <c r="EK311" i="1"/>
  <c r="F311" i="1"/>
  <c r="A65" i="1"/>
  <c r="U65" i="1"/>
  <c r="V65" i="1"/>
  <c r="W65" i="1"/>
  <c r="Y65" i="1"/>
  <c r="AD65" i="1"/>
  <c r="BL65" i="1"/>
  <c r="AR65" i="1"/>
  <c r="Z65" i="1"/>
  <c r="AE65" i="1"/>
  <c r="CK65" i="1"/>
  <c r="BQ65" i="1"/>
  <c r="AA65" i="1"/>
  <c r="AF65" i="1"/>
  <c r="DJ65" i="1"/>
  <c r="CP65" i="1"/>
  <c r="AB65" i="1"/>
  <c r="AG65" i="1"/>
  <c r="EI65" i="1"/>
  <c r="DO65" i="1"/>
  <c r="AC65" i="1"/>
  <c r="AH65" i="1"/>
  <c r="FH65" i="1"/>
  <c r="EN65" i="1"/>
  <c r="FK65" i="1"/>
  <c r="FN65" i="1"/>
  <c r="FP65" i="1"/>
  <c r="FR65" i="1"/>
  <c r="K65" i="1"/>
  <c r="AP65" i="1"/>
  <c r="BO65" i="1"/>
  <c r="CN65" i="1"/>
  <c r="DM65" i="1"/>
  <c r="EL65" i="1"/>
  <c r="FQ65" i="1"/>
  <c r="J65" i="1"/>
  <c r="AO65" i="1"/>
  <c r="BN65" i="1"/>
  <c r="CM65" i="1"/>
  <c r="DL65" i="1"/>
  <c r="EK65" i="1"/>
  <c r="FO65" i="1"/>
  <c r="F65" i="1"/>
  <c r="A310" i="1"/>
  <c r="U310" i="1"/>
  <c r="V310" i="1"/>
  <c r="W310" i="1"/>
  <c r="Y310" i="1"/>
  <c r="AD310" i="1"/>
  <c r="BL310" i="1"/>
  <c r="AR310" i="1"/>
  <c r="Z310" i="1"/>
  <c r="AE310" i="1"/>
  <c r="CK310" i="1"/>
  <c r="BQ310" i="1"/>
  <c r="AA310" i="1"/>
  <c r="AF310" i="1"/>
  <c r="DJ310" i="1"/>
  <c r="CP310" i="1"/>
  <c r="AB310" i="1"/>
  <c r="AG310" i="1"/>
  <c r="EI310" i="1"/>
  <c r="DO310" i="1"/>
  <c r="AC310" i="1"/>
  <c r="AH310" i="1"/>
  <c r="FH310" i="1"/>
  <c r="EN310" i="1"/>
  <c r="FK310" i="1"/>
  <c r="FN310" i="1"/>
  <c r="FP310" i="1"/>
  <c r="FR310" i="1"/>
  <c r="K310" i="1"/>
  <c r="AP310" i="1"/>
  <c r="BO310" i="1"/>
  <c r="CN310" i="1"/>
  <c r="DM310" i="1"/>
  <c r="EL310" i="1"/>
  <c r="J310" i="1"/>
  <c r="AO310" i="1"/>
  <c r="BN310" i="1"/>
  <c r="CM310" i="1"/>
  <c r="DL310" i="1"/>
  <c r="EK310" i="1"/>
  <c r="F310" i="1"/>
  <c r="A151" i="1"/>
  <c r="U151" i="1"/>
  <c r="V151" i="1"/>
  <c r="W151" i="1"/>
  <c r="Y151" i="1"/>
  <c r="AD151" i="1"/>
  <c r="BL151" i="1"/>
  <c r="AR151" i="1"/>
  <c r="Z151" i="1"/>
  <c r="AE151" i="1"/>
  <c r="CK151" i="1"/>
  <c r="BQ151" i="1"/>
  <c r="AA151" i="1"/>
  <c r="AF151" i="1"/>
  <c r="DJ151" i="1"/>
  <c r="CP151" i="1"/>
  <c r="AB151" i="1"/>
  <c r="AG151" i="1"/>
  <c r="EI151" i="1"/>
  <c r="DO151" i="1"/>
  <c r="AC151" i="1"/>
  <c r="AH151" i="1"/>
  <c r="FH151" i="1"/>
  <c r="EN151" i="1"/>
  <c r="FK151" i="1"/>
  <c r="FN151" i="1"/>
  <c r="FP151" i="1"/>
  <c r="FR151" i="1"/>
  <c r="K151" i="1"/>
  <c r="AP151" i="1"/>
  <c r="BO151" i="1"/>
  <c r="CN151" i="1"/>
  <c r="DM151" i="1"/>
  <c r="EL151" i="1"/>
  <c r="FQ151" i="1"/>
  <c r="J151" i="1"/>
  <c r="AO151" i="1"/>
  <c r="BN151" i="1"/>
  <c r="CM151" i="1"/>
  <c r="DL151" i="1"/>
  <c r="EK151" i="1"/>
  <c r="FO151" i="1"/>
  <c r="F151" i="1"/>
  <c r="A147" i="1"/>
  <c r="U147" i="1"/>
  <c r="V147" i="1"/>
  <c r="W147" i="1"/>
  <c r="Y147" i="1"/>
  <c r="AD147" i="1"/>
  <c r="BL147" i="1"/>
  <c r="AR147" i="1"/>
  <c r="Z147" i="1"/>
  <c r="AE147" i="1"/>
  <c r="CK147" i="1"/>
  <c r="BQ147" i="1"/>
  <c r="AA147" i="1"/>
  <c r="AF147" i="1"/>
  <c r="DJ147" i="1"/>
  <c r="CP147" i="1"/>
  <c r="AB147" i="1"/>
  <c r="AG147" i="1"/>
  <c r="EI147" i="1"/>
  <c r="DO147" i="1"/>
  <c r="AC147" i="1"/>
  <c r="AH147" i="1"/>
  <c r="FH147" i="1"/>
  <c r="EN147" i="1"/>
  <c r="FK147" i="1"/>
  <c r="FN147" i="1"/>
  <c r="FP147" i="1"/>
  <c r="FR147" i="1"/>
  <c r="K147" i="1"/>
  <c r="AP147" i="1"/>
  <c r="BO147" i="1"/>
  <c r="CN147" i="1"/>
  <c r="DM147" i="1"/>
  <c r="EL147" i="1"/>
  <c r="FQ147" i="1"/>
  <c r="J147" i="1"/>
  <c r="AO147" i="1"/>
  <c r="BN147" i="1"/>
  <c r="CM147" i="1"/>
  <c r="DL147" i="1"/>
  <c r="EK147" i="1"/>
  <c r="FO147" i="1"/>
  <c r="F147" i="1"/>
  <c r="A126" i="1"/>
  <c r="U126" i="1"/>
  <c r="V126" i="1"/>
  <c r="W126" i="1"/>
  <c r="Y126" i="1"/>
  <c r="AD126" i="1"/>
  <c r="BL126" i="1"/>
  <c r="AR126" i="1"/>
  <c r="Z126" i="1"/>
  <c r="AE126" i="1"/>
  <c r="CK126" i="1"/>
  <c r="BQ126" i="1"/>
  <c r="AA126" i="1"/>
  <c r="AF126" i="1"/>
  <c r="DJ126" i="1"/>
  <c r="CP126" i="1"/>
  <c r="AB126" i="1"/>
  <c r="AG126" i="1"/>
  <c r="EI126" i="1"/>
  <c r="DO126" i="1"/>
  <c r="AC126" i="1"/>
  <c r="AH126" i="1"/>
  <c r="FH126" i="1"/>
  <c r="EN126" i="1"/>
  <c r="FK126" i="1"/>
  <c r="FN126" i="1"/>
  <c r="FP126" i="1"/>
  <c r="FR126" i="1"/>
  <c r="K126" i="1"/>
  <c r="AP126" i="1"/>
  <c r="BO126" i="1"/>
  <c r="CN126" i="1"/>
  <c r="DM126" i="1"/>
  <c r="EL126" i="1"/>
  <c r="FQ126" i="1"/>
  <c r="J126" i="1"/>
  <c r="AO126" i="1"/>
  <c r="BN126" i="1"/>
  <c r="CM126" i="1"/>
  <c r="DL126" i="1"/>
  <c r="EK126" i="1"/>
  <c r="FO126" i="1"/>
  <c r="F126" i="1"/>
  <c r="A183" i="1"/>
  <c r="U183" i="1"/>
  <c r="V183" i="1"/>
  <c r="W183" i="1"/>
  <c r="Y183" i="1"/>
  <c r="AD183" i="1"/>
  <c r="BL183" i="1"/>
  <c r="AR183" i="1"/>
  <c r="Z183" i="1"/>
  <c r="AE183" i="1"/>
  <c r="CK183" i="1"/>
  <c r="BQ183" i="1"/>
  <c r="AA183" i="1"/>
  <c r="AF183" i="1"/>
  <c r="DJ183" i="1"/>
  <c r="CP183" i="1"/>
  <c r="AB183" i="1"/>
  <c r="AG183" i="1"/>
  <c r="EI183" i="1"/>
  <c r="DO183" i="1"/>
  <c r="AC183" i="1"/>
  <c r="AH183" i="1"/>
  <c r="FH183" i="1"/>
  <c r="EN183" i="1"/>
  <c r="FK183" i="1"/>
  <c r="FN183" i="1"/>
  <c r="FP183" i="1"/>
  <c r="FR183" i="1"/>
  <c r="K183" i="1"/>
  <c r="AP183" i="1"/>
  <c r="BO183" i="1"/>
  <c r="CN183" i="1"/>
  <c r="DM183" i="1"/>
  <c r="EL183" i="1"/>
  <c r="FQ183" i="1"/>
  <c r="J183" i="1"/>
  <c r="AO183" i="1"/>
  <c r="BN183" i="1"/>
  <c r="CM183" i="1"/>
  <c r="DL183" i="1"/>
  <c r="EK183" i="1"/>
  <c r="FO183" i="1"/>
  <c r="F183" i="1"/>
  <c r="A117" i="1"/>
  <c r="U117" i="1"/>
  <c r="V117" i="1"/>
  <c r="W117" i="1"/>
  <c r="Y117" i="1"/>
  <c r="AD117" i="1"/>
  <c r="BL117" i="1"/>
  <c r="AR117" i="1"/>
  <c r="Z117" i="1"/>
  <c r="AE117" i="1"/>
  <c r="CK117" i="1"/>
  <c r="BQ117" i="1"/>
  <c r="AA117" i="1"/>
  <c r="AF117" i="1"/>
  <c r="DJ117" i="1"/>
  <c r="CP117" i="1"/>
  <c r="AB117" i="1"/>
  <c r="AG117" i="1"/>
  <c r="EI117" i="1"/>
  <c r="DO117" i="1"/>
  <c r="AC117" i="1"/>
  <c r="AH117" i="1"/>
  <c r="FH117" i="1"/>
  <c r="EN117" i="1"/>
  <c r="FK117" i="1"/>
  <c r="FN117" i="1"/>
  <c r="FP117" i="1"/>
  <c r="FR117" i="1"/>
  <c r="K117" i="1"/>
  <c r="AP117" i="1"/>
  <c r="BO117" i="1"/>
  <c r="CN117" i="1"/>
  <c r="DM117" i="1"/>
  <c r="EL117" i="1"/>
  <c r="FQ117" i="1"/>
  <c r="J117" i="1"/>
  <c r="AO117" i="1"/>
  <c r="BN117" i="1"/>
  <c r="CM117" i="1"/>
  <c r="DL117" i="1"/>
  <c r="EK117" i="1"/>
  <c r="FO117" i="1"/>
  <c r="F117" i="1"/>
  <c r="A309" i="1"/>
  <c r="U309" i="1"/>
  <c r="V309" i="1"/>
  <c r="W309" i="1"/>
  <c r="Y309" i="1"/>
  <c r="AD309" i="1"/>
  <c r="BL309" i="1"/>
  <c r="AR309" i="1"/>
  <c r="Z309" i="1"/>
  <c r="AE309" i="1"/>
  <c r="CK309" i="1"/>
  <c r="BQ309" i="1"/>
  <c r="AA309" i="1"/>
  <c r="AF309" i="1"/>
  <c r="DJ309" i="1"/>
  <c r="CP309" i="1"/>
  <c r="AB309" i="1"/>
  <c r="AG309" i="1"/>
  <c r="EI309" i="1"/>
  <c r="DO309" i="1"/>
  <c r="AC309" i="1"/>
  <c r="AH309" i="1"/>
  <c r="FH309" i="1"/>
  <c r="EN309" i="1"/>
  <c r="FK309" i="1"/>
  <c r="FN309" i="1"/>
  <c r="FP309" i="1"/>
  <c r="FR309" i="1"/>
  <c r="K309" i="1"/>
  <c r="AP309" i="1"/>
  <c r="BO309" i="1"/>
  <c r="CN309" i="1"/>
  <c r="DM309" i="1"/>
  <c r="EL309" i="1"/>
  <c r="J309" i="1"/>
  <c r="AO309" i="1"/>
  <c r="BN309" i="1"/>
  <c r="CM309" i="1"/>
  <c r="DL309" i="1"/>
  <c r="EK309" i="1"/>
  <c r="F309" i="1"/>
  <c r="A308" i="1"/>
  <c r="U308" i="1"/>
  <c r="V308" i="1"/>
  <c r="W308" i="1"/>
  <c r="Y308" i="1"/>
  <c r="AD308" i="1"/>
  <c r="BL308" i="1"/>
  <c r="AR308" i="1"/>
  <c r="Z308" i="1"/>
  <c r="AE308" i="1"/>
  <c r="CK308" i="1"/>
  <c r="BQ308" i="1"/>
  <c r="AA308" i="1"/>
  <c r="AF308" i="1"/>
  <c r="DJ308" i="1"/>
  <c r="CP308" i="1"/>
  <c r="AB308" i="1"/>
  <c r="AG308" i="1"/>
  <c r="EI308" i="1"/>
  <c r="DO308" i="1"/>
  <c r="AC308" i="1"/>
  <c r="AH308" i="1"/>
  <c r="FH308" i="1"/>
  <c r="EN308" i="1"/>
  <c r="FK308" i="1"/>
  <c r="FN308" i="1"/>
  <c r="FP308" i="1"/>
  <c r="FR308" i="1"/>
  <c r="K308" i="1"/>
  <c r="AP308" i="1"/>
  <c r="BO308" i="1"/>
  <c r="CN308" i="1"/>
  <c r="DM308" i="1"/>
  <c r="EL308" i="1"/>
  <c r="J308" i="1"/>
  <c r="AO308" i="1"/>
  <c r="BN308" i="1"/>
  <c r="CM308" i="1"/>
  <c r="DL308" i="1"/>
  <c r="EK308" i="1"/>
  <c r="F308" i="1"/>
  <c r="A104" i="1"/>
  <c r="U104" i="1"/>
  <c r="V104" i="1"/>
  <c r="W104" i="1"/>
  <c r="Y104" i="1"/>
  <c r="AD104" i="1"/>
  <c r="BL104" i="1"/>
  <c r="AR104" i="1"/>
  <c r="Z104" i="1"/>
  <c r="AE104" i="1"/>
  <c r="CK104" i="1"/>
  <c r="BQ104" i="1"/>
  <c r="AA104" i="1"/>
  <c r="AF104" i="1"/>
  <c r="DJ104" i="1"/>
  <c r="CP104" i="1"/>
  <c r="AB104" i="1"/>
  <c r="AG104" i="1"/>
  <c r="EI104" i="1"/>
  <c r="DO104" i="1"/>
  <c r="AC104" i="1"/>
  <c r="AH104" i="1"/>
  <c r="FH104" i="1"/>
  <c r="EN104" i="1"/>
  <c r="FK104" i="1"/>
  <c r="FN104" i="1"/>
  <c r="FP104" i="1"/>
  <c r="FR104" i="1"/>
  <c r="K104" i="1"/>
  <c r="AP104" i="1"/>
  <c r="BO104" i="1"/>
  <c r="CN104" i="1"/>
  <c r="DM104" i="1"/>
  <c r="EL104" i="1"/>
  <c r="FQ104" i="1"/>
  <c r="J104" i="1"/>
  <c r="AO104" i="1"/>
  <c r="BN104" i="1"/>
  <c r="CM104" i="1"/>
  <c r="DL104" i="1"/>
  <c r="EK104" i="1"/>
  <c r="FO104" i="1"/>
  <c r="F104" i="1"/>
  <c r="A307" i="1"/>
  <c r="U307" i="1"/>
  <c r="V307" i="1"/>
  <c r="W307" i="1"/>
  <c r="Y307" i="1"/>
  <c r="AD307" i="1"/>
  <c r="BL307" i="1"/>
  <c r="AR307" i="1"/>
  <c r="Z307" i="1"/>
  <c r="AE307" i="1"/>
  <c r="CK307" i="1"/>
  <c r="BQ307" i="1"/>
  <c r="AA307" i="1"/>
  <c r="AF307" i="1"/>
  <c r="DJ307" i="1"/>
  <c r="CP307" i="1"/>
  <c r="AB307" i="1"/>
  <c r="AG307" i="1"/>
  <c r="EI307" i="1"/>
  <c r="DO307" i="1"/>
  <c r="AC307" i="1"/>
  <c r="AH307" i="1"/>
  <c r="FH307" i="1"/>
  <c r="EN307" i="1"/>
  <c r="FK307" i="1"/>
  <c r="FN307" i="1"/>
  <c r="FP307" i="1"/>
  <c r="FR307" i="1"/>
  <c r="K307" i="1"/>
  <c r="AP307" i="1"/>
  <c r="BO307" i="1"/>
  <c r="CN307" i="1"/>
  <c r="DM307" i="1"/>
  <c r="EL307" i="1"/>
  <c r="J307" i="1"/>
  <c r="AO307" i="1"/>
  <c r="BN307" i="1"/>
  <c r="CM307" i="1"/>
  <c r="DL307" i="1"/>
  <c r="EK307" i="1"/>
  <c r="F307" i="1"/>
  <c r="A103" i="1"/>
  <c r="U103" i="1"/>
  <c r="V103" i="1"/>
  <c r="W103" i="1"/>
  <c r="Y103" i="1"/>
  <c r="AD103" i="1"/>
  <c r="BL103" i="1"/>
  <c r="AR103" i="1"/>
  <c r="Z103" i="1"/>
  <c r="AE103" i="1"/>
  <c r="CK103" i="1"/>
  <c r="BQ103" i="1"/>
  <c r="AA103" i="1"/>
  <c r="AF103" i="1"/>
  <c r="DJ103" i="1"/>
  <c r="CP103" i="1"/>
  <c r="AB103" i="1"/>
  <c r="AG103" i="1"/>
  <c r="EI103" i="1"/>
  <c r="DO103" i="1"/>
  <c r="AC103" i="1"/>
  <c r="AH103" i="1"/>
  <c r="FH103" i="1"/>
  <c r="EN103" i="1"/>
  <c r="FK103" i="1"/>
  <c r="FN103" i="1"/>
  <c r="FP103" i="1"/>
  <c r="FR103" i="1"/>
  <c r="K103" i="1"/>
  <c r="AP103" i="1"/>
  <c r="BO103" i="1"/>
  <c r="CN103" i="1"/>
  <c r="DM103" i="1"/>
  <c r="EL103" i="1"/>
  <c r="FQ103" i="1"/>
  <c r="J103" i="1"/>
  <c r="AO103" i="1"/>
  <c r="BN103" i="1"/>
  <c r="CM103" i="1"/>
  <c r="DL103" i="1"/>
  <c r="EK103" i="1"/>
  <c r="FO103" i="1"/>
  <c r="F103" i="1"/>
  <c r="A74" i="1"/>
  <c r="U74" i="1"/>
  <c r="V74" i="1"/>
  <c r="W74" i="1"/>
  <c r="Y74" i="1"/>
  <c r="AD74" i="1"/>
  <c r="BL74" i="1"/>
  <c r="AR74" i="1"/>
  <c r="Z74" i="1"/>
  <c r="AE74" i="1"/>
  <c r="CK74" i="1"/>
  <c r="BQ74" i="1"/>
  <c r="AA74" i="1"/>
  <c r="AF74" i="1"/>
  <c r="DJ74" i="1"/>
  <c r="CP74" i="1"/>
  <c r="AB74" i="1"/>
  <c r="AG74" i="1"/>
  <c r="EI74" i="1"/>
  <c r="DO74" i="1"/>
  <c r="AC74" i="1"/>
  <c r="AH74" i="1"/>
  <c r="FH74" i="1"/>
  <c r="EN74" i="1"/>
  <c r="FK74" i="1"/>
  <c r="FN74" i="1"/>
  <c r="FP74" i="1"/>
  <c r="FR74" i="1"/>
  <c r="K74" i="1"/>
  <c r="AP74" i="1"/>
  <c r="BO74" i="1"/>
  <c r="CN74" i="1"/>
  <c r="DM74" i="1"/>
  <c r="EL74" i="1"/>
  <c r="FQ74" i="1"/>
  <c r="J74" i="1"/>
  <c r="AO74" i="1"/>
  <c r="BN74" i="1"/>
  <c r="CM74" i="1"/>
  <c r="DL74" i="1"/>
  <c r="EK74" i="1"/>
  <c r="FO74" i="1"/>
  <c r="F74" i="1"/>
  <c r="A190" i="1"/>
  <c r="U190" i="1"/>
  <c r="V190" i="1"/>
  <c r="W190" i="1"/>
  <c r="Y190" i="1"/>
  <c r="AD190" i="1"/>
  <c r="BL190" i="1"/>
  <c r="AR190" i="1"/>
  <c r="Z190" i="1"/>
  <c r="AE190" i="1"/>
  <c r="CK190" i="1"/>
  <c r="BQ190" i="1"/>
  <c r="AA190" i="1"/>
  <c r="AF190" i="1"/>
  <c r="DJ190" i="1"/>
  <c r="CP190" i="1"/>
  <c r="AB190" i="1"/>
  <c r="AG190" i="1"/>
  <c r="EI190" i="1"/>
  <c r="DO190" i="1"/>
  <c r="AC190" i="1"/>
  <c r="AH190" i="1"/>
  <c r="FH190" i="1"/>
  <c r="EN190" i="1"/>
  <c r="FK190" i="1"/>
  <c r="FN190" i="1"/>
  <c r="FP190" i="1"/>
  <c r="FR190" i="1"/>
  <c r="K190" i="1"/>
  <c r="AP190" i="1"/>
  <c r="BO190" i="1"/>
  <c r="CN190" i="1"/>
  <c r="DM190" i="1"/>
  <c r="EL190" i="1"/>
  <c r="FQ190" i="1"/>
  <c r="J190" i="1"/>
  <c r="AO190" i="1"/>
  <c r="BN190" i="1"/>
  <c r="CM190" i="1"/>
  <c r="DL190" i="1"/>
  <c r="EK190" i="1"/>
  <c r="FO190" i="1"/>
  <c r="F190" i="1"/>
  <c r="A306" i="1"/>
  <c r="U306" i="1"/>
  <c r="V306" i="1"/>
  <c r="W306" i="1"/>
  <c r="Y306" i="1"/>
  <c r="AD306" i="1"/>
  <c r="BL306" i="1"/>
  <c r="AR306" i="1"/>
  <c r="Z306" i="1"/>
  <c r="AE306" i="1"/>
  <c r="CK306" i="1"/>
  <c r="BQ306" i="1"/>
  <c r="AA306" i="1"/>
  <c r="AF306" i="1"/>
  <c r="DJ306" i="1"/>
  <c r="CP306" i="1"/>
  <c r="AB306" i="1"/>
  <c r="AG306" i="1"/>
  <c r="EI306" i="1"/>
  <c r="DO306" i="1"/>
  <c r="AC306" i="1"/>
  <c r="AH306" i="1"/>
  <c r="FH306" i="1"/>
  <c r="EN306" i="1"/>
  <c r="FK306" i="1"/>
  <c r="FN306" i="1"/>
  <c r="FP306" i="1"/>
  <c r="FR306" i="1"/>
  <c r="K306" i="1"/>
  <c r="AP306" i="1"/>
  <c r="BO306" i="1"/>
  <c r="CN306" i="1"/>
  <c r="DM306" i="1"/>
  <c r="EL306" i="1"/>
  <c r="J306" i="1"/>
  <c r="AO306" i="1"/>
  <c r="BN306" i="1"/>
  <c r="CM306" i="1"/>
  <c r="DL306" i="1"/>
  <c r="EK306" i="1"/>
  <c r="F306" i="1"/>
  <c r="A305" i="1"/>
  <c r="U305" i="1"/>
  <c r="V305" i="1"/>
  <c r="W305" i="1"/>
  <c r="Y305" i="1"/>
  <c r="AD305" i="1"/>
  <c r="BL305" i="1"/>
  <c r="AR305" i="1"/>
  <c r="Z305" i="1"/>
  <c r="AE305" i="1"/>
  <c r="CK305" i="1"/>
  <c r="BQ305" i="1"/>
  <c r="AA305" i="1"/>
  <c r="AF305" i="1"/>
  <c r="DJ305" i="1"/>
  <c r="CP305" i="1"/>
  <c r="AB305" i="1"/>
  <c r="AG305" i="1"/>
  <c r="EI305" i="1"/>
  <c r="DO305" i="1"/>
  <c r="AC305" i="1"/>
  <c r="AH305" i="1"/>
  <c r="FH305" i="1"/>
  <c r="EN305" i="1"/>
  <c r="FK305" i="1"/>
  <c r="FN305" i="1"/>
  <c r="FP305" i="1"/>
  <c r="FR305" i="1"/>
  <c r="K305" i="1"/>
  <c r="AP305" i="1"/>
  <c r="BO305" i="1"/>
  <c r="CN305" i="1"/>
  <c r="DM305" i="1"/>
  <c r="EL305" i="1"/>
  <c r="J305" i="1"/>
  <c r="AO305" i="1"/>
  <c r="BN305" i="1"/>
  <c r="CM305" i="1"/>
  <c r="DL305" i="1"/>
  <c r="EK305" i="1"/>
  <c r="F305" i="1"/>
  <c r="A188" i="1"/>
  <c r="U188" i="1"/>
  <c r="V188" i="1"/>
  <c r="W188" i="1"/>
  <c r="Y188" i="1"/>
  <c r="AD188" i="1"/>
  <c r="BL188" i="1"/>
  <c r="AR188" i="1"/>
  <c r="Z188" i="1"/>
  <c r="AE188" i="1"/>
  <c r="CK188" i="1"/>
  <c r="BQ188" i="1"/>
  <c r="AA188" i="1"/>
  <c r="AF188" i="1"/>
  <c r="DJ188" i="1"/>
  <c r="CP188" i="1"/>
  <c r="AB188" i="1"/>
  <c r="AG188" i="1"/>
  <c r="EI188" i="1"/>
  <c r="DO188" i="1"/>
  <c r="AC188" i="1"/>
  <c r="AH188" i="1"/>
  <c r="FH188" i="1"/>
  <c r="EN188" i="1"/>
  <c r="FK188" i="1"/>
  <c r="FN188" i="1"/>
  <c r="FP188" i="1"/>
  <c r="FR188" i="1"/>
  <c r="K188" i="1"/>
  <c r="AP188" i="1"/>
  <c r="BO188" i="1"/>
  <c r="CN188" i="1"/>
  <c r="DM188" i="1"/>
  <c r="EL188" i="1"/>
  <c r="FQ188" i="1"/>
  <c r="J188" i="1"/>
  <c r="AO188" i="1"/>
  <c r="BN188" i="1"/>
  <c r="CM188" i="1"/>
  <c r="DL188" i="1"/>
  <c r="EK188" i="1"/>
  <c r="FO188" i="1"/>
  <c r="F188" i="1"/>
  <c r="A178" i="1"/>
  <c r="U178" i="1"/>
  <c r="V178" i="1"/>
  <c r="W178" i="1"/>
  <c r="Y178" i="1"/>
  <c r="AD178" i="1"/>
  <c r="BL178" i="1"/>
  <c r="AR178" i="1"/>
  <c r="Z178" i="1"/>
  <c r="AE178" i="1"/>
  <c r="CK178" i="1"/>
  <c r="BQ178" i="1"/>
  <c r="AA178" i="1"/>
  <c r="AF178" i="1"/>
  <c r="DJ178" i="1"/>
  <c r="CP178" i="1"/>
  <c r="AB178" i="1"/>
  <c r="AG178" i="1"/>
  <c r="EI178" i="1"/>
  <c r="DO178" i="1"/>
  <c r="AC178" i="1"/>
  <c r="AH178" i="1"/>
  <c r="FH178" i="1"/>
  <c r="EN178" i="1"/>
  <c r="FK178" i="1"/>
  <c r="FN178" i="1"/>
  <c r="FP178" i="1"/>
  <c r="FR178" i="1"/>
  <c r="K178" i="1"/>
  <c r="AP178" i="1"/>
  <c r="BO178" i="1"/>
  <c r="CN178" i="1"/>
  <c r="DM178" i="1"/>
  <c r="EL178" i="1"/>
  <c r="FQ178" i="1"/>
  <c r="J178" i="1"/>
  <c r="AO178" i="1"/>
  <c r="BN178" i="1"/>
  <c r="CM178" i="1"/>
  <c r="DL178" i="1"/>
  <c r="EK178" i="1"/>
  <c r="FO178" i="1"/>
  <c r="F178" i="1"/>
  <c r="A98" i="1"/>
  <c r="U98" i="1"/>
  <c r="V98" i="1"/>
  <c r="W98" i="1"/>
  <c r="Y98" i="1"/>
  <c r="AD98" i="1"/>
  <c r="BL98" i="1"/>
  <c r="AR98" i="1"/>
  <c r="Z98" i="1"/>
  <c r="AE98" i="1"/>
  <c r="CK98" i="1"/>
  <c r="BQ98" i="1"/>
  <c r="AA98" i="1"/>
  <c r="AF98" i="1"/>
  <c r="DJ98" i="1"/>
  <c r="CP98" i="1"/>
  <c r="AB98" i="1"/>
  <c r="AG98" i="1"/>
  <c r="EI98" i="1"/>
  <c r="DO98" i="1"/>
  <c r="AC98" i="1"/>
  <c r="AH98" i="1"/>
  <c r="FH98" i="1"/>
  <c r="EN98" i="1"/>
  <c r="FK98" i="1"/>
  <c r="FN98" i="1"/>
  <c r="FP98" i="1"/>
  <c r="FR98" i="1"/>
  <c r="K98" i="1"/>
  <c r="AP98" i="1"/>
  <c r="BO98" i="1"/>
  <c r="CN98" i="1"/>
  <c r="DM98" i="1"/>
  <c r="EL98" i="1"/>
  <c r="FQ98" i="1"/>
  <c r="J98" i="1"/>
  <c r="AO98" i="1"/>
  <c r="BN98" i="1"/>
  <c r="CM98" i="1"/>
  <c r="DL98" i="1"/>
  <c r="EK98" i="1"/>
  <c r="FO98" i="1"/>
  <c r="F98" i="1"/>
  <c r="A125" i="1"/>
  <c r="U125" i="1"/>
  <c r="V125" i="1"/>
  <c r="W125" i="1"/>
  <c r="Y125" i="1"/>
  <c r="AD125" i="1"/>
  <c r="BL125" i="1"/>
  <c r="AR125" i="1"/>
  <c r="Z125" i="1"/>
  <c r="AE125" i="1"/>
  <c r="CK125" i="1"/>
  <c r="BQ125" i="1"/>
  <c r="AA125" i="1"/>
  <c r="AF125" i="1"/>
  <c r="DJ125" i="1"/>
  <c r="CP125" i="1"/>
  <c r="AB125" i="1"/>
  <c r="AG125" i="1"/>
  <c r="EI125" i="1"/>
  <c r="DO125" i="1"/>
  <c r="AC125" i="1"/>
  <c r="AH125" i="1"/>
  <c r="FH125" i="1"/>
  <c r="EN125" i="1"/>
  <c r="FK125" i="1"/>
  <c r="FN125" i="1"/>
  <c r="FP125" i="1"/>
  <c r="FR125" i="1"/>
  <c r="K125" i="1"/>
  <c r="AP125" i="1"/>
  <c r="BO125" i="1"/>
  <c r="CN125" i="1"/>
  <c r="DM125" i="1"/>
  <c r="EL125" i="1"/>
  <c r="FQ125" i="1"/>
  <c r="J125" i="1"/>
  <c r="AO125" i="1"/>
  <c r="BN125" i="1"/>
  <c r="CM125" i="1"/>
  <c r="DL125" i="1"/>
  <c r="EK125" i="1"/>
  <c r="FO125" i="1"/>
  <c r="F125" i="1"/>
  <c r="A447" i="1"/>
  <c r="U447" i="1"/>
  <c r="V447" i="1"/>
  <c r="W447" i="1"/>
  <c r="Y447" i="1"/>
  <c r="AD447" i="1"/>
  <c r="BL447" i="1"/>
  <c r="AR447" i="1"/>
  <c r="Z447" i="1"/>
  <c r="AE447" i="1"/>
  <c r="CK447" i="1"/>
  <c r="BQ447" i="1"/>
  <c r="AA447" i="1"/>
  <c r="AF447" i="1"/>
  <c r="DJ447" i="1"/>
  <c r="CP447" i="1"/>
  <c r="AB447" i="1"/>
  <c r="AG447" i="1"/>
  <c r="EI447" i="1"/>
  <c r="DO447" i="1"/>
  <c r="AC447" i="1"/>
  <c r="AH447" i="1"/>
  <c r="FH447" i="1"/>
  <c r="EN447" i="1"/>
  <c r="FK447" i="1"/>
  <c r="FN447" i="1"/>
  <c r="FP447" i="1"/>
  <c r="FR447" i="1"/>
  <c r="K447" i="1"/>
  <c r="AP447" i="1"/>
  <c r="BO447" i="1"/>
  <c r="CN447" i="1"/>
  <c r="DM447" i="1"/>
  <c r="EL447" i="1"/>
  <c r="J447" i="1"/>
  <c r="AO447" i="1"/>
  <c r="BN447" i="1"/>
  <c r="CM447" i="1"/>
  <c r="DL447" i="1"/>
  <c r="EK447" i="1"/>
  <c r="FO447" i="1"/>
  <c r="F447" i="1"/>
  <c r="A135" i="1"/>
  <c r="U135" i="1"/>
  <c r="V135" i="1"/>
  <c r="W135" i="1"/>
  <c r="Y135" i="1"/>
  <c r="AD135" i="1"/>
  <c r="BL135" i="1"/>
  <c r="AR135" i="1"/>
  <c r="Z135" i="1"/>
  <c r="AE135" i="1"/>
  <c r="CK135" i="1"/>
  <c r="BQ135" i="1"/>
  <c r="AA135" i="1"/>
  <c r="AF135" i="1"/>
  <c r="DJ135" i="1"/>
  <c r="CP135" i="1"/>
  <c r="AB135" i="1"/>
  <c r="AG135" i="1"/>
  <c r="EI135" i="1"/>
  <c r="DO135" i="1"/>
  <c r="AC135" i="1"/>
  <c r="AH135" i="1"/>
  <c r="FH135" i="1"/>
  <c r="EN135" i="1"/>
  <c r="FK135" i="1"/>
  <c r="FN135" i="1"/>
  <c r="FP135" i="1"/>
  <c r="FR135" i="1"/>
  <c r="K135" i="1"/>
  <c r="AP135" i="1"/>
  <c r="BO135" i="1"/>
  <c r="CN135" i="1"/>
  <c r="DM135" i="1"/>
  <c r="EL135" i="1"/>
  <c r="FQ135" i="1"/>
  <c r="J135" i="1"/>
  <c r="AO135" i="1"/>
  <c r="BN135" i="1"/>
  <c r="CM135" i="1"/>
  <c r="DL135" i="1"/>
  <c r="EK135" i="1"/>
  <c r="FO135" i="1"/>
  <c r="F135" i="1"/>
  <c r="A304" i="1"/>
  <c r="U304" i="1"/>
  <c r="V304" i="1"/>
  <c r="W304" i="1"/>
  <c r="Y304" i="1"/>
  <c r="AD304" i="1"/>
  <c r="BL304" i="1"/>
  <c r="AR304" i="1"/>
  <c r="Z304" i="1"/>
  <c r="AE304" i="1"/>
  <c r="CK304" i="1"/>
  <c r="BQ304" i="1"/>
  <c r="AA304" i="1"/>
  <c r="AF304" i="1"/>
  <c r="DJ304" i="1"/>
  <c r="CP304" i="1"/>
  <c r="AB304" i="1"/>
  <c r="AG304" i="1"/>
  <c r="EI304" i="1"/>
  <c r="DO304" i="1"/>
  <c r="AC304" i="1"/>
  <c r="AH304" i="1"/>
  <c r="FH304" i="1"/>
  <c r="EN304" i="1"/>
  <c r="FK304" i="1"/>
  <c r="FN304" i="1"/>
  <c r="FP304" i="1"/>
  <c r="FR304" i="1"/>
  <c r="K304" i="1"/>
  <c r="AP304" i="1"/>
  <c r="BO304" i="1"/>
  <c r="CN304" i="1"/>
  <c r="DM304" i="1"/>
  <c r="EL304" i="1"/>
  <c r="J304" i="1"/>
  <c r="AO304" i="1"/>
  <c r="BN304" i="1"/>
  <c r="CM304" i="1"/>
  <c r="DL304" i="1"/>
  <c r="EK304" i="1"/>
  <c r="F304" i="1"/>
  <c r="A184" i="1"/>
  <c r="U184" i="1"/>
  <c r="V184" i="1"/>
  <c r="W184" i="1"/>
  <c r="Y184" i="1"/>
  <c r="AD184" i="1"/>
  <c r="BL184" i="1"/>
  <c r="AR184" i="1"/>
  <c r="Z184" i="1"/>
  <c r="AE184" i="1"/>
  <c r="CK184" i="1"/>
  <c r="BQ184" i="1"/>
  <c r="AA184" i="1"/>
  <c r="AF184" i="1"/>
  <c r="DJ184" i="1"/>
  <c r="CP184" i="1"/>
  <c r="AB184" i="1"/>
  <c r="AG184" i="1"/>
  <c r="EI184" i="1"/>
  <c r="DO184" i="1"/>
  <c r="AC184" i="1"/>
  <c r="AH184" i="1"/>
  <c r="FH184" i="1"/>
  <c r="EN184" i="1"/>
  <c r="FK184" i="1"/>
  <c r="FN184" i="1"/>
  <c r="FP184" i="1"/>
  <c r="FR184" i="1"/>
  <c r="K184" i="1"/>
  <c r="AP184" i="1"/>
  <c r="BO184" i="1"/>
  <c r="CN184" i="1"/>
  <c r="DM184" i="1"/>
  <c r="EL184" i="1"/>
  <c r="FQ184" i="1"/>
  <c r="J184" i="1"/>
  <c r="AO184" i="1"/>
  <c r="BN184" i="1"/>
  <c r="CM184" i="1"/>
  <c r="DL184" i="1"/>
  <c r="EK184" i="1"/>
  <c r="FO184" i="1"/>
  <c r="F184" i="1"/>
  <c r="A164" i="1"/>
  <c r="U164" i="1"/>
  <c r="V164" i="1"/>
  <c r="W164" i="1"/>
  <c r="Y164" i="1"/>
  <c r="AD164" i="1"/>
  <c r="BL164" i="1"/>
  <c r="AR164" i="1"/>
  <c r="Z164" i="1"/>
  <c r="AE164" i="1"/>
  <c r="CK164" i="1"/>
  <c r="BQ164" i="1"/>
  <c r="AA164" i="1"/>
  <c r="AF164" i="1"/>
  <c r="DJ164" i="1"/>
  <c r="CP164" i="1"/>
  <c r="AB164" i="1"/>
  <c r="AG164" i="1"/>
  <c r="EI164" i="1"/>
  <c r="DO164" i="1"/>
  <c r="AC164" i="1"/>
  <c r="AH164" i="1"/>
  <c r="FH164" i="1"/>
  <c r="EN164" i="1"/>
  <c r="FK164" i="1"/>
  <c r="FN164" i="1"/>
  <c r="FP164" i="1"/>
  <c r="FR164" i="1"/>
  <c r="K164" i="1"/>
  <c r="AP164" i="1"/>
  <c r="BO164" i="1"/>
  <c r="CN164" i="1"/>
  <c r="DM164" i="1"/>
  <c r="EL164" i="1"/>
  <c r="FQ164" i="1"/>
  <c r="J164" i="1"/>
  <c r="AO164" i="1"/>
  <c r="BN164" i="1"/>
  <c r="CM164" i="1"/>
  <c r="DL164" i="1"/>
  <c r="EK164" i="1"/>
  <c r="FO164" i="1"/>
  <c r="F164" i="1"/>
  <c r="A303" i="1"/>
  <c r="U303" i="1"/>
  <c r="V303" i="1"/>
  <c r="W303" i="1"/>
  <c r="Y303" i="1"/>
  <c r="AD303" i="1"/>
  <c r="BL303" i="1"/>
  <c r="AR303" i="1"/>
  <c r="Z303" i="1"/>
  <c r="AE303" i="1"/>
  <c r="CK303" i="1"/>
  <c r="BQ303" i="1"/>
  <c r="AA303" i="1"/>
  <c r="AF303" i="1"/>
  <c r="DJ303" i="1"/>
  <c r="CP303" i="1"/>
  <c r="AB303" i="1"/>
  <c r="AG303" i="1"/>
  <c r="EI303" i="1"/>
  <c r="DO303" i="1"/>
  <c r="AC303" i="1"/>
  <c r="AH303" i="1"/>
  <c r="FH303" i="1"/>
  <c r="EN303" i="1"/>
  <c r="FK303" i="1"/>
  <c r="FN303" i="1"/>
  <c r="FP303" i="1"/>
  <c r="FR303" i="1"/>
  <c r="K303" i="1"/>
  <c r="AP303" i="1"/>
  <c r="BO303" i="1"/>
  <c r="CN303" i="1"/>
  <c r="DM303" i="1"/>
  <c r="EL303" i="1"/>
  <c r="J303" i="1"/>
  <c r="AO303" i="1"/>
  <c r="BN303" i="1"/>
  <c r="CM303" i="1"/>
  <c r="DL303" i="1"/>
  <c r="EK303" i="1"/>
  <c r="F303" i="1"/>
  <c r="A64" i="1"/>
  <c r="U64" i="1"/>
  <c r="V64" i="1"/>
  <c r="W64" i="1"/>
  <c r="Y64" i="1"/>
  <c r="AD64" i="1"/>
  <c r="BL64" i="1"/>
  <c r="AR64" i="1"/>
  <c r="Z64" i="1"/>
  <c r="AE64" i="1"/>
  <c r="CK64" i="1"/>
  <c r="BQ64" i="1"/>
  <c r="AA64" i="1"/>
  <c r="AF64" i="1"/>
  <c r="DJ64" i="1"/>
  <c r="CP64" i="1"/>
  <c r="AB64" i="1"/>
  <c r="AG64" i="1"/>
  <c r="EI64" i="1"/>
  <c r="DO64" i="1"/>
  <c r="AC64" i="1"/>
  <c r="AH64" i="1"/>
  <c r="FH64" i="1"/>
  <c r="EN64" i="1"/>
  <c r="FK64" i="1"/>
  <c r="FN64" i="1"/>
  <c r="FP64" i="1"/>
  <c r="FR64" i="1"/>
  <c r="K64" i="1"/>
  <c r="AP64" i="1"/>
  <c r="BO64" i="1"/>
  <c r="CN64" i="1"/>
  <c r="DM64" i="1"/>
  <c r="EL64" i="1"/>
  <c r="FQ64" i="1"/>
  <c r="J64" i="1"/>
  <c r="AO64" i="1"/>
  <c r="BN64" i="1"/>
  <c r="CM64" i="1"/>
  <c r="DL64" i="1"/>
  <c r="EK64" i="1"/>
  <c r="FO64" i="1"/>
  <c r="F64" i="1"/>
  <c r="A302" i="1"/>
  <c r="U302" i="1"/>
  <c r="V302" i="1"/>
  <c r="W302" i="1"/>
  <c r="Y302" i="1"/>
  <c r="AD302" i="1"/>
  <c r="BL302" i="1"/>
  <c r="AR302" i="1"/>
  <c r="Z302" i="1"/>
  <c r="AE302" i="1"/>
  <c r="CK302" i="1"/>
  <c r="BQ302" i="1"/>
  <c r="AA302" i="1"/>
  <c r="AF302" i="1"/>
  <c r="DJ302" i="1"/>
  <c r="CP302" i="1"/>
  <c r="AB302" i="1"/>
  <c r="AG302" i="1"/>
  <c r="EI302" i="1"/>
  <c r="DO302" i="1"/>
  <c r="AC302" i="1"/>
  <c r="AH302" i="1"/>
  <c r="FH302" i="1"/>
  <c r="EN302" i="1"/>
  <c r="FK302" i="1"/>
  <c r="FN302" i="1"/>
  <c r="FP302" i="1"/>
  <c r="FR302" i="1"/>
  <c r="K302" i="1"/>
  <c r="AP302" i="1"/>
  <c r="BO302" i="1"/>
  <c r="CN302" i="1"/>
  <c r="DM302" i="1"/>
  <c r="EL302" i="1"/>
  <c r="J302" i="1"/>
  <c r="AO302" i="1"/>
  <c r="BN302" i="1"/>
  <c r="CM302" i="1"/>
  <c r="DL302" i="1"/>
  <c r="EK302" i="1"/>
  <c r="F302" i="1"/>
  <c r="A143" i="1"/>
  <c r="U143" i="1"/>
  <c r="V143" i="1"/>
  <c r="W143" i="1"/>
  <c r="Y143" i="1"/>
  <c r="AD143" i="1"/>
  <c r="BL143" i="1"/>
  <c r="AR143" i="1"/>
  <c r="Z143" i="1"/>
  <c r="AE143" i="1"/>
  <c r="CK143" i="1"/>
  <c r="BQ143" i="1"/>
  <c r="AA143" i="1"/>
  <c r="AF143" i="1"/>
  <c r="DJ143" i="1"/>
  <c r="CP143" i="1"/>
  <c r="AB143" i="1"/>
  <c r="AG143" i="1"/>
  <c r="EI143" i="1"/>
  <c r="DO143" i="1"/>
  <c r="AC143" i="1"/>
  <c r="AH143" i="1"/>
  <c r="FH143" i="1"/>
  <c r="EN143" i="1"/>
  <c r="FK143" i="1"/>
  <c r="FN143" i="1"/>
  <c r="FP143" i="1"/>
  <c r="FR143" i="1"/>
  <c r="K143" i="1"/>
  <c r="AP143" i="1"/>
  <c r="BO143" i="1"/>
  <c r="CN143" i="1"/>
  <c r="DM143" i="1"/>
  <c r="EL143" i="1"/>
  <c r="FQ143" i="1"/>
  <c r="J143" i="1"/>
  <c r="AO143" i="1"/>
  <c r="BN143" i="1"/>
  <c r="CM143" i="1"/>
  <c r="DL143" i="1"/>
  <c r="EK143" i="1"/>
  <c r="FO143" i="1"/>
  <c r="F143" i="1"/>
  <c r="A301" i="1"/>
  <c r="U301" i="1"/>
  <c r="V301" i="1"/>
  <c r="W301" i="1"/>
  <c r="Y301" i="1"/>
  <c r="AD301" i="1"/>
  <c r="BL301" i="1"/>
  <c r="AR301" i="1"/>
  <c r="Z301" i="1"/>
  <c r="AE301" i="1"/>
  <c r="CK301" i="1"/>
  <c r="BQ301" i="1"/>
  <c r="AA301" i="1"/>
  <c r="AF301" i="1"/>
  <c r="DJ301" i="1"/>
  <c r="CP301" i="1"/>
  <c r="AB301" i="1"/>
  <c r="AG301" i="1"/>
  <c r="EI301" i="1"/>
  <c r="DO301" i="1"/>
  <c r="AC301" i="1"/>
  <c r="AH301" i="1"/>
  <c r="FH301" i="1"/>
  <c r="EN301" i="1"/>
  <c r="FK301" i="1"/>
  <c r="FN301" i="1"/>
  <c r="FP301" i="1"/>
  <c r="FR301" i="1"/>
  <c r="K301" i="1"/>
  <c r="AP301" i="1"/>
  <c r="BO301" i="1"/>
  <c r="CN301" i="1"/>
  <c r="DM301" i="1"/>
  <c r="EL301" i="1"/>
  <c r="J301" i="1"/>
  <c r="AO301" i="1"/>
  <c r="BN301" i="1"/>
  <c r="CM301" i="1"/>
  <c r="DL301" i="1"/>
  <c r="EK301" i="1"/>
  <c r="F301" i="1"/>
  <c r="A300" i="1"/>
  <c r="U300" i="1"/>
  <c r="V300" i="1"/>
  <c r="W300" i="1"/>
  <c r="Y300" i="1"/>
  <c r="AD300" i="1"/>
  <c r="BL300" i="1"/>
  <c r="AR300" i="1"/>
  <c r="Z300" i="1"/>
  <c r="AE300" i="1"/>
  <c r="CK300" i="1"/>
  <c r="BQ300" i="1"/>
  <c r="AA300" i="1"/>
  <c r="AF300" i="1"/>
  <c r="DJ300" i="1"/>
  <c r="CP300" i="1"/>
  <c r="AB300" i="1"/>
  <c r="AG300" i="1"/>
  <c r="EI300" i="1"/>
  <c r="DO300" i="1"/>
  <c r="AC300" i="1"/>
  <c r="AH300" i="1"/>
  <c r="FH300" i="1"/>
  <c r="EN300" i="1"/>
  <c r="FK300" i="1"/>
  <c r="FN300" i="1"/>
  <c r="FP300" i="1"/>
  <c r="FR300" i="1"/>
  <c r="K300" i="1"/>
  <c r="AP300" i="1"/>
  <c r="BO300" i="1"/>
  <c r="CN300" i="1"/>
  <c r="DM300" i="1"/>
  <c r="EL300" i="1"/>
  <c r="J300" i="1"/>
  <c r="AO300" i="1"/>
  <c r="BN300" i="1"/>
  <c r="CM300" i="1"/>
  <c r="DL300" i="1"/>
  <c r="EK300" i="1"/>
  <c r="F300" i="1"/>
  <c r="A299" i="1"/>
  <c r="U299" i="1"/>
  <c r="V299" i="1"/>
  <c r="W299" i="1"/>
  <c r="Y299" i="1"/>
  <c r="AD299" i="1"/>
  <c r="BL299" i="1"/>
  <c r="AR299" i="1"/>
  <c r="Z299" i="1"/>
  <c r="AE299" i="1"/>
  <c r="CK299" i="1"/>
  <c r="BQ299" i="1"/>
  <c r="AA299" i="1"/>
  <c r="AF299" i="1"/>
  <c r="DJ299" i="1"/>
  <c r="CP299" i="1"/>
  <c r="AB299" i="1"/>
  <c r="AG299" i="1"/>
  <c r="EI299" i="1"/>
  <c r="DO299" i="1"/>
  <c r="AC299" i="1"/>
  <c r="AH299" i="1"/>
  <c r="FH299" i="1"/>
  <c r="EN299" i="1"/>
  <c r="FK299" i="1"/>
  <c r="FN299" i="1"/>
  <c r="FP299" i="1"/>
  <c r="FR299" i="1"/>
  <c r="K299" i="1"/>
  <c r="AP299" i="1"/>
  <c r="BO299" i="1"/>
  <c r="CN299" i="1"/>
  <c r="DM299" i="1"/>
  <c r="EL299" i="1"/>
  <c r="J299" i="1"/>
  <c r="AO299" i="1"/>
  <c r="BN299" i="1"/>
  <c r="CM299" i="1"/>
  <c r="DL299" i="1"/>
  <c r="EK299" i="1"/>
  <c r="F299" i="1"/>
  <c r="A428" i="1"/>
  <c r="U428" i="1"/>
  <c r="V428" i="1"/>
  <c r="W428" i="1"/>
  <c r="Y428" i="1"/>
  <c r="AD428" i="1"/>
  <c r="BL428" i="1"/>
  <c r="AR428" i="1"/>
  <c r="Z428" i="1"/>
  <c r="AE428" i="1"/>
  <c r="CK428" i="1"/>
  <c r="BQ428" i="1"/>
  <c r="AA428" i="1"/>
  <c r="AF428" i="1"/>
  <c r="DJ428" i="1"/>
  <c r="CP428" i="1"/>
  <c r="AB428" i="1"/>
  <c r="AG428" i="1"/>
  <c r="EI428" i="1"/>
  <c r="DO428" i="1"/>
  <c r="AC428" i="1"/>
  <c r="AH428" i="1"/>
  <c r="FH428" i="1"/>
  <c r="EN428" i="1"/>
  <c r="FK428" i="1"/>
  <c r="FN428" i="1"/>
  <c r="FP428" i="1"/>
  <c r="FR428" i="1"/>
  <c r="K428" i="1"/>
  <c r="AP428" i="1"/>
  <c r="BO428" i="1"/>
  <c r="CN428" i="1"/>
  <c r="DM428" i="1"/>
  <c r="EL428" i="1"/>
  <c r="FQ428" i="1"/>
  <c r="J428" i="1"/>
  <c r="AO428" i="1"/>
  <c r="BN428" i="1"/>
  <c r="CM428" i="1"/>
  <c r="DL428" i="1"/>
  <c r="EK428" i="1"/>
  <c r="FO428" i="1"/>
  <c r="F428" i="1"/>
  <c r="A454" i="1"/>
  <c r="U454" i="1"/>
  <c r="V454" i="1"/>
  <c r="W454" i="1"/>
  <c r="Y454" i="1"/>
  <c r="AD454" i="1"/>
  <c r="BL454" i="1"/>
  <c r="AR454" i="1"/>
  <c r="Z454" i="1"/>
  <c r="AE454" i="1"/>
  <c r="CK454" i="1"/>
  <c r="BQ454" i="1"/>
  <c r="AA454" i="1"/>
  <c r="AF454" i="1"/>
  <c r="DJ454" i="1"/>
  <c r="CP454" i="1"/>
  <c r="AB454" i="1"/>
  <c r="AG454" i="1"/>
  <c r="EI454" i="1"/>
  <c r="DO454" i="1"/>
  <c r="AC454" i="1"/>
  <c r="AH454" i="1"/>
  <c r="FH454" i="1"/>
  <c r="EN454" i="1"/>
  <c r="FK454" i="1"/>
  <c r="FN454" i="1"/>
  <c r="FP454" i="1"/>
  <c r="FR454" i="1"/>
  <c r="K454" i="1"/>
  <c r="AP454" i="1"/>
  <c r="BO454" i="1"/>
  <c r="CN454" i="1"/>
  <c r="DM454" i="1"/>
  <c r="EL454" i="1"/>
  <c r="FQ454" i="1"/>
  <c r="J454" i="1"/>
  <c r="AO454" i="1"/>
  <c r="BN454" i="1"/>
  <c r="CM454" i="1"/>
  <c r="DL454" i="1"/>
  <c r="EK454" i="1"/>
  <c r="FO454" i="1"/>
  <c r="F454" i="1"/>
  <c r="A213" i="1"/>
  <c r="U213" i="1"/>
  <c r="V213" i="1"/>
  <c r="W213" i="1"/>
  <c r="Y213" i="1"/>
  <c r="AD213" i="1"/>
  <c r="BL213" i="1"/>
  <c r="AR213" i="1"/>
  <c r="Z213" i="1"/>
  <c r="AE213" i="1"/>
  <c r="CK213" i="1"/>
  <c r="BQ213" i="1"/>
  <c r="AA213" i="1"/>
  <c r="AF213" i="1"/>
  <c r="DJ213" i="1"/>
  <c r="CP213" i="1"/>
  <c r="AB213" i="1"/>
  <c r="AG213" i="1"/>
  <c r="EI213" i="1"/>
  <c r="DO213" i="1"/>
  <c r="AC213" i="1"/>
  <c r="AH213" i="1"/>
  <c r="FH213" i="1"/>
  <c r="EN213" i="1"/>
  <c r="FK213" i="1"/>
  <c r="FN213" i="1"/>
  <c r="FP213" i="1"/>
  <c r="FR213" i="1"/>
  <c r="K213" i="1"/>
  <c r="AP213" i="1"/>
  <c r="BO213" i="1"/>
  <c r="CN213" i="1"/>
  <c r="DM213" i="1"/>
  <c r="EL213" i="1"/>
  <c r="FQ213" i="1"/>
  <c r="J213" i="1"/>
  <c r="AO213" i="1"/>
  <c r="BN213" i="1"/>
  <c r="CM213" i="1"/>
  <c r="DL213" i="1"/>
  <c r="EK213" i="1"/>
  <c r="FO213" i="1"/>
  <c r="F213" i="1"/>
  <c r="A298" i="1"/>
  <c r="U298" i="1"/>
  <c r="V298" i="1"/>
  <c r="W298" i="1"/>
  <c r="Y298" i="1"/>
  <c r="AD298" i="1"/>
  <c r="BL298" i="1"/>
  <c r="AR298" i="1"/>
  <c r="Z298" i="1"/>
  <c r="AE298" i="1"/>
  <c r="CK298" i="1"/>
  <c r="BQ298" i="1"/>
  <c r="AA298" i="1"/>
  <c r="AF298" i="1"/>
  <c r="DJ298" i="1"/>
  <c r="CP298" i="1"/>
  <c r="AB298" i="1"/>
  <c r="AG298" i="1"/>
  <c r="EI298" i="1"/>
  <c r="DO298" i="1"/>
  <c r="AC298" i="1"/>
  <c r="AH298" i="1"/>
  <c r="FH298" i="1"/>
  <c r="EN298" i="1"/>
  <c r="FK298" i="1"/>
  <c r="FN298" i="1"/>
  <c r="FP298" i="1"/>
  <c r="FR298" i="1"/>
  <c r="K298" i="1"/>
  <c r="AP298" i="1"/>
  <c r="BO298" i="1"/>
  <c r="CN298" i="1"/>
  <c r="DM298" i="1"/>
  <c r="EL298" i="1"/>
  <c r="J298" i="1"/>
  <c r="AO298" i="1"/>
  <c r="BN298" i="1"/>
  <c r="CM298" i="1"/>
  <c r="DL298" i="1"/>
  <c r="EK298" i="1"/>
  <c r="F298" i="1"/>
  <c r="A297" i="1"/>
  <c r="U297" i="1"/>
  <c r="V297" i="1"/>
  <c r="W297" i="1"/>
  <c r="Y297" i="1"/>
  <c r="AD297" i="1"/>
  <c r="BL297" i="1"/>
  <c r="AR297" i="1"/>
  <c r="Z297" i="1"/>
  <c r="AE297" i="1"/>
  <c r="CK297" i="1"/>
  <c r="BQ297" i="1"/>
  <c r="AA297" i="1"/>
  <c r="AF297" i="1"/>
  <c r="DJ297" i="1"/>
  <c r="CP297" i="1"/>
  <c r="AB297" i="1"/>
  <c r="AG297" i="1"/>
  <c r="EI297" i="1"/>
  <c r="DO297" i="1"/>
  <c r="AC297" i="1"/>
  <c r="AH297" i="1"/>
  <c r="FH297" i="1"/>
  <c r="EN297" i="1"/>
  <c r="FK297" i="1"/>
  <c r="FN297" i="1"/>
  <c r="FP297" i="1"/>
  <c r="FR297" i="1"/>
  <c r="K297" i="1"/>
  <c r="AP297" i="1"/>
  <c r="BO297" i="1"/>
  <c r="CN297" i="1"/>
  <c r="DM297" i="1"/>
  <c r="EL297" i="1"/>
  <c r="J297" i="1"/>
  <c r="AO297" i="1"/>
  <c r="BN297" i="1"/>
  <c r="CM297" i="1"/>
  <c r="DL297" i="1"/>
  <c r="EK297" i="1"/>
  <c r="F297" i="1"/>
  <c r="A457" i="1"/>
  <c r="U457" i="1"/>
  <c r="V457" i="1"/>
  <c r="W457" i="1"/>
  <c r="Y457" i="1"/>
  <c r="AD457" i="1"/>
  <c r="BL457" i="1"/>
  <c r="AR457" i="1"/>
  <c r="Z457" i="1"/>
  <c r="AE457" i="1"/>
  <c r="CK457" i="1"/>
  <c r="BQ457" i="1"/>
  <c r="AA457" i="1"/>
  <c r="AF457" i="1"/>
  <c r="DJ457" i="1"/>
  <c r="CP457" i="1"/>
  <c r="AB457" i="1"/>
  <c r="AG457" i="1"/>
  <c r="EI457" i="1"/>
  <c r="DO457" i="1"/>
  <c r="AC457" i="1"/>
  <c r="AH457" i="1"/>
  <c r="FH457" i="1"/>
  <c r="EN457" i="1"/>
  <c r="FK457" i="1"/>
  <c r="FN457" i="1"/>
  <c r="FP457" i="1"/>
  <c r="FR457" i="1"/>
  <c r="K457" i="1"/>
  <c r="AP457" i="1"/>
  <c r="BO457" i="1"/>
  <c r="CN457" i="1"/>
  <c r="DM457" i="1"/>
  <c r="EL457" i="1"/>
  <c r="FQ457" i="1"/>
  <c r="J457" i="1"/>
  <c r="AO457" i="1"/>
  <c r="BN457" i="1"/>
  <c r="CM457" i="1"/>
  <c r="DL457" i="1"/>
  <c r="EK457" i="1"/>
  <c r="FO457" i="1"/>
  <c r="F457" i="1"/>
  <c r="A296" i="1"/>
  <c r="U296" i="1"/>
  <c r="V296" i="1"/>
  <c r="W296" i="1"/>
  <c r="Y296" i="1"/>
  <c r="AD296" i="1"/>
  <c r="BL296" i="1"/>
  <c r="AR296" i="1"/>
  <c r="Z296" i="1"/>
  <c r="AE296" i="1"/>
  <c r="CK296" i="1"/>
  <c r="BQ296" i="1"/>
  <c r="AA296" i="1"/>
  <c r="AF296" i="1"/>
  <c r="DJ296" i="1"/>
  <c r="CP296" i="1"/>
  <c r="AB296" i="1"/>
  <c r="AG296" i="1"/>
  <c r="EI296" i="1"/>
  <c r="DO296" i="1"/>
  <c r="AC296" i="1"/>
  <c r="AH296" i="1"/>
  <c r="FH296" i="1"/>
  <c r="EN296" i="1"/>
  <c r="FK296" i="1"/>
  <c r="FN296" i="1"/>
  <c r="FP296" i="1"/>
  <c r="FR296" i="1"/>
  <c r="K296" i="1"/>
  <c r="AP296" i="1"/>
  <c r="BO296" i="1"/>
  <c r="CN296" i="1"/>
  <c r="DM296" i="1"/>
  <c r="EL296" i="1"/>
  <c r="J296" i="1"/>
  <c r="AO296" i="1"/>
  <c r="BN296" i="1"/>
  <c r="CM296" i="1"/>
  <c r="DL296" i="1"/>
  <c r="EK296" i="1"/>
  <c r="F296" i="1"/>
  <c r="A462" i="1"/>
  <c r="U462" i="1"/>
  <c r="V462" i="1"/>
  <c r="W462" i="1"/>
  <c r="Y462" i="1"/>
  <c r="AD462" i="1"/>
  <c r="BL462" i="1"/>
  <c r="AR462" i="1"/>
  <c r="Z462" i="1"/>
  <c r="AE462" i="1"/>
  <c r="CK462" i="1"/>
  <c r="BQ462" i="1"/>
  <c r="AA462" i="1"/>
  <c r="AF462" i="1"/>
  <c r="DJ462" i="1"/>
  <c r="CP462" i="1"/>
  <c r="AB462" i="1"/>
  <c r="AG462" i="1"/>
  <c r="EI462" i="1"/>
  <c r="DO462" i="1"/>
  <c r="AC462" i="1"/>
  <c r="AH462" i="1"/>
  <c r="FH462" i="1"/>
  <c r="EN462" i="1"/>
  <c r="FK462" i="1"/>
  <c r="FN462" i="1"/>
  <c r="FP462" i="1"/>
  <c r="FR462" i="1"/>
  <c r="K462" i="1"/>
  <c r="AP462" i="1"/>
  <c r="BO462" i="1"/>
  <c r="CN462" i="1"/>
  <c r="DM462" i="1"/>
  <c r="EL462" i="1"/>
  <c r="FQ462" i="1"/>
  <c r="J462" i="1"/>
  <c r="AO462" i="1"/>
  <c r="BN462" i="1"/>
  <c r="CM462" i="1"/>
  <c r="DL462" i="1"/>
  <c r="EK462" i="1"/>
  <c r="FO462" i="1"/>
  <c r="F462" i="1"/>
  <c r="A469" i="1"/>
  <c r="U469" i="1"/>
  <c r="V469" i="1"/>
  <c r="W469" i="1"/>
  <c r="Y469" i="1"/>
  <c r="AD469" i="1"/>
  <c r="BL469" i="1"/>
  <c r="AR469" i="1"/>
  <c r="Z469" i="1"/>
  <c r="AE469" i="1"/>
  <c r="CK469" i="1"/>
  <c r="BQ469" i="1"/>
  <c r="AA469" i="1"/>
  <c r="AF469" i="1"/>
  <c r="DJ469" i="1"/>
  <c r="CP469" i="1"/>
  <c r="AB469" i="1"/>
  <c r="AG469" i="1"/>
  <c r="EI469" i="1"/>
  <c r="DO469" i="1"/>
  <c r="AC469" i="1"/>
  <c r="AH469" i="1"/>
  <c r="FH469" i="1"/>
  <c r="EN469" i="1"/>
  <c r="FK469" i="1"/>
  <c r="FN469" i="1"/>
  <c r="FP469" i="1"/>
  <c r="FR469" i="1"/>
  <c r="K469" i="1"/>
  <c r="AP469" i="1"/>
  <c r="BO469" i="1"/>
  <c r="CN469" i="1"/>
  <c r="DM469" i="1"/>
  <c r="EL469" i="1"/>
  <c r="FQ469" i="1"/>
  <c r="J469" i="1"/>
  <c r="AO469" i="1"/>
  <c r="BN469" i="1"/>
  <c r="CM469" i="1"/>
  <c r="DL469" i="1"/>
  <c r="EK469" i="1"/>
  <c r="FO469" i="1"/>
  <c r="F469" i="1"/>
  <c r="A295" i="1"/>
  <c r="U295" i="1"/>
  <c r="V295" i="1"/>
  <c r="W295" i="1"/>
  <c r="Y295" i="1"/>
  <c r="AD295" i="1"/>
  <c r="BL295" i="1"/>
  <c r="AR295" i="1"/>
  <c r="Z295" i="1"/>
  <c r="AE295" i="1"/>
  <c r="CK295" i="1"/>
  <c r="BQ295" i="1"/>
  <c r="AA295" i="1"/>
  <c r="AF295" i="1"/>
  <c r="DJ295" i="1"/>
  <c r="CP295" i="1"/>
  <c r="AB295" i="1"/>
  <c r="AG295" i="1"/>
  <c r="EI295" i="1"/>
  <c r="DO295" i="1"/>
  <c r="AC295" i="1"/>
  <c r="AH295" i="1"/>
  <c r="FH295" i="1"/>
  <c r="EN295" i="1"/>
  <c r="FK295" i="1"/>
  <c r="FN295" i="1"/>
  <c r="FP295" i="1"/>
  <c r="FR295" i="1"/>
  <c r="K295" i="1"/>
  <c r="AP295" i="1"/>
  <c r="BO295" i="1"/>
  <c r="CN295" i="1"/>
  <c r="DM295" i="1"/>
  <c r="EL295" i="1"/>
  <c r="J295" i="1"/>
  <c r="AO295" i="1"/>
  <c r="BN295" i="1"/>
  <c r="CM295" i="1"/>
  <c r="DL295" i="1"/>
  <c r="EK295" i="1"/>
  <c r="F295" i="1"/>
  <c r="A294" i="1"/>
  <c r="U294" i="1"/>
  <c r="V294" i="1"/>
  <c r="W294" i="1"/>
  <c r="Y294" i="1"/>
  <c r="AD294" i="1"/>
  <c r="BL294" i="1"/>
  <c r="AR294" i="1"/>
  <c r="Z294" i="1"/>
  <c r="AE294" i="1"/>
  <c r="CK294" i="1"/>
  <c r="BQ294" i="1"/>
  <c r="AA294" i="1"/>
  <c r="AF294" i="1"/>
  <c r="DJ294" i="1"/>
  <c r="CP294" i="1"/>
  <c r="AB294" i="1"/>
  <c r="AG294" i="1"/>
  <c r="EI294" i="1"/>
  <c r="DO294" i="1"/>
  <c r="AC294" i="1"/>
  <c r="AH294" i="1"/>
  <c r="FH294" i="1"/>
  <c r="EN294" i="1"/>
  <c r="FK294" i="1"/>
  <c r="FN294" i="1"/>
  <c r="FP294" i="1"/>
  <c r="FR294" i="1"/>
  <c r="K294" i="1"/>
  <c r="AP294" i="1"/>
  <c r="BO294" i="1"/>
  <c r="CN294" i="1"/>
  <c r="DM294" i="1"/>
  <c r="EL294" i="1"/>
  <c r="J294" i="1"/>
  <c r="AO294" i="1"/>
  <c r="BN294" i="1"/>
  <c r="CM294" i="1"/>
  <c r="DL294" i="1"/>
  <c r="EK294" i="1"/>
  <c r="F294" i="1"/>
  <c r="A293" i="1"/>
  <c r="U293" i="1"/>
  <c r="V293" i="1"/>
  <c r="W293" i="1"/>
  <c r="Y293" i="1"/>
  <c r="AD293" i="1"/>
  <c r="BL293" i="1"/>
  <c r="AR293" i="1"/>
  <c r="Z293" i="1"/>
  <c r="AE293" i="1"/>
  <c r="CK293" i="1"/>
  <c r="BQ293" i="1"/>
  <c r="AA293" i="1"/>
  <c r="AF293" i="1"/>
  <c r="DJ293" i="1"/>
  <c r="CP293" i="1"/>
  <c r="AB293" i="1"/>
  <c r="AG293" i="1"/>
  <c r="EI293" i="1"/>
  <c r="DO293" i="1"/>
  <c r="AC293" i="1"/>
  <c r="AH293" i="1"/>
  <c r="FH293" i="1"/>
  <c r="EN293" i="1"/>
  <c r="FK293" i="1"/>
  <c r="FN293" i="1"/>
  <c r="FP293" i="1"/>
  <c r="FR293" i="1"/>
  <c r="K293" i="1"/>
  <c r="AP293" i="1"/>
  <c r="BO293" i="1"/>
  <c r="CN293" i="1"/>
  <c r="DM293" i="1"/>
  <c r="EL293" i="1"/>
  <c r="J293" i="1"/>
  <c r="AO293" i="1"/>
  <c r="BN293" i="1"/>
  <c r="CM293" i="1"/>
  <c r="DL293" i="1"/>
  <c r="EK293" i="1"/>
  <c r="F293" i="1"/>
  <c r="A292" i="1"/>
  <c r="U292" i="1"/>
  <c r="V292" i="1"/>
  <c r="W292" i="1"/>
  <c r="Y292" i="1"/>
  <c r="AD292" i="1"/>
  <c r="BL292" i="1"/>
  <c r="AR292" i="1"/>
  <c r="Z292" i="1"/>
  <c r="AE292" i="1"/>
  <c r="CK292" i="1"/>
  <c r="BQ292" i="1"/>
  <c r="AA292" i="1"/>
  <c r="AF292" i="1"/>
  <c r="DJ292" i="1"/>
  <c r="CP292" i="1"/>
  <c r="AB292" i="1"/>
  <c r="AG292" i="1"/>
  <c r="EI292" i="1"/>
  <c r="DO292" i="1"/>
  <c r="AC292" i="1"/>
  <c r="AH292" i="1"/>
  <c r="FH292" i="1"/>
  <c r="EN292" i="1"/>
  <c r="FK292" i="1"/>
  <c r="FN292" i="1"/>
  <c r="FP292" i="1"/>
  <c r="FR292" i="1"/>
  <c r="K292" i="1"/>
  <c r="AP292" i="1"/>
  <c r="BO292" i="1"/>
  <c r="CN292" i="1"/>
  <c r="DM292" i="1"/>
  <c r="EL292" i="1"/>
  <c r="J292" i="1"/>
  <c r="AO292" i="1"/>
  <c r="BN292" i="1"/>
  <c r="CM292" i="1"/>
  <c r="DL292" i="1"/>
  <c r="EK292" i="1"/>
  <c r="F292" i="1"/>
  <c r="A291" i="1"/>
  <c r="U291" i="1"/>
  <c r="V291" i="1"/>
  <c r="W291" i="1"/>
  <c r="Y291" i="1"/>
  <c r="AD291" i="1"/>
  <c r="BL291" i="1"/>
  <c r="AR291" i="1"/>
  <c r="Z291" i="1"/>
  <c r="AE291" i="1"/>
  <c r="CK291" i="1"/>
  <c r="BQ291" i="1"/>
  <c r="AA291" i="1"/>
  <c r="AF291" i="1"/>
  <c r="DJ291" i="1"/>
  <c r="CP291" i="1"/>
  <c r="AB291" i="1"/>
  <c r="AG291" i="1"/>
  <c r="EI291" i="1"/>
  <c r="DO291" i="1"/>
  <c r="AC291" i="1"/>
  <c r="AH291" i="1"/>
  <c r="FH291" i="1"/>
  <c r="EN291" i="1"/>
  <c r="FK291" i="1"/>
  <c r="FN291" i="1"/>
  <c r="FP291" i="1"/>
  <c r="FR291" i="1"/>
  <c r="K291" i="1"/>
  <c r="AP291" i="1"/>
  <c r="BO291" i="1"/>
  <c r="CN291" i="1"/>
  <c r="DM291" i="1"/>
  <c r="EL291" i="1"/>
  <c r="J291" i="1"/>
  <c r="AO291" i="1"/>
  <c r="BN291" i="1"/>
  <c r="CM291" i="1"/>
  <c r="DL291" i="1"/>
  <c r="EK291" i="1"/>
  <c r="F291" i="1"/>
  <c r="A290" i="1"/>
  <c r="U290" i="1"/>
  <c r="V290" i="1"/>
  <c r="W290" i="1"/>
  <c r="Y290" i="1"/>
  <c r="AD290" i="1"/>
  <c r="BL290" i="1"/>
  <c r="AR290" i="1"/>
  <c r="Z290" i="1"/>
  <c r="AE290" i="1"/>
  <c r="CK290" i="1"/>
  <c r="BQ290" i="1"/>
  <c r="AA290" i="1"/>
  <c r="AF290" i="1"/>
  <c r="DJ290" i="1"/>
  <c r="CP290" i="1"/>
  <c r="AB290" i="1"/>
  <c r="AG290" i="1"/>
  <c r="EI290" i="1"/>
  <c r="DO290" i="1"/>
  <c r="AC290" i="1"/>
  <c r="AH290" i="1"/>
  <c r="FH290" i="1"/>
  <c r="EN290" i="1"/>
  <c r="FK290" i="1"/>
  <c r="FN290" i="1"/>
  <c r="FP290" i="1"/>
  <c r="FR290" i="1"/>
  <c r="K290" i="1"/>
  <c r="AP290" i="1"/>
  <c r="BO290" i="1"/>
  <c r="CN290" i="1"/>
  <c r="DM290" i="1"/>
  <c r="EL290" i="1"/>
  <c r="J290" i="1"/>
  <c r="AO290" i="1"/>
  <c r="BN290" i="1"/>
  <c r="CM290" i="1"/>
  <c r="DL290" i="1"/>
  <c r="EK290" i="1"/>
  <c r="F290" i="1"/>
  <c r="A289" i="1"/>
  <c r="U289" i="1"/>
  <c r="V289" i="1"/>
  <c r="W289" i="1"/>
  <c r="Y289" i="1"/>
  <c r="AD289" i="1"/>
  <c r="BL289" i="1"/>
  <c r="AR289" i="1"/>
  <c r="Z289" i="1"/>
  <c r="AE289" i="1"/>
  <c r="CK289" i="1"/>
  <c r="BQ289" i="1"/>
  <c r="AA289" i="1"/>
  <c r="AF289" i="1"/>
  <c r="DJ289" i="1"/>
  <c r="CP289" i="1"/>
  <c r="AB289" i="1"/>
  <c r="AG289" i="1"/>
  <c r="EI289" i="1"/>
  <c r="DO289" i="1"/>
  <c r="AC289" i="1"/>
  <c r="AH289" i="1"/>
  <c r="FH289" i="1"/>
  <c r="EN289" i="1"/>
  <c r="FK289" i="1"/>
  <c r="FN289" i="1"/>
  <c r="FP289" i="1"/>
  <c r="FR289" i="1"/>
  <c r="K289" i="1"/>
  <c r="AP289" i="1"/>
  <c r="BO289" i="1"/>
  <c r="CN289" i="1"/>
  <c r="DM289" i="1"/>
  <c r="EL289" i="1"/>
  <c r="J289" i="1"/>
  <c r="AO289" i="1"/>
  <c r="BN289" i="1"/>
  <c r="CM289" i="1"/>
  <c r="DL289" i="1"/>
  <c r="EK289" i="1"/>
  <c r="F289" i="1"/>
  <c r="A288" i="1"/>
  <c r="U288" i="1"/>
  <c r="V288" i="1"/>
  <c r="W288" i="1"/>
  <c r="Y288" i="1"/>
  <c r="AD288" i="1"/>
  <c r="BL288" i="1"/>
  <c r="AR288" i="1"/>
  <c r="Z288" i="1"/>
  <c r="AE288" i="1"/>
  <c r="CK288" i="1"/>
  <c r="BQ288" i="1"/>
  <c r="AA288" i="1"/>
  <c r="AF288" i="1"/>
  <c r="DJ288" i="1"/>
  <c r="CP288" i="1"/>
  <c r="AB288" i="1"/>
  <c r="AG288" i="1"/>
  <c r="EI288" i="1"/>
  <c r="DO288" i="1"/>
  <c r="AC288" i="1"/>
  <c r="AH288" i="1"/>
  <c r="FH288" i="1"/>
  <c r="EN288" i="1"/>
  <c r="FK288" i="1"/>
  <c r="FN288" i="1"/>
  <c r="FP288" i="1"/>
  <c r="FR288" i="1"/>
  <c r="K288" i="1"/>
  <c r="AP288" i="1"/>
  <c r="BO288" i="1"/>
  <c r="CN288" i="1"/>
  <c r="DM288" i="1"/>
  <c r="EL288" i="1"/>
  <c r="J288" i="1"/>
  <c r="AO288" i="1"/>
  <c r="BN288" i="1"/>
  <c r="CM288" i="1"/>
  <c r="DL288" i="1"/>
  <c r="EK288" i="1"/>
  <c r="F288" i="1"/>
  <c r="A287" i="1"/>
  <c r="U287" i="1"/>
  <c r="V287" i="1"/>
  <c r="W287" i="1"/>
  <c r="Y287" i="1"/>
  <c r="AD287" i="1"/>
  <c r="BL287" i="1"/>
  <c r="AR287" i="1"/>
  <c r="Z287" i="1"/>
  <c r="AE287" i="1"/>
  <c r="CK287" i="1"/>
  <c r="BQ287" i="1"/>
  <c r="AA287" i="1"/>
  <c r="AF287" i="1"/>
  <c r="DJ287" i="1"/>
  <c r="CP287" i="1"/>
  <c r="AB287" i="1"/>
  <c r="AG287" i="1"/>
  <c r="EI287" i="1"/>
  <c r="DO287" i="1"/>
  <c r="AC287" i="1"/>
  <c r="AH287" i="1"/>
  <c r="FH287" i="1"/>
  <c r="EN287" i="1"/>
  <c r="FK287" i="1"/>
  <c r="FN287" i="1"/>
  <c r="FP287" i="1"/>
  <c r="FR287" i="1"/>
  <c r="K287" i="1"/>
  <c r="AP287" i="1"/>
  <c r="BO287" i="1"/>
  <c r="CN287" i="1"/>
  <c r="DM287" i="1"/>
  <c r="EL287" i="1"/>
  <c r="J287" i="1"/>
  <c r="AO287" i="1"/>
  <c r="BN287" i="1"/>
  <c r="CM287" i="1"/>
  <c r="DL287" i="1"/>
  <c r="EK287" i="1"/>
  <c r="F287" i="1"/>
  <c r="A62" i="1"/>
  <c r="U62" i="1"/>
  <c r="V62" i="1"/>
  <c r="W62" i="1"/>
  <c r="Y62" i="1"/>
  <c r="AD62" i="1"/>
  <c r="BL62" i="1"/>
  <c r="AR62" i="1"/>
  <c r="Z62" i="1"/>
  <c r="AE62" i="1"/>
  <c r="CK62" i="1"/>
  <c r="BQ62" i="1"/>
  <c r="AA62" i="1"/>
  <c r="AF62" i="1"/>
  <c r="DJ62" i="1"/>
  <c r="CP62" i="1"/>
  <c r="AB62" i="1"/>
  <c r="AG62" i="1"/>
  <c r="EI62" i="1"/>
  <c r="DO62" i="1"/>
  <c r="AC62" i="1"/>
  <c r="AH62" i="1"/>
  <c r="FH62" i="1"/>
  <c r="EN62" i="1"/>
  <c r="FK62" i="1"/>
  <c r="FN62" i="1"/>
  <c r="FP62" i="1"/>
  <c r="FR62" i="1"/>
  <c r="K62" i="1"/>
  <c r="AP62" i="1"/>
  <c r="BO62" i="1"/>
  <c r="CN62" i="1"/>
  <c r="DM62" i="1"/>
  <c r="EL62" i="1"/>
  <c r="FQ62" i="1"/>
  <c r="J62" i="1"/>
  <c r="AO62" i="1"/>
  <c r="BN62" i="1"/>
  <c r="CM62" i="1"/>
  <c r="DL62" i="1"/>
  <c r="EK62" i="1"/>
  <c r="FO62" i="1"/>
  <c r="F62" i="1"/>
  <c r="A474" i="1"/>
  <c r="U474" i="1"/>
  <c r="V474" i="1"/>
  <c r="W474" i="1"/>
  <c r="Y474" i="1"/>
  <c r="AD474" i="1"/>
  <c r="BL474" i="1"/>
  <c r="AR474" i="1"/>
  <c r="Z474" i="1"/>
  <c r="AE474" i="1"/>
  <c r="CK474" i="1"/>
  <c r="BQ474" i="1"/>
  <c r="AA474" i="1"/>
  <c r="AF474" i="1"/>
  <c r="DJ474" i="1"/>
  <c r="CP474" i="1"/>
  <c r="AB474" i="1"/>
  <c r="AG474" i="1"/>
  <c r="EI474" i="1"/>
  <c r="DO474" i="1"/>
  <c r="AC474" i="1"/>
  <c r="AH474" i="1"/>
  <c r="FH474" i="1"/>
  <c r="EN474" i="1"/>
  <c r="FK474" i="1"/>
  <c r="FN474" i="1"/>
  <c r="FP474" i="1"/>
  <c r="FR474" i="1"/>
  <c r="K474" i="1"/>
  <c r="AP474" i="1"/>
  <c r="BO474" i="1"/>
  <c r="CN474" i="1"/>
  <c r="DM474" i="1"/>
  <c r="EL474" i="1"/>
  <c r="FQ474" i="1"/>
  <c r="J474" i="1"/>
  <c r="AO474" i="1"/>
  <c r="BN474" i="1"/>
  <c r="CM474" i="1"/>
  <c r="DL474" i="1"/>
  <c r="EK474" i="1"/>
  <c r="FO474" i="1"/>
  <c r="F474" i="1"/>
  <c r="A470" i="1"/>
  <c r="U470" i="1"/>
  <c r="V470" i="1"/>
  <c r="W470" i="1"/>
  <c r="Y470" i="1"/>
  <c r="AD470" i="1"/>
  <c r="BL470" i="1"/>
  <c r="AR470" i="1"/>
  <c r="Z470" i="1"/>
  <c r="AE470" i="1"/>
  <c r="CK470" i="1"/>
  <c r="BQ470" i="1"/>
  <c r="AA470" i="1"/>
  <c r="AF470" i="1"/>
  <c r="DJ470" i="1"/>
  <c r="CP470" i="1"/>
  <c r="AB470" i="1"/>
  <c r="AG470" i="1"/>
  <c r="EI470" i="1"/>
  <c r="DO470" i="1"/>
  <c r="AC470" i="1"/>
  <c r="AH470" i="1"/>
  <c r="FH470" i="1"/>
  <c r="EN470" i="1"/>
  <c r="FK470" i="1"/>
  <c r="FN470" i="1"/>
  <c r="FP470" i="1"/>
  <c r="FR470" i="1"/>
  <c r="K470" i="1"/>
  <c r="AP470" i="1"/>
  <c r="BO470" i="1"/>
  <c r="CN470" i="1"/>
  <c r="DM470" i="1"/>
  <c r="EL470" i="1"/>
  <c r="FQ470" i="1"/>
  <c r="J470" i="1"/>
  <c r="AO470" i="1"/>
  <c r="BN470" i="1"/>
  <c r="CM470" i="1"/>
  <c r="DL470" i="1"/>
  <c r="EK470" i="1"/>
  <c r="FO470" i="1"/>
  <c r="F470" i="1"/>
  <c r="A471" i="1"/>
  <c r="U471" i="1"/>
  <c r="V471" i="1"/>
  <c r="W471" i="1"/>
  <c r="Y471" i="1"/>
  <c r="AD471" i="1"/>
  <c r="BL471" i="1"/>
  <c r="AR471" i="1"/>
  <c r="Z471" i="1"/>
  <c r="AE471" i="1"/>
  <c r="CK471" i="1"/>
  <c r="BQ471" i="1"/>
  <c r="AA471" i="1"/>
  <c r="AF471" i="1"/>
  <c r="DJ471" i="1"/>
  <c r="CP471" i="1"/>
  <c r="AB471" i="1"/>
  <c r="AG471" i="1"/>
  <c r="EI471" i="1"/>
  <c r="DO471" i="1"/>
  <c r="AC471" i="1"/>
  <c r="AH471" i="1"/>
  <c r="FH471" i="1"/>
  <c r="EN471" i="1"/>
  <c r="FK471" i="1"/>
  <c r="FN471" i="1"/>
  <c r="FP471" i="1"/>
  <c r="FR471" i="1"/>
  <c r="K471" i="1"/>
  <c r="AP471" i="1"/>
  <c r="BO471" i="1"/>
  <c r="CN471" i="1"/>
  <c r="DM471" i="1"/>
  <c r="EL471" i="1"/>
  <c r="FQ471" i="1"/>
  <c r="J471" i="1"/>
  <c r="AO471" i="1"/>
  <c r="BN471" i="1"/>
  <c r="CM471" i="1"/>
  <c r="DL471" i="1"/>
  <c r="EK471" i="1"/>
  <c r="FO471" i="1"/>
  <c r="F471" i="1"/>
  <c r="A465" i="1"/>
  <c r="U465" i="1"/>
  <c r="V465" i="1"/>
  <c r="W465" i="1"/>
  <c r="Y465" i="1"/>
  <c r="AD465" i="1"/>
  <c r="BL465" i="1"/>
  <c r="AR465" i="1"/>
  <c r="Z465" i="1"/>
  <c r="AE465" i="1"/>
  <c r="CK465" i="1"/>
  <c r="BQ465" i="1"/>
  <c r="AA465" i="1"/>
  <c r="AF465" i="1"/>
  <c r="DJ465" i="1"/>
  <c r="CP465" i="1"/>
  <c r="AB465" i="1"/>
  <c r="AG465" i="1"/>
  <c r="EI465" i="1"/>
  <c r="DO465" i="1"/>
  <c r="AC465" i="1"/>
  <c r="AH465" i="1"/>
  <c r="FH465" i="1"/>
  <c r="EN465" i="1"/>
  <c r="FK465" i="1"/>
  <c r="FN465" i="1"/>
  <c r="FP465" i="1"/>
  <c r="FR465" i="1"/>
  <c r="K465" i="1"/>
  <c r="AP465" i="1"/>
  <c r="BO465" i="1"/>
  <c r="CN465" i="1"/>
  <c r="DM465" i="1"/>
  <c r="EL465" i="1"/>
  <c r="FQ465" i="1"/>
  <c r="J465" i="1"/>
  <c r="AO465" i="1"/>
  <c r="BN465" i="1"/>
  <c r="CM465" i="1"/>
  <c r="DL465" i="1"/>
  <c r="EK465" i="1"/>
  <c r="FO465" i="1"/>
  <c r="F465" i="1"/>
  <c r="A473" i="1"/>
  <c r="U473" i="1"/>
  <c r="V473" i="1"/>
  <c r="W473" i="1"/>
  <c r="Y473" i="1"/>
  <c r="AD473" i="1"/>
  <c r="BL473" i="1"/>
  <c r="AR473" i="1"/>
  <c r="Z473" i="1"/>
  <c r="AE473" i="1"/>
  <c r="CK473" i="1"/>
  <c r="BQ473" i="1"/>
  <c r="AA473" i="1"/>
  <c r="AF473" i="1"/>
  <c r="DJ473" i="1"/>
  <c r="CP473" i="1"/>
  <c r="AB473" i="1"/>
  <c r="AG473" i="1"/>
  <c r="EI473" i="1"/>
  <c r="DO473" i="1"/>
  <c r="AC473" i="1"/>
  <c r="AH473" i="1"/>
  <c r="FH473" i="1"/>
  <c r="EN473" i="1"/>
  <c r="FK473" i="1"/>
  <c r="FN473" i="1"/>
  <c r="FP473" i="1"/>
  <c r="FR473" i="1"/>
  <c r="K473" i="1"/>
  <c r="AP473" i="1"/>
  <c r="BO473" i="1"/>
  <c r="CN473" i="1"/>
  <c r="DM473" i="1"/>
  <c r="EL473" i="1"/>
  <c r="FQ473" i="1"/>
  <c r="J473" i="1"/>
  <c r="AO473" i="1"/>
  <c r="BN473" i="1"/>
  <c r="CM473" i="1"/>
  <c r="DL473" i="1"/>
  <c r="EK473" i="1"/>
  <c r="FO473" i="1"/>
  <c r="F473" i="1"/>
  <c r="A468" i="1"/>
  <c r="U468" i="1"/>
  <c r="V468" i="1"/>
  <c r="W468" i="1"/>
  <c r="Y468" i="1"/>
  <c r="AD468" i="1"/>
  <c r="BL468" i="1"/>
  <c r="AR468" i="1"/>
  <c r="Z468" i="1"/>
  <c r="AE468" i="1"/>
  <c r="CK468" i="1"/>
  <c r="BQ468" i="1"/>
  <c r="AA468" i="1"/>
  <c r="AF468" i="1"/>
  <c r="DJ468" i="1"/>
  <c r="CP468" i="1"/>
  <c r="AB468" i="1"/>
  <c r="AG468" i="1"/>
  <c r="EI468" i="1"/>
  <c r="DO468" i="1"/>
  <c r="AC468" i="1"/>
  <c r="AH468" i="1"/>
  <c r="FH468" i="1"/>
  <c r="EN468" i="1"/>
  <c r="FK468" i="1"/>
  <c r="FN468" i="1"/>
  <c r="FP468" i="1"/>
  <c r="FR468" i="1"/>
  <c r="K468" i="1"/>
  <c r="AP468" i="1"/>
  <c r="BO468" i="1"/>
  <c r="CN468" i="1"/>
  <c r="DM468" i="1"/>
  <c r="EL468" i="1"/>
  <c r="FQ468" i="1"/>
  <c r="J468" i="1"/>
  <c r="AO468" i="1"/>
  <c r="BN468" i="1"/>
  <c r="CM468" i="1"/>
  <c r="DL468" i="1"/>
  <c r="EK468" i="1"/>
  <c r="FO468" i="1"/>
  <c r="F468" i="1"/>
  <c r="A463" i="1"/>
  <c r="U463" i="1"/>
  <c r="V463" i="1"/>
  <c r="W463" i="1"/>
  <c r="Y463" i="1"/>
  <c r="AD463" i="1"/>
  <c r="BL463" i="1"/>
  <c r="AR463" i="1"/>
  <c r="Z463" i="1"/>
  <c r="AE463" i="1"/>
  <c r="CK463" i="1"/>
  <c r="BQ463" i="1"/>
  <c r="AA463" i="1"/>
  <c r="AF463" i="1"/>
  <c r="DJ463" i="1"/>
  <c r="CP463" i="1"/>
  <c r="AB463" i="1"/>
  <c r="AG463" i="1"/>
  <c r="EI463" i="1"/>
  <c r="DO463" i="1"/>
  <c r="AC463" i="1"/>
  <c r="AH463" i="1"/>
  <c r="FH463" i="1"/>
  <c r="EN463" i="1"/>
  <c r="FK463" i="1"/>
  <c r="FN463" i="1"/>
  <c r="FP463" i="1"/>
  <c r="FR463" i="1"/>
  <c r="K463" i="1"/>
  <c r="AP463" i="1"/>
  <c r="BO463" i="1"/>
  <c r="CN463" i="1"/>
  <c r="DM463" i="1"/>
  <c r="EL463" i="1"/>
  <c r="FQ463" i="1"/>
  <c r="J463" i="1"/>
  <c r="AO463" i="1"/>
  <c r="BN463" i="1"/>
  <c r="CM463" i="1"/>
  <c r="DL463" i="1"/>
  <c r="EK463" i="1"/>
  <c r="FO463" i="1"/>
  <c r="F463" i="1"/>
  <c r="A472" i="1"/>
  <c r="U472" i="1"/>
  <c r="V472" i="1"/>
  <c r="W472" i="1"/>
  <c r="Y472" i="1"/>
  <c r="AD472" i="1"/>
  <c r="BL472" i="1"/>
  <c r="AR472" i="1"/>
  <c r="Z472" i="1"/>
  <c r="AE472" i="1"/>
  <c r="CK472" i="1"/>
  <c r="BQ472" i="1"/>
  <c r="AA472" i="1"/>
  <c r="AF472" i="1"/>
  <c r="DJ472" i="1"/>
  <c r="CP472" i="1"/>
  <c r="AB472" i="1"/>
  <c r="AG472" i="1"/>
  <c r="EI472" i="1"/>
  <c r="DO472" i="1"/>
  <c r="AC472" i="1"/>
  <c r="AH472" i="1"/>
  <c r="FH472" i="1"/>
  <c r="EN472" i="1"/>
  <c r="FK472" i="1"/>
  <c r="FN472" i="1"/>
  <c r="FP472" i="1"/>
  <c r="FR472" i="1"/>
  <c r="K472" i="1"/>
  <c r="AP472" i="1"/>
  <c r="BO472" i="1"/>
  <c r="CN472" i="1"/>
  <c r="DM472" i="1"/>
  <c r="EL472" i="1"/>
  <c r="FQ472" i="1"/>
  <c r="J472" i="1"/>
  <c r="AO472" i="1"/>
  <c r="BN472" i="1"/>
  <c r="CM472" i="1"/>
  <c r="DL472" i="1"/>
  <c r="EK472" i="1"/>
  <c r="FO472" i="1"/>
  <c r="F472" i="1"/>
  <c r="A464" i="1"/>
  <c r="U464" i="1"/>
  <c r="V464" i="1"/>
  <c r="W464" i="1"/>
  <c r="Y464" i="1"/>
  <c r="AD464" i="1"/>
  <c r="BL464" i="1"/>
  <c r="AR464" i="1"/>
  <c r="Z464" i="1"/>
  <c r="AE464" i="1"/>
  <c r="CK464" i="1"/>
  <c r="BQ464" i="1"/>
  <c r="AA464" i="1"/>
  <c r="AF464" i="1"/>
  <c r="DJ464" i="1"/>
  <c r="CP464" i="1"/>
  <c r="AB464" i="1"/>
  <c r="AG464" i="1"/>
  <c r="EI464" i="1"/>
  <c r="DO464" i="1"/>
  <c r="AC464" i="1"/>
  <c r="AH464" i="1"/>
  <c r="FH464" i="1"/>
  <c r="EN464" i="1"/>
  <c r="FK464" i="1"/>
  <c r="FN464" i="1"/>
  <c r="FP464" i="1"/>
  <c r="FR464" i="1"/>
  <c r="K464" i="1"/>
  <c r="AP464" i="1"/>
  <c r="BO464" i="1"/>
  <c r="CN464" i="1"/>
  <c r="DM464" i="1"/>
  <c r="EL464" i="1"/>
  <c r="FQ464" i="1"/>
  <c r="J464" i="1"/>
  <c r="AO464" i="1"/>
  <c r="BN464" i="1"/>
  <c r="CM464" i="1"/>
  <c r="DL464" i="1"/>
  <c r="EK464" i="1"/>
  <c r="FO464" i="1"/>
  <c r="F464" i="1"/>
  <c r="A466" i="1"/>
  <c r="U466" i="1"/>
  <c r="V466" i="1"/>
  <c r="W466" i="1"/>
  <c r="Y466" i="1"/>
  <c r="AD466" i="1"/>
  <c r="BL466" i="1"/>
  <c r="AR466" i="1"/>
  <c r="Z466" i="1"/>
  <c r="AE466" i="1"/>
  <c r="CK466" i="1"/>
  <c r="BQ466" i="1"/>
  <c r="AA466" i="1"/>
  <c r="AF466" i="1"/>
  <c r="DJ466" i="1"/>
  <c r="CP466" i="1"/>
  <c r="AB466" i="1"/>
  <c r="AG466" i="1"/>
  <c r="EI466" i="1"/>
  <c r="DO466" i="1"/>
  <c r="AC466" i="1"/>
  <c r="AH466" i="1"/>
  <c r="FH466" i="1"/>
  <c r="EN466" i="1"/>
  <c r="FK466" i="1"/>
  <c r="FN466" i="1"/>
  <c r="FP466" i="1"/>
  <c r="FR466" i="1"/>
  <c r="K466" i="1"/>
  <c r="AP466" i="1"/>
  <c r="BO466" i="1"/>
  <c r="CN466" i="1"/>
  <c r="DM466" i="1"/>
  <c r="EL466" i="1"/>
  <c r="FQ466" i="1"/>
  <c r="J466" i="1"/>
  <c r="AO466" i="1"/>
  <c r="BN466" i="1"/>
  <c r="CM466" i="1"/>
  <c r="DL466" i="1"/>
  <c r="EK466" i="1"/>
  <c r="FO466" i="1"/>
  <c r="F466" i="1"/>
  <c r="A461" i="1"/>
  <c r="U461" i="1"/>
  <c r="V461" i="1"/>
  <c r="W461" i="1"/>
  <c r="Y461" i="1"/>
  <c r="AD461" i="1"/>
  <c r="BL461" i="1"/>
  <c r="AR461" i="1"/>
  <c r="Z461" i="1"/>
  <c r="AE461" i="1"/>
  <c r="CK461" i="1"/>
  <c r="BQ461" i="1"/>
  <c r="AA461" i="1"/>
  <c r="AF461" i="1"/>
  <c r="DJ461" i="1"/>
  <c r="CP461" i="1"/>
  <c r="AB461" i="1"/>
  <c r="AG461" i="1"/>
  <c r="EI461" i="1"/>
  <c r="DO461" i="1"/>
  <c r="AC461" i="1"/>
  <c r="AH461" i="1"/>
  <c r="FH461" i="1"/>
  <c r="EN461" i="1"/>
  <c r="FK461" i="1"/>
  <c r="FN461" i="1"/>
  <c r="FP461" i="1"/>
  <c r="FR461" i="1"/>
  <c r="K461" i="1"/>
  <c r="AP461" i="1"/>
  <c r="BO461" i="1"/>
  <c r="CN461" i="1"/>
  <c r="DM461" i="1"/>
  <c r="EL461" i="1"/>
  <c r="FQ461" i="1"/>
  <c r="J461" i="1"/>
  <c r="AO461" i="1"/>
  <c r="BN461" i="1"/>
  <c r="CM461" i="1"/>
  <c r="DL461" i="1"/>
  <c r="EK461" i="1"/>
  <c r="FO461" i="1"/>
  <c r="F461" i="1"/>
  <c r="A460" i="1"/>
  <c r="U460" i="1"/>
  <c r="V460" i="1"/>
  <c r="W460" i="1"/>
  <c r="Y460" i="1"/>
  <c r="AD460" i="1"/>
  <c r="BL460" i="1"/>
  <c r="AR460" i="1"/>
  <c r="Z460" i="1"/>
  <c r="AE460" i="1"/>
  <c r="CK460" i="1"/>
  <c r="BQ460" i="1"/>
  <c r="AA460" i="1"/>
  <c r="AF460" i="1"/>
  <c r="DJ460" i="1"/>
  <c r="CP460" i="1"/>
  <c r="AB460" i="1"/>
  <c r="AG460" i="1"/>
  <c r="EI460" i="1"/>
  <c r="DO460" i="1"/>
  <c r="AC460" i="1"/>
  <c r="AH460" i="1"/>
  <c r="FH460" i="1"/>
  <c r="EN460" i="1"/>
  <c r="FK460" i="1"/>
  <c r="FN460" i="1"/>
  <c r="FP460" i="1"/>
  <c r="FR460" i="1"/>
  <c r="K460" i="1"/>
  <c r="AP460" i="1"/>
  <c r="BO460" i="1"/>
  <c r="CN460" i="1"/>
  <c r="DM460" i="1"/>
  <c r="EL460" i="1"/>
  <c r="FQ460" i="1"/>
  <c r="J460" i="1"/>
  <c r="AO460" i="1"/>
  <c r="BN460" i="1"/>
  <c r="CM460" i="1"/>
  <c r="DL460" i="1"/>
  <c r="EK460" i="1"/>
  <c r="FO460" i="1"/>
  <c r="F460" i="1"/>
  <c r="A459" i="1"/>
  <c r="U459" i="1"/>
  <c r="V459" i="1"/>
  <c r="W459" i="1"/>
  <c r="Y459" i="1"/>
  <c r="AD459" i="1"/>
  <c r="BL459" i="1"/>
  <c r="AR459" i="1"/>
  <c r="Z459" i="1"/>
  <c r="AE459" i="1"/>
  <c r="CK459" i="1"/>
  <c r="BQ459" i="1"/>
  <c r="AA459" i="1"/>
  <c r="AF459" i="1"/>
  <c r="DJ459" i="1"/>
  <c r="CP459" i="1"/>
  <c r="AB459" i="1"/>
  <c r="AG459" i="1"/>
  <c r="EI459" i="1"/>
  <c r="DO459" i="1"/>
  <c r="AC459" i="1"/>
  <c r="AH459" i="1"/>
  <c r="FH459" i="1"/>
  <c r="EN459" i="1"/>
  <c r="FK459" i="1"/>
  <c r="FN459" i="1"/>
  <c r="FP459" i="1"/>
  <c r="FR459" i="1"/>
  <c r="K459" i="1"/>
  <c r="AP459" i="1"/>
  <c r="BO459" i="1"/>
  <c r="CN459" i="1"/>
  <c r="DM459" i="1"/>
  <c r="EL459" i="1"/>
  <c r="FQ459" i="1"/>
  <c r="J459" i="1"/>
  <c r="AO459" i="1"/>
  <c r="BN459" i="1"/>
  <c r="CM459" i="1"/>
  <c r="DL459" i="1"/>
  <c r="EK459" i="1"/>
  <c r="FO459" i="1"/>
  <c r="F459" i="1"/>
  <c r="A467" i="1"/>
  <c r="U467" i="1"/>
  <c r="V467" i="1"/>
  <c r="W467" i="1"/>
  <c r="Y467" i="1"/>
  <c r="AD467" i="1"/>
  <c r="BL467" i="1"/>
  <c r="AR467" i="1"/>
  <c r="Z467" i="1"/>
  <c r="AE467" i="1"/>
  <c r="CK467" i="1"/>
  <c r="BQ467" i="1"/>
  <c r="AA467" i="1"/>
  <c r="AF467" i="1"/>
  <c r="DJ467" i="1"/>
  <c r="CP467" i="1"/>
  <c r="AB467" i="1"/>
  <c r="AG467" i="1"/>
  <c r="EI467" i="1"/>
  <c r="DO467" i="1"/>
  <c r="AC467" i="1"/>
  <c r="AH467" i="1"/>
  <c r="FH467" i="1"/>
  <c r="EN467" i="1"/>
  <c r="FK467" i="1"/>
  <c r="FN467" i="1"/>
  <c r="FP467" i="1"/>
  <c r="FR467" i="1"/>
  <c r="K467" i="1"/>
  <c r="AP467" i="1"/>
  <c r="BO467" i="1"/>
  <c r="CN467" i="1"/>
  <c r="DM467" i="1"/>
  <c r="EL467" i="1"/>
  <c r="FQ467" i="1"/>
  <c r="J467" i="1"/>
  <c r="AO467" i="1"/>
  <c r="BN467" i="1"/>
  <c r="CM467" i="1"/>
  <c r="DL467" i="1"/>
  <c r="EK467" i="1"/>
  <c r="FO467" i="1"/>
  <c r="F467" i="1"/>
  <c r="A286" i="1"/>
  <c r="U286" i="1"/>
  <c r="V286" i="1"/>
  <c r="W286" i="1"/>
  <c r="Y286" i="1"/>
  <c r="AD286" i="1"/>
  <c r="BL286" i="1"/>
  <c r="AR286" i="1"/>
  <c r="Z286" i="1"/>
  <c r="AE286" i="1"/>
  <c r="CK286" i="1"/>
  <c r="BQ286" i="1"/>
  <c r="AA286" i="1"/>
  <c r="AF286" i="1"/>
  <c r="DJ286" i="1"/>
  <c r="CP286" i="1"/>
  <c r="AB286" i="1"/>
  <c r="AG286" i="1"/>
  <c r="EI286" i="1"/>
  <c r="DO286" i="1"/>
  <c r="AC286" i="1"/>
  <c r="AH286" i="1"/>
  <c r="FH286" i="1"/>
  <c r="EN286" i="1"/>
  <c r="FK286" i="1"/>
  <c r="FN286" i="1"/>
  <c r="FP286" i="1"/>
  <c r="FR286" i="1"/>
  <c r="K286" i="1"/>
  <c r="AP286" i="1"/>
  <c r="BO286" i="1"/>
  <c r="CN286" i="1"/>
  <c r="DM286" i="1"/>
  <c r="EL286" i="1"/>
  <c r="J286" i="1"/>
  <c r="AO286" i="1"/>
  <c r="BN286" i="1"/>
  <c r="CM286" i="1"/>
  <c r="DL286" i="1"/>
  <c r="EK286" i="1"/>
  <c r="F286" i="1"/>
  <c r="A285" i="1"/>
  <c r="U285" i="1"/>
  <c r="V285" i="1"/>
  <c r="W285" i="1"/>
  <c r="Y285" i="1"/>
  <c r="AD285" i="1"/>
  <c r="BL285" i="1"/>
  <c r="AR285" i="1"/>
  <c r="Z285" i="1"/>
  <c r="AE285" i="1"/>
  <c r="CK285" i="1"/>
  <c r="BQ285" i="1"/>
  <c r="AA285" i="1"/>
  <c r="AF285" i="1"/>
  <c r="DJ285" i="1"/>
  <c r="CP285" i="1"/>
  <c r="AB285" i="1"/>
  <c r="AG285" i="1"/>
  <c r="EI285" i="1"/>
  <c r="DO285" i="1"/>
  <c r="AC285" i="1"/>
  <c r="AH285" i="1"/>
  <c r="FH285" i="1"/>
  <c r="EN285" i="1"/>
  <c r="FK285" i="1"/>
  <c r="FN285" i="1"/>
  <c r="FP285" i="1"/>
  <c r="FR285" i="1"/>
  <c r="K285" i="1"/>
  <c r="AP285" i="1"/>
  <c r="BO285" i="1"/>
  <c r="CN285" i="1"/>
  <c r="DM285" i="1"/>
  <c r="EL285" i="1"/>
  <c r="J285" i="1"/>
  <c r="AO285" i="1"/>
  <c r="BN285" i="1"/>
  <c r="CM285" i="1"/>
  <c r="DL285" i="1"/>
  <c r="EK285" i="1"/>
  <c r="F285" i="1"/>
  <c r="A284" i="1"/>
  <c r="U284" i="1"/>
  <c r="V284" i="1"/>
  <c r="W284" i="1"/>
  <c r="Y284" i="1"/>
  <c r="AD284" i="1"/>
  <c r="BL284" i="1"/>
  <c r="AR284" i="1"/>
  <c r="Z284" i="1"/>
  <c r="AE284" i="1"/>
  <c r="CK284" i="1"/>
  <c r="BQ284" i="1"/>
  <c r="AA284" i="1"/>
  <c r="AF284" i="1"/>
  <c r="DJ284" i="1"/>
  <c r="CP284" i="1"/>
  <c r="AB284" i="1"/>
  <c r="AG284" i="1"/>
  <c r="EI284" i="1"/>
  <c r="DO284" i="1"/>
  <c r="AC284" i="1"/>
  <c r="AH284" i="1"/>
  <c r="FH284" i="1"/>
  <c r="EN284" i="1"/>
  <c r="FK284" i="1"/>
  <c r="FN284" i="1"/>
  <c r="FP284" i="1"/>
  <c r="FR284" i="1"/>
  <c r="K284" i="1"/>
  <c r="AP284" i="1"/>
  <c r="BO284" i="1"/>
  <c r="CN284" i="1"/>
  <c r="DM284" i="1"/>
  <c r="EL284" i="1"/>
  <c r="J284" i="1"/>
  <c r="AO284" i="1"/>
  <c r="BN284" i="1"/>
  <c r="CM284" i="1"/>
  <c r="DL284" i="1"/>
  <c r="EK284" i="1"/>
  <c r="F284" i="1"/>
  <c r="A283" i="1"/>
  <c r="U283" i="1"/>
  <c r="V283" i="1"/>
  <c r="W283" i="1"/>
  <c r="Y283" i="1"/>
  <c r="AD283" i="1"/>
  <c r="BL283" i="1"/>
  <c r="AR283" i="1"/>
  <c r="Z283" i="1"/>
  <c r="AE283" i="1"/>
  <c r="CK283" i="1"/>
  <c r="BQ283" i="1"/>
  <c r="AA283" i="1"/>
  <c r="AF283" i="1"/>
  <c r="DJ283" i="1"/>
  <c r="CP283" i="1"/>
  <c r="AB283" i="1"/>
  <c r="AG283" i="1"/>
  <c r="EI283" i="1"/>
  <c r="DO283" i="1"/>
  <c r="AC283" i="1"/>
  <c r="AH283" i="1"/>
  <c r="FH283" i="1"/>
  <c r="EN283" i="1"/>
  <c r="FK283" i="1"/>
  <c r="FN283" i="1"/>
  <c r="FP283" i="1"/>
  <c r="FR283" i="1"/>
  <c r="K283" i="1"/>
  <c r="AP283" i="1"/>
  <c r="BO283" i="1"/>
  <c r="CN283" i="1"/>
  <c r="DM283" i="1"/>
  <c r="EL283" i="1"/>
  <c r="J283" i="1"/>
  <c r="AO283" i="1"/>
  <c r="BN283" i="1"/>
  <c r="CM283" i="1"/>
  <c r="DL283" i="1"/>
  <c r="EK283" i="1"/>
  <c r="F283" i="1"/>
  <c r="A282" i="1"/>
  <c r="U282" i="1"/>
  <c r="V282" i="1"/>
  <c r="W282" i="1"/>
  <c r="Y282" i="1"/>
  <c r="AD282" i="1"/>
  <c r="BL282" i="1"/>
  <c r="AR282" i="1"/>
  <c r="Z282" i="1"/>
  <c r="AE282" i="1"/>
  <c r="CK282" i="1"/>
  <c r="BQ282" i="1"/>
  <c r="AA282" i="1"/>
  <c r="AF282" i="1"/>
  <c r="DJ282" i="1"/>
  <c r="CP282" i="1"/>
  <c r="AB282" i="1"/>
  <c r="AG282" i="1"/>
  <c r="EI282" i="1"/>
  <c r="DO282" i="1"/>
  <c r="AC282" i="1"/>
  <c r="AH282" i="1"/>
  <c r="FH282" i="1"/>
  <c r="EN282" i="1"/>
  <c r="FK282" i="1"/>
  <c r="FN282" i="1"/>
  <c r="FP282" i="1"/>
  <c r="FR282" i="1"/>
  <c r="K282" i="1"/>
  <c r="AP282" i="1"/>
  <c r="BO282" i="1"/>
  <c r="CN282" i="1"/>
  <c r="DM282" i="1"/>
  <c r="EL282" i="1"/>
  <c r="J282" i="1"/>
  <c r="AO282" i="1"/>
  <c r="BN282" i="1"/>
  <c r="CM282" i="1"/>
  <c r="DL282" i="1"/>
  <c r="EK282" i="1"/>
  <c r="F282" i="1"/>
  <c r="A281" i="1"/>
  <c r="U281" i="1"/>
  <c r="V281" i="1"/>
  <c r="W281" i="1"/>
  <c r="Y281" i="1"/>
  <c r="AD281" i="1"/>
  <c r="BL281" i="1"/>
  <c r="AR281" i="1"/>
  <c r="Z281" i="1"/>
  <c r="AE281" i="1"/>
  <c r="CK281" i="1"/>
  <c r="BQ281" i="1"/>
  <c r="AA281" i="1"/>
  <c r="AF281" i="1"/>
  <c r="DJ281" i="1"/>
  <c r="CP281" i="1"/>
  <c r="AB281" i="1"/>
  <c r="AG281" i="1"/>
  <c r="EI281" i="1"/>
  <c r="DO281" i="1"/>
  <c r="AC281" i="1"/>
  <c r="AH281" i="1"/>
  <c r="FH281" i="1"/>
  <c r="EN281" i="1"/>
  <c r="FK281" i="1"/>
  <c r="FN281" i="1"/>
  <c r="FP281" i="1"/>
  <c r="FR281" i="1"/>
  <c r="K281" i="1"/>
  <c r="AP281" i="1"/>
  <c r="BO281" i="1"/>
  <c r="CN281" i="1"/>
  <c r="DM281" i="1"/>
  <c r="EL281" i="1"/>
  <c r="J281" i="1"/>
  <c r="AO281" i="1"/>
  <c r="BN281" i="1"/>
  <c r="CM281" i="1"/>
  <c r="DL281" i="1"/>
  <c r="EK281" i="1"/>
  <c r="F281" i="1"/>
  <c r="A106" i="1"/>
  <c r="U106" i="1"/>
  <c r="V106" i="1"/>
  <c r="W106" i="1"/>
  <c r="Y106" i="1"/>
  <c r="AD106" i="1"/>
  <c r="BL106" i="1"/>
  <c r="AR106" i="1"/>
  <c r="Z106" i="1"/>
  <c r="AE106" i="1"/>
  <c r="CK106" i="1"/>
  <c r="BQ106" i="1"/>
  <c r="AA106" i="1"/>
  <c r="AF106" i="1"/>
  <c r="DJ106" i="1"/>
  <c r="CP106" i="1"/>
  <c r="AB106" i="1"/>
  <c r="AG106" i="1"/>
  <c r="EI106" i="1"/>
  <c r="DO106" i="1"/>
  <c r="AC106" i="1"/>
  <c r="AH106" i="1"/>
  <c r="FH106" i="1"/>
  <c r="EN106" i="1"/>
  <c r="FK106" i="1"/>
  <c r="FN106" i="1"/>
  <c r="FP106" i="1"/>
  <c r="FR106" i="1"/>
  <c r="K106" i="1"/>
  <c r="AP106" i="1"/>
  <c r="BO106" i="1"/>
  <c r="CN106" i="1"/>
  <c r="DM106" i="1"/>
  <c r="EL106" i="1"/>
  <c r="FQ106" i="1"/>
  <c r="J106" i="1"/>
  <c r="AO106" i="1"/>
  <c r="BN106" i="1"/>
  <c r="CM106" i="1"/>
  <c r="DL106" i="1"/>
  <c r="EK106" i="1"/>
  <c r="FO106" i="1"/>
  <c r="F106" i="1"/>
  <c r="A63" i="1"/>
  <c r="U63" i="1"/>
  <c r="V63" i="1"/>
  <c r="W63" i="1"/>
  <c r="Y63" i="1"/>
  <c r="AD63" i="1"/>
  <c r="BL63" i="1"/>
  <c r="AR63" i="1"/>
  <c r="Z63" i="1"/>
  <c r="AE63" i="1"/>
  <c r="CK63" i="1"/>
  <c r="BQ63" i="1"/>
  <c r="AA63" i="1"/>
  <c r="AF63" i="1"/>
  <c r="DJ63" i="1"/>
  <c r="CP63" i="1"/>
  <c r="AB63" i="1"/>
  <c r="AG63" i="1"/>
  <c r="EI63" i="1"/>
  <c r="DO63" i="1"/>
  <c r="AC63" i="1"/>
  <c r="AH63" i="1"/>
  <c r="FH63" i="1"/>
  <c r="EN63" i="1"/>
  <c r="FK63" i="1"/>
  <c r="FN63" i="1"/>
  <c r="FP63" i="1"/>
  <c r="FR63" i="1"/>
  <c r="K63" i="1"/>
  <c r="AP63" i="1"/>
  <c r="BO63" i="1"/>
  <c r="CN63" i="1"/>
  <c r="DM63" i="1"/>
  <c r="EL63" i="1"/>
  <c r="FQ63" i="1"/>
  <c r="J63" i="1"/>
  <c r="AO63" i="1"/>
  <c r="BN63" i="1"/>
  <c r="CM63" i="1"/>
  <c r="DL63" i="1"/>
  <c r="EK63" i="1"/>
  <c r="FO63" i="1"/>
  <c r="F63" i="1"/>
  <c r="A280" i="1"/>
  <c r="U280" i="1"/>
  <c r="V280" i="1"/>
  <c r="W280" i="1"/>
  <c r="Y280" i="1"/>
  <c r="AD280" i="1"/>
  <c r="BL280" i="1"/>
  <c r="AR280" i="1"/>
  <c r="Z280" i="1"/>
  <c r="AE280" i="1"/>
  <c r="CK280" i="1"/>
  <c r="BQ280" i="1"/>
  <c r="AA280" i="1"/>
  <c r="AF280" i="1"/>
  <c r="DJ280" i="1"/>
  <c r="CP280" i="1"/>
  <c r="AB280" i="1"/>
  <c r="AG280" i="1"/>
  <c r="EI280" i="1"/>
  <c r="DO280" i="1"/>
  <c r="AC280" i="1"/>
  <c r="AH280" i="1"/>
  <c r="FH280" i="1"/>
  <c r="EN280" i="1"/>
  <c r="FK280" i="1"/>
  <c r="FN280" i="1"/>
  <c r="FP280" i="1"/>
  <c r="FR280" i="1"/>
  <c r="K280" i="1"/>
  <c r="AP280" i="1"/>
  <c r="BO280" i="1"/>
  <c r="CN280" i="1"/>
  <c r="DM280" i="1"/>
  <c r="EL280" i="1"/>
  <c r="J280" i="1"/>
  <c r="AO280" i="1"/>
  <c r="BN280" i="1"/>
  <c r="CM280" i="1"/>
  <c r="DL280" i="1"/>
  <c r="EK280" i="1"/>
  <c r="F280" i="1"/>
  <c r="A79" i="1"/>
  <c r="U79" i="1"/>
  <c r="V79" i="1"/>
  <c r="W79" i="1"/>
  <c r="Y79" i="1"/>
  <c r="AD79" i="1"/>
  <c r="BL79" i="1"/>
  <c r="AR79" i="1"/>
  <c r="Z79" i="1"/>
  <c r="AE79" i="1"/>
  <c r="CK79" i="1"/>
  <c r="BQ79" i="1"/>
  <c r="AA79" i="1"/>
  <c r="AF79" i="1"/>
  <c r="DJ79" i="1"/>
  <c r="CP79" i="1"/>
  <c r="AB79" i="1"/>
  <c r="AG79" i="1"/>
  <c r="EI79" i="1"/>
  <c r="DO79" i="1"/>
  <c r="AC79" i="1"/>
  <c r="AH79" i="1"/>
  <c r="FH79" i="1"/>
  <c r="EN79" i="1"/>
  <c r="FK79" i="1"/>
  <c r="FN79" i="1"/>
  <c r="FP79" i="1"/>
  <c r="FR79" i="1"/>
  <c r="K79" i="1"/>
  <c r="AP79" i="1"/>
  <c r="BO79" i="1"/>
  <c r="CN79" i="1"/>
  <c r="DM79" i="1"/>
  <c r="EL79" i="1"/>
  <c r="FQ79" i="1"/>
  <c r="J79" i="1"/>
  <c r="AO79" i="1"/>
  <c r="BN79" i="1"/>
  <c r="CM79" i="1"/>
  <c r="DL79" i="1"/>
  <c r="EK79" i="1"/>
  <c r="FO79" i="1"/>
  <c r="F79" i="1"/>
  <c r="A73" i="1"/>
  <c r="U73" i="1"/>
  <c r="V73" i="1"/>
  <c r="W73" i="1"/>
  <c r="Y73" i="1"/>
  <c r="AD73" i="1"/>
  <c r="BL73" i="1"/>
  <c r="AR73" i="1"/>
  <c r="Z73" i="1"/>
  <c r="AE73" i="1"/>
  <c r="CK73" i="1"/>
  <c r="BQ73" i="1"/>
  <c r="AA73" i="1"/>
  <c r="AF73" i="1"/>
  <c r="DJ73" i="1"/>
  <c r="CP73" i="1"/>
  <c r="AB73" i="1"/>
  <c r="AG73" i="1"/>
  <c r="EI73" i="1"/>
  <c r="DO73" i="1"/>
  <c r="AC73" i="1"/>
  <c r="AH73" i="1"/>
  <c r="FH73" i="1"/>
  <c r="EN73" i="1"/>
  <c r="FK73" i="1"/>
  <c r="FN73" i="1"/>
  <c r="FP73" i="1"/>
  <c r="FR73" i="1"/>
  <c r="K73" i="1"/>
  <c r="AP73" i="1"/>
  <c r="BO73" i="1"/>
  <c r="CN73" i="1"/>
  <c r="DM73" i="1"/>
  <c r="EL73" i="1"/>
  <c r="FQ73" i="1"/>
  <c r="J73" i="1"/>
  <c r="AO73" i="1"/>
  <c r="BN73" i="1"/>
  <c r="CM73" i="1"/>
  <c r="DL73" i="1"/>
  <c r="EK73" i="1"/>
  <c r="FO73" i="1"/>
  <c r="F73" i="1"/>
  <c r="A118" i="1"/>
  <c r="U118" i="1"/>
  <c r="V118" i="1"/>
  <c r="W118" i="1"/>
  <c r="Y118" i="1"/>
  <c r="AD118" i="1"/>
  <c r="BL118" i="1"/>
  <c r="AR118" i="1"/>
  <c r="Z118" i="1"/>
  <c r="AE118" i="1"/>
  <c r="CK118" i="1"/>
  <c r="BQ118" i="1"/>
  <c r="AA118" i="1"/>
  <c r="AF118" i="1"/>
  <c r="DJ118" i="1"/>
  <c r="CP118" i="1"/>
  <c r="AB118" i="1"/>
  <c r="AG118" i="1"/>
  <c r="EI118" i="1"/>
  <c r="DO118" i="1"/>
  <c r="AC118" i="1"/>
  <c r="AH118" i="1"/>
  <c r="FH118" i="1"/>
  <c r="EN118" i="1"/>
  <c r="FK118" i="1"/>
  <c r="FN118" i="1"/>
  <c r="FP118" i="1"/>
  <c r="FR118" i="1"/>
  <c r="K118" i="1"/>
  <c r="AP118" i="1"/>
  <c r="BO118" i="1"/>
  <c r="CN118" i="1"/>
  <c r="DM118" i="1"/>
  <c r="EL118" i="1"/>
  <c r="FQ118" i="1"/>
  <c r="J118" i="1"/>
  <c r="AO118" i="1"/>
  <c r="BN118" i="1"/>
  <c r="CM118" i="1"/>
  <c r="DL118" i="1"/>
  <c r="EK118" i="1"/>
  <c r="FO118" i="1"/>
  <c r="F118" i="1"/>
  <c r="A76" i="1"/>
  <c r="U76" i="1"/>
  <c r="V76" i="1"/>
  <c r="W76" i="1"/>
  <c r="Y76" i="1"/>
  <c r="AD76" i="1"/>
  <c r="BL76" i="1"/>
  <c r="AR76" i="1"/>
  <c r="Z76" i="1"/>
  <c r="AE76" i="1"/>
  <c r="CK76" i="1"/>
  <c r="BQ76" i="1"/>
  <c r="AA76" i="1"/>
  <c r="AF76" i="1"/>
  <c r="DJ76" i="1"/>
  <c r="CP76" i="1"/>
  <c r="AB76" i="1"/>
  <c r="AG76" i="1"/>
  <c r="EI76" i="1"/>
  <c r="DO76" i="1"/>
  <c r="AC76" i="1"/>
  <c r="AH76" i="1"/>
  <c r="FH76" i="1"/>
  <c r="EN76" i="1"/>
  <c r="FK76" i="1"/>
  <c r="FN76" i="1"/>
  <c r="FP76" i="1"/>
  <c r="FR76" i="1"/>
  <c r="K76" i="1"/>
  <c r="AP76" i="1"/>
  <c r="BO76" i="1"/>
  <c r="CN76" i="1"/>
  <c r="DM76" i="1"/>
  <c r="EL76" i="1"/>
  <c r="FQ76" i="1"/>
  <c r="J76" i="1"/>
  <c r="AO76" i="1"/>
  <c r="BN76" i="1"/>
  <c r="CM76" i="1"/>
  <c r="DL76" i="1"/>
  <c r="EK76" i="1"/>
  <c r="FO76" i="1"/>
  <c r="F76" i="1"/>
  <c r="A83" i="1"/>
  <c r="U83" i="1"/>
  <c r="V83" i="1"/>
  <c r="W83" i="1"/>
  <c r="Y83" i="1"/>
  <c r="AD83" i="1"/>
  <c r="BL83" i="1"/>
  <c r="AR83" i="1"/>
  <c r="Z83" i="1"/>
  <c r="AE83" i="1"/>
  <c r="CK83" i="1"/>
  <c r="BQ83" i="1"/>
  <c r="AA83" i="1"/>
  <c r="AF83" i="1"/>
  <c r="DJ83" i="1"/>
  <c r="CP83" i="1"/>
  <c r="AB83" i="1"/>
  <c r="AG83" i="1"/>
  <c r="EI83" i="1"/>
  <c r="DO83" i="1"/>
  <c r="AC83" i="1"/>
  <c r="AH83" i="1"/>
  <c r="FH83" i="1"/>
  <c r="EN83" i="1"/>
  <c r="FK83" i="1"/>
  <c r="FN83" i="1"/>
  <c r="FP83" i="1"/>
  <c r="FR83" i="1"/>
  <c r="K83" i="1"/>
  <c r="AP83" i="1"/>
  <c r="BO83" i="1"/>
  <c r="CN83" i="1"/>
  <c r="DM83" i="1"/>
  <c r="EL83" i="1"/>
  <c r="FQ83" i="1"/>
  <c r="J83" i="1"/>
  <c r="AO83" i="1"/>
  <c r="BN83" i="1"/>
  <c r="CM83" i="1"/>
  <c r="DL83" i="1"/>
  <c r="EK83" i="1"/>
  <c r="FO83" i="1"/>
  <c r="F83" i="1"/>
  <c r="A279" i="1"/>
  <c r="U279" i="1"/>
  <c r="V279" i="1"/>
  <c r="W279" i="1"/>
  <c r="Y279" i="1"/>
  <c r="AD279" i="1"/>
  <c r="BL279" i="1"/>
  <c r="AR279" i="1"/>
  <c r="Z279" i="1"/>
  <c r="AE279" i="1"/>
  <c r="CK279" i="1"/>
  <c r="BQ279" i="1"/>
  <c r="AA279" i="1"/>
  <c r="AF279" i="1"/>
  <c r="DJ279" i="1"/>
  <c r="CP279" i="1"/>
  <c r="AB279" i="1"/>
  <c r="AG279" i="1"/>
  <c r="EI279" i="1"/>
  <c r="DO279" i="1"/>
  <c r="AC279" i="1"/>
  <c r="AH279" i="1"/>
  <c r="FH279" i="1"/>
  <c r="EN279" i="1"/>
  <c r="FK279" i="1"/>
  <c r="FN279" i="1"/>
  <c r="FP279" i="1"/>
  <c r="FR279" i="1"/>
  <c r="K279" i="1"/>
  <c r="AP279" i="1"/>
  <c r="BO279" i="1"/>
  <c r="CN279" i="1"/>
  <c r="DM279" i="1"/>
  <c r="EL279" i="1"/>
  <c r="J279" i="1"/>
  <c r="AO279" i="1"/>
  <c r="BN279" i="1"/>
  <c r="CM279" i="1"/>
  <c r="DL279" i="1"/>
  <c r="EK279" i="1"/>
  <c r="F279" i="1"/>
  <c r="A75" i="1"/>
  <c r="U75" i="1"/>
  <c r="V75" i="1"/>
  <c r="W75" i="1"/>
  <c r="Y75" i="1"/>
  <c r="AD75" i="1"/>
  <c r="BL75" i="1"/>
  <c r="AR75" i="1"/>
  <c r="Z75" i="1"/>
  <c r="AE75" i="1"/>
  <c r="CK75" i="1"/>
  <c r="BQ75" i="1"/>
  <c r="AA75" i="1"/>
  <c r="AF75" i="1"/>
  <c r="DJ75" i="1"/>
  <c r="CP75" i="1"/>
  <c r="AB75" i="1"/>
  <c r="AG75" i="1"/>
  <c r="EI75" i="1"/>
  <c r="DO75" i="1"/>
  <c r="AC75" i="1"/>
  <c r="AH75" i="1"/>
  <c r="FH75" i="1"/>
  <c r="EN75" i="1"/>
  <c r="FK75" i="1"/>
  <c r="FN75" i="1"/>
  <c r="FP75" i="1"/>
  <c r="FR75" i="1"/>
  <c r="K75" i="1"/>
  <c r="AP75" i="1"/>
  <c r="BO75" i="1"/>
  <c r="CN75" i="1"/>
  <c r="DM75" i="1"/>
  <c r="EL75" i="1"/>
  <c r="FQ75" i="1"/>
  <c r="J75" i="1"/>
  <c r="AO75" i="1"/>
  <c r="BN75" i="1"/>
  <c r="CM75" i="1"/>
  <c r="DL75" i="1"/>
  <c r="EK75" i="1"/>
  <c r="FO75" i="1"/>
  <c r="F75" i="1"/>
  <c r="A69" i="1"/>
  <c r="U69" i="1"/>
  <c r="V69" i="1"/>
  <c r="W69" i="1"/>
  <c r="Y69" i="1"/>
  <c r="AD69" i="1"/>
  <c r="BL69" i="1"/>
  <c r="AR69" i="1"/>
  <c r="Z69" i="1"/>
  <c r="AE69" i="1"/>
  <c r="CK69" i="1"/>
  <c r="BQ69" i="1"/>
  <c r="AA69" i="1"/>
  <c r="AF69" i="1"/>
  <c r="DJ69" i="1"/>
  <c r="CP69" i="1"/>
  <c r="AB69" i="1"/>
  <c r="AG69" i="1"/>
  <c r="EI69" i="1"/>
  <c r="DO69" i="1"/>
  <c r="AC69" i="1"/>
  <c r="AH69" i="1"/>
  <c r="FH69" i="1"/>
  <c r="EN69" i="1"/>
  <c r="FK69" i="1"/>
  <c r="FN69" i="1"/>
  <c r="FP69" i="1"/>
  <c r="FR69" i="1"/>
  <c r="K69" i="1"/>
  <c r="AP69" i="1"/>
  <c r="BO69" i="1"/>
  <c r="CN69" i="1"/>
  <c r="DM69" i="1"/>
  <c r="EL69" i="1"/>
  <c r="FQ69" i="1"/>
  <c r="J69" i="1"/>
  <c r="AO69" i="1"/>
  <c r="BN69" i="1"/>
  <c r="CM69" i="1"/>
  <c r="DL69" i="1"/>
  <c r="EK69" i="1"/>
  <c r="FO69" i="1"/>
  <c r="F69" i="1"/>
  <c r="A278" i="1"/>
  <c r="U278" i="1"/>
  <c r="V278" i="1"/>
  <c r="W278" i="1"/>
  <c r="Y278" i="1"/>
  <c r="AD278" i="1"/>
  <c r="BL278" i="1"/>
  <c r="AR278" i="1"/>
  <c r="Z278" i="1"/>
  <c r="AE278" i="1"/>
  <c r="CK278" i="1"/>
  <c r="BQ278" i="1"/>
  <c r="AA278" i="1"/>
  <c r="AF278" i="1"/>
  <c r="DJ278" i="1"/>
  <c r="CP278" i="1"/>
  <c r="AB278" i="1"/>
  <c r="AG278" i="1"/>
  <c r="EI278" i="1"/>
  <c r="DO278" i="1"/>
  <c r="AC278" i="1"/>
  <c r="AH278" i="1"/>
  <c r="FH278" i="1"/>
  <c r="EN278" i="1"/>
  <c r="FK278" i="1"/>
  <c r="FN278" i="1"/>
  <c r="FP278" i="1"/>
  <c r="FR278" i="1"/>
  <c r="K278" i="1"/>
  <c r="AP278" i="1"/>
  <c r="BO278" i="1"/>
  <c r="CN278" i="1"/>
  <c r="DM278" i="1"/>
  <c r="EL278" i="1"/>
  <c r="J278" i="1"/>
  <c r="AO278" i="1"/>
  <c r="BN278" i="1"/>
  <c r="CM278" i="1"/>
  <c r="DL278" i="1"/>
  <c r="EK278" i="1"/>
  <c r="F278" i="1"/>
  <c r="A277" i="1"/>
  <c r="U277" i="1"/>
  <c r="V277" i="1"/>
  <c r="W277" i="1"/>
  <c r="Y277" i="1"/>
  <c r="AD277" i="1"/>
  <c r="BL277" i="1"/>
  <c r="AR277" i="1"/>
  <c r="Z277" i="1"/>
  <c r="AE277" i="1"/>
  <c r="CK277" i="1"/>
  <c r="BQ277" i="1"/>
  <c r="AA277" i="1"/>
  <c r="AF277" i="1"/>
  <c r="DJ277" i="1"/>
  <c r="CP277" i="1"/>
  <c r="AB277" i="1"/>
  <c r="AG277" i="1"/>
  <c r="EI277" i="1"/>
  <c r="DO277" i="1"/>
  <c r="AC277" i="1"/>
  <c r="AH277" i="1"/>
  <c r="FH277" i="1"/>
  <c r="EN277" i="1"/>
  <c r="FK277" i="1"/>
  <c r="FN277" i="1"/>
  <c r="FP277" i="1"/>
  <c r="FR277" i="1"/>
  <c r="K277" i="1"/>
  <c r="AP277" i="1"/>
  <c r="BO277" i="1"/>
  <c r="CN277" i="1"/>
  <c r="DM277" i="1"/>
  <c r="EL277" i="1"/>
  <c r="J277" i="1"/>
  <c r="AO277" i="1"/>
  <c r="BN277" i="1"/>
  <c r="CM277" i="1"/>
  <c r="DL277" i="1"/>
  <c r="EK277" i="1"/>
  <c r="F277" i="1"/>
  <c r="A276" i="1"/>
  <c r="U276" i="1"/>
  <c r="V276" i="1"/>
  <c r="W276" i="1"/>
  <c r="Y276" i="1"/>
  <c r="AD276" i="1"/>
  <c r="BL276" i="1"/>
  <c r="AR276" i="1"/>
  <c r="Z276" i="1"/>
  <c r="AE276" i="1"/>
  <c r="CK276" i="1"/>
  <c r="BQ276" i="1"/>
  <c r="AA276" i="1"/>
  <c r="AF276" i="1"/>
  <c r="DJ276" i="1"/>
  <c r="CP276" i="1"/>
  <c r="AB276" i="1"/>
  <c r="AG276" i="1"/>
  <c r="EI276" i="1"/>
  <c r="DO276" i="1"/>
  <c r="AC276" i="1"/>
  <c r="AH276" i="1"/>
  <c r="FH276" i="1"/>
  <c r="EN276" i="1"/>
  <c r="FK276" i="1"/>
  <c r="FN276" i="1"/>
  <c r="FP276" i="1"/>
  <c r="FR276" i="1"/>
  <c r="K276" i="1"/>
  <c r="AP276" i="1"/>
  <c r="BO276" i="1"/>
  <c r="CN276" i="1"/>
  <c r="DM276" i="1"/>
  <c r="EL276" i="1"/>
  <c r="J276" i="1"/>
  <c r="AO276" i="1"/>
  <c r="BN276" i="1"/>
  <c r="CM276" i="1"/>
  <c r="DL276" i="1"/>
  <c r="EK276" i="1"/>
  <c r="F276" i="1"/>
  <c r="A92" i="1"/>
  <c r="U92" i="1"/>
  <c r="V92" i="1"/>
  <c r="W92" i="1"/>
  <c r="Y92" i="1"/>
  <c r="AD92" i="1"/>
  <c r="BL92" i="1"/>
  <c r="AR92" i="1"/>
  <c r="Z92" i="1"/>
  <c r="AE92" i="1"/>
  <c r="CK92" i="1"/>
  <c r="BQ92" i="1"/>
  <c r="AA92" i="1"/>
  <c r="AF92" i="1"/>
  <c r="DJ92" i="1"/>
  <c r="CP92" i="1"/>
  <c r="AB92" i="1"/>
  <c r="AG92" i="1"/>
  <c r="EI92" i="1"/>
  <c r="DO92" i="1"/>
  <c r="AC92" i="1"/>
  <c r="AH92" i="1"/>
  <c r="FH92" i="1"/>
  <c r="EN92" i="1"/>
  <c r="FK92" i="1"/>
  <c r="FN92" i="1"/>
  <c r="FP92" i="1"/>
  <c r="FR92" i="1"/>
  <c r="K92" i="1"/>
  <c r="AP92" i="1"/>
  <c r="BO92" i="1"/>
  <c r="CN92" i="1"/>
  <c r="DM92" i="1"/>
  <c r="EL92" i="1"/>
  <c r="FQ92" i="1"/>
  <c r="J92" i="1"/>
  <c r="AO92" i="1"/>
  <c r="BN92" i="1"/>
  <c r="CM92" i="1"/>
  <c r="DL92" i="1"/>
  <c r="EK92" i="1"/>
  <c r="FO92" i="1"/>
  <c r="F92" i="1"/>
  <c r="A111" i="1"/>
  <c r="U111" i="1"/>
  <c r="V111" i="1"/>
  <c r="W111" i="1"/>
  <c r="Y111" i="1"/>
  <c r="AD111" i="1"/>
  <c r="BL111" i="1"/>
  <c r="AR111" i="1"/>
  <c r="Z111" i="1"/>
  <c r="AE111" i="1"/>
  <c r="CK111" i="1"/>
  <c r="BQ111" i="1"/>
  <c r="AA111" i="1"/>
  <c r="AF111" i="1"/>
  <c r="DJ111" i="1"/>
  <c r="CP111" i="1"/>
  <c r="AB111" i="1"/>
  <c r="AG111" i="1"/>
  <c r="EI111" i="1"/>
  <c r="DO111" i="1"/>
  <c r="AC111" i="1"/>
  <c r="AH111" i="1"/>
  <c r="FH111" i="1"/>
  <c r="EN111" i="1"/>
  <c r="FK111" i="1"/>
  <c r="FN111" i="1"/>
  <c r="FP111" i="1"/>
  <c r="FR111" i="1"/>
  <c r="K111" i="1"/>
  <c r="AP111" i="1"/>
  <c r="BO111" i="1"/>
  <c r="CN111" i="1"/>
  <c r="DM111" i="1"/>
  <c r="EL111" i="1"/>
  <c r="FQ111" i="1"/>
  <c r="J111" i="1"/>
  <c r="AO111" i="1"/>
  <c r="BN111" i="1"/>
  <c r="CM111" i="1"/>
  <c r="DL111" i="1"/>
  <c r="EK111" i="1"/>
  <c r="FO111" i="1"/>
  <c r="F111" i="1"/>
  <c r="A71" i="1"/>
  <c r="U71" i="1"/>
  <c r="V71" i="1"/>
  <c r="W71" i="1"/>
  <c r="Y71" i="1"/>
  <c r="AD71" i="1"/>
  <c r="BL71" i="1"/>
  <c r="AR71" i="1"/>
  <c r="Z71" i="1"/>
  <c r="AE71" i="1"/>
  <c r="CK71" i="1"/>
  <c r="BQ71" i="1"/>
  <c r="AA71" i="1"/>
  <c r="AF71" i="1"/>
  <c r="DJ71" i="1"/>
  <c r="CP71" i="1"/>
  <c r="AB71" i="1"/>
  <c r="AG71" i="1"/>
  <c r="EI71" i="1"/>
  <c r="DO71" i="1"/>
  <c r="AC71" i="1"/>
  <c r="AH71" i="1"/>
  <c r="FH71" i="1"/>
  <c r="EN71" i="1"/>
  <c r="FK71" i="1"/>
  <c r="FN71" i="1"/>
  <c r="FP71" i="1"/>
  <c r="FR71" i="1"/>
  <c r="K71" i="1"/>
  <c r="AP71" i="1"/>
  <c r="BO71" i="1"/>
  <c r="CN71" i="1"/>
  <c r="DM71" i="1"/>
  <c r="EL71" i="1"/>
  <c r="FQ71" i="1"/>
  <c r="J71" i="1"/>
  <c r="AO71" i="1"/>
  <c r="BN71" i="1"/>
  <c r="CM71" i="1"/>
  <c r="DL71" i="1"/>
  <c r="EK71" i="1"/>
  <c r="FO71" i="1"/>
  <c r="F71" i="1"/>
  <c r="A137" i="1"/>
  <c r="U137" i="1"/>
  <c r="V137" i="1"/>
  <c r="W137" i="1"/>
  <c r="Y137" i="1"/>
  <c r="AD137" i="1"/>
  <c r="BL137" i="1"/>
  <c r="AR137" i="1"/>
  <c r="Z137" i="1"/>
  <c r="AE137" i="1"/>
  <c r="CK137" i="1"/>
  <c r="BQ137" i="1"/>
  <c r="AA137" i="1"/>
  <c r="AF137" i="1"/>
  <c r="DJ137" i="1"/>
  <c r="CP137" i="1"/>
  <c r="AB137" i="1"/>
  <c r="AG137" i="1"/>
  <c r="EI137" i="1"/>
  <c r="DO137" i="1"/>
  <c r="AC137" i="1"/>
  <c r="AH137" i="1"/>
  <c r="FH137" i="1"/>
  <c r="EN137" i="1"/>
  <c r="FK137" i="1"/>
  <c r="FN137" i="1"/>
  <c r="FP137" i="1"/>
  <c r="FR137" i="1"/>
  <c r="K137" i="1"/>
  <c r="AP137" i="1"/>
  <c r="BO137" i="1"/>
  <c r="CN137" i="1"/>
  <c r="DM137" i="1"/>
  <c r="EL137" i="1"/>
  <c r="FQ137" i="1"/>
  <c r="J137" i="1"/>
  <c r="AO137" i="1"/>
  <c r="BN137" i="1"/>
  <c r="CM137" i="1"/>
  <c r="DL137" i="1"/>
  <c r="EK137" i="1"/>
  <c r="FO137" i="1"/>
  <c r="F137" i="1"/>
  <c r="A105" i="1"/>
  <c r="U105" i="1"/>
  <c r="V105" i="1"/>
  <c r="W105" i="1"/>
  <c r="Y105" i="1"/>
  <c r="AD105" i="1"/>
  <c r="BL105" i="1"/>
  <c r="AR105" i="1"/>
  <c r="Z105" i="1"/>
  <c r="AE105" i="1"/>
  <c r="CK105" i="1"/>
  <c r="BQ105" i="1"/>
  <c r="AA105" i="1"/>
  <c r="AF105" i="1"/>
  <c r="DJ105" i="1"/>
  <c r="CP105" i="1"/>
  <c r="AB105" i="1"/>
  <c r="AG105" i="1"/>
  <c r="EI105" i="1"/>
  <c r="DO105" i="1"/>
  <c r="AC105" i="1"/>
  <c r="AH105" i="1"/>
  <c r="FH105" i="1"/>
  <c r="EN105" i="1"/>
  <c r="FK105" i="1"/>
  <c r="FN105" i="1"/>
  <c r="FP105" i="1"/>
  <c r="FR105" i="1"/>
  <c r="K105" i="1"/>
  <c r="AP105" i="1"/>
  <c r="BO105" i="1"/>
  <c r="CN105" i="1"/>
  <c r="DM105" i="1"/>
  <c r="EL105" i="1"/>
  <c r="FQ105" i="1"/>
  <c r="J105" i="1"/>
  <c r="AO105" i="1"/>
  <c r="BN105" i="1"/>
  <c r="CM105" i="1"/>
  <c r="DL105" i="1"/>
  <c r="EK105" i="1"/>
  <c r="FO105" i="1"/>
  <c r="F105" i="1"/>
  <c r="A87" i="1"/>
  <c r="U87" i="1"/>
  <c r="V87" i="1"/>
  <c r="W87" i="1"/>
  <c r="Y87" i="1"/>
  <c r="AD87" i="1"/>
  <c r="BL87" i="1"/>
  <c r="AR87" i="1"/>
  <c r="Z87" i="1"/>
  <c r="AE87" i="1"/>
  <c r="CK87" i="1"/>
  <c r="BQ87" i="1"/>
  <c r="AA87" i="1"/>
  <c r="AF87" i="1"/>
  <c r="DJ87" i="1"/>
  <c r="CP87" i="1"/>
  <c r="AB87" i="1"/>
  <c r="AG87" i="1"/>
  <c r="EI87" i="1"/>
  <c r="DO87" i="1"/>
  <c r="AC87" i="1"/>
  <c r="AH87" i="1"/>
  <c r="FH87" i="1"/>
  <c r="EN87" i="1"/>
  <c r="FK87" i="1"/>
  <c r="FN87" i="1"/>
  <c r="FP87" i="1"/>
  <c r="FR87" i="1"/>
  <c r="K87" i="1"/>
  <c r="AP87" i="1"/>
  <c r="BO87" i="1"/>
  <c r="CN87" i="1"/>
  <c r="DM87" i="1"/>
  <c r="EL87" i="1"/>
  <c r="FQ87" i="1"/>
  <c r="J87" i="1"/>
  <c r="AO87" i="1"/>
  <c r="BN87" i="1"/>
  <c r="CM87" i="1"/>
  <c r="DL87" i="1"/>
  <c r="EK87" i="1"/>
  <c r="FO87" i="1"/>
  <c r="F87" i="1"/>
  <c r="A97" i="1"/>
  <c r="U97" i="1"/>
  <c r="V97" i="1"/>
  <c r="W97" i="1"/>
  <c r="Y97" i="1"/>
  <c r="AD97" i="1"/>
  <c r="BL97" i="1"/>
  <c r="AR97" i="1"/>
  <c r="Z97" i="1"/>
  <c r="AE97" i="1"/>
  <c r="CK97" i="1"/>
  <c r="BQ97" i="1"/>
  <c r="AA97" i="1"/>
  <c r="AF97" i="1"/>
  <c r="DJ97" i="1"/>
  <c r="CP97" i="1"/>
  <c r="AB97" i="1"/>
  <c r="AG97" i="1"/>
  <c r="EI97" i="1"/>
  <c r="DO97" i="1"/>
  <c r="AC97" i="1"/>
  <c r="AH97" i="1"/>
  <c r="FH97" i="1"/>
  <c r="EN97" i="1"/>
  <c r="FK97" i="1"/>
  <c r="FN97" i="1"/>
  <c r="FP97" i="1"/>
  <c r="FR97" i="1"/>
  <c r="K97" i="1"/>
  <c r="AP97" i="1"/>
  <c r="BO97" i="1"/>
  <c r="CN97" i="1"/>
  <c r="DM97" i="1"/>
  <c r="EL97" i="1"/>
  <c r="FQ97" i="1"/>
  <c r="J97" i="1"/>
  <c r="AO97" i="1"/>
  <c r="BN97" i="1"/>
  <c r="CM97" i="1"/>
  <c r="DL97" i="1"/>
  <c r="EK97" i="1"/>
  <c r="FO97" i="1"/>
  <c r="F97" i="1"/>
  <c r="A275" i="1"/>
  <c r="U275" i="1"/>
  <c r="V275" i="1"/>
  <c r="W275" i="1"/>
  <c r="Y275" i="1"/>
  <c r="AD275" i="1"/>
  <c r="BL275" i="1"/>
  <c r="AR275" i="1"/>
  <c r="Z275" i="1"/>
  <c r="AE275" i="1"/>
  <c r="CK275" i="1"/>
  <c r="BQ275" i="1"/>
  <c r="AA275" i="1"/>
  <c r="AF275" i="1"/>
  <c r="DJ275" i="1"/>
  <c r="CP275" i="1"/>
  <c r="AB275" i="1"/>
  <c r="AG275" i="1"/>
  <c r="EI275" i="1"/>
  <c r="DO275" i="1"/>
  <c r="AC275" i="1"/>
  <c r="AH275" i="1"/>
  <c r="FH275" i="1"/>
  <c r="EN275" i="1"/>
  <c r="FK275" i="1"/>
  <c r="FN275" i="1"/>
  <c r="FP275" i="1"/>
  <c r="FR275" i="1"/>
  <c r="K275" i="1"/>
  <c r="AP275" i="1"/>
  <c r="BO275" i="1"/>
  <c r="CN275" i="1"/>
  <c r="DM275" i="1"/>
  <c r="EL275" i="1"/>
  <c r="J275" i="1"/>
  <c r="AO275" i="1"/>
  <c r="BN275" i="1"/>
  <c r="CM275" i="1"/>
  <c r="DL275" i="1"/>
  <c r="EK275" i="1"/>
  <c r="F275" i="1"/>
  <c r="A274" i="1"/>
  <c r="U274" i="1"/>
  <c r="V274" i="1"/>
  <c r="W274" i="1"/>
  <c r="Y274" i="1"/>
  <c r="AD274" i="1"/>
  <c r="BL274" i="1"/>
  <c r="AR274" i="1"/>
  <c r="Z274" i="1"/>
  <c r="AE274" i="1"/>
  <c r="CK274" i="1"/>
  <c r="BQ274" i="1"/>
  <c r="AA274" i="1"/>
  <c r="AF274" i="1"/>
  <c r="DJ274" i="1"/>
  <c r="CP274" i="1"/>
  <c r="AB274" i="1"/>
  <c r="AG274" i="1"/>
  <c r="EI274" i="1"/>
  <c r="DO274" i="1"/>
  <c r="AC274" i="1"/>
  <c r="AH274" i="1"/>
  <c r="FH274" i="1"/>
  <c r="EN274" i="1"/>
  <c r="FK274" i="1"/>
  <c r="FN274" i="1"/>
  <c r="FP274" i="1"/>
  <c r="FR274" i="1"/>
  <c r="K274" i="1"/>
  <c r="AP274" i="1"/>
  <c r="BO274" i="1"/>
  <c r="CN274" i="1"/>
  <c r="DM274" i="1"/>
  <c r="EL274" i="1"/>
  <c r="J274" i="1"/>
  <c r="AO274" i="1"/>
  <c r="BN274" i="1"/>
  <c r="CM274" i="1"/>
  <c r="DL274" i="1"/>
  <c r="EK274" i="1"/>
  <c r="F274" i="1"/>
  <c r="A127" i="1"/>
  <c r="U127" i="1"/>
  <c r="V127" i="1"/>
  <c r="W127" i="1"/>
  <c r="Y127" i="1"/>
  <c r="AD127" i="1"/>
  <c r="BL127" i="1"/>
  <c r="AR127" i="1"/>
  <c r="Z127" i="1"/>
  <c r="AE127" i="1"/>
  <c r="CK127" i="1"/>
  <c r="BQ127" i="1"/>
  <c r="AA127" i="1"/>
  <c r="AF127" i="1"/>
  <c r="DJ127" i="1"/>
  <c r="CP127" i="1"/>
  <c r="AB127" i="1"/>
  <c r="AG127" i="1"/>
  <c r="EI127" i="1"/>
  <c r="DO127" i="1"/>
  <c r="AC127" i="1"/>
  <c r="AH127" i="1"/>
  <c r="FH127" i="1"/>
  <c r="EN127" i="1"/>
  <c r="FK127" i="1"/>
  <c r="FN127" i="1"/>
  <c r="FP127" i="1"/>
  <c r="FR127" i="1"/>
  <c r="K127" i="1"/>
  <c r="AP127" i="1"/>
  <c r="BO127" i="1"/>
  <c r="CN127" i="1"/>
  <c r="DM127" i="1"/>
  <c r="EL127" i="1"/>
  <c r="FQ127" i="1"/>
  <c r="J127" i="1"/>
  <c r="AO127" i="1"/>
  <c r="BN127" i="1"/>
  <c r="CM127" i="1"/>
  <c r="DL127" i="1"/>
  <c r="EK127" i="1"/>
  <c r="FO127" i="1"/>
  <c r="F127" i="1"/>
  <c r="A100" i="1"/>
  <c r="U100" i="1"/>
  <c r="V100" i="1"/>
  <c r="W100" i="1"/>
  <c r="Y100" i="1"/>
  <c r="AD100" i="1"/>
  <c r="BL100" i="1"/>
  <c r="AR100" i="1"/>
  <c r="Z100" i="1"/>
  <c r="AE100" i="1"/>
  <c r="CK100" i="1"/>
  <c r="BQ100" i="1"/>
  <c r="AA100" i="1"/>
  <c r="AF100" i="1"/>
  <c r="DJ100" i="1"/>
  <c r="CP100" i="1"/>
  <c r="AB100" i="1"/>
  <c r="AG100" i="1"/>
  <c r="EI100" i="1"/>
  <c r="DO100" i="1"/>
  <c r="AC100" i="1"/>
  <c r="AH100" i="1"/>
  <c r="FH100" i="1"/>
  <c r="EN100" i="1"/>
  <c r="FK100" i="1"/>
  <c r="FN100" i="1"/>
  <c r="FP100" i="1"/>
  <c r="FR100" i="1"/>
  <c r="K100" i="1"/>
  <c r="AP100" i="1"/>
  <c r="BO100" i="1"/>
  <c r="CN100" i="1"/>
  <c r="DM100" i="1"/>
  <c r="EL100" i="1"/>
  <c r="FQ100" i="1"/>
  <c r="J100" i="1"/>
  <c r="AO100" i="1"/>
  <c r="BN100" i="1"/>
  <c r="CM100" i="1"/>
  <c r="DL100" i="1"/>
  <c r="EK100" i="1"/>
  <c r="FO100" i="1"/>
  <c r="F100" i="1"/>
  <c r="A68" i="1"/>
  <c r="U68" i="1"/>
  <c r="V68" i="1"/>
  <c r="W68" i="1"/>
  <c r="Y68" i="1"/>
  <c r="AD68" i="1"/>
  <c r="BL68" i="1"/>
  <c r="AR68" i="1"/>
  <c r="Z68" i="1"/>
  <c r="AE68" i="1"/>
  <c r="CK68" i="1"/>
  <c r="BQ68" i="1"/>
  <c r="AA68" i="1"/>
  <c r="AF68" i="1"/>
  <c r="DJ68" i="1"/>
  <c r="CP68" i="1"/>
  <c r="AB68" i="1"/>
  <c r="AG68" i="1"/>
  <c r="EI68" i="1"/>
  <c r="DO68" i="1"/>
  <c r="AC68" i="1"/>
  <c r="AH68" i="1"/>
  <c r="FH68" i="1"/>
  <c r="EN68" i="1"/>
  <c r="FK68" i="1"/>
  <c r="FN68" i="1"/>
  <c r="FP68" i="1"/>
  <c r="FR68" i="1"/>
  <c r="K68" i="1"/>
  <c r="AP68" i="1"/>
  <c r="BO68" i="1"/>
  <c r="CN68" i="1"/>
  <c r="DM68" i="1"/>
  <c r="EL68" i="1"/>
  <c r="FQ68" i="1"/>
  <c r="J68" i="1"/>
  <c r="AO68" i="1"/>
  <c r="BN68" i="1"/>
  <c r="CM68" i="1"/>
  <c r="DL68" i="1"/>
  <c r="EK68" i="1"/>
  <c r="FO68" i="1"/>
  <c r="F68" i="1"/>
  <c r="A88" i="1"/>
  <c r="U88" i="1"/>
  <c r="V88" i="1"/>
  <c r="W88" i="1"/>
  <c r="Y88" i="1"/>
  <c r="AD88" i="1"/>
  <c r="BL88" i="1"/>
  <c r="AR88" i="1"/>
  <c r="Z88" i="1"/>
  <c r="AE88" i="1"/>
  <c r="CK88" i="1"/>
  <c r="BQ88" i="1"/>
  <c r="AA88" i="1"/>
  <c r="AF88" i="1"/>
  <c r="DJ88" i="1"/>
  <c r="CP88" i="1"/>
  <c r="AB88" i="1"/>
  <c r="AG88" i="1"/>
  <c r="EI88" i="1"/>
  <c r="DO88" i="1"/>
  <c r="AC88" i="1"/>
  <c r="AH88" i="1"/>
  <c r="FH88" i="1"/>
  <c r="EN88" i="1"/>
  <c r="FK88" i="1"/>
  <c r="FN88" i="1"/>
  <c r="FP88" i="1"/>
  <c r="FR88" i="1"/>
  <c r="K88" i="1"/>
  <c r="AP88" i="1"/>
  <c r="BO88" i="1"/>
  <c r="CN88" i="1"/>
  <c r="DM88" i="1"/>
  <c r="EL88" i="1"/>
  <c r="FQ88" i="1"/>
  <c r="J88" i="1"/>
  <c r="AO88" i="1"/>
  <c r="BN88" i="1"/>
  <c r="CM88" i="1"/>
  <c r="DL88" i="1"/>
  <c r="EK88" i="1"/>
  <c r="FO88" i="1"/>
  <c r="F88" i="1"/>
  <c r="A102" i="1"/>
  <c r="U102" i="1"/>
  <c r="V102" i="1"/>
  <c r="W102" i="1"/>
  <c r="Y102" i="1"/>
  <c r="AD102" i="1"/>
  <c r="BL102" i="1"/>
  <c r="AR102" i="1"/>
  <c r="Z102" i="1"/>
  <c r="AE102" i="1"/>
  <c r="CK102" i="1"/>
  <c r="BQ102" i="1"/>
  <c r="AA102" i="1"/>
  <c r="AF102" i="1"/>
  <c r="DJ102" i="1"/>
  <c r="CP102" i="1"/>
  <c r="AB102" i="1"/>
  <c r="AG102" i="1"/>
  <c r="EI102" i="1"/>
  <c r="DO102" i="1"/>
  <c r="AC102" i="1"/>
  <c r="AH102" i="1"/>
  <c r="FH102" i="1"/>
  <c r="EN102" i="1"/>
  <c r="FK102" i="1"/>
  <c r="FN102" i="1"/>
  <c r="FP102" i="1"/>
  <c r="FR102" i="1"/>
  <c r="K102" i="1"/>
  <c r="AP102" i="1"/>
  <c r="BO102" i="1"/>
  <c r="CN102" i="1"/>
  <c r="DM102" i="1"/>
  <c r="EL102" i="1"/>
  <c r="FQ102" i="1"/>
  <c r="J102" i="1"/>
  <c r="AO102" i="1"/>
  <c r="BN102" i="1"/>
  <c r="CM102" i="1"/>
  <c r="DL102" i="1"/>
  <c r="EK102" i="1"/>
  <c r="FO102" i="1"/>
  <c r="F102" i="1"/>
  <c r="A86" i="1"/>
  <c r="U86" i="1"/>
  <c r="V86" i="1"/>
  <c r="W86" i="1"/>
  <c r="Y86" i="1"/>
  <c r="AD86" i="1"/>
  <c r="BL86" i="1"/>
  <c r="AR86" i="1"/>
  <c r="Z86" i="1"/>
  <c r="AE86" i="1"/>
  <c r="CK86" i="1"/>
  <c r="BQ86" i="1"/>
  <c r="AA86" i="1"/>
  <c r="AF86" i="1"/>
  <c r="DJ86" i="1"/>
  <c r="CP86" i="1"/>
  <c r="AB86" i="1"/>
  <c r="AG86" i="1"/>
  <c r="EI86" i="1"/>
  <c r="DO86" i="1"/>
  <c r="AC86" i="1"/>
  <c r="AH86" i="1"/>
  <c r="FH86" i="1"/>
  <c r="EN86" i="1"/>
  <c r="FK86" i="1"/>
  <c r="FN86" i="1"/>
  <c r="FP86" i="1"/>
  <c r="FR86" i="1"/>
  <c r="K86" i="1"/>
  <c r="AP86" i="1"/>
  <c r="BO86" i="1"/>
  <c r="CN86" i="1"/>
  <c r="DM86" i="1"/>
  <c r="EL86" i="1"/>
  <c r="FQ86" i="1"/>
  <c r="J86" i="1"/>
  <c r="AO86" i="1"/>
  <c r="BN86" i="1"/>
  <c r="CM86" i="1"/>
  <c r="DL86" i="1"/>
  <c r="EK86" i="1"/>
  <c r="FO86" i="1"/>
  <c r="F86" i="1"/>
  <c r="A109" i="1"/>
  <c r="U109" i="1"/>
  <c r="V109" i="1"/>
  <c r="W109" i="1"/>
  <c r="Y109" i="1"/>
  <c r="AD109" i="1"/>
  <c r="BL109" i="1"/>
  <c r="AR109" i="1"/>
  <c r="Z109" i="1"/>
  <c r="AE109" i="1"/>
  <c r="CK109" i="1"/>
  <c r="BQ109" i="1"/>
  <c r="AA109" i="1"/>
  <c r="AF109" i="1"/>
  <c r="DJ109" i="1"/>
  <c r="CP109" i="1"/>
  <c r="AB109" i="1"/>
  <c r="AG109" i="1"/>
  <c r="EI109" i="1"/>
  <c r="DO109" i="1"/>
  <c r="AC109" i="1"/>
  <c r="AH109" i="1"/>
  <c r="FH109" i="1"/>
  <c r="EN109" i="1"/>
  <c r="FK109" i="1"/>
  <c r="FN109" i="1"/>
  <c r="FP109" i="1"/>
  <c r="FR109" i="1"/>
  <c r="K109" i="1"/>
  <c r="AP109" i="1"/>
  <c r="BO109" i="1"/>
  <c r="CN109" i="1"/>
  <c r="DM109" i="1"/>
  <c r="EL109" i="1"/>
  <c r="FQ109" i="1"/>
  <c r="J109" i="1"/>
  <c r="AO109" i="1"/>
  <c r="BN109" i="1"/>
  <c r="CM109" i="1"/>
  <c r="DL109" i="1"/>
  <c r="EK109" i="1"/>
  <c r="FO109" i="1"/>
  <c r="F109" i="1"/>
  <c r="A89" i="1"/>
  <c r="U89" i="1"/>
  <c r="V89" i="1"/>
  <c r="W89" i="1"/>
  <c r="Y89" i="1"/>
  <c r="AD89" i="1"/>
  <c r="BL89" i="1"/>
  <c r="AR89" i="1"/>
  <c r="Z89" i="1"/>
  <c r="AE89" i="1"/>
  <c r="CK89" i="1"/>
  <c r="BQ89" i="1"/>
  <c r="AA89" i="1"/>
  <c r="AF89" i="1"/>
  <c r="DJ89" i="1"/>
  <c r="CP89" i="1"/>
  <c r="AB89" i="1"/>
  <c r="AG89" i="1"/>
  <c r="EI89" i="1"/>
  <c r="DO89" i="1"/>
  <c r="AC89" i="1"/>
  <c r="AH89" i="1"/>
  <c r="FH89" i="1"/>
  <c r="EN89" i="1"/>
  <c r="FK89" i="1"/>
  <c r="FN89" i="1"/>
  <c r="FP89" i="1"/>
  <c r="FR89" i="1"/>
  <c r="K89" i="1"/>
  <c r="AP89" i="1"/>
  <c r="BO89" i="1"/>
  <c r="CN89" i="1"/>
  <c r="DM89" i="1"/>
  <c r="EL89" i="1"/>
  <c r="FQ89" i="1"/>
  <c r="J89" i="1"/>
  <c r="AO89" i="1"/>
  <c r="BN89" i="1"/>
  <c r="CM89" i="1"/>
  <c r="DL89" i="1"/>
  <c r="EK89" i="1"/>
  <c r="FO89" i="1"/>
  <c r="F89" i="1"/>
  <c r="A208" i="1"/>
  <c r="U208" i="1"/>
  <c r="V208" i="1"/>
  <c r="W208" i="1"/>
  <c r="Y208" i="1"/>
  <c r="AD208" i="1"/>
  <c r="BL208" i="1"/>
  <c r="AR208" i="1"/>
  <c r="Z208" i="1"/>
  <c r="AE208" i="1"/>
  <c r="CK208" i="1"/>
  <c r="BQ208" i="1"/>
  <c r="AA208" i="1"/>
  <c r="AF208" i="1"/>
  <c r="DJ208" i="1"/>
  <c r="CP208" i="1"/>
  <c r="AB208" i="1"/>
  <c r="AG208" i="1"/>
  <c r="EI208" i="1"/>
  <c r="DO208" i="1"/>
  <c r="AC208" i="1"/>
  <c r="AH208" i="1"/>
  <c r="FH208" i="1"/>
  <c r="EN208" i="1"/>
  <c r="FK208" i="1"/>
  <c r="FN208" i="1"/>
  <c r="FP208" i="1"/>
  <c r="FR208" i="1"/>
  <c r="K208" i="1"/>
  <c r="AP208" i="1"/>
  <c r="BO208" i="1"/>
  <c r="CN208" i="1"/>
  <c r="DM208" i="1"/>
  <c r="EL208" i="1"/>
  <c r="FQ208" i="1"/>
  <c r="J208" i="1"/>
  <c r="AO208" i="1"/>
  <c r="BN208" i="1"/>
  <c r="CM208" i="1"/>
  <c r="DL208" i="1"/>
  <c r="EK208" i="1"/>
  <c r="FO208" i="1"/>
  <c r="F208" i="1"/>
  <c r="A207" i="1"/>
  <c r="U207" i="1"/>
  <c r="V207" i="1"/>
  <c r="W207" i="1"/>
  <c r="Y207" i="1"/>
  <c r="AD207" i="1"/>
  <c r="BL207" i="1"/>
  <c r="AR207" i="1"/>
  <c r="Z207" i="1"/>
  <c r="AE207" i="1"/>
  <c r="CK207" i="1"/>
  <c r="BQ207" i="1"/>
  <c r="AA207" i="1"/>
  <c r="AF207" i="1"/>
  <c r="DJ207" i="1"/>
  <c r="CP207" i="1"/>
  <c r="AB207" i="1"/>
  <c r="AG207" i="1"/>
  <c r="EI207" i="1"/>
  <c r="DO207" i="1"/>
  <c r="AC207" i="1"/>
  <c r="AH207" i="1"/>
  <c r="FH207" i="1"/>
  <c r="EN207" i="1"/>
  <c r="FK207" i="1"/>
  <c r="FN207" i="1"/>
  <c r="FP207" i="1"/>
  <c r="FR207" i="1"/>
  <c r="K207" i="1"/>
  <c r="AP207" i="1"/>
  <c r="BO207" i="1"/>
  <c r="CN207" i="1"/>
  <c r="DM207" i="1"/>
  <c r="EL207" i="1"/>
  <c r="J207" i="1"/>
  <c r="AO207" i="1"/>
  <c r="BN207" i="1"/>
  <c r="CM207" i="1"/>
  <c r="DL207" i="1"/>
  <c r="EK207" i="1"/>
  <c r="FO207" i="1"/>
  <c r="F207" i="1"/>
  <c r="A91" i="1"/>
  <c r="U91" i="1"/>
  <c r="V91" i="1"/>
  <c r="W91" i="1"/>
  <c r="Y91" i="1"/>
  <c r="AD91" i="1"/>
  <c r="BL91" i="1"/>
  <c r="AR91" i="1"/>
  <c r="Z91" i="1"/>
  <c r="AE91" i="1"/>
  <c r="CK91" i="1"/>
  <c r="BQ91" i="1"/>
  <c r="AA91" i="1"/>
  <c r="AF91" i="1"/>
  <c r="DJ91" i="1"/>
  <c r="CP91" i="1"/>
  <c r="AB91" i="1"/>
  <c r="AG91" i="1"/>
  <c r="EI91" i="1"/>
  <c r="DO91" i="1"/>
  <c r="AC91" i="1"/>
  <c r="AH91" i="1"/>
  <c r="FH91" i="1"/>
  <c r="EN91" i="1"/>
  <c r="FK91" i="1"/>
  <c r="FN91" i="1"/>
  <c r="FP91" i="1"/>
  <c r="FR91" i="1"/>
  <c r="K91" i="1"/>
  <c r="AP91" i="1"/>
  <c r="BO91" i="1"/>
  <c r="CN91" i="1"/>
  <c r="DM91" i="1"/>
  <c r="EL91" i="1"/>
  <c r="FQ91" i="1"/>
  <c r="J91" i="1"/>
  <c r="AO91" i="1"/>
  <c r="BN91" i="1"/>
  <c r="CM91" i="1"/>
  <c r="DL91" i="1"/>
  <c r="EK91" i="1"/>
  <c r="FO91" i="1"/>
  <c r="F91" i="1"/>
  <c r="A77" i="1"/>
  <c r="U77" i="1"/>
  <c r="V77" i="1"/>
  <c r="W77" i="1"/>
  <c r="Y77" i="1"/>
  <c r="AD77" i="1"/>
  <c r="BL77" i="1"/>
  <c r="AR77" i="1"/>
  <c r="Z77" i="1"/>
  <c r="AE77" i="1"/>
  <c r="CK77" i="1"/>
  <c r="BQ77" i="1"/>
  <c r="AA77" i="1"/>
  <c r="AF77" i="1"/>
  <c r="DJ77" i="1"/>
  <c r="CP77" i="1"/>
  <c r="AB77" i="1"/>
  <c r="AG77" i="1"/>
  <c r="EI77" i="1"/>
  <c r="DO77" i="1"/>
  <c r="AC77" i="1"/>
  <c r="AH77" i="1"/>
  <c r="FH77" i="1"/>
  <c r="EN77" i="1"/>
  <c r="FK77" i="1"/>
  <c r="FN77" i="1"/>
  <c r="FP77" i="1"/>
  <c r="FR77" i="1"/>
  <c r="K77" i="1"/>
  <c r="AP77" i="1"/>
  <c r="BO77" i="1"/>
  <c r="CN77" i="1"/>
  <c r="DM77" i="1"/>
  <c r="EL77" i="1"/>
  <c r="FQ77" i="1"/>
  <c r="J77" i="1"/>
  <c r="AO77" i="1"/>
  <c r="BN77" i="1"/>
  <c r="CM77" i="1"/>
  <c r="DL77" i="1"/>
  <c r="EK77" i="1"/>
  <c r="FO77" i="1"/>
  <c r="F77" i="1"/>
  <c r="A94" i="1"/>
  <c r="U94" i="1"/>
  <c r="V94" i="1"/>
  <c r="W94" i="1"/>
  <c r="Y94" i="1"/>
  <c r="AD94" i="1"/>
  <c r="BL94" i="1"/>
  <c r="AR94" i="1"/>
  <c r="Z94" i="1"/>
  <c r="AE94" i="1"/>
  <c r="CK94" i="1"/>
  <c r="BQ94" i="1"/>
  <c r="AA94" i="1"/>
  <c r="AF94" i="1"/>
  <c r="DJ94" i="1"/>
  <c r="CP94" i="1"/>
  <c r="AB94" i="1"/>
  <c r="AG94" i="1"/>
  <c r="EI94" i="1"/>
  <c r="DO94" i="1"/>
  <c r="AC94" i="1"/>
  <c r="AH94" i="1"/>
  <c r="FH94" i="1"/>
  <c r="EN94" i="1"/>
  <c r="FK94" i="1"/>
  <c r="FN94" i="1"/>
  <c r="FP94" i="1"/>
  <c r="FR94" i="1"/>
  <c r="K94" i="1"/>
  <c r="AP94" i="1"/>
  <c r="BO94" i="1"/>
  <c r="CN94" i="1"/>
  <c r="DM94" i="1"/>
  <c r="EL94" i="1"/>
  <c r="FQ94" i="1"/>
  <c r="J94" i="1"/>
  <c r="AO94" i="1"/>
  <c r="BN94" i="1"/>
  <c r="CM94" i="1"/>
  <c r="DL94" i="1"/>
  <c r="EK94" i="1"/>
  <c r="FO94" i="1"/>
  <c r="F94" i="1"/>
  <c r="A70" i="1"/>
  <c r="U70" i="1"/>
  <c r="V70" i="1"/>
  <c r="W70" i="1"/>
  <c r="Y70" i="1"/>
  <c r="AD70" i="1"/>
  <c r="BL70" i="1"/>
  <c r="AR70" i="1"/>
  <c r="Z70" i="1"/>
  <c r="AE70" i="1"/>
  <c r="CK70" i="1"/>
  <c r="BQ70" i="1"/>
  <c r="AA70" i="1"/>
  <c r="AF70" i="1"/>
  <c r="DJ70" i="1"/>
  <c r="CP70" i="1"/>
  <c r="AB70" i="1"/>
  <c r="AG70" i="1"/>
  <c r="EI70" i="1"/>
  <c r="DO70" i="1"/>
  <c r="AC70" i="1"/>
  <c r="AH70" i="1"/>
  <c r="FH70" i="1"/>
  <c r="EN70" i="1"/>
  <c r="FK70" i="1"/>
  <c r="FN70" i="1"/>
  <c r="FP70" i="1"/>
  <c r="FR70" i="1"/>
  <c r="K70" i="1"/>
  <c r="AP70" i="1"/>
  <c r="BO70" i="1"/>
  <c r="CN70" i="1"/>
  <c r="DM70" i="1"/>
  <c r="EL70" i="1"/>
  <c r="FQ70" i="1"/>
  <c r="J70" i="1"/>
  <c r="AO70" i="1"/>
  <c r="BN70" i="1"/>
  <c r="CM70" i="1"/>
  <c r="DL70" i="1"/>
  <c r="EK70" i="1"/>
  <c r="FO70" i="1"/>
  <c r="F70" i="1"/>
  <c r="A273" i="1"/>
  <c r="U273" i="1"/>
  <c r="V273" i="1"/>
  <c r="W273" i="1"/>
  <c r="Y273" i="1"/>
  <c r="AD273" i="1"/>
  <c r="BL273" i="1"/>
  <c r="AR273" i="1"/>
  <c r="Z273" i="1"/>
  <c r="AE273" i="1"/>
  <c r="CK273" i="1"/>
  <c r="BQ273" i="1"/>
  <c r="AA273" i="1"/>
  <c r="AF273" i="1"/>
  <c r="DJ273" i="1"/>
  <c r="CP273" i="1"/>
  <c r="AB273" i="1"/>
  <c r="AG273" i="1"/>
  <c r="EI273" i="1"/>
  <c r="DO273" i="1"/>
  <c r="AC273" i="1"/>
  <c r="AH273" i="1"/>
  <c r="FH273" i="1"/>
  <c r="EN273" i="1"/>
  <c r="FK273" i="1"/>
  <c r="FN273" i="1"/>
  <c r="FP273" i="1"/>
  <c r="FR273" i="1"/>
  <c r="K273" i="1"/>
  <c r="AP273" i="1"/>
  <c r="BO273" i="1"/>
  <c r="CN273" i="1"/>
  <c r="DM273" i="1"/>
  <c r="EL273" i="1"/>
  <c r="J273" i="1"/>
  <c r="AO273" i="1"/>
  <c r="BN273" i="1"/>
  <c r="CM273" i="1"/>
  <c r="DL273" i="1"/>
  <c r="EK273" i="1"/>
  <c r="F273" i="1"/>
  <c r="A61" i="1"/>
  <c r="U61" i="1"/>
  <c r="V61" i="1"/>
  <c r="W61" i="1"/>
  <c r="Y61" i="1"/>
  <c r="AD61" i="1"/>
  <c r="BL61" i="1"/>
  <c r="AR61" i="1"/>
  <c r="Z61" i="1"/>
  <c r="AE61" i="1"/>
  <c r="CK61" i="1"/>
  <c r="BQ61" i="1"/>
  <c r="AA61" i="1"/>
  <c r="AF61" i="1"/>
  <c r="DJ61" i="1"/>
  <c r="CP61" i="1"/>
  <c r="AB61" i="1"/>
  <c r="AG61" i="1"/>
  <c r="EI61" i="1"/>
  <c r="DO61" i="1"/>
  <c r="AC61" i="1"/>
  <c r="AH61" i="1"/>
  <c r="FH61" i="1"/>
  <c r="EN61" i="1"/>
  <c r="FK61" i="1"/>
  <c r="FN61" i="1"/>
  <c r="FP61" i="1"/>
  <c r="FR61" i="1"/>
  <c r="K61" i="1"/>
  <c r="AP61" i="1"/>
  <c r="BO61" i="1"/>
  <c r="CN61" i="1"/>
  <c r="DM61" i="1"/>
  <c r="EL61" i="1"/>
  <c r="FQ61" i="1"/>
  <c r="J61" i="1"/>
  <c r="AO61" i="1"/>
  <c r="BN61" i="1"/>
  <c r="CM61" i="1"/>
  <c r="DL61" i="1"/>
  <c r="EK61" i="1"/>
  <c r="FO61" i="1"/>
  <c r="F61" i="1"/>
  <c r="A272" i="1"/>
  <c r="U272" i="1"/>
  <c r="V272" i="1"/>
  <c r="W272" i="1"/>
  <c r="Y272" i="1"/>
  <c r="AD272" i="1"/>
  <c r="BL272" i="1"/>
  <c r="AR272" i="1"/>
  <c r="Z272" i="1"/>
  <c r="AE272" i="1"/>
  <c r="CK272" i="1"/>
  <c r="BQ272" i="1"/>
  <c r="AA272" i="1"/>
  <c r="AF272" i="1"/>
  <c r="DJ272" i="1"/>
  <c r="CP272" i="1"/>
  <c r="AB272" i="1"/>
  <c r="AG272" i="1"/>
  <c r="EI272" i="1"/>
  <c r="DO272" i="1"/>
  <c r="AC272" i="1"/>
  <c r="AH272" i="1"/>
  <c r="FH272" i="1"/>
  <c r="EN272" i="1"/>
  <c r="FK272" i="1"/>
  <c r="FN272" i="1"/>
  <c r="FP272" i="1"/>
  <c r="FR272" i="1"/>
  <c r="K272" i="1"/>
  <c r="AP272" i="1"/>
  <c r="BO272" i="1"/>
  <c r="CN272" i="1"/>
  <c r="DM272" i="1"/>
  <c r="EL272" i="1"/>
  <c r="J272" i="1"/>
  <c r="AO272" i="1"/>
  <c r="BN272" i="1"/>
  <c r="CM272" i="1"/>
  <c r="DL272" i="1"/>
  <c r="EK272" i="1"/>
  <c r="F272" i="1"/>
  <c r="A271" i="1"/>
  <c r="U271" i="1"/>
  <c r="V271" i="1"/>
  <c r="W271" i="1"/>
  <c r="Y271" i="1"/>
  <c r="AD271" i="1"/>
  <c r="BL271" i="1"/>
  <c r="AR271" i="1"/>
  <c r="Z271" i="1"/>
  <c r="AE271" i="1"/>
  <c r="CK271" i="1"/>
  <c r="BQ271" i="1"/>
  <c r="AA271" i="1"/>
  <c r="AF271" i="1"/>
  <c r="DJ271" i="1"/>
  <c r="CP271" i="1"/>
  <c r="AB271" i="1"/>
  <c r="AG271" i="1"/>
  <c r="EI271" i="1"/>
  <c r="DO271" i="1"/>
  <c r="AC271" i="1"/>
  <c r="AH271" i="1"/>
  <c r="FH271" i="1"/>
  <c r="EN271" i="1"/>
  <c r="FK271" i="1"/>
  <c r="FN271" i="1"/>
  <c r="FP271" i="1"/>
  <c r="FR271" i="1"/>
  <c r="K271" i="1"/>
  <c r="AP271" i="1"/>
  <c r="BO271" i="1"/>
  <c r="CN271" i="1"/>
  <c r="DM271" i="1"/>
  <c r="EL271" i="1"/>
  <c r="J271" i="1"/>
  <c r="AO271" i="1"/>
  <c r="BN271" i="1"/>
  <c r="CM271" i="1"/>
  <c r="DL271" i="1"/>
  <c r="EK271" i="1"/>
  <c r="F271" i="1"/>
  <c r="A404" i="1"/>
  <c r="U404" i="1"/>
  <c r="V404" i="1"/>
  <c r="W404" i="1"/>
  <c r="Y404" i="1"/>
  <c r="AD404" i="1"/>
  <c r="BL404" i="1"/>
  <c r="AR404" i="1"/>
  <c r="Z404" i="1"/>
  <c r="AE404" i="1"/>
  <c r="CK404" i="1"/>
  <c r="BQ404" i="1"/>
  <c r="AA404" i="1"/>
  <c r="AF404" i="1"/>
  <c r="DJ404" i="1"/>
  <c r="CP404" i="1"/>
  <c r="AB404" i="1"/>
  <c r="AG404" i="1"/>
  <c r="EI404" i="1"/>
  <c r="DO404" i="1"/>
  <c r="AC404" i="1"/>
  <c r="AH404" i="1"/>
  <c r="FH404" i="1"/>
  <c r="EN404" i="1"/>
  <c r="FK404" i="1"/>
  <c r="FN404" i="1"/>
  <c r="FP404" i="1"/>
  <c r="FR404" i="1"/>
  <c r="K404" i="1"/>
  <c r="AP404" i="1"/>
  <c r="BO404" i="1"/>
  <c r="CN404" i="1"/>
  <c r="DM404" i="1"/>
  <c r="EL404" i="1"/>
  <c r="FQ404" i="1"/>
  <c r="J404" i="1"/>
  <c r="AO404" i="1"/>
  <c r="BN404" i="1"/>
  <c r="CM404" i="1"/>
  <c r="DL404" i="1"/>
  <c r="EK404" i="1"/>
  <c r="FO404" i="1"/>
  <c r="F404" i="1"/>
  <c r="A437" i="1"/>
  <c r="U437" i="1"/>
  <c r="V437" i="1"/>
  <c r="W437" i="1"/>
  <c r="Y437" i="1"/>
  <c r="AD437" i="1"/>
  <c r="BL437" i="1"/>
  <c r="AR437" i="1"/>
  <c r="Z437" i="1"/>
  <c r="AE437" i="1"/>
  <c r="CK437" i="1"/>
  <c r="BQ437" i="1"/>
  <c r="AA437" i="1"/>
  <c r="AF437" i="1"/>
  <c r="DJ437" i="1"/>
  <c r="CP437" i="1"/>
  <c r="AB437" i="1"/>
  <c r="AG437" i="1"/>
  <c r="EI437" i="1"/>
  <c r="DO437" i="1"/>
  <c r="AC437" i="1"/>
  <c r="AH437" i="1"/>
  <c r="FH437" i="1"/>
  <c r="EN437" i="1"/>
  <c r="FK437" i="1"/>
  <c r="FN437" i="1"/>
  <c r="FP437" i="1"/>
  <c r="FR437" i="1"/>
  <c r="K437" i="1"/>
  <c r="AP437" i="1"/>
  <c r="BO437" i="1"/>
  <c r="CN437" i="1"/>
  <c r="DM437" i="1"/>
  <c r="EL437" i="1"/>
  <c r="FQ437" i="1"/>
  <c r="J437" i="1"/>
  <c r="AO437" i="1"/>
  <c r="BN437" i="1"/>
  <c r="CM437" i="1"/>
  <c r="DL437" i="1"/>
  <c r="EK437" i="1"/>
  <c r="FO437" i="1"/>
  <c r="F437" i="1"/>
  <c r="A405" i="1"/>
  <c r="U405" i="1"/>
  <c r="V405" i="1"/>
  <c r="W405" i="1"/>
  <c r="Y405" i="1"/>
  <c r="AD405" i="1"/>
  <c r="BL405" i="1"/>
  <c r="AR405" i="1"/>
  <c r="Z405" i="1"/>
  <c r="AE405" i="1"/>
  <c r="CK405" i="1"/>
  <c r="BQ405" i="1"/>
  <c r="AA405" i="1"/>
  <c r="AF405" i="1"/>
  <c r="DJ405" i="1"/>
  <c r="CP405" i="1"/>
  <c r="AB405" i="1"/>
  <c r="AG405" i="1"/>
  <c r="EI405" i="1"/>
  <c r="DO405" i="1"/>
  <c r="AC405" i="1"/>
  <c r="AH405" i="1"/>
  <c r="FH405" i="1"/>
  <c r="EN405" i="1"/>
  <c r="FK405" i="1"/>
  <c r="FN405" i="1"/>
  <c r="FP405" i="1"/>
  <c r="FR405" i="1"/>
  <c r="K405" i="1"/>
  <c r="AP405" i="1"/>
  <c r="BO405" i="1"/>
  <c r="CN405" i="1"/>
  <c r="DM405" i="1"/>
  <c r="EL405" i="1"/>
  <c r="FQ405" i="1"/>
  <c r="J405" i="1"/>
  <c r="AO405" i="1"/>
  <c r="BN405" i="1"/>
  <c r="CM405" i="1"/>
  <c r="DL405" i="1"/>
  <c r="EK405" i="1"/>
  <c r="FO405" i="1"/>
  <c r="F405" i="1"/>
  <c r="A427" i="1"/>
  <c r="U427" i="1"/>
  <c r="V427" i="1"/>
  <c r="W427" i="1"/>
  <c r="Y427" i="1"/>
  <c r="AD427" i="1"/>
  <c r="BL427" i="1"/>
  <c r="AR427" i="1"/>
  <c r="Z427" i="1"/>
  <c r="AE427" i="1"/>
  <c r="CK427" i="1"/>
  <c r="BQ427" i="1"/>
  <c r="AA427" i="1"/>
  <c r="AF427" i="1"/>
  <c r="DJ427" i="1"/>
  <c r="CP427" i="1"/>
  <c r="AB427" i="1"/>
  <c r="AG427" i="1"/>
  <c r="EI427" i="1"/>
  <c r="DO427" i="1"/>
  <c r="AC427" i="1"/>
  <c r="AH427" i="1"/>
  <c r="FH427" i="1"/>
  <c r="EN427" i="1"/>
  <c r="FK427" i="1"/>
  <c r="FN427" i="1"/>
  <c r="FP427" i="1"/>
  <c r="FR427" i="1"/>
  <c r="K427" i="1"/>
  <c r="AP427" i="1"/>
  <c r="BO427" i="1"/>
  <c r="CN427" i="1"/>
  <c r="DM427" i="1"/>
  <c r="EL427" i="1"/>
  <c r="FQ427" i="1"/>
  <c r="J427" i="1"/>
  <c r="AO427" i="1"/>
  <c r="BN427" i="1"/>
  <c r="CM427" i="1"/>
  <c r="DL427" i="1"/>
  <c r="EK427" i="1"/>
  <c r="FO427" i="1"/>
  <c r="F427" i="1"/>
  <c r="A398" i="1"/>
  <c r="U398" i="1"/>
  <c r="V398" i="1"/>
  <c r="W398" i="1"/>
  <c r="Y398" i="1"/>
  <c r="AD398" i="1"/>
  <c r="BL398" i="1"/>
  <c r="AR398" i="1"/>
  <c r="Z398" i="1"/>
  <c r="AE398" i="1"/>
  <c r="CK398" i="1"/>
  <c r="BQ398" i="1"/>
  <c r="AA398" i="1"/>
  <c r="AF398" i="1"/>
  <c r="DJ398" i="1"/>
  <c r="CP398" i="1"/>
  <c r="AB398" i="1"/>
  <c r="AG398" i="1"/>
  <c r="EI398" i="1"/>
  <c r="DO398" i="1"/>
  <c r="AC398" i="1"/>
  <c r="AH398" i="1"/>
  <c r="FH398" i="1"/>
  <c r="EN398" i="1"/>
  <c r="FK398" i="1"/>
  <c r="FN398" i="1"/>
  <c r="FP398" i="1"/>
  <c r="FR398" i="1"/>
  <c r="K398" i="1"/>
  <c r="AP398" i="1"/>
  <c r="BO398" i="1"/>
  <c r="CN398" i="1"/>
  <c r="DM398" i="1"/>
  <c r="EL398" i="1"/>
  <c r="FQ398" i="1"/>
  <c r="J398" i="1"/>
  <c r="AO398" i="1"/>
  <c r="BN398" i="1"/>
  <c r="CM398" i="1"/>
  <c r="DL398" i="1"/>
  <c r="EK398" i="1"/>
  <c r="FO398" i="1"/>
  <c r="F398" i="1"/>
  <c r="A432" i="1"/>
  <c r="U432" i="1"/>
  <c r="V432" i="1"/>
  <c r="W432" i="1"/>
  <c r="Y432" i="1"/>
  <c r="AD432" i="1"/>
  <c r="BL432" i="1"/>
  <c r="AR432" i="1"/>
  <c r="Z432" i="1"/>
  <c r="AE432" i="1"/>
  <c r="CK432" i="1"/>
  <c r="BQ432" i="1"/>
  <c r="AA432" i="1"/>
  <c r="AF432" i="1"/>
  <c r="DJ432" i="1"/>
  <c r="CP432" i="1"/>
  <c r="AB432" i="1"/>
  <c r="AG432" i="1"/>
  <c r="EI432" i="1"/>
  <c r="DO432" i="1"/>
  <c r="AC432" i="1"/>
  <c r="AH432" i="1"/>
  <c r="FH432" i="1"/>
  <c r="EN432" i="1"/>
  <c r="FK432" i="1"/>
  <c r="FN432" i="1"/>
  <c r="FP432" i="1"/>
  <c r="FR432" i="1"/>
  <c r="K432" i="1"/>
  <c r="AP432" i="1"/>
  <c r="BO432" i="1"/>
  <c r="CN432" i="1"/>
  <c r="DM432" i="1"/>
  <c r="EL432" i="1"/>
  <c r="FQ432" i="1"/>
  <c r="J432" i="1"/>
  <c r="AO432" i="1"/>
  <c r="BN432" i="1"/>
  <c r="CM432" i="1"/>
  <c r="DL432" i="1"/>
  <c r="EK432" i="1"/>
  <c r="FO432" i="1"/>
  <c r="F432" i="1"/>
  <c r="A372" i="1"/>
  <c r="U372" i="1"/>
  <c r="V372" i="1"/>
  <c r="W372" i="1"/>
  <c r="Y372" i="1"/>
  <c r="AD372" i="1"/>
  <c r="BL372" i="1"/>
  <c r="AR372" i="1"/>
  <c r="Z372" i="1"/>
  <c r="AE372" i="1"/>
  <c r="CK372" i="1"/>
  <c r="BQ372" i="1"/>
  <c r="AA372" i="1"/>
  <c r="AF372" i="1"/>
  <c r="DJ372" i="1"/>
  <c r="CP372" i="1"/>
  <c r="AB372" i="1"/>
  <c r="AG372" i="1"/>
  <c r="EI372" i="1"/>
  <c r="DO372" i="1"/>
  <c r="AC372" i="1"/>
  <c r="AH372" i="1"/>
  <c r="FH372" i="1"/>
  <c r="EN372" i="1"/>
  <c r="FK372" i="1"/>
  <c r="FN372" i="1"/>
  <c r="FP372" i="1"/>
  <c r="FR372" i="1"/>
  <c r="K372" i="1"/>
  <c r="AP372" i="1"/>
  <c r="BO372" i="1"/>
  <c r="CN372" i="1"/>
  <c r="DM372" i="1"/>
  <c r="EL372" i="1"/>
  <c r="FQ372" i="1"/>
  <c r="J372" i="1"/>
  <c r="AO372" i="1"/>
  <c r="BN372" i="1"/>
  <c r="CM372" i="1"/>
  <c r="DL372" i="1"/>
  <c r="EK372" i="1"/>
  <c r="FO372" i="1"/>
  <c r="F372" i="1"/>
  <c r="A417" i="1"/>
  <c r="U417" i="1"/>
  <c r="V417" i="1"/>
  <c r="W417" i="1"/>
  <c r="Y417" i="1"/>
  <c r="AD417" i="1"/>
  <c r="BL417" i="1"/>
  <c r="AR417" i="1"/>
  <c r="Z417" i="1"/>
  <c r="AE417" i="1"/>
  <c r="CK417" i="1"/>
  <c r="BQ417" i="1"/>
  <c r="AA417" i="1"/>
  <c r="AF417" i="1"/>
  <c r="DJ417" i="1"/>
  <c r="CP417" i="1"/>
  <c r="AB417" i="1"/>
  <c r="AG417" i="1"/>
  <c r="EI417" i="1"/>
  <c r="DO417" i="1"/>
  <c r="AC417" i="1"/>
  <c r="AH417" i="1"/>
  <c r="FH417" i="1"/>
  <c r="EN417" i="1"/>
  <c r="FK417" i="1"/>
  <c r="FN417" i="1"/>
  <c r="FP417" i="1"/>
  <c r="FR417" i="1"/>
  <c r="K417" i="1"/>
  <c r="AP417" i="1"/>
  <c r="BO417" i="1"/>
  <c r="CN417" i="1"/>
  <c r="DM417" i="1"/>
  <c r="EL417" i="1"/>
  <c r="FQ417" i="1"/>
  <c r="J417" i="1"/>
  <c r="AO417" i="1"/>
  <c r="BN417" i="1"/>
  <c r="CM417" i="1"/>
  <c r="DL417" i="1"/>
  <c r="EK417" i="1"/>
  <c r="FO417" i="1"/>
  <c r="F417" i="1"/>
  <c r="A395" i="1"/>
  <c r="U395" i="1"/>
  <c r="V395" i="1"/>
  <c r="W395" i="1"/>
  <c r="Y395" i="1"/>
  <c r="AD395" i="1"/>
  <c r="BL395" i="1"/>
  <c r="AR395" i="1"/>
  <c r="Z395" i="1"/>
  <c r="AE395" i="1"/>
  <c r="CK395" i="1"/>
  <c r="BQ395" i="1"/>
  <c r="AA395" i="1"/>
  <c r="AF395" i="1"/>
  <c r="DJ395" i="1"/>
  <c r="CP395" i="1"/>
  <c r="AB395" i="1"/>
  <c r="AG395" i="1"/>
  <c r="EI395" i="1"/>
  <c r="DO395" i="1"/>
  <c r="AC395" i="1"/>
  <c r="AH395" i="1"/>
  <c r="FH395" i="1"/>
  <c r="EN395" i="1"/>
  <c r="FK395" i="1"/>
  <c r="FN395" i="1"/>
  <c r="FP395" i="1"/>
  <c r="FR395" i="1"/>
  <c r="K395" i="1"/>
  <c r="AP395" i="1"/>
  <c r="BO395" i="1"/>
  <c r="CN395" i="1"/>
  <c r="DM395" i="1"/>
  <c r="EL395" i="1"/>
  <c r="FQ395" i="1"/>
  <c r="J395" i="1"/>
  <c r="AO395" i="1"/>
  <c r="BN395" i="1"/>
  <c r="CM395" i="1"/>
  <c r="DL395" i="1"/>
  <c r="EK395" i="1"/>
  <c r="FO395" i="1"/>
  <c r="F395" i="1"/>
  <c r="A433" i="1"/>
  <c r="U433" i="1"/>
  <c r="V433" i="1"/>
  <c r="W433" i="1"/>
  <c r="Y433" i="1"/>
  <c r="AD433" i="1"/>
  <c r="BL433" i="1"/>
  <c r="AR433" i="1"/>
  <c r="Z433" i="1"/>
  <c r="AE433" i="1"/>
  <c r="CK433" i="1"/>
  <c r="BQ433" i="1"/>
  <c r="AA433" i="1"/>
  <c r="AF433" i="1"/>
  <c r="DJ433" i="1"/>
  <c r="CP433" i="1"/>
  <c r="AB433" i="1"/>
  <c r="AG433" i="1"/>
  <c r="EI433" i="1"/>
  <c r="DO433" i="1"/>
  <c r="AC433" i="1"/>
  <c r="AH433" i="1"/>
  <c r="FH433" i="1"/>
  <c r="EN433" i="1"/>
  <c r="FK433" i="1"/>
  <c r="FN433" i="1"/>
  <c r="FP433" i="1"/>
  <c r="FR433" i="1"/>
  <c r="K433" i="1"/>
  <c r="AP433" i="1"/>
  <c r="BO433" i="1"/>
  <c r="CN433" i="1"/>
  <c r="DM433" i="1"/>
  <c r="EL433" i="1"/>
  <c r="FQ433" i="1"/>
  <c r="J433" i="1"/>
  <c r="AO433" i="1"/>
  <c r="BN433" i="1"/>
  <c r="CM433" i="1"/>
  <c r="DL433" i="1"/>
  <c r="EK433" i="1"/>
  <c r="FO433" i="1"/>
  <c r="F433" i="1"/>
  <c r="A377" i="1"/>
  <c r="U377" i="1"/>
  <c r="V377" i="1"/>
  <c r="W377" i="1"/>
  <c r="Y377" i="1"/>
  <c r="AD377" i="1"/>
  <c r="BL377" i="1"/>
  <c r="AR377" i="1"/>
  <c r="Z377" i="1"/>
  <c r="AE377" i="1"/>
  <c r="CK377" i="1"/>
  <c r="BQ377" i="1"/>
  <c r="AA377" i="1"/>
  <c r="AF377" i="1"/>
  <c r="DJ377" i="1"/>
  <c r="CP377" i="1"/>
  <c r="AB377" i="1"/>
  <c r="AG377" i="1"/>
  <c r="EI377" i="1"/>
  <c r="DO377" i="1"/>
  <c r="AC377" i="1"/>
  <c r="AH377" i="1"/>
  <c r="FH377" i="1"/>
  <c r="EN377" i="1"/>
  <c r="FK377" i="1"/>
  <c r="FN377" i="1"/>
  <c r="FP377" i="1"/>
  <c r="FR377" i="1"/>
  <c r="K377" i="1"/>
  <c r="AP377" i="1"/>
  <c r="BO377" i="1"/>
  <c r="CN377" i="1"/>
  <c r="DM377" i="1"/>
  <c r="EL377" i="1"/>
  <c r="FQ377" i="1"/>
  <c r="J377" i="1"/>
  <c r="AO377" i="1"/>
  <c r="BN377" i="1"/>
  <c r="CM377" i="1"/>
  <c r="DL377" i="1"/>
  <c r="EK377" i="1"/>
  <c r="FO377" i="1"/>
  <c r="F377" i="1"/>
  <c r="A270" i="1"/>
  <c r="U270" i="1"/>
  <c r="V270" i="1"/>
  <c r="W270" i="1"/>
  <c r="Y270" i="1"/>
  <c r="AD270" i="1"/>
  <c r="BL270" i="1"/>
  <c r="AR270" i="1"/>
  <c r="Z270" i="1"/>
  <c r="AE270" i="1"/>
  <c r="CK270" i="1"/>
  <c r="BQ270" i="1"/>
  <c r="AA270" i="1"/>
  <c r="AF270" i="1"/>
  <c r="DJ270" i="1"/>
  <c r="CP270" i="1"/>
  <c r="AB270" i="1"/>
  <c r="AG270" i="1"/>
  <c r="EI270" i="1"/>
  <c r="DO270" i="1"/>
  <c r="AC270" i="1"/>
  <c r="AH270" i="1"/>
  <c r="FH270" i="1"/>
  <c r="EN270" i="1"/>
  <c r="FK270" i="1"/>
  <c r="FN270" i="1"/>
  <c r="FP270" i="1"/>
  <c r="FR270" i="1"/>
  <c r="K270" i="1"/>
  <c r="AP270" i="1"/>
  <c r="BO270" i="1"/>
  <c r="CN270" i="1"/>
  <c r="DM270" i="1"/>
  <c r="EL270" i="1"/>
  <c r="J270" i="1"/>
  <c r="AO270" i="1"/>
  <c r="BN270" i="1"/>
  <c r="CM270" i="1"/>
  <c r="DL270" i="1"/>
  <c r="EK270" i="1"/>
  <c r="F270" i="1"/>
  <c r="A443" i="1"/>
  <c r="U443" i="1"/>
  <c r="V443" i="1"/>
  <c r="W443" i="1"/>
  <c r="Y443" i="1"/>
  <c r="AD443" i="1"/>
  <c r="BL443" i="1"/>
  <c r="AR443" i="1"/>
  <c r="Z443" i="1"/>
  <c r="AE443" i="1"/>
  <c r="CK443" i="1"/>
  <c r="BQ443" i="1"/>
  <c r="AA443" i="1"/>
  <c r="AF443" i="1"/>
  <c r="DJ443" i="1"/>
  <c r="CP443" i="1"/>
  <c r="AB443" i="1"/>
  <c r="AG443" i="1"/>
  <c r="EI443" i="1"/>
  <c r="DO443" i="1"/>
  <c r="AC443" i="1"/>
  <c r="AH443" i="1"/>
  <c r="FH443" i="1"/>
  <c r="EN443" i="1"/>
  <c r="FK443" i="1"/>
  <c r="FN443" i="1"/>
  <c r="FP443" i="1"/>
  <c r="FR443" i="1"/>
  <c r="K443" i="1"/>
  <c r="AP443" i="1"/>
  <c r="BO443" i="1"/>
  <c r="CN443" i="1"/>
  <c r="DM443" i="1"/>
  <c r="EL443" i="1"/>
  <c r="FQ443" i="1"/>
  <c r="J443" i="1"/>
  <c r="AO443" i="1"/>
  <c r="BN443" i="1"/>
  <c r="CM443" i="1"/>
  <c r="DL443" i="1"/>
  <c r="EK443" i="1"/>
  <c r="FO443" i="1"/>
  <c r="F443" i="1"/>
  <c r="A449" i="1"/>
  <c r="U449" i="1"/>
  <c r="V449" i="1"/>
  <c r="W449" i="1"/>
  <c r="Y449" i="1"/>
  <c r="AD449" i="1"/>
  <c r="BL449" i="1"/>
  <c r="AR449" i="1"/>
  <c r="Z449" i="1"/>
  <c r="AE449" i="1"/>
  <c r="CK449" i="1"/>
  <c r="BQ449" i="1"/>
  <c r="AA449" i="1"/>
  <c r="AF449" i="1"/>
  <c r="DJ449" i="1"/>
  <c r="CP449" i="1"/>
  <c r="AB449" i="1"/>
  <c r="AG449" i="1"/>
  <c r="EI449" i="1"/>
  <c r="DO449" i="1"/>
  <c r="AC449" i="1"/>
  <c r="AH449" i="1"/>
  <c r="FH449" i="1"/>
  <c r="EN449" i="1"/>
  <c r="FK449" i="1"/>
  <c r="FN449" i="1"/>
  <c r="FP449" i="1"/>
  <c r="FR449" i="1"/>
  <c r="K449" i="1"/>
  <c r="AP449" i="1"/>
  <c r="BO449" i="1"/>
  <c r="CN449" i="1"/>
  <c r="DM449" i="1"/>
  <c r="EL449" i="1"/>
  <c r="FQ449" i="1"/>
  <c r="J449" i="1"/>
  <c r="AO449" i="1"/>
  <c r="BN449" i="1"/>
  <c r="CM449" i="1"/>
  <c r="DL449" i="1"/>
  <c r="EK449" i="1"/>
  <c r="FO449" i="1"/>
  <c r="F449" i="1"/>
  <c r="A453" i="1"/>
  <c r="U453" i="1"/>
  <c r="V453" i="1"/>
  <c r="W453" i="1"/>
  <c r="Y453" i="1"/>
  <c r="AD453" i="1"/>
  <c r="BL453" i="1"/>
  <c r="AR453" i="1"/>
  <c r="Z453" i="1"/>
  <c r="AE453" i="1"/>
  <c r="CK453" i="1"/>
  <c r="BQ453" i="1"/>
  <c r="AA453" i="1"/>
  <c r="AF453" i="1"/>
  <c r="DJ453" i="1"/>
  <c r="CP453" i="1"/>
  <c r="AB453" i="1"/>
  <c r="AG453" i="1"/>
  <c r="EI453" i="1"/>
  <c r="DO453" i="1"/>
  <c r="AC453" i="1"/>
  <c r="AH453" i="1"/>
  <c r="FH453" i="1"/>
  <c r="EN453" i="1"/>
  <c r="FK453" i="1"/>
  <c r="FN453" i="1"/>
  <c r="FP453" i="1"/>
  <c r="FR453" i="1"/>
  <c r="K453" i="1"/>
  <c r="AP453" i="1"/>
  <c r="BO453" i="1"/>
  <c r="CN453" i="1"/>
  <c r="DM453" i="1"/>
  <c r="EL453" i="1"/>
  <c r="FQ453" i="1"/>
  <c r="J453" i="1"/>
  <c r="AO453" i="1"/>
  <c r="BN453" i="1"/>
  <c r="CM453" i="1"/>
  <c r="DL453" i="1"/>
  <c r="EK453" i="1"/>
  <c r="FO453" i="1"/>
  <c r="F453" i="1"/>
  <c r="A269" i="1"/>
  <c r="U269" i="1"/>
  <c r="V269" i="1"/>
  <c r="W269" i="1"/>
  <c r="Y269" i="1"/>
  <c r="AD269" i="1"/>
  <c r="BL269" i="1"/>
  <c r="AR269" i="1"/>
  <c r="Z269" i="1"/>
  <c r="AE269" i="1"/>
  <c r="CK269" i="1"/>
  <c r="BQ269" i="1"/>
  <c r="AA269" i="1"/>
  <c r="AF269" i="1"/>
  <c r="DJ269" i="1"/>
  <c r="CP269" i="1"/>
  <c r="AB269" i="1"/>
  <c r="AG269" i="1"/>
  <c r="EI269" i="1"/>
  <c r="DO269" i="1"/>
  <c r="AC269" i="1"/>
  <c r="AH269" i="1"/>
  <c r="FH269" i="1"/>
  <c r="EN269" i="1"/>
  <c r="FK269" i="1"/>
  <c r="FN269" i="1"/>
  <c r="FP269" i="1"/>
  <c r="FR269" i="1"/>
  <c r="K269" i="1"/>
  <c r="AP269" i="1"/>
  <c r="BO269" i="1"/>
  <c r="CN269" i="1"/>
  <c r="DM269" i="1"/>
  <c r="EL269" i="1"/>
  <c r="J269" i="1"/>
  <c r="AO269" i="1"/>
  <c r="BN269" i="1"/>
  <c r="CM269" i="1"/>
  <c r="DL269" i="1"/>
  <c r="EK269" i="1"/>
  <c r="F269" i="1"/>
  <c r="A456" i="1"/>
  <c r="U456" i="1"/>
  <c r="V456" i="1"/>
  <c r="W456" i="1"/>
  <c r="Y456" i="1"/>
  <c r="AD456" i="1"/>
  <c r="BL456" i="1"/>
  <c r="AR456" i="1"/>
  <c r="Z456" i="1"/>
  <c r="AE456" i="1"/>
  <c r="CK456" i="1"/>
  <c r="BQ456" i="1"/>
  <c r="AA456" i="1"/>
  <c r="AF456" i="1"/>
  <c r="DJ456" i="1"/>
  <c r="CP456" i="1"/>
  <c r="AB456" i="1"/>
  <c r="AG456" i="1"/>
  <c r="EI456" i="1"/>
  <c r="DO456" i="1"/>
  <c r="AC456" i="1"/>
  <c r="AH456" i="1"/>
  <c r="FH456" i="1"/>
  <c r="EN456" i="1"/>
  <c r="FK456" i="1"/>
  <c r="FN456" i="1"/>
  <c r="FP456" i="1"/>
  <c r="FR456" i="1"/>
  <c r="K456" i="1"/>
  <c r="AP456" i="1"/>
  <c r="BO456" i="1"/>
  <c r="CN456" i="1"/>
  <c r="DM456" i="1"/>
  <c r="EL456" i="1"/>
  <c r="FQ456" i="1"/>
  <c r="J456" i="1"/>
  <c r="AO456" i="1"/>
  <c r="BN456" i="1"/>
  <c r="CM456" i="1"/>
  <c r="DL456" i="1"/>
  <c r="EK456" i="1"/>
  <c r="FO456" i="1"/>
  <c r="F456" i="1"/>
  <c r="A442" i="1"/>
  <c r="U442" i="1"/>
  <c r="V442" i="1"/>
  <c r="W442" i="1"/>
  <c r="Y442" i="1"/>
  <c r="AD442" i="1"/>
  <c r="BL442" i="1"/>
  <c r="AR442" i="1"/>
  <c r="Z442" i="1"/>
  <c r="AE442" i="1"/>
  <c r="CK442" i="1"/>
  <c r="BQ442" i="1"/>
  <c r="AA442" i="1"/>
  <c r="AF442" i="1"/>
  <c r="DJ442" i="1"/>
  <c r="CP442" i="1"/>
  <c r="AB442" i="1"/>
  <c r="AG442" i="1"/>
  <c r="EI442" i="1"/>
  <c r="DO442" i="1"/>
  <c r="AC442" i="1"/>
  <c r="AH442" i="1"/>
  <c r="FH442" i="1"/>
  <c r="EN442" i="1"/>
  <c r="FK442" i="1"/>
  <c r="FN442" i="1"/>
  <c r="FP442" i="1"/>
  <c r="FR442" i="1"/>
  <c r="K442" i="1"/>
  <c r="AP442" i="1"/>
  <c r="BO442" i="1"/>
  <c r="CN442" i="1"/>
  <c r="DM442" i="1"/>
  <c r="EL442" i="1"/>
  <c r="FQ442" i="1"/>
  <c r="J442" i="1"/>
  <c r="AO442" i="1"/>
  <c r="BN442" i="1"/>
  <c r="CM442" i="1"/>
  <c r="DL442" i="1"/>
  <c r="EK442" i="1"/>
  <c r="FO442" i="1"/>
  <c r="F442" i="1"/>
  <c r="A452" i="1"/>
  <c r="U452" i="1"/>
  <c r="V452" i="1"/>
  <c r="W452" i="1"/>
  <c r="Y452" i="1"/>
  <c r="AD452" i="1"/>
  <c r="BL452" i="1"/>
  <c r="AR452" i="1"/>
  <c r="Z452" i="1"/>
  <c r="AE452" i="1"/>
  <c r="CK452" i="1"/>
  <c r="BQ452" i="1"/>
  <c r="AA452" i="1"/>
  <c r="AF452" i="1"/>
  <c r="DJ452" i="1"/>
  <c r="CP452" i="1"/>
  <c r="AB452" i="1"/>
  <c r="AG452" i="1"/>
  <c r="EI452" i="1"/>
  <c r="DO452" i="1"/>
  <c r="AC452" i="1"/>
  <c r="AH452" i="1"/>
  <c r="FH452" i="1"/>
  <c r="EN452" i="1"/>
  <c r="FK452" i="1"/>
  <c r="FN452" i="1"/>
  <c r="FP452" i="1"/>
  <c r="FR452" i="1"/>
  <c r="K452" i="1"/>
  <c r="AP452" i="1"/>
  <c r="BO452" i="1"/>
  <c r="CN452" i="1"/>
  <c r="DM452" i="1"/>
  <c r="EL452" i="1"/>
  <c r="FQ452" i="1"/>
  <c r="J452" i="1"/>
  <c r="AO452" i="1"/>
  <c r="BN452" i="1"/>
  <c r="CM452" i="1"/>
  <c r="DL452" i="1"/>
  <c r="EK452" i="1"/>
  <c r="FO452" i="1"/>
  <c r="F452" i="1"/>
  <c r="A458" i="1"/>
  <c r="U458" i="1"/>
  <c r="V458" i="1"/>
  <c r="W458" i="1"/>
  <c r="Y458" i="1"/>
  <c r="AD458" i="1"/>
  <c r="BL458" i="1"/>
  <c r="AR458" i="1"/>
  <c r="Z458" i="1"/>
  <c r="AE458" i="1"/>
  <c r="CK458" i="1"/>
  <c r="BQ458" i="1"/>
  <c r="AA458" i="1"/>
  <c r="AF458" i="1"/>
  <c r="DJ458" i="1"/>
  <c r="CP458" i="1"/>
  <c r="AB458" i="1"/>
  <c r="AG458" i="1"/>
  <c r="EI458" i="1"/>
  <c r="DO458" i="1"/>
  <c r="AC458" i="1"/>
  <c r="AH458" i="1"/>
  <c r="FH458" i="1"/>
  <c r="EN458" i="1"/>
  <c r="FK458" i="1"/>
  <c r="FN458" i="1"/>
  <c r="FP458" i="1"/>
  <c r="FR458" i="1"/>
  <c r="K458" i="1"/>
  <c r="AP458" i="1"/>
  <c r="BO458" i="1"/>
  <c r="CN458" i="1"/>
  <c r="DM458" i="1"/>
  <c r="EL458" i="1"/>
  <c r="FQ458" i="1"/>
  <c r="J458" i="1"/>
  <c r="AO458" i="1"/>
  <c r="BN458" i="1"/>
  <c r="CM458" i="1"/>
  <c r="DL458" i="1"/>
  <c r="EK458" i="1"/>
  <c r="FO458" i="1"/>
  <c r="F458" i="1"/>
  <c r="A423" i="1"/>
  <c r="U423" i="1"/>
  <c r="V423" i="1"/>
  <c r="W423" i="1"/>
  <c r="Y423" i="1"/>
  <c r="AD423" i="1"/>
  <c r="BL423" i="1"/>
  <c r="AR423" i="1"/>
  <c r="Z423" i="1"/>
  <c r="AE423" i="1"/>
  <c r="CK423" i="1"/>
  <c r="BQ423" i="1"/>
  <c r="AA423" i="1"/>
  <c r="AF423" i="1"/>
  <c r="DJ423" i="1"/>
  <c r="CP423" i="1"/>
  <c r="AB423" i="1"/>
  <c r="AG423" i="1"/>
  <c r="EI423" i="1"/>
  <c r="DO423" i="1"/>
  <c r="AC423" i="1"/>
  <c r="AH423" i="1"/>
  <c r="FH423" i="1"/>
  <c r="EN423" i="1"/>
  <c r="FK423" i="1"/>
  <c r="FN423" i="1"/>
  <c r="FP423" i="1"/>
  <c r="FR423" i="1"/>
  <c r="K423" i="1"/>
  <c r="AP423" i="1"/>
  <c r="BO423" i="1"/>
  <c r="CN423" i="1"/>
  <c r="DM423" i="1"/>
  <c r="EL423" i="1"/>
  <c r="FQ423" i="1"/>
  <c r="J423" i="1"/>
  <c r="AO423" i="1"/>
  <c r="BN423" i="1"/>
  <c r="CM423" i="1"/>
  <c r="DL423" i="1"/>
  <c r="EK423" i="1"/>
  <c r="FO423" i="1"/>
  <c r="F423" i="1"/>
  <c r="A451" i="1"/>
  <c r="U451" i="1"/>
  <c r="V451" i="1"/>
  <c r="W451" i="1"/>
  <c r="Y451" i="1"/>
  <c r="AD451" i="1"/>
  <c r="BL451" i="1"/>
  <c r="AR451" i="1"/>
  <c r="Z451" i="1"/>
  <c r="AE451" i="1"/>
  <c r="CK451" i="1"/>
  <c r="BQ451" i="1"/>
  <c r="AA451" i="1"/>
  <c r="AF451" i="1"/>
  <c r="DJ451" i="1"/>
  <c r="CP451" i="1"/>
  <c r="AB451" i="1"/>
  <c r="AG451" i="1"/>
  <c r="EI451" i="1"/>
  <c r="DO451" i="1"/>
  <c r="AC451" i="1"/>
  <c r="AH451" i="1"/>
  <c r="FH451" i="1"/>
  <c r="EN451" i="1"/>
  <c r="FK451" i="1"/>
  <c r="FN451" i="1"/>
  <c r="FP451" i="1"/>
  <c r="FR451" i="1"/>
  <c r="K451" i="1"/>
  <c r="AP451" i="1"/>
  <c r="BO451" i="1"/>
  <c r="CN451" i="1"/>
  <c r="DM451" i="1"/>
  <c r="EL451" i="1"/>
  <c r="FQ451" i="1"/>
  <c r="J451" i="1"/>
  <c r="AO451" i="1"/>
  <c r="BN451" i="1"/>
  <c r="CM451" i="1"/>
  <c r="DL451" i="1"/>
  <c r="EK451" i="1"/>
  <c r="FO451" i="1"/>
  <c r="F451" i="1"/>
  <c r="A445" i="1"/>
  <c r="U445" i="1"/>
  <c r="V445" i="1"/>
  <c r="W445" i="1"/>
  <c r="Y445" i="1"/>
  <c r="AD445" i="1"/>
  <c r="BL445" i="1"/>
  <c r="AR445" i="1"/>
  <c r="Z445" i="1"/>
  <c r="AE445" i="1"/>
  <c r="CK445" i="1"/>
  <c r="BQ445" i="1"/>
  <c r="AA445" i="1"/>
  <c r="AF445" i="1"/>
  <c r="DJ445" i="1"/>
  <c r="CP445" i="1"/>
  <c r="AB445" i="1"/>
  <c r="AG445" i="1"/>
  <c r="EI445" i="1"/>
  <c r="DO445" i="1"/>
  <c r="AC445" i="1"/>
  <c r="AH445" i="1"/>
  <c r="FH445" i="1"/>
  <c r="EN445" i="1"/>
  <c r="FK445" i="1"/>
  <c r="FN445" i="1"/>
  <c r="FP445" i="1"/>
  <c r="FR445" i="1"/>
  <c r="K445" i="1"/>
  <c r="AP445" i="1"/>
  <c r="BO445" i="1"/>
  <c r="CN445" i="1"/>
  <c r="DM445" i="1"/>
  <c r="EL445" i="1"/>
  <c r="FQ445" i="1"/>
  <c r="J445" i="1"/>
  <c r="AO445" i="1"/>
  <c r="BN445" i="1"/>
  <c r="CM445" i="1"/>
  <c r="DL445" i="1"/>
  <c r="EK445" i="1"/>
  <c r="FO445" i="1"/>
  <c r="F445" i="1"/>
  <c r="A440" i="1"/>
  <c r="U440" i="1"/>
  <c r="V440" i="1"/>
  <c r="W440" i="1"/>
  <c r="Y440" i="1"/>
  <c r="AD440" i="1"/>
  <c r="BL440" i="1"/>
  <c r="AR440" i="1"/>
  <c r="Z440" i="1"/>
  <c r="AE440" i="1"/>
  <c r="CK440" i="1"/>
  <c r="BQ440" i="1"/>
  <c r="AA440" i="1"/>
  <c r="AF440" i="1"/>
  <c r="DJ440" i="1"/>
  <c r="CP440" i="1"/>
  <c r="AB440" i="1"/>
  <c r="AG440" i="1"/>
  <c r="EI440" i="1"/>
  <c r="DO440" i="1"/>
  <c r="AC440" i="1"/>
  <c r="AH440" i="1"/>
  <c r="FH440" i="1"/>
  <c r="EN440" i="1"/>
  <c r="FK440" i="1"/>
  <c r="FN440" i="1"/>
  <c r="FP440" i="1"/>
  <c r="FR440" i="1"/>
  <c r="K440" i="1"/>
  <c r="AP440" i="1"/>
  <c r="BO440" i="1"/>
  <c r="CN440" i="1"/>
  <c r="DM440" i="1"/>
  <c r="EL440" i="1"/>
  <c r="FQ440" i="1"/>
  <c r="J440" i="1"/>
  <c r="AO440" i="1"/>
  <c r="BN440" i="1"/>
  <c r="CM440" i="1"/>
  <c r="DL440" i="1"/>
  <c r="EK440" i="1"/>
  <c r="FO440" i="1"/>
  <c r="F440" i="1"/>
  <c r="A444" i="1"/>
  <c r="U444" i="1"/>
  <c r="V444" i="1"/>
  <c r="W444" i="1"/>
  <c r="Y444" i="1"/>
  <c r="AD444" i="1"/>
  <c r="BL444" i="1"/>
  <c r="AR444" i="1"/>
  <c r="Z444" i="1"/>
  <c r="AE444" i="1"/>
  <c r="CK444" i="1"/>
  <c r="BQ444" i="1"/>
  <c r="AA444" i="1"/>
  <c r="AF444" i="1"/>
  <c r="DJ444" i="1"/>
  <c r="CP444" i="1"/>
  <c r="AB444" i="1"/>
  <c r="AG444" i="1"/>
  <c r="EI444" i="1"/>
  <c r="DO444" i="1"/>
  <c r="AC444" i="1"/>
  <c r="AH444" i="1"/>
  <c r="FH444" i="1"/>
  <c r="EN444" i="1"/>
  <c r="FK444" i="1"/>
  <c r="FN444" i="1"/>
  <c r="FP444" i="1"/>
  <c r="FR444" i="1"/>
  <c r="K444" i="1"/>
  <c r="AP444" i="1"/>
  <c r="BO444" i="1"/>
  <c r="CN444" i="1"/>
  <c r="DM444" i="1"/>
  <c r="EL444" i="1"/>
  <c r="FQ444" i="1"/>
  <c r="J444" i="1"/>
  <c r="AO444" i="1"/>
  <c r="BN444" i="1"/>
  <c r="CM444" i="1"/>
  <c r="DL444" i="1"/>
  <c r="EK444" i="1"/>
  <c r="FO444" i="1"/>
  <c r="F444" i="1"/>
  <c r="A386" i="1"/>
  <c r="U386" i="1"/>
  <c r="V386" i="1"/>
  <c r="W386" i="1"/>
  <c r="Y386" i="1"/>
  <c r="AD386" i="1"/>
  <c r="BL386" i="1"/>
  <c r="AR386" i="1"/>
  <c r="Z386" i="1"/>
  <c r="AE386" i="1"/>
  <c r="CK386" i="1"/>
  <c r="BQ386" i="1"/>
  <c r="AA386" i="1"/>
  <c r="AF386" i="1"/>
  <c r="DJ386" i="1"/>
  <c r="CP386" i="1"/>
  <c r="AB386" i="1"/>
  <c r="AG386" i="1"/>
  <c r="EI386" i="1"/>
  <c r="DO386" i="1"/>
  <c r="AC386" i="1"/>
  <c r="AH386" i="1"/>
  <c r="FH386" i="1"/>
  <c r="EN386" i="1"/>
  <c r="FK386" i="1"/>
  <c r="FN386" i="1"/>
  <c r="FP386" i="1"/>
  <c r="FR386" i="1"/>
  <c r="K386" i="1"/>
  <c r="AP386" i="1"/>
  <c r="BO386" i="1"/>
  <c r="CN386" i="1"/>
  <c r="DM386" i="1"/>
  <c r="EL386" i="1"/>
  <c r="FQ386" i="1"/>
  <c r="J386" i="1"/>
  <c r="AO386" i="1"/>
  <c r="BN386" i="1"/>
  <c r="CM386" i="1"/>
  <c r="DL386" i="1"/>
  <c r="EK386" i="1"/>
  <c r="FO386" i="1"/>
  <c r="F386" i="1"/>
  <c r="A431" i="1"/>
  <c r="U431" i="1"/>
  <c r="V431" i="1"/>
  <c r="W431" i="1"/>
  <c r="Y431" i="1"/>
  <c r="AD431" i="1"/>
  <c r="BL431" i="1"/>
  <c r="AR431" i="1"/>
  <c r="Z431" i="1"/>
  <c r="AE431" i="1"/>
  <c r="CK431" i="1"/>
  <c r="BQ431" i="1"/>
  <c r="AA431" i="1"/>
  <c r="AF431" i="1"/>
  <c r="DJ431" i="1"/>
  <c r="CP431" i="1"/>
  <c r="AB431" i="1"/>
  <c r="AG431" i="1"/>
  <c r="EI431" i="1"/>
  <c r="DO431" i="1"/>
  <c r="AC431" i="1"/>
  <c r="AH431" i="1"/>
  <c r="FH431" i="1"/>
  <c r="EN431" i="1"/>
  <c r="FK431" i="1"/>
  <c r="FN431" i="1"/>
  <c r="FP431" i="1"/>
  <c r="FR431" i="1"/>
  <c r="K431" i="1"/>
  <c r="AP431" i="1"/>
  <c r="BO431" i="1"/>
  <c r="CN431" i="1"/>
  <c r="DM431" i="1"/>
  <c r="EL431" i="1"/>
  <c r="FQ431" i="1"/>
  <c r="J431" i="1"/>
  <c r="AO431" i="1"/>
  <c r="BN431" i="1"/>
  <c r="CM431" i="1"/>
  <c r="DL431" i="1"/>
  <c r="EK431" i="1"/>
  <c r="FO431" i="1"/>
  <c r="F431" i="1"/>
  <c r="A450" i="1"/>
  <c r="U450" i="1"/>
  <c r="V450" i="1"/>
  <c r="W450" i="1"/>
  <c r="Y450" i="1"/>
  <c r="AD450" i="1"/>
  <c r="BL450" i="1"/>
  <c r="AR450" i="1"/>
  <c r="Z450" i="1"/>
  <c r="AE450" i="1"/>
  <c r="CK450" i="1"/>
  <c r="BQ450" i="1"/>
  <c r="AA450" i="1"/>
  <c r="AF450" i="1"/>
  <c r="DJ450" i="1"/>
  <c r="CP450" i="1"/>
  <c r="AB450" i="1"/>
  <c r="AG450" i="1"/>
  <c r="EI450" i="1"/>
  <c r="DO450" i="1"/>
  <c r="AC450" i="1"/>
  <c r="AH450" i="1"/>
  <c r="FH450" i="1"/>
  <c r="EN450" i="1"/>
  <c r="FK450" i="1"/>
  <c r="FN450" i="1"/>
  <c r="FP450" i="1"/>
  <c r="FR450" i="1"/>
  <c r="K450" i="1"/>
  <c r="AP450" i="1"/>
  <c r="BO450" i="1"/>
  <c r="CN450" i="1"/>
  <c r="DM450" i="1"/>
  <c r="EL450" i="1"/>
  <c r="FQ450" i="1"/>
  <c r="J450" i="1"/>
  <c r="AO450" i="1"/>
  <c r="BN450" i="1"/>
  <c r="CM450" i="1"/>
  <c r="DL450" i="1"/>
  <c r="EK450" i="1"/>
  <c r="FO450" i="1"/>
  <c r="F450" i="1"/>
  <c r="A268" i="1"/>
  <c r="U268" i="1"/>
  <c r="V268" i="1"/>
  <c r="W268" i="1"/>
  <c r="Y268" i="1"/>
  <c r="AD268" i="1"/>
  <c r="BL268" i="1"/>
  <c r="AR268" i="1"/>
  <c r="Z268" i="1"/>
  <c r="AE268" i="1"/>
  <c r="CK268" i="1"/>
  <c r="BQ268" i="1"/>
  <c r="AA268" i="1"/>
  <c r="AF268" i="1"/>
  <c r="DJ268" i="1"/>
  <c r="CP268" i="1"/>
  <c r="AB268" i="1"/>
  <c r="AG268" i="1"/>
  <c r="EI268" i="1"/>
  <c r="DO268" i="1"/>
  <c r="AC268" i="1"/>
  <c r="AH268" i="1"/>
  <c r="FH268" i="1"/>
  <c r="EN268" i="1"/>
  <c r="FK268" i="1"/>
  <c r="FN268" i="1"/>
  <c r="FP268" i="1"/>
  <c r="FR268" i="1"/>
  <c r="K268" i="1"/>
  <c r="AP268" i="1"/>
  <c r="BO268" i="1"/>
  <c r="CN268" i="1"/>
  <c r="DM268" i="1"/>
  <c r="EL268" i="1"/>
  <c r="J268" i="1"/>
  <c r="AO268" i="1"/>
  <c r="BN268" i="1"/>
  <c r="CM268" i="1"/>
  <c r="DL268" i="1"/>
  <c r="EK268" i="1"/>
  <c r="F268" i="1"/>
  <c r="A267" i="1"/>
  <c r="U267" i="1"/>
  <c r="V267" i="1"/>
  <c r="W267" i="1"/>
  <c r="Y267" i="1"/>
  <c r="AD267" i="1"/>
  <c r="BL267" i="1"/>
  <c r="AR267" i="1"/>
  <c r="Z267" i="1"/>
  <c r="AE267" i="1"/>
  <c r="CK267" i="1"/>
  <c r="BQ267" i="1"/>
  <c r="AA267" i="1"/>
  <c r="AF267" i="1"/>
  <c r="DJ267" i="1"/>
  <c r="CP267" i="1"/>
  <c r="AB267" i="1"/>
  <c r="AG267" i="1"/>
  <c r="EI267" i="1"/>
  <c r="DO267" i="1"/>
  <c r="AC267" i="1"/>
  <c r="AH267" i="1"/>
  <c r="FH267" i="1"/>
  <c r="EN267" i="1"/>
  <c r="FK267" i="1"/>
  <c r="FN267" i="1"/>
  <c r="FP267" i="1"/>
  <c r="FR267" i="1"/>
  <c r="K267" i="1"/>
  <c r="AP267" i="1"/>
  <c r="BO267" i="1"/>
  <c r="CN267" i="1"/>
  <c r="DM267" i="1"/>
  <c r="EL267" i="1"/>
  <c r="J267" i="1"/>
  <c r="AO267" i="1"/>
  <c r="BN267" i="1"/>
  <c r="CM267" i="1"/>
  <c r="DL267" i="1"/>
  <c r="EK267" i="1"/>
  <c r="F267" i="1"/>
  <c r="A421" i="1"/>
  <c r="U421" i="1"/>
  <c r="V421" i="1"/>
  <c r="W421" i="1"/>
  <c r="Y421" i="1"/>
  <c r="AD421" i="1"/>
  <c r="BL421" i="1"/>
  <c r="AR421" i="1"/>
  <c r="Z421" i="1"/>
  <c r="AE421" i="1"/>
  <c r="CK421" i="1"/>
  <c r="BQ421" i="1"/>
  <c r="AA421" i="1"/>
  <c r="AF421" i="1"/>
  <c r="DJ421" i="1"/>
  <c r="CP421" i="1"/>
  <c r="AB421" i="1"/>
  <c r="AG421" i="1"/>
  <c r="EI421" i="1"/>
  <c r="DO421" i="1"/>
  <c r="AC421" i="1"/>
  <c r="AH421" i="1"/>
  <c r="FH421" i="1"/>
  <c r="EN421" i="1"/>
  <c r="FK421" i="1"/>
  <c r="FN421" i="1"/>
  <c r="FP421" i="1"/>
  <c r="FR421" i="1"/>
  <c r="K421" i="1"/>
  <c r="AP421" i="1"/>
  <c r="BO421" i="1"/>
  <c r="CN421" i="1"/>
  <c r="DM421" i="1"/>
  <c r="EL421" i="1"/>
  <c r="FQ421" i="1"/>
  <c r="J421" i="1"/>
  <c r="AO421" i="1"/>
  <c r="BN421" i="1"/>
  <c r="CM421" i="1"/>
  <c r="DL421" i="1"/>
  <c r="EK421" i="1"/>
  <c r="FO421" i="1"/>
  <c r="F421" i="1"/>
  <c r="A266" i="1"/>
  <c r="U266" i="1"/>
  <c r="V266" i="1"/>
  <c r="W266" i="1"/>
  <c r="Y266" i="1"/>
  <c r="AD266" i="1"/>
  <c r="BL266" i="1"/>
  <c r="AR266" i="1"/>
  <c r="Z266" i="1"/>
  <c r="AE266" i="1"/>
  <c r="CK266" i="1"/>
  <c r="BQ266" i="1"/>
  <c r="AA266" i="1"/>
  <c r="AF266" i="1"/>
  <c r="DJ266" i="1"/>
  <c r="CP266" i="1"/>
  <c r="AB266" i="1"/>
  <c r="AG266" i="1"/>
  <c r="EI266" i="1"/>
  <c r="DO266" i="1"/>
  <c r="AC266" i="1"/>
  <c r="AH266" i="1"/>
  <c r="FH266" i="1"/>
  <c r="EN266" i="1"/>
  <c r="FK266" i="1"/>
  <c r="FN266" i="1"/>
  <c r="FP266" i="1"/>
  <c r="FR266" i="1"/>
  <c r="K266" i="1"/>
  <c r="AP266" i="1"/>
  <c r="BO266" i="1"/>
  <c r="CN266" i="1"/>
  <c r="DM266" i="1"/>
  <c r="EL266" i="1"/>
  <c r="J266" i="1"/>
  <c r="AO266" i="1"/>
  <c r="BN266" i="1"/>
  <c r="CM266" i="1"/>
  <c r="DL266" i="1"/>
  <c r="EK266" i="1"/>
  <c r="F266" i="1"/>
  <c r="A265" i="1"/>
  <c r="U265" i="1"/>
  <c r="V265" i="1"/>
  <c r="W265" i="1"/>
  <c r="Y265" i="1"/>
  <c r="AD265" i="1"/>
  <c r="BL265" i="1"/>
  <c r="AR265" i="1"/>
  <c r="Z265" i="1"/>
  <c r="AE265" i="1"/>
  <c r="CK265" i="1"/>
  <c r="BQ265" i="1"/>
  <c r="AA265" i="1"/>
  <c r="AF265" i="1"/>
  <c r="DJ265" i="1"/>
  <c r="CP265" i="1"/>
  <c r="AB265" i="1"/>
  <c r="AG265" i="1"/>
  <c r="EI265" i="1"/>
  <c r="DO265" i="1"/>
  <c r="AC265" i="1"/>
  <c r="AH265" i="1"/>
  <c r="FH265" i="1"/>
  <c r="EN265" i="1"/>
  <c r="FK265" i="1"/>
  <c r="FN265" i="1"/>
  <c r="FP265" i="1"/>
  <c r="FR265" i="1"/>
  <c r="K265" i="1"/>
  <c r="AP265" i="1"/>
  <c r="BO265" i="1"/>
  <c r="CN265" i="1"/>
  <c r="DM265" i="1"/>
  <c r="EL265" i="1"/>
  <c r="J265" i="1"/>
  <c r="AO265" i="1"/>
  <c r="BN265" i="1"/>
  <c r="CM265" i="1"/>
  <c r="DL265" i="1"/>
  <c r="EK265" i="1"/>
  <c r="F265" i="1"/>
  <c r="A264" i="1"/>
  <c r="U264" i="1"/>
  <c r="V264" i="1"/>
  <c r="W264" i="1"/>
  <c r="Y264" i="1"/>
  <c r="AD264" i="1"/>
  <c r="BL264" i="1"/>
  <c r="AR264" i="1"/>
  <c r="Z264" i="1"/>
  <c r="AE264" i="1"/>
  <c r="CK264" i="1"/>
  <c r="BQ264" i="1"/>
  <c r="AA264" i="1"/>
  <c r="AF264" i="1"/>
  <c r="DJ264" i="1"/>
  <c r="CP264" i="1"/>
  <c r="AB264" i="1"/>
  <c r="AG264" i="1"/>
  <c r="EI264" i="1"/>
  <c r="DO264" i="1"/>
  <c r="AC264" i="1"/>
  <c r="AH264" i="1"/>
  <c r="FH264" i="1"/>
  <c r="EN264" i="1"/>
  <c r="FK264" i="1"/>
  <c r="FN264" i="1"/>
  <c r="FP264" i="1"/>
  <c r="FR264" i="1"/>
  <c r="K264" i="1"/>
  <c r="AP264" i="1"/>
  <c r="BO264" i="1"/>
  <c r="CN264" i="1"/>
  <c r="DM264" i="1"/>
  <c r="EL264" i="1"/>
  <c r="J264" i="1"/>
  <c r="AO264" i="1"/>
  <c r="BN264" i="1"/>
  <c r="CM264" i="1"/>
  <c r="DL264" i="1"/>
  <c r="EK264" i="1"/>
  <c r="F264" i="1"/>
  <c r="A263" i="1"/>
  <c r="U263" i="1"/>
  <c r="V263" i="1"/>
  <c r="W263" i="1"/>
  <c r="Y263" i="1"/>
  <c r="AD263" i="1"/>
  <c r="BL263" i="1"/>
  <c r="AR263" i="1"/>
  <c r="Z263" i="1"/>
  <c r="AE263" i="1"/>
  <c r="CK263" i="1"/>
  <c r="BQ263" i="1"/>
  <c r="AA263" i="1"/>
  <c r="AF263" i="1"/>
  <c r="DJ263" i="1"/>
  <c r="CP263" i="1"/>
  <c r="AB263" i="1"/>
  <c r="AG263" i="1"/>
  <c r="EI263" i="1"/>
  <c r="DO263" i="1"/>
  <c r="AC263" i="1"/>
  <c r="AH263" i="1"/>
  <c r="FH263" i="1"/>
  <c r="EN263" i="1"/>
  <c r="FK263" i="1"/>
  <c r="FN263" i="1"/>
  <c r="FP263" i="1"/>
  <c r="FR263" i="1"/>
  <c r="K263" i="1"/>
  <c r="AP263" i="1"/>
  <c r="BO263" i="1"/>
  <c r="CN263" i="1"/>
  <c r="DM263" i="1"/>
  <c r="EL263" i="1"/>
  <c r="J263" i="1"/>
  <c r="AO263" i="1"/>
  <c r="BN263" i="1"/>
  <c r="CM263" i="1"/>
  <c r="DL263" i="1"/>
  <c r="EK263" i="1"/>
  <c r="F263" i="1"/>
  <c r="A262" i="1"/>
  <c r="U262" i="1"/>
  <c r="V262" i="1"/>
  <c r="W262" i="1"/>
  <c r="Y262" i="1"/>
  <c r="AD262" i="1"/>
  <c r="BL262" i="1"/>
  <c r="AR262" i="1"/>
  <c r="Z262" i="1"/>
  <c r="AE262" i="1"/>
  <c r="CK262" i="1"/>
  <c r="BQ262" i="1"/>
  <c r="AA262" i="1"/>
  <c r="AF262" i="1"/>
  <c r="DJ262" i="1"/>
  <c r="CP262" i="1"/>
  <c r="AB262" i="1"/>
  <c r="AG262" i="1"/>
  <c r="EI262" i="1"/>
  <c r="DO262" i="1"/>
  <c r="AC262" i="1"/>
  <c r="AH262" i="1"/>
  <c r="FH262" i="1"/>
  <c r="EN262" i="1"/>
  <c r="FK262" i="1"/>
  <c r="FN262" i="1"/>
  <c r="FP262" i="1"/>
  <c r="FR262" i="1"/>
  <c r="K262" i="1"/>
  <c r="AP262" i="1"/>
  <c r="BO262" i="1"/>
  <c r="CN262" i="1"/>
  <c r="DM262" i="1"/>
  <c r="EL262" i="1"/>
  <c r="J262" i="1"/>
  <c r="AO262" i="1"/>
  <c r="BN262" i="1"/>
  <c r="CM262" i="1"/>
  <c r="DL262" i="1"/>
  <c r="EK262" i="1"/>
  <c r="F262" i="1"/>
  <c r="A261" i="1"/>
  <c r="U261" i="1"/>
  <c r="V261" i="1"/>
  <c r="W261" i="1"/>
  <c r="Y261" i="1"/>
  <c r="AD261" i="1"/>
  <c r="BL261" i="1"/>
  <c r="AR261" i="1"/>
  <c r="Z261" i="1"/>
  <c r="AE261" i="1"/>
  <c r="CK261" i="1"/>
  <c r="BQ261" i="1"/>
  <c r="AA261" i="1"/>
  <c r="AF261" i="1"/>
  <c r="DJ261" i="1"/>
  <c r="CP261" i="1"/>
  <c r="AB261" i="1"/>
  <c r="AG261" i="1"/>
  <c r="EI261" i="1"/>
  <c r="DO261" i="1"/>
  <c r="AC261" i="1"/>
  <c r="AH261" i="1"/>
  <c r="FH261" i="1"/>
  <c r="EN261" i="1"/>
  <c r="FK261" i="1"/>
  <c r="FN261" i="1"/>
  <c r="FP261" i="1"/>
  <c r="FR261" i="1"/>
  <c r="K261" i="1"/>
  <c r="AP261" i="1"/>
  <c r="BO261" i="1"/>
  <c r="CN261" i="1"/>
  <c r="DM261" i="1"/>
  <c r="EL261" i="1"/>
  <c r="J261" i="1"/>
  <c r="AO261" i="1"/>
  <c r="BN261" i="1"/>
  <c r="CM261" i="1"/>
  <c r="DL261" i="1"/>
  <c r="EK261" i="1"/>
  <c r="F261" i="1"/>
  <c r="A260" i="1"/>
  <c r="U260" i="1"/>
  <c r="V260" i="1"/>
  <c r="W260" i="1"/>
  <c r="Y260" i="1"/>
  <c r="AD260" i="1"/>
  <c r="BL260" i="1"/>
  <c r="AR260" i="1"/>
  <c r="Z260" i="1"/>
  <c r="AE260" i="1"/>
  <c r="CK260" i="1"/>
  <c r="BQ260" i="1"/>
  <c r="AA260" i="1"/>
  <c r="AF260" i="1"/>
  <c r="DJ260" i="1"/>
  <c r="CP260" i="1"/>
  <c r="AB260" i="1"/>
  <c r="AG260" i="1"/>
  <c r="EI260" i="1"/>
  <c r="DO260" i="1"/>
  <c r="AC260" i="1"/>
  <c r="AH260" i="1"/>
  <c r="FH260" i="1"/>
  <c r="EN260" i="1"/>
  <c r="FK260" i="1"/>
  <c r="FN260" i="1"/>
  <c r="FP260" i="1"/>
  <c r="FR260" i="1"/>
  <c r="K260" i="1"/>
  <c r="AP260" i="1"/>
  <c r="BO260" i="1"/>
  <c r="CN260" i="1"/>
  <c r="DM260" i="1"/>
  <c r="EL260" i="1"/>
  <c r="J260" i="1"/>
  <c r="AO260" i="1"/>
  <c r="BN260" i="1"/>
  <c r="CM260" i="1"/>
  <c r="DL260" i="1"/>
  <c r="EK260" i="1"/>
  <c r="F260" i="1"/>
  <c r="A259" i="1"/>
  <c r="U259" i="1"/>
  <c r="V259" i="1"/>
  <c r="W259" i="1"/>
  <c r="Y259" i="1"/>
  <c r="AD259" i="1"/>
  <c r="BL259" i="1"/>
  <c r="AR259" i="1"/>
  <c r="Z259" i="1"/>
  <c r="AE259" i="1"/>
  <c r="CK259" i="1"/>
  <c r="BQ259" i="1"/>
  <c r="AA259" i="1"/>
  <c r="AF259" i="1"/>
  <c r="DJ259" i="1"/>
  <c r="CP259" i="1"/>
  <c r="AB259" i="1"/>
  <c r="AG259" i="1"/>
  <c r="EI259" i="1"/>
  <c r="DO259" i="1"/>
  <c r="AC259" i="1"/>
  <c r="AH259" i="1"/>
  <c r="FH259" i="1"/>
  <c r="EN259" i="1"/>
  <c r="FK259" i="1"/>
  <c r="FN259" i="1"/>
  <c r="FP259" i="1"/>
  <c r="FR259" i="1"/>
  <c r="K259" i="1"/>
  <c r="AP259" i="1"/>
  <c r="BO259" i="1"/>
  <c r="CN259" i="1"/>
  <c r="DM259" i="1"/>
  <c r="EL259" i="1"/>
  <c r="J259" i="1"/>
  <c r="AO259" i="1"/>
  <c r="BN259" i="1"/>
  <c r="CM259" i="1"/>
  <c r="DL259" i="1"/>
  <c r="EK259" i="1"/>
  <c r="F259" i="1"/>
  <c r="A258" i="1"/>
  <c r="U258" i="1"/>
  <c r="V258" i="1"/>
  <c r="W258" i="1"/>
  <c r="Y258" i="1"/>
  <c r="AD258" i="1"/>
  <c r="BL258" i="1"/>
  <c r="AR258" i="1"/>
  <c r="Z258" i="1"/>
  <c r="AE258" i="1"/>
  <c r="CK258" i="1"/>
  <c r="BQ258" i="1"/>
  <c r="AA258" i="1"/>
  <c r="AF258" i="1"/>
  <c r="DJ258" i="1"/>
  <c r="CP258" i="1"/>
  <c r="AB258" i="1"/>
  <c r="AG258" i="1"/>
  <c r="EI258" i="1"/>
  <c r="DO258" i="1"/>
  <c r="AC258" i="1"/>
  <c r="AH258" i="1"/>
  <c r="FH258" i="1"/>
  <c r="EN258" i="1"/>
  <c r="FK258" i="1"/>
  <c r="FN258" i="1"/>
  <c r="FP258" i="1"/>
  <c r="FR258" i="1"/>
  <c r="K258" i="1"/>
  <c r="AP258" i="1"/>
  <c r="BO258" i="1"/>
  <c r="CN258" i="1"/>
  <c r="DM258" i="1"/>
  <c r="EL258" i="1"/>
  <c r="J258" i="1"/>
  <c r="AO258" i="1"/>
  <c r="BN258" i="1"/>
  <c r="CM258" i="1"/>
  <c r="DL258" i="1"/>
  <c r="EK258" i="1"/>
  <c r="F258" i="1"/>
  <c r="A257" i="1"/>
  <c r="U257" i="1"/>
  <c r="V257" i="1"/>
  <c r="W257" i="1"/>
  <c r="Y257" i="1"/>
  <c r="AD257" i="1"/>
  <c r="BL257" i="1"/>
  <c r="AR257" i="1"/>
  <c r="Z257" i="1"/>
  <c r="AE257" i="1"/>
  <c r="CK257" i="1"/>
  <c r="BQ257" i="1"/>
  <c r="AA257" i="1"/>
  <c r="AF257" i="1"/>
  <c r="DJ257" i="1"/>
  <c r="CP257" i="1"/>
  <c r="AB257" i="1"/>
  <c r="AG257" i="1"/>
  <c r="EI257" i="1"/>
  <c r="DO257" i="1"/>
  <c r="AC257" i="1"/>
  <c r="AH257" i="1"/>
  <c r="FH257" i="1"/>
  <c r="EN257" i="1"/>
  <c r="FK257" i="1"/>
  <c r="FN257" i="1"/>
  <c r="FP257" i="1"/>
  <c r="FR257" i="1"/>
  <c r="K257" i="1"/>
  <c r="AP257" i="1"/>
  <c r="BO257" i="1"/>
  <c r="CN257" i="1"/>
  <c r="DM257" i="1"/>
  <c r="EL257" i="1"/>
  <c r="J257" i="1"/>
  <c r="AO257" i="1"/>
  <c r="BN257" i="1"/>
  <c r="CM257" i="1"/>
  <c r="DL257" i="1"/>
  <c r="EK257" i="1"/>
  <c r="F257" i="1"/>
  <c r="A256" i="1"/>
  <c r="U256" i="1"/>
  <c r="V256" i="1"/>
  <c r="W256" i="1"/>
  <c r="Y256" i="1"/>
  <c r="AD256" i="1"/>
  <c r="BL256" i="1"/>
  <c r="AR256" i="1"/>
  <c r="Z256" i="1"/>
  <c r="AE256" i="1"/>
  <c r="CK256" i="1"/>
  <c r="BQ256" i="1"/>
  <c r="AA256" i="1"/>
  <c r="AF256" i="1"/>
  <c r="DJ256" i="1"/>
  <c r="CP256" i="1"/>
  <c r="AB256" i="1"/>
  <c r="AG256" i="1"/>
  <c r="EI256" i="1"/>
  <c r="DO256" i="1"/>
  <c r="AC256" i="1"/>
  <c r="AH256" i="1"/>
  <c r="FH256" i="1"/>
  <c r="EN256" i="1"/>
  <c r="FK256" i="1"/>
  <c r="FN256" i="1"/>
  <c r="FP256" i="1"/>
  <c r="FR256" i="1"/>
  <c r="K256" i="1"/>
  <c r="AP256" i="1"/>
  <c r="BO256" i="1"/>
  <c r="CN256" i="1"/>
  <c r="DM256" i="1"/>
  <c r="EL256" i="1"/>
  <c r="J256" i="1"/>
  <c r="AO256" i="1"/>
  <c r="BN256" i="1"/>
  <c r="CM256" i="1"/>
  <c r="DL256" i="1"/>
  <c r="EK256" i="1"/>
  <c r="F256" i="1"/>
  <c r="A255" i="1"/>
  <c r="U255" i="1"/>
  <c r="V255" i="1"/>
  <c r="W255" i="1"/>
  <c r="Y255" i="1"/>
  <c r="AD255" i="1"/>
  <c r="BL255" i="1"/>
  <c r="AR255" i="1"/>
  <c r="Z255" i="1"/>
  <c r="AE255" i="1"/>
  <c r="CK255" i="1"/>
  <c r="BQ255" i="1"/>
  <c r="AA255" i="1"/>
  <c r="AF255" i="1"/>
  <c r="DJ255" i="1"/>
  <c r="CP255" i="1"/>
  <c r="AB255" i="1"/>
  <c r="AG255" i="1"/>
  <c r="EI255" i="1"/>
  <c r="DO255" i="1"/>
  <c r="AC255" i="1"/>
  <c r="AH255" i="1"/>
  <c r="FH255" i="1"/>
  <c r="EN255" i="1"/>
  <c r="FK255" i="1"/>
  <c r="FN255" i="1"/>
  <c r="FP255" i="1"/>
  <c r="FR255" i="1"/>
  <c r="K255" i="1"/>
  <c r="AP255" i="1"/>
  <c r="BO255" i="1"/>
  <c r="CN255" i="1"/>
  <c r="DM255" i="1"/>
  <c r="EL255" i="1"/>
  <c r="J255" i="1"/>
  <c r="AO255" i="1"/>
  <c r="BN255" i="1"/>
  <c r="CM255" i="1"/>
  <c r="DL255" i="1"/>
  <c r="EK255" i="1"/>
  <c r="F255" i="1"/>
  <c r="A254" i="1"/>
  <c r="U254" i="1"/>
  <c r="V254" i="1"/>
  <c r="W254" i="1"/>
  <c r="Y254" i="1"/>
  <c r="AD254" i="1"/>
  <c r="BL254" i="1"/>
  <c r="AR254" i="1"/>
  <c r="Z254" i="1"/>
  <c r="AE254" i="1"/>
  <c r="CK254" i="1"/>
  <c r="BQ254" i="1"/>
  <c r="AA254" i="1"/>
  <c r="AF254" i="1"/>
  <c r="DJ254" i="1"/>
  <c r="CP254" i="1"/>
  <c r="AB254" i="1"/>
  <c r="AG254" i="1"/>
  <c r="EI254" i="1"/>
  <c r="DO254" i="1"/>
  <c r="AC254" i="1"/>
  <c r="AH254" i="1"/>
  <c r="FH254" i="1"/>
  <c r="EN254" i="1"/>
  <c r="FK254" i="1"/>
  <c r="FN254" i="1"/>
  <c r="FP254" i="1"/>
  <c r="FR254" i="1"/>
  <c r="K254" i="1"/>
  <c r="AP254" i="1"/>
  <c r="BO254" i="1"/>
  <c r="CN254" i="1"/>
  <c r="DM254" i="1"/>
  <c r="EL254" i="1"/>
  <c r="J254" i="1"/>
  <c r="AO254" i="1"/>
  <c r="BN254" i="1"/>
  <c r="CM254" i="1"/>
  <c r="DL254" i="1"/>
  <c r="EK254" i="1"/>
  <c r="F254" i="1"/>
  <c r="A253" i="1"/>
  <c r="U253" i="1"/>
  <c r="V253" i="1"/>
  <c r="W253" i="1"/>
  <c r="Y253" i="1"/>
  <c r="AD253" i="1"/>
  <c r="BL253" i="1"/>
  <c r="AR253" i="1"/>
  <c r="Z253" i="1"/>
  <c r="AE253" i="1"/>
  <c r="CK253" i="1"/>
  <c r="BQ253" i="1"/>
  <c r="AA253" i="1"/>
  <c r="AF253" i="1"/>
  <c r="DJ253" i="1"/>
  <c r="CP253" i="1"/>
  <c r="AB253" i="1"/>
  <c r="AG253" i="1"/>
  <c r="EI253" i="1"/>
  <c r="DO253" i="1"/>
  <c r="AC253" i="1"/>
  <c r="AH253" i="1"/>
  <c r="FH253" i="1"/>
  <c r="EN253" i="1"/>
  <c r="FK253" i="1"/>
  <c r="FN253" i="1"/>
  <c r="FP253" i="1"/>
  <c r="FR253" i="1"/>
  <c r="K253" i="1"/>
  <c r="AP253" i="1"/>
  <c r="BO253" i="1"/>
  <c r="CN253" i="1"/>
  <c r="DM253" i="1"/>
  <c r="EL253" i="1"/>
  <c r="J253" i="1"/>
  <c r="AO253" i="1"/>
  <c r="BN253" i="1"/>
  <c r="CM253" i="1"/>
  <c r="DL253" i="1"/>
  <c r="EK253" i="1"/>
  <c r="F253" i="1"/>
  <c r="A252" i="1"/>
  <c r="U252" i="1"/>
  <c r="V252" i="1"/>
  <c r="W252" i="1"/>
  <c r="Y252" i="1"/>
  <c r="AD252" i="1"/>
  <c r="BL252" i="1"/>
  <c r="AR252" i="1"/>
  <c r="Z252" i="1"/>
  <c r="AE252" i="1"/>
  <c r="CK252" i="1"/>
  <c r="BQ252" i="1"/>
  <c r="AA252" i="1"/>
  <c r="AF252" i="1"/>
  <c r="DJ252" i="1"/>
  <c r="CP252" i="1"/>
  <c r="AB252" i="1"/>
  <c r="AG252" i="1"/>
  <c r="EI252" i="1"/>
  <c r="DO252" i="1"/>
  <c r="AC252" i="1"/>
  <c r="AH252" i="1"/>
  <c r="FH252" i="1"/>
  <c r="EN252" i="1"/>
  <c r="FK252" i="1"/>
  <c r="FN252" i="1"/>
  <c r="FP252" i="1"/>
  <c r="FR252" i="1"/>
  <c r="K252" i="1"/>
  <c r="AP252" i="1"/>
  <c r="BO252" i="1"/>
  <c r="CN252" i="1"/>
  <c r="DM252" i="1"/>
  <c r="EL252" i="1"/>
  <c r="J252" i="1"/>
  <c r="AO252" i="1"/>
  <c r="BN252" i="1"/>
  <c r="CM252" i="1"/>
  <c r="DL252" i="1"/>
  <c r="EK252" i="1"/>
  <c r="F252" i="1"/>
  <c r="A251" i="1"/>
  <c r="U251" i="1"/>
  <c r="V251" i="1"/>
  <c r="W251" i="1"/>
  <c r="Y251" i="1"/>
  <c r="AD251" i="1"/>
  <c r="BL251" i="1"/>
  <c r="AR251" i="1"/>
  <c r="Z251" i="1"/>
  <c r="AE251" i="1"/>
  <c r="CK251" i="1"/>
  <c r="BQ251" i="1"/>
  <c r="AA251" i="1"/>
  <c r="AF251" i="1"/>
  <c r="DJ251" i="1"/>
  <c r="CP251" i="1"/>
  <c r="AB251" i="1"/>
  <c r="AG251" i="1"/>
  <c r="EI251" i="1"/>
  <c r="DO251" i="1"/>
  <c r="AC251" i="1"/>
  <c r="AH251" i="1"/>
  <c r="FH251" i="1"/>
  <c r="EN251" i="1"/>
  <c r="FK251" i="1"/>
  <c r="FN251" i="1"/>
  <c r="FP251" i="1"/>
  <c r="FR251" i="1"/>
  <c r="K251" i="1"/>
  <c r="AP251" i="1"/>
  <c r="BO251" i="1"/>
  <c r="CN251" i="1"/>
  <c r="DM251" i="1"/>
  <c r="EL251" i="1"/>
  <c r="J251" i="1"/>
  <c r="AO251" i="1"/>
  <c r="BN251" i="1"/>
  <c r="CM251" i="1"/>
  <c r="DL251" i="1"/>
  <c r="EK251" i="1"/>
  <c r="F251" i="1"/>
  <c r="A250" i="1"/>
  <c r="U250" i="1"/>
  <c r="V250" i="1"/>
  <c r="W250" i="1"/>
  <c r="Y250" i="1"/>
  <c r="AD250" i="1"/>
  <c r="BL250" i="1"/>
  <c r="AR250" i="1"/>
  <c r="Z250" i="1"/>
  <c r="AE250" i="1"/>
  <c r="CK250" i="1"/>
  <c r="BQ250" i="1"/>
  <c r="AA250" i="1"/>
  <c r="AF250" i="1"/>
  <c r="DJ250" i="1"/>
  <c r="CP250" i="1"/>
  <c r="AB250" i="1"/>
  <c r="AG250" i="1"/>
  <c r="EI250" i="1"/>
  <c r="DO250" i="1"/>
  <c r="AC250" i="1"/>
  <c r="AH250" i="1"/>
  <c r="FH250" i="1"/>
  <c r="EN250" i="1"/>
  <c r="FK250" i="1"/>
  <c r="FN250" i="1"/>
  <c r="FP250" i="1"/>
  <c r="FR250" i="1"/>
  <c r="K250" i="1"/>
  <c r="AP250" i="1"/>
  <c r="BO250" i="1"/>
  <c r="CN250" i="1"/>
  <c r="DM250" i="1"/>
  <c r="EL250" i="1"/>
  <c r="J250" i="1"/>
  <c r="AO250" i="1"/>
  <c r="BN250" i="1"/>
  <c r="CM250" i="1"/>
  <c r="DL250" i="1"/>
  <c r="EK250" i="1"/>
  <c r="F250" i="1"/>
  <c r="A185" i="1"/>
  <c r="U185" i="1"/>
  <c r="V185" i="1"/>
  <c r="W185" i="1"/>
  <c r="Y185" i="1"/>
  <c r="AD185" i="1"/>
  <c r="BL185" i="1"/>
  <c r="AR185" i="1"/>
  <c r="Z185" i="1"/>
  <c r="AE185" i="1"/>
  <c r="CK185" i="1"/>
  <c r="BQ185" i="1"/>
  <c r="AA185" i="1"/>
  <c r="AF185" i="1"/>
  <c r="DJ185" i="1"/>
  <c r="CP185" i="1"/>
  <c r="AB185" i="1"/>
  <c r="AG185" i="1"/>
  <c r="EI185" i="1"/>
  <c r="DO185" i="1"/>
  <c r="AC185" i="1"/>
  <c r="AH185" i="1"/>
  <c r="FH185" i="1"/>
  <c r="EN185" i="1"/>
  <c r="FK185" i="1"/>
  <c r="FN185" i="1"/>
  <c r="FP185" i="1"/>
  <c r="FR185" i="1"/>
  <c r="K185" i="1"/>
  <c r="AP185" i="1"/>
  <c r="BO185" i="1"/>
  <c r="CN185" i="1"/>
  <c r="DM185" i="1"/>
  <c r="EL185" i="1"/>
  <c r="FQ185" i="1"/>
  <c r="J185" i="1"/>
  <c r="AO185" i="1"/>
  <c r="BN185" i="1"/>
  <c r="CM185" i="1"/>
  <c r="DL185" i="1"/>
  <c r="EK185" i="1"/>
  <c r="FO185" i="1"/>
  <c r="F185" i="1"/>
  <c r="A148" i="1"/>
  <c r="U148" i="1"/>
  <c r="V148" i="1"/>
  <c r="W148" i="1"/>
  <c r="Y148" i="1"/>
  <c r="AD148" i="1"/>
  <c r="BL148" i="1"/>
  <c r="AR148" i="1"/>
  <c r="Z148" i="1"/>
  <c r="AE148" i="1"/>
  <c r="CK148" i="1"/>
  <c r="BQ148" i="1"/>
  <c r="AA148" i="1"/>
  <c r="AF148" i="1"/>
  <c r="DJ148" i="1"/>
  <c r="CP148" i="1"/>
  <c r="AB148" i="1"/>
  <c r="AG148" i="1"/>
  <c r="EI148" i="1"/>
  <c r="DO148" i="1"/>
  <c r="AC148" i="1"/>
  <c r="AH148" i="1"/>
  <c r="FH148" i="1"/>
  <c r="EN148" i="1"/>
  <c r="FK148" i="1"/>
  <c r="FN148" i="1"/>
  <c r="FP148" i="1"/>
  <c r="FR148" i="1"/>
  <c r="K148" i="1"/>
  <c r="AP148" i="1"/>
  <c r="BO148" i="1"/>
  <c r="CN148" i="1"/>
  <c r="DM148" i="1"/>
  <c r="EL148" i="1"/>
  <c r="FQ148" i="1"/>
  <c r="J148" i="1"/>
  <c r="AO148" i="1"/>
  <c r="BN148" i="1"/>
  <c r="CM148" i="1"/>
  <c r="DL148" i="1"/>
  <c r="EK148" i="1"/>
  <c r="FO148" i="1"/>
  <c r="F148" i="1"/>
  <c r="A146" i="1"/>
  <c r="U146" i="1"/>
  <c r="V146" i="1"/>
  <c r="W146" i="1"/>
  <c r="Y146" i="1"/>
  <c r="AD146" i="1"/>
  <c r="BL146" i="1"/>
  <c r="AR146" i="1"/>
  <c r="Z146" i="1"/>
  <c r="AE146" i="1"/>
  <c r="CK146" i="1"/>
  <c r="BQ146" i="1"/>
  <c r="AA146" i="1"/>
  <c r="AF146" i="1"/>
  <c r="DJ146" i="1"/>
  <c r="CP146" i="1"/>
  <c r="AB146" i="1"/>
  <c r="AG146" i="1"/>
  <c r="EI146" i="1"/>
  <c r="DO146" i="1"/>
  <c r="AC146" i="1"/>
  <c r="AH146" i="1"/>
  <c r="FH146" i="1"/>
  <c r="EN146" i="1"/>
  <c r="FK146" i="1"/>
  <c r="FN146" i="1"/>
  <c r="FP146" i="1"/>
  <c r="FR146" i="1"/>
  <c r="K146" i="1"/>
  <c r="AP146" i="1"/>
  <c r="BO146" i="1"/>
  <c r="CN146" i="1"/>
  <c r="DM146" i="1"/>
  <c r="EL146" i="1"/>
  <c r="FQ146" i="1"/>
  <c r="J146" i="1"/>
  <c r="AO146" i="1"/>
  <c r="BN146" i="1"/>
  <c r="CM146" i="1"/>
  <c r="DL146" i="1"/>
  <c r="EK146" i="1"/>
  <c r="FO146" i="1"/>
  <c r="F146" i="1"/>
  <c r="A155" i="1"/>
  <c r="U155" i="1"/>
  <c r="V155" i="1"/>
  <c r="W155" i="1"/>
  <c r="Y155" i="1"/>
  <c r="AD155" i="1"/>
  <c r="BL155" i="1"/>
  <c r="AR155" i="1"/>
  <c r="Z155" i="1"/>
  <c r="AE155" i="1"/>
  <c r="CK155" i="1"/>
  <c r="BQ155" i="1"/>
  <c r="AA155" i="1"/>
  <c r="AF155" i="1"/>
  <c r="DJ155" i="1"/>
  <c r="CP155" i="1"/>
  <c r="AB155" i="1"/>
  <c r="AG155" i="1"/>
  <c r="EI155" i="1"/>
  <c r="DO155" i="1"/>
  <c r="AC155" i="1"/>
  <c r="AH155" i="1"/>
  <c r="FH155" i="1"/>
  <c r="EN155" i="1"/>
  <c r="FK155" i="1"/>
  <c r="FN155" i="1"/>
  <c r="FP155" i="1"/>
  <c r="FR155" i="1"/>
  <c r="K155" i="1"/>
  <c r="AP155" i="1"/>
  <c r="BO155" i="1"/>
  <c r="CN155" i="1"/>
  <c r="DM155" i="1"/>
  <c r="EL155" i="1"/>
  <c r="FQ155" i="1"/>
  <c r="J155" i="1"/>
  <c r="AO155" i="1"/>
  <c r="BN155" i="1"/>
  <c r="CM155" i="1"/>
  <c r="DL155" i="1"/>
  <c r="EK155" i="1"/>
  <c r="FO155" i="1"/>
  <c r="F155" i="1"/>
  <c r="A130" i="1"/>
  <c r="U130" i="1"/>
  <c r="V130" i="1"/>
  <c r="W130" i="1"/>
  <c r="Y130" i="1"/>
  <c r="AD130" i="1"/>
  <c r="BL130" i="1"/>
  <c r="AR130" i="1"/>
  <c r="Z130" i="1"/>
  <c r="AE130" i="1"/>
  <c r="CK130" i="1"/>
  <c r="BQ130" i="1"/>
  <c r="AA130" i="1"/>
  <c r="AF130" i="1"/>
  <c r="DJ130" i="1"/>
  <c r="CP130" i="1"/>
  <c r="AB130" i="1"/>
  <c r="AG130" i="1"/>
  <c r="EI130" i="1"/>
  <c r="DO130" i="1"/>
  <c r="AC130" i="1"/>
  <c r="AH130" i="1"/>
  <c r="FH130" i="1"/>
  <c r="EN130" i="1"/>
  <c r="FK130" i="1"/>
  <c r="FN130" i="1"/>
  <c r="FP130" i="1"/>
  <c r="FR130" i="1"/>
  <c r="K130" i="1"/>
  <c r="AP130" i="1"/>
  <c r="BO130" i="1"/>
  <c r="CN130" i="1"/>
  <c r="DM130" i="1"/>
  <c r="EL130" i="1"/>
  <c r="FQ130" i="1"/>
  <c r="J130" i="1"/>
  <c r="AO130" i="1"/>
  <c r="BN130" i="1"/>
  <c r="CM130" i="1"/>
  <c r="DL130" i="1"/>
  <c r="EK130" i="1"/>
  <c r="FO130" i="1"/>
  <c r="F130" i="1"/>
  <c r="A142" i="1"/>
  <c r="U142" i="1"/>
  <c r="V142" i="1"/>
  <c r="W142" i="1"/>
  <c r="Y142" i="1"/>
  <c r="AD142" i="1"/>
  <c r="BL142" i="1"/>
  <c r="AR142" i="1"/>
  <c r="Z142" i="1"/>
  <c r="AE142" i="1"/>
  <c r="CK142" i="1"/>
  <c r="BQ142" i="1"/>
  <c r="AA142" i="1"/>
  <c r="AF142" i="1"/>
  <c r="DJ142" i="1"/>
  <c r="CP142" i="1"/>
  <c r="AB142" i="1"/>
  <c r="AG142" i="1"/>
  <c r="EI142" i="1"/>
  <c r="DO142" i="1"/>
  <c r="AC142" i="1"/>
  <c r="AH142" i="1"/>
  <c r="FH142" i="1"/>
  <c r="EN142" i="1"/>
  <c r="FK142" i="1"/>
  <c r="FN142" i="1"/>
  <c r="FP142" i="1"/>
  <c r="FR142" i="1"/>
  <c r="K142" i="1"/>
  <c r="AP142" i="1"/>
  <c r="BO142" i="1"/>
  <c r="CN142" i="1"/>
  <c r="DM142" i="1"/>
  <c r="EL142" i="1"/>
  <c r="FQ142" i="1"/>
  <c r="J142" i="1"/>
  <c r="AO142" i="1"/>
  <c r="BN142" i="1"/>
  <c r="CM142" i="1"/>
  <c r="DL142" i="1"/>
  <c r="EK142" i="1"/>
  <c r="FO142" i="1"/>
  <c r="F142" i="1"/>
  <c r="A385" i="1"/>
  <c r="U385" i="1"/>
  <c r="V385" i="1"/>
  <c r="W385" i="1"/>
  <c r="Y385" i="1"/>
  <c r="AD385" i="1"/>
  <c r="BL385" i="1"/>
  <c r="AR385" i="1"/>
  <c r="Z385" i="1"/>
  <c r="AE385" i="1"/>
  <c r="CK385" i="1"/>
  <c r="BQ385" i="1"/>
  <c r="AA385" i="1"/>
  <c r="AF385" i="1"/>
  <c r="DJ385" i="1"/>
  <c r="CP385" i="1"/>
  <c r="AB385" i="1"/>
  <c r="AG385" i="1"/>
  <c r="EI385" i="1"/>
  <c r="DO385" i="1"/>
  <c r="AC385" i="1"/>
  <c r="AH385" i="1"/>
  <c r="FH385" i="1"/>
  <c r="EN385" i="1"/>
  <c r="FK385" i="1"/>
  <c r="FN385" i="1"/>
  <c r="FP385" i="1"/>
  <c r="FR385" i="1"/>
  <c r="K385" i="1"/>
  <c r="AP385" i="1"/>
  <c r="BO385" i="1"/>
  <c r="CN385" i="1"/>
  <c r="DM385" i="1"/>
  <c r="EL385" i="1"/>
  <c r="J385" i="1"/>
  <c r="AO385" i="1"/>
  <c r="BN385" i="1"/>
  <c r="CM385" i="1"/>
  <c r="DL385" i="1"/>
  <c r="EK385" i="1"/>
  <c r="FO385" i="1"/>
  <c r="F385" i="1"/>
  <c r="A249" i="1"/>
  <c r="U249" i="1"/>
  <c r="V249" i="1"/>
  <c r="W249" i="1"/>
  <c r="Y249" i="1"/>
  <c r="AD249" i="1"/>
  <c r="BL249" i="1"/>
  <c r="AR249" i="1"/>
  <c r="Z249" i="1"/>
  <c r="AE249" i="1"/>
  <c r="CK249" i="1"/>
  <c r="BQ249" i="1"/>
  <c r="AA249" i="1"/>
  <c r="AF249" i="1"/>
  <c r="DJ249" i="1"/>
  <c r="CP249" i="1"/>
  <c r="AB249" i="1"/>
  <c r="AG249" i="1"/>
  <c r="EI249" i="1"/>
  <c r="DO249" i="1"/>
  <c r="AC249" i="1"/>
  <c r="AH249" i="1"/>
  <c r="FH249" i="1"/>
  <c r="EN249" i="1"/>
  <c r="FK249" i="1"/>
  <c r="FN249" i="1"/>
  <c r="FP249" i="1"/>
  <c r="FR249" i="1"/>
  <c r="K249" i="1"/>
  <c r="AP249" i="1"/>
  <c r="BO249" i="1"/>
  <c r="CN249" i="1"/>
  <c r="DM249" i="1"/>
  <c r="EL249" i="1"/>
  <c r="J249" i="1"/>
  <c r="AO249" i="1"/>
  <c r="BN249" i="1"/>
  <c r="CM249" i="1"/>
  <c r="DL249" i="1"/>
  <c r="EK249" i="1"/>
  <c r="F249" i="1"/>
  <c r="A248" i="1"/>
  <c r="U248" i="1"/>
  <c r="V248" i="1"/>
  <c r="W248" i="1"/>
  <c r="Y248" i="1"/>
  <c r="AD248" i="1"/>
  <c r="BL248" i="1"/>
  <c r="AR248" i="1"/>
  <c r="Z248" i="1"/>
  <c r="AE248" i="1"/>
  <c r="CK248" i="1"/>
  <c r="BQ248" i="1"/>
  <c r="AA248" i="1"/>
  <c r="AF248" i="1"/>
  <c r="DJ248" i="1"/>
  <c r="CP248" i="1"/>
  <c r="AB248" i="1"/>
  <c r="AG248" i="1"/>
  <c r="EI248" i="1"/>
  <c r="DO248" i="1"/>
  <c r="AC248" i="1"/>
  <c r="AH248" i="1"/>
  <c r="FH248" i="1"/>
  <c r="EN248" i="1"/>
  <c r="FK248" i="1"/>
  <c r="FN248" i="1"/>
  <c r="FP248" i="1"/>
  <c r="FR248" i="1"/>
  <c r="K248" i="1"/>
  <c r="AP248" i="1"/>
  <c r="BO248" i="1"/>
  <c r="CN248" i="1"/>
  <c r="DM248" i="1"/>
  <c r="EL248" i="1"/>
  <c r="J248" i="1"/>
  <c r="AO248" i="1"/>
  <c r="BN248" i="1"/>
  <c r="CM248" i="1"/>
  <c r="DL248" i="1"/>
  <c r="EK248" i="1"/>
  <c r="F248" i="1"/>
  <c r="A247" i="1"/>
  <c r="U247" i="1"/>
  <c r="V247" i="1"/>
  <c r="W247" i="1"/>
  <c r="Y247" i="1"/>
  <c r="AD247" i="1"/>
  <c r="BL247" i="1"/>
  <c r="AR247" i="1"/>
  <c r="Z247" i="1"/>
  <c r="AE247" i="1"/>
  <c r="CK247" i="1"/>
  <c r="BQ247" i="1"/>
  <c r="AA247" i="1"/>
  <c r="AF247" i="1"/>
  <c r="DJ247" i="1"/>
  <c r="CP247" i="1"/>
  <c r="AB247" i="1"/>
  <c r="AG247" i="1"/>
  <c r="EI247" i="1"/>
  <c r="DO247" i="1"/>
  <c r="AC247" i="1"/>
  <c r="AH247" i="1"/>
  <c r="FH247" i="1"/>
  <c r="EN247" i="1"/>
  <c r="FK247" i="1"/>
  <c r="FN247" i="1"/>
  <c r="FP247" i="1"/>
  <c r="FR247" i="1"/>
  <c r="K247" i="1"/>
  <c r="AP247" i="1"/>
  <c r="BO247" i="1"/>
  <c r="CN247" i="1"/>
  <c r="DM247" i="1"/>
  <c r="EL247" i="1"/>
  <c r="J247" i="1"/>
  <c r="AO247" i="1"/>
  <c r="BN247" i="1"/>
  <c r="CM247" i="1"/>
  <c r="DL247" i="1"/>
  <c r="EK247" i="1"/>
  <c r="F247" i="1"/>
  <c r="A426" i="1"/>
  <c r="U426" i="1"/>
  <c r="V426" i="1"/>
  <c r="W426" i="1"/>
  <c r="Y426" i="1"/>
  <c r="AD426" i="1"/>
  <c r="BL426" i="1"/>
  <c r="AR426" i="1"/>
  <c r="Z426" i="1"/>
  <c r="AE426" i="1"/>
  <c r="CK426" i="1"/>
  <c r="BQ426" i="1"/>
  <c r="AA426" i="1"/>
  <c r="AF426" i="1"/>
  <c r="DJ426" i="1"/>
  <c r="CP426" i="1"/>
  <c r="AB426" i="1"/>
  <c r="AG426" i="1"/>
  <c r="EI426" i="1"/>
  <c r="DO426" i="1"/>
  <c r="AC426" i="1"/>
  <c r="AH426" i="1"/>
  <c r="FH426" i="1"/>
  <c r="EN426" i="1"/>
  <c r="FK426" i="1"/>
  <c r="FN426" i="1"/>
  <c r="FP426" i="1"/>
  <c r="FR426" i="1"/>
  <c r="K426" i="1"/>
  <c r="AP426" i="1"/>
  <c r="BO426" i="1"/>
  <c r="CN426" i="1"/>
  <c r="DM426" i="1"/>
  <c r="EL426" i="1"/>
  <c r="FQ426" i="1"/>
  <c r="J426" i="1"/>
  <c r="AO426" i="1"/>
  <c r="BN426" i="1"/>
  <c r="CM426" i="1"/>
  <c r="DL426" i="1"/>
  <c r="EK426" i="1"/>
  <c r="FO426" i="1"/>
  <c r="F426" i="1"/>
  <c r="A110" i="1"/>
  <c r="U110" i="1"/>
  <c r="V110" i="1"/>
  <c r="W110" i="1"/>
  <c r="Y110" i="1"/>
  <c r="AD110" i="1"/>
  <c r="BL110" i="1"/>
  <c r="AR110" i="1"/>
  <c r="Z110" i="1"/>
  <c r="AE110" i="1"/>
  <c r="CK110" i="1"/>
  <c r="BQ110" i="1"/>
  <c r="AA110" i="1"/>
  <c r="AF110" i="1"/>
  <c r="DJ110" i="1"/>
  <c r="CP110" i="1"/>
  <c r="AB110" i="1"/>
  <c r="AG110" i="1"/>
  <c r="EI110" i="1"/>
  <c r="DO110" i="1"/>
  <c r="AC110" i="1"/>
  <c r="AH110" i="1"/>
  <c r="FH110" i="1"/>
  <c r="EN110" i="1"/>
  <c r="FK110" i="1"/>
  <c r="FN110" i="1"/>
  <c r="FP110" i="1"/>
  <c r="FR110" i="1"/>
  <c r="K110" i="1"/>
  <c r="AP110" i="1"/>
  <c r="BO110" i="1"/>
  <c r="CN110" i="1"/>
  <c r="DM110" i="1"/>
  <c r="EL110" i="1"/>
  <c r="FQ110" i="1"/>
  <c r="J110" i="1"/>
  <c r="AO110" i="1"/>
  <c r="BN110" i="1"/>
  <c r="CM110" i="1"/>
  <c r="DL110" i="1"/>
  <c r="EK110" i="1"/>
  <c r="FO110" i="1"/>
  <c r="F110" i="1"/>
  <c r="A175" i="1"/>
  <c r="U175" i="1"/>
  <c r="V175" i="1"/>
  <c r="W175" i="1"/>
  <c r="Y175" i="1"/>
  <c r="AD175" i="1"/>
  <c r="BL175" i="1"/>
  <c r="AR175" i="1"/>
  <c r="Z175" i="1"/>
  <c r="AE175" i="1"/>
  <c r="CK175" i="1"/>
  <c r="BQ175" i="1"/>
  <c r="AA175" i="1"/>
  <c r="AF175" i="1"/>
  <c r="DJ175" i="1"/>
  <c r="CP175" i="1"/>
  <c r="AB175" i="1"/>
  <c r="AG175" i="1"/>
  <c r="EI175" i="1"/>
  <c r="DO175" i="1"/>
  <c r="AC175" i="1"/>
  <c r="AH175" i="1"/>
  <c r="FH175" i="1"/>
  <c r="EN175" i="1"/>
  <c r="FK175" i="1"/>
  <c r="FN175" i="1"/>
  <c r="FP175" i="1"/>
  <c r="FR175" i="1"/>
  <c r="K175" i="1"/>
  <c r="AP175" i="1"/>
  <c r="BO175" i="1"/>
  <c r="CN175" i="1"/>
  <c r="DM175" i="1"/>
  <c r="EL175" i="1"/>
  <c r="FQ175" i="1"/>
  <c r="J175" i="1"/>
  <c r="AO175" i="1"/>
  <c r="BN175" i="1"/>
  <c r="CM175" i="1"/>
  <c r="DL175" i="1"/>
  <c r="EK175" i="1"/>
  <c r="FO175" i="1"/>
  <c r="F175" i="1"/>
  <c r="A177" i="1"/>
  <c r="U177" i="1"/>
  <c r="V177" i="1"/>
  <c r="W177" i="1"/>
  <c r="Y177" i="1"/>
  <c r="AD177" i="1"/>
  <c r="BL177" i="1"/>
  <c r="AR177" i="1"/>
  <c r="Z177" i="1"/>
  <c r="AE177" i="1"/>
  <c r="CK177" i="1"/>
  <c r="BQ177" i="1"/>
  <c r="AA177" i="1"/>
  <c r="AF177" i="1"/>
  <c r="DJ177" i="1"/>
  <c r="CP177" i="1"/>
  <c r="AB177" i="1"/>
  <c r="AG177" i="1"/>
  <c r="EI177" i="1"/>
  <c r="DO177" i="1"/>
  <c r="AC177" i="1"/>
  <c r="AH177" i="1"/>
  <c r="FH177" i="1"/>
  <c r="EN177" i="1"/>
  <c r="FK177" i="1"/>
  <c r="FN177" i="1"/>
  <c r="FP177" i="1"/>
  <c r="FR177" i="1"/>
  <c r="K177" i="1"/>
  <c r="AP177" i="1"/>
  <c r="BO177" i="1"/>
  <c r="CN177" i="1"/>
  <c r="DM177" i="1"/>
  <c r="EL177" i="1"/>
  <c r="FQ177" i="1"/>
  <c r="J177" i="1"/>
  <c r="AO177" i="1"/>
  <c r="BN177" i="1"/>
  <c r="CM177" i="1"/>
  <c r="DL177" i="1"/>
  <c r="EK177" i="1"/>
  <c r="FO177" i="1"/>
  <c r="F177" i="1"/>
  <c r="A410" i="1"/>
  <c r="U410" i="1"/>
  <c r="V410" i="1"/>
  <c r="W410" i="1"/>
  <c r="Y410" i="1"/>
  <c r="AD410" i="1"/>
  <c r="BL410" i="1"/>
  <c r="AR410" i="1"/>
  <c r="Z410" i="1"/>
  <c r="AE410" i="1"/>
  <c r="CK410" i="1"/>
  <c r="BQ410" i="1"/>
  <c r="AA410" i="1"/>
  <c r="AF410" i="1"/>
  <c r="DJ410" i="1"/>
  <c r="CP410" i="1"/>
  <c r="AB410" i="1"/>
  <c r="AG410" i="1"/>
  <c r="EI410" i="1"/>
  <c r="DO410" i="1"/>
  <c r="AC410" i="1"/>
  <c r="AH410" i="1"/>
  <c r="FH410" i="1"/>
  <c r="EN410" i="1"/>
  <c r="FK410" i="1"/>
  <c r="FN410" i="1"/>
  <c r="FP410" i="1"/>
  <c r="FR410" i="1"/>
  <c r="K410" i="1"/>
  <c r="AP410" i="1"/>
  <c r="BO410" i="1"/>
  <c r="CN410" i="1"/>
  <c r="DM410" i="1"/>
  <c r="EL410" i="1"/>
  <c r="FQ410" i="1"/>
  <c r="J410" i="1"/>
  <c r="AO410" i="1"/>
  <c r="BN410" i="1"/>
  <c r="CM410" i="1"/>
  <c r="DL410" i="1"/>
  <c r="EK410" i="1"/>
  <c r="FO410" i="1"/>
  <c r="F410" i="1"/>
  <c r="A82" i="1"/>
  <c r="U82" i="1"/>
  <c r="V82" i="1"/>
  <c r="W82" i="1"/>
  <c r="Y82" i="1"/>
  <c r="AD82" i="1"/>
  <c r="BL82" i="1"/>
  <c r="AR82" i="1"/>
  <c r="Z82" i="1"/>
  <c r="AE82" i="1"/>
  <c r="CK82" i="1"/>
  <c r="BQ82" i="1"/>
  <c r="AA82" i="1"/>
  <c r="AF82" i="1"/>
  <c r="DJ82" i="1"/>
  <c r="CP82" i="1"/>
  <c r="AB82" i="1"/>
  <c r="AG82" i="1"/>
  <c r="EI82" i="1"/>
  <c r="DO82" i="1"/>
  <c r="AC82" i="1"/>
  <c r="AH82" i="1"/>
  <c r="FH82" i="1"/>
  <c r="EN82" i="1"/>
  <c r="FK82" i="1"/>
  <c r="FN82" i="1"/>
  <c r="FP82" i="1"/>
  <c r="FR82" i="1"/>
  <c r="K82" i="1"/>
  <c r="AP82" i="1"/>
  <c r="BO82" i="1"/>
  <c r="CN82" i="1"/>
  <c r="DM82" i="1"/>
  <c r="EL82" i="1"/>
  <c r="FQ82" i="1"/>
  <c r="J82" i="1"/>
  <c r="AO82" i="1"/>
  <c r="BN82" i="1"/>
  <c r="CM82" i="1"/>
  <c r="DL82" i="1"/>
  <c r="EK82" i="1"/>
  <c r="FO82" i="1"/>
  <c r="F82" i="1"/>
  <c r="A246" i="1"/>
  <c r="U246" i="1"/>
  <c r="V246" i="1"/>
  <c r="W246" i="1"/>
  <c r="Y246" i="1"/>
  <c r="AD246" i="1"/>
  <c r="BL246" i="1"/>
  <c r="AR246" i="1"/>
  <c r="Z246" i="1"/>
  <c r="AE246" i="1"/>
  <c r="CK246" i="1"/>
  <c r="BQ246" i="1"/>
  <c r="AA246" i="1"/>
  <c r="AF246" i="1"/>
  <c r="DJ246" i="1"/>
  <c r="CP246" i="1"/>
  <c r="AB246" i="1"/>
  <c r="AG246" i="1"/>
  <c r="EI246" i="1"/>
  <c r="DO246" i="1"/>
  <c r="AC246" i="1"/>
  <c r="AH246" i="1"/>
  <c r="FH246" i="1"/>
  <c r="EN246" i="1"/>
  <c r="FK246" i="1"/>
  <c r="FN246" i="1"/>
  <c r="FP246" i="1"/>
  <c r="FR246" i="1"/>
  <c r="K246" i="1"/>
  <c r="AP246" i="1"/>
  <c r="BO246" i="1"/>
  <c r="CN246" i="1"/>
  <c r="DM246" i="1"/>
  <c r="EL246" i="1"/>
  <c r="J246" i="1"/>
  <c r="AO246" i="1"/>
  <c r="BN246" i="1"/>
  <c r="CM246" i="1"/>
  <c r="DL246" i="1"/>
  <c r="EK246" i="1"/>
  <c r="F246" i="1"/>
  <c r="A403" i="1"/>
  <c r="U403" i="1"/>
  <c r="V403" i="1"/>
  <c r="W403" i="1"/>
  <c r="Y403" i="1"/>
  <c r="AD403" i="1"/>
  <c r="BL403" i="1"/>
  <c r="AR403" i="1"/>
  <c r="Z403" i="1"/>
  <c r="AE403" i="1"/>
  <c r="CK403" i="1"/>
  <c r="BQ403" i="1"/>
  <c r="AA403" i="1"/>
  <c r="AF403" i="1"/>
  <c r="DJ403" i="1"/>
  <c r="CP403" i="1"/>
  <c r="AB403" i="1"/>
  <c r="AG403" i="1"/>
  <c r="EI403" i="1"/>
  <c r="DO403" i="1"/>
  <c r="AC403" i="1"/>
  <c r="AH403" i="1"/>
  <c r="FH403" i="1"/>
  <c r="EN403" i="1"/>
  <c r="FK403" i="1"/>
  <c r="FN403" i="1"/>
  <c r="FP403" i="1"/>
  <c r="FR403" i="1"/>
  <c r="K403" i="1"/>
  <c r="AP403" i="1"/>
  <c r="BO403" i="1"/>
  <c r="CN403" i="1"/>
  <c r="DM403" i="1"/>
  <c r="EL403" i="1"/>
  <c r="FQ403" i="1"/>
  <c r="J403" i="1"/>
  <c r="AO403" i="1"/>
  <c r="BN403" i="1"/>
  <c r="CM403" i="1"/>
  <c r="DL403" i="1"/>
  <c r="EK403" i="1"/>
  <c r="FO403" i="1"/>
  <c r="F403" i="1"/>
  <c r="A436" i="1"/>
  <c r="U436" i="1"/>
  <c r="V436" i="1"/>
  <c r="W436" i="1"/>
  <c r="Y436" i="1"/>
  <c r="AD436" i="1"/>
  <c r="BL436" i="1"/>
  <c r="AR436" i="1"/>
  <c r="Z436" i="1"/>
  <c r="AE436" i="1"/>
  <c r="CK436" i="1"/>
  <c r="BQ436" i="1"/>
  <c r="AA436" i="1"/>
  <c r="AF436" i="1"/>
  <c r="DJ436" i="1"/>
  <c r="CP436" i="1"/>
  <c r="AB436" i="1"/>
  <c r="AG436" i="1"/>
  <c r="EI436" i="1"/>
  <c r="DO436" i="1"/>
  <c r="AC436" i="1"/>
  <c r="AH436" i="1"/>
  <c r="FH436" i="1"/>
  <c r="EN436" i="1"/>
  <c r="FK436" i="1"/>
  <c r="FN436" i="1"/>
  <c r="FP436" i="1"/>
  <c r="FR436" i="1"/>
  <c r="K436" i="1"/>
  <c r="AP436" i="1"/>
  <c r="BO436" i="1"/>
  <c r="CN436" i="1"/>
  <c r="DM436" i="1"/>
  <c r="EL436" i="1"/>
  <c r="FQ436" i="1"/>
  <c r="J436" i="1"/>
  <c r="AO436" i="1"/>
  <c r="BN436" i="1"/>
  <c r="CM436" i="1"/>
  <c r="DL436" i="1"/>
  <c r="EK436" i="1"/>
  <c r="FO436" i="1"/>
  <c r="F436" i="1"/>
  <c r="A387" i="1"/>
  <c r="U387" i="1"/>
  <c r="V387" i="1"/>
  <c r="W387" i="1"/>
  <c r="Y387" i="1"/>
  <c r="AD387" i="1"/>
  <c r="BL387" i="1"/>
  <c r="AR387" i="1"/>
  <c r="Z387" i="1"/>
  <c r="AE387" i="1"/>
  <c r="CK387" i="1"/>
  <c r="BQ387" i="1"/>
  <c r="AA387" i="1"/>
  <c r="AF387" i="1"/>
  <c r="DJ387" i="1"/>
  <c r="CP387" i="1"/>
  <c r="AB387" i="1"/>
  <c r="AG387" i="1"/>
  <c r="EI387" i="1"/>
  <c r="DO387" i="1"/>
  <c r="AC387" i="1"/>
  <c r="AH387" i="1"/>
  <c r="FH387" i="1"/>
  <c r="EN387" i="1"/>
  <c r="FK387" i="1"/>
  <c r="FN387" i="1"/>
  <c r="FP387" i="1"/>
  <c r="FR387" i="1"/>
  <c r="K387" i="1"/>
  <c r="AP387" i="1"/>
  <c r="BO387" i="1"/>
  <c r="CN387" i="1"/>
  <c r="DM387" i="1"/>
  <c r="EL387" i="1"/>
  <c r="FQ387" i="1"/>
  <c r="J387" i="1"/>
  <c r="AO387" i="1"/>
  <c r="BN387" i="1"/>
  <c r="CM387" i="1"/>
  <c r="DL387" i="1"/>
  <c r="EK387" i="1"/>
  <c r="FO387" i="1"/>
  <c r="F387" i="1"/>
  <c r="A165" i="1"/>
  <c r="U165" i="1"/>
  <c r="V165" i="1"/>
  <c r="W165" i="1"/>
  <c r="Y165" i="1"/>
  <c r="AD165" i="1"/>
  <c r="BL165" i="1"/>
  <c r="AR165" i="1"/>
  <c r="Z165" i="1"/>
  <c r="AE165" i="1"/>
  <c r="CK165" i="1"/>
  <c r="BQ165" i="1"/>
  <c r="AA165" i="1"/>
  <c r="AF165" i="1"/>
  <c r="DJ165" i="1"/>
  <c r="CP165" i="1"/>
  <c r="AB165" i="1"/>
  <c r="AG165" i="1"/>
  <c r="EI165" i="1"/>
  <c r="DO165" i="1"/>
  <c r="AC165" i="1"/>
  <c r="AH165" i="1"/>
  <c r="FH165" i="1"/>
  <c r="EN165" i="1"/>
  <c r="FK165" i="1"/>
  <c r="FN165" i="1"/>
  <c r="FP165" i="1"/>
  <c r="FR165" i="1"/>
  <c r="K165" i="1"/>
  <c r="AP165" i="1"/>
  <c r="BO165" i="1"/>
  <c r="CN165" i="1"/>
  <c r="DM165" i="1"/>
  <c r="EL165" i="1"/>
  <c r="FQ165" i="1"/>
  <c r="J165" i="1"/>
  <c r="AO165" i="1"/>
  <c r="BN165" i="1"/>
  <c r="CM165" i="1"/>
  <c r="DL165" i="1"/>
  <c r="EK165" i="1"/>
  <c r="FO165" i="1"/>
  <c r="F165" i="1"/>
  <c r="A371" i="1"/>
  <c r="U371" i="1"/>
  <c r="V371" i="1"/>
  <c r="W371" i="1"/>
  <c r="Y371" i="1"/>
  <c r="AD371" i="1"/>
  <c r="BL371" i="1"/>
  <c r="AR371" i="1"/>
  <c r="Z371" i="1"/>
  <c r="AE371" i="1"/>
  <c r="CK371" i="1"/>
  <c r="BQ371" i="1"/>
  <c r="AA371" i="1"/>
  <c r="AF371" i="1"/>
  <c r="DJ371" i="1"/>
  <c r="CP371" i="1"/>
  <c r="AB371" i="1"/>
  <c r="AG371" i="1"/>
  <c r="EI371" i="1"/>
  <c r="DO371" i="1"/>
  <c r="AC371" i="1"/>
  <c r="AH371" i="1"/>
  <c r="FH371" i="1"/>
  <c r="EN371" i="1"/>
  <c r="FK371" i="1"/>
  <c r="FN371" i="1"/>
  <c r="FP371" i="1"/>
  <c r="FR371" i="1"/>
  <c r="K371" i="1"/>
  <c r="AP371" i="1"/>
  <c r="BO371" i="1"/>
  <c r="CN371" i="1"/>
  <c r="DM371" i="1"/>
  <c r="EL371" i="1"/>
  <c r="J371" i="1"/>
  <c r="AO371" i="1"/>
  <c r="BN371" i="1"/>
  <c r="CM371" i="1"/>
  <c r="DL371" i="1"/>
  <c r="EK371" i="1"/>
  <c r="FO371" i="1"/>
  <c r="F371" i="1"/>
  <c r="A162" i="1"/>
  <c r="U162" i="1"/>
  <c r="V162" i="1"/>
  <c r="W162" i="1"/>
  <c r="Y162" i="1"/>
  <c r="AD162" i="1"/>
  <c r="BL162" i="1"/>
  <c r="AR162" i="1"/>
  <c r="Z162" i="1"/>
  <c r="AE162" i="1"/>
  <c r="CK162" i="1"/>
  <c r="BQ162" i="1"/>
  <c r="AA162" i="1"/>
  <c r="AF162" i="1"/>
  <c r="DJ162" i="1"/>
  <c r="CP162" i="1"/>
  <c r="AB162" i="1"/>
  <c r="AG162" i="1"/>
  <c r="EI162" i="1"/>
  <c r="DO162" i="1"/>
  <c r="AC162" i="1"/>
  <c r="AH162" i="1"/>
  <c r="FH162" i="1"/>
  <c r="EN162" i="1"/>
  <c r="FK162" i="1"/>
  <c r="FN162" i="1"/>
  <c r="FP162" i="1"/>
  <c r="FR162" i="1"/>
  <c r="K162" i="1"/>
  <c r="AP162" i="1"/>
  <c r="BO162" i="1"/>
  <c r="CN162" i="1"/>
  <c r="DM162" i="1"/>
  <c r="EL162" i="1"/>
  <c r="FQ162" i="1"/>
  <c r="J162" i="1"/>
  <c r="AO162" i="1"/>
  <c r="BN162" i="1"/>
  <c r="CM162" i="1"/>
  <c r="DL162" i="1"/>
  <c r="EK162" i="1"/>
  <c r="FO162" i="1"/>
  <c r="F162" i="1"/>
  <c r="A407" i="1"/>
  <c r="U407" i="1"/>
  <c r="V407" i="1"/>
  <c r="W407" i="1"/>
  <c r="Y407" i="1"/>
  <c r="AD407" i="1"/>
  <c r="BL407" i="1"/>
  <c r="AR407" i="1"/>
  <c r="Z407" i="1"/>
  <c r="AE407" i="1"/>
  <c r="CK407" i="1"/>
  <c r="BQ407" i="1"/>
  <c r="AA407" i="1"/>
  <c r="AF407" i="1"/>
  <c r="DJ407" i="1"/>
  <c r="CP407" i="1"/>
  <c r="AB407" i="1"/>
  <c r="AG407" i="1"/>
  <c r="EI407" i="1"/>
  <c r="DO407" i="1"/>
  <c r="AC407" i="1"/>
  <c r="AH407" i="1"/>
  <c r="FH407" i="1"/>
  <c r="EN407" i="1"/>
  <c r="FK407" i="1"/>
  <c r="FN407" i="1"/>
  <c r="FP407" i="1"/>
  <c r="FR407" i="1"/>
  <c r="K407" i="1"/>
  <c r="AP407" i="1"/>
  <c r="BO407" i="1"/>
  <c r="CN407" i="1"/>
  <c r="DM407" i="1"/>
  <c r="EL407" i="1"/>
  <c r="FQ407" i="1"/>
  <c r="J407" i="1"/>
  <c r="AO407" i="1"/>
  <c r="BN407" i="1"/>
  <c r="CM407" i="1"/>
  <c r="DL407" i="1"/>
  <c r="EK407" i="1"/>
  <c r="FO407" i="1"/>
  <c r="F407" i="1"/>
  <c r="A174" i="1"/>
  <c r="U174" i="1"/>
  <c r="V174" i="1"/>
  <c r="W174" i="1"/>
  <c r="Y174" i="1"/>
  <c r="AD174" i="1"/>
  <c r="BL174" i="1"/>
  <c r="AR174" i="1"/>
  <c r="Z174" i="1"/>
  <c r="AE174" i="1"/>
  <c r="CK174" i="1"/>
  <c r="BQ174" i="1"/>
  <c r="AA174" i="1"/>
  <c r="AF174" i="1"/>
  <c r="DJ174" i="1"/>
  <c r="CP174" i="1"/>
  <c r="AB174" i="1"/>
  <c r="AG174" i="1"/>
  <c r="EI174" i="1"/>
  <c r="DO174" i="1"/>
  <c r="AC174" i="1"/>
  <c r="AH174" i="1"/>
  <c r="FH174" i="1"/>
  <c r="EN174" i="1"/>
  <c r="FK174" i="1"/>
  <c r="FN174" i="1"/>
  <c r="FP174" i="1"/>
  <c r="FR174" i="1"/>
  <c r="K174" i="1"/>
  <c r="AP174" i="1"/>
  <c r="BO174" i="1"/>
  <c r="CN174" i="1"/>
  <c r="DM174" i="1"/>
  <c r="EL174" i="1"/>
  <c r="FQ174" i="1"/>
  <c r="J174" i="1"/>
  <c r="AO174" i="1"/>
  <c r="BN174" i="1"/>
  <c r="CM174" i="1"/>
  <c r="DL174" i="1"/>
  <c r="EK174" i="1"/>
  <c r="FO174" i="1"/>
  <c r="F174" i="1"/>
  <c r="A232" i="1"/>
  <c r="U232" i="1"/>
  <c r="V232" i="1"/>
  <c r="W232" i="1"/>
  <c r="Y232" i="1"/>
  <c r="AD232" i="1"/>
  <c r="BL232" i="1"/>
  <c r="AR232" i="1"/>
  <c r="Z232" i="1"/>
  <c r="AE232" i="1"/>
  <c r="CK232" i="1"/>
  <c r="BQ232" i="1"/>
  <c r="AA232" i="1"/>
  <c r="AF232" i="1"/>
  <c r="DJ232" i="1"/>
  <c r="CP232" i="1"/>
  <c r="AB232" i="1"/>
  <c r="AG232" i="1"/>
  <c r="EI232" i="1"/>
  <c r="DO232" i="1"/>
  <c r="AC232" i="1"/>
  <c r="AH232" i="1"/>
  <c r="FH232" i="1"/>
  <c r="EN232" i="1"/>
  <c r="FK232" i="1"/>
  <c r="FN232" i="1"/>
  <c r="FP232" i="1"/>
  <c r="FR232" i="1"/>
  <c r="K232" i="1"/>
  <c r="AP232" i="1"/>
  <c r="BO232" i="1"/>
  <c r="CN232" i="1"/>
  <c r="DM232" i="1"/>
  <c r="EL232" i="1"/>
  <c r="FQ232" i="1"/>
  <c r="J232" i="1"/>
  <c r="AO232" i="1"/>
  <c r="BN232" i="1"/>
  <c r="CM232" i="1"/>
  <c r="DL232" i="1"/>
  <c r="EK232" i="1"/>
  <c r="FO232" i="1"/>
  <c r="F232" i="1"/>
  <c r="A367" i="1"/>
  <c r="U367" i="1"/>
  <c r="V367" i="1"/>
  <c r="W367" i="1"/>
  <c r="Y367" i="1"/>
  <c r="AD367" i="1"/>
  <c r="BL367" i="1"/>
  <c r="AR367" i="1"/>
  <c r="Z367" i="1"/>
  <c r="AE367" i="1"/>
  <c r="CK367" i="1"/>
  <c r="BQ367" i="1"/>
  <c r="AA367" i="1"/>
  <c r="AF367" i="1"/>
  <c r="DJ367" i="1"/>
  <c r="CP367" i="1"/>
  <c r="AB367" i="1"/>
  <c r="AG367" i="1"/>
  <c r="EI367" i="1"/>
  <c r="DO367" i="1"/>
  <c r="AC367" i="1"/>
  <c r="AH367" i="1"/>
  <c r="FH367" i="1"/>
  <c r="EN367" i="1"/>
  <c r="FK367" i="1"/>
  <c r="FN367" i="1"/>
  <c r="FP367" i="1"/>
  <c r="FR367" i="1"/>
  <c r="K367" i="1"/>
  <c r="AP367" i="1"/>
  <c r="BO367" i="1"/>
  <c r="CN367" i="1"/>
  <c r="DM367" i="1"/>
  <c r="EL367" i="1"/>
  <c r="FQ367" i="1"/>
  <c r="J367" i="1"/>
  <c r="AO367" i="1"/>
  <c r="BN367" i="1"/>
  <c r="CM367" i="1"/>
  <c r="DL367" i="1"/>
  <c r="EK367" i="1"/>
  <c r="FO367" i="1"/>
  <c r="F367" i="1"/>
  <c r="A370" i="1"/>
  <c r="U370" i="1"/>
  <c r="V370" i="1"/>
  <c r="W370" i="1"/>
  <c r="Y370" i="1"/>
  <c r="AD370" i="1"/>
  <c r="BL370" i="1"/>
  <c r="AR370" i="1"/>
  <c r="Z370" i="1"/>
  <c r="AE370" i="1"/>
  <c r="CK370" i="1"/>
  <c r="BQ370" i="1"/>
  <c r="AA370" i="1"/>
  <c r="AF370" i="1"/>
  <c r="DJ370" i="1"/>
  <c r="CP370" i="1"/>
  <c r="AB370" i="1"/>
  <c r="AG370" i="1"/>
  <c r="EI370" i="1"/>
  <c r="DO370" i="1"/>
  <c r="AC370" i="1"/>
  <c r="AH370" i="1"/>
  <c r="FH370" i="1"/>
  <c r="EN370" i="1"/>
  <c r="FK370" i="1"/>
  <c r="FN370" i="1"/>
  <c r="FP370" i="1"/>
  <c r="FR370" i="1"/>
  <c r="K370" i="1"/>
  <c r="AP370" i="1"/>
  <c r="BO370" i="1"/>
  <c r="CN370" i="1"/>
  <c r="DM370" i="1"/>
  <c r="EL370" i="1"/>
  <c r="FQ370" i="1"/>
  <c r="J370" i="1"/>
  <c r="AO370" i="1"/>
  <c r="BN370" i="1"/>
  <c r="CM370" i="1"/>
  <c r="DL370" i="1"/>
  <c r="EK370" i="1"/>
  <c r="FO370" i="1"/>
  <c r="F370" i="1"/>
  <c r="A245" i="1"/>
  <c r="U245" i="1"/>
  <c r="V245" i="1"/>
  <c r="W245" i="1"/>
  <c r="Y245" i="1"/>
  <c r="AD245" i="1"/>
  <c r="BL245" i="1"/>
  <c r="AR245" i="1"/>
  <c r="Z245" i="1"/>
  <c r="AE245" i="1"/>
  <c r="CK245" i="1"/>
  <c r="BQ245" i="1"/>
  <c r="AA245" i="1"/>
  <c r="AF245" i="1"/>
  <c r="DJ245" i="1"/>
  <c r="CP245" i="1"/>
  <c r="AB245" i="1"/>
  <c r="AG245" i="1"/>
  <c r="EI245" i="1"/>
  <c r="DO245" i="1"/>
  <c r="AC245" i="1"/>
  <c r="AH245" i="1"/>
  <c r="FH245" i="1"/>
  <c r="EN245" i="1"/>
  <c r="FK245" i="1"/>
  <c r="FN245" i="1"/>
  <c r="FP245" i="1"/>
  <c r="FR245" i="1"/>
  <c r="K245" i="1"/>
  <c r="AP245" i="1"/>
  <c r="BO245" i="1"/>
  <c r="CN245" i="1"/>
  <c r="DM245" i="1"/>
  <c r="EL245" i="1"/>
  <c r="J245" i="1"/>
  <c r="AO245" i="1"/>
  <c r="BN245" i="1"/>
  <c r="CM245" i="1"/>
  <c r="DL245" i="1"/>
  <c r="EK245" i="1"/>
  <c r="F245" i="1"/>
  <c r="A158" i="1"/>
  <c r="U158" i="1"/>
  <c r="V158" i="1"/>
  <c r="W158" i="1"/>
  <c r="Y158" i="1"/>
  <c r="AD158" i="1"/>
  <c r="BL158" i="1"/>
  <c r="AR158" i="1"/>
  <c r="Z158" i="1"/>
  <c r="AE158" i="1"/>
  <c r="CK158" i="1"/>
  <c r="BQ158" i="1"/>
  <c r="AA158" i="1"/>
  <c r="AF158" i="1"/>
  <c r="DJ158" i="1"/>
  <c r="CP158" i="1"/>
  <c r="AB158" i="1"/>
  <c r="AG158" i="1"/>
  <c r="EI158" i="1"/>
  <c r="DO158" i="1"/>
  <c r="AC158" i="1"/>
  <c r="AH158" i="1"/>
  <c r="FH158" i="1"/>
  <c r="EN158" i="1"/>
  <c r="FK158" i="1"/>
  <c r="FN158" i="1"/>
  <c r="FP158" i="1"/>
  <c r="FR158" i="1"/>
  <c r="K158" i="1"/>
  <c r="AP158" i="1"/>
  <c r="BO158" i="1"/>
  <c r="CN158" i="1"/>
  <c r="DM158" i="1"/>
  <c r="EL158" i="1"/>
  <c r="FQ158" i="1"/>
  <c r="J158" i="1"/>
  <c r="AO158" i="1"/>
  <c r="BN158" i="1"/>
  <c r="CM158" i="1"/>
  <c r="DL158" i="1"/>
  <c r="EK158" i="1"/>
  <c r="FO158" i="1"/>
  <c r="F158" i="1"/>
  <c r="A363" i="1"/>
  <c r="U363" i="1"/>
  <c r="V363" i="1"/>
  <c r="W363" i="1"/>
  <c r="Y363" i="1"/>
  <c r="AD363" i="1"/>
  <c r="BL363" i="1"/>
  <c r="AR363" i="1"/>
  <c r="Z363" i="1"/>
  <c r="AE363" i="1"/>
  <c r="CK363" i="1"/>
  <c r="BQ363" i="1"/>
  <c r="AA363" i="1"/>
  <c r="AF363" i="1"/>
  <c r="DJ363" i="1"/>
  <c r="CP363" i="1"/>
  <c r="AB363" i="1"/>
  <c r="AG363" i="1"/>
  <c r="EI363" i="1"/>
  <c r="DO363" i="1"/>
  <c r="AC363" i="1"/>
  <c r="AH363" i="1"/>
  <c r="FH363" i="1"/>
  <c r="EN363" i="1"/>
  <c r="FK363" i="1"/>
  <c r="FN363" i="1"/>
  <c r="FP363" i="1"/>
  <c r="FR363" i="1"/>
  <c r="K363" i="1"/>
  <c r="AP363" i="1"/>
  <c r="BO363" i="1"/>
  <c r="CN363" i="1"/>
  <c r="DM363" i="1"/>
  <c r="EL363" i="1"/>
  <c r="FQ363" i="1"/>
  <c r="J363" i="1"/>
  <c r="AO363" i="1"/>
  <c r="BN363" i="1"/>
  <c r="CM363" i="1"/>
  <c r="DL363" i="1"/>
  <c r="EK363" i="1"/>
  <c r="FO363" i="1"/>
  <c r="F363" i="1"/>
  <c r="A159" i="1"/>
  <c r="U159" i="1"/>
  <c r="V159" i="1"/>
  <c r="W159" i="1"/>
  <c r="Y159" i="1"/>
  <c r="AD159" i="1"/>
  <c r="BL159" i="1"/>
  <c r="AR159" i="1"/>
  <c r="Z159" i="1"/>
  <c r="AE159" i="1"/>
  <c r="CK159" i="1"/>
  <c r="BQ159" i="1"/>
  <c r="AA159" i="1"/>
  <c r="AF159" i="1"/>
  <c r="DJ159" i="1"/>
  <c r="CP159" i="1"/>
  <c r="AB159" i="1"/>
  <c r="AG159" i="1"/>
  <c r="EI159" i="1"/>
  <c r="DO159" i="1"/>
  <c r="AC159" i="1"/>
  <c r="AH159" i="1"/>
  <c r="FH159" i="1"/>
  <c r="EN159" i="1"/>
  <c r="FK159" i="1"/>
  <c r="FN159" i="1"/>
  <c r="FP159" i="1"/>
  <c r="FR159" i="1"/>
  <c r="K159" i="1"/>
  <c r="AP159" i="1"/>
  <c r="BO159" i="1"/>
  <c r="CN159" i="1"/>
  <c r="DM159" i="1"/>
  <c r="EL159" i="1"/>
  <c r="FQ159" i="1"/>
  <c r="J159" i="1"/>
  <c r="AO159" i="1"/>
  <c r="BN159" i="1"/>
  <c r="CM159" i="1"/>
  <c r="DL159" i="1"/>
  <c r="EK159" i="1"/>
  <c r="FO159" i="1"/>
  <c r="F159" i="1"/>
  <c r="A439" i="1"/>
  <c r="U439" i="1"/>
  <c r="V439" i="1"/>
  <c r="W439" i="1"/>
  <c r="Y439" i="1"/>
  <c r="AD439" i="1"/>
  <c r="BL439" i="1"/>
  <c r="AR439" i="1"/>
  <c r="Z439" i="1"/>
  <c r="AE439" i="1"/>
  <c r="CK439" i="1"/>
  <c r="BQ439" i="1"/>
  <c r="AA439" i="1"/>
  <c r="AF439" i="1"/>
  <c r="DJ439" i="1"/>
  <c r="CP439" i="1"/>
  <c r="AB439" i="1"/>
  <c r="AG439" i="1"/>
  <c r="EI439" i="1"/>
  <c r="DO439" i="1"/>
  <c r="AC439" i="1"/>
  <c r="AH439" i="1"/>
  <c r="FH439" i="1"/>
  <c r="EN439" i="1"/>
  <c r="FK439" i="1"/>
  <c r="FN439" i="1"/>
  <c r="FP439" i="1"/>
  <c r="FR439" i="1"/>
  <c r="K439" i="1"/>
  <c r="AP439" i="1"/>
  <c r="BO439" i="1"/>
  <c r="CN439" i="1"/>
  <c r="DM439" i="1"/>
  <c r="EL439" i="1"/>
  <c r="FQ439" i="1"/>
  <c r="J439" i="1"/>
  <c r="AO439" i="1"/>
  <c r="BN439" i="1"/>
  <c r="CM439" i="1"/>
  <c r="DL439" i="1"/>
  <c r="EK439" i="1"/>
  <c r="FO439" i="1"/>
  <c r="F439" i="1"/>
  <c r="A411" i="1"/>
  <c r="U411" i="1"/>
  <c r="V411" i="1"/>
  <c r="W411" i="1"/>
  <c r="Y411" i="1"/>
  <c r="AD411" i="1"/>
  <c r="BL411" i="1"/>
  <c r="AR411" i="1"/>
  <c r="Z411" i="1"/>
  <c r="AE411" i="1"/>
  <c r="CK411" i="1"/>
  <c r="BQ411" i="1"/>
  <c r="AA411" i="1"/>
  <c r="AF411" i="1"/>
  <c r="DJ411" i="1"/>
  <c r="CP411" i="1"/>
  <c r="AB411" i="1"/>
  <c r="AG411" i="1"/>
  <c r="EI411" i="1"/>
  <c r="DO411" i="1"/>
  <c r="AC411" i="1"/>
  <c r="AH411" i="1"/>
  <c r="FH411" i="1"/>
  <c r="EN411" i="1"/>
  <c r="FK411" i="1"/>
  <c r="FN411" i="1"/>
  <c r="FP411" i="1"/>
  <c r="FR411" i="1"/>
  <c r="K411" i="1"/>
  <c r="AP411" i="1"/>
  <c r="BO411" i="1"/>
  <c r="CN411" i="1"/>
  <c r="DM411" i="1"/>
  <c r="EL411" i="1"/>
  <c r="FQ411" i="1"/>
  <c r="J411" i="1"/>
  <c r="AO411" i="1"/>
  <c r="BN411" i="1"/>
  <c r="CM411" i="1"/>
  <c r="DL411" i="1"/>
  <c r="EK411" i="1"/>
  <c r="FO411" i="1"/>
  <c r="F411" i="1"/>
  <c r="A209" i="1"/>
  <c r="U209" i="1"/>
  <c r="V209" i="1"/>
  <c r="W209" i="1"/>
  <c r="Y209" i="1"/>
  <c r="AD209" i="1"/>
  <c r="BL209" i="1"/>
  <c r="AR209" i="1"/>
  <c r="Z209" i="1"/>
  <c r="AE209" i="1"/>
  <c r="CK209" i="1"/>
  <c r="BQ209" i="1"/>
  <c r="AA209" i="1"/>
  <c r="AF209" i="1"/>
  <c r="DJ209" i="1"/>
  <c r="CP209" i="1"/>
  <c r="AB209" i="1"/>
  <c r="AG209" i="1"/>
  <c r="EI209" i="1"/>
  <c r="DO209" i="1"/>
  <c r="AC209" i="1"/>
  <c r="AH209" i="1"/>
  <c r="FH209" i="1"/>
  <c r="EN209" i="1"/>
  <c r="FK209" i="1"/>
  <c r="FN209" i="1"/>
  <c r="FP209" i="1"/>
  <c r="FR209" i="1"/>
  <c r="K209" i="1"/>
  <c r="AP209" i="1"/>
  <c r="BO209" i="1"/>
  <c r="CN209" i="1"/>
  <c r="DM209" i="1"/>
  <c r="EL209" i="1"/>
  <c r="FQ209" i="1"/>
  <c r="J209" i="1"/>
  <c r="AO209" i="1"/>
  <c r="BN209" i="1"/>
  <c r="CM209" i="1"/>
  <c r="DL209" i="1"/>
  <c r="EK209" i="1"/>
  <c r="FO209" i="1"/>
  <c r="F209" i="1"/>
  <c r="A382" i="1"/>
  <c r="U382" i="1"/>
  <c r="V382" i="1"/>
  <c r="W382" i="1"/>
  <c r="Y382" i="1"/>
  <c r="AD382" i="1"/>
  <c r="BL382" i="1"/>
  <c r="AR382" i="1"/>
  <c r="Z382" i="1"/>
  <c r="AE382" i="1"/>
  <c r="CK382" i="1"/>
  <c r="BQ382" i="1"/>
  <c r="AA382" i="1"/>
  <c r="AF382" i="1"/>
  <c r="DJ382" i="1"/>
  <c r="CP382" i="1"/>
  <c r="AB382" i="1"/>
  <c r="AG382" i="1"/>
  <c r="EI382" i="1"/>
  <c r="DO382" i="1"/>
  <c r="AC382" i="1"/>
  <c r="AH382" i="1"/>
  <c r="FH382" i="1"/>
  <c r="EN382" i="1"/>
  <c r="FK382" i="1"/>
  <c r="FN382" i="1"/>
  <c r="FP382" i="1"/>
  <c r="FR382" i="1"/>
  <c r="K382" i="1"/>
  <c r="AP382" i="1"/>
  <c r="BO382" i="1"/>
  <c r="CN382" i="1"/>
  <c r="DM382" i="1"/>
  <c r="EL382" i="1"/>
  <c r="FQ382" i="1"/>
  <c r="J382" i="1"/>
  <c r="AO382" i="1"/>
  <c r="BN382" i="1"/>
  <c r="CM382" i="1"/>
  <c r="DL382" i="1"/>
  <c r="EK382" i="1"/>
  <c r="FO382" i="1"/>
  <c r="F382" i="1"/>
  <c r="A409" i="1"/>
  <c r="U409" i="1"/>
  <c r="V409" i="1"/>
  <c r="W409" i="1"/>
  <c r="Y409" i="1"/>
  <c r="AD409" i="1"/>
  <c r="BL409" i="1"/>
  <c r="AR409" i="1"/>
  <c r="Z409" i="1"/>
  <c r="AE409" i="1"/>
  <c r="CK409" i="1"/>
  <c r="BQ409" i="1"/>
  <c r="AA409" i="1"/>
  <c r="AF409" i="1"/>
  <c r="DJ409" i="1"/>
  <c r="CP409" i="1"/>
  <c r="AB409" i="1"/>
  <c r="AG409" i="1"/>
  <c r="EI409" i="1"/>
  <c r="DO409" i="1"/>
  <c r="AC409" i="1"/>
  <c r="AH409" i="1"/>
  <c r="FH409" i="1"/>
  <c r="EN409" i="1"/>
  <c r="FK409" i="1"/>
  <c r="FN409" i="1"/>
  <c r="FP409" i="1"/>
  <c r="FR409" i="1"/>
  <c r="K409" i="1"/>
  <c r="AP409" i="1"/>
  <c r="BO409" i="1"/>
  <c r="CN409" i="1"/>
  <c r="DM409" i="1"/>
  <c r="EL409" i="1"/>
  <c r="FQ409" i="1"/>
  <c r="J409" i="1"/>
  <c r="AO409" i="1"/>
  <c r="BN409" i="1"/>
  <c r="CM409" i="1"/>
  <c r="DL409" i="1"/>
  <c r="EK409" i="1"/>
  <c r="FO409" i="1"/>
  <c r="F409" i="1"/>
  <c r="A115" i="1"/>
  <c r="U115" i="1"/>
  <c r="V115" i="1"/>
  <c r="W115" i="1"/>
  <c r="Y115" i="1"/>
  <c r="AD115" i="1"/>
  <c r="BL115" i="1"/>
  <c r="AR115" i="1"/>
  <c r="Z115" i="1"/>
  <c r="AE115" i="1"/>
  <c r="CK115" i="1"/>
  <c r="BQ115" i="1"/>
  <c r="AA115" i="1"/>
  <c r="AF115" i="1"/>
  <c r="DJ115" i="1"/>
  <c r="CP115" i="1"/>
  <c r="AB115" i="1"/>
  <c r="AG115" i="1"/>
  <c r="EI115" i="1"/>
  <c r="DO115" i="1"/>
  <c r="AC115" i="1"/>
  <c r="AH115" i="1"/>
  <c r="FH115" i="1"/>
  <c r="EN115" i="1"/>
  <c r="FK115" i="1"/>
  <c r="FN115" i="1"/>
  <c r="FP115" i="1"/>
  <c r="FR115" i="1"/>
  <c r="K115" i="1"/>
  <c r="AP115" i="1"/>
  <c r="BO115" i="1"/>
  <c r="CN115" i="1"/>
  <c r="DM115" i="1"/>
  <c r="EL115" i="1"/>
  <c r="FQ115" i="1"/>
  <c r="J115" i="1"/>
  <c r="AO115" i="1"/>
  <c r="BN115" i="1"/>
  <c r="CM115" i="1"/>
  <c r="DL115" i="1"/>
  <c r="EK115" i="1"/>
  <c r="FO115" i="1"/>
  <c r="F115" i="1"/>
  <c r="A408" i="1"/>
  <c r="U408" i="1"/>
  <c r="V408" i="1"/>
  <c r="W408" i="1"/>
  <c r="Y408" i="1"/>
  <c r="AD408" i="1"/>
  <c r="BL408" i="1"/>
  <c r="AR408" i="1"/>
  <c r="Z408" i="1"/>
  <c r="AE408" i="1"/>
  <c r="CK408" i="1"/>
  <c r="BQ408" i="1"/>
  <c r="AA408" i="1"/>
  <c r="AF408" i="1"/>
  <c r="DJ408" i="1"/>
  <c r="CP408" i="1"/>
  <c r="AB408" i="1"/>
  <c r="AG408" i="1"/>
  <c r="EI408" i="1"/>
  <c r="DO408" i="1"/>
  <c r="AC408" i="1"/>
  <c r="AH408" i="1"/>
  <c r="FH408" i="1"/>
  <c r="EN408" i="1"/>
  <c r="FK408" i="1"/>
  <c r="FN408" i="1"/>
  <c r="FP408" i="1"/>
  <c r="FR408" i="1"/>
  <c r="K408" i="1"/>
  <c r="AP408" i="1"/>
  <c r="BO408" i="1"/>
  <c r="CN408" i="1"/>
  <c r="DM408" i="1"/>
  <c r="EL408" i="1"/>
  <c r="J408" i="1"/>
  <c r="AO408" i="1"/>
  <c r="BN408" i="1"/>
  <c r="CM408" i="1"/>
  <c r="DL408" i="1"/>
  <c r="EK408" i="1"/>
  <c r="FO408" i="1"/>
  <c r="F408" i="1"/>
  <c r="A399" i="1"/>
  <c r="U399" i="1"/>
  <c r="V399" i="1"/>
  <c r="W399" i="1"/>
  <c r="Y399" i="1"/>
  <c r="AD399" i="1"/>
  <c r="BL399" i="1"/>
  <c r="AR399" i="1"/>
  <c r="Z399" i="1"/>
  <c r="AE399" i="1"/>
  <c r="CK399" i="1"/>
  <c r="BQ399" i="1"/>
  <c r="AA399" i="1"/>
  <c r="AF399" i="1"/>
  <c r="DJ399" i="1"/>
  <c r="CP399" i="1"/>
  <c r="AB399" i="1"/>
  <c r="AG399" i="1"/>
  <c r="EI399" i="1"/>
  <c r="DO399" i="1"/>
  <c r="AC399" i="1"/>
  <c r="AH399" i="1"/>
  <c r="FH399" i="1"/>
  <c r="EN399" i="1"/>
  <c r="FK399" i="1"/>
  <c r="FN399" i="1"/>
  <c r="FP399" i="1"/>
  <c r="FR399" i="1"/>
  <c r="K399" i="1"/>
  <c r="AP399" i="1"/>
  <c r="BO399" i="1"/>
  <c r="CN399" i="1"/>
  <c r="DM399" i="1"/>
  <c r="EL399" i="1"/>
  <c r="FQ399" i="1"/>
  <c r="J399" i="1"/>
  <c r="AO399" i="1"/>
  <c r="BN399" i="1"/>
  <c r="CM399" i="1"/>
  <c r="DL399" i="1"/>
  <c r="EK399" i="1"/>
  <c r="FO399" i="1"/>
  <c r="F399" i="1"/>
  <c r="A244" i="1"/>
  <c r="U244" i="1"/>
  <c r="V244" i="1"/>
  <c r="W244" i="1"/>
  <c r="Y244" i="1"/>
  <c r="AD244" i="1"/>
  <c r="BL244" i="1"/>
  <c r="AR244" i="1"/>
  <c r="Z244" i="1"/>
  <c r="AE244" i="1"/>
  <c r="CK244" i="1"/>
  <c r="BQ244" i="1"/>
  <c r="AA244" i="1"/>
  <c r="AF244" i="1"/>
  <c r="DJ244" i="1"/>
  <c r="CP244" i="1"/>
  <c r="AB244" i="1"/>
  <c r="AG244" i="1"/>
  <c r="EI244" i="1"/>
  <c r="DO244" i="1"/>
  <c r="AC244" i="1"/>
  <c r="AH244" i="1"/>
  <c r="FH244" i="1"/>
  <c r="EN244" i="1"/>
  <c r="FK244" i="1"/>
  <c r="FN244" i="1"/>
  <c r="FP244" i="1"/>
  <c r="FR244" i="1"/>
  <c r="K244" i="1"/>
  <c r="AP244" i="1"/>
  <c r="BO244" i="1"/>
  <c r="CN244" i="1"/>
  <c r="DM244" i="1"/>
  <c r="EL244" i="1"/>
  <c r="J244" i="1"/>
  <c r="AO244" i="1"/>
  <c r="BN244" i="1"/>
  <c r="CM244" i="1"/>
  <c r="DL244" i="1"/>
  <c r="EK244" i="1"/>
  <c r="F244" i="1"/>
  <c r="A218" i="1"/>
  <c r="U218" i="1"/>
  <c r="V218" i="1"/>
  <c r="W218" i="1"/>
  <c r="Y218" i="1"/>
  <c r="AD218" i="1"/>
  <c r="BL218" i="1"/>
  <c r="AR218" i="1"/>
  <c r="Z218" i="1"/>
  <c r="AE218" i="1"/>
  <c r="CK218" i="1"/>
  <c r="BQ218" i="1"/>
  <c r="AA218" i="1"/>
  <c r="AF218" i="1"/>
  <c r="DJ218" i="1"/>
  <c r="CP218" i="1"/>
  <c r="AB218" i="1"/>
  <c r="AG218" i="1"/>
  <c r="EI218" i="1"/>
  <c r="DO218" i="1"/>
  <c r="AC218" i="1"/>
  <c r="AH218" i="1"/>
  <c r="FH218" i="1"/>
  <c r="EN218" i="1"/>
  <c r="FK218" i="1"/>
  <c r="FN218" i="1"/>
  <c r="FP218" i="1"/>
  <c r="FR218" i="1"/>
  <c r="K218" i="1"/>
  <c r="AP218" i="1"/>
  <c r="BO218" i="1"/>
  <c r="CN218" i="1"/>
  <c r="DM218" i="1"/>
  <c r="EL218" i="1"/>
  <c r="FQ218" i="1"/>
  <c r="J218" i="1"/>
  <c r="AO218" i="1"/>
  <c r="BN218" i="1"/>
  <c r="CM218" i="1"/>
  <c r="DL218" i="1"/>
  <c r="EK218" i="1"/>
  <c r="FO218" i="1"/>
  <c r="F218" i="1"/>
  <c r="A99" i="1"/>
  <c r="U99" i="1"/>
  <c r="V99" i="1"/>
  <c r="W99" i="1"/>
  <c r="Y99" i="1"/>
  <c r="AD99" i="1"/>
  <c r="BL99" i="1"/>
  <c r="AR99" i="1"/>
  <c r="Z99" i="1"/>
  <c r="AE99" i="1"/>
  <c r="CK99" i="1"/>
  <c r="BQ99" i="1"/>
  <c r="AA99" i="1"/>
  <c r="AF99" i="1"/>
  <c r="DJ99" i="1"/>
  <c r="CP99" i="1"/>
  <c r="AB99" i="1"/>
  <c r="AG99" i="1"/>
  <c r="EI99" i="1"/>
  <c r="DO99" i="1"/>
  <c r="AC99" i="1"/>
  <c r="AH99" i="1"/>
  <c r="FH99" i="1"/>
  <c r="EN99" i="1"/>
  <c r="FK99" i="1"/>
  <c r="FN99" i="1"/>
  <c r="FP99" i="1"/>
  <c r="FR99" i="1"/>
  <c r="K99" i="1"/>
  <c r="AP99" i="1"/>
  <c r="BO99" i="1"/>
  <c r="CN99" i="1"/>
  <c r="DM99" i="1"/>
  <c r="EL99" i="1"/>
  <c r="FQ99" i="1"/>
  <c r="J99" i="1"/>
  <c r="AO99" i="1"/>
  <c r="BN99" i="1"/>
  <c r="CM99" i="1"/>
  <c r="DL99" i="1"/>
  <c r="EK99" i="1"/>
  <c r="FO99" i="1"/>
  <c r="F99" i="1"/>
  <c r="A196" i="1"/>
  <c r="U196" i="1"/>
  <c r="V196" i="1"/>
  <c r="W196" i="1"/>
  <c r="Y196" i="1"/>
  <c r="AD196" i="1"/>
  <c r="BL196" i="1"/>
  <c r="AR196" i="1"/>
  <c r="Z196" i="1"/>
  <c r="AE196" i="1"/>
  <c r="CK196" i="1"/>
  <c r="BQ196" i="1"/>
  <c r="AA196" i="1"/>
  <c r="AF196" i="1"/>
  <c r="DJ196" i="1"/>
  <c r="CP196" i="1"/>
  <c r="AB196" i="1"/>
  <c r="AG196" i="1"/>
  <c r="EI196" i="1"/>
  <c r="DO196" i="1"/>
  <c r="AC196" i="1"/>
  <c r="AH196" i="1"/>
  <c r="FH196" i="1"/>
  <c r="EN196" i="1"/>
  <c r="FK196" i="1"/>
  <c r="FN196" i="1"/>
  <c r="FP196" i="1"/>
  <c r="FR196" i="1"/>
  <c r="K196" i="1"/>
  <c r="AP196" i="1"/>
  <c r="BO196" i="1"/>
  <c r="CN196" i="1"/>
  <c r="DM196" i="1"/>
  <c r="EL196" i="1"/>
  <c r="FQ196" i="1"/>
  <c r="J196" i="1"/>
  <c r="AO196" i="1"/>
  <c r="BN196" i="1"/>
  <c r="CM196" i="1"/>
  <c r="DL196" i="1"/>
  <c r="EK196" i="1"/>
  <c r="FO196" i="1"/>
  <c r="F196" i="1"/>
  <c r="A197" i="1"/>
  <c r="U197" i="1"/>
  <c r="V197" i="1"/>
  <c r="W197" i="1"/>
  <c r="Y197" i="1"/>
  <c r="AD197" i="1"/>
  <c r="BL197" i="1"/>
  <c r="AR197" i="1"/>
  <c r="Z197" i="1"/>
  <c r="AE197" i="1"/>
  <c r="CK197" i="1"/>
  <c r="BQ197" i="1"/>
  <c r="AA197" i="1"/>
  <c r="AF197" i="1"/>
  <c r="DJ197" i="1"/>
  <c r="CP197" i="1"/>
  <c r="AB197" i="1"/>
  <c r="AG197" i="1"/>
  <c r="EI197" i="1"/>
  <c r="DO197" i="1"/>
  <c r="AC197" i="1"/>
  <c r="AH197" i="1"/>
  <c r="FH197" i="1"/>
  <c r="EN197" i="1"/>
  <c r="FK197" i="1"/>
  <c r="FN197" i="1"/>
  <c r="FP197" i="1"/>
  <c r="FR197" i="1"/>
  <c r="K197" i="1"/>
  <c r="AP197" i="1"/>
  <c r="BO197" i="1"/>
  <c r="CN197" i="1"/>
  <c r="DM197" i="1"/>
  <c r="EL197" i="1"/>
  <c r="FQ197" i="1"/>
  <c r="J197" i="1"/>
  <c r="AO197" i="1"/>
  <c r="BN197" i="1"/>
  <c r="CM197" i="1"/>
  <c r="DL197" i="1"/>
  <c r="EK197" i="1"/>
  <c r="FO197" i="1"/>
  <c r="F197" i="1"/>
  <c r="A389" i="1"/>
  <c r="U389" i="1"/>
  <c r="V389" i="1"/>
  <c r="W389" i="1"/>
  <c r="Y389" i="1"/>
  <c r="AD389" i="1"/>
  <c r="BL389" i="1"/>
  <c r="AR389" i="1"/>
  <c r="Z389" i="1"/>
  <c r="AE389" i="1"/>
  <c r="CK389" i="1"/>
  <c r="BQ389" i="1"/>
  <c r="AA389" i="1"/>
  <c r="AF389" i="1"/>
  <c r="DJ389" i="1"/>
  <c r="CP389" i="1"/>
  <c r="AB389" i="1"/>
  <c r="AG389" i="1"/>
  <c r="EI389" i="1"/>
  <c r="DO389" i="1"/>
  <c r="AC389" i="1"/>
  <c r="AH389" i="1"/>
  <c r="FH389" i="1"/>
  <c r="EN389" i="1"/>
  <c r="FK389" i="1"/>
  <c r="FN389" i="1"/>
  <c r="FP389" i="1"/>
  <c r="FR389" i="1"/>
  <c r="K389" i="1"/>
  <c r="AP389" i="1"/>
  <c r="BO389" i="1"/>
  <c r="CN389" i="1"/>
  <c r="DM389" i="1"/>
  <c r="EL389" i="1"/>
  <c r="FQ389" i="1"/>
  <c r="J389" i="1"/>
  <c r="AO389" i="1"/>
  <c r="BN389" i="1"/>
  <c r="CM389" i="1"/>
  <c r="DL389" i="1"/>
  <c r="EK389" i="1"/>
  <c r="FO389" i="1"/>
  <c r="F389" i="1"/>
  <c r="A160" i="1"/>
  <c r="U160" i="1"/>
  <c r="V160" i="1"/>
  <c r="W160" i="1"/>
  <c r="Y160" i="1"/>
  <c r="AD160" i="1"/>
  <c r="BL160" i="1"/>
  <c r="AR160" i="1"/>
  <c r="Z160" i="1"/>
  <c r="AE160" i="1"/>
  <c r="CK160" i="1"/>
  <c r="BQ160" i="1"/>
  <c r="AA160" i="1"/>
  <c r="AF160" i="1"/>
  <c r="DJ160" i="1"/>
  <c r="CP160" i="1"/>
  <c r="AB160" i="1"/>
  <c r="AG160" i="1"/>
  <c r="EI160" i="1"/>
  <c r="DO160" i="1"/>
  <c r="AC160" i="1"/>
  <c r="AH160" i="1"/>
  <c r="FH160" i="1"/>
  <c r="EN160" i="1"/>
  <c r="FK160" i="1"/>
  <c r="FN160" i="1"/>
  <c r="FP160" i="1"/>
  <c r="FR160" i="1"/>
  <c r="K160" i="1"/>
  <c r="AP160" i="1"/>
  <c r="BO160" i="1"/>
  <c r="CN160" i="1"/>
  <c r="DM160" i="1"/>
  <c r="EL160" i="1"/>
  <c r="FQ160" i="1"/>
  <c r="J160" i="1"/>
  <c r="AO160" i="1"/>
  <c r="BN160" i="1"/>
  <c r="CM160" i="1"/>
  <c r="DL160" i="1"/>
  <c r="EK160" i="1"/>
  <c r="FO160" i="1"/>
  <c r="F160" i="1"/>
  <c r="A388" i="1"/>
  <c r="U388" i="1"/>
  <c r="V388" i="1"/>
  <c r="W388" i="1"/>
  <c r="Y388" i="1"/>
  <c r="AD388" i="1"/>
  <c r="BL388" i="1"/>
  <c r="AR388" i="1"/>
  <c r="Z388" i="1"/>
  <c r="AE388" i="1"/>
  <c r="CK388" i="1"/>
  <c r="BQ388" i="1"/>
  <c r="AA388" i="1"/>
  <c r="AF388" i="1"/>
  <c r="DJ388" i="1"/>
  <c r="CP388" i="1"/>
  <c r="AB388" i="1"/>
  <c r="AG388" i="1"/>
  <c r="EI388" i="1"/>
  <c r="DO388" i="1"/>
  <c r="AC388" i="1"/>
  <c r="AH388" i="1"/>
  <c r="FH388" i="1"/>
  <c r="EN388" i="1"/>
  <c r="FK388" i="1"/>
  <c r="FN388" i="1"/>
  <c r="FP388" i="1"/>
  <c r="FR388" i="1"/>
  <c r="K388" i="1"/>
  <c r="AP388" i="1"/>
  <c r="BO388" i="1"/>
  <c r="CN388" i="1"/>
  <c r="DM388" i="1"/>
  <c r="EL388" i="1"/>
  <c r="FQ388" i="1"/>
  <c r="J388" i="1"/>
  <c r="AO388" i="1"/>
  <c r="BN388" i="1"/>
  <c r="CM388" i="1"/>
  <c r="DL388" i="1"/>
  <c r="EK388" i="1"/>
  <c r="FO388" i="1"/>
  <c r="F388" i="1"/>
  <c r="A243" i="1"/>
  <c r="U243" i="1"/>
  <c r="V243" i="1"/>
  <c r="W243" i="1"/>
  <c r="Y243" i="1"/>
  <c r="AD243" i="1"/>
  <c r="BL243" i="1"/>
  <c r="AR243" i="1"/>
  <c r="Z243" i="1"/>
  <c r="AE243" i="1"/>
  <c r="CK243" i="1"/>
  <c r="BQ243" i="1"/>
  <c r="AA243" i="1"/>
  <c r="AF243" i="1"/>
  <c r="DJ243" i="1"/>
  <c r="CP243" i="1"/>
  <c r="AB243" i="1"/>
  <c r="AG243" i="1"/>
  <c r="EI243" i="1"/>
  <c r="DO243" i="1"/>
  <c r="AC243" i="1"/>
  <c r="AH243" i="1"/>
  <c r="FH243" i="1"/>
  <c r="EN243" i="1"/>
  <c r="FK243" i="1"/>
  <c r="FN243" i="1"/>
  <c r="FP243" i="1"/>
  <c r="FR243" i="1"/>
  <c r="K243" i="1"/>
  <c r="AP243" i="1"/>
  <c r="BO243" i="1"/>
  <c r="CN243" i="1"/>
  <c r="DM243" i="1"/>
  <c r="EL243" i="1"/>
  <c r="J243" i="1"/>
  <c r="AO243" i="1"/>
  <c r="BN243" i="1"/>
  <c r="CM243" i="1"/>
  <c r="DL243" i="1"/>
  <c r="EK243" i="1"/>
  <c r="F243" i="1"/>
  <c r="A378" i="1"/>
  <c r="U378" i="1"/>
  <c r="V378" i="1"/>
  <c r="W378" i="1"/>
  <c r="Y378" i="1"/>
  <c r="AD378" i="1"/>
  <c r="BL378" i="1"/>
  <c r="AR378" i="1"/>
  <c r="Z378" i="1"/>
  <c r="AE378" i="1"/>
  <c r="CK378" i="1"/>
  <c r="BQ378" i="1"/>
  <c r="AA378" i="1"/>
  <c r="AF378" i="1"/>
  <c r="DJ378" i="1"/>
  <c r="CP378" i="1"/>
  <c r="AB378" i="1"/>
  <c r="AG378" i="1"/>
  <c r="EI378" i="1"/>
  <c r="DO378" i="1"/>
  <c r="AC378" i="1"/>
  <c r="AH378" i="1"/>
  <c r="FH378" i="1"/>
  <c r="EN378" i="1"/>
  <c r="FK378" i="1"/>
  <c r="FN378" i="1"/>
  <c r="FP378" i="1"/>
  <c r="FR378" i="1"/>
  <c r="K378" i="1"/>
  <c r="AP378" i="1"/>
  <c r="BO378" i="1"/>
  <c r="CN378" i="1"/>
  <c r="DM378" i="1"/>
  <c r="EL378" i="1"/>
  <c r="FQ378" i="1"/>
  <c r="J378" i="1"/>
  <c r="AO378" i="1"/>
  <c r="BN378" i="1"/>
  <c r="CM378" i="1"/>
  <c r="DL378" i="1"/>
  <c r="EK378" i="1"/>
  <c r="FO378" i="1"/>
  <c r="F378" i="1"/>
  <c r="A161" i="1"/>
  <c r="U161" i="1"/>
  <c r="V161" i="1"/>
  <c r="W161" i="1"/>
  <c r="Y161" i="1"/>
  <c r="AD161" i="1"/>
  <c r="BL161" i="1"/>
  <c r="AR161" i="1"/>
  <c r="Z161" i="1"/>
  <c r="AE161" i="1"/>
  <c r="CK161" i="1"/>
  <c r="BQ161" i="1"/>
  <c r="AA161" i="1"/>
  <c r="AF161" i="1"/>
  <c r="DJ161" i="1"/>
  <c r="CP161" i="1"/>
  <c r="AB161" i="1"/>
  <c r="AG161" i="1"/>
  <c r="EI161" i="1"/>
  <c r="DO161" i="1"/>
  <c r="AC161" i="1"/>
  <c r="AH161" i="1"/>
  <c r="FH161" i="1"/>
  <c r="EN161" i="1"/>
  <c r="FK161" i="1"/>
  <c r="FN161" i="1"/>
  <c r="FP161" i="1"/>
  <c r="FR161" i="1"/>
  <c r="K161" i="1"/>
  <c r="AP161" i="1"/>
  <c r="BO161" i="1"/>
  <c r="CN161" i="1"/>
  <c r="DM161" i="1"/>
  <c r="EL161" i="1"/>
  <c r="J161" i="1"/>
  <c r="AO161" i="1"/>
  <c r="BN161" i="1"/>
  <c r="CM161" i="1"/>
  <c r="DL161" i="1"/>
  <c r="EK161" i="1"/>
  <c r="FO161" i="1"/>
  <c r="F161" i="1"/>
  <c r="A167" i="1"/>
  <c r="U167" i="1"/>
  <c r="V167" i="1"/>
  <c r="W167" i="1"/>
  <c r="Y167" i="1"/>
  <c r="AD167" i="1"/>
  <c r="BL167" i="1"/>
  <c r="AR167" i="1"/>
  <c r="Z167" i="1"/>
  <c r="AE167" i="1"/>
  <c r="CK167" i="1"/>
  <c r="BQ167" i="1"/>
  <c r="AA167" i="1"/>
  <c r="AF167" i="1"/>
  <c r="DJ167" i="1"/>
  <c r="CP167" i="1"/>
  <c r="AB167" i="1"/>
  <c r="AG167" i="1"/>
  <c r="EI167" i="1"/>
  <c r="DO167" i="1"/>
  <c r="AC167" i="1"/>
  <c r="AH167" i="1"/>
  <c r="FH167" i="1"/>
  <c r="EN167" i="1"/>
  <c r="FK167" i="1"/>
  <c r="FN167" i="1"/>
  <c r="FP167" i="1"/>
  <c r="FR167" i="1"/>
  <c r="K167" i="1"/>
  <c r="AP167" i="1"/>
  <c r="BO167" i="1"/>
  <c r="CN167" i="1"/>
  <c r="DM167" i="1"/>
  <c r="EL167" i="1"/>
  <c r="FQ167" i="1"/>
  <c r="J167" i="1"/>
  <c r="AO167" i="1"/>
  <c r="BN167" i="1"/>
  <c r="CM167" i="1"/>
  <c r="DL167" i="1"/>
  <c r="EK167" i="1"/>
  <c r="FO167" i="1"/>
  <c r="F167" i="1"/>
  <c r="A366" i="1"/>
  <c r="U366" i="1"/>
  <c r="V366" i="1"/>
  <c r="W366" i="1"/>
  <c r="Y366" i="1"/>
  <c r="AD366" i="1"/>
  <c r="BL366" i="1"/>
  <c r="AR366" i="1"/>
  <c r="Z366" i="1"/>
  <c r="AE366" i="1"/>
  <c r="CK366" i="1"/>
  <c r="BQ366" i="1"/>
  <c r="AA366" i="1"/>
  <c r="AF366" i="1"/>
  <c r="DJ366" i="1"/>
  <c r="CP366" i="1"/>
  <c r="AB366" i="1"/>
  <c r="AG366" i="1"/>
  <c r="EI366" i="1"/>
  <c r="DO366" i="1"/>
  <c r="AC366" i="1"/>
  <c r="AH366" i="1"/>
  <c r="FH366" i="1"/>
  <c r="EN366" i="1"/>
  <c r="FK366" i="1"/>
  <c r="FN366" i="1"/>
  <c r="FP366" i="1"/>
  <c r="FR366" i="1"/>
  <c r="K366" i="1"/>
  <c r="AP366" i="1"/>
  <c r="BO366" i="1"/>
  <c r="CN366" i="1"/>
  <c r="DM366" i="1"/>
  <c r="EL366" i="1"/>
  <c r="J366" i="1"/>
  <c r="AO366" i="1"/>
  <c r="BN366" i="1"/>
  <c r="CM366" i="1"/>
  <c r="DL366" i="1"/>
  <c r="EK366" i="1"/>
  <c r="FO366" i="1"/>
  <c r="F366" i="1"/>
  <c r="A420" i="1"/>
  <c r="U420" i="1"/>
  <c r="V420" i="1"/>
  <c r="W420" i="1"/>
  <c r="Y420" i="1"/>
  <c r="AD420" i="1"/>
  <c r="BL420" i="1"/>
  <c r="AR420" i="1"/>
  <c r="Z420" i="1"/>
  <c r="AE420" i="1"/>
  <c r="CK420" i="1"/>
  <c r="BQ420" i="1"/>
  <c r="AA420" i="1"/>
  <c r="AF420" i="1"/>
  <c r="DJ420" i="1"/>
  <c r="CP420" i="1"/>
  <c r="AB420" i="1"/>
  <c r="AG420" i="1"/>
  <c r="EI420" i="1"/>
  <c r="DO420" i="1"/>
  <c r="AC420" i="1"/>
  <c r="AH420" i="1"/>
  <c r="FH420" i="1"/>
  <c r="EN420" i="1"/>
  <c r="FK420" i="1"/>
  <c r="FN420" i="1"/>
  <c r="FP420" i="1"/>
  <c r="FR420" i="1"/>
  <c r="K420" i="1"/>
  <c r="AP420" i="1"/>
  <c r="BO420" i="1"/>
  <c r="CN420" i="1"/>
  <c r="DM420" i="1"/>
  <c r="EL420" i="1"/>
  <c r="FQ420" i="1"/>
  <c r="J420" i="1"/>
  <c r="AO420" i="1"/>
  <c r="BN420" i="1"/>
  <c r="CM420" i="1"/>
  <c r="DL420" i="1"/>
  <c r="EK420" i="1"/>
  <c r="FO420" i="1"/>
  <c r="F420" i="1"/>
  <c r="A81" i="1"/>
  <c r="U81" i="1"/>
  <c r="V81" i="1"/>
  <c r="W81" i="1"/>
  <c r="Y81" i="1"/>
  <c r="AD81" i="1"/>
  <c r="BL81" i="1"/>
  <c r="AR81" i="1"/>
  <c r="Z81" i="1"/>
  <c r="AE81" i="1"/>
  <c r="CK81" i="1"/>
  <c r="BQ81" i="1"/>
  <c r="AA81" i="1"/>
  <c r="AF81" i="1"/>
  <c r="DJ81" i="1"/>
  <c r="CP81" i="1"/>
  <c r="AB81" i="1"/>
  <c r="AG81" i="1"/>
  <c r="EI81" i="1"/>
  <c r="DO81" i="1"/>
  <c r="AC81" i="1"/>
  <c r="AH81" i="1"/>
  <c r="FH81" i="1"/>
  <c r="EN81" i="1"/>
  <c r="FK81" i="1"/>
  <c r="FN81" i="1"/>
  <c r="FP81" i="1"/>
  <c r="FR81" i="1"/>
  <c r="K81" i="1"/>
  <c r="AP81" i="1"/>
  <c r="BO81" i="1"/>
  <c r="CN81" i="1"/>
  <c r="DM81" i="1"/>
  <c r="EL81" i="1"/>
  <c r="FQ81" i="1"/>
  <c r="J81" i="1"/>
  <c r="AO81" i="1"/>
  <c r="BN81" i="1"/>
  <c r="CM81" i="1"/>
  <c r="DL81" i="1"/>
  <c r="EK81" i="1"/>
  <c r="FO81" i="1"/>
  <c r="F81" i="1"/>
  <c r="A242" i="1"/>
  <c r="U242" i="1"/>
  <c r="V242" i="1"/>
  <c r="W242" i="1"/>
  <c r="Y242" i="1"/>
  <c r="AD242" i="1"/>
  <c r="BL242" i="1"/>
  <c r="AR242" i="1"/>
  <c r="Z242" i="1"/>
  <c r="AE242" i="1"/>
  <c r="CK242" i="1"/>
  <c r="BQ242" i="1"/>
  <c r="AA242" i="1"/>
  <c r="AF242" i="1"/>
  <c r="DJ242" i="1"/>
  <c r="CP242" i="1"/>
  <c r="AB242" i="1"/>
  <c r="AG242" i="1"/>
  <c r="EI242" i="1"/>
  <c r="DO242" i="1"/>
  <c r="AC242" i="1"/>
  <c r="AH242" i="1"/>
  <c r="FH242" i="1"/>
  <c r="EN242" i="1"/>
  <c r="FK242" i="1"/>
  <c r="FN242" i="1"/>
  <c r="FP242" i="1"/>
  <c r="FR242" i="1"/>
  <c r="K242" i="1"/>
  <c r="AP242" i="1"/>
  <c r="BO242" i="1"/>
  <c r="CN242" i="1"/>
  <c r="DM242" i="1"/>
  <c r="EL242" i="1"/>
  <c r="J242" i="1"/>
  <c r="AO242" i="1"/>
  <c r="BN242" i="1"/>
  <c r="CM242" i="1"/>
  <c r="DL242" i="1"/>
  <c r="EK242" i="1"/>
  <c r="F242" i="1"/>
  <c r="A116" i="1"/>
  <c r="U116" i="1"/>
  <c r="V116" i="1"/>
  <c r="W116" i="1"/>
  <c r="Y116" i="1"/>
  <c r="AD116" i="1"/>
  <c r="BL116" i="1"/>
  <c r="AR116" i="1"/>
  <c r="Z116" i="1"/>
  <c r="AE116" i="1"/>
  <c r="CK116" i="1"/>
  <c r="BQ116" i="1"/>
  <c r="AA116" i="1"/>
  <c r="AF116" i="1"/>
  <c r="DJ116" i="1"/>
  <c r="CP116" i="1"/>
  <c r="AB116" i="1"/>
  <c r="AG116" i="1"/>
  <c r="EI116" i="1"/>
  <c r="DO116" i="1"/>
  <c r="AC116" i="1"/>
  <c r="AH116" i="1"/>
  <c r="FH116" i="1"/>
  <c r="EN116" i="1"/>
  <c r="FK116" i="1"/>
  <c r="FN116" i="1"/>
  <c r="FP116" i="1"/>
  <c r="FR116" i="1"/>
  <c r="K116" i="1"/>
  <c r="AP116" i="1"/>
  <c r="BO116" i="1"/>
  <c r="CN116" i="1"/>
  <c r="DM116" i="1"/>
  <c r="EL116" i="1"/>
  <c r="FQ116" i="1"/>
  <c r="J116" i="1"/>
  <c r="AO116" i="1"/>
  <c r="BN116" i="1"/>
  <c r="CM116" i="1"/>
  <c r="DL116" i="1"/>
  <c r="EK116" i="1"/>
  <c r="FO116" i="1"/>
  <c r="F116" i="1"/>
  <c r="A418" i="1"/>
  <c r="U418" i="1"/>
  <c r="V418" i="1"/>
  <c r="W418" i="1"/>
  <c r="Y418" i="1"/>
  <c r="AD418" i="1"/>
  <c r="BL418" i="1"/>
  <c r="AR418" i="1"/>
  <c r="Z418" i="1"/>
  <c r="AE418" i="1"/>
  <c r="CK418" i="1"/>
  <c r="BQ418" i="1"/>
  <c r="AA418" i="1"/>
  <c r="AF418" i="1"/>
  <c r="DJ418" i="1"/>
  <c r="CP418" i="1"/>
  <c r="AB418" i="1"/>
  <c r="AG418" i="1"/>
  <c r="EI418" i="1"/>
  <c r="DO418" i="1"/>
  <c r="AC418" i="1"/>
  <c r="AH418" i="1"/>
  <c r="FH418" i="1"/>
  <c r="EN418" i="1"/>
  <c r="FK418" i="1"/>
  <c r="FN418" i="1"/>
  <c r="FP418" i="1"/>
  <c r="FR418" i="1"/>
  <c r="K418" i="1"/>
  <c r="AP418" i="1"/>
  <c r="BO418" i="1"/>
  <c r="CN418" i="1"/>
  <c r="DM418" i="1"/>
  <c r="EL418" i="1"/>
  <c r="FQ418" i="1"/>
  <c r="J418" i="1"/>
  <c r="AO418" i="1"/>
  <c r="BN418" i="1"/>
  <c r="CM418" i="1"/>
  <c r="DL418" i="1"/>
  <c r="EK418" i="1"/>
  <c r="FO418" i="1"/>
  <c r="F418" i="1"/>
  <c r="A368" i="1"/>
  <c r="U368" i="1"/>
  <c r="V368" i="1"/>
  <c r="W368" i="1"/>
  <c r="Y368" i="1"/>
  <c r="AD368" i="1"/>
  <c r="BL368" i="1"/>
  <c r="AR368" i="1"/>
  <c r="Z368" i="1"/>
  <c r="AE368" i="1"/>
  <c r="CK368" i="1"/>
  <c r="BQ368" i="1"/>
  <c r="AA368" i="1"/>
  <c r="AF368" i="1"/>
  <c r="DJ368" i="1"/>
  <c r="CP368" i="1"/>
  <c r="AB368" i="1"/>
  <c r="AG368" i="1"/>
  <c r="EI368" i="1"/>
  <c r="DO368" i="1"/>
  <c r="AC368" i="1"/>
  <c r="AH368" i="1"/>
  <c r="FH368" i="1"/>
  <c r="EN368" i="1"/>
  <c r="FK368" i="1"/>
  <c r="FN368" i="1"/>
  <c r="FP368" i="1"/>
  <c r="FR368" i="1"/>
  <c r="K368" i="1"/>
  <c r="AP368" i="1"/>
  <c r="BO368" i="1"/>
  <c r="CN368" i="1"/>
  <c r="DM368" i="1"/>
  <c r="EL368" i="1"/>
  <c r="J368" i="1"/>
  <c r="AO368" i="1"/>
  <c r="BN368" i="1"/>
  <c r="CM368" i="1"/>
  <c r="DL368" i="1"/>
  <c r="EK368" i="1"/>
  <c r="FO368" i="1"/>
  <c r="F368" i="1"/>
  <c r="A416" i="1"/>
  <c r="U416" i="1"/>
  <c r="V416" i="1"/>
  <c r="W416" i="1"/>
  <c r="Y416" i="1"/>
  <c r="AD416" i="1"/>
  <c r="BL416" i="1"/>
  <c r="AR416" i="1"/>
  <c r="Z416" i="1"/>
  <c r="AE416" i="1"/>
  <c r="CK416" i="1"/>
  <c r="BQ416" i="1"/>
  <c r="AA416" i="1"/>
  <c r="AF416" i="1"/>
  <c r="DJ416" i="1"/>
  <c r="CP416" i="1"/>
  <c r="AB416" i="1"/>
  <c r="AG416" i="1"/>
  <c r="EI416" i="1"/>
  <c r="DO416" i="1"/>
  <c r="AC416" i="1"/>
  <c r="AH416" i="1"/>
  <c r="FH416" i="1"/>
  <c r="EN416" i="1"/>
  <c r="FK416" i="1"/>
  <c r="FN416" i="1"/>
  <c r="FP416" i="1"/>
  <c r="FR416" i="1"/>
  <c r="K416" i="1"/>
  <c r="AP416" i="1"/>
  <c r="BO416" i="1"/>
  <c r="CN416" i="1"/>
  <c r="DM416" i="1"/>
  <c r="EL416" i="1"/>
  <c r="FQ416" i="1"/>
  <c r="J416" i="1"/>
  <c r="AO416" i="1"/>
  <c r="BN416" i="1"/>
  <c r="CM416" i="1"/>
  <c r="DL416" i="1"/>
  <c r="EK416" i="1"/>
  <c r="FO416" i="1"/>
  <c r="F416" i="1"/>
  <c r="A241" i="1"/>
  <c r="U241" i="1"/>
  <c r="V241" i="1"/>
  <c r="W241" i="1"/>
  <c r="Y241" i="1"/>
  <c r="AD241" i="1"/>
  <c r="BL241" i="1"/>
  <c r="AR241" i="1"/>
  <c r="Z241" i="1"/>
  <c r="AE241" i="1"/>
  <c r="CK241" i="1"/>
  <c r="BQ241" i="1"/>
  <c r="AA241" i="1"/>
  <c r="AF241" i="1"/>
  <c r="DJ241" i="1"/>
  <c r="CP241" i="1"/>
  <c r="AB241" i="1"/>
  <c r="AG241" i="1"/>
  <c r="EI241" i="1"/>
  <c r="DO241" i="1"/>
  <c r="AC241" i="1"/>
  <c r="AH241" i="1"/>
  <c r="FH241" i="1"/>
  <c r="EN241" i="1"/>
  <c r="FK241" i="1"/>
  <c r="FN241" i="1"/>
  <c r="FP241" i="1"/>
  <c r="FR241" i="1"/>
  <c r="K241" i="1"/>
  <c r="AP241" i="1"/>
  <c r="BO241" i="1"/>
  <c r="CN241" i="1"/>
  <c r="DM241" i="1"/>
  <c r="EL241" i="1"/>
  <c r="J241" i="1"/>
  <c r="AO241" i="1"/>
  <c r="BN241" i="1"/>
  <c r="CM241" i="1"/>
  <c r="DL241" i="1"/>
  <c r="EK241" i="1"/>
  <c r="F241" i="1"/>
  <c r="A240" i="1"/>
  <c r="U240" i="1"/>
  <c r="V240" i="1"/>
  <c r="W240" i="1"/>
  <c r="Y240" i="1"/>
  <c r="AD240" i="1"/>
  <c r="BL240" i="1"/>
  <c r="AR240" i="1"/>
  <c r="Z240" i="1"/>
  <c r="AE240" i="1"/>
  <c r="CK240" i="1"/>
  <c r="BQ240" i="1"/>
  <c r="AA240" i="1"/>
  <c r="AF240" i="1"/>
  <c r="DJ240" i="1"/>
  <c r="CP240" i="1"/>
  <c r="AB240" i="1"/>
  <c r="AG240" i="1"/>
  <c r="EI240" i="1"/>
  <c r="DO240" i="1"/>
  <c r="AC240" i="1"/>
  <c r="AH240" i="1"/>
  <c r="FH240" i="1"/>
  <c r="EN240" i="1"/>
  <c r="FK240" i="1"/>
  <c r="FN240" i="1"/>
  <c r="FP240" i="1"/>
  <c r="FR240" i="1"/>
  <c r="K240" i="1"/>
  <c r="AP240" i="1"/>
  <c r="BO240" i="1"/>
  <c r="CN240" i="1"/>
  <c r="DM240" i="1"/>
  <c r="EL240" i="1"/>
  <c r="J240" i="1"/>
  <c r="AO240" i="1"/>
  <c r="BN240" i="1"/>
  <c r="CM240" i="1"/>
  <c r="DL240" i="1"/>
  <c r="EK240" i="1"/>
  <c r="F240" i="1"/>
  <c r="A406" i="1"/>
  <c r="U406" i="1"/>
  <c r="V406" i="1"/>
  <c r="W406" i="1"/>
  <c r="Y406" i="1"/>
  <c r="AD406" i="1"/>
  <c r="BL406" i="1"/>
  <c r="AR406" i="1"/>
  <c r="Z406" i="1"/>
  <c r="AE406" i="1"/>
  <c r="CK406" i="1"/>
  <c r="BQ406" i="1"/>
  <c r="AA406" i="1"/>
  <c r="AF406" i="1"/>
  <c r="DJ406" i="1"/>
  <c r="CP406" i="1"/>
  <c r="AB406" i="1"/>
  <c r="AG406" i="1"/>
  <c r="EI406" i="1"/>
  <c r="DO406" i="1"/>
  <c r="AC406" i="1"/>
  <c r="AH406" i="1"/>
  <c r="FH406" i="1"/>
  <c r="EN406" i="1"/>
  <c r="FK406" i="1"/>
  <c r="FN406" i="1"/>
  <c r="FP406" i="1"/>
  <c r="FR406" i="1"/>
  <c r="K406" i="1"/>
  <c r="AP406" i="1"/>
  <c r="BO406" i="1"/>
  <c r="CN406" i="1"/>
  <c r="DM406" i="1"/>
  <c r="EL406" i="1"/>
  <c r="FQ406" i="1"/>
  <c r="J406" i="1"/>
  <c r="AO406" i="1"/>
  <c r="BN406" i="1"/>
  <c r="CM406" i="1"/>
  <c r="DL406" i="1"/>
  <c r="EK406" i="1"/>
  <c r="FO406" i="1"/>
  <c r="F406" i="1"/>
  <c r="A374" i="1"/>
  <c r="U374" i="1"/>
  <c r="V374" i="1"/>
  <c r="W374" i="1"/>
  <c r="Y374" i="1"/>
  <c r="AD374" i="1"/>
  <c r="BL374" i="1"/>
  <c r="AR374" i="1"/>
  <c r="Z374" i="1"/>
  <c r="AE374" i="1"/>
  <c r="CK374" i="1"/>
  <c r="BQ374" i="1"/>
  <c r="AA374" i="1"/>
  <c r="AF374" i="1"/>
  <c r="DJ374" i="1"/>
  <c r="CP374" i="1"/>
  <c r="AB374" i="1"/>
  <c r="AG374" i="1"/>
  <c r="EI374" i="1"/>
  <c r="DO374" i="1"/>
  <c r="AC374" i="1"/>
  <c r="AH374" i="1"/>
  <c r="FH374" i="1"/>
  <c r="EN374" i="1"/>
  <c r="FK374" i="1"/>
  <c r="FN374" i="1"/>
  <c r="FP374" i="1"/>
  <c r="FR374" i="1"/>
  <c r="K374" i="1"/>
  <c r="AP374" i="1"/>
  <c r="BO374" i="1"/>
  <c r="CN374" i="1"/>
  <c r="DM374" i="1"/>
  <c r="EL374" i="1"/>
  <c r="FQ374" i="1"/>
  <c r="J374" i="1"/>
  <c r="AO374" i="1"/>
  <c r="BN374" i="1"/>
  <c r="CM374" i="1"/>
  <c r="DL374" i="1"/>
  <c r="EK374" i="1"/>
  <c r="FO374" i="1"/>
  <c r="F374" i="1"/>
  <c r="A194" i="1"/>
  <c r="U194" i="1"/>
  <c r="V194" i="1"/>
  <c r="W194" i="1"/>
  <c r="Y194" i="1"/>
  <c r="AD194" i="1"/>
  <c r="BL194" i="1"/>
  <c r="AR194" i="1"/>
  <c r="Z194" i="1"/>
  <c r="AE194" i="1"/>
  <c r="CK194" i="1"/>
  <c r="BQ194" i="1"/>
  <c r="AA194" i="1"/>
  <c r="AF194" i="1"/>
  <c r="DJ194" i="1"/>
  <c r="CP194" i="1"/>
  <c r="AB194" i="1"/>
  <c r="AG194" i="1"/>
  <c r="EI194" i="1"/>
  <c r="DO194" i="1"/>
  <c r="AC194" i="1"/>
  <c r="AH194" i="1"/>
  <c r="FH194" i="1"/>
  <c r="EN194" i="1"/>
  <c r="FK194" i="1"/>
  <c r="FN194" i="1"/>
  <c r="FP194" i="1"/>
  <c r="FR194" i="1"/>
  <c r="K194" i="1"/>
  <c r="AP194" i="1"/>
  <c r="BO194" i="1"/>
  <c r="CN194" i="1"/>
  <c r="DM194" i="1"/>
  <c r="EL194" i="1"/>
  <c r="FQ194" i="1"/>
  <c r="J194" i="1"/>
  <c r="AO194" i="1"/>
  <c r="BN194" i="1"/>
  <c r="CM194" i="1"/>
  <c r="DL194" i="1"/>
  <c r="EK194" i="1"/>
  <c r="FO194" i="1"/>
  <c r="F194" i="1"/>
  <c r="A210" i="1"/>
  <c r="U210" i="1"/>
  <c r="V210" i="1"/>
  <c r="W210" i="1"/>
  <c r="Y210" i="1"/>
  <c r="AD210" i="1"/>
  <c r="BL210" i="1"/>
  <c r="AR210" i="1"/>
  <c r="Z210" i="1"/>
  <c r="AE210" i="1"/>
  <c r="CK210" i="1"/>
  <c r="BQ210" i="1"/>
  <c r="AA210" i="1"/>
  <c r="AF210" i="1"/>
  <c r="DJ210" i="1"/>
  <c r="CP210" i="1"/>
  <c r="AB210" i="1"/>
  <c r="AG210" i="1"/>
  <c r="EI210" i="1"/>
  <c r="DO210" i="1"/>
  <c r="AC210" i="1"/>
  <c r="AH210" i="1"/>
  <c r="FH210" i="1"/>
  <c r="EN210" i="1"/>
  <c r="FK210" i="1"/>
  <c r="FN210" i="1"/>
  <c r="FP210" i="1"/>
  <c r="FR210" i="1"/>
  <c r="K210" i="1"/>
  <c r="AP210" i="1"/>
  <c r="BO210" i="1"/>
  <c r="CN210" i="1"/>
  <c r="DM210" i="1"/>
  <c r="EL210" i="1"/>
  <c r="FQ210" i="1"/>
  <c r="J210" i="1"/>
  <c r="AO210" i="1"/>
  <c r="BN210" i="1"/>
  <c r="CM210" i="1"/>
  <c r="DL210" i="1"/>
  <c r="EK210" i="1"/>
  <c r="FO210" i="1"/>
  <c r="F210" i="1"/>
  <c r="A211" i="1"/>
  <c r="U211" i="1"/>
  <c r="V211" i="1"/>
  <c r="W211" i="1"/>
  <c r="Y211" i="1"/>
  <c r="AD211" i="1"/>
  <c r="BL211" i="1"/>
  <c r="AR211" i="1"/>
  <c r="Z211" i="1"/>
  <c r="AE211" i="1"/>
  <c r="CK211" i="1"/>
  <c r="BQ211" i="1"/>
  <c r="AA211" i="1"/>
  <c r="AF211" i="1"/>
  <c r="DJ211" i="1"/>
  <c r="CP211" i="1"/>
  <c r="AB211" i="1"/>
  <c r="AG211" i="1"/>
  <c r="EI211" i="1"/>
  <c r="DO211" i="1"/>
  <c r="AC211" i="1"/>
  <c r="AH211" i="1"/>
  <c r="FH211" i="1"/>
  <c r="EN211" i="1"/>
  <c r="FK211" i="1"/>
  <c r="FN211" i="1"/>
  <c r="FP211" i="1"/>
  <c r="FR211" i="1"/>
  <c r="K211" i="1"/>
  <c r="AP211" i="1"/>
  <c r="BO211" i="1"/>
  <c r="CN211" i="1"/>
  <c r="DM211" i="1"/>
  <c r="EL211" i="1"/>
  <c r="FQ211" i="1"/>
  <c r="J211" i="1"/>
  <c r="AO211" i="1"/>
  <c r="BN211" i="1"/>
  <c r="CM211" i="1"/>
  <c r="DL211" i="1"/>
  <c r="EK211" i="1"/>
  <c r="FO211" i="1"/>
  <c r="F211" i="1"/>
  <c r="A187" i="1"/>
  <c r="U187" i="1"/>
  <c r="V187" i="1"/>
  <c r="W187" i="1"/>
  <c r="Y187" i="1"/>
  <c r="AD187" i="1"/>
  <c r="BL187" i="1"/>
  <c r="AR187" i="1"/>
  <c r="Z187" i="1"/>
  <c r="AE187" i="1"/>
  <c r="CK187" i="1"/>
  <c r="BQ187" i="1"/>
  <c r="AA187" i="1"/>
  <c r="AF187" i="1"/>
  <c r="DJ187" i="1"/>
  <c r="CP187" i="1"/>
  <c r="AB187" i="1"/>
  <c r="AG187" i="1"/>
  <c r="EI187" i="1"/>
  <c r="DO187" i="1"/>
  <c r="AC187" i="1"/>
  <c r="AH187" i="1"/>
  <c r="FH187" i="1"/>
  <c r="EN187" i="1"/>
  <c r="FK187" i="1"/>
  <c r="FN187" i="1"/>
  <c r="FP187" i="1"/>
  <c r="FR187" i="1"/>
  <c r="K187" i="1"/>
  <c r="AP187" i="1"/>
  <c r="BO187" i="1"/>
  <c r="CN187" i="1"/>
  <c r="DM187" i="1"/>
  <c r="EL187" i="1"/>
  <c r="FQ187" i="1"/>
  <c r="J187" i="1"/>
  <c r="AO187" i="1"/>
  <c r="BN187" i="1"/>
  <c r="CM187" i="1"/>
  <c r="DL187" i="1"/>
  <c r="EK187" i="1"/>
  <c r="FO187" i="1"/>
  <c r="F187" i="1"/>
  <c r="A131" i="1"/>
  <c r="U131" i="1"/>
  <c r="V131" i="1"/>
  <c r="W131" i="1"/>
  <c r="Y131" i="1"/>
  <c r="AD131" i="1"/>
  <c r="BL131" i="1"/>
  <c r="AR131" i="1"/>
  <c r="Z131" i="1"/>
  <c r="AE131" i="1"/>
  <c r="CK131" i="1"/>
  <c r="BQ131" i="1"/>
  <c r="AA131" i="1"/>
  <c r="AF131" i="1"/>
  <c r="DJ131" i="1"/>
  <c r="CP131" i="1"/>
  <c r="AB131" i="1"/>
  <c r="AG131" i="1"/>
  <c r="EI131" i="1"/>
  <c r="DO131" i="1"/>
  <c r="AC131" i="1"/>
  <c r="AH131" i="1"/>
  <c r="FH131" i="1"/>
  <c r="EN131" i="1"/>
  <c r="FK131" i="1"/>
  <c r="FN131" i="1"/>
  <c r="FP131" i="1"/>
  <c r="FR131" i="1"/>
  <c r="K131" i="1"/>
  <c r="AP131" i="1"/>
  <c r="BO131" i="1"/>
  <c r="CN131" i="1"/>
  <c r="DM131" i="1"/>
  <c r="EL131" i="1"/>
  <c r="FQ131" i="1"/>
  <c r="J131" i="1"/>
  <c r="AO131" i="1"/>
  <c r="BN131" i="1"/>
  <c r="CM131" i="1"/>
  <c r="DL131" i="1"/>
  <c r="EK131" i="1"/>
  <c r="FO131" i="1"/>
  <c r="F131" i="1"/>
  <c r="A361" i="1"/>
  <c r="U361" i="1"/>
  <c r="V361" i="1"/>
  <c r="W361" i="1"/>
  <c r="Y361" i="1"/>
  <c r="AD361" i="1"/>
  <c r="BL361" i="1"/>
  <c r="AR361" i="1"/>
  <c r="Z361" i="1"/>
  <c r="AE361" i="1"/>
  <c r="CK361" i="1"/>
  <c r="BQ361" i="1"/>
  <c r="AA361" i="1"/>
  <c r="AF361" i="1"/>
  <c r="DJ361" i="1"/>
  <c r="CP361" i="1"/>
  <c r="AB361" i="1"/>
  <c r="AG361" i="1"/>
  <c r="EI361" i="1"/>
  <c r="DO361" i="1"/>
  <c r="AC361" i="1"/>
  <c r="AH361" i="1"/>
  <c r="FH361" i="1"/>
  <c r="EN361" i="1"/>
  <c r="FK361" i="1"/>
  <c r="FN361" i="1"/>
  <c r="FP361" i="1"/>
  <c r="FR361" i="1"/>
  <c r="K361" i="1"/>
  <c r="AP361" i="1"/>
  <c r="BO361" i="1"/>
  <c r="CN361" i="1"/>
  <c r="DM361" i="1"/>
  <c r="EL361" i="1"/>
  <c r="J361" i="1"/>
  <c r="AO361" i="1"/>
  <c r="BN361" i="1"/>
  <c r="CM361" i="1"/>
  <c r="DL361" i="1"/>
  <c r="EK361" i="1"/>
  <c r="FO361" i="1"/>
  <c r="F361" i="1"/>
  <c r="A224" i="1"/>
  <c r="U224" i="1"/>
  <c r="V224" i="1"/>
  <c r="W224" i="1"/>
  <c r="Y224" i="1"/>
  <c r="AD224" i="1"/>
  <c r="BL224" i="1"/>
  <c r="AR224" i="1"/>
  <c r="Z224" i="1"/>
  <c r="AE224" i="1"/>
  <c r="CK224" i="1"/>
  <c r="BQ224" i="1"/>
  <c r="AA224" i="1"/>
  <c r="AF224" i="1"/>
  <c r="DJ224" i="1"/>
  <c r="CP224" i="1"/>
  <c r="AB224" i="1"/>
  <c r="AG224" i="1"/>
  <c r="EI224" i="1"/>
  <c r="DO224" i="1"/>
  <c r="AC224" i="1"/>
  <c r="AH224" i="1"/>
  <c r="FH224" i="1"/>
  <c r="EN224" i="1"/>
  <c r="FK224" i="1"/>
  <c r="FN224" i="1"/>
  <c r="FP224" i="1"/>
  <c r="FR224" i="1"/>
  <c r="K224" i="1"/>
  <c r="AP224" i="1"/>
  <c r="BO224" i="1"/>
  <c r="CN224" i="1"/>
  <c r="DM224" i="1"/>
  <c r="EL224" i="1"/>
  <c r="FQ224" i="1"/>
  <c r="J224" i="1"/>
  <c r="AO224" i="1"/>
  <c r="BN224" i="1"/>
  <c r="CM224" i="1"/>
  <c r="DL224" i="1"/>
  <c r="EK224" i="1"/>
  <c r="FO224" i="1"/>
  <c r="F224" i="1"/>
  <c r="A231" i="1"/>
  <c r="U231" i="1"/>
  <c r="V231" i="1"/>
  <c r="W231" i="1"/>
  <c r="Y231" i="1"/>
  <c r="AD231" i="1"/>
  <c r="BL231" i="1"/>
  <c r="AR231" i="1"/>
  <c r="Z231" i="1"/>
  <c r="AE231" i="1"/>
  <c r="CK231" i="1"/>
  <c r="BQ231" i="1"/>
  <c r="AA231" i="1"/>
  <c r="AF231" i="1"/>
  <c r="DJ231" i="1"/>
  <c r="CP231" i="1"/>
  <c r="AB231" i="1"/>
  <c r="AG231" i="1"/>
  <c r="EI231" i="1"/>
  <c r="DO231" i="1"/>
  <c r="AC231" i="1"/>
  <c r="AH231" i="1"/>
  <c r="FH231" i="1"/>
  <c r="EN231" i="1"/>
  <c r="FK231" i="1"/>
  <c r="FN231" i="1"/>
  <c r="FP231" i="1"/>
  <c r="FR231" i="1"/>
  <c r="K231" i="1"/>
  <c r="AP231" i="1"/>
  <c r="BO231" i="1"/>
  <c r="CN231" i="1"/>
  <c r="DM231" i="1"/>
  <c r="EL231" i="1"/>
  <c r="FQ231" i="1"/>
  <c r="J231" i="1"/>
  <c r="AO231" i="1"/>
  <c r="BN231" i="1"/>
  <c r="CM231" i="1"/>
  <c r="DL231" i="1"/>
  <c r="EK231" i="1"/>
  <c r="FO231" i="1"/>
  <c r="F231" i="1"/>
  <c r="A227" i="1"/>
  <c r="U227" i="1"/>
  <c r="V227" i="1"/>
  <c r="W227" i="1"/>
  <c r="Y227" i="1"/>
  <c r="AD227" i="1"/>
  <c r="BL227" i="1"/>
  <c r="AR227" i="1"/>
  <c r="Z227" i="1"/>
  <c r="AE227" i="1"/>
  <c r="CK227" i="1"/>
  <c r="BQ227" i="1"/>
  <c r="AA227" i="1"/>
  <c r="AF227" i="1"/>
  <c r="DJ227" i="1"/>
  <c r="CP227" i="1"/>
  <c r="AB227" i="1"/>
  <c r="AG227" i="1"/>
  <c r="EI227" i="1"/>
  <c r="DO227" i="1"/>
  <c r="AC227" i="1"/>
  <c r="AH227" i="1"/>
  <c r="FH227" i="1"/>
  <c r="EN227" i="1"/>
  <c r="FK227" i="1"/>
  <c r="FN227" i="1"/>
  <c r="FP227" i="1"/>
  <c r="FR227" i="1"/>
  <c r="K227" i="1"/>
  <c r="AP227" i="1"/>
  <c r="BO227" i="1"/>
  <c r="CN227" i="1"/>
  <c r="DM227" i="1"/>
  <c r="EL227" i="1"/>
  <c r="FQ227" i="1"/>
  <c r="J227" i="1"/>
  <c r="AO227" i="1"/>
  <c r="BN227" i="1"/>
  <c r="CM227" i="1"/>
  <c r="DL227" i="1"/>
  <c r="EK227" i="1"/>
  <c r="FO227" i="1"/>
  <c r="F227" i="1"/>
  <c r="A176" i="1"/>
  <c r="U176" i="1"/>
  <c r="V176" i="1"/>
  <c r="W176" i="1"/>
  <c r="Y176" i="1"/>
  <c r="AD176" i="1"/>
  <c r="BL176" i="1"/>
  <c r="AR176" i="1"/>
  <c r="Z176" i="1"/>
  <c r="AE176" i="1"/>
  <c r="CK176" i="1"/>
  <c r="BQ176" i="1"/>
  <c r="AA176" i="1"/>
  <c r="AF176" i="1"/>
  <c r="DJ176" i="1"/>
  <c r="CP176" i="1"/>
  <c r="AB176" i="1"/>
  <c r="AG176" i="1"/>
  <c r="EI176" i="1"/>
  <c r="DO176" i="1"/>
  <c r="AC176" i="1"/>
  <c r="AH176" i="1"/>
  <c r="FH176" i="1"/>
  <c r="EN176" i="1"/>
  <c r="FK176" i="1"/>
  <c r="FN176" i="1"/>
  <c r="FP176" i="1"/>
  <c r="FR176" i="1"/>
  <c r="K176" i="1"/>
  <c r="AP176" i="1"/>
  <c r="BO176" i="1"/>
  <c r="CN176" i="1"/>
  <c r="DM176" i="1"/>
  <c r="EL176" i="1"/>
  <c r="FQ176" i="1"/>
  <c r="J176" i="1"/>
  <c r="AO176" i="1"/>
  <c r="BN176" i="1"/>
  <c r="CM176" i="1"/>
  <c r="DL176" i="1"/>
  <c r="EK176" i="1"/>
  <c r="FO176" i="1"/>
  <c r="F176" i="1"/>
  <c r="A198" i="1"/>
  <c r="U198" i="1"/>
  <c r="V198" i="1"/>
  <c r="W198" i="1"/>
  <c r="Y198" i="1"/>
  <c r="AD198" i="1"/>
  <c r="BL198" i="1"/>
  <c r="AR198" i="1"/>
  <c r="Z198" i="1"/>
  <c r="AE198" i="1"/>
  <c r="CK198" i="1"/>
  <c r="BQ198" i="1"/>
  <c r="AA198" i="1"/>
  <c r="AF198" i="1"/>
  <c r="DJ198" i="1"/>
  <c r="CP198" i="1"/>
  <c r="AB198" i="1"/>
  <c r="AG198" i="1"/>
  <c r="EI198" i="1"/>
  <c r="DO198" i="1"/>
  <c r="AC198" i="1"/>
  <c r="AH198" i="1"/>
  <c r="FH198" i="1"/>
  <c r="EN198" i="1"/>
  <c r="FK198" i="1"/>
  <c r="FN198" i="1"/>
  <c r="FP198" i="1"/>
  <c r="FR198" i="1"/>
  <c r="K198" i="1"/>
  <c r="AP198" i="1"/>
  <c r="BO198" i="1"/>
  <c r="CN198" i="1"/>
  <c r="DM198" i="1"/>
  <c r="EL198" i="1"/>
  <c r="FQ198" i="1"/>
  <c r="J198" i="1"/>
  <c r="AO198" i="1"/>
  <c r="BN198" i="1"/>
  <c r="CM198" i="1"/>
  <c r="DL198" i="1"/>
  <c r="EK198" i="1"/>
  <c r="FO198" i="1"/>
  <c r="F198" i="1"/>
  <c r="A226" i="1"/>
  <c r="U226" i="1"/>
  <c r="V226" i="1"/>
  <c r="W226" i="1"/>
  <c r="Y226" i="1"/>
  <c r="AD226" i="1"/>
  <c r="BL226" i="1"/>
  <c r="AR226" i="1"/>
  <c r="Z226" i="1"/>
  <c r="AE226" i="1"/>
  <c r="CK226" i="1"/>
  <c r="BQ226" i="1"/>
  <c r="AA226" i="1"/>
  <c r="AF226" i="1"/>
  <c r="DJ226" i="1"/>
  <c r="CP226" i="1"/>
  <c r="AB226" i="1"/>
  <c r="AG226" i="1"/>
  <c r="EI226" i="1"/>
  <c r="DO226" i="1"/>
  <c r="AC226" i="1"/>
  <c r="AH226" i="1"/>
  <c r="FH226" i="1"/>
  <c r="EN226" i="1"/>
  <c r="FK226" i="1"/>
  <c r="FN226" i="1"/>
  <c r="FP226" i="1"/>
  <c r="FR226" i="1"/>
  <c r="K226" i="1"/>
  <c r="AP226" i="1"/>
  <c r="BO226" i="1"/>
  <c r="CN226" i="1"/>
  <c r="DM226" i="1"/>
  <c r="EL226" i="1"/>
  <c r="FQ226" i="1"/>
  <c r="J226" i="1"/>
  <c r="AO226" i="1"/>
  <c r="BN226" i="1"/>
  <c r="CM226" i="1"/>
  <c r="DL226" i="1"/>
  <c r="EK226" i="1"/>
  <c r="FO226" i="1"/>
  <c r="F226" i="1"/>
  <c r="A369" i="1"/>
  <c r="U369" i="1"/>
  <c r="V369" i="1"/>
  <c r="W369" i="1"/>
  <c r="Y369" i="1"/>
  <c r="AD369" i="1"/>
  <c r="BL369" i="1"/>
  <c r="AR369" i="1"/>
  <c r="Z369" i="1"/>
  <c r="AE369" i="1"/>
  <c r="CK369" i="1"/>
  <c r="BQ369" i="1"/>
  <c r="AA369" i="1"/>
  <c r="AF369" i="1"/>
  <c r="DJ369" i="1"/>
  <c r="CP369" i="1"/>
  <c r="AB369" i="1"/>
  <c r="AG369" i="1"/>
  <c r="EI369" i="1"/>
  <c r="DO369" i="1"/>
  <c r="AC369" i="1"/>
  <c r="AH369" i="1"/>
  <c r="FH369" i="1"/>
  <c r="EN369" i="1"/>
  <c r="FK369" i="1"/>
  <c r="FN369" i="1"/>
  <c r="FP369" i="1"/>
  <c r="FR369" i="1"/>
  <c r="K369" i="1"/>
  <c r="AP369" i="1"/>
  <c r="BO369" i="1"/>
  <c r="CN369" i="1"/>
  <c r="DM369" i="1"/>
  <c r="EL369" i="1"/>
  <c r="FQ369" i="1"/>
  <c r="J369" i="1"/>
  <c r="AO369" i="1"/>
  <c r="BN369" i="1"/>
  <c r="CM369" i="1"/>
  <c r="DL369" i="1"/>
  <c r="EK369" i="1"/>
  <c r="FO369" i="1"/>
  <c r="F369" i="1"/>
  <c r="A375" i="1"/>
  <c r="U375" i="1"/>
  <c r="V375" i="1"/>
  <c r="W375" i="1"/>
  <c r="Y375" i="1"/>
  <c r="AD375" i="1"/>
  <c r="BL375" i="1"/>
  <c r="AR375" i="1"/>
  <c r="Z375" i="1"/>
  <c r="AE375" i="1"/>
  <c r="CK375" i="1"/>
  <c r="BQ375" i="1"/>
  <c r="AA375" i="1"/>
  <c r="AF375" i="1"/>
  <c r="DJ375" i="1"/>
  <c r="CP375" i="1"/>
  <c r="AB375" i="1"/>
  <c r="AG375" i="1"/>
  <c r="EI375" i="1"/>
  <c r="DO375" i="1"/>
  <c r="AC375" i="1"/>
  <c r="AH375" i="1"/>
  <c r="FH375" i="1"/>
  <c r="EN375" i="1"/>
  <c r="FK375" i="1"/>
  <c r="FN375" i="1"/>
  <c r="FP375" i="1"/>
  <c r="FR375" i="1"/>
  <c r="K375" i="1"/>
  <c r="AP375" i="1"/>
  <c r="BO375" i="1"/>
  <c r="CN375" i="1"/>
  <c r="DM375" i="1"/>
  <c r="EL375" i="1"/>
  <c r="FQ375" i="1"/>
  <c r="J375" i="1"/>
  <c r="AO375" i="1"/>
  <c r="BN375" i="1"/>
  <c r="CM375" i="1"/>
  <c r="DL375" i="1"/>
  <c r="EK375" i="1"/>
  <c r="FO375" i="1"/>
  <c r="F375" i="1"/>
  <c r="A239" i="1"/>
  <c r="U239" i="1"/>
  <c r="V239" i="1"/>
  <c r="W239" i="1"/>
  <c r="Y239" i="1"/>
  <c r="AD239" i="1"/>
  <c r="BL239" i="1"/>
  <c r="AR239" i="1"/>
  <c r="Z239" i="1"/>
  <c r="AE239" i="1"/>
  <c r="CK239" i="1"/>
  <c r="BQ239" i="1"/>
  <c r="AA239" i="1"/>
  <c r="AF239" i="1"/>
  <c r="DJ239" i="1"/>
  <c r="CP239" i="1"/>
  <c r="AB239" i="1"/>
  <c r="AG239" i="1"/>
  <c r="EI239" i="1"/>
  <c r="DO239" i="1"/>
  <c r="AC239" i="1"/>
  <c r="AH239" i="1"/>
  <c r="FH239" i="1"/>
  <c r="EN239" i="1"/>
  <c r="FK239" i="1"/>
  <c r="FN239" i="1"/>
  <c r="FP239" i="1"/>
  <c r="FR239" i="1"/>
  <c r="K239" i="1"/>
  <c r="AP239" i="1"/>
  <c r="BO239" i="1"/>
  <c r="CN239" i="1"/>
  <c r="DM239" i="1"/>
  <c r="EL239" i="1"/>
  <c r="J239" i="1"/>
  <c r="AO239" i="1"/>
  <c r="BN239" i="1"/>
  <c r="CM239" i="1"/>
  <c r="DL239" i="1"/>
  <c r="EK239" i="1"/>
  <c r="F239" i="1"/>
  <c r="A189" i="1"/>
  <c r="U189" i="1"/>
  <c r="V189" i="1"/>
  <c r="W189" i="1"/>
  <c r="Y189" i="1"/>
  <c r="AD189" i="1"/>
  <c r="BL189" i="1"/>
  <c r="AR189" i="1"/>
  <c r="Z189" i="1"/>
  <c r="AE189" i="1"/>
  <c r="CK189" i="1"/>
  <c r="BQ189" i="1"/>
  <c r="AA189" i="1"/>
  <c r="AF189" i="1"/>
  <c r="DJ189" i="1"/>
  <c r="CP189" i="1"/>
  <c r="AB189" i="1"/>
  <c r="AG189" i="1"/>
  <c r="EI189" i="1"/>
  <c r="DO189" i="1"/>
  <c r="AC189" i="1"/>
  <c r="AH189" i="1"/>
  <c r="FH189" i="1"/>
  <c r="EN189" i="1"/>
  <c r="FK189" i="1"/>
  <c r="FN189" i="1"/>
  <c r="FP189" i="1"/>
  <c r="FR189" i="1"/>
  <c r="K189" i="1"/>
  <c r="AP189" i="1"/>
  <c r="BO189" i="1"/>
  <c r="CN189" i="1"/>
  <c r="DM189" i="1"/>
  <c r="EL189" i="1"/>
  <c r="FQ189" i="1"/>
  <c r="J189" i="1"/>
  <c r="AO189" i="1"/>
  <c r="BN189" i="1"/>
  <c r="CM189" i="1"/>
  <c r="DL189" i="1"/>
  <c r="EK189" i="1"/>
  <c r="FO189" i="1"/>
  <c r="F189" i="1"/>
  <c r="A170" i="1"/>
  <c r="U170" i="1"/>
  <c r="V170" i="1"/>
  <c r="W170" i="1"/>
  <c r="Y170" i="1"/>
  <c r="AD170" i="1"/>
  <c r="BL170" i="1"/>
  <c r="AR170" i="1"/>
  <c r="Z170" i="1"/>
  <c r="AE170" i="1"/>
  <c r="CK170" i="1"/>
  <c r="BQ170" i="1"/>
  <c r="AA170" i="1"/>
  <c r="AF170" i="1"/>
  <c r="DJ170" i="1"/>
  <c r="CP170" i="1"/>
  <c r="AB170" i="1"/>
  <c r="AG170" i="1"/>
  <c r="EI170" i="1"/>
  <c r="DO170" i="1"/>
  <c r="AC170" i="1"/>
  <c r="AH170" i="1"/>
  <c r="FH170" i="1"/>
  <c r="EN170" i="1"/>
  <c r="FK170" i="1"/>
  <c r="FN170" i="1"/>
  <c r="FP170" i="1"/>
  <c r="FR170" i="1"/>
  <c r="K170" i="1"/>
  <c r="AP170" i="1"/>
  <c r="BO170" i="1"/>
  <c r="CN170" i="1"/>
  <c r="DM170" i="1"/>
  <c r="EL170" i="1"/>
  <c r="FQ170" i="1"/>
  <c r="J170" i="1"/>
  <c r="AO170" i="1"/>
  <c r="BN170" i="1"/>
  <c r="CM170" i="1"/>
  <c r="DL170" i="1"/>
  <c r="EK170" i="1"/>
  <c r="FO170" i="1"/>
  <c r="F170" i="1"/>
  <c r="A186" i="1"/>
  <c r="U186" i="1"/>
  <c r="V186" i="1"/>
  <c r="W186" i="1"/>
  <c r="Y186" i="1"/>
  <c r="AD186" i="1"/>
  <c r="BL186" i="1"/>
  <c r="AR186" i="1"/>
  <c r="Z186" i="1"/>
  <c r="AE186" i="1"/>
  <c r="CK186" i="1"/>
  <c r="BQ186" i="1"/>
  <c r="AA186" i="1"/>
  <c r="AF186" i="1"/>
  <c r="DJ186" i="1"/>
  <c r="CP186" i="1"/>
  <c r="AB186" i="1"/>
  <c r="AG186" i="1"/>
  <c r="EI186" i="1"/>
  <c r="DO186" i="1"/>
  <c r="AC186" i="1"/>
  <c r="AH186" i="1"/>
  <c r="FH186" i="1"/>
  <c r="EN186" i="1"/>
  <c r="FK186" i="1"/>
  <c r="FN186" i="1"/>
  <c r="FP186" i="1"/>
  <c r="FR186" i="1"/>
  <c r="K186" i="1"/>
  <c r="AP186" i="1"/>
  <c r="BO186" i="1"/>
  <c r="CN186" i="1"/>
  <c r="DM186" i="1"/>
  <c r="EL186" i="1"/>
  <c r="FQ186" i="1"/>
  <c r="J186" i="1"/>
  <c r="AO186" i="1"/>
  <c r="BN186" i="1"/>
  <c r="CM186" i="1"/>
  <c r="DL186" i="1"/>
  <c r="EK186" i="1"/>
  <c r="FO186" i="1"/>
  <c r="F186" i="1"/>
  <c r="A217" i="1"/>
  <c r="U217" i="1"/>
  <c r="V217" i="1"/>
  <c r="W217" i="1"/>
  <c r="Y217" i="1"/>
  <c r="AD217" i="1"/>
  <c r="BL217" i="1"/>
  <c r="AR217" i="1"/>
  <c r="Z217" i="1"/>
  <c r="AE217" i="1"/>
  <c r="CK217" i="1"/>
  <c r="BQ217" i="1"/>
  <c r="AA217" i="1"/>
  <c r="AF217" i="1"/>
  <c r="DJ217" i="1"/>
  <c r="CP217" i="1"/>
  <c r="AB217" i="1"/>
  <c r="AG217" i="1"/>
  <c r="EI217" i="1"/>
  <c r="DO217" i="1"/>
  <c r="AC217" i="1"/>
  <c r="AH217" i="1"/>
  <c r="FH217" i="1"/>
  <c r="EN217" i="1"/>
  <c r="FK217" i="1"/>
  <c r="FN217" i="1"/>
  <c r="FP217" i="1"/>
  <c r="FR217" i="1"/>
  <c r="K217" i="1"/>
  <c r="AP217" i="1"/>
  <c r="BO217" i="1"/>
  <c r="CN217" i="1"/>
  <c r="DM217" i="1"/>
  <c r="EL217" i="1"/>
  <c r="FQ217" i="1"/>
  <c r="J217" i="1"/>
  <c r="AO217" i="1"/>
  <c r="BN217" i="1"/>
  <c r="CM217" i="1"/>
  <c r="DL217" i="1"/>
  <c r="EK217" i="1"/>
  <c r="FO217" i="1"/>
  <c r="F217" i="1"/>
  <c r="A373" i="1"/>
  <c r="U373" i="1"/>
  <c r="V373" i="1"/>
  <c r="W373" i="1"/>
  <c r="Y373" i="1"/>
  <c r="AD373" i="1"/>
  <c r="BL373" i="1"/>
  <c r="AR373" i="1"/>
  <c r="Z373" i="1"/>
  <c r="AE373" i="1"/>
  <c r="CK373" i="1"/>
  <c r="BQ373" i="1"/>
  <c r="AA373" i="1"/>
  <c r="AF373" i="1"/>
  <c r="DJ373" i="1"/>
  <c r="CP373" i="1"/>
  <c r="AB373" i="1"/>
  <c r="AG373" i="1"/>
  <c r="EI373" i="1"/>
  <c r="DO373" i="1"/>
  <c r="AC373" i="1"/>
  <c r="AH373" i="1"/>
  <c r="FH373" i="1"/>
  <c r="EN373" i="1"/>
  <c r="FK373" i="1"/>
  <c r="FN373" i="1"/>
  <c r="FP373" i="1"/>
  <c r="FR373" i="1"/>
  <c r="K373" i="1"/>
  <c r="AP373" i="1"/>
  <c r="BO373" i="1"/>
  <c r="CN373" i="1"/>
  <c r="DM373" i="1"/>
  <c r="EL373" i="1"/>
  <c r="FQ373" i="1"/>
  <c r="J373" i="1"/>
  <c r="AO373" i="1"/>
  <c r="BN373" i="1"/>
  <c r="CM373" i="1"/>
  <c r="DL373" i="1"/>
  <c r="EK373" i="1"/>
  <c r="FO373" i="1"/>
  <c r="F373" i="1"/>
  <c r="A229" i="1"/>
  <c r="U229" i="1"/>
  <c r="V229" i="1"/>
  <c r="W229" i="1"/>
  <c r="Y229" i="1"/>
  <c r="AD229" i="1"/>
  <c r="BL229" i="1"/>
  <c r="AR229" i="1"/>
  <c r="Z229" i="1"/>
  <c r="AE229" i="1"/>
  <c r="CK229" i="1"/>
  <c r="BQ229" i="1"/>
  <c r="AA229" i="1"/>
  <c r="AF229" i="1"/>
  <c r="DJ229" i="1"/>
  <c r="CP229" i="1"/>
  <c r="AB229" i="1"/>
  <c r="AG229" i="1"/>
  <c r="EI229" i="1"/>
  <c r="DO229" i="1"/>
  <c r="AC229" i="1"/>
  <c r="AH229" i="1"/>
  <c r="FH229" i="1"/>
  <c r="EN229" i="1"/>
  <c r="FK229" i="1"/>
  <c r="FN229" i="1"/>
  <c r="FP229" i="1"/>
  <c r="FR229" i="1"/>
  <c r="K229" i="1"/>
  <c r="AP229" i="1"/>
  <c r="BO229" i="1"/>
  <c r="CN229" i="1"/>
  <c r="DM229" i="1"/>
  <c r="EL229" i="1"/>
  <c r="FQ229" i="1"/>
  <c r="J229" i="1"/>
  <c r="AO229" i="1"/>
  <c r="BN229" i="1"/>
  <c r="CM229" i="1"/>
  <c r="DL229" i="1"/>
  <c r="EK229" i="1"/>
  <c r="FO229" i="1"/>
  <c r="F229" i="1"/>
  <c r="A199" i="1"/>
  <c r="U199" i="1"/>
  <c r="V199" i="1"/>
  <c r="W199" i="1"/>
  <c r="Y199" i="1"/>
  <c r="AD199" i="1"/>
  <c r="BL199" i="1"/>
  <c r="AR199" i="1"/>
  <c r="Z199" i="1"/>
  <c r="AE199" i="1"/>
  <c r="CK199" i="1"/>
  <c r="BQ199" i="1"/>
  <c r="AA199" i="1"/>
  <c r="AF199" i="1"/>
  <c r="DJ199" i="1"/>
  <c r="CP199" i="1"/>
  <c r="AB199" i="1"/>
  <c r="AG199" i="1"/>
  <c r="EI199" i="1"/>
  <c r="DO199" i="1"/>
  <c r="AC199" i="1"/>
  <c r="AH199" i="1"/>
  <c r="FH199" i="1"/>
  <c r="EN199" i="1"/>
  <c r="FK199" i="1"/>
  <c r="FN199" i="1"/>
  <c r="FP199" i="1"/>
  <c r="FR199" i="1"/>
  <c r="K199" i="1"/>
  <c r="AP199" i="1"/>
  <c r="BO199" i="1"/>
  <c r="CN199" i="1"/>
  <c r="DM199" i="1"/>
  <c r="EL199" i="1"/>
  <c r="FQ199" i="1"/>
  <c r="J199" i="1"/>
  <c r="AO199" i="1"/>
  <c r="BN199" i="1"/>
  <c r="CM199" i="1"/>
  <c r="DL199" i="1"/>
  <c r="EK199" i="1"/>
  <c r="FO199" i="1"/>
  <c r="F199" i="1"/>
  <c r="A169" i="1"/>
  <c r="U169" i="1"/>
  <c r="V169" i="1"/>
  <c r="W169" i="1"/>
  <c r="Y169" i="1"/>
  <c r="AD169" i="1"/>
  <c r="BL169" i="1"/>
  <c r="AR169" i="1"/>
  <c r="Z169" i="1"/>
  <c r="AE169" i="1"/>
  <c r="CK169" i="1"/>
  <c r="BQ169" i="1"/>
  <c r="AA169" i="1"/>
  <c r="AF169" i="1"/>
  <c r="DJ169" i="1"/>
  <c r="CP169" i="1"/>
  <c r="AB169" i="1"/>
  <c r="AG169" i="1"/>
  <c r="EI169" i="1"/>
  <c r="DO169" i="1"/>
  <c r="AC169" i="1"/>
  <c r="AH169" i="1"/>
  <c r="FH169" i="1"/>
  <c r="EN169" i="1"/>
  <c r="FK169" i="1"/>
  <c r="FN169" i="1"/>
  <c r="FP169" i="1"/>
  <c r="FR169" i="1"/>
  <c r="K169" i="1"/>
  <c r="AP169" i="1"/>
  <c r="BO169" i="1"/>
  <c r="CN169" i="1"/>
  <c r="DM169" i="1"/>
  <c r="EL169" i="1"/>
  <c r="FQ169" i="1"/>
  <c r="J169" i="1"/>
  <c r="AO169" i="1"/>
  <c r="BN169" i="1"/>
  <c r="CM169" i="1"/>
  <c r="DL169" i="1"/>
  <c r="EK169" i="1"/>
  <c r="FO169" i="1"/>
  <c r="F169" i="1"/>
  <c r="A121" i="1"/>
  <c r="U121" i="1"/>
  <c r="V121" i="1"/>
  <c r="W121" i="1"/>
  <c r="Y121" i="1"/>
  <c r="AD121" i="1"/>
  <c r="BL121" i="1"/>
  <c r="AR121" i="1"/>
  <c r="Z121" i="1"/>
  <c r="AE121" i="1"/>
  <c r="CK121" i="1"/>
  <c r="BQ121" i="1"/>
  <c r="AA121" i="1"/>
  <c r="AF121" i="1"/>
  <c r="DJ121" i="1"/>
  <c r="CP121" i="1"/>
  <c r="AB121" i="1"/>
  <c r="AG121" i="1"/>
  <c r="EI121" i="1"/>
  <c r="DO121" i="1"/>
  <c r="AC121" i="1"/>
  <c r="AH121" i="1"/>
  <c r="FH121" i="1"/>
  <c r="EN121" i="1"/>
  <c r="FK121" i="1"/>
  <c r="FN121" i="1"/>
  <c r="FP121" i="1"/>
  <c r="FR121" i="1"/>
  <c r="K121" i="1"/>
  <c r="AP121" i="1"/>
  <c r="BO121" i="1"/>
  <c r="CN121" i="1"/>
  <c r="DM121" i="1"/>
  <c r="EL121" i="1"/>
  <c r="FQ121" i="1"/>
  <c r="J121" i="1"/>
  <c r="AO121" i="1"/>
  <c r="BN121" i="1"/>
  <c r="CM121" i="1"/>
  <c r="DL121" i="1"/>
  <c r="EK121" i="1"/>
  <c r="FO121" i="1"/>
  <c r="F121" i="1"/>
  <c r="A163" i="1"/>
  <c r="U163" i="1"/>
  <c r="V163" i="1"/>
  <c r="W163" i="1"/>
  <c r="Y163" i="1"/>
  <c r="AD163" i="1"/>
  <c r="BL163" i="1"/>
  <c r="AR163" i="1"/>
  <c r="Z163" i="1"/>
  <c r="AE163" i="1"/>
  <c r="CK163" i="1"/>
  <c r="BQ163" i="1"/>
  <c r="AA163" i="1"/>
  <c r="AF163" i="1"/>
  <c r="DJ163" i="1"/>
  <c r="CP163" i="1"/>
  <c r="AB163" i="1"/>
  <c r="AG163" i="1"/>
  <c r="EI163" i="1"/>
  <c r="DO163" i="1"/>
  <c r="AC163" i="1"/>
  <c r="AH163" i="1"/>
  <c r="FH163" i="1"/>
  <c r="EN163" i="1"/>
  <c r="FK163" i="1"/>
  <c r="FN163" i="1"/>
  <c r="FP163" i="1"/>
  <c r="FR163" i="1"/>
  <c r="K163" i="1"/>
  <c r="AP163" i="1"/>
  <c r="BO163" i="1"/>
  <c r="CN163" i="1"/>
  <c r="DM163" i="1"/>
  <c r="EL163" i="1"/>
  <c r="FQ163" i="1"/>
  <c r="J163" i="1"/>
  <c r="AO163" i="1"/>
  <c r="BN163" i="1"/>
  <c r="CM163" i="1"/>
  <c r="DL163" i="1"/>
  <c r="EK163" i="1"/>
  <c r="FO163" i="1"/>
  <c r="F163" i="1"/>
  <c r="A141" i="1"/>
  <c r="U141" i="1"/>
  <c r="V141" i="1"/>
  <c r="W141" i="1"/>
  <c r="Y141" i="1"/>
  <c r="AD141" i="1"/>
  <c r="BL141" i="1"/>
  <c r="AR141" i="1"/>
  <c r="Z141" i="1"/>
  <c r="AE141" i="1"/>
  <c r="CK141" i="1"/>
  <c r="BQ141" i="1"/>
  <c r="AA141" i="1"/>
  <c r="AF141" i="1"/>
  <c r="DJ141" i="1"/>
  <c r="CP141" i="1"/>
  <c r="AB141" i="1"/>
  <c r="AG141" i="1"/>
  <c r="EI141" i="1"/>
  <c r="DO141" i="1"/>
  <c r="AC141" i="1"/>
  <c r="AH141" i="1"/>
  <c r="FH141" i="1"/>
  <c r="EN141" i="1"/>
  <c r="FK141" i="1"/>
  <c r="FN141" i="1"/>
  <c r="FP141" i="1"/>
  <c r="FR141" i="1"/>
  <c r="K141" i="1"/>
  <c r="AP141" i="1"/>
  <c r="BO141" i="1"/>
  <c r="CN141" i="1"/>
  <c r="DM141" i="1"/>
  <c r="EL141" i="1"/>
  <c r="FQ141" i="1"/>
  <c r="J141" i="1"/>
  <c r="AO141" i="1"/>
  <c r="BN141" i="1"/>
  <c r="CM141" i="1"/>
  <c r="DL141" i="1"/>
  <c r="EK141" i="1"/>
  <c r="FO141" i="1"/>
  <c r="F141" i="1"/>
  <c r="A238" i="1"/>
  <c r="U238" i="1"/>
  <c r="V238" i="1"/>
  <c r="W238" i="1"/>
  <c r="Y238" i="1"/>
  <c r="AD238" i="1"/>
  <c r="BL238" i="1"/>
  <c r="AR238" i="1"/>
  <c r="Z238" i="1"/>
  <c r="AE238" i="1"/>
  <c r="CK238" i="1"/>
  <c r="BQ238" i="1"/>
  <c r="AA238" i="1"/>
  <c r="AF238" i="1"/>
  <c r="DJ238" i="1"/>
  <c r="CP238" i="1"/>
  <c r="AB238" i="1"/>
  <c r="AG238" i="1"/>
  <c r="EI238" i="1"/>
  <c r="DO238" i="1"/>
  <c r="AC238" i="1"/>
  <c r="AH238" i="1"/>
  <c r="FH238" i="1"/>
  <c r="EN238" i="1"/>
  <c r="FK238" i="1"/>
  <c r="FN238" i="1"/>
  <c r="FP238" i="1"/>
  <c r="FR238" i="1"/>
  <c r="K238" i="1"/>
  <c r="AP238" i="1"/>
  <c r="BO238" i="1"/>
  <c r="CN238" i="1"/>
  <c r="DM238" i="1"/>
  <c r="EL238" i="1"/>
  <c r="J238" i="1"/>
  <c r="AO238" i="1"/>
  <c r="BN238" i="1"/>
  <c r="CM238" i="1"/>
  <c r="DL238" i="1"/>
  <c r="EK238" i="1"/>
  <c r="F238" i="1"/>
  <c r="A223" i="1"/>
  <c r="U223" i="1"/>
  <c r="V223" i="1"/>
  <c r="W223" i="1"/>
  <c r="Y223" i="1"/>
  <c r="AD223" i="1"/>
  <c r="BL223" i="1"/>
  <c r="AR223" i="1"/>
  <c r="Z223" i="1"/>
  <c r="AE223" i="1"/>
  <c r="CK223" i="1"/>
  <c r="BQ223" i="1"/>
  <c r="AA223" i="1"/>
  <c r="AF223" i="1"/>
  <c r="DJ223" i="1"/>
  <c r="CP223" i="1"/>
  <c r="AB223" i="1"/>
  <c r="AG223" i="1"/>
  <c r="EI223" i="1"/>
  <c r="DO223" i="1"/>
  <c r="AC223" i="1"/>
  <c r="AH223" i="1"/>
  <c r="FH223" i="1"/>
  <c r="EN223" i="1"/>
  <c r="FK223" i="1"/>
  <c r="FN223" i="1"/>
  <c r="FP223" i="1"/>
  <c r="FR223" i="1"/>
  <c r="K223" i="1"/>
  <c r="AP223" i="1"/>
  <c r="BO223" i="1"/>
  <c r="CN223" i="1"/>
  <c r="DM223" i="1"/>
  <c r="EL223" i="1"/>
  <c r="FQ223" i="1"/>
  <c r="J223" i="1"/>
  <c r="AO223" i="1"/>
  <c r="BN223" i="1"/>
  <c r="CM223" i="1"/>
  <c r="DL223" i="1"/>
  <c r="EK223" i="1"/>
  <c r="FO223" i="1"/>
  <c r="F223" i="1"/>
  <c r="A237" i="1"/>
  <c r="U237" i="1"/>
  <c r="V237" i="1"/>
  <c r="W237" i="1"/>
  <c r="Y237" i="1"/>
  <c r="AD237" i="1"/>
  <c r="BL237" i="1"/>
  <c r="AR237" i="1"/>
  <c r="Z237" i="1"/>
  <c r="AE237" i="1"/>
  <c r="CK237" i="1"/>
  <c r="BQ237" i="1"/>
  <c r="AA237" i="1"/>
  <c r="AF237" i="1"/>
  <c r="DJ237" i="1"/>
  <c r="CP237" i="1"/>
  <c r="AB237" i="1"/>
  <c r="AG237" i="1"/>
  <c r="EI237" i="1"/>
  <c r="DO237" i="1"/>
  <c r="AC237" i="1"/>
  <c r="AH237" i="1"/>
  <c r="FH237" i="1"/>
  <c r="EN237" i="1"/>
  <c r="FK237" i="1"/>
  <c r="FN237" i="1"/>
  <c r="FP237" i="1"/>
  <c r="FR237" i="1"/>
  <c r="K237" i="1"/>
  <c r="AP237" i="1"/>
  <c r="BO237" i="1"/>
  <c r="CN237" i="1"/>
  <c r="DM237" i="1"/>
  <c r="EL237" i="1"/>
  <c r="J237" i="1"/>
  <c r="AO237" i="1"/>
  <c r="BN237" i="1"/>
  <c r="CM237" i="1"/>
  <c r="DL237" i="1"/>
  <c r="EK237" i="1"/>
  <c r="F237" i="1"/>
  <c r="A192" i="1"/>
  <c r="U192" i="1"/>
  <c r="V192" i="1"/>
  <c r="W192" i="1"/>
  <c r="Y192" i="1"/>
  <c r="AD192" i="1"/>
  <c r="BL192" i="1"/>
  <c r="AR192" i="1"/>
  <c r="Z192" i="1"/>
  <c r="AE192" i="1"/>
  <c r="CK192" i="1"/>
  <c r="BQ192" i="1"/>
  <c r="AA192" i="1"/>
  <c r="AF192" i="1"/>
  <c r="DJ192" i="1"/>
  <c r="CP192" i="1"/>
  <c r="AB192" i="1"/>
  <c r="AG192" i="1"/>
  <c r="EI192" i="1"/>
  <c r="DO192" i="1"/>
  <c r="AC192" i="1"/>
  <c r="AH192" i="1"/>
  <c r="FH192" i="1"/>
  <c r="EN192" i="1"/>
  <c r="FK192" i="1"/>
  <c r="FN192" i="1"/>
  <c r="FP192" i="1"/>
  <c r="FR192" i="1"/>
  <c r="K192" i="1"/>
  <c r="AP192" i="1"/>
  <c r="BO192" i="1"/>
  <c r="CN192" i="1"/>
  <c r="DM192" i="1"/>
  <c r="EL192" i="1"/>
  <c r="FQ192" i="1"/>
  <c r="J192" i="1"/>
  <c r="AO192" i="1"/>
  <c r="BN192" i="1"/>
  <c r="CM192" i="1"/>
  <c r="DL192" i="1"/>
  <c r="EK192" i="1"/>
  <c r="FO192" i="1"/>
  <c r="F192" i="1"/>
  <c r="A430" i="1"/>
  <c r="U430" i="1"/>
  <c r="V430" i="1"/>
  <c r="W430" i="1"/>
  <c r="Y430" i="1"/>
  <c r="AD430" i="1"/>
  <c r="BL430" i="1"/>
  <c r="AR430" i="1"/>
  <c r="Z430" i="1"/>
  <c r="AE430" i="1"/>
  <c r="CK430" i="1"/>
  <c r="BQ430" i="1"/>
  <c r="AA430" i="1"/>
  <c r="AF430" i="1"/>
  <c r="DJ430" i="1"/>
  <c r="CP430" i="1"/>
  <c r="AB430" i="1"/>
  <c r="AG430" i="1"/>
  <c r="EI430" i="1"/>
  <c r="DO430" i="1"/>
  <c r="AC430" i="1"/>
  <c r="AH430" i="1"/>
  <c r="FH430" i="1"/>
  <c r="EN430" i="1"/>
  <c r="FK430" i="1"/>
  <c r="FN430" i="1"/>
  <c r="FP430" i="1"/>
  <c r="FR430" i="1"/>
  <c r="K430" i="1"/>
  <c r="AP430" i="1"/>
  <c r="BO430" i="1"/>
  <c r="CN430" i="1"/>
  <c r="DM430" i="1"/>
  <c r="EL430" i="1"/>
  <c r="FQ430" i="1"/>
  <c r="J430" i="1"/>
  <c r="AO430" i="1"/>
  <c r="BN430" i="1"/>
  <c r="CM430" i="1"/>
  <c r="DL430" i="1"/>
  <c r="EK430" i="1"/>
  <c r="FO430" i="1"/>
  <c r="F430" i="1"/>
  <c r="A152" i="1"/>
  <c r="U152" i="1"/>
  <c r="V152" i="1"/>
  <c r="W152" i="1"/>
  <c r="Y152" i="1"/>
  <c r="AD152" i="1"/>
  <c r="BL152" i="1"/>
  <c r="AR152" i="1"/>
  <c r="Z152" i="1"/>
  <c r="AE152" i="1"/>
  <c r="CK152" i="1"/>
  <c r="BQ152" i="1"/>
  <c r="AA152" i="1"/>
  <c r="AF152" i="1"/>
  <c r="DJ152" i="1"/>
  <c r="CP152" i="1"/>
  <c r="AB152" i="1"/>
  <c r="AG152" i="1"/>
  <c r="EI152" i="1"/>
  <c r="DO152" i="1"/>
  <c r="AC152" i="1"/>
  <c r="AH152" i="1"/>
  <c r="FH152" i="1"/>
  <c r="EN152" i="1"/>
  <c r="FK152" i="1"/>
  <c r="FN152" i="1"/>
  <c r="FP152" i="1"/>
  <c r="FR152" i="1"/>
  <c r="K152" i="1"/>
  <c r="AP152" i="1"/>
  <c r="BO152" i="1"/>
  <c r="CN152" i="1"/>
  <c r="DM152" i="1"/>
  <c r="EL152" i="1"/>
  <c r="FQ152" i="1"/>
  <c r="J152" i="1"/>
  <c r="AO152" i="1"/>
  <c r="BN152" i="1"/>
  <c r="CM152" i="1"/>
  <c r="DL152" i="1"/>
  <c r="EK152" i="1"/>
  <c r="FO152" i="1"/>
  <c r="F152" i="1"/>
  <c r="A455" i="1"/>
  <c r="U455" i="1"/>
  <c r="V455" i="1"/>
  <c r="W455" i="1"/>
  <c r="Y455" i="1"/>
  <c r="AD455" i="1"/>
  <c r="BL455" i="1"/>
  <c r="AR455" i="1"/>
  <c r="Z455" i="1"/>
  <c r="AE455" i="1"/>
  <c r="CK455" i="1"/>
  <c r="BQ455" i="1"/>
  <c r="AA455" i="1"/>
  <c r="AF455" i="1"/>
  <c r="DJ455" i="1"/>
  <c r="CP455" i="1"/>
  <c r="AB455" i="1"/>
  <c r="AG455" i="1"/>
  <c r="EI455" i="1"/>
  <c r="DO455" i="1"/>
  <c r="AC455" i="1"/>
  <c r="AH455" i="1"/>
  <c r="FH455" i="1"/>
  <c r="EN455" i="1"/>
  <c r="FK455" i="1"/>
  <c r="FN455" i="1"/>
  <c r="FP455" i="1"/>
  <c r="FR455" i="1"/>
  <c r="K455" i="1"/>
  <c r="AP455" i="1"/>
  <c r="BO455" i="1"/>
  <c r="CN455" i="1"/>
  <c r="DM455" i="1"/>
  <c r="EL455" i="1"/>
  <c r="FQ455" i="1"/>
  <c r="J455" i="1"/>
  <c r="AO455" i="1"/>
  <c r="BN455" i="1"/>
  <c r="CM455" i="1"/>
  <c r="DL455" i="1"/>
  <c r="EK455" i="1"/>
  <c r="FO455" i="1"/>
  <c r="F455" i="1"/>
  <c r="A212" i="1"/>
  <c r="U212" i="1"/>
  <c r="V212" i="1"/>
  <c r="W212" i="1"/>
  <c r="Y212" i="1"/>
  <c r="AD212" i="1"/>
  <c r="BL212" i="1"/>
  <c r="AR212" i="1"/>
  <c r="Z212" i="1"/>
  <c r="AE212" i="1"/>
  <c r="CK212" i="1"/>
  <c r="BQ212" i="1"/>
  <c r="AA212" i="1"/>
  <c r="AF212" i="1"/>
  <c r="DJ212" i="1"/>
  <c r="CP212" i="1"/>
  <c r="AB212" i="1"/>
  <c r="AG212" i="1"/>
  <c r="EI212" i="1"/>
  <c r="DO212" i="1"/>
  <c r="AC212" i="1"/>
  <c r="AH212" i="1"/>
  <c r="FH212" i="1"/>
  <c r="EN212" i="1"/>
  <c r="FK212" i="1"/>
  <c r="FN212" i="1"/>
  <c r="FP212" i="1"/>
  <c r="FR212" i="1"/>
  <c r="K212" i="1"/>
  <c r="AP212" i="1"/>
  <c r="BO212" i="1"/>
  <c r="CN212" i="1"/>
  <c r="DM212" i="1"/>
  <c r="EL212" i="1"/>
  <c r="J212" i="1"/>
  <c r="AO212" i="1"/>
  <c r="BN212" i="1"/>
  <c r="CM212" i="1"/>
  <c r="DL212" i="1"/>
  <c r="EK212" i="1"/>
  <c r="FO212" i="1"/>
  <c r="F212" i="1"/>
  <c r="A236" i="1"/>
  <c r="U236" i="1"/>
  <c r="V236" i="1"/>
  <c r="W236" i="1"/>
  <c r="Y236" i="1"/>
  <c r="AD236" i="1"/>
  <c r="BL236" i="1"/>
  <c r="AR236" i="1"/>
  <c r="Z236" i="1"/>
  <c r="AE236" i="1"/>
  <c r="CK236" i="1"/>
  <c r="BQ236" i="1"/>
  <c r="AA236" i="1"/>
  <c r="AF236" i="1"/>
  <c r="DJ236" i="1"/>
  <c r="CP236" i="1"/>
  <c r="AB236" i="1"/>
  <c r="AG236" i="1"/>
  <c r="EI236" i="1"/>
  <c r="DO236" i="1"/>
  <c r="AC236" i="1"/>
  <c r="AH236" i="1"/>
  <c r="FH236" i="1"/>
  <c r="EN236" i="1"/>
  <c r="FK236" i="1"/>
  <c r="FN236" i="1"/>
  <c r="FP236" i="1"/>
  <c r="FR236" i="1"/>
  <c r="K236" i="1"/>
  <c r="AP236" i="1"/>
  <c r="BO236" i="1"/>
  <c r="CN236" i="1"/>
  <c r="DM236" i="1"/>
  <c r="EL236" i="1"/>
  <c r="J236" i="1"/>
  <c r="AO236" i="1"/>
  <c r="BN236" i="1"/>
  <c r="CM236" i="1"/>
  <c r="DL236" i="1"/>
  <c r="EK236" i="1"/>
  <c r="F236" i="1"/>
  <c r="A425" i="1"/>
  <c r="U425" i="1"/>
  <c r="V425" i="1"/>
  <c r="W425" i="1"/>
  <c r="Y425" i="1"/>
  <c r="AD425" i="1"/>
  <c r="BL425" i="1"/>
  <c r="AR425" i="1"/>
  <c r="Z425" i="1"/>
  <c r="AE425" i="1"/>
  <c r="CK425" i="1"/>
  <c r="BQ425" i="1"/>
  <c r="AA425" i="1"/>
  <c r="AF425" i="1"/>
  <c r="DJ425" i="1"/>
  <c r="CP425" i="1"/>
  <c r="AB425" i="1"/>
  <c r="AG425" i="1"/>
  <c r="EI425" i="1"/>
  <c r="DO425" i="1"/>
  <c r="AC425" i="1"/>
  <c r="AH425" i="1"/>
  <c r="FH425" i="1"/>
  <c r="EN425" i="1"/>
  <c r="FK425" i="1"/>
  <c r="FN425" i="1"/>
  <c r="FP425" i="1"/>
  <c r="FR425" i="1"/>
  <c r="K425" i="1"/>
  <c r="AP425" i="1"/>
  <c r="BO425" i="1"/>
  <c r="CN425" i="1"/>
  <c r="DM425" i="1"/>
  <c r="EL425" i="1"/>
  <c r="FQ425" i="1"/>
  <c r="J425" i="1"/>
  <c r="AO425" i="1"/>
  <c r="BN425" i="1"/>
  <c r="CM425" i="1"/>
  <c r="DL425" i="1"/>
  <c r="EK425" i="1"/>
  <c r="FO425" i="1"/>
  <c r="F425" i="1"/>
  <c r="A235" i="1"/>
  <c r="U235" i="1"/>
  <c r="V235" i="1"/>
  <c r="W235" i="1"/>
  <c r="Y235" i="1"/>
  <c r="AD235" i="1"/>
  <c r="BL235" i="1"/>
  <c r="AR235" i="1"/>
  <c r="Z235" i="1"/>
  <c r="AE235" i="1"/>
  <c r="CK235" i="1"/>
  <c r="BQ235" i="1"/>
  <c r="AA235" i="1"/>
  <c r="AF235" i="1"/>
  <c r="DJ235" i="1"/>
  <c r="CP235" i="1"/>
  <c r="AB235" i="1"/>
  <c r="AG235" i="1"/>
  <c r="EI235" i="1"/>
  <c r="DO235" i="1"/>
  <c r="AC235" i="1"/>
  <c r="AH235" i="1"/>
  <c r="FH235" i="1"/>
  <c r="EN235" i="1"/>
  <c r="FK235" i="1"/>
  <c r="FN235" i="1"/>
  <c r="FP235" i="1"/>
  <c r="FR235" i="1"/>
  <c r="K235" i="1"/>
  <c r="AP235" i="1"/>
  <c r="BO235" i="1"/>
  <c r="CN235" i="1"/>
  <c r="DM235" i="1"/>
  <c r="EL235" i="1"/>
  <c r="J235" i="1"/>
  <c r="AO235" i="1"/>
  <c r="BN235" i="1"/>
  <c r="CM235" i="1"/>
  <c r="DL235" i="1"/>
  <c r="EK235" i="1"/>
  <c r="F235" i="1"/>
  <c r="A182" i="1"/>
  <c r="U182" i="1"/>
  <c r="V182" i="1"/>
  <c r="W182" i="1"/>
  <c r="Y182" i="1"/>
  <c r="AD182" i="1"/>
  <c r="BL182" i="1"/>
  <c r="AR182" i="1"/>
  <c r="Z182" i="1"/>
  <c r="AE182" i="1"/>
  <c r="CK182" i="1"/>
  <c r="BQ182" i="1"/>
  <c r="AA182" i="1"/>
  <c r="AF182" i="1"/>
  <c r="DJ182" i="1"/>
  <c r="CP182" i="1"/>
  <c r="AB182" i="1"/>
  <c r="AG182" i="1"/>
  <c r="EI182" i="1"/>
  <c r="DO182" i="1"/>
  <c r="AC182" i="1"/>
  <c r="AH182" i="1"/>
  <c r="FH182" i="1"/>
  <c r="EN182" i="1"/>
  <c r="FK182" i="1"/>
  <c r="FN182" i="1"/>
  <c r="FP182" i="1"/>
  <c r="FR182" i="1"/>
  <c r="K182" i="1"/>
  <c r="AP182" i="1"/>
  <c r="BO182" i="1"/>
  <c r="CN182" i="1"/>
  <c r="DM182" i="1"/>
  <c r="EL182" i="1"/>
  <c r="FQ182" i="1"/>
  <c r="J182" i="1"/>
  <c r="AO182" i="1"/>
  <c r="BN182" i="1"/>
  <c r="CM182" i="1"/>
  <c r="DL182" i="1"/>
  <c r="EK182" i="1"/>
  <c r="FO182" i="1"/>
  <c r="F182" i="1"/>
  <c r="A228" i="1"/>
  <c r="U228" i="1"/>
  <c r="V228" i="1"/>
  <c r="W228" i="1"/>
  <c r="Y228" i="1"/>
  <c r="AD228" i="1"/>
  <c r="BL228" i="1"/>
  <c r="AR228" i="1"/>
  <c r="Z228" i="1"/>
  <c r="AE228" i="1"/>
  <c r="CK228" i="1"/>
  <c r="BQ228" i="1"/>
  <c r="AA228" i="1"/>
  <c r="AF228" i="1"/>
  <c r="DJ228" i="1"/>
  <c r="CP228" i="1"/>
  <c r="AB228" i="1"/>
  <c r="AG228" i="1"/>
  <c r="EI228" i="1"/>
  <c r="DO228" i="1"/>
  <c r="AC228" i="1"/>
  <c r="AH228" i="1"/>
  <c r="FH228" i="1"/>
  <c r="EN228" i="1"/>
  <c r="FK228" i="1"/>
  <c r="FN228" i="1"/>
  <c r="FP228" i="1"/>
  <c r="FR228" i="1"/>
  <c r="K228" i="1"/>
  <c r="AP228" i="1"/>
  <c r="BO228" i="1"/>
  <c r="CN228" i="1"/>
  <c r="DM228" i="1"/>
  <c r="EL228" i="1"/>
  <c r="FQ228" i="1"/>
  <c r="J228" i="1"/>
  <c r="AO228" i="1"/>
  <c r="BN228" i="1"/>
  <c r="CM228" i="1"/>
  <c r="DL228" i="1"/>
  <c r="EK228" i="1"/>
  <c r="FO228" i="1"/>
  <c r="F228" i="1"/>
  <c r="A84" i="1"/>
  <c r="U84" i="1"/>
  <c r="V84" i="1"/>
  <c r="W84" i="1"/>
  <c r="Y84" i="1"/>
  <c r="AD84" i="1"/>
  <c r="BL84" i="1"/>
  <c r="AR84" i="1"/>
  <c r="Z84" i="1"/>
  <c r="AE84" i="1"/>
  <c r="CK84" i="1"/>
  <c r="BQ84" i="1"/>
  <c r="AA84" i="1"/>
  <c r="AF84" i="1"/>
  <c r="DJ84" i="1"/>
  <c r="CP84" i="1"/>
  <c r="AB84" i="1"/>
  <c r="AG84" i="1"/>
  <c r="EI84" i="1"/>
  <c r="DO84" i="1"/>
  <c r="AC84" i="1"/>
  <c r="AH84" i="1"/>
  <c r="FH84" i="1"/>
  <c r="EN84" i="1"/>
  <c r="FK84" i="1"/>
  <c r="FN84" i="1"/>
  <c r="FP84" i="1"/>
  <c r="FR84" i="1"/>
  <c r="K84" i="1"/>
  <c r="AP84" i="1"/>
  <c r="BO84" i="1"/>
  <c r="CN84" i="1"/>
  <c r="DM84" i="1"/>
  <c r="EL84" i="1"/>
  <c r="FQ84" i="1"/>
  <c r="J84" i="1"/>
  <c r="AO84" i="1"/>
  <c r="BN84" i="1"/>
  <c r="CM84" i="1"/>
  <c r="DL84" i="1"/>
  <c r="EK84" i="1"/>
  <c r="FO84" i="1"/>
  <c r="F84" i="1"/>
  <c r="A402" i="1"/>
  <c r="U402" i="1"/>
  <c r="V402" i="1"/>
  <c r="W402" i="1"/>
  <c r="Y402" i="1"/>
  <c r="AD402" i="1"/>
  <c r="BL402" i="1"/>
  <c r="AR402" i="1"/>
  <c r="Z402" i="1"/>
  <c r="AE402" i="1"/>
  <c r="CK402" i="1"/>
  <c r="BQ402" i="1"/>
  <c r="AA402" i="1"/>
  <c r="AF402" i="1"/>
  <c r="DJ402" i="1"/>
  <c r="CP402" i="1"/>
  <c r="AB402" i="1"/>
  <c r="AG402" i="1"/>
  <c r="EI402" i="1"/>
  <c r="DO402" i="1"/>
  <c r="AC402" i="1"/>
  <c r="AH402" i="1"/>
  <c r="FH402" i="1"/>
  <c r="EN402" i="1"/>
  <c r="FK402" i="1"/>
  <c r="FN402" i="1"/>
  <c r="FP402" i="1"/>
  <c r="FR402" i="1"/>
  <c r="K402" i="1"/>
  <c r="AP402" i="1"/>
  <c r="BO402" i="1"/>
  <c r="CN402" i="1"/>
  <c r="DM402" i="1"/>
  <c r="EL402" i="1"/>
  <c r="FQ402" i="1"/>
  <c r="J402" i="1"/>
  <c r="AO402" i="1"/>
  <c r="BN402" i="1"/>
  <c r="CM402" i="1"/>
  <c r="DL402" i="1"/>
  <c r="EK402" i="1"/>
  <c r="FO402" i="1"/>
  <c r="F402" i="1"/>
  <c r="A85" i="1"/>
  <c r="U85" i="1"/>
  <c r="V85" i="1"/>
  <c r="W85" i="1"/>
  <c r="Y85" i="1"/>
  <c r="AD85" i="1"/>
  <c r="BL85" i="1"/>
  <c r="AR85" i="1"/>
  <c r="Z85" i="1"/>
  <c r="AE85" i="1"/>
  <c r="CK85" i="1"/>
  <c r="BQ85" i="1"/>
  <c r="AA85" i="1"/>
  <c r="AF85" i="1"/>
  <c r="DJ85" i="1"/>
  <c r="CP85" i="1"/>
  <c r="AB85" i="1"/>
  <c r="AG85" i="1"/>
  <c r="EI85" i="1"/>
  <c r="DO85" i="1"/>
  <c r="AC85" i="1"/>
  <c r="AH85" i="1"/>
  <c r="FH85" i="1"/>
  <c r="EN85" i="1"/>
  <c r="FK85" i="1"/>
  <c r="FN85" i="1"/>
  <c r="FP85" i="1"/>
  <c r="FR85" i="1"/>
  <c r="K85" i="1"/>
  <c r="AP85" i="1"/>
  <c r="BO85" i="1"/>
  <c r="CN85" i="1"/>
  <c r="DM85" i="1"/>
  <c r="EL85" i="1"/>
  <c r="FQ85" i="1"/>
  <c r="J85" i="1"/>
  <c r="AO85" i="1"/>
  <c r="BN85" i="1"/>
  <c r="CM85" i="1"/>
  <c r="DL85" i="1"/>
  <c r="EK85" i="1"/>
  <c r="FO85" i="1"/>
  <c r="F85" i="1"/>
  <c r="A214" i="1"/>
  <c r="U214" i="1"/>
  <c r="V214" i="1"/>
  <c r="W214" i="1"/>
  <c r="Y214" i="1"/>
  <c r="AD214" i="1"/>
  <c r="BL214" i="1"/>
  <c r="AR214" i="1"/>
  <c r="Z214" i="1"/>
  <c r="AE214" i="1"/>
  <c r="CK214" i="1"/>
  <c r="BQ214" i="1"/>
  <c r="AA214" i="1"/>
  <c r="AF214" i="1"/>
  <c r="DJ214" i="1"/>
  <c r="CP214" i="1"/>
  <c r="AB214" i="1"/>
  <c r="AG214" i="1"/>
  <c r="EI214" i="1"/>
  <c r="DO214" i="1"/>
  <c r="AC214" i="1"/>
  <c r="AH214" i="1"/>
  <c r="FH214" i="1"/>
  <c r="EN214" i="1"/>
  <c r="FK214" i="1"/>
  <c r="FN214" i="1"/>
  <c r="FP214" i="1"/>
  <c r="FR214" i="1"/>
  <c r="K214" i="1"/>
  <c r="AP214" i="1"/>
  <c r="BO214" i="1"/>
  <c r="CN214" i="1"/>
  <c r="DM214" i="1"/>
  <c r="EL214" i="1"/>
  <c r="FQ214" i="1"/>
  <c r="J214" i="1"/>
  <c r="AO214" i="1"/>
  <c r="BN214" i="1"/>
  <c r="CM214" i="1"/>
  <c r="DL214" i="1"/>
  <c r="EK214" i="1"/>
  <c r="FO214" i="1"/>
  <c r="F214" i="1"/>
  <c r="A200" i="1"/>
  <c r="U200" i="1"/>
  <c r="V200" i="1"/>
  <c r="W200" i="1"/>
  <c r="Y200" i="1"/>
  <c r="AD200" i="1"/>
  <c r="BL200" i="1"/>
  <c r="AR200" i="1"/>
  <c r="Z200" i="1"/>
  <c r="AE200" i="1"/>
  <c r="CK200" i="1"/>
  <c r="BQ200" i="1"/>
  <c r="AA200" i="1"/>
  <c r="AF200" i="1"/>
  <c r="DJ200" i="1"/>
  <c r="CP200" i="1"/>
  <c r="AB200" i="1"/>
  <c r="AG200" i="1"/>
  <c r="EI200" i="1"/>
  <c r="DO200" i="1"/>
  <c r="AC200" i="1"/>
  <c r="AH200" i="1"/>
  <c r="FH200" i="1"/>
  <c r="EN200" i="1"/>
  <c r="FK200" i="1"/>
  <c r="FN200" i="1"/>
  <c r="FP200" i="1"/>
  <c r="FR200" i="1"/>
  <c r="K200" i="1"/>
  <c r="AP200" i="1"/>
  <c r="BO200" i="1"/>
  <c r="CN200" i="1"/>
  <c r="DM200" i="1"/>
  <c r="EL200" i="1"/>
  <c r="FQ200" i="1"/>
  <c r="J200" i="1"/>
  <c r="AO200" i="1"/>
  <c r="BN200" i="1"/>
  <c r="CM200" i="1"/>
  <c r="DL200" i="1"/>
  <c r="EK200" i="1"/>
  <c r="FO200" i="1"/>
  <c r="F200" i="1"/>
  <c r="A206" i="1"/>
  <c r="U206" i="1"/>
  <c r="V206" i="1"/>
  <c r="W206" i="1"/>
  <c r="Y206" i="1"/>
  <c r="AD206" i="1"/>
  <c r="BL206" i="1"/>
  <c r="AR206" i="1"/>
  <c r="Z206" i="1"/>
  <c r="AE206" i="1"/>
  <c r="CK206" i="1"/>
  <c r="BQ206" i="1"/>
  <c r="AA206" i="1"/>
  <c r="AF206" i="1"/>
  <c r="DJ206" i="1"/>
  <c r="CP206" i="1"/>
  <c r="AB206" i="1"/>
  <c r="AG206" i="1"/>
  <c r="EI206" i="1"/>
  <c r="DO206" i="1"/>
  <c r="AC206" i="1"/>
  <c r="AH206" i="1"/>
  <c r="FH206" i="1"/>
  <c r="EN206" i="1"/>
  <c r="FK206" i="1"/>
  <c r="FN206" i="1"/>
  <c r="FP206" i="1"/>
  <c r="FR206" i="1"/>
  <c r="K206" i="1"/>
  <c r="AP206" i="1"/>
  <c r="BO206" i="1"/>
  <c r="CN206" i="1"/>
  <c r="DM206" i="1"/>
  <c r="EL206" i="1"/>
  <c r="FQ206" i="1"/>
  <c r="J206" i="1"/>
  <c r="AO206" i="1"/>
  <c r="BN206" i="1"/>
  <c r="CM206" i="1"/>
  <c r="DL206" i="1"/>
  <c r="EK206" i="1"/>
  <c r="FO206" i="1"/>
  <c r="F206" i="1"/>
  <c r="A204" i="1"/>
  <c r="U204" i="1"/>
  <c r="V204" i="1"/>
  <c r="W204" i="1"/>
  <c r="Y204" i="1"/>
  <c r="AD204" i="1"/>
  <c r="BL204" i="1"/>
  <c r="AR204" i="1"/>
  <c r="Z204" i="1"/>
  <c r="AE204" i="1"/>
  <c r="CK204" i="1"/>
  <c r="BQ204" i="1"/>
  <c r="AA204" i="1"/>
  <c r="AF204" i="1"/>
  <c r="DJ204" i="1"/>
  <c r="CP204" i="1"/>
  <c r="AB204" i="1"/>
  <c r="AG204" i="1"/>
  <c r="EI204" i="1"/>
  <c r="DO204" i="1"/>
  <c r="AC204" i="1"/>
  <c r="AH204" i="1"/>
  <c r="FH204" i="1"/>
  <c r="EN204" i="1"/>
  <c r="FK204" i="1"/>
  <c r="FN204" i="1"/>
  <c r="FP204" i="1"/>
  <c r="FR204" i="1"/>
  <c r="K204" i="1"/>
  <c r="AP204" i="1"/>
  <c r="BO204" i="1"/>
  <c r="CN204" i="1"/>
  <c r="DM204" i="1"/>
  <c r="EL204" i="1"/>
  <c r="FQ204" i="1"/>
  <c r="J204" i="1"/>
  <c r="AO204" i="1"/>
  <c r="BN204" i="1"/>
  <c r="CM204" i="1"/>
  <c r="DL204" i="1"/>
  <c r="EK204" i="1"/>
  <c r="FO204" i="1"/>
  <c r="F204" i="1"/>
  <c r="A424" i="1"/>
  <c r="U424" i="1"/>
  <c r="V424" i="1"/>
  <c r="W424" i="1"/>
  <c r="Y424" i="1"/>
  <c r="AD424" i="1"/>
  <c r="BL424" i="1"/>
  <c r="AR424" i="1"/>
  <c r="Z424" i="1"/>
  <c r="AE424" i="1"/>
  <c r="CK424" i="1"/>
  <c r="BQ424" i="1"/>
  <c r="AA424" i="1"/>
  <c r="AF424" i="1"/>
  <c r="DJ424" i="1"/>
  <c r="CP424" i="1"/>
  <c r="AB424" i="1"/>
  <c r="AG424" i="1"/>
  <c r="EI424" i="1"/>
  <c r="DO424" i="1"/>
  <c r="AC424" i="1"/>
  <c r="AH424" i="1"/>
  <c r="FH424" i="1"/>
  <c r="EN424" i="1"/>
  <c r="FK424" i="1"/>
  <c r="FN424" i="1"/>
  <c r="FP424" i="1"/>
  <c r="FR424" i="1"/>
  <c r="K424" i="1"/>
  <c r="AP424" i="1"/>
  <c r="BO424" i="1"/>
  <c r="CN424" i="1"/>
  <c r="DM424" i="1"/>
  <c r="EL424" i="1"/>
  <c r="FQ424" i="1"/>
  <c r="J424" i="1"/>
  <c r="AO424" i="1"/>
  <c r="BN424" i="1"/>
  <c r="CM424" i="1"/>
  <c r="DL424" i="1"/>
  <c r="EK424" i="1"/>
  <c r="FO424" i="1"/>
  <c r="F424" i="1"/>
  <c r="A112" i="1"/>
  <c r="U112" i="1"/>
  <c r="V112" i="1"/>
  <c r="W112" i="1"/>
  <c r="Y112" i="1"/>
  <c r="AD112" i="1"/>
  <c r="BL112" i="1"/>
  <c r="AR112" i="1"/>
  <c r="Z112" i="1"/>
  <c r="AE112" i="1"/>
  <c r="CK112" i="1"/>
  <c r="BQ112" i="1"/>
  <c r="AA112" i="1"/>
  <c r="AF112" i="1"/>
  <c r="DJ112" i="1"/>
  <c r="CP112" i="1"/>
  <c r="AB112" i="1"/>
  <c r="AG112" i="1"/>
  <c r="EI112" i="1"/>
  <c r="DO112" i="1"/>
  <c r="AC112" i="1"/>
  <c r="AH112" i="1"/>
  <c r="FH112" i="1"/>
  <c r="EN112" i="1"/>
  <c r="FK112" i="1"/>
  <c r="FN112" i="1"/>
  <c r="FP112" i="1"/>
  <c r="FR112" i="1"/>
  <c r="K112" i="1"/>
  <c r="AP112" i="1"/>
  <c r="BO112" i="1"/>
  <c r="CN112" i="1"/>
  <c r="DM112" i="1"/>
  <c r="EL112" i="1"/>
  <c r="FQ112" i="1"/>
  <c r="J112" i="1"/>
  <c r="AO112" i="1"/>
  <c r="BN112" i="1"/>
  <c r="CM112" i="1"/>
  <c r="DL112" i="1"/>
  <c r="EK112" i="1"/>
  <c r="FO112" i="1"/>
  <c r="F112" i="1"/>
  <c r="A220" i="1"/>
  <c r="U220" i="1"/>
  <c r="V220" i="1"/>
  <c r="W220" i="1"/>
  <c r="Y220" i="1"/>
  <c r="AD220" i="1"/>
  <c r="BL220" i="1"/>
  <c r="AR220" i="1"/>
  <c r="Z220" i="1"/>
  <c r="AE220" i="1"/>
  <c r="CK220" i="1"/>
  <c r="BQ220" i="1"/>
  <c r="AA220" i="1"/>
  <c r="AF220" i="1"/>
  <c r="DJ220" i="1"/>
  <c r="CP220" i="1"/>
  <c r="AB220" i="1"/>
  <c r="AG220" i="1"/>
  <c r="EI220" i="1"/>
  <c r="DO220" i="1"/>
  <c r="AC220" i="1"/>
  <c r="AH220" i="1"/>
  <c r="FH220" i="1"/>
  <c r="EN220" i="1"/>
  <c r="FK220" i="1"/>
  <c r="FN220" i="1"/>
  <c r="FP220" i="1"/>
  <c r="FR220" i="1"/>
  <c r="K220" i="1"/>
  <c r="AP220" i="1"/>
  <c r="BO220" i="1"/>
  <c r="CN220" i="1"/>
  <c r="DM220" i="1"/>
  <c r="EL220" i="1"/>
  <c r="FQ220" i="1"/>
  <c r="J220" i="1"/>
  <c r="AO220" i="1"/>
  <c r="BN220" i="1"/>
  <c r="CM220" i="1"/>
  <c r="DL220" i="1"/>
  <c r="EK220" i="1"/>
  <c r="FO220" i="1"/>
  <c r="F220" i="1"/>
  <c r="A446" i="1"/>
  <c r="U446" i="1"/>
  <c r="V446" i="1"/>
  <c r="W446" i="1"/>
  <c r="Y446" i="1"/>
  <c r="AD446" i="1"/>
  <c r="BL446" i="1"/>
  <c r="AR446" i="1"/>
  <c r="Z446" i="1"/>
  <c r="AE446" i="1"/>
  <c r="CK446" i="1"/>
  <c r="BQ446" i="1"/>
  <c r="AA446" i="1"/>
  <c r="AF446" i="1"/>
  <c r="DJ446" i="1"/>
  <c r="CP446" i="1"/>
  <c r="AB446" i="1"/>
  <c r="AG446" i="1"/>
  <c r="EI446" i="1"/>
  <c r="DO446" i="1"/>
  <c r="AC446" i="1"/>
  <c r="AH446" i="1"/>
  <c r="FH446" i="1"/>
  <c r="EN446" i="1"/>
  <c r="FK446" i="1"/>
  <c r="FN446" i="1"/>
  <c r="FP446" i="1"/>
  <c r="FR446" i="1"/>
  <c r="K446" i="1"/>
  <c r="AP446" i="1"/>
  <c r="BO446" i="1"/>
  <c r="CN446" i="1"/>
  <c r="DM446" i="1"/>
  <c r="EL446" i="1"/>
  <c r="FQ446" i="1"/>
  <c r="J446" i="1"/>
  <c r="AO446" i="1"/>
  <c r="BN446" i="1"/>
  <c r="CM446" i="1"/>
  <c r="DL446" i="1"/>
  <c r="EK446" i="1"/>
  <c r="FO446" i="1"/>
  <c r="F446" i="1"/>
  <c r="A101" i="1"/>
  <c r="U101" i="1"/>
  <c r="V101" i="1"/>
  <c r="W101" i="1"/>
  <c r="Y101" i="1"/>
  <c r="AD101" i="1"/>
  <c r="BL101" i="1"/>
  <c r="AR101" i="1"/>
  <c r="Z101" i="1"/>
  <c r="AE101" i="1"/>
  <c r="CK101" i="1"/>
  <c r="BQ101" i="1"/>
  <c r="AA101" i="1"/>
  <c r="AF101" i="1"/>
  <c r="DJ101" i="1"/>
  <c r="CP101" i="1"/>
  <c r="AB101" i="1"/>
  <c r="AG101" i="1"/>
  <c r="EI101" i="1"/>
  <c r="DO101" i="1"/>
  <c r="AC101" i="1"/>
  <c r="AH101" i="1"/>
  <c r="FH101" i="1"/>
  <c r="EN101" i="1"/>
  <c r="FK101" i="1"/>
  <c r="FN101" i="1"/>
  <c r="FP101" i="1"/>
  <c r="FR101" i="1"/>
  <c r="K101" i="1"/>
  <c r="AP101" i="1"/>
  <c r="BO101" i="1"/>
  <c r="CN101" i="1"/>
  <c r="DM101" i="1"/>
  <c r="EL101" i="1"/>
  <c r="FQ101" i="1"/>
  <c r="J101" i="1"/>
  <c r="AO101" i="1"/>
  <c r="BN101" i="1"/>
  <c r="CM101" i="1"/>
  <c r="DL101" i="1"/>
  <c r="EK101" i="1"/>
  <c r="FO101" i="1"/>
  <c r="F101" i="1"/>
  <c r="A400" i="1"/>
  <c r="U400" i="1"/>
  <c r="V400" i="1"/>
  <c r="W400" i="1"/>
  <c r="Y400" i="1"/>
  <c r="AD400" i="1"/>
  <c r="BL400" i="1"/>
  <c r="AR400" i="1"/>
  <c r="Z400" i="1"/>
  <c r="AE400" i="1"/>
  <c r="CK400" i="1"/>
  <c r="BQ400" i="1"/>
  <c r="AA400" i="1"/>
  <c r="AF400" i="1"/>
  <c r="DJ400" i="1"/>
  <c r="CP400" i="1"/>
  <c r="AB400" i="1"/>
  <c r="AG400" i="1"/>
  <c r="EI400" i="1"/>
  <c r="DO400" i="1"/>
  <c r="AC400" i="1"/>
  <c r="AH400" i="1"/>
  <c r="FH400" i="1"/>
  <c r="EN400" i="1"/>
  <c r="FK400" i="1"/>
  <c r="FN400" i="1"/>
  <c r="FP400" i="1"/>
  <c r="FR400" i="1"/>
  <c r="K400" i="1"/>
  <c r="AP400" i="1"/>
  <c r="BO400" i="1"/>
  <c r="CN400" i="1"/>
  <c r="DM400" i="1"/>
  <c r="EL400" i="1"/>
  <c r="FQ400" i="1"/>
  <c r="J400" i="1"/>
  <c r="AO400" i="1"/>
  <c r="BN400" i="1"/>
  <c r="CM400" i="1"/>
  <c r="DL400" i="1"/>
  <c r="EK400" i="1"/>
  <c r="FO400" i="1"/>
  <c r="F400" i="1"/>
  <c r="A419" i="1"/>
  <c r="U419" i="1"/>
  <c r="V419" i="1"/>
  <c r="W419" i="1"/>
  <c r="Y419" i="1"/>
  <c r="AD419" i="1"/>
  <c r="BL419" i="1"/>
  <c r="AR419" i="1"/>
  <c r="Z419" i="1"/>
  <c r="AE419" i="1"/>
  <c r="CK419" i="1"/>
  <c r="BQ419" i="1"/>
  <c r="AA419" i="1"/>
  <c r="AF419" i="1"/>
  <c r="DJ419" i="1"/>
  <c r="CP419" i="1"/>
  <c r="AB419" i="1"/>
  <c r="AG419" i="1"/>
  <c r="EI419" i="1"/>
  <c r="DO419" i="1"/>
  <c r="AC419" i="1"/>
  <c r="AH419" i="1"/>
  <c r="FH419" i="1"/>
  <c r="EN419" i="1"/>
  <c r="FK419" i="1"/>
  <c r="FN419" i="1"/>
  <c r="FP419" i="1"/>
  <c r="FR419" i="1"/>
  <c r="K419" i="1"/>
  <c r="AP419" i="1"/>
  <c r="BO419" i="1"/>
  <c r="CN419" i="1"/>
  <c r="DM419" i="1"/>
  <c r="EL419" i="1"/>
  <c r="FQ419" i="1"/>
  <c r="J419" i="1"/>
  <c r="AO419" i="1"/>
  <c r="BN419" i="1"/>
  <c r="CM419" i="1"/>
  <c r="DL419" i="1"/>
  <c r="EK419" i="1"/>
  <c r="FO419" i="1"/>
  <c r="F419" i="1"/>
  <c r="A384" i="1"/>
  <c r="U384" i="1"/>
  <c r="V384" i="1"/>
  <c r="W384" i="1"/>
  <c r="Y384" i="1"/>
  <c r="AD384" i="1"/>
  <c r="BL384" i="1"/>
  <c r="AR384" i="1"/>
  <c r="Z384" i="1"/>
  <c r="AE384" i="1"/>
  <c r="CK384" i="1"/>
  <c r="BQ384" i="1"/>
  <c r="AA384" i="1"/>
  <c r="AF384" i="1"/>
  <c r="DJ384" i="1"/>
  <c r="CP384" i="1"/>
  <c r="AB384" i="1"/>
  <c r="AG384" i="1"/>
  <c r="EI384" i="1"/>
  <c r="DO384" i="1"/>
  <c r="AC384" i="1"/>
  <c r="AH384" i="1"/>
  <c r="FH384" i="1"/>
  <c r="EN384" i="1"/>
  <c r="FK384" i="1"/>
  <c r="FN384" i="1"/>
  <c r="FP384" i="1"/>
  <c r="FR384" i="1"/>
  <c r="K384" i="1"/>
  <c r="AP384" i="1"/>
  <c r="BO384" i="1"/>
  <c r="CN384" i="1"/>
  <c r="DM384" i="1"/>
  <c r="EL384" i="1"/>
  <c r="FQ384" i="1"/>
  <c r="J384" i="1"/>
  <c r="AO384" i="1"/>
  <c r="BN384" i="1"/>
  <c r="CM384" i="1"/>
  <c r="DL384" i="1"/>
  <c r="EK384" i="1"/>
  <c r="FO384" i="1"/>
  <c r="F384" i="1"/>
  <c r="A396" i="1"/>
  <c r="U396" i="1"/>
  <c r="V396" i="1"/>
  <c r="W396" i="1"/>
  <c r="Y396" i="1"/>
  <c r="AD396" i="1"/>
  <c r="BL396" i="1"/>
  <c r="AR396" i="1"/>
  <c r="Z396" i="1"/>
  <c r="AE396" i="1"/>
  <c r="CK396" i="1"/>
  <c r="BQ396" i="1"/>
  <c r="AA396" i="1"/>
  <c r="AF396" i="1"/>
  <c r="DJ396" i="1"/>
  <c r="CP396" i="1"/>
  <c r="AB396" i="1"/>
  <c r="AG396" i="1"/>
  <c r="EI396" i="1"/>
  <c r="DO396" i="1"/>
  <c r="AC396" i="1"/>
  <c r="AH396" i="1"/>
  <c r="FH396" i="1"/>
  <c r="EN396" i="1"/>
  <c r="FK396" i="1"/>
  <c r="FN396" i="1"/>
  <c r="FP396" i="1"/>
  <c r="FR396" i="1"/>
  <c r="K396" i="1"/>
  <c r="AP396" i="1"/>
  <c r="BO396" i="1"/>
  <c r="CN396" i="1"/>
  <c r="DM396" i="1"/>
  <c r="EL396" i="1"/>
  <c r="FQ396" i="1"/>
  <c r="J396" i="1"/>
  <c r="AO396" i="1"/>
  <c r="BN396" i="1"/>
  <c r="CM396" i="1"/>
  <c r="DL396" i="1"/>
  <c r="EK396" i="1"/>
  <c r="FO396" i="1"/>
  <c r="F396" i="1"/>
  <c r="A362" i="1"/>
  <c r="U362" i="1"/>
  <c r="V362" i="1"/>
  <c r="W362" i="1"/>
  <c r="Y362" i="1"/>
  <c r="AD362" i="1"/>
  <c r="BL362" i="1"/>
  <c r="AR362" i="1"/>
  <c r="Z362" i="1"/>
  <c r="AE362" i="1"/>
  <c r="CK362" i="1"/>
  <c r="BQ362" i="1"/>
  <c r="AA362" i="1"/>
  <c r="AF362" i="1"/>
  <c r="DJ362" i="1"/>
  <c r="CP362" i="1"/>
  <c r="AB362" i="1"/>
  <c r="AG362" i="1"/>
  <c r="EI362" i="1"/>
  <c r="DO362" i="1"/>
  <c r="AC362" i="1"/>
  <c r="AH362" i="1"/>
  <c r="FH362" i="1"/>
  <c r="EN362" i="1"/>
  <c r="FK362" i="1"/>
  <c r="FN362" i="1"/>
  <c r="FP362" i="1"/>
  <c r="FR362" i="1"/>
  <c r="K362" i="1"/>
  <c r="AP362" i="1"/>
  <c r="BO362" i="1"/>
  <c r="CN362" i="1"/>
  <c r="DM362" i="1"/>
  <c r="EL362" i="1"/>
  <c r="J362" i="1"/>
  <c r="AO362" i="1"/>
  <c r="BN362" i="1"/>
  <c r="CM362" i="1"/>
  <c r="DL362" i="1"/>
  <c r="EK362" i="1"/>
  <c r="FO362" i="1"/>
  <c r="F362" i="1"/>
  <c r="A233" i="1"/>
  <c r="U233" i="1"/>
  <c r="V233" i="1"/>
  <c r="W233" i="1"/>
  <c r="Y233" i="1"/>
  <c r="AD233" i="1"/>
  <c r="BL233" i="1"/>
  <c r="AR233" i="1"/>
  <c r="Z233" i="1"/>
  <c r="AE233" i="1"/>
  <c r="CK233" i="1"/>
  <c r="BQ233" i="1"/>
  <c r="AA233" i="1"/>
  <c r="AF233" i="1"/>
  <c r="DJ233" i="1"/>
  <c r="CP233" i="1"/>
  <c r="AB233" i="1"/>
  <c r="AG233" i="1"/>
  <c r="EI233" i="1"/>
  <c r="DO233" i="1"/>
  <c r="AC233" i="1"/>
  <c r="AH233" i="1"/>
  <c r="FH233" i="1"/>
  <c r="EN233" i="1"/>
  <c r="FK233" i="1"/>
  <c r="FN233" i="1"/>
  <c r="FP233" i="1"/>
  <c r="FR233" i="1"/>
  <c r="K233" i="1"/>
  <c r="AP233" i="1"/>
  <c r="BO233" i="1"/>
  <c r="CN233" i="1"/>
  <c r="DM233" i="1"/>
  <c r="EL233" i="1"/>
  <c r="FQ233" i="1"/>
  <c r="J233" i="1"/>
  <c r="AO233" i="1"/>
  <c r="BN233" i="1"/>
  <c r="CM233" i="1"/>
  <c r="DL233" i="1"/>
  <c r="EK233" i="1"/>
  <c r="FO233" i="1"/>
  <c r="F233" i="1"/>
  <c r="A379" i="1"/>
  <c r="U379" i="1"/>
  <c r="V379" i="1"/>
  <c r="W379" i="1"/>
  <c r="Y379" i="1"/>
  <c r="AD379" i="1"/>
  <c r="BL379" i="1"/>
  <c r="AR379" i="1"/>
  <c r="Z379" i="1"/>
  <c r="AE379" i="1"/>
  <c r="CK379" i="1"/>
  <c r="BQ379" i="1"/>
  <c r="AA379" i="1"/>
  <c r="AF379" i="1"/>
  <c r="DJ379" i="1"/>
  <c r="CP379" i="1"/>
  <c r="AB379" i="1"/>
  <c r="AG379" i="1"/>
  <c r="EI379" i="1"/>
  <c r="DO379" i="1"/>
  <c r="AC379" i="1"/>
  <c r="AH379" i="1"/>
  <c r="FH379" i="1"/>
  <c r="EN379" i="1"/>
  <c r="FK379" i="1"/>
  <c r="FN379" i="1"/>
  <c r="FP379" i="1"/>
  <c r="FR379" i="1"/>
  <c r="K379" i="1"/>
  <c r="AP379" i="1"/>
  <c r="BO379" i="1"/>
  <c r="CN379" i="1"/>
  <c r="DM379" i="1"/>
  <c r="EL379" i="1"/>
  <c r="FQ379" i="1"/>
  <c r="J379" i="1"/>
  <c r="AO379" i="1"/>
  <c r="BN379" i="1"/>
  <c r="CM379" i="1"/>
  <c r="DL379" i="1"/>
  <c r="EK379" i="1"/>
  <c r="FO379" i="1"/>
  <c r="F379" i="1"/>
  <c r="A219" i="1"/>
  <c r="U219" i="1"/>
  <c r="V219" i="1"/>
  <c r="W219" i="1"/>
  <c r="Y219" i="1"/>
  <c r="AD219" i="1"/>
  <c r="BL219" i="1"/>
  <c r="AR219" i="1"/>
  <c r="Z219" i="1"/>
  <c r="AE219" i="1"/>
  <c r="CK219" i="1"/>
  <c r="BQ219" i="1"/>
  <c r="AA219" i="1"/>
  <c r="AF219" i="1"/>
  <c r="DJ219" i="1"/>
  <c r="CP219" i="1"/>
  <c r="AB219" i="1"/>
  <c r="AG219" i="1"/>
  <c r="EI219" i="1"/>
  <c r="DO219" i="1"/>
  <c r="AC219" i="1"/>
  <c r="AH219" i="1"/>
  <c r="FH219" i="1"/>
  <c r="EN219" i="1"/>
  <c r="FK219" i="1"/>
  <c r="FN219" i="1"/>
  <c r="FP219" i="1"/>
  <c r="FR219" i="1"/>
  <c r="K219" i="1"/>
  <c r="AP219" i="1"/>
  <c r="BO219" i="1"/>
  <c r="CN219" i="1"/>
  <c r="DM219" i="1"/>
  <c r="EL219" i="1"/>
  <c r="FQ219" i="1"/>
  <c r="J219" i="1"/>
  <c r="AO219" i="1"/>
  <c r="BN219" i="1"/>
  <c r="CM219" i="1"/>
  <c r="DL219" i="1"/>
  <c r="EK219" i="1"/>
  <c r="FO219" i="1"/>
  <c r="F219" i="1"/>
  <c r="A222" i="1"/>
  <c r="U222" i="1"/>
  <c r="V222" i="1"/>
  <c r="W222" i="1"/>
  <c r="Y222" i="1"/>
  <c r="AD222" i="1"/>
  <c r="BL222" i="1"/>
  <c r="AR222" i="1"/>
  <c r="Z222" i="1"/>
  <c r="AE222" i="1"/>
  <c r="CK222" i="1"/>
  <c r="BQ222" i="1"/>
  <c r="AA222" i="1"/>
  <c r="AF222" i="1"/>
  <c r="DJ222" i="1"/>
  <c r="CP222" i="1"/>
  <c r="AB222" i="1"/>
  <c r="AG222" i="1"/>
  <c r="EI222" i="1"/>
  <c r="DO222" i="1"/>
  <c r="AC222" i="1"/>
  <c r="AH222" i="1"/>
  <c r="FH222" i="1"/>
  <c r="EN222" i="1"/>
  <c r="FK222" i="1"/>
  <c r="FN222" i="1"/>
  <c r="FP222" i="1"/>
  <c r="FR222" i="1"/>
  <c r="K222" i="1"/>
  <c r="AP222" i="1"/>
  <c r="BO222" i="1"/>
  <c r="CN222" i="1"/>
  <c r="DM222" i="1"/>
  <c r="EL222" i="1"/>
  <c r="FQ222" i="1"/>
  <c r="J222" i="1"/>
  <c r="AO222" i="1"/>
  <c r="BN222" i="1"/>
  <c r="CM222" i="1"/>
  <c r="DL222" i="1"/>
  <c r="EK222" i="1"/>
  <c r="FO222" i="1"/>
  <c r="F222" i="1"/>
  <c r="A364" i="1"/>
  <c r="U364" i="1"/>
  <c r="V364" i="1"/>
  <c r="W364" i="1"/>
  <c r="Y364" i="1"/>
  <c r="AD364" i="1"/>
  <c r="BL364" i="1"/>
  <c r="AR364" i="1"/>
  <c r="Z364" i="1"/>
  <c r="AE364" i="1"/>
  <c r="CK364" i="1"/>
  <c r="BQ364" i="1"/>
  <c r="AA364" i="1"/>
  <c r="AF364" i="1"/>
  <c r="DJ364" i="1"/>
  <c r="CP364" i="1"/>
  <c r="AB364" i="1"/>
  <c r="AG364" i="1"/>
  <c r="EI364" i="1"/>
  <c r="DO364" i="1"/>
  <c r="AC364" i="1"/>
  <c r="AH364" i="1"/>
  <c r="FH364" i="1"/>
  <c r="EN364" i="1"/>
  <c r="FK364" i="1"/>
  <c r="FN364" i="1"/>
  <c r="FP364" i="1"/>
  <c r="FR364" i="1"/>
  <c r="K364" i="1"/>
  <c r="AP364" i="1"/>
  <c r="BO364" i="1"/>
  <c r="CN364" i="1"/>
  <c r="DM364" i="1"/>
  <c r="EL364" i="1"/>
  <c r="FQ364" i="1"/>
  <c r="J364" i="1"/>
  <c r="AO364" i="1"/>
  <c r="BN364" i="1"/>
  <c r="CM364" i="1"/>
  <c r="DL364" i="1"/>
  <c r="EK364" i="1"/>
  <c r="FO364" i="1"/>
  <c r="F364" i="1"/>
  <c r="A139" i="1"/>
  <c r="U139" i="1"/>
  <c r="V139" i="1"/>
  <c r="W139" i="1"/>
  <c r="Y139" i="1"/>
  <c r="AD139" i="1"/>
  <c r="BL139" i="1"/>
  <c r="AR139" i="1"/>
  <c r="Z139" i="1"/>
  <c r="AE139" i="1"/>
  <c r="CK139" i="1"/>
  <c r="BQ139" i="1"/>
  <c r="AA139" i="1"/>
  <c r="AF139" i="1"/>
  <c r="DJ139" i="1"/>
  <c r="CP139" i="1"/>
  <c r="AB139" i="1"/>
  <c r="AG139" i="1"/>
  <c r="EI139" i="1"/>
  <c r="DO139" i="1"/>
  <c r="AC139" i="1"/>
  <c r="AH139" i="1"/>
  <c r="FH139" i="1"/>
  <c r="EN139" i="1"/>
  <c r="FK139" i="1"/>
  <c r="FN139" i="1"/>
  <c r="FP139" i="1"/>
  <c r="FR139" i="1"/>
  <c r="K139" i="1"/>
  <c r="AP139" i="1"/>
  <c r="BO139" i="1"/>
  <c r="CN139" i="1"/>
  <c r="DM139" i="1"/>
  <c r="EL139" i="1"/>
  <c r="FQ139" i="1"/>
  <c r="J139" i="1"/>
  <c r="AO139" i="1"/>
  <c r="BN139" i="1"/>
  <c r="CM139" i="1"/>
  <c r="DL139" i="1"/>
  <c r="EK139" i="1"/>
  <c r="FO139" i="1"/>
  <c r="F139" i="1"/>
  <c r="A415" i="1"/>
  <c r="U415" i="1"/>
  <c r="V415" i="1"/>
  <c r="W415" i="1"/>
  <c r="Y415" i="1"/>
  <c r="AD415" i="1"/>
  <c r="BL415" i="1"/>
  <c r="AR415" i="1"/>
  <c r="Z415" i="1"/>
  <c r="AE415" i="1"/>
  <c r="CK415" i="1"/>
  <c r="BQ415" i="1"/>
  <c r="AA415" i="1"/>
  <c r="AF415" i="1"/>
  <c r="DJ415" i="1"/>
  <c r="CP415" i="1"/>
  <c r="AB415" i="1"/>
  <c r="AG415" i="1"/>
  <c r="EI415" i="1"/>
  <c r="DO415" i="1"/>
  <c r="AC415" i="1"/>
  <c r="AH415" i="1"/>
  <c r="FH415" i="1"/>
  <c r="EN415" i="1"/>
  <c r="FK415" i="1"/>
  <c r="FN415" i="1"/>
  <c r="FP415" i="1"/>
  <c r="FR415" i="1"/>
  <c r="K415" i="1"/>
  <c r="AP415" i="1"/>
  <c r="BO415" i="1"/>
  <c r="CN415" i="1"/>
  <c r="DM415" i="1"/>
  <c r="EL415" i="1"/>
  <c r="FQ415" i="1"/>
  <c r="J415" i="1"/>
  <c r="AO415" i="1"/>
  <c r="BN415" i="1"/>
  <c r="CM415" i="1"/>
  <c r="DL415" i="1"/>
  <c r="EK415" i="1"/>
  <c r="FO415" i="1"/>
  <c r="F415" i="1"/>
  <c r="A173" i="1"/>
  <c r="U173" i="1"/>
  <c r="V173" i="1"/>
  <c r="W173" i="1"/>
  <c r="Y173" i="1"/>
  <c r="AD173" i="1"/>
  <c r="BL173" i="1"/>
  <c r="AR173" i="1"/>
  <c r="Z173" i="1"/>
  <c r="AE173" i="1"/>
  <c r="CK173" i="1"/>
  <c r="BQ173" i="1"/>
  <c r="AA173" i="1"/>
  <c r="AF173" i="1"/>
  <c r="DJ173" i="1"/>
  <c r="CP173" i="1"/>
  <c r="AB173" i="1"/>
  <c r="AG173" i="1"/>
  <c r="EI173" i="1"/>
  <c r="DO173" i="1"/>
  <c r="AC173" i="1"/>
  <c r="AH173" i="1"/>
  <c r="FH173" i="1"/>
  <c r="EN173" i="1"/>
  <c r="FK173" i="1"/>
  <c r="FN173" i="1"/>
  <c r="FP173" i="1"/>
  <c r="FR173" i="1"/>
  <c r="K173" i="1"/>
  <c r="AP173" i="1"/>
  <c r="BO173" i="1"/>
  <c r="CN173" i="1"/>
  <c r="DM173" i="1"/>
  <c r="EL173" i="1"/>
  <c r="FQ173" i="1"/>
  <c r="J173" i="1"/>
  <c r="AO173" i="1"/>
  <c r="BN173" i="1"/>
  <c r="CM173" i="1"/>
  <c r="DL173" i="1"/>
  <c r="EK173" i="1"/>
  <c r="FO173" i="1"/>
  <c r="F173" i="1"/>
  <c r="A96" i="1"/>
  <c r="U96" i="1"/>
  <c r="V96" i="1"/>
  <c r="W96" i="1"/>
  <c r="Y96" i="1"/>
  <c r="AD96" i="1"/>
  <c r="BL96" i="1"/>
  <c r="AR96" i="1"/>
  <c r="Z96" i="1"/>
  <c r="AE96" i="1"/>
  <c r="CK96" i="1"/>
  <c r="BQ96" i="1"/>
  <c r="AA96" i="1"/>
  <c r="AF96" i="1"/>
  <c r="DJ96" i="1"/>
  <c r="CP96" i="1"/>
  <c r="AB96" i="1"/>
  <c r="AG96" i="1"/>
  <c r="EI96" i="1"/>
  <c r="DO96" i="1"/>
  <c r="AC96" i="1"/>
  <c r="AH96" i="1"/>
  <c r="FH96" i="1"/>
  <c r="EN96" i="1"/>
  <c r="FK96" i="1"/>
  <c r="FN96" i="1"/>
  <c r="FP96" i="1"/>
  <c r="FR96" i="1"/>
  <c r="K96" i="1"/>
  <c r="AP96" i="1"/>
  <c r="BO96" i="1"/>
  <c r="CN96" i="1"/>
  <c r="DM96" i="1"/>
  <c r="EL96" i="1"/>
  <c r="FQ96" i="1"/>
  <c r="J96" i="1"/>
  <c r="AO96" i="1"/>
  <c r="BN96" i="1"/>
  <c r="CM96" i="1"/>
  <c r="DL96" i="1"/>
  <c r="EK96" i="1"/>
  <c r="FO96" i="1"/>
  <c r="F96" i="1"/>
  <c r="A234" i="1"/>
  <c r="U234" i="1"/>
  <c r="V234" i="1"/>
  <c r="W234" i="1"/>
  <c r="Y234" i="1"/>
  <c r="AD234" i="1"/>
  <c r="BL234" i="1"/>
  <c r="AR234" i="1"/>
  <c r="Z234" i="1"/>
  <c r="AE234" i="1"/>
  <c r="CK234" i="1"/>
  <c r="BQ234" i="1"/>
  <c r="AA234" i="1"/>
  <c r="AF234" i="1"/>
  <c r="DJ234" i="1"/>
  <c r="CP234" i="1"/>
  <c r="AB234" i="1"/>
  <c r="AG234" i="1"/>
  <c r="EI234" i="1"/>
  <c r="DO234" i="1"/>
  <c r="AC234" i="1"/>
  <c r="AH234" i="1"/>
  <c r="FH234" i="1"/>
  <c r="EN234" i="1"/>
  <c r="FK234" i="1"/>
  <c r="FN234" i="1"/>
  <c r="FP234" i="1"/>
  <c r="FR234" i="1"/>
  <c r="K234" i="1"/>
  <c r="AP234" i="1"/>
  <c r="BO234" i="1"/>
  <c r="CN234" i="1"/>
  <c r="DM234" i="1"/>
  <c r="EL234" i="1"/>
  <c r="J234" i="1"/>
  <c r="AO234" i="1"/>
  <c r="BN234" i="1"/>
  <c r="CM234" i="1"/>
  <c r="DL234" i="1"/>
  <c r="EK234" i="1"/>
  <c r="F234" i="1"/>
  <c r="A441" i="1"/>
  <c r="U441" i="1"/>
  <c r="V441" i="1"/>
  <c r="W441" i="1"/>
  <c r="Y441" i="1"/>
  <c r="AD441" i="1"/>
  <c r="BL441" i="1"/>
  <c r="AR441" i="1"/>
  <c r="Z441" i="1"/>
  <c r="AE441" i="1"/>
  <c r="CK441" i="1"/>
  <c r="BQ441" i="1"/>
  <c r="AA441" i="1"/>
  <c r="AF441" i="1"/>
  <c r="DJ441" i="1"/>
  <c r="CP441" i="1"/>
  <c r="AB441" i="1"/>
  <c r="AG441" i="1"/>
  <c r="EI441" i="1"/>
  <c r="DO441" i="1"/>
  <c r="AC441" i="1"/>
  <c r="AH441" i="1"/>
  <c r="FH441" i="1"/>
  <c r="EN441" i="1"/>
  <c r="FK441" i="1"/>
  <c r="FN441" i="1"/>
  <c r="FP441" i="1"/>
  <c r="FR441" i="1"/>
  <c r="K441" i="1"/>
  <c r="AP441" i="1"/>
  <c r="BO441" i="1"/>
  <c r="CN441" i="1"/>
  <c r="DM441" i="1"/>
  <c r="EL441" i="1"/>
  <c r="FQ441" i="1"/>
  <c r="J441" i="1"/>
  <c r="AO441" i="1"/>
  <c r="BN441" i="1"/>
  <c r="CM441" i="1"/>
  <c r="DL441" i="1"/>
  <c r="EK441" i="1"/>
  <c r="FO441" i="1"/>
  <c r="F441" i="1"/>
  <c r="A394" i="1"/>
  <c r="U394" i="1"/>
  <c r="V394" i="1"/>
  <c r="W394" i="1"/>
  <c r="Y394" i="1"/>
  <c r="AD394" i="1"/>
  <c r="BL394" i="1"/>
  <c r="AR394" i="1"/>
  <c r="Z394" i="1"/>
  <c r="AE394" i="1"/>
  <c r="CK394" i="1"/>
  <c r="BQ394" i="1"/>
  <c r="AA394" i="1"/>
  <c r="AF394" i="1"/>
  <c r="DJ394" i="1"/>
  <c r="CP394" i="1"/>
  <c r="AB394" i="1"/>
  <c r="AG394" i="1"/>
  <c r="EI394" i="1"/>
  <c r="DO394" i="1"/>
  <c r="AC394" i="1"/>
  <c r="AH394" i="1"/>
  <c r="FH394" i="1"/>
  <c r="EN394" i="1"/>
  <c r="FK394" i="1"/>
  <c r="FN394" i="1"/>
  <c r="FP394" i="1"/>
  <c r="FR394" i="1"/>
  <c r="K394" i="1"/>
  <c r="AP394" i="1"/>
  <c r="BO394" i="1"/>
  <c r="CN394" i="1"/>
  <c r="DM394" i="1"/>
  <c r="EL394" i="1"/>
  <c r="FQ394" i="1"/>
  <c r="J394" i="1"/>
  <c r="AO394" i="1"/>
  <c r="BN394" i="1"/>
  <c r="CM394" i="1"/>
  <c r="DL394" i="1"/>
  <c r="EK394" i="1"/>
  <c r="FO394" i="1"/>
  <c r="F394" i="1"/>
  <c r="A230" i="1"/>
  <c r="U230" i="1"/>
  <c r="V230" i="1"/>
  <c r="W230" i="1"/>
  <c r="Y230" i="1"/>
  <c r="AD230" i="1"/>
  <c r="BL230" i="1"/>
  <c r="AR230" i="1"/>
  <c r="Z230" i="1"/>
  <c r="AE230" i="1"/>
  <c r="CK230" i="1"/>
  <c r="BQ230" i="1"/>
  <c r="AA230" i="1"/>
  <c r="AF230" i="1"/>
  <c r="DJ230" i="1"/>
  <c r="CP230" i="1"/>
  <c r="AB230" i="1"/>
  <c r="AG230" i="1"/>
  <c r="EI230" i="1"/>
  <c r="DO230" i="1"/>
  <c r="AC230" i="1"/>
  <c r="AH230" i="1"/>
  <c r="FH230" i="1"/>
  <c r="EN230" i="1"/>
  <c r="FK230" i="1"/>
  <c r="FN230" i="1"/>
  <c r="FP230" i="1"/>
  <c r="FR230" i="1"/>
  <c r="K230" i="1"/>
  <c r="AP230" i="1"/>
  <c r="BO230" i="1"/>
  <c r="CN230" i="1"/>
  <c r="DM230" i="1"/>
  <c r="EL230" i="1"/>
  <c r="FQ230" i="1"/>
  <c r="J230" i="1"/>
  <c r="AO230" i="1"/>
  <c r="BN230" i="1"/>
  <c r="CM230" i="1"/>
  <c r="DL230" i="1"/>
  <c r="EK230" i="1"/>
  <c r="FO230" i="1"/>
  <c r="F230" i="1"/>
  <c r="A365" i="1"/>
  <c r="U365" i="1"/>
  <c r="V365" i="1"/>
  <c r="W365" i="1"/>
  <c r="Y365" i="1"/>
  <c r="AD365" i="1"/>
  <c r="BL365" i="1"/>
  <c r="AR365" i="1"/>
  <c r="Z365" i="1"/>
  <c r="AE365" i="1"/>
  <c r="CK365" i="1"/>
  <c r="BQ365" i="1"/>
  <c r="AA365" i="1"/>
  <c r="AF365" i="1"/>
  <c r="DJ365" i="1"/>
  <c r="CP365" i="1"/>
  <c r="AB365" i="1"/>
  <c r="AG365" i="1"/>
  <c r="EI365" i="1"/>
  <c r="DO365" i="1"/>
  <c r="AC365" i="1"/>
  <c r="AH365" i="1"/>
  <c r="FH365" i="1"/>
  <c r="EN365" i="1"/>
  <c r="FK365" i="1"/>
  <c r="FN365" i="1"/>
  <c r="FP365" i="1"/>
  <c r="FR365" i="1"/>
  <c r="K365" i="1"/>
  <c r="AP365" i="1"/>
  <c r="BO365" i="1"/>
  <c r="CN365" i="1"/>
  <c r="DM365" i="1"/>
  <c r="EL365" i="1"/>
  <c r="FQ365" i="1"/>
  <c r="J365" i="1"/>
  <c r="AO365" i="1"/>
  <c r="BN365" i="1"/>
  <c r="CM365" i="1"/>
  <c r="DL365" i="1"/>
  <c r="EK365" i="1"/>
  <c r="FO365" i="1"/>
  <c r="F365" i="1"/>
  <c r="A216" i="1"/>
  <c r="U216" i="1"/>
  <c r="V216" i="1"/>
  <c r="W216" i="1"/>
  <c r="Y216" i="1"/>
  <c r="AD216" i="1"/>
  <c r="BL216" i="1"/>
  <c r="AR216" i="1"/>
  <c r="Z216" i="1"/>
  <c r="AE216" i="1"/>
  <c r="CK216" i="1"/>
  <c r="BQ216" i="1"/>
  <c r="AA216" i="1"/>
  <c r="AF216" i="1"/>
  <c r="DJ216" i="1"/>
  <c r="CP216" i="1"/>
  <c r="AB216" i="1"/>
  <c r="AG216" i="1"/>
  <c r="EI216" i="1"/>
  <c r="DO216" i="1"/>
  <c r="AC216" i="1"/>
  <c r="AH216" i="1"/>
  <c r="FH216" i="1"/>
  <c r="EN216" i="1"/>
  <c r="FK216" i="1"/>
  <c r="FN216" i="1"/>
  <c r="FP216" i="1"/>
  <c r="FR216" i="1"/>
  <c r="K216" i="1"/>
  <c r="AP216" i="1"/>
  <c r="BO216" i="1"/>
  <c r="CN216" i="1"/>
  <c r="DM216" i="1"/>
  <c r="EL216" i="1"/>
  <c r="FQ216" i="1"/>
  <c r="J216" i="1"/>
  <c r="AO216" i="1"/>
  <c r="BN216" i="1"/>
  <c r="CM216" i="1"/>
  <c r="DL216" i="1"/>
  <c r="EK216" i="1"/>
  <c r="FO216" i="1"/>
  <c r="F216" i="1"/>
  <c r="A412" i="1"/>
  <c r="U412" i="1"/>
  <c r="V412" i="1"/>
  <c r="W412" i="1"/>
  <c r="Y412" i="1"/>
  <c r="AD412" i="1"/>
  <c r="BL412" i="1"/>
  <c r="AR412" i="1"/>
  <c r="Z412" i="1"/>
  <c r="AE412" i="1"/>
  <c r="CK412" i="1"/>
  <c r="BQ412" i="1"/>
  <c r="AA412" i="1"/>
  <c r="AF412" i="1"/>
  <c r="DJ412" i="1"/>
  <c r="CP412" i="1"/>
  <c r="AB412" i="1"/>
  <c r="AG412" i="1"/>
  <c r="EI412" i="1"/>
  <c r="DO412" i="1"/>
  <c r="AC412" i="1"/>
  <c r="AH412" i="1"/>
  <c r="FH412" i="1"/>
  <c r="EN412" i="1"/>
  <c r="FK412" i="1"/>
  <c r="FN412" i="1"/>
  <c r="FP412" i="1"/>
  <c r="FR412" i="1"/>
  <c r="K412" i="1"/>
  <c r="AP412" i="1"/>
  <c r="BO412" i="1"/>
  <c r="CN412" i="1"/>
  <c r="DM412" i="1"/>
  <c r="EL412" i="1"/>
  <c r="FQ412" i="1"/>
  <c r="J412" i="1"/>
  <c r="AO412" i="1"/>
  <c r="BN412" i="1"/>
  <c r="CM412" i="1"/>
  <c r="DL412" i="1"/>
  <c r="EK412" i="1"/>
  <c r="FO412" i="1"/>
  <c r="F412" i="1"/>
  <c r="A225" i="1"/>
  <c r="U225" i="1"/>
  <c r="V225" i="1"/>
  <c r="W225" i="1"/>
  <c r="Y225" i="1"/>
  <c r="AD225" i="1"/>
  <c r="BL225" i="1"/>
  <c r="AR225" i="1"/>
  <c r="Z225" i="1"/>
  <c r="AE225" i="1"/>
  <c r="CK225" i="1"/>
  <c r="BQ225" i="1"/>
  <c r="AA225" i="1"/>
  <c r="AF225" i="1"/>
  <c r="DJ225" i="1"/>
  <c r="CP225" i="1"/>
  <c r="AB225" i="1"/>
  <c r="AG225" i="1"/>
  <c r="EI225" i="1"/>
  <c r="DO225" i="1"/>
  <c r="AC225" i="1"/>
  <c r="AH225" i="1"/>
  <c r="FH225" i="1"/>
  <c r="EN225" i="1"/>
  <c r="FK225" i="1"/>
  <c r="FN225" i="1"/>
  <c r="FP225" i="1"/>
  <c r="FR225" i="1"/>
  <c r="K225" i="1"/>
  <c r="AP225" i="1"/>
  <c r="BO225" i="1"/>
  <c r="CN225" i="1"/>
  <c r="DM225" i="1"/>
  <c r="EL225" i="1"/>
  <c r="FQ225" i="1"/>
  <c r="J225" i="1"/>
  <c r="AO225" i="1"/>
  <c r="BN225" i="1"/>
  <c r="CM225" i="1"/>
  <c r="DL225" i="1"/>
  <c r="EK225" i="1"/>
  <c r="FO225" i="1"/>
  <c r="F225" i="1"/>
  <c r="A392" i="1"/>
  <c r="U392" i="1"/>
  <c r="V392" i="1"/>
  <c r="W392" i="1"/>
  <c r="Y392" i="1"/>
  <c r="AD392" i="1"/>
  <c r="BL392" i="1"/>
  <c r="AR392" i="1"/>
  <c r="Z392" i="1"/>
  <c r="AE392" i="1"/>
  <c r="CK392" i="1"/>
  <c r="BQ392" i="1"/>
  <c r="AA392" i="1"/>
  <c r="AF392" i="1"/>
  <c r="DJ392" i="1"/>
  <c r="CP392" i="1"/>
  <c r="AB392" i="1"/>
  <c r="AG392" i="1"/>
  <c r="EI392" i="1"/>
  <c r="DO392" i="1"/>
  <c r="AC392" i="1"/>
  <c r="AH392" i="1"/>
  <c r="FH392" i="1"/>
  <c r="EN392" i="1"/>
  <c r="FK392" i="1"/>
  <c r="FN392" i="1"/>
  <c r="FP392" i="1"/>
  <c r="FR392" i="1"/>
  <c r="K392" i="1"/>
  <c r="AP392" i="1"/>
  <c r="BO392" i="1"/>
  <c r="CN392" i="1"/>
  <c r="DM392" i="1"/>
  <c r="EL392" i="1"/>
  <c r="FQ392" i="1"/>
  <c r="J392" i="1"/>
  <c r="AO392" i="1"/>
  <c r="BN392" i="1"/>
  <c r="CM392" i="1"/>
  <c r="DL392" i="1"/>
  <c r="EK392" i="1"/>
  <c r="FO392" i="1"/>
  <c r="F392" i="1"/>
  <c r="A391" i="1"/>
  <c r="U391" i="1"/>
  <c r="V391" i="1"/>
  <c r="W391" i="1"/>
  <c r="Y391" i="1"/>
  <c r="AD391" i="1"/>
  <c r="BL391" i="1"/>
  <c r="AR391" i="1"/>
  <c r="Z391" i="1"/>
  <c r="AE391" i="1"/>
  <c r="CK391" i="1"/>
  <c r="BQ391" i="1"/>
  <c r="AA391" i="1"/>
  <c r="AF391" i="1"/>
  <c r="DJ391" i="1"/>
  <c r="CP391" i="1"/>
  <c r="AB391" i="1"/>
  <c r="AG391" i="1"/>
  <c r="EI391" i="1"/>
  <c r="DO391" i="1"/>
  <c r="AC391" i="1"/>
  <c r="AH391" i="1"/>
  <c r="FH391" i="1"/>
  <c r="EN391" i="1"/>
  <c r="FK391" i="1"/>
  <c r="FN391" i="1"/>
  <c r="FP391" i="1"/>
  <c r="FR391" i="1"/>
  <c r="K391" i="1"/>
  <c r="AP391" i="1"/>
  <c r="BO391" i="1"/>
  <c r="CN391" i="1"/>
  <c r="DM391" i="1"/>
  <c r="EL391" i="1"/>
  <c r="FQ391" i="1"/>
  <c r="J391" i="1"/>
  <c r="AO391" i="1"/>
  <c r="BN391" i="1"/>
  <c r="CM391" i="1"/>
  <c r="DL391" i="1"/>
  <c r="EK391" i="1"/>
  <c r="FO391" i="1"/>
  <c r="F391" i="1"/>
  <c r="A435" i="1"/>
  <c r="U435" i="1"/>
  <c r="V435" i="1"/>
  <c r="W435" i="1"/>
  <c r="Y435" i="1"/>
  <c r="AD435" i="1"/>
  <c r="BL435" i="1"/>
  <c r="AR435" i="1"/>
  <c r="Z435" i="1"/>
  <c r="AE435" i="1"/>
  <c r="CK435" i="1"/>
  <c r="BQ435" i="1"/>
  <c r="AA435" i="1"/>
  <c r="AF435" i="1"/>
  <c r="DJ435" i="1"/>
  <c r="CP435" i="1"/>
  <c r="AB435" i="1"/>
  <c r="AG435" i="1"/>
  <c r="EI435" i="1"/>
  <c r="DO435" i="1"/>
  <c r="AC435" i="1"/>
  <c r="AH435" i="1"/>
  <c r="FH435" i="1"/>
  <c r="EN435" i="1"/>
  <c r="FK435" i="1"/>
  <c r="FN435" i="1"/>
  <c r="FP435" i="1"/>
  <c r="FR435" i="1"/>
  <c r="K435" i="1"/>
  <c r="AP435" i="1"/>
  <c r="BO435" i="1"/>
  <c r="CN435" i="1"/>
  <c r="DM435" i="1"/>
  <c r="EL435" i="1"/>
  <c r="FQ435" i="1"/>
  <c r="J435" i="1"/>
  <c r="AO435" i="1"/>
  <c r="BN435" i="1"/>
  <c r="CM435" i="1"/>
  <c r="DL435" i="1"/>
  <c r="EK435" i="1"/>
  <c r="FO435" i="1"/>
  <c r="F435" i="1"/>
  <c r="A129" i="1"/>
  <c r="U129" i="1"/>
  <c r="V129" i="1"/>
  <c r="W129" i="1"/>
  <c r="Y129" i="1"/>
  <c r="AD129" i="1"/>
  <c r="BL129" i="1"/>
  <c r="AR129" i="1"/>
  <c r="Z129" i="1"/>
  <c r="AE129" i="1"/>
  <c r="CK129" i="1"/>
  <c r="BQ129" i="1"/>
  <c r="AA129" i="1"/>
  <c r="AF129" i="1"/>
  <c r="DJ129" i="1"/>
  <c r="CP129" i="1"/>
  <c r="AB129" i="1"/>
  <c r="AG129" i="1"/>
  <c r="EI129" i="1"/>
  <c r="DO129" i="1"/>
  <c r="AC129" i="1"/>
  <c r="AH129" i="1"/>
  <c r="FH129" i="1"/>
  <c r="EN129" i="1"/>
  <c r="FK129" i="1"/>
  <c r="FN129" i="1"/>
  <c r="FP129" i="1"/>
  <c r="FR129" i="1"/>
  <c r="K129" i="1"/>
  <c r="AP129" i="1"/>
  <c r="BO129" i="1"/>
  <c r="CN129" i="1"/>
  <c r="DM129" i="1"/>
  <c r="EL129" i="1"/>
  <c r="FQ129" i="1"/>
  <c r="J129" i="1"/>
  <c r="AO129" i="1"/>
  <c r="BN129" i="1"/>
  <c r="CM129" i="1"/>
  <c r="DL129" i="1"/>
  <c r="EK129" i="1"/>
  <c r="FO129" i="1"/>
  <c r="F129" i="1"/>
  <c r="A181" i="1"/>
  <c r="U181" i="1"/>
  <c r="V181" i="1"/>
  <c r="W181" i="1"/>
  <c r="Y181" i="1"/>
  <c r="AD181" i="1"/>
  <c r="BL181" i="1"/>
  <c r="AR181" i="1"/>
  <c r="Z181" i="1"/>
  <c r="AE181" i="1"/>
  <c r="CK181" i="1"/>
  <c r="BQ181" i="1"/>
  <c r="AA181" i="1"/>
  <c r="AF181" i="1"/>
  <c r="DJ181" i="1"/>
  <c r="CP181" i="1"/>
  <c r="AB181" i="1"/>
  <c r="AG181" i="1"/>
  <c r="EI181" i="1"/>
  <c r="DO181" i="1"/>
  <c r="AC181" i="1"/>
  <c r="AH181" i="1"/>
  <c r="FH181" i="1"/>
  <c r="EN181" i="1"/>
  <c r="FK181" i="1"/>
  <c r="FN181" i="1"/>
  <c r="FP181" i="1"/>
  <c r="FR181" i="1"/>
  <c r="K181" i="1"/>
  <c r="AP181" i="1"/>
  <c r="BO181" i="1"/>
  <c r="CN181" i="1"/>
  <c r="DM181" i="1"/>
  <c r="EL181" i="1"/>
  <c r="FQ181" i="1"/>
  <c r="J181" i="1"/>
  <c r="AO181" i="1"/>
  <c r="BN181" i="1"/>
  <c r="CM181" i="1"/>
  <c r="DL181" i="1"/>
  <c r="EK181" i="1"/>
  <c r="FO181" i="1"/>
  <c r="F181" i="1"/>
  <c r="A429" i="1"/>
  <c r="U429" i="1"/>
  <c r="V429" i="1"/>
  <c r="W429" i="1"/>
  <c r="Y429" i="1"/>
  <c r="AD429" i="1"/>
  <c r="BL429" i="1"/>
  <c r="AR429" i="1"/>
  <c r="Z429" i="1"/>
  <c r="AE429" i="1"/>
  <c r="CK429" i="1"/>
  <c r="BQ429" i="1"/>
  <c r="AA429" i="1"/>
  <c r="AF429" i="1"/>
  <c r="DJ429" i="1"/>
  <c r="CP429" i="1"/>
  <c r="AB429" i="1"/>
  <c r="AG429" i="1"/>
  <c r="EI429" i="1"/>
  <c r="DO429" i="1"/>
  <c r="AC429" i="1"/>
  <c r="AH429" i="1"/>
  <c r="FH429" i="1"/>
  <c r="EN429" i="1"/>
  <c r="FK429" i="1"/>
  <c r="FN429" i="1"/>
  <c r="FP429" i="1"/>
  <c r="FR429" i="1"/>
  <c r="K429" i="1"/>
  <c r="AP429" i="1"/>
  <c r="BO429" i="1"/>
  <c r="CN429" i="1"/>
  <c r="DM429" i="1"/>
  <c r="EL429" i="1"/>
  <c r="FQ429" i="1"/>
  <c r="J429" i="1"/>
  <c r="AO429" i="1"/>
  <c r="BN429" i="1"/>
  <c r="CM429" i="1"/>
  <c r="DL429" i="1"/>
  <c r="EK429" i="1"/>
  <c r="FO429" i="1"/>
  <c r="F429" i="1"/>
  <c r="A401" i="1"/>
  <c r="U401" i="1"/>
  <c r="V401" i="1"/>
  <c r="W401" i="1"/>
  <c r="Y401" i="1"/>
  <c r="AD401" i="1"/>
  <c r="BL401" i="1"/>
  <c r="AR401" i="1"/>
  <c r="Z401" i="1"/>
  <c r="AE401" i="1"/>
  <c r="CK401" i="1"/>
  <c r="BQ401" i="1"/>
  <c r="AA401" i="1"/>
  <c r="AF401" i="1"/>
  <c r="DJ401" i="1"/>
  <c r="CP401" i="1"/>
  <c r="AB401" i="1"/>
  <c r="AG401" i="1"/>
  <c r="EI401" i="1"/>
  <c r="DO401" i="1"/>
  <c r="AC401" i="1"/>
  <c r="AH401" i="1"/>
  <c r="FH401" i="1"/>
  <c r="EN401" i="1"/>
  <c r="FK401" i="1"/>
  <c r="FN401" i="1"/>
  <c r="FP401" i="1"/>
  <c r="FR401" i="1"/>
  <c r="K401" i="1"/>
  <c r="AP401" i="1"/>
  <c r="BO401" i="1"/>
  <c r="CN401" i="1"/>
  <c r="DM401" i="1"/>
  <c r="EL401" i="1"/>
  <c r="FQ401" i="1"/>
  <c r="J401" i="1"/>
  <c r="AO401" i="1"/>
  <c r="BN401" i="1"/>
  <c r="CM401" i="1"/>
  <c r="DL401" i="1"/>
  <c r="EK401" i="1"/>
  <c r="FO401" i="1"/>
  <c r="F401" i="1"/>
  <c r="A128" i="1"/>
  <c r="U128" i="1"/>
  <c r="V128" i="1"/>
  <c r="W128" i="1"/>
  <c r="Y128" i="1"/>
  <c r="AD128" i="1"/>
  <c r="BL128" i="1"/>
  <c r="AR128" i="1"/>
  <c r="Z128" i="1"/>
  <c r="AE128" i="1"/>
  <c r="CK128" i="1"/>
  <c r="BQ128" i="1"/>
  <c r="AA128" i="1"/>
  <c r="AF128" i="1"/>
  <c r="DJ128" i="1"/>
  <c r="CP128" i="1"/>
  <c r="AB128" i="1"/>
  <c r="AG128" i="1"/>
  <c r="EI128" i="1"/>
  <c r="DO128" i="1"/>
  <c r="AC128" i="1"/>
  <c r="AH128" i="1"/>
  <c r="FH128" i="1"/>
  <c r="EN128" i="1"/>
  <c r="FK128" i="1"/>
  <c r="FN128" i="1"/>
  <c r="FP128" i="1"/>
  <c r="FR128" i="1"/>
  <c r="K128" i="1"/>
  <c r="AP128" i="1"/>
  <c r="BO128" i="1"/>
  <c r="CN128" i="1"/>
  <c r="DM128" i="1"/>
  <c r="EL128" i="1"/>
  <c r="FQ128" i="1"/>
  <c r="J128" i="1"/>
  <c r="AO128" i="1"/>
  <c r="BN128" i="1"/>
  <c r="CM128" i="1"/>
  <c r="DL128" i="1"/>
  <c r="EK128" i="1"/>
  <c r="FO128" i="1"/>
  <c r="F128" i="1"/>
  <c r="A376" i="1"/>
  <c r="U376" i="1"/>
  <c r="V376" i="1"/>
  <c r="W376" i="1"/>
  <c r="Y376" i="1"/>
  <c r="AD376" i="1"/>
  <c r="BL376" i="1"/>
  <c r="AR376" i="1"/>
  <c r="Z376" i="1"/>
  <c r="AE376" i="1"/>
  <c r="CK376" i="1"/>
  <c r="BQ376" i="1"/>
  <c r="AA376" i="1"/>
  <c r="AF376" i="1"/>
  <c r="DJ376" i="1"/>
  <c r="CP376" i="1"/>
  <c r="AB376" i="1"/>
  <c r="AG376" i="1"/>
  <c r="EI376" i="1"/>
  <c r="DO376" i="1"/>
  <c r="AC376" i="1"/>
  <c r="AH376" i="1"/>
  <c r="FH376" i="1"/>
  <c r="EN376" i="1"/>
  <c r="FK376" i="1"/>
  <c r="FN376" i="1"/>
  <c r="FP376" i="1"/>
  <c r="FR376" i="1"/>
  <c r="K376" i="1"/>
  <c r="AP376" i="1"/>
  <c r="BO376" i="1"/>
  <c r="CN376" i="1"/>
  <c r="DM376" i="1"/>
  <c r="EL376" i="1"/>
  <c r="FQ376" i="1"/>
  <c r="J376" i="1"/>
  <c r="AO376" i="1"/>
  <c r="BN376" i="1"/>
  <c r="CM376" i="1"/>
  <c r="DL376" i="1"/>
  <c r="EK376" i="1"/>
  <c r="FO376" i="1"/>
  <c r="F376" i="1"/>
  <c r="A422" i="1"/>
  <c r="U422" i="1"/>
  <c r="V422" i="1"/>
  <c r="W422" i="1"/>
  <c r="Y422" i="1"/>
  <c r="AD422" i="1"/>
  <c r="BL422" i="1"/>
  <c r="AR422" i="1"/>
  <c r="Z422" i="1"/>
  <c r="AE422" i="1"/>
  <c r="CK422" i="1"/>
  <c r="BQ422" i="1"/>
  <c r="AA422" i="1"/>
  <c r="AF422" i="1"/>
  <c r="DJ422" i="1"/>
  <c r="CP422" i="1"/>
  <c r="AB422" i="1"/>
  <c r="AG422" i="1"/>
  <c r="EI422" i="1"/>
  <c r="DO422" i="1"/>
  <c r="AC422" i="1"/>
  <c r="AH422" i="1"/>
  <c r="FH422" i="1"/>
  <c r="EN422" i="1"/>
  <c r="FK422" i="1"/>
  <c r="FN422" i="1"/>
  <c r="FP422" i="1"/>
  <c r="FR422" i="1"/>
  <c r="K422" i="1"/>
  <c r="AP422" i="1"/>
  <c r="BO422" i="1"/>
  <c r="CN422" i="1"/>
  <c r="DM422" i="1"/>
  <c r="EL422" i="1"/>
  <c r="FQ422" i="1"/>
  <c r="J422" i="1"/>
  <c r="AO422" i="1"/>
  <c r="BN422" i="1"/>
  <c r="CM422" i="1"/>
  <c r="DL422" i="1"/>
  <c r="EK422" i="1"/>
  <c r="FO422" i="1"/>
  <c r="F422" i="1"/>
  <c r="A397" i="1"/>
  <c r="U397" i="1"/>
  <c r="V397" i="1"/>
  <c r="W397" i="1"/>
  <c r="Y397" i="1"/>
  <c r="AD397" i="1"/>
  <c r="BL397" i="1"/>
  <c r="AR397" i="1"/>
  <c r="Z397" i="1"/>
  <c r="AE397" i="1"/>
  <c r="CK397" i="1"/>
  <c r="BQ397" i="1"/>
  <c r="AA397" i="1"/>
  <c r="AF397" i="1"/>
  <c r="DJ397" i="1"/>
  <c r="CP397" i="1"/>
  <c r="AB397" i="1"/>
  <c r="AG397" i="1"/>
  <c r="EI397" i="1"/>
  <c r="DO397" i="1"/>
  <c r="AC397" i="1"/>
  <c r="AH397" i="1"/>
  <c r="FH397" i="1"/>
  <c r="EN397" i="1"/>
  <c r="FK397" i="1"/>
  <c r="FN397" i="1"/>
  <c r="FP397" i="1"/>
  <c r="FR397" i="1"/>
  <c r="K397" i="1"/>
  <c r="AP397" i="1"/>
  <c r="BO397" i="1"/>
  <c r="CN397" i="1"/>
  <c r="DM397" i="1"/>
  <c r="EL397" i="1"/>
  <c r="FQ397" i="1"/>
  <c r="J397" i="1"/>
  <c r="AO397" i="1"/>
  <c r="BN397" i="1"/>
  <c r="CM397" i="1"/>
  <c r="DL397" i="1"/>
  <c r="EK397" i="1"/>
  <c r="FO397" i="1"/>
  <c r="F397" i="1"/>
  <c r="A448" i="1"/>
  <c r="U448" i="1"/>
  <c r="V448" i="1"/>
  <c r="W448" i="1"/>
  <c r="Y448" i="1"/>
  <c r="AD448" i="1"/>
  <c r="BL448" i="1"/>
  <c r="AR448" i="1"/>
  <c r="Z448" i="1"/>
  <c r="AE448" i="1"/>
  <c r="CK448" i="1"/>
  <c r="BQ448" i="1"/>
  <c r="AA448" i="1"/>
  <c r="AF448" i="1"/>
  <c r="DJ448" i="1"/>
  <c r="CP448" i="1"/>
  <c r="AB448" i="1"/>
  <c r="AG448" i="1"/>
  <c r="EI448" i="1"/>
  <c r="DO448" i="1"/>
  <c r="AC448" i="1"/>
  <c r="AH448" i="1"/>
  <c r="FH448" i="1"/>
  <c r="EN448" i="1"/>
  <c r="FK448" i="1"/>
  <c r="FN448" i="1"/>
  <c r="FP448" i="1"/>
  <c r="FR448" i="1"/>
  <c r="K448" i="1"/>
  <c r="AP448" i="1"/>
  <c r="BO448" i="1"/>
  <c r="CN448" i="1"/>
  <c r="DM448" i="1"/>
  <c r="EL448" i="1"/>
  <c r="FQ448" i="1"/>
  <c r="J448" i="1"/>
  <c r="AO448" i="1"/>
  <c r="BN448" i="1"/>
  <c r="CM448" i="1"/>
  <c r="DL448" i="1"/>
  <c r="EK448" i="1"/>
  <c r="FO448" i="1"/>
  <c r="F448" i="1"/>
  <c r="A414" i="1"/>
  <c r="U414" i="1"/>
  <c r="V414" i="1"/>
  <c r="W414" i="1"/>
  <c r="Y414" i="1"/>
  <c r="AD414" i="1"/>
  <c r="BL414" i="1"/>
  <c r="AR414" i="1"/>
  <c r="Z414" i="1"/>
  <c r="AE414" i="1"/>
  <c r="CK414" i="1"/>
  <c r="BQ414" i="1"/>
  <c r="AA414" i="1"/>
  <c r="AF414" i="1"/>
  <c r="DJ414" i="1"/>
  <c r="CP414" i="1"/>
  <c r="AB414" i="1"/>
  <c r="AG414" i="1"/>
  <c r="EI414" i="1"/>
  <c r="DO414" i="1"/>
  <c r="AC414" i="1"/>
  <c r="AH414" i="1"/>
  <c r="FH414" i="1"/>
  <c r="EN414" i="1"/>
  <c r="FK414" i="1"/>
  <c r="FN414" i="1"/>
  <c r="FP414" i="1"/>
  <c r="FR414" i="1"/>
  <c r="K414" i="1"/>
  <c r="AP414" i="1"/>
  <c r="BO414" i="1"/>
  <c r="CN414" i="1"/>
  <c r="DM414" i="1"/>
  <c r="EL414" i="1"/>
  <c r="FQ414" i="1"/>
  <c r="J414" i="1"/>
  <c r="AO414" i="1"/>
  <c r="BN414" i="1"/>
  <c r="CM414" i="1"/>
  <c r="DL414" i="1"/>
  <c r="EK414" i="1"/>
  <c r="FO414" i="1"/>
  <c r="F414" i="1"/>
  <c r="A202" i="1"/>
  <c r="U202" i="1"/>
  <c r="V202" i="1"/>
  <c r="W202" i="1"/>
  <c r="Y202" i="1"/>
  <c r="AD202" i="1"/>
  <c r="BL202" i="1"/>
  <c r="AR202" i="1"/>
  <c r="Z202" i="1"/>
  <c r="AE202" i="1"/>
  <c r="CK202" i="1"/>
  <c r="BQ202" i="1"/>
  <c r="AA202" i="1"/>
  <c r="AF202" i="1"/>
  <c r="DJ202" i="1"/>
  <c r="CP202" i="1"/>
  <c r="AB202" i="1"/>
  <c r="AG202" i="1"/>
  <c r="EI202" i="1"/>
  <c r="DO202" i="1"/>
  <c r="AC202" i="1"/>
  <c r="AH202" i="1"/>
  <c r="FH202" i="1"/>
  <c r="EN202" i="1"/>
  <c r="FK202" i="1"/>
  <c r="FN202" i="1"/>
  <c r="FP202" i="1"/>
  <c r="FR202" i="1"/>
  <c r="K202" i="1"/>
  <c r="AP202" i="1"/>
  <c r="BO202" i="1"/>
  <c r="CN202" i="1"/>
  <c r="DM202" i="1"/>
  <c r="EL202" i="1"/>
  <c r="FQ202" i="1"/>
  <c r="J202" i="1"/>
  <c r="AO202" i="1"/>
  <c r="BN202" i="1"/>
  <c r="CM202" i="1"/>
  <c r="DL202" i="1"/>
  <c r="EK202" i="1"/>
  <c r="FO202" i="1"/>
  <c r="F202" i="1"/>
  <c r="A205" i="1"/>
  <c r="U205" i="1"/>
  <c r="V205" i="1"/>
  <c r="W205" i="1"/>
  <c r="Y205" i="1"/>
  <c r="AD205" i="1"/>
  <c r="BL205" i="1"/>
  <c r="AR205" i="1"/>
  <c r="Z205" i="1"/>
  <c r="AE205" i="1"/>
  <c r="CK205" i="1"/>
  <c r="BQ205" i="1"/>
  <c r="AA205" i="1"/>
  <c r="AF205" i="1"/>
  <c r="DJ205" i="1"/>
  <c r="CP205" i="1"/>
  <c r="AB205" i="1"/>
  <c r="AG205" i="1"/>
  <c r="EI205" i="1"/>
  <c r="DO205" i="1"/>
  <c r="AC205" i="1"/>
  <c r="AH205" i="1"/>
  <c r="FH205" i="1"/>
  <c r="EN205" i="1"/>
  <c r="FK205" i="1"/>
  <c r="FN205" i="1"/>
  <c r="FP205" i="1"/>
  <c r="FR205" i="1"/>
  <c r="K205" i="1"/>
  <c r="AP205" i="1"/>
  <c r="BO205" i="1"/>
  <c r="CN205" i="1"/>
  <c r="DM205" i="1"/>
  <c r="EL205" i="1"/>
  <c r="FQ205" i="1"/>
  <c r="J205" i="1"/>
  <c r="AO205" i="1"/>
  <c r="BN205" i="1"/>
  <c r="CM205" i="1"/>
  <c r="DL205" i="1"/>
  <c r="EK205" i="1"/>
  <c r="FO205" i="1"/>
  <c r="F205" i="1"/>
  <c r="A179" i="1"/>
  <c r="U179" i="1"/>
  <c r="V179" i="1"/>
  <c r="W179" i="1"/>
  <c r="Y179" i="1"/>
  <c r="AD179" i="1"/>
  <c r="BL179" i="1"/>
  <c r="AR179" i="1"/>
  <c r="Z179" i="1"/>
  <c r="AE179" i="1"/>
  <c r="CK179" i="1"/>
  <c r="BQ179" i="1"/>
  <c r="AA179" i="1"/>
  <c r="AF179" i="1"/>
  <c r="DJ179" i="1"/>
  <c r="CP179" i="1"/>
  <c r="AB179" i="1"/>
  <c r="AG179" i="1"/>
  <c r="EI179" i="1"/>
  <c r="DO179" i="1"/>
  <c r="AC179" i="1"/>
  <c r="AH179" i="1"/>
  <c r="FH179" i="1"/>
  <c r="EN179" i="1"/>
  <c r="FK179" i="1"/>
  <c r="FN179" i="1"/>
  <c r="FP179" i="1"/>
  <c r="FR179" i="1"/>
  <c r="K179" i="1"/>
  <c r="AP179" i="1"/>
  <c r="BO179" i="1"/>
  <c r="CN179" i="1"/>
  <c r="DM179" i="1"/>
  <c r="EL179" i="1"/>
  <c r="FQ179" i="1"/>
  <c r="J179" i="1"/>
  <c r="AO179" i="1"/>
  <c r="BN179" i="1"/>
  <c r="CM179" i="1"/>
  <c r="DL179" i="1"/>
  <c r="EK179" i="1"/>
  <c r="FO179" i="1"/>
  <c r="F179" i="1"/>
  <c r="A149" i="1"/>
  <c r="U149" i="1"/>
  <c r="V149" i="1"/>
  <c r="W149" i="1"/>
  <c r="Y149" i="1"/>
  <c r="AD149" i="1"/>
  <c r="BL149" i="1"/>
  <c r="AR149" i="1"/>
  <c r="Z149" i="1"/>
  <c r="AE149" i="1"/>
  <c r="CK149" i="1"/>
  <c r="BQ149" i="1"/>
  <c r="AA149" i="1"/>
  <c r="AF149" i="1"/>
  <c r="DJ149" i="1"/>
  <c r="CP149" i="1"/>
  <c r="AB149" i="1"/>
  <c r="AG149" i="1"/>
  <c r="EI149" i="1"/>
  <c r="DO149" i="1"/>
  <c r="AC149" i="1"/>
  <c r="AH149" i="1"/>
  <c r="FH149" i="1"/>
  <c r="EN149" i="1"/>
  <c r="FK149" i="1"/>
  <c r="FN149" i="1"/>
  <c r="FP149" i="1"/>
  <c r="FR149" i="1"/>
  <c r="K149" i="1"/>
  <c r="AP149" i="1"/>
  <c r="BO149" i="1"/>
  <c r="CN149" i="1"/>
  <c r="DM149" i="1"/>
  <c r="EL149" i="1"/>
  <c r="FQ149" i="1"/>
  <c r="J149" i="1"/>
  <c r="AO149" i="1"/>
  <c r="BN149" i="1"/>
  <c r="CM149" i="1"/>
  <c r="DL149" i="1"/>
  <c r="EK149" i="1"/>
  <c r="FO149" i="1"/>
  <c r="F149" i="1"/>
  <c r="A434" i="1"/>
  <c r="U434" i="1"/>
  <c r="V434" i="1"/>
  <c r="W434" i="1"/>
  <c r="Y434" i="1"/>
  <c r="AD434" i="1"/>
  <c r="BL434" i="1"/>
  <c r="AR434" i="1"/>
  <c r="Z434" i="1"/>
  <c r="AE434" i="1"/>
  <c r="CK434" i="1"/>
  <c r="BQ434" i="1"/>
  <c r="AA434" i="1"/>
  <c r="AF434" i="1"/>
  <c r="DJ434" i="1"/>
  <c r="CP434" i="1"/>
  <c r="AB434" i="1"/>
  <c r="AG434" i="1"/>
  <c r="EI434" i="1"/>
  <c r="DO434" i="1"/>
  <c r="AC434" i="1"/>
  <c r="AH434" i="1"/>
  <c r="FH434" i="1"/>
  <c r="EN434" i="1"/>
  <c r="FK434" i="1"/>
  <c r="FN434" i="1"/>
  <c r="FP434" i="1"/>
  <c r="FR434" i="1"/>
  <c r="K434" i="1"/>
  <c r="AP434" i="1"/>
  <c r="BO434" i="1"/>
  <c r="CN434" i="1"/>
  <c r="DM434" i="1"/>
  <c r="EL434" i="1"/>
  <c r="FQ434" i="1"/>
  <c r="J434" i="1"/>
  <c r="AO434" i="1"/>
  <c r="BN434" i="1"/>
  <c r="CM434" i="1"/>
  <c r="DL434" i="1"/>
  <c r="EK434" i="1"/>
  <c r="FO434" i="1"/>
  <c r="F434" i="1"/>
  <c r="A168" i="1"/>
  <c r="U168" i="1"/>
  <c r="V168" i="1"/>
  <c r="W168" i="1"/>
  <c r="Y168" i="1"/>
  <c r="AD168" i="1"/>
  <c r="BL168" i="1"/>
  <c r="AR168" i="1"/>
  <c r="Z168" i="1"/>
  <c r="AE168" i="1"/>
  <c r="CK168" i="1"/>
  <c r="BQ168" i="1"/>
  <c r="AA168" i="1"/>
  <c r="AF168" i="1"/>
  <c r="DJ168" i="1"/>
  <c r="CP168" i="1"/>
  <c r="AB168" i="1"/>
  <c r="AG168" i="1"/>
  <c r="EI168" i="1"/>
  <c r="DO168" i="1"/>
  <c r="AC168" i="1"/>
  <c r="AH168" i="1"/>
  <c r="FH168" i="1"/>
  <c r="EN168" i="1"/>
  <c r="FK168" i="1"/>
  <c r="FN168" i="1"/>
  <c r="FP168" i="1"/>
  <c r="FR168" i="1"/>
  <c r="K168" i="1"/>
  <c r="AP168" i="1"/>
  <c r="BO168" i="1"/>
  <c r="CN168" i="1"/>
  <c r="DM168" i="1"/>
  <c r="EL168" i="1"/>
  <c r="FQ168" i="1"/>
  <c r="J168" i="1"/>
  <c r="AO168" i="1"/>
  <c r="BN168" i="1"/>
  <c r="CM168" i="1"/>
  <c r="DL168" i="1"/>
  <c r="EK168" i="1"/>
  <c r="FO168" i="1"/>
  <c r="F168" i="1"/>
  <c r="A191" i="1"/>
  <c r="U191" i="1"/>
  <c r="V191" i="1"/>
  <c r="W191" i="1"/>
  <c r="Y191" i="1"/>
  <c r="AD191" i="1"/>
  <c r="BL191" i="1"/>
  <c r="AR191" i="1"/>
  <c r="Z191" i="1"/>
  <c r="AE191" i="1"/>
  <c r="CK191" i="1"/>
  <c r="BQ191" i="1"/>
  <c r="AA191" i="1"/>
  <c r="AF191" i="1"/>
  <c r="DJ191" i="1"/>
  <c r="CP191" i="1"/>
  <c r="AB191" i="1"/>
  <c r="AG191" i="1"/>
  <c r="EI191" i="1"/>
  <c r="DO191" i="1"/>
  <c r="AC191" i="1"/>
  <c r="AH191" i="1"/>
  <c r="FH191" i="1"/>
  <c r="EN191" i="1"/>
  <c r="FK191" i="1"/>
  <c r="FN191" i="1"/>
  <c r="FP191" i="1"/>
  <c r="FR191" i="1"/>
  <c r="K191" i="1"/>
  <c r="AP191" i="1"/>
  <c r="BO191" i="1"/>
  <c r="CN191" i="1"/>
  <c r="DM191" i="1"/>
  <c r="EL191" i="1"/>
  <c r="FQ191" i="1"/>
  <c r="J191" i="1"/>
  <c r="AO191" i="1"/>
  <c r="BN191" i="1"/>
  <c r="CM191" i="1"/>
  <c r="DL191" i="1"/>
  <c r="EK191" i="1"/>
  <c r="FO191" i="1"/>
  <c r="F191" i="1"/>
  <c r="A172" i="1"/>
  <c r="U172" i="1"/>
  <c r="V172" i="1"/>
  <c r="W172" i="1"/>
  <c r="Y172" i="1"/>
  <c r="AD172" i="1"/>
  <c r="BL172" i="1"/>
  <c r="AR172" i="1"/>
  <c r="Z172" i="1"/>
  <c r="AE172" i="1"/>
  <c r="CK172" i="1"/>
  <c r="BQ172" i="1"/>
  <c r="AA172" i="1"/>
  <c r="AF172" i="1"/>
  <c r="DJ172" i="1"/>
  <c r="CP172" i="1"/>
  <c r="AB172" i="1"/>
  <c r="AG172" i="1"/>
  <c r="EI172" i="1"/>
  <c r="DO172" i="1"/>
  <c r="AC172" i="1"/>
  <c r="AH172" i="1"/>
  <c r="FH172" i="1"/>
  <c r="EN172" i="1"/>
  <c r="FK172" i="1"/>
  <c r="FN172" i="1"/>
  <c r="FP172" i="1"/>
  <c r="FR172" i="1"/>
  <c r="K172" i="1"/>
  <c r="AP172" i="1"/>
  <c r="BO172" i="1"/>
  <c r="CN172" i="1"/>
  <c r="DM172" i="1"/>
  <c r="EL172" i="1"/>
  <c r="FQ172" i="1"/>
  <c r="J172" i="1"/>
  <c r="AO172" i="1"/>
  <c r="BN172" i="1"/>
  <c r="CM172" i="1"/>
  <c r="DL172" i="1"/>
  <c r="EK172" i="1"/>
  <c r="FO172" i="1"/>
  <c r="F172" i="1"/>
  <c r="A136" i="1"/>
  <c r="U136" i="1"/>
  <c r="V136" i="1"/>
  <c r="W136" i="1"/>
  <c r="Y136" i="1"/>
  <c r="AD136" i="1"/>
  <c r="BL136" i="1"/>
  <c r="AR136" i="1"/>
  <c r="Z136" i="1"/>
  <c r="AE136" i="1"/>
  <c r="CK136" i="1"/>
  <c r="BQ136" i="1"/>
  <c r="AA136" i="1"/>
  <c r="AF136" i="1"/>
  <c r="DJ136" i="1"/>
  <c r="CP136" i="1"/>
  <c r="AB136" i="1"/>
  <c r="AG136" i="1"/>
  <c r="EI136" i="1"/>
  <c r="DO136" i="1"/>
  <c r="AC136" i="1"/>
  <c r="AH136" i="1"/>
  <c r="FH136" i="1"/>
  <c r="EN136" i="1"/>
  <c r="FK136" i="1"/>
  <c r="FN136" i="1"/>
  <c r="FP136" i="1"/>
  <c r="FR136" i="1"/>
  <c r="K136" i="1"/>
  <c r="AP136" i="1"/>
  <c r="BO136" i="1"/>
  <c r="CN136" i="1"/>
  <c r="DM136" i="1"/>
  <c r="EL136" i="1"/>
  <c r="FQ136" i="1"/>
  <c r="J136" i="1"/>
  <c r="AO136" i="1"/>
  <c r="BN136" i="1"/>
  <c r="CM136" i="1"/>
  <c r="DL136" i="1"/>
  <c r="EK136" i="1"/>
  <c r="FO136" i="1"/>
  <c r="F136" i="1"/>
  <c r="A413" i="1"/>
  <c r="U413" i="1"/>
  <c r="V413" i="1"/>
  <c r="W413" i="1"/>
  <c r="Y413" i="1"/>
  <c r="AD413" i="1"/>
  <c r="BL413" i="1"/>
  <c r="AR413" i="1"/>
  <c r="Z413" i="1"/>
  <c r="AE413" i="1"/>
  <c r="CK413" i="1"/>
  <c r="BQ413" i="1"/>
  <c r="AA413" i="1"/>
  <c r="AF413" i="1"/>
  <c r="DJ413" i="1"/>
  <c r="CP413" i="1"/>
  <c r="AB413" i="1"/>
  <c r="AG413" i="1"/>
  <c r="EI413" i="1"/>
  <c r="DO413" i="1"/>
  <c r="AC413" i="1"/>
  <c r="AH413" i="1"/>
  <c r="FH413" i="1"/>
  <c r="EN413" i="1"/>
  <c r="FK413" i="1"/>
  <c r="FN413" i="1"/>
  <c r="FP413" i="1"/>
  <c r="FR413" i="1"/>
  <c r="K413" i="1"/>
  <c r="AP413" i="1"/>
  <c r="BO413" i="1"/>
  <c r="CN413" i="1"/>
  <c r="DM413" i="1"/>
  <c r="EL413" i="1"/>
  <c r="FQ413" i="1"/>
  <c r="J413" i="1"/>
  <c r="AO413" i="1"/>
  <c r="BN413" i="1"/>
  <c r="CM413" i="1"/>
  <c r="DL413" i="1"/>
  <c r="EK413" i="1"/>
  <c r="FO413" i="1"/>
  <c r="F413" i="1"/>
  <c r="A383" i="1"/>
  <c r="U383" i="1"/>
  <c r="V383" i="1"/>
  <c r="W383" i="1"/>
  <c r="Y383" i="1"/>
  <c r="AD383" i="1"/>
  <c r="BL383" i="1"/>
  <c r="AR383" i="1"/>
  <c r="Z383" i="1"/>
  <c r="AE383" i="1"/>
  <c r="CK383" i="1"/>
  <c r="BQ383" i="1"/>
  <c r="AA383" i="1"/>
  <c r="AF383" i="1"/>
  <c r="DJ383" i="1"/>
  <c r="CP383" i="1"/>
  <c r="AB383" i="1"/>
  <c r="AG383" i="1"/>
  <c r="EI383" i="1"/>
  <c r="DO383" i="1"/>
  <c r="AC383" i="1"/>
  <c r="AH383" i="1"/>
  <c r="FH383" i="1"/>
  <c r="EN383" i="1"/>
  <c r="FK383" i="1"/>
  <c r="FN383" i="1"/>
  <c r="FP383" i="1"/>
  <c r="FR383" i="1"/>
  <c r="K383" i="1"/>
  <c r="AP383" i="1"/>
  <c r="BO383" i="1"/>
  <c r="CN383" i="1"/>
  <c r="DM383" i="1"/>
  <c r="EL383" i="1"/>
  <c r="FQ383" i="1"/>
  <c r="J383" i="1"/>
  <c r="AO383" i="1"/>
  <c r="BN383" i="1"/>
  <c r="CM383" i="1"/>
  <c r="DL383" i="1"/>
  <c r="EK383" i="1"/>
  <c r="FO383" i="1"/>
  <c r="F383" i="1"/>
  <c r="A153" i="1"/>
  <c r="U153" i="1"/>
  <c r="V153" i="1"/>
  <c r="W153" i="1"/>
  <c r="Y153" i="1"/>
  <c r="AD153" i="1"/>
  <c r="BL153" i="1"/>
  <c r="AR153" i="1"/>
  <c r="Z153" i="1"/>
  <c r="AE153" i="1"/>
  <c r="CK153" i="1"/>
  <c r="BQ153" i="1"/>
  <c r="AA153" i="1"/>
  <c r="AF153" i="1"/>
  <c r="DJ153" i="1"/>
  <c r="CP153" i="1"/>
  <c r="AB153" i="1"/>
  <c r="AG153" i="1"/>
  <c r="EI153" i="1"/>
  <c r="DO153" i="1"/>
  <c r="AC153" i="1"/>
  <c r="AH153" i="1"/>
  <c r="FH153" i="1"/>
  <c r="EN153" i="1"/>
  <c r="FK153" i="1"/>
  <c r="FN153" i="1"/>
  <c r="FP153" i="1"/>
  <c r="FR153" i="1"/>
  <c r="K153" i="1"/>
  <c r="AP153" i="1"/>
  <c r="BO153" i="1"/>
  <c r="CN153" i="1"/>
  <c r="DM153" i="1"/>
  <c r="EL153" i="1"/>
  <c r="FQ153" i="1"/>
  <c r="J153" i="1"/>
  <c r="AO153" i="1"/>
  <c r="BN153" i="1"/>
  <c r="CM153" i="1"/>
  <c r="DL153" i="1"/>
  <c r="EK153" i="1"/>
  <c r="FO153" i="1"/>
  <c r="F153" i="1"/>
  <c r="A166" i="1"/>
  <c r="U166" i="1"/>
  <c r="V166" i="1"/>
  <c r="W166" i="1"/>
  <c r="Y166" i="1"/>
  <c r="AD166" i="1"/>
  <c r="BL166" i="1"/>
  <c r="AR166" i="1"/>
  <c r="Z166" i="1"/>
  <c r="AE166" i="1"/>
  <c r="CK166" i="1"/>
  <c r="BQ166" i="1"/>
  <c r="AA166" i="1"/>
  <c r="AF166" i="1"/>
  <c r="DJ166" i="1"/>
  <c r="CP166" i="1"/>
  <c r="AB166" i="1"/>
  <c r="AG166" i="1"/>
  <c r="EI166" i="1"/>
  <c r="DO166" i="1"/>
  <c r="AC166" i="1"/>
  <c r="AH166" i="1"/>
  <c r="FH166" i="1"/>
  <c r="EN166" i="1"/>
  <c r="FK166" i="1"/>
  <c r="FN166" i="1"/>
  <c r="FP166" i="1"/>
  <c r="FR166" i="1"/>
  <c r="K166" i="1"/>
  <c r="AP166" i="1"/>
  <c r="BO166" i="1"/>
  <c r="CN166" i="1"/>
  <c r="DM166" i="1"/>
  <c r="EL166" i="1"/>
  <c r="FQ166" i="1"/>
  <c r="J166" i="1"/>
  <c r="AO166" i="1"/>
  <c r="BN166" i="1"/>
  <c r="CM166" i="1"/>
  <c r="DL166" i="1"/>
  <c r="EK166" i="1"/>
  <c r="FO166" i="1"/>
  <c r="F166" i="1"/>
  <c r="A438" i="1"/>
  <c r="U438" i="1"/>
  <c r="V438" i="1"/>
  <c r="W438" i="1"/>
  <c r="Y438" i="1"/>
  <c r="AD438" i="1"/>
  <c r="BL438" i="1"/>
  <c r="AR438" i="1"/>
  <c r="Z438" i="1"/>
  <c r="AE438" i="1"/>
  <c r="CK438" i="1"/>
  <c r="BQ438" i="1"/>
  <c r="AA438" i="1"/>
  <c r="AF438" i="1"/>
  <c r="DJ438" i="1"/>
  <c r="CP438" i="1"/>
  <c r="AB438" i="1"/>
  <c r="AG438" i="1"/>
  <c r="EI438" i="1"/>
  <c r="DO438" i="1"/>
  <c r="AC438" i="1"/>
  <c r="AH438" i="1"/>
  <c r="FH438" i="1"/>
  <c r="EN438" i="1"/>
  <c r="FK438" i="1"/>
  <c r="FN438" i="1"/>
  <c r="FP438" i="1"/>
  <c r="FR438" i="1"/>
  <c r="K438" i="1"/>
  <c r="AP438" i="1"/>
  <c r="BO438" i="1"/>
  <c r="CN438" i="1"/>
  <c r="DM438" i="1"/>
  <c r="EL438" i="1"/>
  <c r="FQ438" i="1"/>
  <c r="J438" i="1"/>
  <c r="AO438" i="1"/>
  <c r="BN438" i="1"/>
  <c r="CM438" i="1"/>
  <c r="DL438" i="1"/>
  <c r="EK438" i="1"/>
  <c r="FO438" i="1"/>
  <c r="F438" i="1"/>
  <c r="A360" i="1"/>
  <c r="U360" i="1"/>
  <c r="V360" i="1"/>
  <c r="W360" i="1"/>
  <c r="Y360" i="1"/>
  <c r="AD360" i="1"/>
  <c r="BL360" i="1"/>
  <c r="AR360" i="1"/>
  <c r="Z360" i="1"/>
  <c r="AE360" i="1"/>
  <c r="CK360" i="1"/>
  <c r="BQ360" i="1"/>
  <c r="AA360" i="1"/>
  <c r="AF360" i="1"/>
  <c r="DJ360" i="1"/>
  <c r="CP360" i="1"/>
  <c r="AB360" i="1"/>
  <c r="AG360" i="1"/>
  <c r="EI360" i="1"/>
  <c r="DO360" i="1"/>
  <c r="AC360" i="1"/>
  <c r="AH360" i="1"/>
  <c r="FH360" i="1"/>
  <c r="EN360" i="1"/>
  <c r="FK360" i="1"/>
  <c r="FN360" i="1"/>
  <c r="FP360" i="1"/>
  <c r="FR360" i="1"/>
  <c r="K360" i="1"/>
  <c r="AP360" i="1"/>
  <c r="BO360" i="1"/>
  <c r="CN360" i="1"/>
  <c r="DM360" i="1"/>
  <c r="EL360" i="1"/>
  <c r="FQ360" i="1"/>
  <c r="J360" i="1"/>
  <c r="AO360" i="1"/>
  <c r="BN360" i="1"/>
  <c r="CM360" i="1"/>
  <c r="DL360" i="1"/>
  <c r="EK360" i="1"/>
  <c r="FO360" i="1"/>
  <c r="F360" i="1"/>
  <c r="A154" i="1"/>
  <c r="U154" i="1"/>
  <c r="V154" i="1"/>
  <c r="W154" i="1"/>
  <c r="Y154" i="1"/>
  <c r="AD154" i="1"/>
  <c r="BL154" i="1"/>
  <c r="AR154" i="1"/>
  <c r="Z154" i="1"/>
  <c r="AE154" i="1"/>
  <c r="CK154" i="1"/>
  <c r="BQ154" i="1"/>
  <c r="AA154" i="1"/>
  <c r="AF154" i="1"/>
  <c r="DJ154" i="1"/>
  <c r="CP154" i="1"/>
  <c r="AB154" i="1"/>
  <c r="AG154" i="1"/>
  <c r="EI154" i="1"/>
  <c r="DO154" i="1"/>
  <c r="AC154" i="1"/>
  <c r="AH154" i="1"/>
  <c r="FH154" i="1"/>
  <c r="EN154" i="1"/>
  <c r="FK154" i="1"/>
  <c r="FN154" i="1"/>
  <c r="FP154" i="1"/>
  <c r="FR154" i="1"/>
  <c r="K154" i="1"/>
  <c r="AP154" i="1"/>
  <c r="BO154" i="1"/>
  <c r="CN154" i="1"/>
  <c r="DM154" i="1"/>
  <c r="EL154" i="1"/>
  <c r="FQ154" i="1"/>
  <c r="J154" i="1"/>
  <c r="AO154" i="1"/>
  <c r="BN154" i="1"/>
  <c r="CM154" i="1"/>
  <c r="DL154" i="1"/>
  <c r="EK154" i="1"/>
  <c r="FO154" i="1"/>
  <c r="F154" i="1"/>
  <c r="A193" i="1"/>
  <c r="U193" i="1"/>
  <c r="V193" i="1"/>
  <c r="W193" i="1"/>
  <c r="Y193" i="1"/>
  <c r="AD193" i="1"/>
  <c r="BL193" i="1"/>
  <c r="AR193" i="1"/>
  <c r="Z193" i="1"/>
  <c r="AE193" i="1"/>
  <c r="CK193" i="1"/>
  <c r="BQ193" i="1"/>
  <c r="AA193" i="1"/>
  <c r="AF193" i="1"/>
  <c r="DJ193" i="1"/>
  <c r="CP193" i="1"/>
  <c r="AB193" i="1"/>
  <c r="AG193" i="1"/>
  <c r="EI193" i="1"/>
  <c r="DO193" i="1"/>
  <c r="AC193" i="1"/>
  <c r="AH193" i="1"/>
  <c r="FH193" i="1"/>
  <c r="EN193" i="1"/>
  <c r="FK193" i="1"/>
  <c r="FN193" i="1"/>
  <c r="FP193" i="1"/>
  <c r="FR193" i="1"/>
  <c r="K193" i="1"/>
  <c r="AP193" i="1"/>
  <c r="BO193" i="1"/>
  <c r="CN193" i="1"/>
  <c r="DM193" i="1"/>
  <c r="EL193" i="1"/>
  <c r="FQ193" i="1"/>
  <c r="J193" i="1"/>
  <c r="AO193" i="1"/>
  <c r="BN193" i="1"/>
  <c r="CM193" i="1"/>
  <c r="DL193" i="1"/>
  <c r="EK193" i="1"/>
  <c r="FO193" i="1"/>
  <c r="F193" i="1"/>
  <c r="A381" i="1"/>
  <c r="U381" i="1"/>
  <c r="V381" i="1"/>
  <c r="W381" i="1"/>
  <c r="Y381" i="1"/>
  <c r="AD381" i="1"/>
  <c r="BL381" i="1"/>
  <c r="AR381" i="1"/>
  <c r="Z381" i="1"/>
  <c r="AE381" i="1"/>
  <c r="CK381" i="1"/>
  <c r="BQ381" i="1"/>
  <c r="AA381" i="1"/>
  <c r="AF381" i="1"/>
  <c r="DJ381" i="1"/>
  <c r="CP381" i="1"/>
  <c r="AB381" i="1"/>
  <c r="AG381" i="1"/>
  <c r="EI381" i="1"/>
  <c r="DO381" i="1"/>
  <c r="AC381" i="1"/>
  <c r="AH381" i="1"/>
  <c r="FH381" i="1"/>
  <c r="EN381" i="1"/>
  <c r="FK381" i="1"/>
  <c r="FN381" i="1"/>
  <c r="FP381" i="1"/>
  <c r="FR381" i="1"/>
  <c r="K381" i="1"/>
  <c r="AP381" i="1"/>
  <c r="BO381" i="1"/>
  <c r="CN381" i="1"/>
  <c r="DM381" i="1"/>
  <c r="EL381" i="1"/>
  <c r="FQ381" i="1"/>
  <c r="J381" i="1"/>
  <c r="AO381" i="1"/>
  <c r="BN381" i="1"/>
  <c r="CM381" i="1"/>
  <c r="DL381" i="1"/>
  <c r="EK381" i="1"/>
  <c r="FO381" i="1"/>
  <c r="F381" i="1"/>
  <c r="A390" i="1"/>
  <c r="U390" i="1"/>
  <c r="V390" i="1"/>
  <c r="W390" i="1"/>
  <c r="Y390" i="1"/>
  <c r="AD390" i="1"/>
  <c r="BL390" i="1"/>
  <c r="AR390" i="1"/>
  <c r="Z390" i="1"/>
  <c r="AE390" i="1"/>
  <c r="CK390" i="1"/>
  <c r="BQ390" i="1"/>
  <c r="AA390" i="1"/>
  <c r="AF390" i="1"/>
  <c r="DJ390" i="1"/>
  <c r="CP390" i="1"/>
  <c r="AB390" i="1"/>
  <c r="AG390" i="1"/>
  <c r="EI390" i="1"/>
  <c r="DO390" i="1"/>
  <c r="AC390" i="1"/>
  <c r="AH390" i="1"/>
  <c r="FH390" i="1"/>
  <c r="EN390" i="1"/>
  <c r="FK390" i="1"/>
  <c r="FN390" i="1"/>
  <c r="FP390" i="1"/>
  <c r="FR390" i="1"/>
  <c r="K390" i="1"/>
  <c r="AP390" i="1"/>
  <c r="BO390" i="1"/>
  <c r="CN390" i="1"/>
  <c r="DM390" i="1"/>
  <c r="EL390" i="1"/>
  <c r="FQ390" i="1"/>
  <c r="J390" i="1"/>
  <c r="AO390" i="1"/>
  <c r="BN390" i="1"/>
  <c r="CM390" i="1"/>
  <c r="DL390" i="1"/>
  <c r="EK390" i="1"/>
  <c r="FO390" i="1"/>
  <c r="F390" i="1"/>
  <c r="A393" i="1"/>
  <c r="U393" i="1"/>
  <c r="V393" i="1"/>
  <c r="W393" i="1"/>
  <c r="Y393" i="1"/>
  <c r="AD393" i="1"/>
  <c r="BL393" i="1"/>
  <c r="AR393" i="1"/>
  <c r="Z393" i="1"/>
  <c r="AE393" i="1"/>
  <c r="CK393" i="1"/>
  <c r="BQ393" i="1"/>
  <c r="AA393" i="1"/>
  <c r="AF393" i="1"/>
  <c r="DJ393" i="1"/>
  <c r="CP393" i="1"/>
  <c r="AB393" i="1"/>
  <c r="AG393" i="1"/>
  <c r="EI393" i="1"/>
  <c r="DO393" i="1"/>
  <c r="AC393" i="1"/>
  <c r="AH393" i="1"/>
  <c r="FH393" i="1"/>
  <c r="EN393" i="1"/>
  <c r="FK393" i="1"/>
  <c r="FN393" i="1"/>
  <c r="FP393" i="1"/>
  <c r="FR393" i="1"/>
  <c r="K393" i="1"/>
  <c r="AP393" i="1"/>
  <c r="BO393" i="1"/>
  <c r="CN393" i="1"/>
  <c r="DM393" i="1"/>
  <c r="EL393" i="1"/>
  <c r="FQ393" i="1"/>
  <c r="J393" i="1"/>
  <c r="AO393" i="1"/>
  <c r="BN393" i="1"/>
  <c r="CM393" i="1"/>
  <c r="DL393" i="1"/>
  <c r="EK393" i="1"/>
  <c r="FO393" i="1"/>
  <c r="F393" i="1"/>
  <c r="FO359" i="1"/>
  <c r="FQ359" i="1"/>
  <c r="FS359" i="1"/>
  <c r="ER2" i="1"/>
  <c r="ER4" i="1"/>
  <c r="ER359" i="1"/>
  <c r="EW2" i="1"/>
  <c r="EW4" i="1"/>
  <c r="EW359" i="1"/>
  <c r="EO2" i="1"/>
  <c r="EO4" i="1"/>
  <c r="EO359" i="1"/>
  <c r="ET2" i="1"/>
  <c r="ET4" i="1"/>
  <c r="ET359" i="1"/>
  <c r="EY359" i="1"/>
  <c r="FB359" i="1"/>
  <c r="ES2" i="1"/>
  <c r="ES4" i="1"/>
  <c r="ES359" i="1"/>
  <c r="EX2" i="1"/>
  <c r="EX4" i="1"/>
  <c r="EX359" i="1"/>
  <c r="FC359" i="1"/>
  <c r="FD359" i="1"/>
  <c r="FE359" i="1"/>
  <c r="AM359" i="1"/>
  <c r="FF359" i="1"/>
  <c r="FG359" i="1"/>
  <c r="FI359" i="1"/>
  <c r="EP2" i="1"/>
  <c r="EP4" i="1"/>
  <c r="EP359" i="1"/>
  <c r="EU2" i="1"/>
  <c r="EU4" i="1"/>
  <c r="EU359" i="1"/>
  <c r="EZ359" i="1"/>
  <c r="EQ2" i="1"/>
  <c r="EQ4" i="1"/>
  <c r="EQ359" i="1"/>
  <c r="EV2" i="1"/>
  <c r="EV4" i="1"/>
  <c r="EV359" i="1"/>
  <c r="FA359" i="1"/>
  <c r="EM359" i="1"/>
  <c r="DS2" i="1"/>
  <c r="DS4" i="1"/>
  <c r="DS359" i="1"/>
  <c r="DX2" i="1"/>
  <c r="DX4" i="1"/>
  <c r="DX359" i="1"/>
  <c r="DP2" i="1"/>
  <c r="DP4" i="1"/>
  <c r="DP359" i="1"/>
  <c r="DU2" i="1"/>
  <c r="DU4" i="1"/>
  <c r="DU359" i="1"/>
  <c r="DZ359" i="1"/>
  <c r="EC359" i="1"/>
  <c r="EH359" i="1"/>
  <c r="EJ359" i="1"/>
  <c r="DT2" i="1"/>
  <c r="DT4" i="1"/>
  <c r="DT359" i="1"/>
  <c r="DY2" i="1"/>
  <c r="DY4" i="1"/>
  <c r="DY359" i="1"/>
  <c r="AL359" i="1"/>
  <c r="ED359" i="1"/>
  <c r="EE359" i="1"/>
  <c r="EG359" i="1"/>
  <c r="DQ2" i="1"/>
  <c r="DQ4" i="1"/>
  <c r="DQ359" i="1"/>
  <c r="DV2" i="1"/>
  <c r="DV4" i="1"/>
  <c r="DV359" i="1"/>
  <c r="EA359" i="1"/>
  <c r="DR2" i="1"/>
  <c r="DR4" i="1"/>
  <c r="DR359" i="1"/>
  <c r="DW2" i="1"/>
  <c r="DW4" i="1"/>
  <c r="DW359" i="1"/>
  <c r="EB359" i="1"/>
  <c r="EF359" i="1"/>
  <c r="DN359" i="1"/>
  <c r="CT2" i="1"/>
  <c r="CT4" i="1"/>
  <c r="CT359" i="1"/>
  <c r="CY2" i="1"/>
  <c r="CY4" i="1"/>
  <c r="CY359" i="1"/>
  <c r="CQ2" i="1"/>
  <c r="CQ4" i="1"/>
  <c r="CQ359" i="1"/>
  <c r="CV2" i="1"/>
  <c r="CV4" i="1"/>
  <c r="CV359" i="1"/>
  <c r="DA359" i="1"/>
  <c r="DD359" i="1"/>
  <c r="CU2" i="1"/>
  <c r="CU4" i="1"/>
  <c r="CU359" i="1"/>
  <c r="CZ2" i="1"/>
  <c r="CZ4" i="1"/>
  <c r="CZ359" i="1"/>
  <c r="DE359" i="1"/>
  <c r="DF359" i="1"/>
  <c r="DG359" i="1"/>
  <c r="AK359" i="1"/>
  <c r="DH359" i="1"/>
  <c r="DI359" i="1"/>
  <c r="DK359" i="1"/>
  <c r="CR2" i="1"/>
  <c r="CR4" i="1"/>
  <c r="CR359" i="1"/>
  <c r="CW2" i="1"/>
  <c r="CW4" i="1"/>
  <c r="CW359" i="1"/>
  <c r="DB359" i="1"/>
  <c r="CS2" i="1"/>
  <c r="CS4" i="1"/>
  <c r="CS359" i="1"/>
  <c r="CX2" i="1"/>
  <c r="CX4" i="1"/>
  <c r="CX359" i="1"/>
  <c r="DC359" i="1"/>
  <c r="CO359" i="1"/>
  <c r="BU2" i="1"/>
  <c r="BU4" i="1"/>
  <c r="BU359" i="1"/>
  <c r="BZ2" i="1"/>
  <c r="BZ4" i="1"/>
  <c r="BZ359" i="1"/>
  <c r="BR2" i="1"/>
  <c r="BR4" i="1"/>
  <c r="BR359" i="1"/>
  <c r="BW2" i="1"/>
  <c r="BW4" i="1"/>
  <c r="BW359" i="1"/>
  <c r="CB359" i="1"/>
  <c r="CE359" i="1"/>
  <c r="BV2" i="1"/>
  <c r="BV4" i="1"/>
  <c r="BV359" i="1"/>
  <c r="CA2" i="1"/>
  <c r="CA4" i="1"/>
  <c r="CA359" i="1"/>
  <c r="CF359" i="1"/>
  <c r="CG359" i="1"/>
  <c r="CH359" i="1"/>
  <c r="AJ359" i="1"/>
  <c r="CI359" i="1"/>
  <c r="CJ359" i="1"/>
  <c r="CL359" i="1"/>
  <c r="BS2" i="1"/>
  <c r="BS4" i="1"/>
  <c r="BS359" i="1"/>
  <c r="BX2" i="1"/>
  <c r="BX4" i="1"/>
  <c r="BX359" i="1"/>
  <c r="CC359" i="1"/>
  <c r="BT2" i="1"/>
  <c r="BT4" i="1"/>
  <c r="BT359" i="1"/>
  <c r="BY2" i="1"/>
  <c r="BY4" i="1"/>
  <c r="BY359" i="1"/>
  <c r="CD359" i="1"/>
  <c r="BP359" i="1"/>
  <c r="AV2" i="1"/>
  <c r="AV4" i="1"/>
  <c r="AV359" i="1"/>
  <c r="BA2" i="1"/>
  <c r="BA4" i="1"/>
  <c r="BA359" i="1"/>
  <c r="AS2" i="1"/>
  <c r="AS4" i="1"/>
  <c r="AS359" i="1"/>
  <c r="AX2" i="1"/>
  <c r="AX4" i="1"/>
  <c r="AX359" i="1"/>
  <c r="BC359" i="1"/>
  <c r="BF359" i="1"/>
  <c r="AW2" i="1"/>
  <c r="AW4" i="1"/>
  <c r="AW359" i="1"/>
  <c r="BB2" i="1"/>
  <c r="BB4" i="1"/>
  <c r="BB359" i="1"/>
  <c r="BG359" i="1"/>
  <c r="BH359" i="1"/>
  <c r="BI359" i="1"/>
  <c r="AI359" i="1"/>
  <c r="BJ359" i="1"/>
  <c r="BK359" i="1"/>
  <c r="BM359" i="1"/>
  <c r="AT2" i="1"/>
  <c r="AT4" i="1"/>
  <c r="AT359" i="1"/>
  <c r="AY2" i="1"/>
  <c r="AY4" i="1"/>
  <c r="AY359" i="1"/>
  <c r="BD359" i="1"/>
  <c r="AU2" i="1"/>
  <c r="AU4" i="1"/>
  <c r="AU359" i="1"/>
  <c r="AZ2" i="1"/>
  <c r="AZ4" i="1"/>
  <c r="AZ359" i="1"/>
  <c r="BE359" i="1"/>
  <c r="AQ359" i="1"/>
  <c r="X359" i="1"/>
  <c r="FO358" i="1"/>
  <c r="FQ358" i="1"/>
  <c r="FS358" i="1"/>
  <c r="ER358" i="1"/>
  <c r="EW358" i="1"/>
  <c r="EO358" i="1"/>
  <c r="ET358" i="1"/>
  <c r="EY358" i="1"/>
  <c r="FB358" i="1"/>
  <c r="ES358" i="1"/>
  <c r="EX358" i="1"/>
  <c r="FC358" i="1"/>
  <c r="FD358" i="1"/>
  <c r="FE358" i="1"/>
  <c r="AM358" i="1"/>
  <c r="FF358" i="1"/>
  <c r="FG358" i="1"/>
  <c r="FI358" i="1"/>
  <c r="EP358" i="1"/>
  <c r="EU358" i="1"/>
  <c r="EZ358" i="1"/>
  <c r="EQ358" i="1"/>
  <c r="EV358" i="1"/>
  <c r="FA358" i="1"/>
  <c r="EM358" i="1"/>
  <c r="DS358" i="1"/>
  <c r="DX358" i="1"/>
  <c r="DP358" i="1"/>
  <c r="DU358" i="1"/>
  <c r="DZ358" i="1"/>
  <c r="EC358" i="1"/>
  <c r="EH358" i="1"/>
  <c r="EJ358" i="1"/>
  <c r="DT358" i="1"/>
  <c r="DY358" i="1"/>
  <c r="AL358" i="1"/>
  <c r="ED358" i="1"/>
  <c r="EE358" i="1"/>
  <c r="EG358" i="1"/>
  <c r="DQ358" i="1"/>
  <c r="DV358" i="1"/>
  <c r="EA358" i="1"/>
  <c r="DR358" i="1"/>
  <c r="DW358" i="1"/>
  <c r="EB358" i="1"/>
  <c r="EF358" i="1"/>
  <c r="DN358" i="1"/>
  <c r="CT358" i="1"/>
  <c r="CY358" i="1"/>
  <c r="CQ358" i="1"/>
  <c r="CV358" i="1"/>
  <c r="DA358" i="1"/>
  <c r="DD358" i="1"/>
  <c r="CU358" i="1"/>
  <c r="CZ358" i="1"/>
  <c r="DE358" i="1"/>
  <c r="DF358" i="1"/>
  <c r="DG358" i="1"/>
  <c r="AK358" i="1"/>
  <c r="DH358" i="1"/>
  <c r="DI358" i="1"/>
  <c r="DK358" i="1"/>
  <c r="CR358" i="1"/>
  <c r="CW358" i="1"/>
  <c r="DB358" i="1"/>
  <c r="CS358" i="1"/>
  <c r="CX358" i="1"/>
  <c r="DC358" i="1"/>
  <c r="CO358" i="1"/>
  <c r="BU358" i="1"/>
  <c r="BZ358" i="1"/>
  <c r="BR358" i="1"/>
  <c r="BW358" i="1"/>
  <c r="CB358" i="1"/>
  <c r="CE358" i="1"/>
  <c r="BV358" i="1"/>
  <c r="CA358" i="1"/>
  <c r="CF358" i="1"/>
  <c r="CG358" i="1"/>
  <c r="CH358" i="1"/>
  <c r="AJ358" i="1"/>
  <c r="CI358" i="1"/>
  <c r="CJ358" i="1"/>
  <c r="CL358" i="1"/>
  <c r="BS358" i="1"/>
  <c r="BX358" i="1"/>
  <c r="CC358" i="1"/>
  <c r="BT358" i="1"/>
  <c r="BY358" i="1"/>
  <c r="CD358" i="1"/>
  <c r="BP358" i="1"/>
  <c r="AV358" i="1"/>
  <c r="BA358" i="1"/>
  <c r="AS358" i="1"/>
  <c r="AX358" i="1"/>
  <c r="BC358" i="1"/>
  <c r="BF358" i="1"/>
  <c r="AW358" i="1"/>
  <c r="BB358" i="1"/>
  <c r="BG358" i="1"/>
  <c r="BH358" i="1"/>
  <c r="BI358" i="1"/>
  <c r="AI358" i="1"/>
  <c r="BJ358" i="1"/>
  <c r="BK358" i="1"/>
  <c r="BM358" i="1"/>
  <c r="AT358" i="1"/>
  <c r="AY358" i="1"/>
  <c r="BD358" i="1"/>
  <c r="AU358" i="1"/>
  <c r="AZ358" i="1"/>
  <c r="BE358" i="1"/>
  <c r="AQ358" i="1"/>
  <c r="X358" i="1"/>
  <c r="FS114" i="1"/>
  <c r="ER114" i="1"/>
  <c r="EW114" i="1"/>
  <c r="EO114" i="1"/>
  <c r="ET114" i="1"/>
  <c r="EY114" i="1"/>
  <c r="FB114" i="1"/>
  <c r="ES114" i="1"/>
  <c r="EX114" i="1"/>
  <c r="EP114" i="1"/>
  <c r="EU114" i="1"/>
  <c r="EZ114" i="1"/>
  <c r="FC114" i="1"/>
  <c r="EQ114" i="1"/>
  <c r="EV114" i="1"/>
  <c r="FA114" i="1"/>
  <c r="FD114" i="1"/>
  <c r="AM114" i="1"/>
  <c r="FE114" i="1"/>
  <c r="FF114" i="1"/>
  <c r="FG114" i="1"/>
  <c r="FI114" i="1"/>
  <c r="EM114" i="1"/>
  <c r="DS114" i="1"/>
  <c r="DX114" i="1"/>
  <c r="DP114" i="1"/>
  <c r="DU114" i="1"/>
  <c r="DZ114" i="1"/>
  <c r="EC114" i="1"/>
  <c r="DT114" i="1"/>
  <c r="DY114" i="1"/>
  <c r="DQ114" i="1"/>
  <c r="DV114" i="1"/>
  <c r="EA114" i="1"/>
  <c r="ED114" i="1"/>
  <c r="DR114" i="1"/>
  <c r="DW114" i="1"/>
  <c r="EB114" i="1"/>
  <c r="EE114" i="1"/>
  <c r="AL114" i="1"/>
  <c r="EF114" i="1"/>
  <c r="EG114" i="1"/>
  <c r="EH114" i="1"/>
  <c r="EJ114" i="1"/>
  <c r="DN114" i="1"/>
  <c r="CT114" i="1"/>
  <c r="CY114" i="1"/>
  <c r="CQ114" i="1"/>
  <c r="CV114" i="1"/>
  <c r="DA114" i="1"/>
  <c r="DD114" i="1"/>
  <c r="CU114" i="1"/>
  <c r="CZ114" i="1"/>
  <c r="CR114" i="1"/>
  <c r="CW114" i="1"/>
  <c r="DB114" i="1"/>
  <c r="DE114" i="1"/>
  <c r="CS114" i="1"/>
  <c r="CX114" i="1"/>
  <c r="DC114" i="1"/>
  <c r="DF114" i="1"/>
  <c r="AK114" i="1"/>
  <c r="DG114" i="1"/>
  <c r="DH114" i="1"/>
  <c r="DI114" i="1"/>
  <c r="DK114" i="1"/>
  <c r="CO114" i="1"/>
  <c r="BU114" i="1"/>
  <c r="BZ114" i="1"/>
  <c r="BR114" i="1"/>
  <c r="BW114" i="1"/>
  <c r="CB114" i="1"/>
  <c r="CE114" i="1"/>
  <c r="BV114" i="1"/>
  <c r="CA114" i="1"/>
  <c r="BS114" i="1"/>
  <c r="BX114" i="1"/>
  <c r="CC114" i="1"/>
  <c r="CF114" i="1"/>
  <c r="BT114" i="1"/>
  <c r="BY114" i="1"/>
  <c r="CD114" i="1"/>
  <c r="CG114" i="1"/>
  <c r="AJ114" i="1"/>
  <c r="CH114" i="1"/>
  <c r="CI114" i="1"/>
  <c r="CJ114" i="1"/>
  <c r="CL114" i="1"/>
  <c r="BP114" i="1"/>
  <c r="AV114" i="1"/>
  <c r="BA114" i="1"/>
  <c r="AS114" i="1"/>
  <c r="AX114" i="1"/>
  <c r="BC114" i="1"/>
  <c r="BF114" i="1"/>
  <c r="AW114" i="1"/>
  <c r="BB114" i="1"/>
  <c r="AT114" i="1"/>
  <c r="AY114" i="1"/>
  <c r="BD114" i="1"/>
  <c r="BG114" i="1"/>
  <c r="AU114" i="1"/>
  <c r="AZ114" i="1"/>
  <c r="BE114" i="1"/>
  <c r="BH114" i="1"/>
  <c r="AI114" i="1"/>
  <c r="BI114" i="1"/>
  <c r="BJ114" i="1"/>
  <c r="BK114" i="1"/>
  <c r="BM114" i="1"/>
  <c r="AQ114" i="1"/>
  <c r="X114" i="1"/>
  <c r="FO357" i="1"/>
  <c r="FQ357" i="1"/>
  <c r="FS357" i="1"/>
  <c r="ER357" i="1"/>
  <c r="EW357" i="1"/>
  <c r="EO357" i="1"/>
  <c r="ET357" i="1"/>
  <c r="EY357" i="1"/>
  <c r="FB357" i="1"/>
  <c r="ES357" i="1"/>
  <c r="EX357" i="1"/>
  <c r="FC357" i="1"/>
  <c r="FD357" i="1"/>
  <c r="FE357" i="1"/>
  <c r="AM357" i="1"/>
  <c r="FF357" i="1"/>
  <c r="FG357" i="1"/>
  <c r="FI357" i="1"/>
  <c r="EP357" i="1"/>
  <c r="EU357" i="1"/>
  <c r="EZ357" i="1"/>
  <c r="EQ357" i="1"/>
  <c r="EV357" i="1"/>
  <c r="FA357" i="1"/>
  <c r="EM357" i="1"/>
  <c r="DS357" i="1"/>
  <c r="DX357" i="1"/>
  <c r="DP357" i="1"/>
  <c r="DU357" i="1"/>
  <c r="DZ357" i="1"/>
  <c r="EC357" i="1"/>
  <c r="EH357" i="1"/>
  <c r="EJ357" i="1"/>
  <c r="DT357" i="1"/>
  <c r="DY357" i="1"/>
  <c r="AL357" i="1"/>
  <c r="ED357" i="1"/>
  <c r="EE357" i="1"/>
  <c r="EG357" i="1"/>
  <c r="DQ357" i="1"/>
  <c r="DV357" i="1"/>
  <c r="EA357" i="1"/>
  <c r="DR357" i="1"/>
  <c r="DW357" i="1"/>
  <c r="EB357" i="1"/>
  <c r="EF357" i="1"/>
  <c r="DN357" i="1"/>
  <c r="CT357" i="1"/>
  <c r="CY357" i="1"/>
  <c r="CQ357" i="1"/>
  <c r="CV357" i="1"/>
  <c r="DA357" i="1"/>
  <c r="DD357" i="1"/>
  <c r="CU357" i="1"/>
  <c r="CZ357" i="1"/>
  <c r="DE357" i="1"/>
  <c r="DF357" i="1"/>
  <c r="DG357" i="1"/>
  <c r="AK357" i="1"/>
  <c r="DH357" i="1"/>
  <c r="DI357" i="1"/>
  <c r="DK357" i="1"/>
  <c r="CR357" i="1"/>
  <c r="CW357" i="1"/>
  <c r="DB357" i="1"/>
  <c r="CS357" i="1"/>
  <c r="CX357" i="1"/>
  <c r="DC357" i="1"/>
  <c r="CO357" i="1"/>
  <c r="BU357" i="1"/>
  <c r="BZ357" i="1"/>
  <c r="BR357" i="1"/>
  <c r="BW357" i="1"/>
  <c r="CB357" i="1"/>
  <c r="CE357" i="1"/>
  <c r="BV357" i="1"/>
  <c r="CA357" i="1"/>
  <c r="CF357" i="1"/>
  <c r="CG357" i="1"/>
  <c r="CH357" i="1"/>
  <c r="AJ357" i="1"/>
  <c r="CI357" i="1"/>
  <c r="CJ357" i="1"/>
  <c r="CL357" i="1"/>
  <c r="BS357" i="1"/>
  <c r="BX357" i="1"/>
  <c r="CC357" i="1"/>
  <c r="BT357" i="1"/>
  <c r="BY357" i="1"/>
  <c r="CD357" i="1"/>
  <c r="BP357" i="1"/>
  <c r="AV357" i="1"/>
  <c r="BA357" i="1"/>
  <c r="AS357" i="1"/>
  <c r="AX357" i="1"/>
  <c r="BC357" i="1"/>
  <c r="BF357" i="1"/>
  <c r="AW357" i="1"/>
  <c r="BB357" i="1"/>
  <c r="BG357" i="1"/>
  <c r="BH357" i="1"/>
  <c r="BI357" i="1"/>
  <c r="AI357" i="1"/>
  <c r="BJ357" i="1"/>
  <c r="BK357" i="1"/>
  <c r="BM357" i="1"/>
  <c r="AT357" i="1"/>
  <c r="AY357" i="1"/>
  <c r="BD357" i="1"/>
  <c r="AU357" i="1"/>
  <c r="AZ357" i="1"/>
  <c r="BE357" i="1"/>
  <c r="AQ357" i="1"/>
  <c r="X357" i="1"/>
  <c r="FS108" i="1"/>
  <c r="ER108" i="1"/>
  <c r="EW108" i="1"/>
  <c r="EO108" i="1"/>
  <c r="ET108" i="1"/>
  <c r="EY108" i="1"/>
  <c r="FB108" i="1"/>
  <c r="ES108" i="1"/>
  <c r="EX108" i="1"/>
  <c r="EP108" i="1"/>
  <c r="EU108" i="1"/>
  <c r="EZ108" i="1"/>
  <c r="FC108" i="1"/>
  <c r="EQ108" i="1"/>
  <c r="EV108" i="1"/>
  <c r="FA108" i="1"/>
  <c r="FD108" i="1"/>
  <c r="AM108" i="1"/>
  <c r="FE108" i="1"/>
  <c r="FF108" i="1"/>
  <c r="FG108" i="1"/>
  <c r="FI108" i="1"/>
  <c r="EM108" i="1"/>
  <c r="DS108" i="1"/>
  <c r="DX108" i="1"/>
  <c r="DP108" i="1"/>
  <c r="DU108" i="1"/>
  <c r="DZ108" i="1"/>
  <c r="EC108" i="1"/>
  <c r="DT108" i="1"/>
  <c r="DY108" i="1"/>
  <c r="DQ108" i="1"/>
  <c r="DV108" i="1"/>
  <c r="EA108" i="1"/>
  <c r="ED108" i="1"/>
  <c r="DR108" i="1"/>
  <c r="DW108" i="1"/>
  <c r="EB108" i="1"/>
  <c r="EE108" i="1"/>
  <c r="AL108" i="1"/>
  <c r="EF108" i="1"/>
  <c r="EG108" i="1"/>
  <c r="EH108" i="1"/>
  <c r="EJ108" i="1"/>
  <c r="DN108" i="1"/>
  <c r="CT108" i="1"/>
  <c r="CY108" i="1"/>
  <c r="CQ108" i="1"/>
  <c r="CV108" i="1"/>
  <c r="DA108" i="1"/>
  <c r="DD108" i="1"/>
  <c r="CU108" i="1"/>
  <c r="CZ108" i="1"/>
  <c r="CR108" i="1"/>
  <c r="CW108" i="1"/>
  <c r="DB108" i="1"/>
  <c r="DE108" i="1"/>
  <c r="CS108" i="1"/>
  <c r="CX108" i="1"/>
  <c r="DC108" i="1"/>
  <c r="DF108" i="1"/>
  <c r="AK108" i="1"/>
  <c r="DG108" i="1"/>
  <c r="DH108" i="1"/>
  <c r="DI108" i="1"/>
  <c r="DK108" i="1"/>
  <c r="CO108" i="1"/>
  <c r="BU108" i="1"/>
  <c r="BZ108" i="1"/>
  <c r="BR108" i="1"/>
  <c r="BW108" i="1"/>
  <c r="CB108" i="1"/>
  <c r="CE108" i="1"/>
  <c r="BV108" i="1"/>
  <c r="CA108" i="1"/>
  <c r="BS108" i="1"/>
  <c r="BX108" i="1"/>
  <c r="CC108" i="1"/>
  <c r="CF108" i="1"/>
  <c r="BT108" i="1"/>
  <c r="BY108" i="1"/>
  <c r="CD108" i="1"/>
  <c r="CG108" i="1"/>
  <c r="AJ108" i="1"/>
  <c r="CH108" i="1"/>
  <c r="CI108" i="1"/>
  <c r="CJ108" i="1"/>
  <c r="CL108" i="1"/>
  <c r="BP108" i="1"/>
  <c r="AV108" i="1"/>
  <c r="BA108" i="1"/>
  <c r="AS108" i="1"/>
  <c r="AX108" i="1"/>
  <c r="BC108" i="1"/>
  <c r="BF108" i="1"/>
  <c r="AW108" i="1"/>
  <c r="BB108" i="1"/>
  <c r="AT108" i="1"/>
  <c r="AY108" i="1"/>
  <c r="BD108" i="1"/>
  <c r="BG108" i="1"/>
  <c r="AU108" i="1"/>
  <c r="AZ108" i="1"/>
  <c r="BE108" i="1"/>
  <c r="BH108" i="1"/>
  <c r="AI108" i="1"/>
  <c r="BI108" i="1"/>
  <c r="BJ108" i="1"/>
  <c r="BK108" i="1"/>
  <c r="BM108" i="1"/>
  <c r="AQ108" i="1"/>
  <c r="X108" i="1"/>
  <c r="FS113" i="1"/>
  <c r="ER113" i="1"/>
  <c r="EW113" i="1"/>
  <c r="EO113" i="1"/>
  <c r="ET113" i="1"/>
  <c r="EY113" i="1"/>
  <c r="FB113" i="1"/>
  <c r="ES113" i="1"/>
  <c r="EX113" i="1"/>
  <c r="EP113" i="1"/>
  <c r="EU113" i="1"/>
  <c r="EZ113" i="1"/>
  <c r="FC113" i="1"/>
  <c r="EQ113" i="1"/>
  <c r="EV113" i="1"/>
  <c r="FA113" i="1"/>
  <c r="FD113" i="1"/>
  <c r="AM113" i="1"/>
  <c r="FE113" i="1"/>
  <c r="FF113" i="1"/>
  <c r="FG113" i="1"/>
  <c r="FI113" i="1"/>
  <c r="EM113" i="1"/>
  <c r="DS113" i="1"/>
  <c r="DX113" i="1"/>
  <c r="DP113" i="1"/>
  <c r="DU113" i="1"/>
  <c r="DZ113" i="1"/>
  <c r="EC113" i="1"/>
  <c r="DT113" i="1"/>
  <c r="DY113" i="1"/>
  <c r="DQ113" i="1"/>
  <c r="DV113" i="1"/>
  <c r="EA113" i="1"/>
  <c r="ED113" i="1"/>
  <c r="DR113" i="1"/>
  <c r="DW113" i="1"/>
  <c r="EB113" i="1"/>
  <c r="EE113" i="1"/>
  <c r="AL113" i="1"/>
  <c r="EF113" i="1"/>
  <c r="EG113" i="1"/>
  <c r="EH113" i="1"/>
  <c r="EJ113" i="1"/>
  <c r="DN113" i="1"/>
  <c r="CT113" i="1"/>
  <c r="CY113" i="1"/>
  <c r="CQ113" i="1"/>
  <c r="CV113" i="1"/>
  <c r="DA113" i="1"/>
  <c r="DD113" i="1"/>
  <c r="CU113" i="1"/>
  <c r="CZ113" i="1"/>
  <c r="CR113" i="1"/>
  <c r="CW113" i="1"/>
  <c r="DB113" i="1"/>
  <c r="DE113" i="1"/>
  <c r="CS113" i="1"/>
  <c r="CX113" i="1"/>
  <c r="DC113" i="1"/>
  <c r="DF113" i="1"/>
  <c r="AK113" i="1"/>
  <c r="DG113" i="1"/>
  <c r="DH113" i="1"/>
  <c r="DI113" i="1"/>
  <c r="DK113" i="1"/>
  <c r="CO113" i="1"/>
  <c r="BU113" i="1"/>
  <c r="BZ113" i="1"/>
  <c r="BR113" i="1"/>
  <c r="BW113" i="1"/>
  <c r="CB113" i="1"/>
  <c r="CE113" i="1"/>
  <c r="BV113" i="1"/>
  <c r="CA113" i="1"/>
  <c r="BS113" i="1"/>
  <c r="BX113" i="1"/>
  <c r="CC113" i="1"/>
  <c r="CF113" i="1"/>
  <c r="BT113" i="1"/>
  <c r="BY113" i="1"/>
  <c r="CD113" i="1"/>
  <c r="CG113" i="1"/>
  <c r="AJ113" i="1"/>
  <c r="CH113" i="1"/>
  <c r="CI113" i="1"/>
  <c r="CJ113" i="1"/>
  <c r="CL113" i="1"/>
  <c r="BP113" i="1"/>
  <c r="AV113" i="1"/>
  <c r="BA113" i="1"/>
  <c r="AS113" i="1"/>
  <c r="AX113" i="1"/>
  <c r="BC113" i="1"/>
  <c r="BF113" i="1"/>
  <c r="AW113" i="1"/>
  <c r="BB113" i="1"/>
  <c r="AT113" i="1"/>
  <c r="AY113" i="1"/>
  <c r="BD113" i="1"/>
  <c r="BG113" i="1"/>
  <c r="AU113" i="1"/>
  <c r="AZ113" i="1"/>
  <c r="BE113" i="1"/>
  <c r="BH113" i="1"/>
  <c r="AI113" i="1"/>
  <c r="BI113" i="1"/>
  <c r="BJ113" i="1"/>
  <c r="BK113" i="1"/>
  <c r="BM113" i="1"/>
  <c r="AQ113" i="1"/>
  <c r="X113" i="1"/>
  <c r="FS123" i="1"/>
  <c r="ER123" i="1"/>
  <c r="EW123" i="1"/>
  <c r="EO123" i="1"/>
  <c r="ET123" i="1"/>
  <c r="EY123" i="1"/>
  <c r="FB123" i="1"/>
  <c r="ES123" i="1"/>
  <c r="EX123" i="1"/>
  <c r="EP123" i="1"/>
  <c r="EU123" i="1"/>
  <c r="EZ123" i="1"/>
  <c r="FC123" i="1"/>
  <c r="EQ123" i="1"/>
  <c r="EV123" i="1"/>
  <c r="FA123" i="1"/>
  <c r="FD123" i="1"/>
  <c r="AM123" i="1"/>
  <c r="FE123" i="1"/>
  <c r="FF123" i="1"/>
  <c r="FG123" i="1"/>
  <c r="FI123" i="1"/>
  <c r="EM123" i="1"/>
  <c r="DS123" i="1"/>
  <c r="DX123" i="1"/>
  <c r="DP123" i="1"/>
  <c r="DU123" i="1"/>
  <c r="DZ123" i="1"/>
  <c r="EC123" i="1"/>
  <c r="DT123" i="1"/>
  <c r="DY123" i="1"/>
  <c r="DQ123" i="1"/>
  <c r="DV123" i="1"/>
  <c r="EA123" i="1"/>
  <c r="ED123" i="1"/>
  <c r="DR123" i="1"/>
  <c r="DW123" i="1"/>
  <c r="EB123" i="1"/>
  <c r="EE123" i="1"/>
  <c r="AL123" i="1"/>
  <c r="EF123" i="1"/>
  <c r="EG123" i="1"/>
  <c r="EH123" i="1"/>
  <c r="EJ123" i="1"/>
  <c r="DN123" i="1"/>
  <c r="CT123" i="1"/>
  <c r="CY123" i="1"/>
  <c r="CQ123" i="1"/>
  <c r="CV123" i="1"/>
  <c r="DA123" i="1"/>
  <c r="DD123" i="1"/>
  <c r="CU123" i="1"/>
  <c r="CZ123" i="1"/>
  <c r="CR123" i="1"/>
  <c r="CW123" i="1"/>
  <c r="DB123" i="1"/>
  <c r="DE123" i="1"/>
  <c r="CS123" i="1"/>
  <c r="CX123" i="1"/>
  <c r="DC123" i="1"/>
  <c r="DF123" i="1"/>
  <c r="AK123" i="1"/>
  <c r="DG123" i="1"/>
  <c r="DH123" i="1"/>
  <c r="DI123" i="1"/>
  <c r="DK123" i="1"/>
  <c r="CO123" i="1"/>
  <c r="BU123" i="1"/>
  <c r="BZ123" i="1"/>
  <c r="BR123" i="1"/>
  <c r="BW123" i="1"/>
  <c r="CB123" i="1"/>
  <c r="CE123" i="1"/>
  <c r="BV123" i="1"/>
  <c r="CA123" i="1"/>
  <c r="BS123" i="1"/>
  <c r="BX123" i="1"/>
  <c r="CC123" i="1"/>
  <c r="CF123" i="1"/>
  <c r="BT123" i="1"/>
  <c r="BY123" i="1"/>
  <c r="CD123" i="1"/>
  <c r="CG123" i="1"/>
  <c r="AJ123" i="1"/>
  <c r="CH123" i="1"/>
  <c r="CI123" i="1"/>
  <c r="CJ123" i="1"/>
  <c r="CL123" i="1"/>
  <c r="BP123" i="1"/>
  <c r="AV123" i="1"/>
  <c r="BA123" i="1"/>
  <c r="AS123" i="1"/>
  <c r="AX123" i="1"/>
  <c r="BC123" i="1"/>
  <c r="BF123" i="1"/>
  <c r="AW123" i="1"/>
  <c r="BB123" i="1"/>
  <c r="AT123" i="1"/>
  <c r="AY123" i="1"/>
  <c r="BD123" i="1"/>
  <c r="BG123" i="1"/>
  <c r="AU123" i="1"/>
  <c r="AZ123" i="1"/>
  <c r="BE123" i="1"/>
  <c r="BH123" i="1"/>
  <c r="AI123" i="1"/>
  <c r="BI123" i="1"/>
  <c r="BJ123" i="1"/>
  <c r="BK123" i="1"/>
  <c r="BM123" i="1"/>
  <c r="AQ123" i="1"/>
  <c r="X123" i="1"/>
  <c r="FS95" i="1"/>
  <c r="ER95" i="1"/>
  <c r="EW95" i="1"/>
  <c r="EO95" i="1"/>
  <c r="ET95" i="1"/>
  <c r="EY95" i="1"/>
  <c r="FB95" i="1"/>
  <c r="ES95" i="1"/>
  <c r="EX95" i="1"/>
  <c r="EP95" i="1"/>
  <c r="EU95" i="1"/>
  <c r="EZ95" i="1"/>
  <c r="FC95" i="1"/>
  <c r="EQ95" i="1"/>
  <c r="EV95" i="1"/>
  <c r="FA95" i="1"/>
  <c r="FD95" i="1"/>
  <c r="AM95" i="1"/>
  <c r="FE95" i="1"/>
  <c r="FF95" i="1"/>
  <c r="FG95" i="1"/>
  <c r="FI95" i="1"/>
  <c r="EM95" i="1"/>
  <c r="DS95" i="1"/>
  <c r="DX95" i="1"/>
  <c r="DP95" i="1"/>
  <c r="DU95" i="1"/>
  <c r="DZ95" i="1"/>
  <c r="EC95" i="1"/>
  <c r="DT95" i="1"/>
  <c r="DY95" i="1"/>
  <c r="DQ95" i="1"/>
  <c r="DV95" i="1"/>
  <c r="EA95" i="1"/>
  <c r="ED95" i="1"/>
  <c r="DR95" i="1"/>
  <c r="DW95" i="1"/>
  <c r="EB95" i="1"/>
  <c r="EE95" i="1"/>
  <c r="AL95" i="1"/>
  <c r="EF95" i="1"/>
  <c r="EG95" i="1"/>
  <c r="EH95" i="1"/>
  <c r="EJ95" i="1"/>
  <c r="DN95" i="1"/>
  <c r="CT95" i="1"/>
  <c r="CY95" i="1"/>
  <c r="CQ95" i="1"/>
  <c r="CV95" i="1"/>
  <c r="DA95" i="1"/>
  <c r="DD95" i="1"/>
  <c r="CU95" i="1"/>
  <c r="CZ95" i="1"/>
  <c r="CR95" i="1"/>
  <c r="CW95" i="1"/>
  <c r="DB95" i="1"/>
  <c r="DE95" i="1"/>
  <c r="CS95" i="1"/>
  <c r="CX95" i="1"/>
  <c r="DC95" i="1"/>
  <c r="DF95" i="1"/>
  <c r="AK95" i="1"/>
  <c r="DG95" i="1"/>
  <c r="DH95" i="1"/>
  <c r="DI95" i="1"/>
  <c r="DK95" i="1"/>
  <c r="CO95" i="1"/>
  <c r="BU95" i="1"/>
  <c r="BZ95" i="1"/>
  <c r="BR95" i="1"/>
  <c r="BW95" i="1"/>
  <c r="CB95" i="1"/>
  <c r="CE95" i="1"/>
  <c r="BV95" i="1"/>
  <c r="CA95" i="1"/>
  <c r="BS95" i="1"/>
  <c r="BX95" i="1"/>
  <c r="CC95" i="1"/>
  <c r="CF95" i="1"/>
  <c r="BT95" i="1"/>
  <c r="BY95" i="1"/>
  <c r="CD95" i="1"/>
  <c r="CG95" i="1"/>
  <c r="AJ95" i="1"/>
  <c r="CH95" i="1"/>
  <c r="CI95" i="1"/>
  <c r="CJ95" i="1"/>
  <c r="CL95" i="1"/>
  <c r="BP95" i="1"/>
  <c r="AV95" i="1"/>
  <c r="BA95" i="1"/>
  <c r="AS95" i="1"/>
  <c r="AX95" i="1"/>
  <c r="BC95" i="1"/>
  <c r="BF95" i="1"/>
  <c r="AW95" i="1"/>
  <c r="BB95" i="1"/>
  <c r="AT95" i="1"/>
  <c r="AY95" i="1"/>
  <c r="BD95" i="1"/>
  <c r="BG95" i="1"/>
  <c r="AU95" i="1"/>
  <c r="AZ95" i="1"/>
  <c r="BE95" i="1"/>
  <c r="BH95" i="1"/>
  <c r="AI95" i="1"/>
  <c r="BI95" i="1"/>
  <c r="BJ95" i="1"/>
  <c r="BK95" i="1"/>
  <c r="BM95" i="1"/>
  <c r="AQ95" i="1"/>
  <c r="X95" i="1"/>
  <c r="FS203" i="1"/>
  <c r="ER203" i="1"/>
  <c r="EW203" i="1"/>
  <c r="EO203" i="1"/>
  <c r="ET203" i="1"/>
  <c r="EY203" i="1"/>
  <c r="FB203" i="1"/>
  <c r="ES203" i="1"/>
  <c r="EX203" i="1"/>
  <c r="EP203" i="1"/>
  <c r="EU203" i="1"/>
  <c r="EZ203" i="1"/>
  <c r="FC203" i="1"/>
  <c r="EQ203" i="1"/>
  <c r="EV203" i="1"/>
  <c r="FA203" i="1"/>
  <c r="FD203" i="1"/>
  <c r="AM203" i="1"/>
  <c r="FE203" i="1"/>
  <c r="FF203" i="1"/>
  <c r="FG203" i="1"/>
  <c r="FI203" i="1"/>
  <c r="EM203" i="1"/>
  <c r="DS203" i="1"/>
  <c r="DX203" i="1"/>
  <c r="DP203" i="1"/>
  <c r="DU203" i="1"/>
  <c r="DZ203" i="1"/>
  <c r="EC203" i="1"/>
  <c r="DT203" i="1"/>
  <c r="DY203" i="1"/>
  <c r="DQ203" i="1"/>
  <c r="DV203" i="1"/>
  <c r="EA203" i="1"/>
  <c r="ED203" i="1"/>
  <c r="DR203" i="1"/>
  <c r="DW203" i="1"/>
  <c r="EB203" i="1"/>
  <c r="EE203" i="1"/>
  <c r="AL203" i="1"/>
  <c r="EF203" i="1"/>
  <c r="EG203" i="1"/>
  <c r="EH203" i="1"/>
  <c r="EJ203" i="1"/>
  <c r="DN203" i="1"/>
  <c r="CT203" i="1"/>
  <c r="CY203" i="1"/>
  <c r="CQ203" i="1"/>
  <c r="CV203" i="1"/>
  <c r="DA203" i="1"/>
  <c r="DD203" i="1"/>
  <c r="CU203" i="1"/>
  <c r="CZ203" i="1"/>
  <c r="CR203" i="1"/>
  <c r="CW203" i="1"/>
  <c r="DB203" i="1"/>
  <c r="DE203" i="1"/>
  <c r="CS203" i="1"/>
  <c r="CX203" i="1"/>
  <c r="DC203" i="1"/>
  <c r="DF203" i="1"/>
  <c r="AK203" i="1"/>
  <c r="DG203" i="1"/>
  <c r="DH203" i="1"/>
  <c r="DI203" i="1"/>
  <c r="DK203" i="1"/>
  <c r="CO203" i="1"/>
  <c r="BU203" i="1"/>
  <c r="BZ203" i="1"/>
  <c r="BR203" i="1"/>
  <c r="BW203" i="1"/>
  <c r="CB203" i="1"/>
  <c r="CE203" i="1"/>
  <c r="BV203" i="1"/>
  <c r="CA203" i="1"/>
  <c r="BS203" i="1"/>
  <c r="BX203" i="1"/>
  <c r="CC203" i="1"/>
  <c r="CF203" i="1"/>
  <c r="BT203" i="1"/>
  <c r="BY203" i="1"/>
  <c r="CD203" i="1"/>
  <c r="CG203" i="1"/>
  <c r="AJ203" i="1"/>
  <c r="CH203" i="1"/>
  <c r="CI203" i="1"/>
  <c r="CJ203" i="1"/>
  <c r="CL203" i="1"/>
  <c r="BP203" i="1"/>
  <c r="AV203" i="1"/>
  <c r="BA203" i="1"/>
  <c r="AS203" i="1"/>
  <c r="AX203" i="1"/>
  <c r="BC203" i="1"/>
  <c r="BF203" i="1"/>
  <c r="AW203" i="1"/>
  <c r="BB203" i="1"/>
  <c r="AT203" i="1"/>
  <c r="AY203" i="1"/>
  <c r="BD203" i="1"/>
  <c r="BG203" i="1"/>
  <c r="AU203" i="1"/>
  <c r="AZ203" i="1"/>
  <c r="BE203" i="1"/>
  <c r="BH203" i="1"/>
  <c r="AI203" i="1"/>
  <c r="BI203" i="1"/>
  <c r="BJ203" i="1"/>
  <c r="BK203" i="1"/>
  <c r="BM203" i="1"/>
  <c r="AQ203" i="1"/>
  <c r="X203" i="1"/>
  <c r="FO356" i="1"/>
  <c r="FQ356" i="1"/>
  <c r="FS356" i="1"/>
  <c r="ER356" i="1"/>
  <c r="EW356" i="1"/>
  <c r="EO356" i="1"/>
  <c r="ET356" i="1"/>
  <c r="EY356" i="1"/>
  <c r="FB356" i="1"/>
  <c r="ES356" i="1"/>
  <c r="EX356" i="1"/>
  <c r="FC356" i="1"/>
  <c r="FD356" i="1"/>
  <c r="FE356" i="1"/>
  <c r="AM356" i="1"/>
  <c r="FF356" i="1"/>
  <c r="FG356" i="1"/>
  <c r="FI356" i="1"/>
  <c r="EP356" i="1"/>
  <c r="EU356" i="1"/>
  <c r="EZ356" i="1"/>
  <c r="EQ356" i="1"/>
  <c r="EV356" i="1"/>
  <c r="FA356" i="1"/>
  <c r="EM356" i="1"/>
  <c r="DS356" i="1"/>
  <c r="DX356" i="1"/>
  <c r="DP356" i="1"/>
  <c r="DU356" i="1"/>
  <c r="DZ356" i="1"/>
  <c r="EC356" i="1"/>
  <c r="EH356" i="1"/>
  <c r="EJ356" i="1"/>
  <c r="DT356" i="1"/>
  <c r="DY356" i="1"/>
  <c r="AL356" i="1"/>
  <c r="ED356" i="1"/>
  <c r="EE356" i="1"/>
  <c r="EG356" i="1"/>
  <c r="DQ356" i="1"/>
  <c r="DV356" i="1"/>
  <c r="EA356" i="1"/>
  <c r="DR356" i="1"/>
  <c r="DW356" i="1"/>
  <c r="EB356" i="1"/>
  <c r="EF356" i="1"/>
  <c r="DN356" i="1"/>
  <c r="CT356" i="1"/>
  <c r="CY356" i="1"/>
  <c r="CQ356" i="1"/>
  <c r="CV356" i="1"/>
  <c r="DA356" i="1"/>
  <c r="DD356" i="1"/>
  <c r="CU356" i="1"/>
  <c r="CZ356" i="1"/>
  <c r="DE356" i="1"/>
  <c r="DF356" i="1"/>
  <c r="DG356" i="1"/>
  <c r="AK356" i="1"/>
  <c r="DH356" i="1"/>
  <c r="DI356" i="1"/>
  <c r="DK356" i="1"/>
  <c r="CR356" i="1"/>
  <c r="CW356" i="1"/>
  <c r="DB356" i="1"/>
  <c r="CS356" i="1"/>
  <c r="CX356" i="1"/>
  <c r="DC356" i="1"/>
  <c r="CO356" i="1"/>
  <c r="BU356" i="1"/>
  <c r="BZ356" i="1"/>
  <c r="BR356" i="1"/>
  <c r="BW356" i="1"/>
  <c r="CB356" i="1"/>
  <c r="CE356" i="1"/>
  <c r="BV356" i="1"/>
  <c r="CA356" i="1"/>
  <c r="CF356" i="1"/>
  <c r="CG356" i="1"/>
  <c r="CH356" i="1"/>
  <c r="AJ356" i="1"/>
  <c r="CI356" i="1"/>
  <c r="CJ356" i="1"/>
  <c r="CL356" i="1"/>
  <c r="BS356" i="1"/>
  <c r="BX356" i="1"/>
  <c r="CC356" i="1"/>
  <c r="BT356" i="1"/>
  <c r="BY356" i="1"/>
  <c r="CD356" i="1"/>
  <c r="BP356" i="1"/>
  <c r="AV356" i="1"/>
  <c r="BA356" i="1"/>
  <c r="AS356" i="1"/>
  <c r="AX356" i="1"/>
  <c r="BC356" i="1"/>
  <c r="BF356" i="1"/>
  <c r="AW356" i="1"/>
  <c r="BB356" i="1"/>
  <c r="BG356" i="1"/>
  <c r="BH356" i="1"/>
  <c r="BI356" i="1"/>
  <c r="AI356" i="1"/>
  <c r="BJ356" i="1"/>
  <c r="BK356" i="1"/>
  <c r="BM356" i="1"/>
  <c r="AT356" i="1"/>
  <c r="AY356" i="1"/>
  <c r="BD356" i="1"/>
  <c r="AU356" i="1"/>
  <c r="AZ356" i="1"/>
  <c r="BE356" i="1"/>
  <c r="AQ356" i="1"/>
  <c r="X356" i="1"/>
  <c r="FO355" i="1"/>
  <c r="FQ355" i="1"/>
  <c r="FS355" i="1"/>
  <c r="ER355" i="1"/>
  <c r="EW355" i="1"/>
  <c r="EO355" i="1"/>
  <c r="ET355" i="1"/>
  <c r="EY355" i="1"/>
  <c r="FB355" i="1"/>
  <c r="ES355" i="1"/>
  <c r="EX355" i="1"/>
  <c r="FC355" i="1"/>
  <c r="FD355" i="1"/>
  <c r="FE355" i="1"/>
  <c r="AM355" i="1"/>
  <c r="FF355" i="1"/>
  <c r="FG355" i="1"/>
  <c r="FI355" i="1"/>
  <c r="EP355" i="1"/>
  <c r="EU355" i="1"/>
  <c r="EZ355" i="1"/>
  <c r="EQ355" i="1"/>
  <c r="EV355" i="1"/>
  <c r="FA355" i="1"/>
  <c r="EM355" i="1"/>
  <c r="DS355" i="1"/>
  <c r="DX355" i="1"/>
  <c r="DP355" i="1"/>
  <c r="DU355" i="1"/>
  <c r="DZ355" i="1"/>
  <c r="EC355" i="1"/>
  <c r="EH355" i="1"/>
  <c r="EJ355" i="1"/>
  <c r="DT355" i="1"/>
  <c r="DY355" i="1"/>
  <c r="AL355" i="1"/>
  <c r="ED355" i="1"/>
  <c r="EE355" i="1"/>
  <c r="EG355" i="1"/>
  <c r="DQ355" i="1"/>
  <c r="DV355" i="1"/>
  <c r="EA355" i="1"/>
  <c r="DR355" i="1"/>
  <c r="DW355" i="1"/>
  <c r="EB355" i="1"/>
  <c r="EF355" i="1"/>
  <c r="DN355" i="1"/>
  <c r="CT355" i="1"/>
  <c r="CY355" i="1"/>
  <c r="CQ355" i="1"/>
  <c r="CV355" i="1"/>
  <c r="DA355" i="1"/>
  <c r="DD355" i="1"/>
  <c r="CU355" i="1"/>
  <c r="CZ355" i="1"/>
  <c r="DE355" i="1"/>
  <c r="DF355" i="1"/>
  <c r="DG355" i="1"/>
  <c r="AK355" i="1"/>
  <c r="DH355" i="1"/>
  <c r="DI355" i="1"/>
  <c r="DK355" i="1"/>
  <c r="CR355" i="1"/>
  <c r="CW355" i="1"/>
  <c r="DB355" i="1"/>
  <c r="CS355" i="1"/>
  <c r="CX355" i="1"/>
  <c r="DC355" i="1"/>
  <c r="CO355" i="1"/>
  <c r="BU355" i="1"/>
  <c r="BZ355" i="1"/>
  <c r="BR355" i="1"/>
  <c r="BW355" i="1"/>
  <c r="CB355" i="1"/>
  <c r="CE355" i="1"/>
  <c r="BV355" i="1"/>
  <c r="CA355" i="1"/>
  <c r="CF355" i="1"/>
  <c r="CG355" i="1"/>
  <c r="CH355" i="1"/>
  <c r="AJ355" i="1"/>
  <c r="CI355" i="1"/>
  <c r="CJ355" i="1"/>
  <c r="CL355" i="1"/>
  <c r="BS355" i="1"/>
  <c r="BX355" i="1"/>
  <c r="CC355" i="1"/>
  <c r="BT355" i="1"/>
  <c r="BY355" i="1"/>
  <c r="CD355" i="1"/>
  <c r="BP355" i="1"/>
  <c r="AV355" i="1"/>
  <c r="BA355" i="1"/>
  <c r="AS355" i="1"/>
  <c r="AX355" i="1"/>
  <c r="BC355" i="1"/>
  <c r="BF355" i="1"/>
  <c r="AW355" i="1"/>
  <c r="BB355" i="1"/>
  <c r="BG355" i="1"/>
  <c r="BH355" i="1"/>
  <c r="BI355" i="1"/>
  <c r="AI355" i="1"/>
  <c r="BJ355" i="1"/>
  <c r="BK355" i="1"/>
  <c r="BM355" i="1"/>
  <c r="AT355" i="1"/>
  <c r="AY355" i="1"/>
  <c r="BD355" i="1"/>
  <c r="AU355" i="1"/>
  <c r="AZ355" i="1"/>
  <c r="BE355" i="1"/>
  <c r="AQ355" i="1"/>
  <c r="X355" i="1"/>
  <c r="FS150" i="1"/>
  <c r="ER150" i="1"/>
  <c r="EW150" i="1"/>
  <c r="EO150" i="1"/>
  <c r="ET150" i="1"/>
  <c r="EY150" i="1"/>
  <c r="FB150" i="1"/>
  <c r="ES150" i="1"/>
  <c r="EX150" i="1"/>
  <c r="EP150" i="1"/>
  <c r="EU150" i="1"/>
  <c r="EZ150" i="1"/>
  <c r="FC150" i="1"/>
  <c r="EQ150" i="1"/>
  <c r="EV150" i="1"/>
  <c r="FA150" i="1"/>
  <c r="FD150" i="1"/>
  <c r="AM150" i="1"/>
  <c r="FE150" i="1"/>
  <c r="FF150" i="1"/>
  <c r="FG150" i="1"/>
  <c r="FI150" i="1"/>
  <c r="EM150" i="1"/>
  <c r="DS150" i="1"/>
  <c r="DX150" i="1"/>
  <c r="DP150" i="1"/>
  <c r="DU150" i="1"/>
  <c r="DZ150" i="1"/>
  <c r="EC150" i="1"/>
  <c r="DT150" i="1"/>
  <c r="DY150" i="1"/>
  <c r="DQ150" i="1"/>
  <c r="DV150" i="1"/>
  <c r="EA150" i="1"/>
  <c r="ED150" i="1"/>
  <c r="DR150" i="1"/>
  <c r="DW150" i="1"/>
  <c r="EB150" i="1"/>
  <c r="EE150" i="1"/>
  <c r="AL150" i="1"/>
  <c r="EF150" i="1"/>
  <c r="EG150" i="1"/>
  <c r="EH150" i="1"/>
  <c r="EJ150" i="1"/>
  <c r="DN150" i="1"/>
  <c r="CT150" i="1"/>
  <c r="CY150" i="1"/>
  <c r="CQ150" i="1"/>
  <c r="CV150" i="1"/>
  <c r="DA150" i="1"/>
  <c r="DD150" i="1"/>
  <c r="CU150" i="1"/>
  <c r="CZ150" i="1"/>
  <c r="CR150" i="1"/>
  <c r="CW150" i="1"/>
  <c r="DB150" i="1"/>
  <c r="DE150" i="1"/>
  <c r="CS150" i="1"/>
  <c r="CX150" i="1"/>
  <c r="DC150" i="1"/>
  <c r="DF150" i="1"/>
  <c r="AK150" i="1"/>
  <c r="DG150" i="1"/>
  <c r="DH150" i="1"/>
  <c r="DI150" i="1"/>
  <c r="DK150" i="1"/>
  <c r="CO150" i="1"/>
  <c r="BU150" i="1"/>
  <c r="BZ150" i="1"/>
  <c r="BR150" i="1"/>
  <c r="BW150" i="1"/>
  <c r="CB150" i="1"/>
  <c r="CE150" i="1"/>
  <c r="BV150" i="1"/>
  <c r="CA150" i="1"/>
  <c r="BS150" i="1"/>
  <c r="BX150" i="1"/>
  <c r="CC150" i="1"/>
  <c r="CF150" i="1"/>
  <c r="BT150" i="1"/>
  <c r="BY150" i="1"/>
  <c r="CD150" i="1"/>
  <c r="CG150" i="1"/>
  <c r="AJ150" i="1"/>
  <c r="CH150" i="1"/>
  <c r="CI150" i="1"/>
  <c r="CJ150" i="1"/>
  <c r="CL150" i="1"/>
  <c r="BP150" i="1"/>
  <c r="AV150" i="1"/>
  <c r="BA150" i="1"/>
  <c r="AS150" i="1"/>
  <c r="AX150" i="1"/>
  <c r="BC150" i="1"/>
  <c r="BF150" i="1"/>
  <c r="AW150" i="1"/>
  <c r="BB150" i="1"/>
  <c r="AT150" i="1"/>
  <c r="AY150" i="1"/>
  <c r="BD150" i="1"/>
  <c r="BG150" i="1"/>
  <c r="AU150" i="1"/>
  <c r="AZ150" i="1"/>
  <c r="BE150" i="1"/>
  <c r="BH150" i="1"/>
  <c r="AI150" i="1"/>
  <c r="BI150" i="1"/>
  <c r="BJ150" i="1"/>
  <c r="BK150" i="1"/>
  <c r="BM150" i="1"/>
  <c r="AQ150" i="1"/>
  <c r="X150" i="1"/>
  <c r="FS380" i="1"/>
  <c r="ER380" i="1"/>
  <c r="EW380" i="1"/>
  <c r="EO380" i="1"/>
  <c r="ET380" i="1"/>
  <c r="EY380" i="1"/>
  <c r="FB380" i="1"/>
  <c r="ES380" i="1"/>
  <c r="EX380" i="1"/>
  <c r="EP380" i="1"/>
  <c r="EU380" i="1"/>
  <c r="EZ380" i="1"/>
  <c r="FC380" i="1"/>
  <c r="EQ380" i="1"/>
  <c r="EV380" i="1"/>
  <c r="FA380" i="1"/>
  <c r="FD380" i="1"/>
  <c r="AM380" i="1"/>
  <c r="FE380" i="1"/>
  <c r="FF380" i="1"/>
  <c r="FG380" i="1"/>
  <c r="FI380" i="1"/>
  <c r="EM380" i="1"/>
  <c r="DS380" i="1"/>
  <c r="DX380" i="1"/>
  <c r="DP380" i="1"/>
  <c r="DU380" i="1"/>
  <c r="DZ380" i="1"/>
  <c r="EC380" i="1"/>
  <c r="DT380" i="1"/>
  <c r="DY380" i="1"/>
  <c r="DQ380" i="1"/>
  <c r="DV380" i="1"/>
  <c r="EA380" i="1"/>
  <c r="ED380" i="1"/>
  <c r="DR380" i="1"/>
  <c r="DW380" i="1"/>
  <c r="EB380" i="1"/>
  <c r="EE380" i="1"/>
  <c r="AL380" i="1"/>
  <c r="EF380" i="1"/>
  <c r="EG380" i="1"/>
  <c r="EH380" i="1"/>
  <c r="EJ380" i="1"/>
  <c r="DN380" i="1"/>
  <c r="CT380" i="1"/>
  <c r="CY380" i="1"/>
  <c r="CQ380" i="1"/>
  <c r="CV380" i="1"/>
  <c r="DA380" i="1"/>
  <c r="DD380" i="1"/>
  <c r="CU380" i="1"/>
  <c r="CZ380" i="1"/>
  <c r="CR380" i="1"/>
  <c r="CW380" i="1"/>
  <c r="DB380" i="1"/>
  <c r="DE380" i="1"/>
  <c r="CS380" i="1"/>
  <c r="CX380" i="1"/>
  <c r="DC380" i="1"/>
  <c r="DF380" i="1"/>
  <c r="AK380" i="1"/>
  <c r="DG380" i="1"/>
  <c r="DH380" i="1"/>
  <c r="DI380" i="1"/>
  <c r="DK380" i="1"/>
  <c r="CO380" i="1"/>
  <c r="BU380" i="1"/>
  <c r="BZ380" i="1"/>
  <c r="BR380" i="1"/>
  <c r="BW380" i="1"/>
  <c r="CB380" i="1"/>
  <c r="CE380" i="1"/>
  <c r="BV380" i="1"/>
  <c r="CA380" i="1"/>
  <c r="BS380" i="1"/>
  <c r="BX380" i="1"/>
  <c r="CC380" i="1"/>
  <c r="CF380" i="1"/>
  <c r="BT380" i="1"/>
  <c r="BY380" i="1"/>
  <c r="CD380" i="1"/>
  <c r="CG380" i="1"/>
  <c r="AJ380" i="1"/>
  <c r="CH380" i="1"/>
  <c r="CI380" i="1"/>
  <c r="CJ380" i="1"/>
  <c r="CL380" i="1"/>
  <c r="BP380" i="1"/>
  <c r="AV380" i="1"/>
  <c r="BA380" i="1"/>
  <c r="AS380" i="1"/>
  <c r="AX380" i="1"/>
  <c r="BC380" i="1"/>
  <c r="BF380" i="1"/>
  <c r="AW380" i="1"/>
  <c r="BB380" i="1"/>
  <c r="AT380" i="1"/>
  <c r="AY380" i="1"/>
  <c r="BD380" i="1"/>
  <c r="BG380" i="1"/>
  <c r="AU380" i="1"/>
  <c r="AZ380" i="1"/>
  <c r="BE380" i="1"/>
  <c r="BH380" i="1"/>
  <c r="AI380" i="1"/>
  <c r="BI380" i="1"/>
  <c r="BJ380" i="1"/>
  <c r="BK380" i="1"/>
  <c r="BM380" i="1"/>
  <c r="AQ380" i="1"/>
  <c r="X380" i="1"/>
  <c r="FS133" i="1"/>
  <c r="ER133" i="1"/>
  <c r="EW133" i="1"/>
  <c r="EO133" i="1"/>
  <c r="ET133" i="1"/>
  <c r="EY133" i="1"/>
  <c r="FB133" i="1"/>
  <c r="ES133" i="1"/>
  <c r="EX133" i="1"/>
  <c r="EP133" i="1"/>
  <c r="EU133" i="1"/>
  <c r="EZ133" i="1"/>
  <c r="FC133" i="1"/>
  <c r="EQ133" i="1"/>
  <c r="EV133" i="1"/>
  <c r="FA133" i="1"/>
  <c r="FD133" i="1"/>
  <c r="AM133" i="1"/>
  <c r="FE133" i="1"/>
  <c r="FF133" i="1"/>
  <c r="FG133" i="1"/>
  <c r="FI133" i="1"/>
  <c r="EM133" i="1"/>
  <c r="DS133" i="1"/>
  <c r="DX133" i="1"/>
  <c r="DP133" i="1"/>
  <c r="DU133" i="1"/>
  <c r="DZ133" i="1"/>
  <c r="EC133" i="1"/>
  <c r="DT133" i="1"/>
  <c r="DY133" i="1"/>
  <c r="DQ133" i="1"/>
  <c r="DV133" i="1"/>
  <c r="EA133" i="1"/>
  <c r="ED133" i="1"/>
  <c r="DR133" i="1"/>
  <c r="DW133" i="1"/>
  <c r="EB133" i="1"/>
  <c r="EE133" i="1"/>
  <c r="AL133" i="1"/>
  <c r="EF133" i="1"/>
  <c r="EG133" i="1"/>
  <c r="EH133" i="1"/>
  <c r="EJ133" i="1"/>
  <c r="DN133" i="1"/>
  <c r="CT133" i="1"/>
  <c r="CY133" i="1"/>
  <c r="CQ133" i="1"/>
  <c r="CV133" i="1"/>
  <c r="DA133" i="1"/>
  <c r="DD133" i="1"/>
  <c r="CU133" i="1"/>
  <c r="CZ133" i="1"/>
  <c r="CR133" i="1"/>
  <c r="CW133" i="1"/>
  <c r="DB133" i="1"/>
  <c r="DE133" i="1"/>
  <c r="CS133" i="1"/>
  <c r="CX133" i="1"/>
  <c r="DC133" i="1"/>
  <c r="DF133" i="1"/>
  <c r="AK133" i="1"/>
  <c r="DG133" i="1"/>
  <c r="DH133" i="1"/>
  <c r="DI133" i="1"/>
  <c r="DK133" i="1"/>
  <c r="CO133" i="1"/>
  <c r="BU133" i="1"/>
  <c r="BZ133" i="1"/>
  <c r="BR133" i="1"/>
  <c r="BW133" i="1"/>
  <c r="CB133" i="1"/>
  <c r="CE133" i="1"/>
  <c r="BV133" i="1"/>
  <c r="CA133" i="1"/>
  <c r="BS133" i="1"/>
  <c r="BX133" i="1"/>
  <c r="CC133" i="1"/>
  <c r="CF133" i="1"/>
  <c r="BT133" i="1"/>
  <c r="BY133" i="1"/>
  <c r="CD133" i="1"/>
  <c r="CG133" i="1"/>
  <c r="AJ133" i="1"/>
  <c r="CH133" i="1"/>
  <c r="CI133" i="1"/>
  <c r="CJ133" i="1"/>
  <c r="CL133" i="1"/>
  <c r="BP133" i="1"/>
  <c r="AV133" i="1"/>
  <c r="BA133" i="1"/>
  <c r="AS133" i="1"/>
  <c r="AX133" i="1"/>
  <c r="BC133" i="1"/>
  <c r="BF133" i="1"/>
  <c r="AW133" i="1"/>
  <c r="BB133" i="1"/>
  <c r="AT133" i="1"/>
  <c r="AY133" i="1"/>
  <c r="BD133" i="1"/>
  <c r="BG133" i="1"/>
  <c r="AU133" i="1"/>
  <c r="AZ133" i="1"/>
  <c r="BE133" i="1"/>
  <c r="BH133" i="1"/>
  <c r="AI133" i="1"/>
  <c r="BI133" i="1"/>
  <c r="BJ133" i="1"/>
  <c r="BK133" i="1"/>
  <c r="BM133" i="1"/>
  <c r="AQ133" i="1"/>
  <c r="X133" i="1"/>
  <c r="FS138" i="1"/>
  <c r="ER138" i="1"/>
  <c r="EW138" i="1"/>
  <c r="EO138" i="1"/>
  <c r="ET138" i="1"/>
  <c r="EY138" i="1"/>
  <c r="FB138" i="1"/>
  <c r="ES138" i="1"/>
  <c r="EX138" i="1"/>
  <c r="EP138" i="1"/>
  <c r="EU138" i="1"/>
  <c r="EZ138" i="1"/>
  <c r="FC138" i="1"/>
  <c r="EQ138" i="1"/>
  <c r="EV138" i="1"/>
  <c r="FA138" i="1"/>
  <c r="FD138" i="1"/>
  <c r="AM138" i="1"/>
  <c r="FE138" i="1"/>
  <c r="FF138" i="1"/>
  <c r="FG138" i="1"/>
  <c r="FI138" i="1"/>
  <c r="EM138" i="1"/>
  <c r="DS138" i="1"/>
  <c r="DX138" i="1"/>
  <c r="DP138" i="1"/>
  <c r="DU138" i="1"/>
  <c r="DZ138" i="1"/>
  <c r="EC138" i="1"/>
  <c r="DT138" i="1"/>
  <c r="DY138" i="1"/>
  <c r="DQ138" i="1"/>
  <c r="DV138" i="1"/>
  <c r="EA138" i="1"/>
  <c r="ED138" i="1"/>
  <c r="DR138" i="1"/>
  <c r="DW138" i="1"/>
  <c r="EB138" i="1"/>
  <c r="EE138" i="1"/>
  <c r="AL138" i="1"/>
  <c r="EF138" i="1"/>
  <c r="EG138" i="1"/>
  <c r="EH138" i="1"/>
  <c r="EJ138" i="1"/>
  <c r="DN138" i="1"/>
  <c r="CT138" i="1"/>
  <c r="CY138" i="1"/>
  <c r="CQ138" i="1"/>
  <c r="CV138" i="1"/>
  <c r="DA138" i="1"/>
  <c r="DD138" i="1"/>
  <c r="CU138" i="1"/>
  <c r="CZ138" i="1"/>
  <c r="CR138" i="1"/>
  <c r="CW138" i="1"/>
  <c r="DB138" i="1"/>
  <c r="DE138" i="1"/>
  <c r="CS138" i="1"/>
  <c r="CX138" i="1"/>
  <c r="DC138" i="1"/>
  <c r="DF138" i="1"/>
  <c r="AK138" i="1"/>
  <c r="DG138" i="1"/>
  <c r="DH138" i="1"/>
  <c r="DI138" i="1"/>
  <c r="DK138" i="1"/>
  <c r="CO138" i="1"/>
  <c r="BU138" i="1"/>
  <c r="BZ138" i="1"/>
  <c r="BR138" i="1"/>
  <c r="BW138" i="1"/>
  <c r="CB138" i="1"/>
  <c r="CE138" i="1"/>
  <c r="BV138" i="1"/>
  <c r="CA138" i="1"/>
  <c r="BS138" i="1"/>
  <c r="BX138" i="1"/>
  <c r="CC138" i="1"/>
  <c r="CF138" i="1"/>
  <c r="BT138" i="1"/>
  <c r="BY138" i="1"/>
  <c r="CD138" i="1"/>
  <c r="CG138" i="1"/>
  <c r="AJ138" i="1"/>
  <c r="CH138" i="1"/>
  <c r="CI138" i="1"/>
  <c r="CJ138" i="1"/>
  <c r="CL138" i="1"/>
  <c r="BP138" i="1"/>
  <c r="AV138" i="1"/>
  <c r="BA138" i="1"/>
  <c r="AS138" i="1"/>
  <c r="AX138" i="1"/>
  <c r="BC138" i="1"/>
  <c r="BF138" i="1"/>
  <c r="AW138" i="1"/>
  <c r="BB138" i="1"/>
  <c r="AT138" i="1"/>
  <c r="AY138" i="1"/>
  <c r="BD138" i="1"/>
  <c r="BG138" i="1"/>
  <c r="AU138" i="1"/>
  <c r="AZ138" i="1"/>
  <c r="BE138" i="1"/>
  <c r="BH138" i="1"/>
  <c r="AI138" i="1"/>
  <c r="BI138" i="1"/>
  <c r="BJ138" i="1"/>
  <c r="BK138" i="1"/>
  <c r="BM138" i="1"/>
  <c r="AQ138" i="1"/>
  <c r="X138" i="1"/>
  <c r="FS144" i="1"/>
  <c r="ER144" i="1"/>
  <c r="EW144" i="1"/>
  <c r="EO144" i="1"/>
  <c r="ET144" i="1"/>
  <c r="EY144" i="1"/>
  <c r="FB144" i="1"/>
  <c r="ES144" i="1"/>
  <c r="EX144" i="1"/>
  <c r="EP144" i="1"/>
  <c r="EU144" i="1"/>
  <c r="EZ144" i="1"/>
  <c r="FC144" i="1"/>
  <c r="EQ144" i="1"/>
  <c r="EV144" i="1"/>
  <c r="FA144" i="1"/>
  <c r="FD144" i="1"/>
  <c r="AM144" i="1"/>
  <c r="FE144" i="1"/>
  <c r="FF144" i="1"/>
  <c r="FG144" i="1"/>
  <c r="FI144" i="1"/>
  <c r="EM144" i="1"/>
  <c r="DS144" i="1"/>
  <c r="DX144" i="1"/>
  <c r="DP144" i="1"/>
  <c r="DU144" i="1"/>
  <c r="DZ144" i="1"/>
  <c r="EC144" i="1"/>
  <c r="DT144" i="1"/>
  <c r="DY144" i="1"/>
  <c r="DQ144" i="1"/>
  <c r="DV144" i="1"/>
  <c r="EA144" i="1"/>
  <c r="ED144" i="1"/>
  <c r="DR144" i="1"/>
  <c r="DW144" i="1"/>
  <c r="EB144" i="1"/>
  <c r="EE144" i="1"/>
  <c r="AL144" i="1"/>
  <c r="EF144" i="1"/>
  <c r="EG144" i="1"/>
  <c r="EH144" i="1"/>
  <c r="EJ144" i="1"/>
  <c r="DN144" i="1"/>
  <c r="CT144" i="1"/>
  <c r="CY144" i="1"/>
  <c r="CQ144" i="1"/>
  <c r="CV144" i="1"/>
  <c r="DA144" i="1"/>
  <c r="DD144" i="1"/>
  <c r="CU144" i="1"/>
  <c r="CZ144" i="1"/>
  <c r="CR144" i="1"/>
  <c r="CW144" i="1"/>
  <c r="DB144" i="1"/>
  <c r="DE144" i="1"/>
  <c r="CS144" i="1"/>
  <c r="CX144" i="1"/>
  <c r="DC144" i="1"/>
  <c r="DF144" i="1"/>
  <c r="AK144" i="1"/>
  <c r="DG144" i="1"/>
  <c r="DH144" i="1"/>
  <c r="DI144" i="1"/>
  <c r="DK144" i="1"/>
  <c r="CO144" i="1"/>
  <c r="BU144" i="1"/>
  <c r="BZ144" i="1"/>
  <c r="BR144" i="1"/>
  <c r="BW144" i="1"/>
  <c r="CB144" i="1"/>
  <c r="CE144" i="1"/>
  <c r="BV144" i="1"/>
  <c r="CA144" i="1"/>
  <c r="BS144" i="1"/>
  <c r="BX144" i="1"/>
  <c r="CC144" i="1"/>
  <c r="CF144" i="1"/>
  <c r="BT144" i="1"/>
  <c r="BY144" i="1"/>
  <c r="CD144" i="1"/>
  <c r="CG144" i="1"/>
  <c r="AJ144" i="1"/>
  <c r="CH144" i="1"/>
  <c r="CI144" i="1"/>
  <c r="CJ144" i="1"/>
  <c r="CL144" i="1"/>
  <c r="BP144" i="1"/>
  <c r="AV144" i="1"/>
  <c r="BA144" i="1"/>
  <c r="AS144" i="1"/>
  <c r="AX144" i="1"/>
  <c r="BC144" i="1"/>
  <c r="BF144" i="1"/>
  <c r="AW144" i="1"/>
  <c r="BB144" i="1"/>
  <c r="AT144" i="1"/>
  <c r="AY144" i="1"/>
  <c r="BD144" i="1"/>
  <c r="BG144" i="1"/>
  <c r="AU144" i="1"/>
  <c r="AZ144" i="1"/>
  <c r="BE144" i="1"/>
  <c r="BH144" i="1"/>
  <c r="AI144" i="1"/>
  <c r="BI144" i="1"/>
  <c r="BJ144" i="1"/>
  <c r="BK144" i="1"/>
  <c r="BM144" i="1"/>
  <c r="AQ144" i="1"/>
  <c r="X144" i="1"/>
  <c r="FS195" i="1"/>
  <c r="ER195" i="1"/>
  <c r="EW195" i="1"/>
  <c r="EO195" i="1"/>
  <c r="ET195" i="1"/>
  <c r="EY195" i="1"/>
  <c r="FB195" i="1"/>
  <c r="ES195" i="1"/>
  <c r="EX195" i="1"/>
  <c r="EP195" i="1"/>
  <c r="EU195" i="1"/>
  <c r="EZ195" i="1"/>
  <c r="FC195" i="1"/>
  <c r="EQ195" i="1"/>
  <c r="EV195" i="1"/>
  <c r="FA195" i="1"/>
  <c r="FD195" i="1"/>
  <c r="AM195" i="1"/>
  <c r="FE195" i="1"/>
  <c r="FF195" i="1"/>
  <c r="FG195" i="1"/>
  <c r="FI195" i="1"/>
  <c r="EM195" i="1"/>
  <c r="DS195" i="1"/>
  <c r="DX195" i="1"/>
  <c r="DP195" i="1"/>
  <c r="DU195" i="1"/>
  <c r="DZ195" i="1"/>
  <c r="EC195" i="1"/>
  <c r="DT195" i="1"/>
  <c r="DY195" i="1"/>
  <c r="DQ195" i="1"/>
  <c r="DV195" i="1"/>
  <c r="EA195" i="1"/>
  <c r="ED195" i="1"/>
  <c r="DR195" i="1"/>
  <c r="DW195" i="1"/>
  <c r="EB195" i="1"/>
  <c r="EE195" i="1"/>
  <c r="AL195" i="1"/>
  <c r="EF195" i="1"/>
  <c r="EG195" i="1"/>
  <c r="EH195" i="1"/>
  <c r="EJ195" i="1"/>
  <c r="DN195" i="1"/>
  <c r="CT195" i="1"/>
  <c r="CY195" i="1"/>
  <c r="CQ195" i="1"/>
  <c r="CV195" i="1"/>
  <c r="DA195" i="1"/>
  <c r="DD195" i="1"/>
  <c r="CU195" i="1"/>
  <c r="CZ195" i="1"/>
  <c r="CR195" i="1"/>
  <c r="CW195" i="1"/>
  <c r="DB195" i="1"/>
  <c r="DE195" i="1"/>
  <c r="CS195" i="1"/>
  <c r="CX195" i="1"/>
  <c r="DC195" i="1"/>
  <c r="DF195" i="1"/>
  <c r="AK195" i="1"/>
  <c r="DG195" i="1"/>
  <c r="DH195" i="1"/>
  <c r="DI195" i="1"/>
  <c r="DK195" i="1"/>
  <c r="CO195" i="1"/>
  <c r="BU195" i="1"/>
  <c r="BZ195" i="1"/>
  <c r="BR195" i="1"/>
  <c r="BW195" i="1"/>
  <c r="CB195" i="1"/>
  <c r="CE195" i="1"/>
  <c r="BV195" i="1"/>
  <c r="CA195" i="1"/>
  <c r="BS195" i="1"/>
  <c r="BX195" i="1"/>
  <c r="CC195" i="1"/>
  <c r="CF195" i="1"/>
  <c r="BT195" i="1"/>
  <c r="BY195" i="1"/>
  <c r="CD195" i="1"/>
  <c r="CG195" i="1"/>
  <c r="AJ195" i="1"/>
  <c r="CH195" i="1"/>
  <c r="CI195" i="1"/>
  <c r="CJ195" i="1"/>
  <c r="CL195" i="1"/>
  <c r="BP195" i="1"/>
  <c r="AV195" i="1"/>
  <c r="BA195" i="1"/>
  <c r="AS195" i="1"/>
  <c r="AX195" i="1"/>
  <c r="BC195" i="1"/>
  <c r="BF195" i="1"/>
  <c r="AW195" i="1"/>
  <c r="BB195" i="1"/>
  <c r="AT195" i="1"/>
  <c r="AY195" i="1"/>
  <c r="BD195" i="1"/>
  <c r="BG195" i="1"/>
  <c r="AU195" i="1"/>
  <c r="AZ195" i="1"/>
  <c r="BE195" i="1"/>
  <c r="BH195" i="1"/>
  <c r="AI195" i="1"/>
  <c r="BI195" i="1"/>
  <c r="BJ195" i="1"/>
  <c r="BK195" i="1"/>
  <c r="BM195" i="1"/>
  <c r="AQ195" i="1"/>
  <c r="X195" i="1"/>
  <c r="FS80" i="1"/>
  <c r="ER80" i="1"/>
  <c r="EW80" i="1"/>
  <c r="EO80" i="1"/>
  <c r="ET80" i="1"/>
  <c r="EY80" i="1"/>
  <c r="FB80" i="1"/>
  <c r="ES80" i="1"/>
  <c r="EX80" i="1"/>
  <c r="FC80" i="1"/>
  <c r="FD80" i="1"/>
  <c r="FE80" i="1"/>
  <c r="AM80" i="1"/>
  <c r="FF80" i="1"/>
  <c r="FG80" i="1"/>
  <c r="FI80" i="1"/>
  <c r="EP80" i="1"/>
  <c r="EU80" i="1"/>
  <c r="EZ80" i="1"/>
  <c r="EQ80" i="1"/>
  <c r="EV80" i="1"/>
  <c r="FA80" i="1"/>
  <c r="EM80" i="1"/>
  <c r="DS80" i="1"/>
  <c r="DX80" i="1"/>
  <c r="DP80" i="1"/>
  <c r="DU80" i="1"/>
  <c r="DZ80" i="1"/>
  <c r="EC80" i="1"/>
  <c r="DT80" i="1"/>
  <c r="DY80" i="1"/>
  <c r="ED80" i="1"/>
  <c r="EE80" i="1"/>
  <c r="EF80" i="1"/>
  <c r="AL80" i="1"/>
  <c r="EG80" i="1"/>
  <c r="EH80" i="1"/>
  <c r="EJ80" i="1"/>
  <c r="DQ80" i="1"/>
  <c r="DV80" i="1"/>
  <c r="EA80" i="1"/>
  <c r="DR80" i="1"/>
  <c r="DW80" i="1"/>
  <c r="EB80" i="1"/>
  <c r="DN80" i="1"/>
  <c r="CT80" i="1"/>
  <c r="CY80" i="1"/>
  <c r="CQ80" i="1"/>
  <c r="CV80" i="1"/>
  <c r="DA80" i="1"/>
  <c r="DD80" i="1"/>
  <c r="CU80" i="1"/>
  <c r="CZ80" i="1"/>
  <c r="DE80" i="1"/>
  <c r="DF80" i="1"/>
  <c r="DG80" i="1"/>
  <c r="AK80" i="1"/>
  <c r="DH80" i="1"/>
  <c r="DI80" i="1"/>
  <c r="DK80" i="1"/>
  <c r="CR80" i="1"/>
  <c r="CW80" i="1"/>
  <c r="DB80" i="1"/>
  <c r="CS80" i="1"/>
  <c r="CX80" i="1"/>
  <c r="DC80" i="1"/>
  <c r="CO80" i="1"/>
  <c r="BU80" i="1"/>
  <c r="BZ80" i="1"/>
  <c r="BR80" i="1"/>
  <c r="BW80" i="1"/>
  <c r="CB80" i="1"/>
  <c r="CE80" i="1"/>
  <c r="BV80" i="1"/>
  <c r="CA80" i="1"/>
  <c r="CF80" i="1"/>
  <c r="CG80" i="1"/>
  <c r="CH80" i="1"/>
  <c r="AJ80" i="1"/>
  <c r="CI80" i="1"/>
  <c r="CJ80" i="1"/>
  <c r="CL80" i="1"/>
  <c r="BS80" i="1"/>
  <c r="BX80" i="1"/>
  <c r="CC80" i="1"/>
  <c r="BT80" i="1"/>
  <c r="BY80" i="1"/>
  <c r="CD80" i="1"/>
  <c r="BP80" i="1"/>
  <c r="AV80" i="1"/>
  <c r="BA80" i="1"/>
  <c r="AS80" i="1"/>
  <c r="AX80" i="1"/>
  <c r="BC80" i="1"/>
  <c r="BF80" i="1"/>
  <c r="AW80" i="1"/>
  <c r="BB80" i="1"/>
  <c r="BG80" i="1"/>
  <c r="BH80" i="1"/>
  <c r="BI80" i="1"/>
  <c r="AI80" i="1"/>
  <c r="BJ80" i="1"/>
  <c r="BK80" i="1"/>
  <c r="BM80" i="1"/>
  <c r="AT80" i="1"/>
  <c r="AY80" i="1"/>
  <c r="BD80" i="1"/>
  <c r="AU80" i="1"/>
  <c r="AZ80" i="1"/>
  <c r="BE80" i="1"/>
  <c r="AQ80" i="1"/>
  <c r="X80" i="1"/>
  <c r="FO354" i="1"/>
  <c r="FQ354" i="1"/>
  <c r="FS354" i="1"/>
  <c r="ER354" i="1"/>
  <c r="EW354" i="1"/>
  <c r="EO354" i="1"/>
  <c r="ET354" i="1"/>
  <c r="EY354" i="1"/>
  <c r="FB354" i="1"/>
  <c r="ES354" i="1"/>
  <c r="EX354" i="1"/>
  <c r="FC354" i="1"/>
  <c r="FD354" i="1"/>
  <c r="FE354" i="1"/>
  <c r="AM354" i="1"/>
  <c r="FF354" i="1"/>
  <c r="FG354" i="1"/>
  <c r="FI354" i="1"/>
  <c r="EP354" i="1"/>
  <c r="EU354" i="1"/>
  <c r="EZ354" i="1"/>
  <c r="EQ354" i="1"/>
  <c r="EV354" i="1"/>
  <c r="FA354" i="1"/>
  <c r="EM354" i="1"/>
  <c r="DS354" i="1"/>
  <c r="DX354" i="1"/>
  <c r="DP354" i="1"/>
  <c r="DU354" i="1"/>
  <c r="DZ354" i="1"/>
  <c r="EC354" i="1"/>
  <c r="DT354" i="1"/>
  <c r="DY354" i="1"/>
  <c r="ED354" i="1"/>
  <c r="EE354" i="1"/>
  <c r="EF354" i="1"/>
  <c r="AL354" i="1"/>
  <c r="EG354" i="1"/>
  <c r="EH354" i="1"/>
  <c r="EJ354" i="1"/>
  <c r="DQ354" i="1"/>
  <c r="DV354" i="1"/>
  <c r="EA354" i="1"/>
  <c r="DR354" i="1"/>
  <c r="DW354" i="1"/>
  <c r="EB354" i="1"/>
  <c r="DN354" i="1"/>
  <c r="CT354" i="1"/>
  <c r="CY354" i="1"/>
  <c r="CQ354" i="1"/>
  <c r="CV354" i="1"/>
  <c r="DA354" i="1"/>
  <c r="DD354" i="1"/>
  <c r="CU354" i="1"/>
  <c r="CZ354" i="1"/>
  <c r="DE354" i="1"/>
  <c r="DF354" i="1"/>
  <c r="DG354" i="1"/>
  <c r="AK354" i="1"/>
  <c r="DH354" i="1"/>
  <c r="DI354" i="1"/>
  <c r="DK354" i="1"/>
  <c r="CR354" i="1"/>
  <c r="CW354" i="1"/>
  <c r="DB354" i="1"/>
  <c r="CS354" i="1"/>
  <c r="CX354" i="1"/>
  <c r="DC354" i="1"/>
  <c r="CO354" i="1"/>
  <c r="BU354" i="1"/>
  <c r="BZ354" i="1"/>
  <c r="BR354" i="1"/>
  <c r="BW354" i="1"/>
  <c r="CB354" i="1"/>
  <c r="CE354" i="1"/>
  <c r="BV354" i="1"/>
  <c r="CA354" i="1"/>
  <c r="CF354" i="1"/>
  <c r="CG354" i="1"/>
  <c r="CH354" i="1"/>
  <c r="AJ354" i="1"/>
  <c r="CI354" i="1"/>
  <c r="CJ354" i="1"/>
  <c r="CL354" i="1"/>
  <c r="BS354" i="1"/>
  <c r="BX354" i="1"/>
  <c r="CC354" i="1"/>
  <c r="BT354" i="1"/>
  <c r="BY354" i="1"/>
  <c r="CD354" i="1"/>
  <c r="BP354" i="1"/>
  <c r="AV354" i="1"/>
  <c r="BA354" i="1"/>
  <c r="AS354" i="1"/>
  <c r="AX354" i="1"/>
  <c r="BC354" i="1"/>
  <c r="BF354" i="1"/>
  <c r="AW354" i="1"/>
  <c r="BB354" i="1"/>
  <c r="BG354" i="1"/>
  <c r="BH354" i="1"/>
  <c r="BI354" i="1"/>
  <c r="AI354" i="1"/>
  <c r="BJ354" i="1"/>
  <c r="BK354" i="1"/>
  <c r="BM354" i="1"/>
  <c r="AT354" i="1"/>
  <c r="AY354" i="1"/>
  <c r="BD354" i="1"/>
  <c r="AU354" i="1"/>
  <c r="AZ354" i="1"/>
  <c r="BE354" i="1"/>
  <c r="AQ354" i="1"/>
  <c r="X354" i="1"/>
  <c r="FO353" i="1"/>
  <c r="FQ353" i="1"/>
  <c r="FS353" i="1"/>
  <c r="ER353" i="1"/>
  <c r="EW353" i="1"/>
  <c r="EO353" i="1"/>
  <c r="ET353" i="1"/>
  <c r="EY353" i="1"/>
  <c r="FB353" i="1"/>
  <c r="ES353" i="1"/>
  <c r="EX353" i="1"/>
  <c r="FC353" i="1"/>
  <c r="FD353" i="1"/>
  <c r="FE353" i="1"/>
  <c r="AM353" i="1"/>
  <c r="FF353" i="1"/>
  <c r="FG353" i="1"/>
  <c r="FI353" i="1"/>
  <c r="EP353" i="1"/>
  <c r="EU353" i="1"/>
  <c r="EZ353" i="1"/>
  <c r="EQ353" i="1"/>
  <c r="EV353" i="1"/>
  <c r="FA353" i="1"/>
  <c r="EM353" i="1"/>
  <c r="DS353" i="1"/>
  <c r="DX353" i="1"/>
  <c r="DP353" i="1"/>
  <c r="DU353" i="1"/>
  <c r="DZ353" i="1"/>
  <c r="EC353" i="1"/>
  <c r="DT353" i="1"/>
  <c r="DY353" i="1"/>
  <c r="ED353" i="1"/>
  <c r="EE353" i="1"/>
  <c r="EF353" i="1"/>
  <c r="AL353" i="1"/>
  <c r="EG353" i="1"/>
  <c r="EH353" i="1"/>
  <c r="EJ353" i="1"/>
  <c r="DQ353" i="1"/>
  <c r="DV353" i="1"/>
  <c r="EA353" i="1"/>
  <c r="DR353" i="1"/>
  <c r="DW353" i="1"/>
  <c r="EB353" i="1"/>
  <c r="DN353" i="1"/>
  <c r="CT353" i="1"/>
  <c r="CY353" i="1"/>
  <c r="CQ353" i="1"/>
  <c r="CV353" i="1"/>
  <c r="DA353" i="1"/>
  <c r="DD353" i="1"/>
  <c r="CU353" i="1"/>
  <c r="CZ353" i="1"/>
  <c r="DE353" i="1"/>
  <c r="DF353" i="1"/>
  <c r="DG353" i="1"/>
  <c r="AK353" i="1"/>
  <c r="DH353" i="1"/>
  <c r="DI353" i="1"/>
  <c r="DK353" i="1"/>
  <c r="CR353" i="1"/>
  <c r="CW353" i="1"/>
  <c r="DB353" i="1"/>
  <c r="CS353" i="1"/>
  <c r="CX353" i="1"/>
  <c r="DC353" i="1"/>
  <c r="CO353" i="1"/>
  <c r="BU353" i="1"/>
  <c r="BZ353" i="1"/>
  <c r="BR353" i="1"/>
  <c r="BW353" i="1"/>
  <c r="CB353" i="1"/>
  <c r="CE353" i="1"/>
  <c r="BV353" i="1"/>
  <c r="CA353" i="1"/>
  <c r="CF353" i="1"/>
  <c r="CG353" i="1"/>
  <c r="CH353" i="1"/>
  <c r="AJ353" i="1"/>
  <c r="CI353" i="1"/>
  <c r="CJ353" i="1"/>
  <c r="CL353" i="1"/>
  <c r="BS353" i="1"/>
  <c r="BX353" i="1"/>
  <c r="CC353" i="1"/>
  <c r="BT353" i="1"/>
  <c r="BY353" i="1"/>
  <c r="CD353" i="1"/>
  <c r="BP353" i="1"/>
  <c r="AV353" i="1"/>
  <c r="BA353" i="1"/>
  <c r="AS353" i="1"/>
  <c r="AX353" i="1"/>
  <c r="BC353" i="1"/>
  <c r="BF353" i="1"/>
  <c r="AW353" i="1"/>
  <c r="BB353" i="1"/>
  <c r="BG353" i="1"/>
  <c r="BH353" i="1"/>
  <c r="BI353" i="1"/>
  <c r="AI353" i="1"/>
  <c r="BJ353" i="1"/>
  <c r="BK353" i="1"/>
  <c r="BM353" i="1"/>
  <c r="AT353" i="1"/>
  <c r="AY353" i="1"/>
  <c r="BD353" i="1"/>
  <c r="AU353" i="1"/>
  <c r="AZ353" i="1"/>
  <c r="BE353" i="1"/>
  <c r="AQ353" i="1"/>
  <c r="X353" i="1"/>
  <c r="FO352" i="1"/>
  <c r="FQ352" i="1"/>
  <c r="FS352" i="1"/>
  <c r="ER352" i="1"/>
  <c r="EW352" i="1"/>
  <c r="EO352" i="1"/>
  <c r="ET352" i="1"/>
  <c r="EY352" i="1"/>
  <c r="FB352" i="1"/>
  <c r="ES352" i="1"/>
  <c r="EX352" i="1"/>
  <c r="FC352" i="1"/>
  <c r="FD352" i="1"/>
  <c r="FE352" i="1"/>
  <c r="AM352" i="1"/>
  <c r="FF352" i="1"/>
  <c r="FG352" i="1"/>
  <c r="FI352" i="1"/>
  <c r="EP352" i="1"/>
  <c r="EU352" i="1"/>
  <c r="EZ352" i="1"/>
  <c r="EQ352" i="1"/>
  <c r="EV352" i="1"/>
  <c r="FA352" i="1"/>
  <c r="EM352" i="1"/>
  <c r="DS352" i="1"/>
  <c r="DX352" i="1"/>
  <c r="DP352" i="1"/>
  <c r="DU352" i="1"/>
  <c r="DZ352" i="1"/>
  <c r="EC352" i="1"/>
  <c r="DT352" i="1"/>
  <c r="DY352" i="1"/>
  <c r="ED352" i="1"/>
  <c r="EE352" i="1"/>
  <c r="EF352" i="1"/>
  <c r="AL352" i="1"/>
  <c r="EG352" i="1"/>
  <c r="EH352" i="1"/>
  <c r="EJ352" i="1"/>
  <c r="DQ352" i="1"/>
  <c r="DV352" i="1"/>
  <c r="EA352" i="1"/>
  <c r="DR352" i="1"/>
  <c r="DW352" i="1"/>
  <c r="EB352" i="1"/>
  <c r="DN352" i="1"/>
  <c r="CT352" i="1"/>
  <c r="CY352" i="1"/>
  <c r="CQ352" i="1"/>
  <c r="CV352" i="1"/>
  <c r="DA352" i="1"/>
  <c r="DD352" i="1"/>
  <c r="CU352" i="1"/>
  <c r="CZ352" i="1"/>
  <c r="DE352" i="1"/>
  <c r="DF352" i="1"/>
  <c r="DG352" i="1"/>
  <c r="AK352" i="1"/>
  <c r="DH352" i="1"/>
  <c r="DI352" i="1"/>
  <c r="DK352" i="1"/>
  <c r="CR352" i="1"/>
  <c r="CW352" i="1"/>
  <c r="DB352" i="1"/>
  <c r="CS352" i="1"/>
  <c r="CX352" i="1"/>
  <c r="DC352" i="1"/>
  <c r="CO352" i="1"/>
  <c r="BU352" i="1"/>
  <c r="BZ352" i="1"/>
  <c r="BR352" i="1"/>
  <c r="BW352" i="1"/>
  <c r="CB352" i="1"/>
  <c r="CE352" i="1"/>
  <c r="BV352" i="1"/>
  <c r="CA352" i="1"/>
  <c r="CF352" i="1"/>
  <c r="CG352" i="1"/>
  <c r="CH352" i="1"/>
  <c r="AJ352" i="1"/>
  <c r="CI352" i="1"/>
  <c r="CJ352" i="1"/>
  <c r="CL352" i="1"/>
  <c r="BS352" i="1"/>
  <c r="BX352" i="1"/>
  <c r="CC352" i="1"/>
  <c r="BT352" i="1"/>
  <c r="BY352" i="1"/>
  <c r="CD352" i="1"/>
  <c r="BP352" i="1"/>
  <c r="AV352" i="1"/>
  <c r="BA352" i="1"/>
  <c r="AS352" i="1"/>
  <c r="AX352" i="1"/>
  <c r="BC352" i="1"/>
  <c r="BF352" i="1"/>
  <c r="AW352" i="1"/>
  <c r="BB352" i="1"/>
  <c r="BG352" i="1"/>
  <c r="BH352" i="1"/>
  <c r="BI352" i="1"/>
  <c r="AI352" i="1"/>
  <c r="BJ352" i="1"/>
  <c r="BK352" i="1"/>
  <c r="BM352" i="1"/>
  <c r="AT352" i="1"/>
  <c r="AY352" i="1"/>
  <c r="BD352" i="1"/>
  <c r="AU352" i="1"/>
  <c r="AZ352" i="1"/>
  <c r="BE352" i="1"/>
  <c r="AQ352" i="1"/>
  <c r="X352" i="1"/>
  <c r="FO351" i="1"/>
  <c r="FQ351" i="1"/>
  <c r="FS351" i="1"/>
  <c r="ER351" i="1"/>
  <c r="EW351" i="1"/>
  <c r="EO351" i="1"/>
  <c r="ET351" i="1"/>
  <c r="EY351" i="1"/>
  <c r="FB351" i="1"/>
  <c r="ES351" i="1"/>
  <c r="EX351" i="1"/>
  <c r="FC351" i="1"/>
  <c r="FD351" i="1"/>
  <c r="FE351" i="1"/>
  <c r="AM351" i="1"/>
  <c r="FF351" i="1"/>
  <c r="FG351" i="1"/>
  <c r="FI351" i="1"/>
  <c r="EP351" i="1"/>
  <c r="EU351" i="1"/>
  <c r="EZ351" i="1"/>
  <c r="EQ351" i="1"/>
  <c r="EV351" i="1"/>
  <c r="FA351" i="1"/>
  <c r="EM351" i="1"/>
  <c r="DS351" i="1"/>
  <c r="DX351" i="1"/>
  <c r="DP351" i="1"/>
  <c r="DU351" i="1"/>
  <c r="DZ351" i="1"/>
  <c r="EC351" i="1"/>
  <c r="DT351" i="1"/>
  <c r="DY351" i="1"/>
  <c r="ED351" i="1"/>
  <c r="EE351" i="1"/>
  <c r="EF351" i="1"/>
  <c r="AL351" i="1"/>
  <c r="EG351" i="1"/>
  <c r="EH351" i="1"/>
  <c r="EJ351" i="1"/>
  <c r="DQ351" i="1"/>
  <c r="DV351" i="1"/>
  <c r="EA351" i="1"/>
  <c r="DR351" i="1"/>
  <c r="DW351" i="1"/>
  <c r="EB351" i="1"/>
  <c r="DN351" i="1"/>
  <c r="CT351" i="1"/>
  <c r="CY351" i="1"/>
  <c r="CQ351" i="1"/>
  <c r="CV351" i="1"/>
  <c r="DA351" i="1"/>
  <c r="DD351" i="1"/>
  <c r="CU351" i="1"/>
  <c r="CZ351" i="1"/>
  <c r="DE351" i="1"/>
  <c r="DF351" i="1"/>
  <c r="DG351" i="1"/>
  <c r="AK351" i="1"/>
  <c r="DH351" i="1"/>
  <c r="DI351" i="1"/>
  <c r="DK351" i="1"/>
  <c r="CR351" i="1"/>
  <c r="CW351" i="1"/>
  <c r="DB351" i="1"/>
  <c r="CS351" i="1"/>
  <c r="CX351" i="1"/>
  <c r="DC351" i="1"/>
  <c r="CO351" i="1"/>
  <c r="BU351" i="1"/>
  <c r="BZ351" i="1"/>
  <c r="BR351" i="1"/>
  <c r="BW351" i="1"/>
  <c r="CB351" i="1"/>
  <c r="CE351" i="1"/>
  <c r="BV351" i="1"/>
  <c r="CA351" i="1"/>
  <c r="CF351" i="1"/>
  <c r="CG351" i="1"/>
  <c r="CH351" i="1"/>
  <c r="AJ351" i="1"/>
  <c r="CI351" i="1"/>
  <c r="CJ351" i="1"/>
  <c r="CL351" i="1"/>
  <c r="BS351" i="1"/>
  <c r="BX351" i="1"/>
  <c r="CC351" i="1"/>
  <c r="BT351" i="1"/>
  <c r="BY351" i="1"/>
  <c r="CD351" i="1"/>
  <c r="BP351" i="1"/>
  <c r="AV351" i="1"/>
  <c r="BA351" i="1"/>
  <c r="AS351" i="1"/>
  <c r="AX351" i="1"/>
  <c r="BC351" i="1"/>
  <c r="BF351" i="1"/>
  <c r="AW351" i="1"/>
  <c r="BB351" i="1"/>
  <c r="BG351" i="1"/>
  <c r="BH351" i="1"/>
  <c r="BI351" i="1"/>
  <c r="AI351" i="1"/>
  <c r="BJ351" i="1"/>
  <c r="BK351" i="1"/>
  <c r="BM351" i="1"/>
  <c r="AT351" i="1"/>
  <c r="AY351" i="1"/>
  <c r="BD351" i="1"/>
  <c r="AU351" i="1"/>
  <c r="AZ351" i="1"/>
  <c r="BE351" i="1"/>
  <c r="AQ351" i="1"/>
  <c r="X351" i="1"/>
  <c r="FO350" i="1"/>
  <c r="FQ350" i="1"/>
  <c r="FS350" i="1"/>
  <c r="ER350" i="1"/>
  <c r="EW350" i="1"/>
  <c r="EO350" i="1"/>
  <c r="ET350" i="1"/>
  <c r="EY350" i="1"/>
  <c r="FB350" i="1"/>
  <c r="ES350" i="1"/>
  <c r="EX350" i="1"/>
  <c r="FC350" i="1"/>
  <c r="FD350" i="1"/>
  <c r="FE350" i="1"/>
  <c r="AM350" i="1"/>
  <c r="FF350" i="1"/>
  <c r="FG350" i="1"/>
  <c r="FI350" i="1"/>
  <c r="EP350" i="1"/>
  <c r="EU350" i="1"/>
  <c r="EZ350" i="1"/>
  <c r="EQ350" i="1"/>
  <c r="EV350" i="1"/>
  <c r="FA350" i="1"/>
  <c r="EM350" i="1"/>
  <c r="DS350" i="1"/>
  <c r="DX350" i="1"/>
  <c r="DP350" i="1"/>
  <c r="DU350" i="1"/>
  <c r="DZ350" i="1"/>
  <c r="EC350" i="1"/>
  <c r="DT350" i="1"/>
  <c r="DY350" i="1"/>
  <c r="ED350" i="1"/>
  <c r="EE350" i="1"/>
  <c r="EF350" i="1"/>
  <c r="AL350" i="1"/>
  <c r="EG350" i="1"/>
  <c r="EH350" i="1"/>
  <c r="EJ350" i="1"/>
  <c r="DQ350" i="1"/>
  <c r="DV350" i="1"/>
  <c r="EA350" i="1"/>
  <c r="DR350" i="1"/>
  <c r="DW350" i="1"/>
  <c r="EB350" i="1"/>
  <c r="DN350" i="1"/>
  <c r="CT350" i="1"/>
  <c r="CY350" i="1"/>
  <c r="CQ350" i="1"/>
  <c r="CV350" i="1"/>
  <c r="DA350" i="1"/>
  <c r="DD350" i="1"/>
  <c r="CU350" i="1"/>
  <c r="CZ350" i="1"/>
  <c r="DE350" i="1"/>
  <c r="DF350" i="1"/>
  <c r="DG350" i="1"/>
  <c r="AK350" i="1"/>
  <c r="DH350" i="1"/>
  <c r="DI350" i="1"/>
  <c r="DK350" i="1"/>
  <c r="CR350" i="1"/>
  <c r="CW350" i="1"/>
  <c r="DB350" i="1"/>
  <c r="CS350" i="1"/>
  <c r="CX350" i="1"/>
  <c r="DC350" i="1"/>
  <c r="CO350" i="1"/>
  <c r="BU350" i="1"/>
  <c r="BZ350" i="1"/>
  <c r="BR350" i="1"/>
  <c r="BW350" i="1"/>
  <c r="CB350" i="1"/>
  <c r="CE350" i="1"/>
  <c r="BV350" i="1"/>
  <c r="CA350" i="1"/>
  <c r="CF350" i="1"/>
  <c r="CG350" i="1"/>
  <c r="CH350" i="1"/>
  <c r="AJ350" i="1"/>
  <c r="CI350" i="1"/>
  <c r="CJ350" i="1"/>
  <c r="CL350" i="1"/>
  <c r="BS350" i="1"/>
  <c r="BX350" i="1"/>
  <c r="CC350" i="1"/>
  <c r="BT350" i="1"/>
  <c r="BY350" i="1"/>
  <c r="CD350" i="1"/>
  <c r="BP350" i="1"/>
  <c r="AV350" i="1"/>
  <c r="BA350" i="1"/>
  <c r="AS350" i="1"/>
  <c r="AX350" i="1"/>
  <c r="BC350" i="1"/>
  <c r="BF350" i="1"/>
  <c r="AW350" i="1"/>
  <c r="BB350" i="1"/>
  <c r="BG350" i="1"/>
  <c r="BH350" i="1"/>
  <c r="BI350" i="1"/>
  <c r="AI350" i="1"/>
  <c r="BJ350" i="1"/>
  <c r="BK350" i="1"/>
  <c r="BM350" i="1"/>
  <c r="AT350" i="1"/>
  <c r="AY350" i="1"/>
  <c r="BD350" i="1"/>
  <c r="AU350" i="1"/>
  <c r="AZ350" i="1"/>
  <c r="BE350" i="1"/>
  <c r="AQ350" i="1"/>
  <c r="X350" i="1"/>
  <c r="FO349" i="1"/>
  <c r="FQ349" i="1"/>
  <c r="FS349" i="1"/>
  <c r="ER349" i="1"/>
  <c r="EW349" i="1"/>
  <c r="EO349" i="1"/>
  <c r="ET349" i="1"/>
  <c r="EY349" i="1"/>
  <c r="FB349" i="1"/>
  <c r="ES349" i="1"/>
  <c r="EX349" i="1"/>
  <c r="FC349" i="1"/>
  <c r="FD349" i="1"/>
  <c r="FE349" i="1"/>
  <c r="AM349" i="1"/>
  <c r="FF349" i="1"/>
  <c r="FG349" i="1"/>
  <c r="FI349" i="1"/>
  <c r="EP349" i="1"/>
  <c r="EU349" i="1"/>
  <c r="EZ349" i="1"/>
  <c r="EQ349" i="1"/>
  <c r="EV349" i="1"/>
  <c r="FA349" i="1"/>
  <c r="EM349" i="1"/>
  <c r="DS349" i="1"/>
  <c r="DX349" i="1"/>
  <c r="DP349" i="1"/>
  <c r="DU349" i="1"/>
  <c r="DZ349" i="1"/>
  <c r="EC349" i="1"/>
  <c r="DT349" i="1"/>
  <c r="DY349" i="1"/>
  <c r="ED349" i="1"/>
  <c r="EE349" i="1"/>
  <c r="EF349" i="1"/>
  <c r="AL349" i="1"/>
  <c r="EG349" i="1"/>
  <c r="EH349" i="1"/>
  <c r="EJ349" i="1"/>
  <c r="DQ349" i="1"/>
  <c r="DV349" i="1"/>
  <c r="EA349" i="1"/>
  <c r="DR349" i="1"/>
  <c r="DW349" i="1"/>
  <c r="EB349" i="1"/>
  <c r="DN349" i="1"/>
  <c r="CT349" i="1"/>
  <c r="CY349" i="1"/>
  <c r="CQ349" i="1"/>
  <c r="CV349" i="1"/>
  <c r="DA349" i="1"/>
  <c r="DD349" i="1"/>
  <c r="CU349" i="1"/>
  <c r="CZ349" i="1"/>
  <c r="DE349" i="1"/>
  <c r="DF349" i="1"/>
  <c r="DG349" i="1"/>
  <c r="AK349" i="1"/>
  <c r="DH349" i="1"/>
  <c r="DI349" i="1"/>
  <c r="DK349" i="1"/>
  <c r="CR349" i="1"/>
  <c r="CW349" i="1"/>
  <c r="DB349" i="1"/>
  <c r="CS349" i="1"/>
  <c r="CX349" i="1"/>
  <c r="DC349" i="1"/>
  <c r="CO349" i="1"/>
  <c r="BU349" i="1"/>
  <c r="BZ349" i="1"/>
  <c r="BR349" i="1"/>
  <c r="BW349" i="1"/>
  <c r="CB349" i="1"/>
  <c r="CE349" i="1"/>
  <c r="BV349" i="1"/>
  <c r="CA349" i="1"/>
  <c r="CF349" i="1"/>
  <c r="CG349" i="1"/>
  <c r="CH349" i="1"/>
  <c r="AJ349" i="1"/>
  <c r="CI349" i="1"/>
  <c r="CJ349" i="1"/>
  <c r="CL349" i="1"/>
  <c r="BS349" i="1"/>
  <c r="BX349" i="1"/>
  <c r="CC349" i="1"/>
  <c r="BT349" i="1"/>
  <c r="BY349" i="1"/>
  <c r="CD349" i="1"/>
  <c r="BP349" i="1"/>
  <c r="AV349" i="1"/>
  <c r="BA349" i="1"/>
  <c r="AS349" i="1"/>
  <c r="AX349" i="1"/>
  <c r="BC349" i="1"/>
  <c r="BF349" i="1"/>
  <c r="AW349" i="1"/>
  <c r="BB349" i="1"/>
  <c r="BG349" i="1"/>
  <c r="BH349" i="1"/>
  <c r="BI349" i="1"/>
  <c r="AI349" i="1"/>
  <c r="BJ349" i="1"/>
  <c r="BK349" i="1"/>
  <c r="BM349" i="1"/>
  <c r="AT349" i="1"/>
  <c r="AY349" i="1"/>
  <c r="BD349" i="1"/>
  <c r="AU349" i="1"/>
  <c r="AZ349" i="1"/>
  <c r="BE349" i="1"/>
  <c r="AQ349" i="1"/>
  <c r="X349" i="1"/>
  <c r="FO348" i="1"/>
  <c r="FQ348" i="1"/>
  <c r="FS348" i="1"/>
  <c r="ER348" i="1"/>
  <c r="EW348" i="1"/>
  <c r="EO348" i="1"/>
  <c r="ET348" i="1"/>
  <c r="EY348" i="1"/>
  <c r="FB348" i="1"/>
  <c r="ES348" i="1"/>
  <c r="EX348" i="1"/>
  <c r="FC348" i="1"/>
  <c r="FD348" i="1"/>
  <c r="FE348" i="1"/>
  <c r="AM348" i="1"/>
  <c r="FF348" i="1"/>
  <c r="FG348" i="1"/>
  <c r="FI348" i="1"/>
  <c r="EP348" i="1"/>
  <c r="EU348" i="1"/>
  <c r="EZ348" i="1"/>
  <c r="EQ348" i="1"/>
  <c r="EV348" i="1"/>
  <c r="FA348" i="1"/>
  <c r="EM348" i="1"/>
  <c r="DS348" i="1"/>
  <c r="DX348" i="1"/>
  <c r="DP348" i="1"/>
  <c r="DU348" i="1"/>
  <c r="DZ348" i="1"/>
  <c r="EC348" i="1"/>
  <c r="DT348" i="1"/>
  <c r="DY348" i="1"/>
  <c r="ED348" i="1"/>
  <c r="EE348" i="1"/>
  <c r="EF348" i="1"/>
  <c r="AL348" i="1"/>
  <c r="EG348" i="1"/>
  <c r="EH348" i="1"/>
  <c r="EJ348" i="1"/>
  <c r="DQ348" i="1"/>
  <c r="DV348" i="1"/>
  <c r="EA348" i="1"/>
  <c r="DR348" i="1"/>
  <c r="DW348" i="1"/>
  <c r="EB348" i="1"/>
  <c r="DN348" i="1"/>
  <c r="CT348" i="1"/>
  <c r="CY348" i="1"/>
  <c r="CQ348" i="1"/>
  <c r="CV348" i="1"/>
  <c r="DA348" i="1"/>
  <c r="DD348" i="1"/>
  <c r="CU348" i="1"/>
  <c r="CZ348" i="1"/>
  <c r="DE348" i="1"/>
  <c r="DF348" i="1"/>
  <c r="DG348" i="1"/>
  <c r="AK348" i="1"/>
  <c r="DH348" i="1"/>
  <c r="DI348" i="1"/>
  <c r="DK348" i="1"/>
  <c r="CR348" i="1"/>
  <c r="CW348" i="1"/>
  <c r="DB348" i="1"/>
  <c r="CS348" i="1"/>
  <c r="CX348" i="1"/>
  <c r="DC348" i="1"/>
  <c r="CO348" i="1"/>
  <c r="BU348" i="1"/>
  <c r="BZ348" i="1"/>
  <c r="BR348" i="1"/>
  <c r="BW348" i="1"/>
  <c r="CB348" i="1"/>
  <c r="CE348" i="1"/>
  <c r="BV348" i="1"/>
  <c r="CA348" i="1"/>
  <c r="CF348" i="1"/>
  <c r="CG348" i="1"/>
  <c r="CH348" i="1"/>
  <c r="AJ348" i="1"/>
  <c r="CI348" i="1"/>
  <c r="CJ348" i="1"/>
  <c r="CL348" i="1"/>
  <c r="BS348" i="1"/>
  <c r="BX348" i="1"/>
  <c r="CC348" i="1"/>
  <c r="BT348" i="1"/>
  <c r="BY348" i="1"/>
  <c r="CD348" i="1"/>
  <c r="BP348" i="1"/>
  <c r="AV348" i="1"/>
  <c r="BA348" i="1"/>
  <c r="AS348" i="1"/>
  <c r="AX348" i="1"/>
  <c r="BC348" i="1"/>
  <c r="BF348" i="1"/>
  <c r="AW348" i="1"/>
  <c r="BB348" i="1"/>
  <c r="BG348" i="1"/>
  <c r="BH348" i="1"/>
  <c r="BI348" i="1"/>
  <c r="AI348" i="1"/>
  <c r="BJ348" i="1"/>
  <c r="BK348" i="1"/>
  <c r="BM348" i="1"/>
  <c r="AT348" i="1"/>
  <c r="AY348" i="1"/>
  <c r="BD348" i="1"/>
  <c r="AU348" i="1"/>
  <c r="AZ348" i="1"/>
  <c r="BE348" i="1"/>
  <c r="AQ348" i="1"/>
  <c r="X348" i="1"/>
  <c r="FO347" i="1"/>
  <c r="FQ347" i="1"/>
  <c r="FS347" i="1"/>
  <c r="ER347" i="1"/>
  <c r="EW347" i="1"/>
  <c r="EO347" i="1"/>
  <c r="ET347" i="1"/>
  <c r="EY347" i="1"/>
  <c r="FB347" i="1"/>
  <c r="ES347" i="1"/>
  <c r="EX347" i="1"/>
  <c r="FC347" i="1"/>
  <c r="FD347" i="1"/>
  <c r="FE347" i="1"/>
  <c r="AM347" i="1"/>
  <c r="FF347" i="1"/>
  <c r="FG347" i="1"/>
  <c r="FI347" i="1"/>
  <c r="EP347" i="1"/>
  <c r="EU347" i="1"/>
  <c r="EZ347" i="1"/>
  <c r="EQ347" i="1"/>
  <c r="EV347" i="1"/>
  <c r="FA347" i="1"/>
  <c r="EM347" i="1"/>
  <c r="DS347" i="1"/>
  <c r="DX347" i="1"/>
  <c r="DP347" i="1"/>
  <c r="DU347" i="1"/>
  <c r="DZ347" i="1"/>
  <c r="EC347" i="1"/>
  <c r="DT347" i="1"/>
  <c r="DY347" i="1"/>
  <c r="ED347" i="1"/>
  <c r="EE347" i="1"/>
  <c r="EF347" i="1"/>
  <c r="AL347" i="1"/>
  <c r="EG347" i="1"/>
  <c r="EH347" i="1"/>
  <c r="EJ347" i="1"/>
  <c r="DQ347" i="1"/>
  <c r="DV347" i="1"/>
  <c r="EA347" i="1"/>
  <c r="DR347" i="1"/>
  <c r="DW347" i="1"/>
  <c r="EB347" i="1"/>
  <c r="DN347" i="1"/>
  <c r="CT347" i="1"/>
  <c r="CY347" i="1"/>
  <c r="CQ347" i="1"/>
  <c r="CV347" i="1"/>
  <c r="DA347" i="1"/>
  <c r="DD347" i="1"/>
  <c r="CU347" i="1"/>
  <c r="CZ347" i="1"/>
  <c r="DE347" i="1"/>
  <c r="DF347" i="1"/>
  <c r="DG347" i="1"/>
  <c r="AK347" i="1"/>
  <c r="DH347" i="1"/>
  <c r="DI347" i="1"/>
  <c r="DK347" i="1"/>
  <c r="CR347" i="1"/>
  <c r="CW347" i="1"/>
  <c r="DB347" i="1"/>
  <c r="CS347" i="1"/>
  <c r="CX347" i="1"/>
  <c r="DC347" i="1"/>
  <c r="CO347" i="1"/>
  <c r="BU347" i="1"/>
  <c r="BZ347" i="1"/>
  <c r="BR347" i="1"/>
  <c r="BW347" i="1"/>
  <c r="CB347" i="1"/>
  <c r="CE347" i="1"/>
  <c r="BV347" i="1"/>
  <c r="CA347" i="1"/>
  <c r="CF347" i="1"/>
  <c r="CG347" i="1"/>
  <c r="CH347" i="1"/>
  <c r="AJ347" i="1"/>
  <c r="CI347" i="1"/>
  <c r="CJ347" i="1"/>
  <c r="CL347" i="1"/>
  <c r="BS347" i="1"/>
  <c r="BX347" i="1"/>
  <c r="CC347" i="1"/>
  <c r="BT347" i="1"/>
  <c r="BY347" i="1"/>
  <c r="CD347" i="1"/>
  <c r="BP347" i="1"/>
  <c r="AV347" i="1"/>
  <c r="BA347" i="1"/>
  <c r="AS347" i="1"/>
  <c r="AX347" i="1"/>
  <c r="BC347" i="1"/>
  <c r="BF347" i="1"/>
  <c r="AW347" i="1"/>
  <c r="BB347" i="1"/>
  <c r="BG347" i="1"/>
  <c r="BH347" i="1"/>
  <c r="BI347" i="1"/>
  <c r="AI347" i="1"/>
  <c r="BJ347" i="1"/>
  <c r="BK347" i="1"/>
  <c r="BM347" i="1"/>
  <c r="AT347" i="1"/>
  <c r="AY347" i="1"/>
  <c r="BD347" i="1"/>
  <c r="AU347" i="1"/>
  <c r="AZ347" i="1"/>
  <c r="BE347" i="1"/>
  <c r="AQ347" i="1"/>
  <c r="X347" i="1"/>
  <c r="FS201" i="1"/>
  <c r="ER201" i="1"/>
  <c r="EW201" i="1"/>
  <c r="EO201" i="1"/>
  <c r="ET201" i="1"/>
  <c r="EY201" i="1"/>
  <c r="FB201" i="1"/>
  <c r="ES201" i="1"/>
  <c r="EX201" i="1"/>
  <c r="EP201" i="1"/>
  <c r="EU201" i="1"/>
  <c r="EZ201" i="1"/>
  <c r="FC201" i="1"/>
  <c r="EQ201" i="1"/>
  <c r="EV201" i="1"/>
  <c r="FA201" i="1"/>
  <c r="FD201" i="1"/>
  <c r="AM201" i="1"/>
  <c r="FE201" i="1"/>
  <c r="FF201" i="1"/>
  <c r="FG201" i="1"/>
  <c r="FI201" i="1"/>
  <c r="EM201" i="1"/>
  <c r="DS201" i="1"/>
  <c r="DX201" i="1"/>
  <c r="DP201" i="1"/>
  <c r="DU201" i="1"/>
  <c r="DZ201" i="1"/>
  <c r="EC201" i="1"/>
  <c r="DT201" i="1"/>
  <c r="DY201" i="1"/>
  <c r="ED201" i="1"/>
  <c r="EE201" i="1"/>
  <c r="EF201" i="1"/>
  <c r="AL201" i="1"/>
  <c r="EG201" i="1"/>
  <c r="EH201" i="1"/>
  <c r="EJ201" i="1"/>
  <c r="DQ201" i="1"/>
  <c r="DV201" i="1"/>
  <c r="EA201" i="1"/>
  <c r="DR201" i="1"/>
  <c r="DW201" i="1"/>
  <c r="EB201" i="1"/>
  <c r="DN201" i="1"/>
  <c r="CT201" i="1"/>
  <c r="CY201" i="1"/>
  <c r="CQ201" i="1"/>
  <c r="CV201" i="1"/>
  <c r="DA201" i="1"/>
  <c r="DD201" i="1"/>
  <c r="CU201" i="1"/>
  <c r="CZ201" i="1"/>
  <c r="DE201" i="1"/>
  <c r="DF201" i="1"/>
  <c r="DG201" i="1"/>
  <c r="AK201" i="1"/>
  <c r="DH201" i="1"/>
  <c r="DI201" i="1"/>
  <c r="DK201" i="1"/>
  <c r="CR201" i="1"/>
  <c r="CW201" i="1"/>
  <c r="DB201" i="1"/>
  <c r="CS201" i="1"/>
  <c r="CX201" i="1"/>
  <c r="DC201" i="1"/>
  <c r="CO201" i="1"/>
  <c r="BU201" i="1"/>
  <c r="BZ201" i="1"/>
  <c r="BR201" i="1"/>
  <c r="BW201" i="1"/>
  <c r="CB201" i="1"/>
  <c r="CE201" i="1"/>
  <c r="BV201" i="1"/>
  <c r="CA201" i="1"/>
  <c r="BS201" i="1"/>
  <c r="BX201" i="1"/>
  <c r="CC201" i="1"/>
  <c r="CF201" i="1"/>
  <c r="BT201" i="1"/>
  <c r="BY201" i="1"/>
  <c r="CD201" i="1"/>
  <c r="CG201" i="1"/>
  <c r="AJ201" i="1"/>
  <c r="CH201" i="1"/>
  <c r="CI201" i="1"/>
  <c r="CJ201" i="1"/>
  <c r="CL201" i="1"/>
  <c r="BP201" i="1"/>
  <c r="AV201" i="1"/>
  <c r="BA201" i="1"/>
  <c r="AS201" i="1"/>
  <c r="AX201" i="1"/>
  <c r="BC201" i="1"/>
  <c r="BF201" i="1"/>
  <c r="AW201" i="1"/>
  <c r="BB201" i="1"/>
  <c r="AT201" i="1"/>
  <c r="AY201" i="1"/>
  <c r="BD201" i="1"/>
  <c r="BG201" i="1"/>
  <c r="AU201" i="1"/>
  <c r="AZ201" i="1"/>
  <c r="BE201" i="1"/>
  <c r="BH201" i="1"/>
  <c r="AI201" i="1"/>
  <c r="BI201" i="1"/>
  <c r="BJ201" i="1"/>
  <c r="BK201" i="1"/>
  <c r="BM201" i="1"/>
  <c r="AQ201" i="1"/>
  <c r="X201" i="1"/>
  <c r="FO346" i="1"/>
  <c r="FQ346" i="1"/>
  <c r="FS346" i="1"/>
  <c r="ER346" i="1"/>
  <c r="EW346" i="1"/>
  <c r="EO346" i="1"/>
  <c r="ET346" i="1"/>
  <c r="EY346" i="1"/>
  <c r="FB346" i="1"/>
  <c r="ES346" i="1"/>
  <c r="EX346" i="1"/>
  <c r="FC346" i="1"/>
  <c r="FD346" i="1"/>
  <c r="FE346" i="1"/>
  <c r="AM346" i="1"/>
  <c r="FF346" i="1"/>
  <c r="FG346" i="1"/>
  <c r="FI346" i="1"/>
  <c r="EP346" i="1"/>
  <c r="EU346" i="1"/>
  <c r="EZ346" i="1"/>
  <c r="EQ346" i="1"/>
  <c r="EV346" i="1"/>
  <c r="FA346" i="1"/>
  <c r="EM346" i="1"/>
  <c r="DS346" i="1"/>
  <c r="DX346" i="1"/>
  <c r="DP346" i="1"/>
  <c r="DU346" i="1"/>
  <c r="DZ346" i="1"/>
  <c r="EC346" i="1"/>
  <c r="DT346" i="1"/>
  <c r="DY346" i="1"/>
  <c r="ED346" i="1"/>
  <c r="EE346" i="1"/>
  <c r="EF346" i="1"/>
  <c r="AL346" i="1"/>
  <c r="EG346" i="1"/>
  <c r="EH346" i="1"/>
  <c r="EJ346" i="1"/>
  <c r="DQ346" i="1"/>
  <c r="DV346" i="1"/>
  <c r="EA346" i="1"/>
  <c r="DR346" i="1"/>
  <c r="DW346" i="1"/>
  <c r="EB346" i="1"/>
  <c r="DN346" i="1"/>
  <c r="CT346" i="1"/>
  <c r="CY346" i="1"/>
  <c r="CQ346" i="1"/>
  <c r="CV346" i="1"/>
  <c r="DA346" i="1"/>
  <c r="DD346" i="1"/>
  <c r="CU346" i="1"/>
  <c r="CZ346" i="1"/>
  <c r="DE346" i="1"/>
  <c r="DF346" i="1"/>
  <c r="DG346" i="1"/>
  <c r="AK346" i="1"/>
  <c r="DH346" i="1"/>
  <c r="DI346" i="1"/>
  <c r="DK346" i="1"/>
  <c r="CR346" i="1"/>
  <c r="CW346" i="1"/>
  <c r="DB346" i="1"/>
  <c r="CS346" i="1"/>
  <c r="CX346" i="1"/>
  <c r="DC346" i="1"/>
  <c r="CO346" i="1"/>
  <c r="BU346" i="1"/>
  <c r="BZ346" i="1"/>
  <c r="BR346" i="1"/>
  <c r="BW346" i="1"/>
  <c r="CB346" i="1"/>
  <c r="CE346" i="1"/>
  <c r="BV346" i="1"/>
  <c r="CA346" i="1"/>
  <c r="CF346" i="1"/>
  <c r="CG346" i="1"/>
  <c r="CH346" i="1"/>
  <c r="AJ346" i="1"/>
  <c r="CI346" i="1"/>
  <c r="CJ346" i="1"/>
  <c r="CL346" i="1"/>
  <c r="BS346" i="1"/>
  <c r="BX346" i="1"/>
  <c r="CC346" i="1"/>
  <c r="BT346" i="1"/>
  <c r="BY346" i="1"/>
  <c r="CD346" i="1"/>
  <c r="BP346" i="1"/>
  <c r="AV346" i="1"/>
  <c r="BA346" i="1"/>
  <c r="AS346" i="1"/>
  <c r="AX346" i="1"/>
  <c r="BC346" i="1"/>
  <c r="BF346" i="1"/>
  <c r="AW346" i="1"/>
  <c r="BB346" i="1"/>
  <c r="BG346" i="1"/>
  <c r="BH346" i="1"/>
  <c r="BI346" i="1"/>
  <c r="AI346" i="1"/>
  <c r="BJ346" i="1"/>
  <c r="BK346" i="1"/>
  <c r="BM346" i="1"/>
  <c r="AT346" i="1"/>
  <c r="AY346" i="1"/>
  <c r="BD346" i="1"/>
  <c r="AU346" i="1"/>
  <c r="AZ346" i="1"/>
  <c r="BE346" i="1"/>
  <c r="AQ346" i="1"/>
  <c r="X346" i="1"/>
  <c r="FO345" i="1"/>
  <c r="FQ345" i="1"/>
  <c r="FS345" i="1"/>
  <c r="ER345" i="1"/>
  <c r="EW345" i="1"/>
  <c r="EO345" i="1"/>
  <c r="ET345" i="1"/>
  <c r="EY345" i="1"/>
  <c r="FB345" i="1"/>
  <c r="ES345" i="1"/>
  <c r="EX345" i="1"/>
  <c r="FC345" i="1"/>
  <c r="FD345" i="1"/>
  <c r="FE345" i="1"/>
  <c r="AM345" i="1"/>
  <c r="FF345" i="1"/>
  <c r="FG345" i="1"/>
  <c r="FI345" i="1"/>
  <c r="EP345" i="1"/>
  <c r="EU345" i="1"/>
  <c r="EZ345" i="1"/>
  <c r="EQ345" i="1"/>
  <c r="EV345" i="1"/>
  <c r="FA345" i="1"/>
  <c r="EM345" i="1"/>
  <c r="DS345" i="1"/>
  <c r="DX345" i="1"/>
  <c r="DP345" i="1"/>
  <c r="DU345" i="1"/>
  <c r="DZ345" i="1"/>
  <c r="EC345" i="1"/>
  <c r="DT345" i="1"/>
  <c r="DY345" i="1"/>
  <c r="ED345" i="1"/>
  <c r="EE345" i="1"/>
  <c r="EF345" i="1"/>
  <c r="AL345" i="1"/>
  <c r="EG345" i="1"/>
  <c r="EH345" i="1"/>
  <c r="EJ345" i="1"/>
  <c r="DQ345" i="1"/>
  <c r="DV345" i="1"/>
  <c r="EA345" i="1"/>
  <c r="DR345" i="1"/>
  <c r="DW345" i="1"/>
  <c r="EB345" i="1"/>
  <c r="DN345" i="1"/>
  <c r="CT345" i="1"/>
  <c r="CY345" i="1"/>
  <c r="CQ345" i="1"/>
  <c r="CV345" i="1"/>
  <c r="DA345" i="1"/>
  <c r="DD345" i="1"/>
  <c r="CU345" i="1"/>
  <c r="CZ345" i="1"/>
  <c r="DE345" i="1"/>
  <c r="DF345" i="1"/>
  <c r="DG345" i="1"/>
  <c r="AK345" i="1"/>
  <c r="DH345" i="1"/>
  <c r="DI345" i="1"/>
  <c r="DK345" i="1"/>
  <c r="CR345" i="1"/>
  <c r="CW345" i="1"/>
  <c r="DB345" i="1"/>
  <c r="CS345" i="1"/>
  <c r="CX345" i="1"/>
  <c r="DC345" i="1"/>
  <c r="CO345" i="1"/>
  <c r="BU345" i="1"/>
  <c r="BZ345" i="1"/>
  <c r="BR345" i="1"/>
  <c r="BW345" i="1"/>
  <c r="CB345" i="1"/>
  <c r="CE345" i="1"/>
  <c r="BV345" i="1"/>
  <c r="CA345" i="1"/>
  <c r="CF345" i="1"/>
  <c r="CG345" i="1"/>
  <c r="CH345" i="1"/>
  <c r="AJ345" i="1"/>
  <c r="CI345" i="1"/>
  <c r="CJ345" i="1"/>
  <c r="CL345" i="1"/>
  <c r="BS345" i="1"/>
  <c r="BX345" i="1"/>
  <c r="CC345" i="1"/>
  <c r="BT345" i="1"/>
  <c r="BY345" i="1"/>
  <c r="CD345" i="1"/>
  <c r="BP345" i="1"/>
  <c r="AV345" i="1"/>
  <c r="BA345" i="1"/>
  <c r="AS345" i="1"/>
  <c r="AX345" i="1"/>
  <c r="BC345" i="1"/>
  <c r="BF345" i="1"/>
  <c r="AW345" i="1"/>
  <c r="BB345" i="1"/>
  <c r="BG345" i="1"/>
  <c r="BH345" i="1"/>
  <c r="BI345" i="1"/>
  <c r="AI345" i="1"/>
  <c r="BJ345" i="1"/>
  <c r="BK345" i="1"/>
  <c r="BM345" i="1"/>
  <c r="AT345" i="1"/>
  <c r="AY345" i="1"/>
  <c r="BD345" i="1"/>
  <c r="AU345" i="1"/>
  <c r="AZ345" i="1"/>
  <c r="BE345" i="1"/>
  <c r="AQ345" i="1"/>
  <c r="X345" i="1"/>
  <c r="FO344" i="1"/>
  <c r="FQ344" i="1"/>
  <c r="FS344" i="1"/>
  <c r="ER344" i="1"/>
  <c r="EW344" i="1"/>
  <c r="EO344" i="1"/>
  <c r="ET344" i="1"/>
  <c r="EY344" i="1"/>
  <c r="FB344" i="1"/>
  <c r="ES344" i="1"/>
  <c r="EX344" i="1"/>
  <c r="FC344" i="1"/>
  <c r="FD344" i="1"/>
  <c r="FE344" i="1"/>
  <c r="AM344" i="1"/>
  <c r="FF344" i="1"/>
  <c r="FG344" i="1"/>
  <c r="FI344" i="1"/>
  <c r="EP344" i="1"/>
  <c r="EU344" i="1"/>
  <c r="EZ344" i="1"/>
  <c r="EQ344" i="1"/>
  <c r="EV344" i="1"/>
  <c r="FA344" i="1"/>
  <c r="EM344" i="1"/>
  <c r="DS344" i="1"/>
  <c r="DX344" i="1"/>
  <c r="DP344" i="1"/>
  <c r="DU344" i="1"/>
  <c r="DZ344" i="1"/>
  <c r="EC344" i="1"/>
  <c r="DT344" i="1"/>
  <c r="DY344" i="1"/>
  <c r="ED344" i="1"/>
  <c r="EE344" i="1"/>
  <c r="EF344" i="1"/>
  <c r="AL344" i="1"/>
  <c r="EG344" i="1"/>
  <c r="EH344" i="1"/>
  <c r="EJ344" i="1"/>
  <c r="DQ344" i="1"/>
  <c r="DV344" i="1"/>
  <c r="EA344" i="1"/>
  <c r="DR344" i="1"/>
  <c r="DW344" i="1"/>
  <c r="EB344" i="1"/>
  <c r="DN344" i="1"/>
  <c r="CT344" i="1"/>
  <c r="CY344" i="1"/>
  <c r="CQ344" i="1"/>
  <c r="CV344" i="1"/>
  <c r="DA344" i="1"/>
  <c r="DD344" i="1"/>
  <c r="CU344" i="1"/>
  <c r="CZ344" i="1"/>
  <c r="DE344" i="1"/>
  <c r="DF344" i="1"/>
  <c r="DG344" i="1"/>
  <c r="AK344" i="1"/>
  <c r="DH344" i="1"/>
  <c r="DI344" i="1"/>
  <c r="DK344" i="1"/>
  <c r="CR344" i="1"/>
  <c r="CW344" i="1"/>
  <c r="DB344" i="1"/>
  <c r="CS344" i="1"/>
  <c r="CX344" i="1"/>
  <c r="DC344" i="1"/>
  <c r="CO344" i="1"/>
  <c r="BU344" i="1"/>
  <c r="BZ344" i="1"/>
  <c r="BR344" i="1"/>
  <c r="BW344" i="1"/>
  <c r="CB344" i="1"/>
  <c r="CE344" i="1"/>
  <c r="BV344" i="1"/>
  <c r="CA344" i="1"/>
  <c r="CF344" i="1"/>
  <c r="CG344" i="1"/>
  <c r="CH344" i="1"/>
  <c r="AJ344" i="1"/>
  <c r="CI344" i="1"/>
  <c r="CJ344" i="1"/>
  <c r="CL344" i="1"/>
  <c r="BS344" i="1"/>
  <c r="BX344" i="1"/>
  <c r="CC344" i="1"/>
  <c r="BT344" i="1"/>
  <c r="BY344" i="1"/>
  <c r="CD344" i="1"/>
  <c r="BP344" i="1"/>
  <c r="AV344" i="1"/>
  <c r="BA344" i="1"/>
  <c r="AS344" i="1"/>
  <c r="AX344" i="1"/>
  <c r="BC344" i="1"/>
  <c r="BF344" i="1"/>
  <c r="AW344" i="1"/>
  <c r="BB344" i="1"/>
  <c r="BG344" i="1"/>
  <c r="BH344" i="1"/>
  <c r="BI344" i="1"/>
  <c r="AI344" i="1"/>
  <c r="BJ344" i="1"/>
  <c r="BK344" i="1"/>
  <c r="BM344" i="1"/>
  <c r="AT344" i="1"/>
  <c r="AY344" i="1"/>
  <c r="BD344" i="1"/>
  <c r="AU344" i="1"/>
  <c r="AZ344" i="1"/>
  <c r="BE344" i="1"/>
  <c r="AQ344" i="1"/>
  <c r="X344" i="1"/>
  <c r="FO343" i="1"/>
  <c r="FQ343" i="1"/>
  <c r="FS343" i="1"/>
  <c r="ER343" i="1"/>
  <c r="EW343" i="1"/>
  <c r="EO343" i="1"/>
  <c r="ET343" i="1"/>
  <c r="EY343" i="1"/>
  <c r="FB343" i="1"/>
  <c r="ES343" i="1"/>
  <c r="EX343" i="1"/>
  <c r="FC343" i="1"/>
  <c r="FD343" i="1"/>
  <c r="FE343" i="1"/>
  <c r="AM343" i="1"/>
  <c r="FF343" i="1"/>
  <c r="FG343" i="1"/>
  <c r="FI343" i="1"/>
  <c r="EP343" i="1"/>
  <c r="EU343" i="1"/>
  <c r="EZ343" i="1"/>
  <c r="EQ343" i="1"/>
  <c r="EV343" i="1"/>
  <c r="FA343" i="1"/>
  <c r="EM343" i="1"/>
  <c r="DS343" i="1"/>
  <c r="DX343" i="1"/>
  <c r="DP343" i="1"/>
  <c r="DU343" i="1"/>
  <c r="DZ343" i="1"/>
  <c r="EC343" i="1"/>
  <c r="DT343" i="1"/>
  <c r="DY343" i="1"/>
  <c r="ED343" i="1"/>
  <c r="EE343" i="1"/>
  <c r="EF343" i="1"/>
  <c r="AL343" i="1"/>
  <c r="EG343" i="1"/>
  <c r="EH343" i="1"/>
  <c r="EJ343" i="1"/>
  <c r="DQ343" i="1"/>
  <c r="DV343" i="1"/>
  <c r="EA343" i="1"/>
  <c r="DR343" i="1"/>
  <c r="DW343" i="1"/>
  <c r="EB343" i="1"/>
  <c r="DN343" i="1"/>
  <c r="CT343" i="1"/>
  <c r="CY343" i="1"/>
  <c r="CQ343" i="1"/>
  <c r="CV343" i="1"/>
  <c r="DA343" i="1"/>
  <c r="DD343" i="1"/>
  <c r="CU343" i="1"/>
  <c r="CZ343" i="1"/>
  <c r="DE343" i="1"/>
  <c r="DF343" i="1"/>
  <c r="DG343" i="1"/>
  <c r="AK343" i="1"/>
  <c r="DH343" i="1"/>
  <c r="DI343" i="1"/>
  <c r="DK343" i="1"/>
  <c r="CR343" i="1"/>
  <c r="CW343" i="1"/>
  <c r="DB343" i="1"/>
  <c r="CS343" i="1"/>
  <c r="CX343" i="1"/>
  <c r="DC343" i="1"/>
  <c r="CO343" i="1"/>
  <c r="BU343" i="1"/>
  <c r="BZ343" i="1"/>
  <c r="BR343" i="1"/>
  <c r="BW343" i="1"/>
  <c r="CB343" i="1"/>
  <c r="CE343" i="1"/>
  <c r="BV343" i="1"/>
  <c r="CA343" i="1"/>
  <c r="CF343" i="1"/>
  <c r="CG343" i="1"/>
  <c r="CH343" i="1"/>
  <c r="AJ343" i="1"/>
  <c r="CI343" i="1"/>
  <c r="CJ343" i="1"/>
  <c r="CL343" i="1"/>
  <c r="BS343" i="1"/>
  <c r="BX343" i="1"/>
  <c r="CC343" i="1"/>
  <c r="BT343" i="1"/>
  <c r="BY343" i="1"/>
  <c r="CD343" i="1"/>
  <c r="BP343" i="1"/>
  <c r="AV343" i="1"/>
  <c r="BA343" i="1"/>
  <c r="AS343" i="1"/>
  <c r="AX343" i="1"/>
  <c r="BC343" i="1"/>
  <c r="BF343" i="1"/>
  <c r="AW343" i="1"/>
  <c r="BB343" i="1"/>
  <c r="BG343" i="1"/>
  <c r="BH343" i="1"/>
  <c r="BI343" i="1"/>
  <c r="AI343" i="1"/>
  <c r="BJ343" i="1"/>
  <c r="BK343" i="1"/>
  <c r="BM343" i="1"/>
  <c r="AT343" i="1"/>
  <c r="AY343" i="1"/>
  <c r="BD343" i="1"/>
  <c r="AU343" i="1"/>
  <c r="AZ343" i="1"/>
  <c r="BE343" i="1"/>
  <c r="AQ343" i="1"/>
  <c r="X343" i="1"/>
  <c r="FO342" i="1"/>
  <c r="FQ342" i="1"/>
  <c r="FS342" i="1"/>
  <c r="ER342" i="1"/>
  <c r="EW342" i="1"/>
  <c r="EO342" i="1"/>
  <c r="ET342" i="1"/>
  <c r="EY342" i="1"/>
  <c r="FB342" i="1"/>
  <c r="ES342" i="1"/>
  <c r="EX342" i="1"/>
  <c r="FC342" i="1"/>
  <c r="FD342" i="1"/>
  <c r="FE342" i="1"/>
  <c r="AM342" i="1"/>
  <c r="FF342" i="1"/>
  <c r="FG342" i="1"/>
  <c r="FI342" i="1"/>
  <c r="EP342" i="1"/>
  <c r="EU342" i="1"/>
  <c r="EZ342" i="1"/>
  <c r="EQ342" i="1"/>
  <c r="EV342" i="1"/>
  <c r="FA342" i="1"/>
  <c r="EM342" i="1"/>
  <c r="DS342" i="1"/>
  <c r="DX342" i="1"/>
  <c r="DP342" i="1"/>
  <c r="DU342" i="1"/>
  <c r="DZ342" i="1"/>
  <c r="EC342" i="1"/>
  <c r="DT342" i="1"/>
  <c r="DY342" i="1"/>
  <c r="ED342" i="1"/>
  <c r="EE342" i="1"/>
  <c r="EF342" i="1"/>
  <c r="AL342" i="1"/>
  <c r="EG342" i="1"/>
  <c r="EH342" i="1"/>
  <c r="EJ342" i="1"/>
  <c r="DQ342" i="1"/>
  <c r="DV342" i="1"/>
  <c r="EA342" i="1"/>
  <c r="DR342" i="1"/>
  <c r="DW342" i="1"/>
  <c r="EB342" i="1"/>
  <c r="DN342" i="1"/>
  <c r="CT342" i="1"/>
  <c r="CY342" i="1"/>
  <c r="CQ342" i="1"/>
  <c r="CV342" i="1"/>
  <c r="DA342" i="1"/>
  <c r="DD342" i="1"/>
  <c r="CU342" i="1"/>
  <c r="CZ342" i="1"/>
  <c r="DE342" i="1"/>
  <c r="DF342" i="1"/>
  <c r="DG342" i="1"/>
  <c r="AK342" i="1"/>
  <c r="DH342" i="1"/>
  <c r="DI342" i="1"/>
  <c r="DK342" i="1"/>
  <c r="CR342" i="1"/>
  <c r="CW342" i="1"/>
  <c r="DB342" i="1"/>
  <c r="CS342" i="1"/>
  <c r="CX342" i="1"/>
  <c r="DC342" i="1"/>
  <c r="CO342" i="1"/>
  <c r="BU342" i="1"/>
  <c r="BZ342" i="1"/>
  <c r="BR342" i="1"/>
  <c r="BW342" i="1"/>
  <c r="CB342" i="1"/>
  <c r="CE342" i="1"/>
  <c r="BV342" i="1"/>
  <c r="CA342" i="1"/>
  <c r="CF342" i="1"/>
  <c r="CG342" i="1"/>
  <c r="CH342" i="1"/>
  <c r="AJ342" i="1"/>
  <c r="CI342" i="1"/>
  <c r="CJ342" i="1"/>
  <c r="CL342" i="1"/>
  <c r="BS342" i="1"/>
  <c r="BX342" i="1"/>
  <c r="CC342" i="1"/>
  <c r="BT342" i="1"/>
  <c r="BY342" i="1"/>
  <c r="CD342" i="1"/>
  <c r="BP342" i="1"/>
  <c r="AV342" i="1"/>
  <c r="BA342" i="1"/>
  <c r="AS342" i="1"/>
  <c r="AX342" i="1"/>
  <c r="BC342" i="1"/>
  <c r="BF342" i="1"/>
  <c r="AW342" i="1"/>
  <c r="BB342" i="1"/>
  <c r="BG342" i="1"/>
  <c r="BH342" i="1"/>
  <c r="BI342" i="1"/>
  <c r="AI342" i="1"/>
  <c r="BJ342" i="1"/>
  <c r="BK342" i="1"/>
  <c r="BM342" i="1"/>
  <c r="AT342" i="1"/>
  <c r="AY342" i="1"/>
  <c r="BD342" i="1"/>
  <c r="AU342" i="1"/>
  <c r="AZ342" i="1"/>
  <c r="BE342" i="1"/>
  <c r="AQ342" i="1"/>
  <c r="X342" i="1"/>
  <c r="FO341" i="1"/>
  <c r="FQ341" i="1"/>
  <c r="FS341" i="1"/>
  <c r="ER341" i="1"/>
  <c r="EW341" i="1"/>
  <c r="EO341" i="1"/>
  <c r="ET341" i="1"/>
  <c r="EY341" i="1"/>
  <c r="FB341" i="1"/>
  <c r="ES341" i="1"/>
  <c r="EX341" i="1"/>
  <c r="FC341" i="1"/>
  <c r="FD341" i="1"/>
  <c r="FE341" i="1"/>
  <c r="AM341" i="1"/>
  <c r="FF341" i="1"/>
  <c r="FG341" i="1"/>
  <c r="FI341" i="1"/>
  <c r="EP341" i="1"/>
  <c r="EU341" i="1"/>
  <c r="EZ341" i="1"/>
  <c r="EQ341" i="1"/>
  <c r="EV341" i="1"/>
  <c r="FA341" i="1"/>
  <c r="EM341" i="1"/>
  <c r="DS341" i="1"/>
  <c r="DX341" i="1"/>
  <c r="DP341" i="1"/>
  <c r="DU341" i="1"/>
  <c r="DZ341" i="1"/>
  <c r="EC341" i="1"/>
  <c r="DT341" i="1"/>
  <c r="DY341" i="1"/>
  <c r="ED341" i="1"/>
  <c r="EE341" i="1"/>
  <c r="EF341" i="1"/>
  <c r="AL341" i="1"/>
  <c r="EG341" i="1"/>
  <c r="EH341" i="1"/>
  <c r="EJ341" i="1"/>
  <c r="DQ341" i="1"/>
  <c r="DV341" i="1"/>
  <c r="EA341" i="1"/>
  <c r="DR341" i="1"/>
  <c r="DW341" i="1"/>
  <c r="EB341" i="1"/>
  <c r="DN341" i="1"/>
  <c r="CT341" i="1"/>
  <c r="CY341" i="1"/>
  <c r="CQ341" i="1"/>
  <c r="CV341" i="1"/>
  <c r="DA341" i="1"/>
  <c r="DD341" i="1"/>
  <c r="CU341" i="1"/>
  <c r="CZ341" i="1"/>
  <c r="DE341" i="1"/>
  <c r="DF341" i="1"/>
  <c r="DG341" i="1"/>
  <c r="AK341" i="1"/>
  <c r="DH341" i="1"/>
  <c r="DI341" i="1"/>
  <c r="DK341" i="1"/>
  <c r="CR341" i="1"/>
  <c r="CW341" i="1"/>
  <c r="DB341" i="1"/>
  <c r="CS341" i="1"/>
  <c r="CX341" i="1"/>
  <c r="DC341" i="1"/>
  <c r="CO341" i="1"/>
  <c r="BU341" i="1"/>
  <c r="BZ341" i="1"/>
  <c r="BR341" i="1"/>
  <c r="BW341" i="1"/>
  <c r="CB341" i="1"/>
  <c r="CE341" i="1"/>
  <c r="BV341" i="1"/>
  <c r="CA341" i="1"/>
  <c r="CF341" i="1"/>
  <c r="CG341" i="1"/>
  <c r="CH341" i="1"/>
  <c r="AJ341" i="1"/>
  <c r="CI341" i="1"/>
  <c r="CJ341" i="1"/>
  <c r="CL341" i="1"/>
  <c r="BS341" i="1"/>
  <c r="BX341" i="1"/>
  <c r="CC341" i="1"/>
  <c r="BT341" i="1"/>
  <c r="BY341" i="1"/>
  <c r="CD341" i="1"/>
  <c r="BP341" i="1"/>
  <c r="AV341" i="1"/>
  <c r="BA341" i="1"/>
  <c r="AS341" i="1"/>
  <c r="AX341" i="1"/>
  <c r="BC341" i="1"/>
  <c r="BF341" i="1"/>
  <c r="AW341" i="1"/>
  <c r="BB341" i="1"/>
  <c r="BG341" i="1"/>
  <c r="BH341" i="1"/>
  <c r="BI341" i="1"/>
  <c r="AI341" i="1"/>
  <c r="BJ341" i="1"/>
  <c r="BK341" i="1"/>
  <c r="BM341" i="1"/>
  <c r="AT341" i="1"/>
  <c r="AY341" i="1"/>
  <c r="BD341" i="1"/>
  <c r="AU341" i="1"/>
  <c r="AZ341" i="1"/>
  <c r="BE341" i="1"/>
  <c r="AQ341" i="1"/>
  <c r="X341" i="1"/>
  <c r="FO340" i="1"/>
  <c r="FQ340" i="1"/>
  <c r="FS340" i="1"/>
  <c r="ER340" i="1"/>
  <c r="EW340" i="1"/>
  <c r="EO340" i="1"/>
  <c r="ET340" i="1"/>
  <c r="EY340" i="1"/>
  <c r="FB340" i="1"/>
  <c r="ES340" i="1"/>
  <c r="EX340" i="1"/>
  <c r="FC340" i="1"/>
  <c r="FD340" i="1"/>
  <c r="FE340" i="1"/>
  <c r="AM340" i="1"/>
  <c r="FF340" i="1"/>
  <c r="FG340" i="1"/>
  <c r="FI340" i="1"/>
  <c r="EP340" i="1"/>
  <c r="EU340" i="1"/>
  <c r="EZ340" i="1"/>
  <c r="EQ340" i="1"/>
  <c r="EV340" i="1"/>
  <c r="FA340" i="1"/>
  <c r="EM340" i="1"/>
  <c r="DS340" i="1"/>
  <c r="DX340" i="1"/>
  <c r="DP340" i="1"/>
  <c r="DU340" i="1"/>
  <c r="DZ340" i="1"/>
  <c r="EC340" i="1"/>
  <c r="DT340" i="1"/>
  <c r="DY340" i="1"/>
  <c r="ED340" i="1"/>
  <c r="EE340" i="1"/>
  <c r="EF340" i="1"/>
  <c r="AL340" i="1"/>
  <c r="EG340" i="1"/>
  <c r="EH340" i="1"/>
  <c r="EJ340" i="1"/>
  <c r="DQ340" i="1"/>
  <c r="DV340" i="1"/>
  <c r="EA340" i="1"/>
  <c r="DR340" i="1"/>
  <c r="DW340" i="1"/>
  <c r="EB340" i="1"/>
  <c r="DN340" i="1"/>
  <c r="CT340" i="1"/>
  <c r="CY340" i="1"/>
  <c r="CQ340" i="1"/>
  <c r="CV340" i="1"/>
  <c r="DA340" i="1"/>
  <c r="DD340" i="1"/>
  <c r="CU340" i="1"/>
  <c r="CZ340" i="1"/>
  <c r="DE340" i="1"/>
  <c r="DF340" i="1"/>
  <c r="DG340" i="1"/>
  <c r="AK340" i="1"/>
  <c r="DH340" i="1"/>
  <c r="DI340" i="1"/>
  <c r="DK340" i="1"/>
  <c r="CR340" i="1"/>
  <c r="CW340" i="1"/>
  <c r="DB340" i="1"/>
  <c r="CS340" i="1"/>
  <c r="CX340" i="1"/>
  <c r="DC340" i="1"/>
  <c r="CO340" i="1"/>
  <c r="BU340" i="1"/>
  <c r="BZ340" i="1"/>
  <c r="BR340" i="1"/>
  <c r="BW340" i="1"/>
  <c r="CB340" i="1"/>
  <c r="CE340" i="1"/>
  <c r="BV340" i="1"/>
  <c r="CA340" i="1"/>
  <c r="CF340" i="1"/>
  <c r="CG340" i="1"/>
  <c r="CH340" i="1"/>
  <c r="AJ340" i="1"/>
  <c r="CI340" i="1"/>
  <c r="CJ340" i="1"/>
  <c r="CL340" i="1"/>
  <c r="BS340" i="1"/>
  <c r="BX340" i="1"/>
  <c r="CC340" i="1"/>
  <c r="BT340" i="1"/>
  <c r="BY340" i="1"/>
  <c r="CD340" i="1"/>
  <c r="BP340" i="1"/>
  <c r="AV340" i="1"/>
  <c r="BA340" i="1"/>
  <c r="AS340" i="1"/>
  <c r="AX340" i="1"/>
  <c r="BC340" i="1"/>
  <c r="BF340" i="1"/>
  <c r="AW340" i="1"/>
  <c r="BB340" i="1"/>
  <c r="BG340" i="1"/>
  <c r="BH340" i="1"/>
  <c r="BI340" i="1"/>
  <c r="AI340" i="1"/>
  <c r="BJ340" i="1"/>
  <c r="BK340" i="1"/>
  <c r="BM340" i="1"/>
  <c r="AT340" i="1"/>
  <c r="AY340" i="1"/>
  <c r="BD340" i="1"/>
  <c r="AU340" i="1"/>
  <c r="AZ340" i="1"/>
  <c r="BE340" i="1"/>
  <c r="AQ340" i="1"/>
  <c r="X340" i="1"/>
  <c r="FO339" i="1"/>
  <c r="FQ339" i="1"/>
  <c r="FS339" i="1"/>
  <c r="ER339" i="1"/>
  <c r="EW339" i="1"/>
  <c r="EO339" i="1"/>
  <c r="ET339" i="1"/>
  <c r="EY339" i="1"/>
  <c r="FB339" i="1"/>
  <c r="ES339" i="1"/>
  <c r="EX339" i="1"/>
  <c r="FC339" i="1"/>
  <c r="FD339" i="1"/>
  <c r="FE339" i="1"/>
  <c r="AM339" i="1"/>
  <c r="FF339" i="1"/>
  <c r="FG339" i="1"/>
  <c r="FI339" i="1"/>
  <c r="EP339" i="1"/>
  <c r="EU339" i="1"/>
  <c r="EZ339" i="1"/>
  <c r="EQ339" i="1"/>
  <c r="EV339" i="1"/>
  <c r="FA339" i="1"/>
  <c r="EM339" i="1"/>
  <c r="DS339" i="1"/>
  <c r="DX339" i="1"/>
  <c r="DP339" i="1"/>
  <c r="DU339" i="1"/>
  <c r="DZ339" i="1"/>
  <c r="EC339" i="1"/>
  <c r="DT339" i="1"/>
  <c r="DY339" i="1"/>
  <c r="ED339" i="1"/>
  <c r="EE339" i="1"/>
  <c r="EF339" i="1"/>
  <c r="AL339" i="1"/>
  <c r="EG339" i="1"/>
  <c r="EH339" i="1"/>
  <c r="EJ339" i="1"/>
  <c r="DQ339" i="1"/>
  <c r="DV339" i="1"/>
  <c r="EA339" i="1"/>
  <c r="DR339" i="1"/>
  <c r="DW339" i="1"/>
  <c r="EB339" i="1"/>
  <c r="DN339" i="1"/>
  <c r="CT339" i="1"/>
  <c r="CY339" i="1"/>
  <c r="CQ339" i="1"/>
  <c r="CV339" i="1"/>
  <c r="DA339" i="1"/>
  <c r="DD339" i="1"/>
  <c r="CU339" i="1"/>
  <c r="CZ339" i="1"/>
  <c r="DE339" i="1"/>
  <c r="DF339" i="1"/>
  <c r="DG339" i="1"/>
  <c r="AK339" i="1"/>
  <c r="DH339" i="1"/>
  <c r="DI339" i="1"/>
  <c r="DK339" i="1"/>
  <c r="CR339" i="1"/>
  <c r="CW339" i="1"/>
  <c r="DB339" i="1"/>
  <c r="CS339" i="1"/>
  <c r="CX339" i="1"/>
  <c r="DC339" i="1"/>
  <c r="CO339" i="1"/>
  <c r="BU339" i="1"/>
  <c r="BZ339" i="1"/>
  <c r="BR339" i="1"/>
  <c r="BW339" i="1"/>
  <c r="CB339" i="1"/>
  <c r="CE339" i="1"/>
  <c r="BV339" i="1"/>
  <c r="CA339" i="1"/>
  <c r="CF339" i="1"/>
  <c r="CG339" i="1"/>
  <c r="CH339" i="1"/>
  <c r="AJ339" i="1"/>
  <c r="CI339" i="1"/>
  <c r="CJ339" i="1"/>
  <c r="CL339" i="1"/>
  <c r="BS339" i="1"/>
  <c r="BX339" i="1"/>
  <c r="CC339" i="1"/>
  <c r="BT339" i="1"/>
  <c r="BY339" i="1"/>
  <c r="CD339" i="1"/>
  <c r="BP339" i="1"/>
  <c r="AV339" i="1"/>
  <c r="BA339" i="1"/>
  <c r="AS339" i="1"/>
  <c r="AX339" i="1"/>
  <c r="BC339" i="1"/>
  <c r="BF339" i="1"/>
  <c r="AW339" i="1"/>
  <c r="BB339" i="1"/>
  <c r="BG339" i="1"/>
  <c r="BH339" i="1"/>
  <c r="BI339" i="1"/>
  <c r="AI339" i="1"/>
  <c r="BJ339" i="1"/>
  <c r="BK339" i="1"/>
  <c r="BM339" i="1"/>
  <c r="AT339" i="1"/>
  <c r="AY339" i="1"/>
  <c r="BD339" i="1"/>
  <c r="AU339" i="1"/>
  <c r="AZ339" i="1"/>
  <c r="BE339" i="1"/>
  <c r="AQ339" i="1"/>
  <c r="X339" i="1"/>
  <c r="FO338" i="1"/>
  <c r="FQ338" i="1"/>
  <c r="FS338" i="1"/>
  <c r="ER338" i="1"/>
  <c r="EW338" i="1"/>
  <c r="EO338" i="1"/>
  <c r="ET338" i="1"/>
  <c r="EY338" i="1"/>
  <c r="FB338" i="1"/>
  <c r="ES338" i="1"/>
  <c r="EX338" i="1"/>
  <c r="FC338" i="1"/>
  <c r="FD338" i="1"/>
  <c r="FE338" i="1"/>
  <c r="AM338" i="1"/>
  <c r="FF338" i="1"/>
  <c r="FG338" i="1"/>
  <c r="FI338" i="1"/>
  <c r="EP338" i="1"/>
  <c r="EU338" i="1"/>
  <c r="EZ338" i="1"/>
  <c r="EQ338" i="1"/>
  <c r="EV338" i="1"/>
  <c r="FA338" i="1"/>
  <c r="EM338" i="1"/>
  <c r="DS338" i="1"/>
  <c r="DX338" i="1"/>
  <c r="DP338" i="1"/>
  <c r="DU338" i="1"/>
  <c r="DZ338" i="1"/>
  <c r="EC338" i="1"/>
  <c r="DT338" i="1"/>
  <c r="DY338" i="1"/>
  <c r="ED338" i="1"/>
  <c r="EE338" i="1"/>
  <c r="EF338" i="1"/>
  <c r="AL338" i="1"/>
  <c r="EG338" i="1"/>
  <c r="EH338" i="1"/>
  <c r="EJ338" i="1"/>
  <c r="DQ338" i="1"/>
  <c r="DV338" i="1"/>
  <c r="EA338" i="1"/>
  <c r="DR338" i="1"/>
  <c r="DW338" i="1"/>
  <c r="EB338" i="1"/>
  <c r="DN338" i="1"/>
  <c r="CT338" i="1"/>
  <c r="CY338" i="1"/>
  <c r="CQ338" i="1"/>
  <c r="CV338" i="1"/>
  <c r="DA338" i="1"/>
  <c r="DD338" i="1"/>
  <c r="CU338" i="1"/>
  <c r="CZ338" i="1"/>
  <c r="DE338" i="1"/>
  <c r="DF338" i="1"/>
  <c r="DG338" i="1"/>
  <c r="AK338" i="1"/>
  <c r="DH338" i="1"/>
  <c r="DI338" i="1"/>
  <c r="DK338" i="1"/>
  <c r="CR338" i="1"/>
  <c r="CW338" i="1"/>
  <c r="DB338" i="1"/>
  <c r="CS338" i="1"/>
  <c r="CX338" i="1"/>
  <c r="DC338" i="1"/>
  <c r="CO338" i="1"/>
  <c r="BU338" i="1"/>
  <c r="BZ338" i="1"/>
  <c r="BR338" i="1"/>
  <c r="BW338" i="1"/>
  <c r="CB338" i="1"/>
  <c r="CE338" i="1"/>
  <c r="BV338" i="1"/>
  <c r="CA338" i="1"/>
  <c r="CF338" i="1"/>
  <c r="CG338" i="1"/>
  <c r="CH338" i="1"/>
  <c r="AJ338" i="1"/>
  <c r="CI338" i="1"/>
  <c r="CJ338" i="1"/>
  <c r="CL338" i="1"/>
  <c r="BS338" i="1"/>
  <c r="BX338" i="1"/>
  <c r="CC338" i="1"/>
  <c r="BT338" i="1"/>
  <c r="BY338" i="1"/>
  <c r="CD338" i="1"/>
  <c r="BP338" i="1"/>
  <c r="AV338" i="1"/>
  <c r="BA338" i="1"/>
  <c r="AS338" i="1"/>
  <c r="AX338" i="1"/>
  <c r="BC338" i="1"/>
  <c r="BF338" i="1"/>
  <c r="AW338" i="1"/>
  <c r="BB338" i="1"/>
  <c r="BG338" i="1"/>
  <c r="BH338" i="1"/>
  <c r="BI338" i="1"/>
  <c r="AI338" i="1"/>
  <c r="BJ338" i="1"/>
  <c r="BK338" i="1"/>
  <c r="BM338" i="1"/>
  <c r="AT338" i="1"/>
  <c r="AY338" i="1"/>
  <c r="BD338" i="1"/>
  <c r="AU338" i="1"/>
  <c r="AZ338" i="1"/>
  <c r="BE338" i="1"/>
  <c r="AQ338" i="1"/>
  <c r="X338" i="1"/>
  <c r="FO337" i="1"/>
  <c r="FQ337" i="1"/>
  <c r="FS337" i="1"/>
  <c r="ER337" i="1"/>
  <c r="EW337" i="1"/>
  <c r="EO337" i="1"/>
  <c r="ET337" i="1"/>
  <c r="EY337" i="1"/>
  <c r="FB337" i="1"/>
  <c r="ES337" i="1"/>
  <c r="EX337" i="1"/>
  <c r="FC337" i="1"/>
  <c r="FD337" i="1"/>
  <c r="FE337" i="1"/>
  <c r="AM337" i="1"/>
  <c r="FF337" i="1"/>
  <c r="FG337" i="1"/>
  <c r="FI337" i="1"/>
  <c r="EP337" i="1"/>
  <c r="EU337" i="1"/>
  <c r="EZ337" i="1"/>
  <c r="EQ337" i="1"/>
  <c r="EV337" i="1"/>
  <c r="FA337" i="1"/>
  <c r="EM337" i="1"/>
  <c r="DS337" i="1"/>
  <c r="DX337" i="1"/>
  <c r="DP337" i="1"/>
  <c r="DU337" i="1"/>
  <c r="DZ337" i="1"/>
  <c r="EC337" i="1"/>
  <c r="DT337" i="1"/>
  <c r="DY337" i="1"/>
  <c r="ED337" i="1"/>
  <c r="EE337" i="1"/>
  <c r="EF337" i="1"/>
  <c r="AL337" i="1"/>
  <c r="EG337" i="1"/>
  <c r="EH337" i="1"/>
  <c r="EJ337" i="1"/>
  <c r="DQ337" i="1"/>
  <c r="DV337" i="1"/>
  <c r="EA337" i="1"/>
  <c r="DR337" i="1"/>
  <c r="DW337" i="1"/>
  <c r="EB337" i="1"/>
  <c r="DN337" i="1"/>
  <c r="CT337" i="1"/>
  <c r="CY337" i="1"/>
  <c r="CQ337" i="1"/>
  <c r="CV337" i="1"/>
  <c r="DA337" i="1"/>
  <c r="DD337" i="1"/>
  <c r="CU337" i="1"/>
  <c r="CZ337" i="1"/>
  <c r="DE337" i="1"/>
  <c r="DF337" i="1"/>
  <c r="DG337" i="1"/>
  <c r="AK337" i="1"/>
  <c r="DH337" i="1"/>
  <c r="DI337" i="1"/>
  <c r="DK337" i="1"/>
  <c r="CR337" i="1"/>
  <c r="CW337" i="1"/>
  <c r="DB337" i="1"/>
  <c r="CS337" i="1"/>
  <c r="CX337" i="1"/>
  <c r="DC337" i="1"/>
  <c r="CO337" i="1"/>
  <c r="BU337" i="1"/>
  <c r="BZ337" i="1"/>
  <c r="BR337" i="1"/>
  <c r="BW337" i="1"/>
  <c r="CB337" i="1"/>
  <c r="CE337" i="1"/>
  <c r="BV337" i="1"/>
  <c r="CA337" i="1"/>
  <c r="CF337" i="1"/>
  <c r="CG337" i="1"/>
  <c r="CH337" i="1"/>
  <c r="AJ337" i="1"/>
  <c r="CI337" i="1"/>
  <c r="CJ337" i="1"/>
  <c r="CL337" i="1"/>
  <c r="BS337" i="1"/>
  <c r="BX337" i="1"/>
  <c r="CC337" i="1"/>
  <c r="BT337" i="1"/>
  <c r="BY337" i="1"/>
  <c r="CD337" i="1"/>
  <c r="BP337" i="1"/>
  <c r="AV337" i="1"/>
  <c r="BA337" i="1"/>
  <c r="AS337" i="1"/>
  <c r="AX337" i="1"/>
  <c r="BC337" i="1"/>
  <c r="BF337" i="1"/>
  <c r="AW337" i="1"/>
  <c r="BB337" i="1"/>
  <c r="BG337" i="1"/>
  <c r="BH337" i="1"/>
  <c r="BI337" i="1"/>
  <c r="AI337" i="1"/>
  <c r="BJ337" i="1"/>
  <c r="BK337" i="1"/>
  <c r="BM337" i="1"/>
  <c r="AT337" i="1"/>
  <c r="AY337" i="1"/>
  <c r="BD337" i="1"/>
  <c r="AU337" i="1"/>
  <c r="AZ337" i="1"/>
  <c r="BE337" i="1"/>
  <c r="AQ337" i="1"/>
  <c r="X337" i="1"/>
  <c r="FO336" i="1"/>
  <c r="FQ336" i="1"/>
  <c r="FS336" i="1"/>
  <c r="ER336" i="1"/>
  <c r="EW336" i="1"/>
  <c r="EO336" i="1"/>
  <c r="ET336" i="1"/>
  <c r="EY336" i="1"/>
  <c r="FB336" i="1"/>
  <c r="ES336" i="1"/>
  <c r="EX336" i="1"/>
  <c r="FC336" i="1"/>
  <c r="FD336" i="1"/>
  <c r="FE336" i="1"/>
  <c r="AM336" i="1"/>
  <c r="FF336" i="1"/>
  <c r="FG336" i="1"/>
  <c r="FI336" i="1"/>
  <c r="EP336" i="1"/>
  <c r="EU336" i="1"/>
  <c r="EZ336" i="1"/>
  <c r="EQ336" i="1"/>
  <c r="EV336" i="1"/>
  <c r="FA336" i="1"/>
  <c r="EM336" i="1"/>
  <c r="DS336" i="1"/>
  <c r="DX336" i="1"/>
  <c r="DP336" i="1"/>
  <c r="DU336" i="1"/>
  <c r="DZ336" i="1"/>
  <c r="EC336" i="1"/>
  <c r="DT336" i="1"/>
  <c r="DY336" i="1"/>
  <c r="ED336" i="1"/>
  <c r="EE336" i="1"/>
  <c r="EF336" i="1"/>
  <c r="AL336" i="1"/>
  <c r="EG336" i="1"/>
  <c r="EH336" i="1"/>
  <c r="EJ336" i="1"/>
  <c r="DQ336" i="1"/>
  <c r="DV336" i="1"/>
  <c r="EA336" i="1"/>
  <c r="DR336" i="1"/>
  <c r="DW336" i="1"/>
  <c r="EB336" i="1"/>
  <c r="DN336" i="1"/>
  <c r="CT336" i="1"/>
  <c r="CY336" i="1"/>
  <c r="CQ336" i="1"/>
  <c r="CV336" i="1"/>
  <c r="DA336" i="1"/>
  <c r="DD336" i="1"/>
  <c r="CU336" i="1"/>
  <c r="CZ336" i="1"/>
  <c r="DE336" i="1"/>
  <c r="DF336" i="1"/>
  <c r="DG336" i="1"/>
  <c r="AK336" i="1"/>
  <c r="DH336" i="1"/>
  <c r="DI336" i="1"/>
  <c r="DK336" i="1"/>
  <c r="CR336" i="1"/>
  <c r="CW336" i="1"/>
  <c r="DB336" i="1"/>
  <c r="CS336" i="1"/>
  <c r="CX336" i="1"/>
  <c r="DC336" i="1"/>
  <c r="CO336" i="1"/>
  <c r="BU336" i="1"/>
  <c r="BZ336" i="1"/>
  <c r="BR336" i="1"/>
  <c r="BW336" i="1"/>
  <c r="CB336" i="1"/>
  <c r="CE336" i="1"/>
  <c r="BV336" i="1"/>
  <c r="CA336" i="1"/>
  <c r="CF336" i="1"/>
  <c r="CG336" i="1"/>
  <c r="CH336" i="1"/>
  <c r="AJ336" i="1"/>
  <c r="CI336" i="1"/>
  <c r="CJ336" i="1"/>
  <c r="CL336" i="1"/>
  <c r="BS336" i="1"/>
  <c r="BX336" i="1"/>
  <c r="CC336" i="1"/>
  <c r="BT336" i="1"/>
  <c r="BY336" i="1"/>
  <c r="CD336" i="1"/>
  <c r="BP336" i="1"/>
  <c r="AV336" i="1"/>
  <c r="BA336" i="1"/>
  <c r="AS336" i="1"/>
  <c r="AX336" i="1"/>
  <c r="BC336" i="1"/>
  <c r="BF336" i="1"/>
  <c r="AW336" i="1"/>
  <c r="BB336" i="1"/>
  <c r="BG336" i="1"/>
  <c r="BH336" i="1"/>
  <c r="BI336" i="1"/>
  <c r="AI336" i="1"/>
  <c r="BJ336" i="1"/>
  <c r="BK336" i="1"/>
  <c r="BM336" i="1"/>
  <c r="AT336" i="1"/>
  <c r="AY336" i="1"/>
  <c r="BD336" i="1"/>
  <c r="AU336" i="1"/>
  <c r="AZ336" i="1"/>
  <c r="BE336" i="1"/>
  <c r="AQ336" i="1"/>
  <c r="X336" i="1"/>
  <c r="FO335" i="1"/>
  <c r="FQ335" i="1"/>
  <c r="FS335" i="1"/>
  <c r="ER335" i="1"/>
  <c r="EW335" i="1"/>
  <c r="EO335" i="1"/>
  <c r="ET335" i="1"/>
  <c r="EY335" i="1"/>
  <c r="FB335" i="1"/>
  <c r="ES335" i="1"/>
  <c r="EX335" i="1"/>
  <c r="FC335" i="1"/>
  <c r="FD335" i="1"/>
  <c r="FE335" i="1"/>
  <c r="AM335" i="1"/>
  <c r="FF335" i="1"/>
  <c r="FG335" i="1"/>
  <c r="FI335" i="1"/>
  <c r="EP335" i="1"/>
  <c r="EU335" i="1"/>
  <c r="EZ335" i="1"/>
  <c r="EQ335" i="1"/>
  <c r="EV335" i="1"/>
  <c r="FA335" i="1"/>
  <c r="EM335" i="1"/>
  <c r="DS335" i="1"/>
  <c r="DX335" i="1"/>
  <c r="DP335" i="1"/>
  <c r="DU335" i="1"/>
  <c r="DZ335" i="1"/>
  <c r="EC335" i="1"/>
  <c r="DT335" i="1"/>
  <c r="DY335" i="1"/>
  <c r="ED335" i="1"/>
  <c r="EE335" i="1"/>
  <c r="EF335" i="1"/>
  <c r="AL335" i="1"/>
  <c r="EG335" i="1"/>
  <c r="EH335" i="1"/>
  <c r="EJ335" i="1"/>
  <c r="DQ335" i="1"/>
  <c r="DV335" i="1"/>
  <c r="EA335" i="1"/>
  <c r="DR335" i="1"/>
  <c r="DW335" i="1"/>
  <c r="EB335" i="1"/>
  <c r="DN335" i="1"/>
  <c r="CT335" i="1"/>
  <c r="CY335" i="1"/>
  <c r="CQ335" i="1"/>
  <c r="CV335" i="1"/>
  <c r="DA335" i="1"/>
  <c r="DD335" i="1"/>
  <c r="CU335" i="1"/>
  <c r="CZ335" i="1"/>
  <c r="DE335" i="1"/>
  <c r="DF335" i="1"/>
  <c r="DG335" i="1"/>
  <c r="AK335" i="1"/>
  <c r="DH335" i="1"/>
  <c r="DI335" i="1"/>
  <c r="DK335" i="1"/>
  <c r="CR335" i="1"/>
  <c r="CW335" i="1"/>
  <c r="DB335" i="1"/>
  <c r="CS335" i="1"/>
  <c r="CX335" i="1"/>
  <c r="DC335" i="1"/>
  <c r="CO335" i="1"/>
  <c r="BU335" i="1"/>
  <c r="BZ335" i="1"/>
  <c r="BR335" i="1"/>
  <c r="BW335" i="1"/>
  <c r="CB335" i="1"/>
  <c r="CE335" i="1"/>
  <c r="BV335" i="1"/>
  <c r="CA335" i="1"/>
  <c r="CF335" i="1"/>
  <c r="CG335" i="1"/>
  <c r="CH335" i="1"/>
  <c r="AJ335" i="1"/>
  <c r="CI335" i="1"/>
  <c r="CJ335" i="1"/>
  <c r="CL335" i="1"/>
  <c r="BS335" i="1"/>
  <c r="BX335" i="1"/>
  <c r="CC335" i="1"/>
  <c r="BT335" i="1"/>
  <c r="BY335" i="1"/>
  <c r="CD335" i="1"/>
  <c r="BP335" i="1"/>
  <c r="AV335" i="1"/>
  <c r="BA335" i="1"/>
  <c r="AS335" i="1"/>
  <c r="AX335" i="1"/>
  <c r="BC335" i="1"/>
  <c r="BF335" i="1"/>
  <c r="AW335" i="1"/>
  <c r="BB335" i="1"/>
  <c r="BG335" i="1"/>
  <c r="BH335" i="1"/>
  <c r="BI335" i="1"/>
  <c r="AI335" i="1"/>
  <c r="BJ335" i="1"/>
  <c r="BK335" i="1"/>
  <c r="BM335" i="1"/>
  <c r="AT335" i="1"/>
  <c r="AY335" i="1"/>
  <c r="BD335" i="1"/>
  <c r="AU335" i="1"/>
  <c r="AZ335" i="1"/>
  <c r="BE335" i="1"/>
  <c r="AQ335" i="1"/>
  <c r="X335" i="1"/>
  <c r="FO334" i="1"/>
  <c r="FQ334" i="1"/>
  <c r="FS334" i="1"/>
  <c r="ER334" i="1"/>
  <c r="EW334" i="1"/>
  <c r="EO334" i="1"/>
  <c r="ET334" i="1"/>
  <c r="EY334" i="1"/>
  <c r="FB334" i="1"/>
  <c r="ES334" i="1"/>
  <c r="EX334" i="1"/>
  <c r="FC334" i="1"/>
  <c r="FD334" i="1"/>
  <c r="FE334" i="1"/>
  <c r="AM334" i="1"/>
  <c r="FF334" i="1"/>
  <c r="FG334" i="1"/>
  <c r="FI334" i="1"/>
  <c r="EP334" i="1"/>
  <c r="EU334" i="1"/>
  <c r="EZ334" i="1"/>
  <c r="EQ334" i="1"/>
  <c r="EV334" i="1"/>
  <c r="FA334" i="1"/>
  <c r="EM334" i="1"/>
  <c r="DS334" i="1"/>
  <c r="DX334" i="1"/>
  <c r="DP334" i="1"/>
  <c r="DU334" i="1"/>
  <c r="DZ334" i="1"/>
  <c r="EC334" i="1"/>
  <c r="DT334" i="1"/>
  <c r="DY334" i="1"/>
  <c r="ED334" i="1"/>
  <c r="EE334" i="1"/>
  <c r="EF334" i="1"/>
  <c r="AL334" i="1"/>
  <c r="EG334" i="1"/>
  <c r="EH334" i="1"/>
  <c r="EJ334" i="1"/>
  <c r="DQ334" i="1"/>
  <c r="DV334" i="1"/>
  <c r="EA334" i="1"/>
  <c r="DR334" i="1"/>
  <c r="DW334" i="1"/>
  <c r="EB334" i="1"/>
  <c r="DN334" i="1"/>
  <c r="CT334" i="1"/>
  <c r="CY334" i="1"/>
  <c r="CQ334" i="1"/>
  <c r="CV334" i="1"/>
  <c r="DA334" i="1"/>
  <c r="DD334" i="1"/>
  <c r="CU334" i="1"/>
  <c r="CZ334" i="1"/>
  <c r="DE334" i="1"/>
  <c r="DF334" i="1"/>
  <c r="DG334" i="1"/>
  <c r="AK334" i="1"/>
  <c r="DH334" i="1"/>
  <c r="DI334" i="1"/>
  <c r="DK334" i="1"/>
  <c r="CR334" i="1"/>
  <c r="CW334" i="1"/>
  <c r="DB334" i="1"/>
  <c r="CS334" i="1"/>
  <c r="CX334" i="1"/>
  <c r="DC334" i="1"/>
  <c r="CO334" i="1"/>
  <c r="BU334" i="1"/>
  <c r="BZ334" i="1"/>
  <c r="BR334" i="1"/>
  <c r="BW334" i="1"/>
  <c r="CB334" i="1"/>
  <c r="CE334" i="1"/>
  <c r="BV334" i="1"/>
  <c r="CA334" i="1"/>
  <c r="CF334" i="1"/>
  <c r="CG334" i="1"/>
  <c r="CH334" i="1"/>
  <c r="AJ334" i="1"/>
  <c r="CI334" i="1"/>
  <c r="CJ334" i="1"/>
  <c r="CL334" i="1"/>
  <c r="BS334" i="1"/>
  <c r="BX334" i="1"/>
  <c r="CC334" i="1"/>
  <c r="BT334" i="1"/>
  <c r="BY334" i="1"/>
  <c r="CD334" i="1"/>
  <c r="BP334" i="1"/>
  <c r="AV334" i="1"/>
  <c r="BA334" i="1"/>
  <c r="AS334" i="1"/>
  <c r="AX334" i="1"/>
  <c r="BC334" i="1"/>
  <c r="BF334" i="1"/>
  <c r="AW334" i="1"/>
  <c r="BB334" i="1"/>
  <c r="BG334" i="1"/>
  <c r="BH334" i="1"/>
  <c r="BI334" i="1"/>
  <c r="AI334" i="1"/>
  <c r="BJ334" i="1"/>
  <c r="BK334" i="1"/>
  <c r="BM334" i="1"/>
  <c r="AT334" i="1"/>
  <c r="AY334" i="1"/>
  <c r="BD334" i="1"/>
  <c r="AU334" i="1"/>
  <c r="AZ334" i="1"/>
  <c r="BE334" i="1"/>
  <c r="AQ334" i="1"/>
  <c r="X334" i="1"/>
  <c r="FO333" i="1"/>
  <c r="FQ333" i="1"/>
  <c r="FS333" i="1"/>
  <c r="ER333" i="1"/>
  <c r="EW333" i="1"/>
  <c r="EO333" i="1"/>
  <c r="ET333" i="1"/>
  <c r="EY333" i="1"/>
  <c r="FB333" i="1"/>
  <c r="ES333" i="1"/>
  <c r="EX333" i="1"/>
  <c r="FC333" i="1"/>
  <c r="FD333" i="1"/>
  <c r="FE333" i="1"/>
  <c r="AM333" i="1"/>
  <c r="FF333" i="1"/>
  <c r="FG333" i="1"/>
  <c r="FI333" i="1"/>
  <c r="EP333" i="1"/>
  <c r="EU333" i="1"/>
  <c r="EZ333" i="1"/>
  <c r="EQ333" i="1"/>
  <c r="EV333" i="1"/>
  <c r="FA333" i="1"/>
  <c r="EM333" i="1"/>
  <c r="DS333" i="1"/>
  <c r="DX333" i="1"/>
  <c r="DP333" i="1"/>
  <c r="DU333" i="1"/>
  <c r="DZ333" i="1"/>
  <c r="EC333" i="1"/>
  <c r="DT333" i="1"/>
  <c r="DY333" i="1"/>
  <c r="ED333" i="1"/>
  <c r="EE333" i="1"/>
  <c r="EF333" i="1"/>
  <c r="AL333" i="1"/>
  <c r="EG333" i="1"/>
  <c r="EH333" i="1"/>
  <c r="EJ333" i="1"/>
  <c r="DQ333" i="1"/>
  <c r="DV333" i="1"/>
  <c r="EA333" i="1"/>
  <c r="DR333" i="1"/>
  <c r="DW333" i="1"/>
  <c r="EB333" i="1"/>
  <c r="DN333" i="1"/>
  <c r="CT333" i="1"/>
  <c r="CY333" i="1"/>
  <c r="CQ333" i="1"/>
  <c r="CV333" i="1"/>
  <c r="DA333" i="1"/>
  <c r="DD333" i="1"/>
  <c r="CU333" i="1"/>
  <c r="CZ333" i="1"/>
  <c r="DE333" i="1"/>
  <c r="DF333" i="1"/>
  <c r="DG333" i="1"/>
  <c r="AK333" i="1"/>
  <c r="DH333" i="1"/>
  <c r="DI333" i="1"/>
  <c r="DK333" i="1"/>
  <c r="CR333" i="1"/>
  <c r="CW333" i="1"/>
  <c r="DB333" i="1"/>
  <c r="CS333" i="1"/>
  <c r="CX333" i="1"/>
  <c r="DC333" i="1"/>
  <c r="CO333" i="1"/>
  <c r="BU333" i="1"/>
  <c r="BZ333" i="1"/>
  <c r="BR333" i="1"/>
  <c r="BW333" i="1"/>
  <c r="CB333" i="1"/>
  <c r="CE333" i="1"/>
  <c r="BV333" i="1"/>
  <c r="CA333" i="1"/>
  <c r="CF333" i="1"/>
  <c r="CG333" i="1"/>
  <c r="CH333" i="1"/>
  <c r="AJ333" i="1"/>
  <c r="CI333" i="1"/>
  <c r="CJ333" i="1"/>
  <c r="CL333" i="1"/>
  <c r="BS333" i="1"/>
  <c r="BX333" i="1"/>
  <c r="CC333" i="1"/>
  <c r="BT333" i="1"/>
  <c r="BY333" i="1"/>
  <c r="CD333" i="1"/>
  <c r="BP333" i="1"/>
  <c r="AV333" i="1"/>
  <c r="BA333" i="1"/>
  <c r="AS333" i="1"/>
  <c r="AX333" i="1"/>
  <c r="BC333" i="1"/>
  <c r="BF333" i="1"/>
  <c r="AW333" i="1"/>
  <c r="BB333" i="1"/>
  <c r="BG333" i="1"/>
  <c r="BH333" i="1"/>
  <c r="BI333" i="1"/>
  <c r="AI333" i="1"/>
  <c r="BJ333" i="1"/>
  <c r="BK333" i="1"/>
  <c r="BM333" i="1"/>
  <c r="AT333" i="1"/>
  <c r="AY333" i="1"/>
  <c r="BD333" i="1"/>
  <c r="AU333" i="1"/>
  <c r="AZ333" i="1"/>
  <c r="BE333" i="1"/>
  <c r="AQ333" i="1"/>
  <c r="X333" i="1"/>
  <c r="FO332" i="1"/>
  <c r="FQ332" i="1"/>
  <c r="FS332" i="1"/>
  <c r="ER332" i="1"/>
  <c r="EW332" i="1"/>
  <c r="EO332" i="1"/>
  <c r="ET332" i="1"/>
  <c r="EY332" i="1"/>
  <c r="FB332" i="1"/>
  <c r="ES332" i="1"/>
  <c r="EX332" i="1"/>
  <c r="FC332" i="1"/>
  <c r="FD332" i="1"/>
  <c r="FE332" i="1"/>
  <c r="AM332" i="1"/>
  <c r="FF332" i="1"/>
  <c r="FG332" i="1"/>
  <c r="FI332" i="1"/>
  <c r="EP332" i="1"/>
  <c r="EU332" i="1"/>
  <c r="EZ332" i="1"/>
  <c r="EQ332" i="1"/>
  <c r="EV332" i="1"/>
  <c r="FA332" i="1"/>
  <c r="EM332" i="1"/>
  <c r="DS332" i="1"/>
  <c r="DX332" i="1"/>
  <c r="DP332" i="1"/>
  <c r="DU332" i="1"/>
  <c r="DZ332" i="1"/>
  <c r="EC332" i="1"/>
  <c r="DT332" i="1"/>
  <c r="DY332" i="1"/>
  <c r="ED332" i="1"/>
  <c r="EE332" i="1"/>
  <c r="EF332" i="1"/>
  <c r="AL332" i="1"/>
  <c r="EG332" i="1"/>
  <c r="EH332" i="1"/>
  <c r="EJ332" i="1"/>
  <c r="DQ332" i="1"/>
  <c r="DV332" i="1"/>
  <c r="EA332" i="1"/>
  <c r="DR332" i="1"/>
  <c r="DW332" i="1"/>
  <c r="EB332" i="1"/>
  <c r="DN332" i="1"/>
  <c r="CT332" i="1"/>
  <c r="CY332" i="1"/>
  <c r="CQ332" i="1"/>
  <c r="CV332" i="1"/>
  <c r="DA332" i="1"/>
  <c r="DD332" i="1"/>
  <c r="CU332" i="1"/>
  <c r="CZ332" i="1"/>
  <c r="DE332" i="1"/>
  <c r="DF332" i="1"/>
  <c r="DG332" i="1"/>
  <c r="AK332" i="1"/>
  <c r="DH332" i="1"/>
  <c r="DI332" i="1"/>
  <c r="DK332" i="1"/>
  <c r="CR332" i="1"/>
  <c r="CW332" i="1"/>
  <c r="DB332" i="1"/>
  <c r="CS332" i="1"/>
  <c r="CX332" i="1"/>
  <c r="DC332" i="1"/>
  <c r="CO332" i="1"/>
  <c r="BU332" i="1"/>
  <c r="BZ332" i="1"/>
  <c r="BR332" i="1"/>
  <c r="BW332" i="1"/>
  <c r="CB332" i="1"/>
  <c r="CE332" i="1"/>
  <c r="BV332" i="1"/>
  <c r="CA332" i="1"/>
  <c r="CF332" i="1"/>
  <c r="CG332" i="1"/>
  <c r="CH332" i="1"/>
  <c r="AJ332" i="1"/>
  <c r="CI332" i="1"/>
  <c r="CJ332" i="1"/>
  <c r="CL332" i="1"/>
  <c r="BS332" i="1"/>
  <c r="BX332" i="1"/>
  <c r="CC332" i="1"/>
  <c r="BT332" i="1"/>
  <c r="BY332" i="1"/>
  <c r="CD332" i="1"/>
  <c r="BP332" i="1"/>
  <c r="AV332" i="1"/>
  <c r="BA332" i="1"/>
  <c r="AS332" i="1"/>
  <c r="AX332" i="1"/>
  <c r="BC332" i="1"/>
  <c r="BF332" i="1"/>
  <c r="AW332" i="1"/>
  <c r="BB332" i="1"/>
  <c r="BG332" i="1"/>
  <c r="BH332" i="1"/>
  <c r="BI332" i="1"/>
  <c r="AI332" i="1"/>
  <c r="BJ332" i="1"/>
  <c r="BK332" i="1"/>
  <c r="BM332" i="1"/>
  <c r="AT332" i="1"/>
  <c r="AY332" i="1"/>
  <c r="BD332" i="1"/>
  <c r="AU332" i="1"/>
  <c r="AZ332" i="1"/>
  <c r="BE332" i="1"/>
  <c r="AQ332" i="1"/>
  <c r="X332" i="1"/>
  <c r="FO331" i="1"/>
  <c r="FQ331" i="1"/>
  <c r="FS331" i="1"/>
  <c r="ER331" i="1"/>
  <c r="EW331" i="1"/>
  <c r="EO331" i="1"/>
  <c r="ET331" i="1"/>
  <c r="EY331" i="1"/>
  <c r="FB331" i="1"/>
  <c r="ES331" i="1"/>
  <c r="EX331" i="1"/>
  <c r="FC331" i="1"/>
  <c r="FD331" i="1"/>
  <c r="FE331" i="1"/>
  <c r="AM331" i="1"/>
  <c r="FF331" i="1"/>
  <c r="FG331" i="1"/>
  <c r="FI331" i="1"/>
  <c r="EP331" i="1"/>
  <c r="EU331" i="1"/>
  <c r="EZ331" i="1"/>
  <c r="EQ331" i="1"/>
  <c r="EV331" i="1"/>
  <c r="FA331" i="1"/>
  <c r="EM331" i="1"/>
  <c r="DS331" i="1"/>
  <c r="DX331" i="1"/>
  <c r="DP331" i="1"/>
  <c r="DU331" i="1"/>
  <c r="DZ331" i="1"/>
  <c r="EC331" i="1"/>
  <c r="DT331" i="1"/>
  <c r="DY331" i="1"/>
  <c r="ED331" i="1"/>
  <c r="EE331" i="1"/>
  <c r="EF331" i="1"/>
  <c r="AL331" i="1"/>
  <c r="EG331" i="1"/>
  <c r="EH331" i="1"/>
  <c r="EJ331" i="1"/>
  <c r="DQ331" i="1"/>
  <c r="DV331" i="1"/>
  <c r="EA331" i="1"/>
  <c r="DR331" i="1"/>
  <c r="DW331" i="1"/>
  <c r="EB331" i="1"/>
  <c r="DN331" i="1"/>
  <c r="CT331" i="1"/>
  <c r="CY331" i="1"/>
  <c r="CQ331" i="1"/>
  <c r="CV331" i="1"/>
  <c r="DA331" i="1"/>
  <c r="DD331" i="1"/>
  <c r="CU331" i="1"/>
  <c r="CZ331" i="1"/>
  <c r="DE331" i="1"/>
  <c r="DF331" i="1"/>
  <c r="DG331" i="1"/>
  <c r="AK331" i="1"/>
  <c r="DH331" i="1"/>
  <c r="DI331" i="1"/>
  <c r="DK331" i="1"/>
  <c r="CR331" i="1"/>
  <c r="CW331" i="1"/>
  <c r="DB331" i="1"/>
  <c r="CS331" i="1"/>
  <c r="CX331" i="1"/>
  <c r="DC331" i="1"/>
  <c r="CO331" i="1"/>
  <c r="BU331" i="1"/>
  <c r="BZ331" i="1"/>
  <c r="BR331" i="1"/>
  <c r="BW331" i="1"/>
  <c r="CB331" i="1"/>
  <c r="CE331" i="1"/>
  <c r="BV331" i="1"/>
  <c r="CA331" i="1"/>
  <c r="CF331" i="1"/>
  <c r="CG331" i="1"/>
  <c r="CH331" i="1"/>
  <c r="AJ331" i="1"/>
  <c r="CI331" i="1"/>
  <c r="CJ331" i="1"/>
  <c r="CL331" i="1"/>
  <c r="BS331" i="1"/>
  <c r="BX331" i="1"/>
  <c r="CC331" i="1"/>
  <c r="BT331" i="1"/>
  <c r="BY331" i="1"/>
  <c r="CD331" i="1"/>
  <c r="BP331" i="1"/>
  <c r="AV331" i="1"/>
  <c r="BA331" i="1"/>
  <c r="AS331" i="1"/>
  <c r="AX331" i="1"/>
  <c r="BC331" i="1"/>
  <c r="BF331" i="1"/>
  <c r="AW331" i="1"/>
  <c r="BB331" i="1"/>
  <c r="BG331" i="1"/>
  <c r="BH331" i="1"/>
  <c r="BI331" i="1"/>
  <c r="AI331" i="1"/>
  <c r="BJ331" i="1"/>
  <c r="BK331" i="1"/>
  <c r="BM331" i="1"/>
  <c r="AT331" i="1"/>
  <c r="AY331" i="1"/>
  <c r="BD331" i="1"/>
  <c r="AU331" i="1"/>
  <c r="AZ331" i="1"/>
  <c r="BE331" i="1"/>
  <c r="AQ331" i="1"/>
  <c r="X331" i="1"/>
  <c r="FO330" i="1"/>
  <c r="FQ330" i="1"/>
  <c r="FS330" i="1"/>
  <c r="ER330" i="1"/>
  <c r="EW330" i="1"/>
  <c r="EO330" i="1"/>
  <c r="ET330" i="1"/>
  <c r="EY330" i="1"/>
  <c r="FB330" i="1"/>
  <c r="ES330" i="1"/>
  <c r="EX330" i="1"/>
  <c r="FC330" i="1"/>
  <c r="FD330" i="1"/>
  <c r="FE330" i="1"/>
  <c r="AM330" i="1"/>
  <c r="FF330" i="1"/>
  <c r="FG330" i="1"/>
  <c r="FI330" i="1"/>
  <c r="EP330" i="1"/>
  <c r="EU330" i="1"/>
  <c r="EZ330" i="1"/>
  <c r="EQ330" i="1"/>
  <c r="EV330" i="1"/>
  <c r="FA330" i="1"/>
  <c r="EM330" i="1"/>
  <c r="DS330" i="1"/>
  <c r="DX330" i="1"/>
  <c r="DP330" i="1"/>
  <c r="DU330" i="1"/>
  <c r="DZ330" i="1"/>
  <c r="EC330" i="1"/>
  <c r="DT330" i="1"/>
  <c r="DY330" i="1"/>
  <c r="ED330" i="1"/>
  <c r="EE330" i="1"/>
  <c r="EF330" i="1"/>
  <c r="AL330" i="1"/>
  <c r="EG330" i="1"/>
  <c r="EH330" i="1"/>
  <c r="EJ330" i="1"/>
  <c r="DQ330" i="1"/>
  <c r="DV330" i="1"/>
  <c r="EA330" i="1"/>
  <c r="DR330" i="1"/>
  <c r="DW330" i="1"/>
  <c r="EB330" i="1"/>
  <c r="DN330" i="1"/>
  <c r="CT330" i="1"/>
  <c r="CY330" i="1"/>
  <c r="CQ330" i="1"/>
  <c r="CV330" i="1"/>
  <c r="DA330" i="1"/>
  <c r="DD330" i="1"/>
  <c r="CU330" i="1"/>
  <c r="CZ330" i="1"/>
  <c r="DE330" i="1"/>
  <c r="DF330" i="1"/>
  <c r="DG330" i="1"/>
  <c r="AK330" i="1"/>
  <c r="DH330" i="1"/>
  <c r="DI330" i="1"/>
  <c r="DK330" i="1"/>
  <c r="CR330" i="1"/>
  <c r="CW330" i="1"/>
  <c r="DB330" i="1"/>
  <c r="CS330" i="1"/>
  <c r="CX330" i="1"/>
  <c r="DC330" i="1"/>
  <c r="CO330" i="1"/>
  <c r="BU330" i="1"/>
  <c r="BZ330" i="1"/>
  <c r="BR330" i="1"/>
  <c r="BW330" i="1"/>
  <c r="CB330" i="1"/>
  <c r="CE330" i="1"/>
  <c r="BV330" i="1"/>
  <c r="CA330" i="1"/>
  <c r="CF330" i="1"/>
  <c r="CG330" i="1"/>
  <c r="CH330" i="1"/>
  <c r="AJ330" i="1"/>
  <c r="CI330" i="1"/>
  <c r="CJ330" i="1"/>
  <c r="CL330" i="1"/>
  <c r="BS330" i="1"/>
  <c r="BX330" i="1"/>
  <c r="CC330" i="1"/>
  <c r="BT330" i="1"/>
  <c r="BY330" i="1"/>
  <c r="CD330" i="1"/>
  <c r="BP330" i="1"/>
  <c r="AV330" i="1"/>
  <c r="BA330" i="1"/>
  <c r="AS330" i="1"/>
  <c r="AX330" i="1"/>
  <c r="BC330" i="1"/>
  <c r="BF330" i="1"/>
  <c r="AW330" i="1"/>
  <c r="BB330" i="1"/>
  <c r="BG330" i="1"/>
  <c r="BH330" i="1"/>
  <c r="BI330" i="1"/>
  <c r="AI330" i="1"/>
  <c r="BJ330" i="1"/>
  <c r="BK330" i="1"/>
  <c r="BM330" i="1"/>
  <c r="AT330" i="1"/>
  <c r="AY330" i="1"/>
  <c r="BD330" i="1"/>
  <c r="AU330" i="1"/>
  <c r="AZ330" i="1"/>
  <c r="BE330" i="1"/>
  <c r="AQ330" i="1"/>
  <c r="X330" i="1"/>
  <c r="FO329" i="1"/>
  <c r="FQ329" i="1"/>
  <c r="FS329" i="1"/>
  <c r="ER329" i="1"/>
  <c r="EW329" i="1"/>
  <c r="EO329" i="1"/>
  <c r="ET329" i="1"/>
  <c r="EY329" i="1"/>
  <c r="FB329" i="1"/>
  <c r="ES329" i="1"/>
  <c r="EX329" i="1"/>
  <c r="FC329" i="1"/>
  <c r="FD329" i="1"/>
  <c r="FE329" i="1"/>
  <c r="AM329" i="1"/>
  <c r="FF329" i="1"/>
  <c r="FG329" i="1"/>
  <c r="FI329" i="1"/>
  <c r="EP329" i="1"/>
  <c r="EU329" i="1"/>
  <c r="EZ329" i="1"/>
  <c r="EQ329" i="1"/>
  <c r="EV329" i="1"/>
  <c r="FA329" i="1"/>
  <c r="EM329" i="1"/>
  <c r="DS329" i="1"/>
  <c r="DX329" i="1"/>
  <c r="DP329" i="1"/>
  <c r="DU329" i="1"/>
  <c r="DZ329" i="1"/>
  <c r="EC329" i="1"/>
  <c r="DT329" i="1"/>
  <c r="DY329" i="1"/>
  <c r="ED329" i="1"/>
  <c r="EE329" i="1"/>
  <c r="EF329" i="1"/>
  <c r="AL329" i="1"/>
  <c r="EG329" i="1"/>
  <c r="EH329" i="1"/>
  <c r="EJ329" i="1"/>
  <c r="DQ329" i="1"/>
  <c r="DV329" i="1"/>
  <c r="EA329" i="1"/>
  <c r="DR329" i="1"/>
  <c r="DW329" i="1"/>
  <c r="EB329" i="1"/>
  <c r="DN329" i="1"/>
  <c r="CT329" i="1"/>
  <c r="CY329" i="1"/>
  <c r="CQ329" i="1"/>
  <c r="CV329" i="1"/>
  <c r="DA329" i="1"/>
  <c r="DD329" i="1"/>
  <c r="CU329" i="1"/>
  <c r="CZ329" i="1"/>
  <c r="DE329" i="1"/>
  <c r="DF329" i="1"/>
  <c r="DG329" i="1"/>
  <c r="AK329" i="1"/>
  <c r="DH329" i="1"/>
  <c r="DI329" i="1"/>
  <c r="DK329" i="1"/>
  <c r="CR329" i="1"/>
  <c r="CW329" i="1"/>
  <c r="DB329" i="1"/>
  <c r="CS329" i="1"/>
  <c r="CX329" i="1"/>
  <c r="DC329" i="1"/>
  <c r="CO329" i="1"/>
  <c r="BU329" i="1"/>
  <c r="BZ329" i="1"/>
  <c r="BR329" i="1"/>
  <c r="BW329" i="1"/>
  <c r="CB329" i="1"/>
  <c r="CE329" i="1"/>
  <c r="BV329" i="1"/>
  <c r="CA329" i="1"/>
  <c r="CF329" i="1"/>
  <c r="CG329" i="1"/>
  <c r="CH329" i="1"/>
  <c r="AJ329" i="1"/>
  <c r="CI329" i="1"/>
  <c r="CJ329" i="1"/>
  <c r="CL329" i="1"/>
  <c r="BS329" i="1"/>
  <c r="BX329" i="1"/>
  <c r="CC329" i="1"/>
  <c r="BT329" i="1"/>
  <c r="BY329" i="1"/>
  <c r="CD329" i="1"/>
  <c r="BP329" i="1"/>
  <c r="AV329" i="1"/>
  <c r="BA329" i="1"/>
  <c r="AS329" i="1"/>
  <c r="AX329" i="1"/>
  <c r="BC329" i="1"/>
  <c r="BF329" i="1"/>
  <c r="AW329" i="1"/>
  <c r="BB329" i="1"/>
  <c r="BG329" i="1"/>
  <c r="BH329" i="1"/>
  <c r="BI329" i="1"/>
  <c r="AI329" i="1"/>
  <c r="BJ329" i="1"/>
  <c r="BK329" i="1"/>
  <c r="BM329" i="1"/>
  <c r="AT329" i="1"/>
  <c r="AY329" i="1"/>
  <c r="BD329" i="1"/>
  <c r="AU329" i="1"/>
  <c r="AZ329" i="1"/>
  <c r="BE329" i="1"/>
  <c r="AQ329" i="1"/>
  <c r="X329" i="1"/>
  <c r="FO328" i="1"/>
  <c r="FQ328" i="1"/>
  <c r="FS328" i="1"/>
  <c r="ER328" i="1"/>
  <c r="EW328" i="1"/>
  <c r="EO328" i="1"/>
  <c r="ET328" i="1"/>
  <c r="EY328" i="1"/>
  <c r="FB328" i="1"/>
  <c r="ES328" i="1"/>
  <c r="EX328" i="1"/>
  <c r="FC328" i="1"/>
  <c r="FD328" i="1"/>
  <c r="FE328" i="1"/>
  <c r="AM328" i="1"/>
  <c r="FF328" i="1"/>
  <c r="FG328" i="1"/>
  <c r="FI328" i="1"/>
  <c r="EP328" i="1"/>
  <c r="EU328" i="1"/>
  <c r="EZ328" i="1"/>
  <c r="EQ328" i="1"/>
  <c r="EV328" i="1"/>
  <c r="FA328" i="1"/>
  <c r="EM328" i="1"/>
  <c r="DS328" i="1"/>
  <c r="DX328" i="1"/>
  <c r="DP328" i="1"/>
  <c r="DU328" i="1"/>
  <c r="DZ328" i="1"/>
  <c r="EC328" i="1"/>
  <c r="DT328" i="1"/>
  <c r="DY328" i="1"/>
  <c r="ED328" i="1"/>
  <c r="EE328" i="1"/>
  <c r="EF328" i="1"/>
  <c r="AL328" i="1"/>
  <c r="EG328" i="1"/>
  <c r="EH328" i="1"/>
  <c r="EJ328" i="1"/>
  <c r="DQ328" i="1"/>
  <c r="DV328" i="1"/>
  <c r="EA328" i="1"/>
  <c r="DR328" i="1"/>
  <c r="DW328" i="1"/>
  <c r="EB328" i="1"/>
  <c r="DN328" i="1"/>
  <c r="CT328" i="1"/>
  <c r="CY328" i="1"/>
  <c r="CQ328" i="1"/>
  <c r="CV328" i="1"/>
  <c r="DA328" i="1"/>
  <c r="DD328" i="1"/>
  <c r="CU328" i="1"/>
  <c r="CZ328" i="1"/>
  <c r="DE328" i="1"/>
  <c r="DF328" i="1"/>
  <c r="DG328" i="1"/>
  <c r="AK328" i="1"/>
  <c r="DH328" i="1"/>
  <c r="DI328" i="1"/>
  <c r="DK328" i="1"/>
  <c r="CR328" i="1"/>
  <c r="CW328" i="1"/>
  <c r="DB328" i="1"/>
  <c r="CS328" i="1"/>
  <c r="CX328" i="1"/>
  <c r="DC328" i="1"/>
  <c r="CO328" i="1"/>
  <c r="BU328" i="1"/>
  <c r="BZ328" i="1"/>
  <c r="BR328" i="1"/>
  <c r="BW328" i="1"/>
  <c r="CB328" i="1"/>
  <c r="CE328" i="1"/>
  <c r="BV328" i="1"/>
  <c r="CA328" i="1"/>
  <c r="CF328" i="1"/>
  <c r="CG328" i="1"/>
  <c r="CH328" i="1"/>
  <c r="AJ328" i="1"/>
  <c r="CI328" i="1"/>
  <c r="CJ328" i="1"/>
  <c r="CL328" i="1"/>
  <c r="BS328" i="1"/>
  <c r="BX328" i="1"/>
  <c r="CC328" i="1"/>
  <c r="BT328" i="1"/>
  <c r="BY328" i="1"/>
  <c r="CD328" i="1"/>
  <c r="BP328" i="1"/>
  <c r="AV328" i="1"/>
  <c r="BA328" i="1"/>
  <c r="AS328" i="1"/>
  <c r="AX328" i="1"/>
  <c r="BC328" i="1"/>
  <c r="BF328" i="1"/>
  <c r="AW328" i="1"/>
  <c r="BB328" i="1"/>
  <c r="BG328" i="1"/>
  <c r="BH328" i="1"/>
  <c r="BI328" i="1"/>
  <c r="AI328" i="1"/>
  <c r="BJ328" i="1"/>
  <c r="BK328" i="1"/>
  <c r="BM328" i="1"/>
  <c r="AT328" i="1"/>
  <c r="AY328" i="1"/>
  <c r="BD328" i="1"/>
  <c r="AU328" i="1"/>
  <c r="AZ328" i="1"/>
  <c r="BE328" i="1"/>
  <c r="AQ328" i="1"/>
  <c r="X328" i="1"/>
  <c r="FS120" i="1"/>
  <c r="ER120" i="1"/>
  <c r="EW120" i="1"/>
  <c r="EO120" i="1"/>
  <c r="ET120" i="1"/>
  <c r="EY120" i="1"/>
  <c r="FB120" i="1"/>
  <c r="ES120" i="1"/>
  <c r="EX120" i="1"/>
  <c r="EP120" i="1"/>
  <c r="EU120" i="1"/>
  <c r="EZ120" i="1"/>
  <c r="FC120" i="1"/>
  <c r="EQ120" i="1"/>
  <c r="EV120" i="1"/>
  <c r="FA120" i="1"/>
  <c r="FD120" i="1"/>
  <c r="AM120" i="1"/>
  <c r="FE120" i="1"/>
  <c r="FF120" i="1"/>
  <c r="FG120" i="1"/>
  <c r="FI120" i="1"/>
  <c r="EM120" i="1"/>
  <c r="DS120" i="1"/>
  <c r="DX120" i="1"/>
  <c r="DP120" i="1"/>
  <c r="DU120" i="1"/>
  <c r="DZ120" i="1"/>
  <c r="EC120" i="1"/>
  <c r="DT120" i="1"/>
  <c r="DY120" i="1"/>
  <c r="ED120" i="1"/>
  <c r="EE120" i="1"/>
  <c r="EF120" i="1"/>
  <c r="AL120" i="1"/>
  <c r="EG120" i="1"/>
  <c r="EH120" i="1"/>
  <c r="EJ120" i="1"/>
  <c r="DQ120" i="1"/>
  <c r="DV120" i="1"/>
  <c r="EA120" i="1"/>
  <c r="DR120" i="1"/>
  <c r="DW120" i="1"/>
  <c r="EB120" i="1"/>
  <c r="DN120" i="1"/>
  <c r="CT120" i="1"/>
  <c r="CY120" i="1"/>
  <c r="CQ120" i="1"/>
  <c r="CV120" i="1"/>
  <c r="DA120" i="1"/>
  <c r="DD120" i="1"/>
  <c r="CU120" i="1"/>
  <c r="CZ120" i="1"/>
  <c r="DE120" i="1"/>
  <c r="DF120" i="1"/>
  <c r="DG120" i="1"/>
  <c r="AK120" i="1"/>
  <c r="DH120" i="1"/>
  <c r="DI120" i="1"/>
  <c r="DK120" i="1"/>
  <c r="CR120" i="1"/>
  <c r="CW120" i="1"/>
  <c r="DB120" i="1"/>
  <c r="CS120" i="1"/>
  <c r="CX120" i="1"/>
  <c r="DC120" i="1"/>
  <c r="CO120" i="1"/>
  <c r="BU120" i="1"/>
  <c r="BZ120" i="1"/>
  <c r="BR120" i="1"/>
  <c r="BW120" i="1"/>
  <c r="CB120" i="1"/>
  <c r="CE120" i="1"/>
  <c r="BV120" i="1"/>
  <c r="CA120" i="1"/>
  <c r="BS120" i="1"/>
  <c r="BX120" i="1"/>
  <c r="CC120" i="1"/>
  <c r="CF120" i="1"/>
  <c r="BT120" i="1"/>
  <c r="BY120" i="1"/>
  <c r="CD120" i="1"/>
  <c r="CG120" i="1"/>
  <c r="AJ120" i="1"/>
  <c r="CH120" i="1"/>
  <c r="CI120" i="1"/>
  <c r="CJ120" i="1"/>
  <c r="CL120" i="1"/>
  <c r="BP120" i="1"/>
  <c r="AV120" i="1"/>
  <c r="BA120" i="1"/>
  <c r="AS120" i="1"/>
  <c r="AX120" i="1"/>
  <c r="BC120" i="1"/>
  <c r="BF120" i="1"/>
  <c r="AW120" i="1"/>
  <c r="BB120" i="1"/>
  <c r="AT120" i="1"/>
  <c r="AY120" i="1"/>
  <c r="BD120" i="1"/>
  <c r="BG120" i="1"/>
  <c r="AU120" i="1"/>
  <c r="AZ120" i="1"/>
  <c r="BE120" i="1"/>
  <c r="BH120" i="1"/>
  <c r="AI120" i="1"/>
  <c r="BI120" i="1"/>
  <c r="BJ120" i="1"/>
  <c r="BK120" i="1"/>
  <c r="BM120" i="1"/>
  <c r="AQ120" i="1"/>
  <c r="X120" i="1"/>
  <c r="FS107" i="1"/>
  <c r="ER107" i="1"/>
  <c r="EW107" i="1"/>
  <c r="EO107" i="1"/>
  <c r="ET107" i="1"/>
  <c r="EY107" i="1"/>
  <c r="FB107" i="1"/>
  <c r="ES107" i="1"/>
  <c r="EX107" i="1"/>
  <c r="EP107" i="1"/>
  <c r="EU107" i="1"/>
  <c r="EZ107" i="1"/>
  <c r="FC107" i="1"/>
  <c r="EQ107" i="1"/>
  <c r="EV107" i="1"/>
  <c r="FA107" i="1"/>
  <c r="FD107" i="1"/>
  <c r="AM107" i="1"/>
  <c r="FE107" i="1"/>
  <c r="FF107" i="1"/>
  <c r="FG107" i="1"/>
  <c r="FI107" i="1"/>
  <c r="EM107" i="1"/>
  <c r="DS107" i="1"/>
  <c r="DX107" i="1"/>
  <c r="DP107" i="1"/>
  <c r="DU107" i="1"/>
  <c r="DZ107" i="1"/>
  <c r="EC107" i="1"/>
  <c r="DT107" i="1"/>
  <c r="DY107" i="1"/>
  <c r="ED107" i="1"/>
  <c r="EE107" i="1"/>
  <c r="EF107" i="1"/>
  <c r="AL107" i="1"/>
  <c r="EG107" i="1"/>
  <c r="EH107" i="1"/>
  <c r="EJ107" i="1"/>
  <c r="DQ107" i="1"/>
  <c r="DV107" i="1"/>
  <c r="EA107" i="1"/>
  <c r="DR107" i="1"/>
  <c r="DW107" i="1"/>
  <c r="EB107" i="1"/>
  <c r="DN107" i="1"/>
  <c r="CT107" i="1"/>
  <c r="CY107" i="1"/>
  <c r="CQ107" i="1"/>
  <c r="CV107" i="1"/>
  <c r="DA107" i="1"/>
  <c r="DD107" i="1"/>
  <c r="CU107" i="1"/>
  <c r="CZ107" i="1"/>
  <c r="DE107" i="1"/>
  <c r="DF107" i="1"/>
  <c r="DG107" i="1"/>
  <c r="AK107" i="1"/>
  <c r="DH107" i="1"/>
  <c r="DI107" i="1"/>
  <c r="DK107" i="1"/>
  <c r="CR107" i="1"/>
  <c r="CW107" i="1"/>
  <c r="DB107" i="1"/>
  <c r="CS107" i="1"/>
  <c r="CX107" i="1"/>
  <c r="DC107" i="1"/>
  <c r="CO107" i="1"/>
  <c r="BU107" i="1"/>
  <c r="BZ107" i="1"/>
  <c r="BR107" i="1"/>
  <c r="BW107" i="1"/>
  <c r="CB107" i="1"/>
  <c r="CE107" i="1"/>
  <c r="BV107" i="1"/>
  <c r="CA107" i="1"/>
  <c r="BS107" i="1"/>
  <c r="BX107" i="1"/>
  <c r="CC107" i="1"/>
  <c r="CF107" i="1"/>
  <c r="BT107" i="1"/>
  <c r="BY107" i="1"/>
  <c r="CD107" i="1"/>
  <c r="CG107" i="1"/>
  <c r="AJ107" i="1"/>
  <c r="CH107" i="1"/>
  <c r="CI107" i="1"/>
  <c r="CJ107" i="1"/>
  <c r="CL107" i="1"/>
  <c r="BP107" i="1"/>
  <c r="AV107" i="1"/>
  <c r="BA107" i="1"/>
  <c r="AS107" i="1"/>
  <c r="AX107" i="1"/>
  <c r="BC107" i="1"/>
  <c r="BF107" i="1"/>
  <c r="AW107" i="1"/>
  <c r="BB107" i="1"/>
  <c r="AT107" i="1"/>
  <c r="AY107" i="1"/>
  <c r="BD107" i="1"/>
  <c r="BG107" i="1"/>
  <c r="AU107" i="1"/>
  <c r="AZ107" i="1"/>
  <c r="BE107" i="1"/>
  <c r="BH107" i="1"/>
  <c r="AI107" i="1"/>
  <c r="BI107" i="1"/>
  <c r="BJ107" i="1"/>
  <c r="BK107" i="1"/>
  <c r="BM107" i="1"/>
  <c r="AQ107" i="1"/>
  <c r="X107" i="1"/>
  <c r="FO327" i="1"/>
  <c r="FQ327" i="1"/>
  <c r="FS327" i="1"/>
  <c r="ER327" i="1"/>
  <c r="EW327" i="1"/>
  <c r="EO327" i="1"/>
  <c r="ET327" i="1"/>
  <c r="EY327" i="1"/>
  <c r="FB327" i="1"/>
  <c r="ES327" i="1"/>
  <c r="EX327" i="1"/>
  <c r="FC327" i="1"/>
  <c r="FD327" i="1"/>
  <c r="FE327" i="1"/>
  <c r="AM327" i="1"/>
  <c r="FF327" i="1"/>
  <c r="FG327" i="1"/>
  <c r="FI327" i="1"/>
  <c r="EP327" i="1"/>
  <c r="EU327" i="1"/>
  <c r="EZ327" i="1"/>
  <c r="EQ327" i="1"/>
  <c r="EV327" i="1"/>
  <c r="FA327" i="1"/>
  <c r="EM327" i="1"/>
  <c r="DS327" i="1"/>
  <c r="DX327" i="1"/>
  <c r="DP327" i="1"/>
  <c r="DU327" i="1"/>
  <c r="DZ327" i="1"/>
  <c r="EC327" i="1"/>
  <c r="DT327" i="1"/>
  <c r="DY327" i="1"/>
  <c r="ED327" i="1"/>
  <c r="EE327" i="1"/>
  <c r="EF327" i="1"/>
  <c r="AL327" i="1"/>
  <c r="EG327" i="1"/>
  <c r="EH327" i="1"/>
  <c r="EJ327" i="1"/>
  <c r="DQ327" i="1"/>
  <c r="DV327" i="1"/>
  <c r="EA327" i="1"/>
  <c r="DR327" i="1"/>
  <c r="DW327" i="1"/>
  <c r="EB327" i="1"/>
  <c r="DN327" i="1"/>
  <c r="CT327" i="1"/>
  <c r="CY327" i="1"/>
  <c r="CQ327" i="1"/>
  <c r="CV327" i="1"/>
  <c r="DA327" i="1"/>
  <c r="DD327" i="1"/>
  <c r="CU327" i="1"/>
  <c r="CZ327" i="1"/>
  <c r="DE327" i="1"/>
  <c r="DF327" i="1"/>
  <c r="DG327" i="1"/>
  <c r="AK327" i="1"/>
  <c r="DH327" i="1"/>
  <c r="DI327" i="1"/>
  <c r="DK327" i="1"/>
  <c r="CR327" i="1"/>
  <c r="CW327" i="1"/>
  <c r="DB327" i="1"/>
  <c r="CS327" i="1"/>
  <c r="CX327" i="1"/>
  <c r="DC327" i="1"/>
  <c r="CO327" i="1"/>
  <c r="BU327" i="1"/>
  <c r="BZ327" i="1"/>
  <c r="BR327" i="1"/>
  <c r="BW327" i="1"/>
  <c r="CB327" i="1"/>
  <c r="CE327" i="1"/>
  <c r="BV327" i="1"/>
  <c r="CA327" i="1"/>
  <c r="CF327" i="1"/>
  <c r="CG327" i="1"/>
  <c r="CH327" i="1"/>
  <c r="AJ327" i="1"/>
  <c r="CI327" i="1"/>
  <c r="CJ327" i="1"/>
  <c r="CL327" i="1"/>
  <c r="BS327" i="1"/>
  <c r="BX327" i="1"/>
  <c r="CC327" i="1"/>
  <c r="BT327" i="1"/>
  <c r="BY327" i="1"/>
  <c r="CD327" i="1"/>
  <c r="BP327" i="1"/>
  <c r="AV327" i="1"/>
  <c r="BA327" i="1"/>
  <c r="AS327" i="1"/>
  <c r="AX327" i="1"/>
  <c r="BC327" i="1"/>
  <c r="BF327" i="1"/>
  <c r="AW327" i="1"/>
  <c r="BB327" i="1"/>
  <c r="BG327" i="1"/>
  <c r="BH327" i="1"/>
  <c r="BI327" i="1"/>
  <c r="AI327" i="1"/>
  <c r="BJ327" i="1"/>
  <c r="BK327" i="1"/>
  <c r="BM327" i="1"/>
  <c r="AT327" i="1"/>
  <c r="AY327" i="1"/>
  <c r="BD327" i="1"/>
  <c r="AU327" i="1"/>
  <c r="AZ327" i="1"/>
  <c r="BE327" i="1"/>
  <c r="AQ327" i="1"/>
  <c r="X327" i="1"/>
  <c r="FO326" i="1"/>
  <c r="FQ326" i="1"/>
  <c r="FS326" i="1"/>
  <c r="ER326" i="1"/>
  <c r="EW326" i="1"/>
  <c r="EO326" i="1"/>
  <c r="ET326" i="1"/>
  <c r="EY326" i="1"/>
  <c r="FB326" i="1"/>
  <c r="ES326" i="1"/>
  <c r="EX326" i="1"/>
  <c r="FC326" i="1"/>
  <c r="FD326" i="1"/>
  <c r="FE326" i="1"/>
  <c r="AM326" i="1"/>
  <c r="FF326" i="1"/>
  <c r="FG326" i="1"/>
  <c r="FI326" i="1"/>
  <c r="EP326" i="1"/>
  <c r="EU326" i="1"/>
  <c r="EZ326" i="1"/>
  <c r="EQ326" i="1"/>
  <c r="EV326" i="1"/>
  <c r="FA326" i="1"/>
  <c r="EM326" i="1"/>
  <c r="DS326" i="1"/>
  <c r="DX326" i="1"/>
  <c r="DP326" i="1"/>
  <c r="DU326" i="1"/>
  <c r="DZ326" i="1"/>
  <c r="EC326" i="1"/>
  <c r="DT326" i="1"/>
  <c r="DY326" i="1"/>
  <c r="ED326" i="1"/>
  <c r="EE326" i="1"/>
  <c r="EF326" i="1"/>
  <c r="AL326" i="1"/>
  <c r="EG326" i="1"/>
  <c r="EH326" i="1"/>
  <c r="EJ326" i="1"/>
  <c r="DQ326" i="1"/>
  <c r="DV326" i="1"/>
  <c r="EA326" i="1"/>
  <c r="DR326" i="1"/>
  <c r="DW326" i="1"/>
  <c r="EB326" i="1"/>
  <c r="DN326" i="1"/>
  <c r="CT326" i="1"/>
  <c r="CY326" i="1"/>
  <c r="CQ326" i="1"/>
  <c r="CV326" i="1"/>
  <c r="DA326" i="1"/>
  <c r="DD326" i="1"/>
  <c r="CU326" i="1"/>
  <c r="CZ326" i="1"/>
  <c r="DE326" i="1"/>
  <c r="DF326" i="1"/>
  <c r="DG326" i="1"/>
  <c r="AK326" i="1"/>
  <c r="DH326" i="1"/>
  <c r="DI326" i="1"/>
  <c r="DK326" i="1"/>
  <c r="CR326" i="1"/>
  <c r="CW326" i="1"/>
  <c r="DB326" i="1"/>
  <c r="CS326" i="1"/>
  <c r="CX326" i="1"/>
  <c r="DC326" i="1"/>
  <c r="CO326" i="1"/>
  <c r="BU326" i="1"/>
  <c r="BZ326" i="1"/>
  <c r="BR326" i="1"/>
  <c r="BW326" i="1"/>
  <c r="CB326" i="1"/>
  <c r="CE326" i="1"/>
  <c r="BV326" i="1"/>
  <c r="CA326" i="1"/>
  <c r="CF326" i="1"/>
  <c r="CG326" i="1"/>
  <c r="CH326" i="1"/>
  <c r="AJ326" i="1"/>
  <c r="CI326" i="1"/>
  <c r="CJ326" i="1"/>
  <c r="CL326" i="1"/>
  <c r="BS326" i="1"/>
  <c r="BX326" i="1"/>
  <c r="CC326" i="1"/>
  <c r="BT326" i="1"/>
  <c r="BY326" i="1"/>
  <c r="CD326" i="1"/>
  <c r="BP326" i="1"/>
  <c r="AV326" i="1"/>
  <c r="BA326" i="1"/>
  <c r="AS326" i="1"/>
  <c r="AX326" i="1"/>
  <c r="BC326" i="1"/>
  <c r="BF326" i="1"/>
  <c r="AW326" i="1"/>
  <c r="BB326" i="1"/>
  <c r="BG326" i="1"/>
  <c r="BH326" i="1"/>
  <c r="BI326" i="1"/>
  <c r="AI326" i="1"/>
  <c r="BJ326" i="1"/>
  <c r="BK326" i="1"/>
  <c r="BM326" i="1"/>
  <c r="AT326" i="1"/>
  <c r="AY326" i="1"/>
  <c r="BD326" i="1"/>
  <c r="AU326" i="1"/>
  <c r="AZ326" i="1"/>
  <c r="BE326" i="1"/>
  <c r="AQ326" i="1"/>
  <c r="X326" i="1"/>
  <c r="FS78" i="1"/>
  <c r="ER78" i="1"/>
  <c r="EW78" i="1"/>
  <c r="EO78" i="1"/>
  <c r="ET78" i="1"/>
  <c r="EY78" i="1"/>
  <c r="FB78" i="1"/>
  <c r="ES78" i="1"/>
  <c r="EX78" i="1"/>
  <c r="FC78" i="1"/>
  <c r="FD78" i="1"/>
  <c r="FE78" i="1"/>
  <c r="AM78" i="1"/>
  <c r="FF78" i="1"/>
  <c r="FG78" i="1"/>
  <c r="FI78" i="1"/>
  <c r="EP78" i="1"/>
  <c r="EU78" i="1"/>
  <c r="EZ78" i="1"/>
  <c r="EQ78" i="1"/>
  <c r="EV78" i="1"/>
  <c r="FA78" i="1"/>
  <c r="EM78" i="1"/>
  <c r="DS78" i="1"/>
  <c r="DX78" i="1"/>
  <c r="DP78" i="1"/>
  <c r="DU78" i="1"/>
  <c r="DZ78" i="1"/>
  <c r="EC78" i="1"/>
  <c r="DT78" i="1"/>
  <c r="DY78" i="1"/>
  <c r="ED78" i="1"/>
  <c r="EE78" i="1"/>
  <c r="EF78" i="1"/>
  <c r="AL78" i="1"/>
  <c r="EG78" i="1"/>
  <c r="EH78" i="1"/>
  <c r="EJ78" i="1"/>
  <c r="DQ78" i="1"/>
  <c r="DV78" i="1"/>
  <c r="EA78" i="1"/>
  <c r="DR78" i="1"/>
  <c r="DW78" i="1"/>
  <c r="EB78" i="1"/>
  <c r="DN78" i="1"/>
  <c r="CT78" i="1"/>
  <c r="CY78" i="1"/>
  <c r="CQ78" i="1"/>
  <c r="CV78" i="1"/>
  <c r="DA78" i="1"/>
  <c r="DD78" i="1"/>
  <c r="CU78" i="1"/>
  <c r="CZ78" i="1"/>
  <c r="DE78" i="1"/>
  <c r="DF78" i="1"/>
  <c r="DG78" i="1"/>
  <c r="AK78" i="1"/>
  <c r="DH78" i="1"/>
  <c r="DI78" i="1"/>
  <c r="DK78" i="1"/>
  <c r="CR78" i="1"/>
  <c r="CW78" i="1"/>
  <c r="DB78" i="1"/>
  <c r="CS78" i="1"/>
  <c r="CX78" i="1"/>
  <c r="DC78" i="1"/>
  <c r="CO78" i="1"/>
  <c r="BU78" i="1"/>
  <c r="BZ78" i="1"/>
  <c r="BR78" i="1"/>
  <c r="BW78" i="1"/>
  <c r="CB78" i="1"/>
  <c r="CE78" i="1"/>
  <c r="BV78" i="1"/>
  <c r="CA78" i="1"/>
  <c r="CF78" i="1"/>
  <c r="CG78" i="1"/>
  <c r="CH78" i="1"/>
  <c r="AJ78" i="1"/>
  <c r="CI78" i="1"/>
  <c r="CJ78" i="1"/>
  <c r="CL78" i="1"/>
  <c r="BS78" i="1"/>
  <c r="BX78" i="1"/>
  <c r="CC78" i="1"/>
  <c r="BT78" i="1"/>
  <c r="BY78" i="1"/>
  <c r="CD78" i="1"/>
  <c r="BP78" i="1"/>
  <c r="AV78" i="1"/>
  <c r="BA78" i="1"/>
  <c r="AS78" i="1"/>
  <c r="AX78" i="1"/>
  <c r="BC78" i="1"/>
  <c r="BF78" i="1"/>
  <c r="AW78" i="1"/>
  <c r="BB78" i="1"/>
  <c r="BG78" i="1"/>
  <c r="BH78" i="1"/>
  <c r="BI78" i="1"/>
  <c r="AI78" i="1"/>
  <c r="BJ78" i="1"/>
  <c r="BK78" i="1"/>
  <c r="BM78" i="1"/>
  <c r="AT78" i="1"/>
  <c r="AY78" i="1"/>
  <c r="BD78" i="1"/>
  <c r="AU78" i="1"/>
  <c r="AZ78" i="1"/>
  <c r="BE78" i="1"/>
  <c r="AQ78" i="1"/>
  <c r="X78" i="1"/>
  <c r="FS122" i="1"/>
  <c r="ER122" i="1"/>
  <c r="EW122" i="1"/>
  <c r="EO122" i="1"/>
  <c r="ET122" i="1"/>
  <c r="EY122" i="1"/>
  <c r="FB122" i="1"/>
  <c r="ES122" i="1"/>
  <c r="EX122" i="1"/>
  <c r="FC122" i="1"/>
  <c r="FD122" i="1"/>
  <c r="FE122" i="1"/>
  <c r="AM122" i="1"/>
  <c r="FF122" i="1"/>
  <c r="FG122" i="1"/>
  <c r="FI122" i="1"/>
  <c r="EP122" i="1"/>
  <c r="EU122" i="1"/>
  <c r="EZ122" i="1"/>
  <c r="EQ122" i="1"/>
  <c r="EV122" i="1"/>
  <c r="FA122" i="1"/>
  <c r="EM122" i="1"/>
  <c r="DS122" i="1"/>
  <c r="DX122" i="1"/>
  <c r="DP122" i="1"/>
  <c r="DU122" i="1"/>
  <c r="DZ122" i="1"/>
  <c r="EC122" i="1"/>
  <c r="DT122" i="1"/>
  <c r="DY122" i="1"/>
  <c r="ED122" i="1"/>
  <c r="EE122" i="1"/>
  <c r="EF122" i="1"/>
  <c r="AL122" i="1"/>
  <c r="EG122" i="1"/>
  <c r="EH122" i="1"/>
  <c r="EJ122" i="1"/>
  <c r="DQ122" i="1"/>
  <c r="DV122" i="1"/>
  <c r="EA122" i="1"/>
  <c r="DR122" i="1"/>
  <c r="DW122" i="1"/>
  <c r="EB122" i="1"/>
  <c r="DN122" i="1"/>
  <c r="CT122" i="1"/>
  <c r="CY122" i="1"/>
  <c r="CQ122" i="1"/>
  <c r="CV122" i="1"/>
  <c r="DA122" i="1"/>
  <c r="DD122" i="1"/>
  <c r="CU122" i="1"/>
  <c r="CZ122" i="1"/>
  <c r="DE122" i="1"/>
  <c r="DF122" i="1"/>
  <c r="DG122" i="1"/>
  <c r="AK122" i="1"/>
  <c r="DH122" i="1"/>
  <c r="DI122" i="1"/>
  <c r="DK122" i="1"/>
  <c r="CR122" i="1"/>
  <c r="CW122" i="1"/>
  <c r="DB122" i="1"/>
  <c r="CS122" i="1"/>
  <c r="CX122" i="1"/>
  <c r="DC122" i="1"/>
  <c r="CO122" i="1"/>
  <c r="BU122" i="1"/>
  <c r="BZ122" i="1"/>
  <c r="BR122" i="1"/>
  <c r="BW122" i="1"/>
  <c r="CB122" i="1"/>
  <c r="CE122" i="1"/>
  <c r="BV122" i="1"/>
  <c r="CA122" i="1"/>
  <c r="CF122" i="1"/>
  <c r="CG122" i="1"/>
  <c r="CH122" i="1"/>
  <c r="AJ122" i="1"/>
  <c r="CI122" i="1"/>
  <c r="CJ122" i="1"/>
  <c r="CL122" i="1"/>
  <c r="BS122" i="1"/>
  <c r="BX122" i="1"/>
  <c r="CC122" i="1"/>
  <c r="BT122" i="1"/>
  <c r="BY122" i="1"/>
  <c r="CD122" i="1"/>
  <c r="BP122" i="1"/>
  <c r="AV122" i="1"/>
  <c r="BA122" i="1"/>
  <c r="AS122" i="1"/>
  <c r="AX122" i="1"/>
  <c r="BC122" i="1"/>
  <c r="BF122" i="1"/>
  <c r="AW122" i="1"/>
  <c r="BB122" i="1"/>
  <c r="BG122" i="1"/>
  <c r="BH122" i="1"/>
  <c r="BI122" i="1"/>
  <c r="AI122" i="1"/>
  <c r="BJ122" i="1"/>
  <c r="BK122" i="1"/>
  <c r="BM122" i="1"/>
  <c r="AT122" i="1"/>
  <c r="AY122" i="1"/>
  <c r="BD122" i="1"/>
  <c r="AU122" i="1"/>
  <c r="AZ122" i="1"/>
  <c r="BE122" i="1"/>
  <c r="AQ122" i="1"/>
  <c r="X122" i="1"/>
  <c r="FO325" i="1"/>
  <c r="FQ325" i="1"/>
  <c r="FS325" i="1"/>
  <c r="ER325" i="1"/>
  <c r="EW325" i="1"/>
  <c r="EO325" i="1"/>
  <c r="ET325" i="1"/>
  <c r="EY325" i="1"/>
  <c r="FB325" i="1"/>
  <c r="ES325" i="1"/>
  <c r="EX325" i="1"/>
  <c r="FC325" i="1"/>
  <c r="FD325" i="1"/>
  <c r="FE325" i="1"/>
  <c r="AM325" i="1"/>
  <c r="FF325" i="1"/>
  <c r="FG325" i="1"/>
  <c r="FI325" i="1"/>
  <c r="EP325" i="1"/>
  <c r="EU325" i="1"/>
  <c r="EZ325" i="1"/>
  <c r="EQ325" i="1"/>
  <c r="EV325" i="1"/>
  <c r="FA325" i="1"/>
  <c r="EM325" i="1"/>
  <c r="DS325" i="1"/>
  <c r="DX325" i="1"/>
  <c r="DP325" i="1"/>
  <c r="DU325" i="1"/>
  <c r="DZ325" i="1"/>
  <c r="EC325" i="1"/>
  <c r="DT325" i="1"/>
  <c r="DY325" i="1"/>
  <c r="ED325" i="1"/>
  <c r="EE325" i="1"/>
  <c r="EF325" i="1"/>
  <c r="AL325" i="1"/>
  <c r="EG325" i="1"/>
  <c r="EH325" i="1"/>
  <c r="EJ325" i="1"/>
  <c r="DQ325" i="1"/>
  <c r="DV325" i="1"/>
  <c r="EA325" i="1"/>
  <c r="DR325" i="1"/>
  <c r="DW325" i="1"/>
  <c r="EB325" i="1"/>
  <c r="DN325" i="1"/>
  <c r="CT325" i="1"/>
  <c r="CY325" i="1"/>
  <c r="CQ325" i="1"/>
  <c r="CV325" i="1"/>
  <c r="DA325" i="1"/>
  <c r="DD325" i="1"/>
  <c r="CU325" i="1"/>
  <c r="CZ325" i="1"/>
  <c r="DE325" i="1"/>
  <c r="DF325" i="1"/>
  <c r="DG325" i="1"/>
  <c r="AK325" i="1"/>
  <c r="DH325" i="1"/>
  <c r="DI325" i="1"/>
  <c r="DK325" i="1"/>
  <c r="CR325" i="1"/>
  <c r="CW325" i="1"/>
  <c r="DB325" i="1"/>
  <c r="CS325" i="1"/>
  <c r="CX325" i="1"/>
  <c r="DC325" i="1"/>
  <c r="CO325" i="1"/>
  <c r="BU325" i="1"/>
  <c r="BZ325" i="1"/>
  <c r="BR325" i="1"/>
  <c r="BW325" i="1"/>
  <c r="CB325" i="1"/>
  <c r="CE325" i="1"/>
  <c r="BV325" i="1"/>
  <c r="CA325" i="1"/>
  <c r="CF325" i="1"/>
  <c r="CG325" i="1"/>
  <c r="CH325" i="1"/>
  <c r="AJ325" i="1"/>
  <c r="CI325" i="1"/>
  <c r="CJ325" i="1"/>
  <c r="CL325" i="1"/>
  <c r="BS325" i="1"/>
  <c r="BX325" i="1"/>
  <c r="CC325" i="1"/>
  <c r="BT325" i="1"/>
  <c r="BY325" i="1"/>
  <c r="CD325" i="1"/>
  <c r="BP325" i="1"/>
  <c r="AV325" i="1"/>
  <c r="BA325" i="1"/>
  <c r="AS325" i="1"/>
  <c r="AX325" i="1"/>
  <c r="BC325" i="1"/>
  <c r="BF325" i="1"/>
  <c r="AW325" i="1"/>
  <c r="BB325" i="1"/>
  <c r="BG325" i="1"/>
  <c r="BH325" i="1"/>
  <c r="BI325" i="1"/>
  <c r="AI325" i="1"/>
  <c r="BJ325" i="1"/>
  <c r="BK325" i="1"/>
  <c r="BM325" i="1"/>
  <c r="AT325" i="1"/>
  <c r="AY325" i="1"/>
  <c r="BD325" i="1"/>
  <c r="AU325" i="1"/>
  <c r="AZ325" i="1"/>
  <c r="BE325" i="1"/>
  <c r="AQ325" i="1"/>
  <c r="X325" i="1"/>
  <c r="FO324" i="1"/>
  <c r="FQ324" i="1"/>
  <c r="FS324" i="1"/>
  <c r="ER324" i="1"/>
  <c r="EW324" i="1"/>
  <c r="EO324" i="1"/>
  <c r="ET324" i="1"/>
  <c r="EY324" i="1"/>
  <c r="FB324" i="1"/>
  <c r="ES324" i="1"/>
  <c r="EX324" i="1"/>
  <c r="FC324" i="1"/>
  <c r="FD324" i="1"/>
  <c r="FE324" i="1"/>
  <c r="AM324" i="1"/>
  <c r="FF324" i="1"/>
  <c r="FG324" i="1"/>
  <c r="FI324" i="1"/>
  <c r="EP324" i="1"/>
  <c r="EU324" i="1"/>
  <c r="EZ324" i="1"/>
  <c r="EQ324" i="1"/>
  <c r="EV324" i="1"/>
  <c r="FA324" i="1"/>
  <c r="EM324" i="1"/>
  <c r="DS324" i="1"/>
  <c r="DX324" i="1"/>
  <c r="DP324" i="1"/>
  <c r="DU324" i="1"/>
  <c r="DZ324" i="1"/>
  <c r="EC324" i="1"/>
  <c r="DT324" i="1"/>
  <c r="DY324" i="1"/>
  <c r="ED324" i="1"/>
  <c r="EE324" i="1"/>
  <c r="EF324" i="1"/>
  <c r="AL324" i="1"/>
  <c r="EG324" i="1"/>
  <c r="EH324" i="1"/>
  <c r="EJ324" i="1"/>
  <c r="DQ324" i="1"/>
  <c r="DV324" i="1"/>
  <c r="EA324" i="1"/>
  <c r="DR324" i="1"/>
  <c r="DW324" i="1"/>
  <c r="EB324" i="1"/>
  <c r="DN324" i="1"/>
  <c r="CT324" i="1"/>
  <c r="CY324" i="1"/>
  <c r="CQ324" i="1"/>
  <c r="CV324" i="1"/>
  <c r="DA324" i="1"/>
  <c r="DD324" i="1"/>
  <c r="CU324" i="1"/>
  <c r="CZ324" i="1"/>
  <c r="DE324" i="1"/>
  <c r="DF324" i="1"/>
  <c r="DG324" i="1"/>
  <c r="AK324" i="1"/>
  <c r="DH324" i="1"/>
  <c r="DI324" i="1"/>
  <c r="DK324" i="1"/>
  <c r="CR324" i="1"/>
  <c r="CW324" i="1"/>
  <c r="DB324" i="1"/>
  <c r="CS324" i="1"/>
  <c r="CX324" i="1"/>
  <c r="DC324" i="1"/>
  <c r="CO324" i="1"/>
  <c r="BU324" i="1"/>
  <c r="BZ324" i="1"/>
  <c r="BR324" i="1"/>
  <c r="BW324" i="1"/>
  <c r="CB324" i="1"/>
  <c r="CE324" i="1"/>
  <c r="BV324" i="1"/>
  <c r="CA324" i="1"/>
  <c r="CF324" i="1"/>
  <c r="CG324" i="1"/>
  <c r="CH324" i="1"/>
  <c r="AJ324" i="1"/>
  <c r="CI324" i="1"/>
  <c r="CJ324" i="1"/>
  <c r="CL324" i="1"/>
  <c r="BS324" i="1"/>
  <c r="BX324" i="1"/>
  <c r="CC324" i="1"/>
  <c r="BT324" i="1"/>
  <c r="BY324" i="1"/>
  <c r="CD324" i="1"/>
  <c r="BP324" i="1"/>
  <c r="AV324" i="1"/>
  <c r="BA324" i="1"/>
  <c r="AS324" i="1"/>
  <c r="AX324" i="1"/>
  <c r="BC324" i="1"/>
  <c r="BF324" i="1"/>
  <c r="AW324" i="1"/>
  <c r="BB324" i="1"/>
  <c r="BG324" i="1"/>
  <c r="BH324" i="1"/>
  <c r="BI324" i="1"/>
  <c r="AI324" i="1"/>
  <c r="BJ324" i="1"/>
  <c r="BK324" i="1"/>
  <c r="BM324" i="1"/>
  <c r="AT324" i="1"/>
  <c r="AY324" i="1"/>
  <c r="BD324" i="1"/>
  <c r="AU324" i="1"/>
  <c r="AZ324" i="1"/>
  <c r="BE324" i="1"/>
  <c r="AQ324" i="1"/>
  <c r="X324" i="1"/>
  <c r="FS215" i="1"/>
  <c r="ER215" i="1"/>
  <c r="EW215" i="1"/>
  <c r="EO215" i="1"/>
  <c r="ET215" i="1"/>
  <c r="EY215" i="1"/>
  <c r="FB215" i="1"/>
  <c r="ES215" i="1"/>
  <c r="EX215" i="1"/>
  <c r="EP215" i="1"/>
  <c r="EU215" i="1"/>
  <c r="EZ215" i="1"/>
  <c r="FC215" i="1"/>
  <c r="EQ215" i="1"/>
  <c r="EV215" i="1"/>
  <c r="FA215" i="1"/>
  <c r="FD215" i="1"/>
  <c r="AM215" i="1"/>
  <c r="FE215" i="1"/>
  <c r="FF215" i="1"/>
  <c r="FG215" i="1"/>
  <c r="FI215" i="1"/>
  <c r="EM215" i="1"/>
  <c r="DS215" i="1"/>
  <c r="DX215" i="1"/>
  <c r="DP215" i="1"/>
  <c r="DU215" i="1"/>
  <c r="DZ215" i="1"/>
  <c r="EC215" i="1"/>
  <c r="DT215" i="1"/>
  <c r="DY215" i="1"/>
  <c r="ED215" i="1"/>
  <c r="EE215" i="1"/>
  <c r="EF215" i="1"/>
  <c r="AL215" i="1"/>
  <c r="EG215" i="1"/>
  <c r="EH215" i="1"/>
  <c r="EJ215" i="1"/>
  <c r="DQ215" i="1"/>
  <c r="DV215" i="1"/>
  <c r="EA215" i="1"/>
  <c r="DR215" i="1"/>
  <c r="DW215" i="1"/>
  <c r="EB215" i="1"/>
  <c r="DN215" i="1"/>
  <c r="CT215" i="1"/>
  <c r="CY215" i="1"/>
  <c r="CQ215" i="1"/>
  <c r="CV215" i="1"/>
  <c r="DA215" i="1"/>
  <c r="DD215" i="1"/>
  <c r="CU215" i="1"/>
  <c r="CZ215" i="1"/>
  <c r="DE215" i="1"/>
  <c r="DF215" i="1"/>
  <c r="DG215" i="1"/>
  <c r="AK215" i="1"/>
  <c r="DH215" i="1"/>
  <c r="DI215" i="1"/>
  <c r="DK215" i="1"/>
  <c r="CR215" i="1"/>
  <c r="CW215" i="1"/>
  <c r="DB215" i="1"/>
  <c r="CS215" i="1"/>
  <c r="CX215" i="1"/>
  <c r="DC215" i="1"/>
  <c r="CO215" i="1"/>
  <c r="BU215" i="1"/>
  <c r="BZ215" i="1"/>
  <c r="BR215" i="1"/>
  <c r="BW215" i="1"/>
  <c r="CB215" i="1"/>
  <c r="CE215" i="1"/>
  <c r="BV215" i="1"/>
  <c r="CA215" i="1"/>
  <c r="BS215" i="1"/>
  <c r="BX215" i="1"/>
  <c r="CC215" i="1"/>
  <c r="CF215" i="1"/>
  <c r="BT215" i="1"/>
  <c r="BY215" i="1"/>
  <c r="CD215" i="1"/>
  <c r="CG215" i="1"/>
  <c r="AJ215" i="1"/>
  <c r="CH215" i="1"/>
  <c r="CI215" i="1"/>
  <c r="CJ215" i="1"/>
  <c r="CL215" i="1"/>
  <c r="BP215" i="1"/>
  <c r="AV215" i="1"/>
  <c r="BA215" i="1"/>
  <c r="AS215" i="1"/>
  <c r="AX215" i="1"/>
  <c r="BC215" i="1"/>
  <c r="BF215" i="1"/>
  <c r="AW215" i="1"/>
  <c r="BB215" i="1"/>
  <c r="AT215" i="1"/>
  <c r="AY215" i="1"/>
  <c r="BD215" i="1"/>
  <c r="BG215" i="1"/>
  <c r="AU215" i="1"/>
  <c r="AZ215" i="1"/>
  <c r="BE215" i="1"/>
  <c r="BH215" i="1"/>
  <c r="AI215" i="1"/>
  <c r="BI215" i="1"/>
  <c r="BJ215" i="1"/>
  <c r="BK215" i="1"/>
  <c r="BM215" i="1"/>
  <c r="AQ215" i="1"/>
  <c r="X215" i="1"/>
  <c r="FO323" i="1"/>
  <c r="FQ323" i="1"/>
  <c r="FS323" i="1"/>
  <c r="ER323" i="1"/>
  <c r="EW323" i="1"/>
  <c r="EO323" i="1"/>
  <c r="ET323" i="1"/>
  <c r="EY323" i="1"/>
  <c r="FB323" i="1"/>
  <c r="ES323" i="1"/>
  <c r="EX323" i="1"/>
  <c r="FC323" i="1"/>
  <c r="FD323" i="1"/>
  <c r="FE323" i="1"/>
  <c r="AM323" i="1"/>
  <c r="FF323" i="1"/>
  <c r="FG323" i="1"/>
  <c r="FI323" i="1"/>
  <c r="EP323" i="1"/>
  <c r="EU323" i="1"/>
  <c r="EZ323" i="1"/>
  <c r="EQ323" i="1"/>
  <c r="EV323" i="1"/>
  <c r="FA323" i="1"/>
  <c r="EM323" i="1"/>
  <c r="DS323" i="1"/>
  <c r="DX323" i="1"/>
  <c r="DP323" i="1"/>
  <c r="DU323" i="1"/>
  <c r="DZ323" i="1"/>
  <c r="EC323" i="1"/>
  <c r="DT323" i="1"/>
  <c r="DY323" i="1"/>
  <c r="ED323" i="1"/>
  <c r="EE323" i="1"/>
  <c r="EF323" i="1"/>
  <c r="AL323" i="1"/>
  <c r="EG323" i="1"/>
  <c r="EH323" i="1"/>
  <c r="EJ323" i="1"/>
  <c r="DQ323" i="1"/>
  <c r="DV323" i="1"/>
  <c r="EA323" i="1"/>
  <c r="DR323" i="1"/>
  <c r="DW323" i="1"/>
  <c r="EB323" i="1"/>
  <c r="DN323" i="1"/>
  <c r="CT323" i="1"/>
  <c r="CY323" i="1"/>
  <c r="CQ323" i="1"/>
  <c r="CV323" i="1"/>
  <c r="DA323" i="1"/>
  <c r="DD323" i="1"/>
  <c r="CU323" i="1"/>
  <c r="CZ323" i="1"/>
  <c r="DE323" i="1"/>
  <c r="DF323" i="1"/>
  <c r="DG323" i="1"/>
  <c r="AK323" i="1"/>
  <c r="DH323" i="1"/>
  <c r="DI323" i="1"/>
  <c r="DK323" i="1"/>
  <c r="CR323" i="1"/>
  <c r="CW323" i="1"/>
  <c r="DB323" i="1"/>
  <c r="CS323" i="1"/>
  <c r="CX323" i="1"/>
  <c r="DC323" i="1"/>
  <c r="CO323" i="1"/>
  <c r="BU323" i="1"/>
  <c r="BZ323" i="1"/>
  <c r="BR323" i="1"/>
  <c r="BW323" i="1"/>
  <c r="CB323" i="1"/>
  <c r="CE323" i="1"/>
  <c r="BV323" i="1"/>
  <c r="CA323" i="1"/>
  <c r="CF323" i="1"/>
  <c r="CG323" i="1"/>
  <c r="CH323" i="1"/>
  <c r="AJ323" i="1"/>
  <c r="CI323" i="1"/>
  <c r="CJ323" i="1"/>
  <c r="CL323" i="1"/>
  <c r="BS323" i="1"/>
  <c r="BX323" i="1"/>
  <c r="CC323" i="1"/>
  <c r="BT323" i="1"/>
  <c r="BY323" i="1"/>
  <c r="CD323" i="1"/>
  <c r="BP323" i="1"/>
  <c r="AV323" i="1"/>
  <c r="BA323" i="1"/>
  <c r="AS323" i="1"/>
  <c r="AX323" i="1"/>
  <c r="BC323" i="1"/>
  <c r="BF323" i="1"/>
  <c r="AW323" i="1"/>
  <c r="BB323" i="1"/>
  <c r="BG323" i="1"/>
  <c r="BH323" i="1"/>
  <c r="BI323" i="1"/>
  <c r="AI323" i="1"/>
  <c r="BJ323" i="1"/>
  <c r="BK323" i="1"/>
  <c r="BM323" i="1"/>
  <c r="AT323" i="1"/>
  <c r="AY323" i="1"/>
  <c r="BD323" i="1"/>
  <c r="AU323" i="1"/>
  <c r="AZ323" i="1"/>
  <c r="BE323" i="1"/>
  <c r="AQ323" i="1"/>
  <c r="X323" i="1"/>
  <c r="FS221" i="1"/>
  <c r="ER221" i="1"/>
  <c r="EW221" i="1"/>
  <c r="EO221" i="1"/>
  <c r="ET221" i="1"/>
  <c r="EY221" i="1"/>
  <c r="FB221" i="1"/>
  <c r="ES221" i="1"/>
  <c r="EX221" i="1"/>
  <c r="EP221" i="1"/>
  <c r="EU221" i="1"/>
  <c r="EZ221" i="1"/>
  <c r="FC221" i="1"/>
  <c r="EQ221" i="1"/>
  <c r="EV221" i="1"/>
  <c r="FA221" i="1"/>
  <c r="FD221" i="1"/>
  <c r="AM221" i="1"/>
  <c r="FE221" i="1"/>
  <c r="FF221" i="1"/>
  <c r="FG221" i="1"/>
  <c r="FI221" i="1"/>
  <c r="EM221" i="1"/>
  <c r="DS221" i="1"/>
  <c r="DX221" i="1"/>
  <c r="DP221" i="1"/>
  <c r="DU221" i="1"/>
  <c r="DZ221" i="1"/>
  <c r="EC221" i="1"/>
  <c r="DT221" i="1"/>
  <c r="DY221" i="1"/>
  <c r="ED221" i="1"/>
  <c r="EE221" i="1"/>
  <c r="EF221" i="1"/>
  <c r="AL221" i="1"/>
  <c r="EG221" i="1"/>
  <c r="EH221" i="1"/>
  <c r="EJ221" i="1"/>
  <c r="DQ221" i="1"/>
  <c r="DV221" i="1"/>
  <c r="EA221" i="1"/>
  <c r="DR221" i="1"/>
  <c r="DW221" i="1"/>
  <c r="EB221" i="1"/>
  <c r="DN221" i="1"/>
  <c r="CT221" i="1"/>
  <c r="CY221" i="1"/>
  <c r="CQ221" i="1"/>
  <c r="CV221" i="1"/>
  <c r="DA221" i="1"/>
  <c r="DD221" i="1"/>
  <c r="CU221" i="1"/>
  <c r="CZ221" i="1"/>
  <c r="DE221" i="1"/>
  <c r="DF221" i="1"/>
  <c r="DG221" i="1"/>
  <c r="AK221" i="1"/>
  <c r="DH221" i="1"/>
  <c r="DI221" i="1"/>
  <c r="DK221" i="1"/>
  <c r="CR221" i="1"/>
  <c r="CW221" i="1"/>
  <c r="DB221" i="1"/>
  <c r="CS221" i="1"/>
  <c r="CX221" i="1"/>
  <c r="DC221" i="1"/>
  <c r="CO221" i="1"/>
  <c r="BU221" i="1"/>
  <c r="BZ221" i="1"/>
  <c r="BR221" i="1"/>
  <c r="BW221" i="1"/>
  <c r="CB221" i="1"/>
  <c r="CE221" i="1"/>
  <c r="BV221" i="1"/>
  <c r="CA221" i="1"/>
  <c r="BS221" i="1"/>
  <c r="BX221" i="1"/>
  <c r="CC221" i="1"/>
  <c r="CF221" i="1"/>
  <c r="BT221" i="1"/>
  <c r="BY221" i="1"/>
  <c r="CD221" i="1"/>
  <c r="CG221" i="1"/>
  <c r="AJ221" i="1"/>
  <c r="CH221" i="1"/>
  <c r="CI221" i="1"/>
  <c r="CJ221" i="1"/>
  <c r="CL221" i="1"/>
  <c r="BP221" i="1"/>
  <c r="AV221" i="1"/>
  <c r="BA221" i="1"/>
  <c r="AS221" i="1"/>
  <c r="AX221" i="1"/>
  <c r="BC221" i="1"/>
  <c r="BF221" i="1"/>
  <c r="AW221" i="1"/>
  <c r="BB221" i="1"/>
  <c r="AT221" i="1"/>
  <c r="AY221" i="1"/>
  <c r="BD221" i="1"/>
  <c r="BG221" i="1"/>
  <c r="AU221" i="1"/>
  <c r="AZ221" i="1"/>
  <c r="BE221" i="1"/>
  <c r="BH221" i="1"/>
  <c r="AI221" i="1"/>
  <c r="BI221" i="1"/>
  <c r="BJ221" i="1"/>
  <c r="BK221" i="1"/>
  <c r="BM221" i="1"/>
  <c r="AQ221" i="1"/>
  <c r="X221" i="1"/>
  <c r="FO322" i="1"/>
  <c r="FQ322" i="1"/>
  <c r="FS322" i="1"/>
  <c r="ER322" i="1"/>
  <c r="EW322" i="1"/>
  <c r="EO322" i="1"/>
  <c r="ET322" i="1"/>
  <c r="EY322" i="1"/>
  <c r="FB322" i="1"/>
  <c r="ES322" i="1"/>
  <c r="EX322" i="1"/>
  <c r="FC322" i="1"/>
  <c r="FD322" i="1"/>
  <c r="FE322" i="1"/>
  <c r="AM322" i="1"/>
  <c r="FF322" i="1"/>
  <c r="FG322" i="1"/>
  <c r="FI322" i="1"/>
  <c r="EP322" i="1"/>
  <c r="EU322" i="1"/>
  <c r="EZ322" i="1"/>
  <c r="EQ322" i="1"/>
  <c r="EV322" i="1"/>
  <c r="FA322" i="1"/>
  <c r="EM322" i="1"/>
  <c r="DS322" i="1"/>
  <c r="DX322" i="1"/>
  <c r="DP322" i="1"/>
  <c r="DU322" i="1"/>
  <c r="DZ322" i="1"/>
  <c r="EC322" i="1"/>
  <c r="DT322" i="1"/>
  <c r="DY322" i="1"/>
  <c r="ED322" i="1"/>
  <c r="EE322" i="1"/>
  <c r="EF322" i="1"/>
  <c r="AL322" i="1"/>
  <c r="EG322" i="1"/>
  <c r="EH322" i="1"/>
  <c r="EJ322" i="1"/>
  <c r="DQ322" i="1"/>
  <c r="DV322" i="1"/>
  <c r="EA322" i="1"/>
  <c r="DR322" i="1"/>
  <c r="DW322" i="1"/>
  <c r="EB322" i="1"/>
  <c r="DN322" i="1"/>
  <c r="CT322" i="1"/>
  <c r="CY322" i="1"/>
  <c r="CQ322" i="1"/>
  <c r="CV322" i="1"/>
  <c r="DA322" i="1"/>
  <c r="DD322" i="1"/>
  <c r="CU322" i="1"/>
  <c r="CZ322" i="1"/>
  <c r="DE322" i="1"/>
  <c r="DF322" i="1"/>
  <c r="DG322" i="1"/>
  <c r="AK322" i="1"/>
  <c r="DH322" i="1"/>
  <c r="DI322" i="1"/>
  <c r="DK322" i="1"/>
  <c r="CR322" i="1"/>
  <c r="CW322" i="1"/>
  <c r="DB322" i="1"/>
  <c r="CS322" i="1"/>
  <c r="CX322" i="1"/>
  <c r="DC322" i="1"/>
  <c r="CO322" i="1"/>
  <c r="BU322" i="1"/>
  <c r="BZ322" i="1"/>
  <c r="BR322" i="1"/>
  <c r="BW322" i="1"/>
  <c r="CB322" i="1"/>
  <c r="CE322" i="1"/>
  <c r="BV322" i="1"/>
  <c r="CA322" i="1"/>
  <c r="CF322" i="1"/>
  <c r="CG322" i="1"/>
  <c r="CH322" i="1"/>
  <c r="AJ322" i="1"/>
  <c r="CI322" i="1"/>
  <c r="CJ322" i="1"/>
  <c r="CL322" i="1"/>
  <c r="BS322" i="1"/>
  <c r="BX322" i="1"/>
  <c r="CC322" i="1"/>
  <c r="BT322" i="1"/>
  <c r="BY322" i="1"/>
  <c r="CD322" i="1"/>
  <c r="BP322" i="1"/>
  <c r="AV322" i="1"/>
  <c r="BA322" i="1"/>
  <c r="AS322" i="1"/>
  <c r="AX322" i="1"/>
  <c r="BC322" i="1"/>
  <c r="BF322" i="1"/>
  <c r="AW322" i="1"/>
  <c r="BB322" i="1"/>
  <c r="BG322" i="1"/>
  <c r="BH322" i="1"/>
  <c r="BI322" i="1"/>
  <c r="AI322" i="1"/>
  <c r="BJ322" i="1"/>
  <c r="BK322" i="1"/>
  <c r="BM322" i="1"/>
  <c r="AT322" i="1"/>
  <c r="AY322" i="1"/>
  <c r="BD322" i="1"/>
  <c r="AU322" i="1"/>
  <c r="AZ322" i="1"/>
  <c r="BE322" i="1"/>
  <c r="AQ322" i="1"/>
  <c r="X322" i="1"/>
  <c r="FS132" i="1"/>
  <c r="ER132" i="1"/>
  <c r="EW132" i="1"/>
  <c r="EO132" i="1"/>
  <c r="ET132" i="1"/>
  <c r="EY132" i="1"/>
  <c r="FB132" i="1"/>
  <c r="ES132" i="1"/>
  <c r="EX132" i="1"/>
  <c r="EP132" i="1"/>
  <c r="EU132" i="1"/>
  <c r="EZ132" i="1"/>
  <c r="FC132" i="1"/>
  <c r="EQ132" i="1"/>
  <c r="EV132" i="1"/>
  <c r="FA132" i="1"/>
  <c r="FD132" i="1"/>
  <c r="AM132" i="1"/>
  <c r="FE132" i="1"/>
  <c r="FF132" i="1"/>
  <c r="FG132" i="1"/>
  <c r="FI132" i="1"/>
  <c r="EM132" i="1"/>
  <c r="DS132" i="1"/>
  <c r="DX132" i="1"/>
  <c r="DP132" i="1"/>
  <c r="DU132" i="1"/>
  <c r="DZ132" i="1"/>
  <c r="EC132" i="1"/>
  <c r="DT132" i="1"/>
  <c r="DY132" i="1"/>
  <c r="ED132" i="1"/>
  <c r="EE132" i="1"/>
  <c r="EF132" i="1"/>
  <c r="AL132" i="1"/>
  <c r="EG132" i="1"/>
  <c r="EH132" i="1"/>
  <c r="EJ132" i="1"/>
  <c r="DQ132" i="1"/>
  <c r="DV132" i="1"/>
  <c r="EA132" i="1"/>
  <c r="DR132" i="1"/>
  <c r="DW132" i="1"/>
  <c r="EB132" i="1"/>
  <c r="DN132" i="1"/>
  <c r="CT132" i="1"/>
  <c r="CY132" i="1"/>
  <c r="CQ132" i="1"/>
  <c r="CV132" i="1"/>
  <c r="DA132" i="1"/>
  <c r="DD132" i="1"/>
  <c r="CU132" i="1"/>
  <c r="CZ132" i="1"/>
  <c r="DE132" i="1"/>
  <c r="DF132" i="1"/>
  <c r="DG132" i="1"/>
  <c r="AK132" i="1"/>
  <c r="DH132" i="1"/>
  <c r="DI132" i="1"/>
  <c r="DK132" i="1"/>
  <c r="CR132" i="1"/>
  <c r="CW132" i="1"/>
  <c r="DB132" i="1"/>
  <c r="CS132" i="1"/>
  <c r="CX132" i="1"/>
  <c r="DC132" i="1"/>
  <c r="CO132" i="1"/>
  <c r="BU132" i="1"/>
  <c r="BZ132" i="1"/>
  <c r="BR132" i="1"/>
  <c r="BW132" i="1"/>
  <c r="CB132" i="1"/>
  <c r="CE132" i="1"/>
  <c r="BV132" i="1"/>
  <c r="CA132" i="1"/>
  <c r="BS132" i="1"/>
  <c r="BX132" i="1"/>
  <c r="CC132" i="1"/>
  <c r="CF132" i="1"/>
  <c r="BT132" i="1"/>
  <c r="BY132" i="1"/>
  <c r="CD132" i="1"/>
  <c r="CG132" i="1"/>
  <c r="AJ132" i="1"/>
  <c r="CH132" i="1"/>
  <c r="CI132" i="1"/>
  <c r="CJ132" i="1"/>
  <c r="CL132" i="1"/>
  <c r="BP132" i="1"/>
  <c r="AV132" i="1"/>
  <c r="BA132" i="1"/>
  <c r="AS132" i="1"/>
  <c r="AX132" i="1"/>
  <c r="BC132" i="1"/>
  <c r="BF132" i="1"/>
  <c r="AW132" i="1"/>
  <c r="BB132" i="1"/>
  <c r="AT132" i="1"/>
  <c r="AY132" i="1"/>
  <c r="BD132" i="1"/>
  <c r="BG132" i="1"/>
  <c r="AU132" i="1"/>
  <c r="AZ132" i="1"/>
  <c r="BE132" i="1"/>
  <c r="BH132" i="1"/>
  <c r="AI132" i="1"/>
  <c r="BI132" i="1"/>
  <c r="BJ132" i="1"/>
  <c r="BK132" i="1"/>
  <c r="BM132" i="1"/>
  <c r="AQ132" i="1"/>
  <c r="X132" i="1"/>
  <c r="FS134" i="1"/>
  <c r="ER134" i="1"/>
  <c r="EW134" i="1"/>
  <c r="EO134" i="1"/>
  <c r="ET134" i="1"/>
  <c r="EY134" i="1"/>
  <c r="FB134" i="1"/>
  <c r="ES134" i="1"/>
  <c r="EX134" i="1"/>
  <c r="EP134" i="1"/>
  <c r="EU134" i="1"/>
  <c r="EZ134" i="1"/>
  <c r="FC134" i="1"/>
  <c r="EQ134" i="1"/>
  <c r="EV134" i="1"/>
  <c r="FA134" i="1"/>
  <c r="FD134" i="1"/>
  <c r="AM134" i="1"/>
  <c r="FE134" i="1"/>
  <c r="FF134" i="1"/>
  <c r="FG134" i="1"/>
  <c r="FI134" i="1"/>
  <c r="EM134" i="1"/>
  <c r="DS134" i="1"/>
  <c r="DX134" i="1"/>
  <c r="DP134" i="1"/>
  <c r="DU134" i="1"/>
  <c r="DZ134" i="1"/>
  <c r="EC134" i="1"/>
  <c r="DT134" i="1"/>
  <c r="DY134" i="1"/>
  <c r="ED134" i="1"/>
  <c r="EE134" i="1"/>
  <c r="EF134" i="1"/>
  <c r="AL134" i="1"/>
  <c r="EG134" i="1"/>
  <c r="EH134" i="1"/>
  <c r="EJ134" i="1"/>
  <c r="DQ134" i="1"/>
  <c r="DV134" i="1"/>
  <c r="EA134" i="1"/>
  <c r="DR134" i="1"/>
  <c r="DW134" i="1"/>
  <c r="EB134" i="1"/>
  <c r="DN134" i="1"/>
  <c r="CT134" i="1"/>
  <c r="CY134" i="1"/>
  <c r="CQ134" i="1"/>
  <c r="CV134" i="1"/>
  <c r="DA134" i="1"/>
  <c r="DD134" i="1"/>
  <c r="CU134" i="1"/>
  <c r="CZ134" i="1"/>
  <c r="DE134" i="1"/>
  <c r="DF134" i="1"/>
  <c r="DG134" i="1"/>
  <c r="AK134" i="1"/>
  <c r="DH134" i="1"/>
  <c r="DI134" i="1"/>
  <c r="DK134" i="1"/>
  <c r="CR134" i="1"/>
  <c r="CW134" i="1"/>
  <c r="DB134" i="1"/>
  <c r="CS134" i="1"/>
  <c r="CX134" i="1"/>
  <c r="DC134" i="1"/>
  <c r="CO134" i="1"/>
  <c r="BU134" i="1"/>
  <c r="BZ134" i="1"/>
  <c r="BR134" i="1"/>
  <c r="BW134" i="1"/>
  <c r="CB134" i="1"/>
  <c r="CE134" i="1"/>
  <c r="BV134" i="1"/>
  <c r="CA134" i="1"/>
  <c r="BS134" i="1"/>
  <c r="BX134" i="1"/>
  <c r="CC134" i="1"/>
  <c r="CF134" i="1"/>
  <c r="BT134" i="1"/>
  <c r="BY134" i="1"/>
  <c r="CD134" i="1"/>
  <c r="CG134" i="1"/>
  <c r="AJ134" i="1"/>
  <c r="CH134" i="1"/>
  <c r="CI134" i="1"/>
  <c r="CJ134" i="1"/>
  <c r="CL134" i="1"/>
  <c r="BP134" i="1"/>
  <c r="AV134" i="1"/>
  <c r="BA134" i="1"/>
  <c r="AS134" i="1"/>
  <c r="AX134" i="1"/>
  <c r="BC134" i="1"/>
  <c r="BF134" i="1"/>
  <c r="AW134" i="1"/>
  <c r="BB134" i="1"/>
  <c r="AT134" i="1"/>
  <c r="AY134" i="1"/>
  <c r="BD134" i="1"/>
  <c r="BG134" i="1"/>
  <c r="AU134" i="1"/>
  <c r="AZ134" i="1"/>
  <c r="BE134" i="1"/>
  <c r="BH134" i="1"/>
  <c r="AI134" i="1"/>
  <c r="BI134" i="1"/>
  <c r="BJ134" i="1"/>
  <c r="BK134" i="1"/>
  <c r="BM134" i="1"/>
  <c r="AQ134" i="1"/>
  <c r="X134" i="1"/>
  <c r="FS180" i="1"/>
  <c r="ER180" i="1"/>
  <c r="EW180" i="1"/>
  <c r="EO180" i="1"/>
  <c r="ET180" i="1"/>
  <c r="EY180" i="1"/>
  <c r="FB180" i="1"/>
  <c r="ES180" i="1"/>
  <c r="EX180" i="1"/>
  <c r="EP180" i="1"/>
  <c r="EU180" i="1"/>
  <c r="EZ180" i="1"/>
  <c r="FC180" i="1"/>
  <c r="EQ180" i="1"/>
  <c r="EV180" i="1"/>
  <c r="FA180" i="1"/>
  <c r="FD180" i="1"/>
  <c r="AM180" i="1"/>
  <c r="FE180" i="1"/>
  <c r="FF180" i="1"/>
  <c r="FG180" i="1"/>
  <c r="FI180" i="1"/>
  <c r="EM180" i="1"/>
  <c r="DS180" i="1"/>
  <c r="DX180" i="1"/>
  <c r="DP180" i="1"/>
  <c r="DU180" i="1"/>
  <c r="DZ180" i="1"/>
  <c r="EC180" i="1"/>
  <c r="DT180" i="1"/>
  <c r="DY180" i="1"/>
  <c r="ED180" i="1"/>
  <c r="EE180" i="1"/>
  <c r="EF180" i="1"/>
  <c r="AL180" i="1"/>
  <c r="EG180" i="1"/>
  <c r="EH180" i="1"/>
  <c r="EJ180" i="1"/>
  <c r="DQ180" i="1"/>
  <c r="DV180" i="1"/>
  <c r="EA180" i="1"/>
  <c r="DR180" i="1"/>
  <c r="DW180" i="1"/>
  <c r="EB180" i="1"/>
  <c r="DN180" i="1"/>
  <c r="CT180" i="1"/>
  <c r="CY180" i="1"/>
  <c r="CQ180" i="1"/>
  <c r="CV180" i="1"/>
  <c r="DA180" i="1"/>
  <c r="DD180" i="1"/>
  <c r="CU180" i="1"/>
  <c r="CZ180" i="1"/>
  <c r="DE180" i="1"/>
  <c r="DF180" i="1"/>
  <c r="DG180" i="1"/>
  <c r="AK180" i="1"/>
  <c r="DH180" i="1"/>
  <c r="DI180" i="1"/>
  <c r="DK180" i="1"/>
  <c r="CR180" i="1"/>
  <c r="CW180" i="1"/>
  <c r="DB180" i="1"/>
  <c r="CS180" i="1"/>
  <c r="CX180" i="1"/>
  <c r="DC180" i="1"/>
  <c r="CO180" i="1"/>
  <c r="BU180" i="1"/>
  <c r="BZ180" i="1"/>
  <c r="BR180" i="1"/>
  <c r="BW180" i="1"/>
  <c r="CB180" i="1"/>
  <c r="CE180" i="1"/>
  <c r="BV180" i="1"/>
  <c r="CA180" i="1"/>
  <c r="BS180" i="1"/>
  <c r="BX180" i="1"/>
  <c r="CC180" i="1"/>
  <c r="CF180" i="1"/>
  <c r="BT180" i="1"/>
  <c r="BY180" i="1"/>
  <c r="CD180" i="1"/>
  <c r="CG180" i="1"/>
  <c r="AJ180" i="1"/>
  <c r="CH180" i="1"/>
  <c r="CI180" i="1"/>
  <c r="CJ180" i="1"/>
  <c r="CL180" i="1"/>
  <c r="BP180" i="1"/>
  <c r="AV180" i="1"/>
  <c r="BA180" i="1"/>
  <c r="AS180" i="1"/>
  <c r="AX180" i="1"/>
  <c r="BC180" i="1"/>
  <c r="BF180" i="1"/>
  <c r="AW180" i="1"/>
  <c r="BB180" i="1"/>
  <c r="AT180" i="1"/>
  <c r="AY180" i="1"/>
  <c r="BD180" i="1"/>
  <c r="BG180" i="1"/>
  <c r="AU180" i="1"/>
  <c r="AZ180" i="1"/>
  <c r="BE180" i="1"/>
  <c r="BH180" i="1"/>
  <c r="AI180" i="1"/>
  <c r="BI180" i="1"/>
  <c r="BJ180" i="1"/>
  <c r="BK180" i="1"/>
  <c r="BM180" i="1"/>
  <c r="AQ180" i="1"/>
  <c r="X180" i="1"/>
  <c r="FS157" i="1"/>
  <c r="ER157" i="1"/>
  <c r="EW157" i="1"/>
  <c r="EO157" i="1"/>
  <c r="ET157" i="1"/>
  <c r="EY157" i="1"/>
  <c r="FB157" i="1"/>
  <c r="ES157" i="1"/>
  <c r="EX157" i="1"/>
  <c r="EP157" i="1"/>
  <c r="EU157" i="1"/>
  <c r="EZ157" i="1"/>
  <c r="FC157" i="1"/>
  <c r="EQ157" i="1"/>
  <c r="EV157" i="1"/>
  <c r="FA157" i="1"/>
  <c r="FD157" i="1"/>
  <c r="AM157" i="1"/>
  <c r="FE157" i="1"/>
  <c r="FF157" i="1"/>
  <c r="FG157" i="1"/>
  <c r="FI157" i="1"/>
  <c r="EM157" i="1"/>
  <c r="DS157" i="1"/>
  <c r="DX157" i="1"/>
  <c r="DP157" i="1"/>
  <c r="DU157" i="1"/>
  <c r="DZ157" i="1"/>
  <c r="EC157" i="1"/>
  <c r="DT157" i="1"/>
  <c r="DY157" i="1"/>
  <c r="ED157" i="1"/>
  <c r="EE157" i="1"/>
  <c r="EF157" i="1"/>
  <c r="AL157" i="1"/>
  <c r="EG157" i="1"/>
  <c r="EH157" i="1"/>
  <c r="EJ157" i="1"/>
  <c r="DQ157" i="1"/>
  <c r="DV157" i="1"/>
  <c r="EA157" i="1"/>
  <c r="DR157" i="1"/>
  <c r="DW157" i="1"/>
  <c r="EB157" i="1"/>
  <c r="DN157" i="1"/>
  <c r="CT157" i="1"/>
  <c r="CY157" i="1"/>
  <c r="CQ157" i="1"/>
  <c r="CV157" i="1"/>
  <c r="DA157" i="1"/>
  <c r="DD157" i="1"/>
  <c r="CU157" i="1"/>
  <c r="CZ157" i="1"/>
  <c r="DE157" i="1"/>
  <c r="DF157" i="1"/>
  <c r="DG157" i="1"/>
  <c r="AK157" i="1"/>
  <c r="DH157" i="1"/>
  <c r="DI157" i="1"/>
  <c r="DK157" i="1"/>
  <c r="CR157" i="1"/>
  <c r="CW157" i="1"/>
  <c r="DB157" i="1"/>
  <c r="CS157" i="1"/>
  <c r="CX157" i="1"/>
  <c r="DC157" i="1"/>
  <c r="CO157" i="1"/>
  <c r="BU157" i="1"/>
  <c r="BZ157" i="1"/>
  <c r="BR157" i="1"/>
  <c r="BW157" i="1"/>
  <c r="CB157" i="1"/>
  <c r="CE157" i="1"/>
  <c r="BV157" i="1"/>
  <c r="CA157" i="1"/>
  <c r="BS157" i="1"/>
  <c r="BX157" i="1"/>
  <c r="CC157" i="1"/>
  <c r="CF157" i="1"/>
  <c r="BT157" i="1"/>
  <c r="BY157" i="1"/>
  <c r="CD157" i="1"/>
  <c r="CG157" i="1"/>
  <c r="AJ157" i="1"/>
  <c r="CH157" i="1"/>
  <c r="CI157" i="1"/>
  <c r="CJ157" i="1"/>
  <c r="CL157" i="1"/>
  <c r="BP157" i="1"/>
  <c r="AV157" i="1"/>
  <c r="BA157" i="1"/>
  <c r="AS157" i="1"/>
  <c r="AX157" i="1"/>
  <c r="BC157" i="1"/>
  <c r="BF157" i="1"/>
  <c r="AW157" i="1"/>
  <c r="BB157" i="1"/>
  <c r="AT157" i="1"/>
  <c r="AY157" i="1"/>
  <c r="BD157" i="1"/>
  <c r="BG157" i="1"/>
  <c r="AU157" i="1"/>
  <c r="AZ157" i="1"/>
  <c r="BE157" i="1"/>
  <c r="BH157" i="1"/>
  <c r="AI157" i="1"/>
  <c r="BI157" i="1"/>
  <c r="BJ157" i="1"/>
  <c r="BK157" i="1"/>
  <c r="BM157" i="1"/>
  <c r="AQ157" i="1"/>
  <c r="X157" i="1"/>
  <c r="FS119" i="1"/>
  <c r="ER119" i="1"/>
  <c r="EW119" i="1"/>
  <c r="EO119" i="1"/>
  <c r="ET119" i="1"/>
  <c r="EY119" i="1"/>
  <c r="FB119" i="1"/>
  <c r="ES119" i="1"/>
  <c r="EX119" i="1"/>
  <c r="EP119" i="1"/>
  <c r="EU119" i="1"/>
  <c r="EZ119" i="1"/>
  <c r="FC119" i="1"/>
  <c r="EQ119" i="1"/>
  <c r="EV119" i="1"/>
  <c r="FA119" i="1"/>
  <c r="FD119" i="1"/>
  <c r="AM119" i="1"/>
  <c r="FE119" i="1"/>
  <c r="FF119" i="1"/>
  <c r="FG119" i="1"/>
  <c r="FI119" i="1"/>
  <c r="EM119" i="1"/>
  <c r="DS119" i="1"/>
  <c r="DX119" i="1"/>
  <c r="DP119" i="1"/>
  <c r="DU119" i="1"/>
  <c r="DZ119" i="1"/>
  <c r="EC119" i="1"/>
  <c r="DT119" i="1"/>
  <c r="DY119" i="1"/>
  <c r="ED119" i="1"/>
  <c r="EE119" i="1"/>
  <c r="EF119" i="1"/>
  <c r="AL119" i="1"/>
  <c r="EG119" i="1"/>
  <c r="EH119" i="1"/>
  <c r="EJ119" i="1"/>
  <c r="DQ119" i="1"/>
  <c r="DV119" i="1"/>
  <c r="EA119" i="1"/>
  <c r="DR119" i="1"/>
  <c r="DW119" i="1"/>
  <c r="EB119" i="1"/>
  <c r="DN119" i="1"/>
  <c r="CT119" i="1"/>
  <c r="CY119" i="1"/>
  <c r="CQ119" i="1"/>
  <c r="CV119" i="1"/>
  <c r="DA119" i="1"/>
  <c r="DD119" i="1"/>
  <c r="CU119" i="1"/>
  <c r="CZ119" i="1"/>
  <c r="DE119" i="1"/>
  <c r="DF119" i="1"/>
  <c r="DG119" i="1"/>
  <c r="AK119" i="1"/>
  <c r="DH119" i="1"/>
  <c r="DI119" i="1"/>
  <c r="DK119" i="1"/>
  <c r="CR119" i="1"/>
  <c r="CW119" i="1"/>
  <c r="DB119" i="1"/>
  <c r="CS119" i="1"/>
  <c r="CX119" i="1"/>
  <c r="DC119" i="1"/>
  <c r="CO119" i="1"/>
  <c r="BU119" i="1"/>
  <c r="BZ119" i="1"/>
  <c r="BR119" i="1"/>
  <c r="BW119" i="1"/>
  <c r="CB119" i="1"/>
  <c r="CE119" i="1"/>
  <c r="BV119" i="1"/>
  <c r="CA119" i="1"/>
  <c r="BS119" i="1"/>
  <c r="BX119" i="1"/>
  <c r="CC119" i="1"/>
  <c r="CF119" i="1"/>
  <c r="BT119" i="1"/>
  <c r="BY119" i="1"/>
  <c r="CD119" i="1"/>
  <c r="CG119" i="1"/>
  <c r="AJ119" i="1"/>
  <c r="CH119" i="1"/>
  <c r="CI119" i="1"/>
  <c r="CJ119" i="1"/>
  <c r="CL119" i="1"/>
  <c r="BP119" i="1"/>
  <c r="AV119" i="1"/>
  <c r="BA119" i="1"/>
  <c r="AS119" i="1"/>
  <c r="AX119" i="1"/>
  <c r="BC119" i="1"/>
  <c r="BF119" i="1"/>
  <c r="AW119" i="1"/>
  <c r="BB119" i="1"/>
  <c r="AT119" i="1"/>
  <c r="AY119" i="1"/>
  <c r="BD119" i="1"/>
  <c r="BG119" i="1"/>
  <c r="AU119" i="1"/>
  <c r="AZ119" i="1"/>
  <c r="BE119" i="1"/>
  <c r="BH119" i="1"/>
  <c r="AI119" i="1"/>
  <c r="BI119" i="1"/>
  <c r="BJ119" i="1"/>
  <c r="BK119" i="1"/>
  <c r="BM119" i="1"/>
  <c r="AQ119" i="1"/>
  <c r="X119" i="1"/>
  <c r="FO321" i="1"/>
  <c r="FQ321" i="1"/>
  <c r="FS321" i="1"/>
  <c r="ER321" i="1"/>
  <c r="EW321" i="1"/>
  <c r="EO321" i="1"/>
  <c r="ET321" i="1"/>
  <c r="EY321" i="1"/>
  <c r="FB321" i="1"/>
  <c r="ES321" i="1"/>
  <c r="EX321" i="1"/>
  <c r="FC321" i="1"/>
  <c r="FD321" i="1"/>
  <c r="FE321" i="1"/>
  <c r="AM321" i="1"/>
  <c r="FF321" i="1"/>
  <c r="FG321" i="1"/>
  <c r="FI321" i="1"/>
  <c r="EP321" i="1"/>
  <c r="EU321" i="1"/>
  <c r="EZ321" i="1"/>
  <c r="EQ321" i="1"/>
  <c r="EV321" i="1"/>
  <c r="FA321" i="1"/>
  <c r="EM321" i="1"/>
  <c r="DS321" i="1"/>
  <c r="DX321" i="1"/>
  <c r="DP321" i="1"/>
  <c r="DU321" i="1"/>
  <c r="DZ321" i="1"/>
  <c r="EC321" i="1"/>
  <c r="DT321" i="1"/>
  <c r="DY321" i="1"/>
  <c r="ED321" i="1"/>
  <c r="EE321" i="1"/>
  <c r="EF321" i="1"/>
  <c r="AL321" i="1"/>
  <c r="EG321" i="1"/>
  <c r="EH321" i="1"/>
  <c r="EJ321" i="1"/>
  <c r="DQ321" i="1"/>
  <c r="DV321" i="1"/>
  <c r="EA321" i="1"/>
  <c r="DR321" i="1"/>
  <c r="DW321" i="1"/>
  <c r="EB321" i="1"/>
  <c r="DN321" i="1"/>
  <c r="CT321" i="1"/>
  <c r="CY321" i="1"/>
  <c r="CQ321" i="1"/>
  <c r="CV321" i="1"/>
  <c r="DA321" i="1"/>
  <c r="DD321" i="1"/>
  <c r="CU321" i="1"/>
  <c r="CZ321" i="1"/>
  <c r="DE321" i="1"/>
  <c r="DF321" i="1"/>
  <c r="DG321" i="1"/>
  <c r="AK321" i="1"/>
  <c r="DH321" i="1"/>
  <c r="DI321" i="1"/>
  <c r="DK321" i="1"/>
  <c r="CR321" i="1"/>
  <c r="CW321" i="1"/>
  <c r="DB321" i="1"/>
  <c r="CS321" i="1"/>
  <c r="CX321" i="1"/>
  <c r="DC321" i="1"/>
  <c r="CO321" i="1"/>
  <c r="BU321" i="1"/>
  <c r="BZ321" i="1"/>
  <c r="BR321" i="1"/>
  <c r="BW321" i="1"/>
  <c r="CB321" i="1"/>
  <c r="CE321" i="1"/>
  <c r="BV321" i="1"/>
  <c r="CA321" i="1"/>
  <c r="CF321" i="1"/>
  <c r="CG321" i="1"/>
  <c r="CH321" i="1"/>
  <c r="AJ321" i="1"/>
  <c r="CI321" i="1"/>
  <c r="CJ321" i="1"/>
  <c r="CL321" i="1"/>
  <c r="BS321" i="1"/>
  <c r="BX321" i="1"/>
  <c r="CC321" i="1"/>
  <c r="BT321" i="1"/>
  <c r="BY321" i="1"/>
  <c r="CD321" i="1"/>
  <c r="BP321" i="1"/>
  <c r="AV321" i="1"/>
  <c r="BA321" i="1"/>
  <c r="AS321" i="1"/>
  <c r="AX321" i="1"/>
  <c r="BC321" i="1"/>
  <c r="BF321" i="1"/>
  <c r="AW321" i="1"/>
  <c r="BB321" i="1"/>
  <c r="BG321" i="1"/>
  <c r="BH321" i="1"/>
  <c r="BI321" i="1"/>
  <c r="AI321" i="1"/>
  <c r="BJ321" i="1"/>
  <c r="BK321" i="1"/>
  <c r="BM321" i="1"/>
  <c r="AT321" i="1"/>
  <c r="AY321" i="1"/>
  <c r="BD321" i="1"/>
  <c r="AU321" i="1"/>
  <c r="AZ321" i="1"/>
  <c r="BE321" i="1"/>
  <c r="AQ321" i="1"/>
  <c r="X321" i="1"/>
  <c r="FO320" i="1"/>
  <c r="FQ320" i="1"/>
  <c r="FS320" i="1"/>
  <c r="ER320" i="1"/>
  <c r="EW320" i="1"/>
  <c r="EO320" i="1"/>
  <c r="ET320" i="1"/>
  <c r="EY320" i="1"/>
  <c r="FB320" i="1"/>
  <c r="ES320" i="1"/>
  <c r="EX320" i="1"/>
  <c r="FC320" i="1"/>
  <c r="FD320" i="1"/>
  <c r="FE320" i="1"/>
  <c r="AM320" i="1"/>
  <c r="FF320" i="1"/>
  <c r="FG320" i="1"/>
  <c r="FI320" i="1"/>
  <c r="EP320" i="1"/>
  <c r="EU320" i="1"/>
  <c r="EZ320" i="1"/>
  <c r="EQ320" i="1"/>
  <c r="EV320" i="1"/>
  <c r="FA320" i="1"/>
  <c r="EM320" i="1"/>
  <c r="DS320" i="1"/>
  <c r="DX320" i="1"/>
  <c r="DP320" i="1"/>
  <c r="DU320" i="1"/>
  <c r="DZ320" i="1"/>
  <c r="EC320" i="1"/>
  <c r="DT320" i="1"/>
  <c r="DY320" i="1"/>
  <c r="ED320" i="1"/>
  <c r="EE320" i="1"/>
  <c r="EF320" i="1"/>
  <c r="AL320" i="1"/>
  <c r="EG320" i="1"/>
  <c r="EH320" i="1"/>
  <c r="EJ320" i="1"/>
  <c r="DQ320" i="1"/>
  <c r="DV320" i="1"/>
  <c r="EA320" i="1"/>
  <c r="DR320" i="1"/>
  <c r="DW320" i="1"/>
  <c r="EB320" i="1"/>
  <c r="DN320" i="1"/>
  <c r="CT320" i="1"/>
  <c r="CY320" i="1"/>
  <c r="CQ320" i="1"/>
  <c r="CV320" i="1"/>
  <c r="DA320" i="1"/>
  <c r="DD320" i="1"/>
  <c r="CU320" i="1"/>
  <c r="CZ320" i="1"/>
  <c r="DE320" i="1"/>
  <c r="DF320" i="1"/>
  <c r="DG320" i="1"/>
  <c r="AK320" i="1"/>
  <c r="DH320" i="1"/>
  <c r="DI320" i="1"/>
  <c r="DK320" i="1"/>
  <c r="CR320" i="1"/>
  <c r="CW320" i="1"/>
  <c r="DB320" i="1"/>
  <c r="CS320" i="1"/>
  <c r="CX320" i="1"/>
  <c r="DC320" i="1"/>
  <c r="CO320" i="1"/>
  <c r="BU320" i="1"/>
  <c r="BZ320" i="1"/>
  <c r="BR320" i="1"/>
  <c r="BW320" i="1"/>
  <c r="CB320" i="1"/>
  <c r="CE320" i="1"/>
  <c r="BV320" i="1"/>
  <c r="CA320" i="1"/>
  <c r="CF320" i="1"/>
  <c r="CG320" i="1"/>
  <c r="CH320" i="1"/>
  <c r="AJ320" i="1"/>
  <c r="CI320" i="1"/>
  <c r="CJ320" i="1"/>
  <c r="CL320" i="1"/>
  <c r="BS320" i="1"/>
  <c r="BX320" i="1"/>
  <c r="CC320" i="1"/>
  <c r="BT320" i="1"/>
  <c r="BY320" i="1"/>
  <c r="CD320" i="1"/>
  <c r="BP320" i="1"/>
  <c r="AV320" i="1"/>
  <c r="BA320" i="1"/>
  <c r="AS320" i="1"/>
  <c r="AX320" i="1"/>
  <c r="BC320" i="1"/>
  <c r="BF320" i="1"/>
  <c r="AW320" i="1"/>
  <c r="BB320" i="1"/>
  <c r="BG320" i="1"/>
  <c r="BH320" i="1"/>
  <c r="BI320" i="1"/>
  <c r="AI320" i="1"/>
  <c r="BJ320" i="1"/>
  <c r="BK320" i="1"/>
  <c r="BM320" i="1"/>
  <c r="AT320" i="1"/>
  <c r="AY320" i="1"/>
  <c r="BD320" i="1"/>
  <c r="AU320" i="1"/>
  <c r="AZ320" i="1"/>
  <c r="BE320" i="1"/>
  <c r="AQ320" i="1"/>
  <c r="X320" i="1"/>
  <c r="FO319" i="1"/>
  <c r="FQ319" i="1"/>
  <c r="FS319" i="1"/>
  <c r="ER319" i="1"/>
  <c r="EW319" i="1"/>
  <c r="EO319" i="1"/>
  <c r="ET319" i="1"/>
  <c r="EY319" i="1"/>
  <c r="FB319" i="1"/>
  <c r="ES319" i="1"/>
  <c r="EX319" i="1"/>
  <c r="FC319" i="1"/>
  <c r="FD319" i="1"/>
  <c r="FE319" i="1"/>
  <c r="AM319" i="1"/>
  <c r="FF319" i="1"/>
  <c r="FG319" i="1"/>
  <c r="FI319" i="1"/>
  <c r="EP319" i="1"/>
  <c r="EU319" i="1"/>
  <c r="EZ319" i="1"/>
  <c r="EQ319" i="1"/>
  <c r="EV319" i="1"/>
  <c r="FA319" i="1"/>
  <c r="EM319" i="1"/>
  <c r="DS319" i="1"/>
  <c r="DX319" i="1"/>
  <c r="DP319" i="1"/>
  <c r="DU319" i="1"/>
  <c r="DZ319" i="1"/>
  <c r="EC319" i="1"/>
  <c r="DT319" i="1"/>
  <c r="DY319" i="1"/>
  <c r="ED319" i="1"/>
  <c r="EE319" i="1"/>
  <c r="EF319" i="1"/>
  <c r="AL319" i="1"/>
  <c r="EG319" i="1"/>
  <c r="EH319" i="1"/>
  <c r="EJ319" i="1"/>
  <c r="DQ319" i="1"/>
  <c r="DV319" i="1"/>
  <c r="EA319" i="1"/>
  <c r="DR319" i="1"/>
  <c r="DW319" i="1"/>
  <c r="EB319" i="1"/>
  <c r="DN319" i="1"/>
  <c r="CT319" i="1"/>
  <c r="CY319" i="1"/>
  <c r="CQ319" i="1"/>
  <c r="CV319" i="1"/>
  <c r="DA319" i="1"/>
  <c r="DD319" i="1"/>
  <c r="CU319" i="1"/>
  <c r="CZ319" i="1"/>
  <c r="DE319" i="1"/>
  <c r="DF319" i="1"/>
  <c r="DG319" i="1"/>
  <c r="AK319" i="1"/>
  <c r="DH319" i="1"/>
  <c r="DI319" i="1"/>
  <c r="DK319" i="1"/>
  <c r="CR319" i="1"/>
  <c r="CW319" i="1"/>
  <c r="DB319" i="1"/>
  <c r="CS319" i="1"/>
  <c r="CX319" i="1"/>
  <c r="DC319" i="1"/>
  <c r="CO319" i="1"/>
  <c r="BU319" i="1"/>
  <c r="BZ319" i="1"/>
  <c r="BR319" i="1"/>
  <c r="BW319" i="1"/>
  <c r="CB319" i="1"/>
  <c r="CE319" i="1"/>
  <c r="BV319" i="1"/>
  <c r="CA319" i="1"/>
  <c r="CF319" i="1"/>
  <c r="CG319" i="1"/>
  <c r="CH319" i="1"/>
  <c r="AJ319" i="1"/>
  <c r="CI319" i="1"/>
  <c r="CJ319" i="1"/>
  <c r="CL319" i="1"/>
  <c r="BS319" i="1"/>
  <c r="BX319" i="1"/>
  <c r="CC319" i="1"/>
  <c r="BT319" i="1"/>
  <c r="BY319" i="1"/>
  <c r="CD319" i="1"/>
  <c r="BP319" i="1"/>
  <c r="AV319" i="1"/>
  <c r="BA319" i="1"/>
  <c r="AS319" i="1"/>
  <c r="AX319" i="1"/>
  <c r="BC319" i="1"/>
  <c r="BF319" i="1"/>
  <c r="AW319" i="1"/>
  <c r="BB319" i="1"/>
  <c r="BG319" i="1"/>
  <c r="BH319" i="1"/>
  <c r="BI319" i="1"/>
  <c r="AI319" i="1"/>
  <c r="BJ319" i="1"/>
  <c r="BK319" i="1"/>
  <c r="BM319" i="1"/>
  <c r="AT319" i="1"/>
  <c r="AY319" i="1"/>
  <c r="BD319" i="1"/>
  <c r="AU319" i="1"/>
  <c r="AZ319" i="1"/>
  <c r="BE319" i="1"/>
  <c r="AQ319" i="1"/>
  <c r="X319" i="1"/>
  <c r="FS156" i="1"/>
  <c r="ER156" i="1"/>
  <c r="EW156" i="1"/>
  <c r="EO156" i="1"/>
  <c r="ET156" i="1"/>
  <c r="EY156" i="1"/>
  <c r="FB156" i="1"/>
  <c r="ES156" i="1"/>
  <c r="EX156" i="1"/>
  <c r="EP156" i="1"/>
  <c r="EU156" i="1"/>
  <c r="EZ156" i="1"/>
  <c r="FC156" i="1"/>
  <c r="EQ156" i="1"/>
  <c r="EV156" i="1"/>
  <c r="FA156" i="1"/>
  <c r="FD156" i="1"/>
  <c r="AM156" i="1"/>
  <c r="FE156" i="1"/>
  <c r="FF156" i="1"/>
  <c r="FG156" i="1"/>
  <c r="FI156" i="1"/>
  <c r="EM156" i="1"/>
  <c r="DS156" i="1"/>
  <c r="DX156" i="1"/>
  <c r="DP156" i="1"/>
  <c r="DU156" i="1"/>
  <c r="DZ156" i="1"/>
  <c r="EC156" i="1"/>
  <c r="DT156" i="1"/>
  <c r="DY156" i="1"/>
  <c r="ED156" i="1"/>
  <c r="EE156" i="1"/>
  <c r="EF156" i="1"/>
  <c r="AL156" i="1"/>
  <c r="EG156" i="1"/>
  <c r="EH156" i="1"/>
  <c r="EJ156" i="1"/>
  <c r="DQ156" i="1"/>
  <c r="DV156" i="1"/>
  <c r="EA156" i="1"/>
  <c r="DR156" i="1"/>
  <c r="DW156" i="1"/>
  <c r="EB156" i="1"/>
  <c r="DN156" i="1"/>
  <c r="CT156" i="1"/>
  <c r="CY156" i="1"/>
  <c r="CQ156" i="1"/>
  <c r="CV156" i="1"/>
  <c r="DA156" i="1"/>
  <c r="DD156" i="1"/>
  <c r="CU156" i="1"/>
  <c r="CZ156" i="1"/>
  <c r="DE156" i="1"/>
  <c r="DF156" i="1"/>
  <c r="DG156" i="1"/>
  <c r="AK156" i="1"/>
  <c r="DH156" i="1"/>
  <c r="DI156" i="1"/>
  <c r="DK156" i="1"/>
  <c r="CR156" i="1"/>
  <c r="CW156" i="1"/>
  <c r="DB156" i="1"/>
  <c r="CS156" i="1"/>
  <c r="CX156" i="1"/>
  <c r="DC156" i="1"/>
  <c r="CO156" i="1"/>
  <c r="BU156" i="1"/>
  <c r="BZ156" i="1"/>
  <c r="BR156" i="1"/>
  <c r="BW156" i="1"/>
  <c r="CB156" i="1"/>
  <c r="CE156" i="1"/>
  <c r="BV156" i="1"/>
  <c r="CA156" i="1"/>
  <c r="BS156" i="1"/>
  <c r="BX156" i="1"/>
  <c r="CC156" i="1"/>
  <c r="CF156" i="1"/>
  <c r="BT156" i="1"/>
  <c r="BY156" i="1"/>
  <c r="CD156" i="1"/>
  <c r="CG156" i="1"/>
  <c r="AJ156" i="1"/>
  <c r="CH156" i="1"/>
  <c r="CI156" i="1"/>
  <c r="CJ156" i="1"/>
  <c r="CL156" i="1"/>
  <c r="BP156" i="1"/>
  <c r="AV156" i="1"/>
  <c r="BA156" i="1"/>
  <c r="AS156" i="1"/>
  <c r="AX156" i="1"/>
  <c r="BC156" i="1"/>
  <c r="BF156" i="1"/>
  <c r="AW156" i="1"/>
  <c r="BB156" i="1"/>
  <c r="AT156" i="1"/>
  <c r="AY156" i="1"/>
  <c r="BD156" i="1"/>
  <c r="BG156" i="1"/>
  <c r="AU156" i="1"/>
  <c r="AZ156" i="1"/>
  <c r="BE156" i="1"/>
  <c r="BH156" i="1"/>
  <c r="AI156" i="1"/>
  <c r="BI156" i="1"/>
  <c r="BJ156" i="1"/>
  <c r="BK156" i="1"/>
  <c r="BM156" i="1"/>
  <c r="AQ156" i="1"/>
  <c r="X156" i="1"/>
  <c r="FS140" i="1"/>
  <c r="ER140" i="1"/>
  <c r="EW140" i="1"/>
  <c r="EO140" i="1"/>
  <c r="ET140" i="1"/>
  <c r="EY140" i="1"/>
  <c r="FB140" i="1"/>
  <c r="ES140" i="1"/>
  <c r="EX140" i="1"/>
  <c r="EP140" i="1"/>
  <c r="EU140" i="1"/>
  <c r="EZ140" i="1"/>
  <c r="FC140" i="1"/>
  <c r="EQ140" i="1"/>
  <c r="EV140" i="1"/>
  <c r="FA140" i="1"/>
  <c r="FD140" i="1"/>
  <c r="AM140" i="1"/>
  <c r="FE140" i="1"/>
  <c r="FF140" i="1"/>
  <c r="FG140" i="1"/>
  <c r="FI140" i="1"/>
  <c r="EM140" i="1"/>
  <c r="DS140" i="1"/>
  <c r="DX140" i="1"/>
  <c r="DP140" i="1"/>
  <c r="DU140" i="1"/>
  <c r="DZ140" i="1"/>
  <c r="EC140" i="1"/>
  <c r="DT140" i="1"/>
  <c r="DY140" i="1"/>
  <c r="ED140" i="1"/>
  <c r="EE140" i="1"/>
  <c r="EF140" i="1"/>
  <c r="AL140" i="1"/>
  <c r="EG140" i="1"/>
  <c r="EH140" i="1"/>
  <c r="EJ140" i="1"/>
  <c r="DQ140" i="1"/>
  <c r="DV140" i="1"/>
  <c r="EA140" i="1"/>
  <c r="DR140" i="1"/>
  <c r="DW140" i="1"/>
  <c r="EB140" i="1"/>
  <c r="DN140" i="1"/>
  <c r="CT140" i="1"/>
  <c r="CY140" i="1"/>
  <c r="CQ140" i="1"/>
  <c r="CV140" i="1"/>
  <c r="DA140" i="1"/>
  <c r="DD140" i="1"/>
  <c r="CU140" i="1"/>
  <c r="CZ140" i="1"/>
  <c r="DE140" i="1"/>
  <c r="DF140" i="1"/>
  <c r="DG140" i="1"/>
  <c r="AK140" i="1"/>
  <c r="DH140" i="1"/>
  <c r="DI140" i="1"/>
  <c r="DK140" i="1"/>
  <c r="CR140" i="1"/>
  <c r="CW140" i="1"/>
  <c r="DB140" i="1"/>
  <c r="CS140" i="1"/>
  <c r="CX140" i="1"/>
  <c r="DC140" i="1"/>
  <c r="CO140" i="1"/>
  <c r="BU140" i="1"/>
  <c r="BZ140" i="1"/>
  <c r="BR140" i="1"/>
  <c r="BW140" i="1"/>
  <c r="CB140" i="1"/>
  <c r="CE140" i="1"/>
  <c r="BV140" i="1"/>
  <c r="CA140" i="1"/>
  <c r="BS140" i="1"/>
  <c r="BX140" i="1"/>
  <c r="CC140" i="1"/>
  <c r="CF140" i="1"/>
  <c r="BT140" i="1"/>
  <c r="BY140" i="1"/>
  <c r="CD140" i="1"/>
  <c r="CG140" i="1"/>
  <c r="AJ140" i="1"/>
  <c r="CH140" i="1"/>
  <c r="CI140" i="1"/>
  <c r="CJ140" i="1"/>
  <c r="CL140" i="1"/>
  <c r="BP140" i="1"/>
  <c r="AV140" i="1"/>
  <c r="BA140" i="1"/>
  <c r="AS140" i="1"/>
  <c r="AX140" i="1"/>
  <c r="BC140" i="1"/>
  <c r="BF140" i="1"/>
  <c r="AW140" i="1"/>
  <c r="BB140" i="1"/>
  <c r="AT140" i="1"/>
  <c r="AY140" i="1"/>
  <c r="BD140" i="1"/>
  <c r="BG140" i="1"/>
  <c r="AU140" i="1"/>
  <c r="AZ140" i="1"/>
  <c r="BE140" i="1"/>
  <c r="BH140" i="1"/>
  <c r="AI140" i="1"/>
  <c r="BI140" i="1"/>
  <c r="BJ140" i="1"/>
  <c r="BK140" i="1"/>
  <c r="BM140" i="1"/>
  <c r="AQ140" i="1"/>
  <c r="X140" i="1"/>
  <c r="FS145" i="1"/>
  <c r="ER145" i="1"/>
  <c r="EW145" i="1"/>
  <c r="EO145" i="1"/>
  <c r="ET145" i="1"/>
  <c r="EY145" i="1"/>
  <c r="FB145" i="1"/>
  <c r="ES145" i="1"/>
  <c r="EX145" i="1"/>
  <c r="EP145" i="1"/>
  <c r="EU145" i="1"/>
  <c r="EZ145" i="1"/>
  <c r="FC145" i="1"/>
  <c r="EQ145" i="1"/>
  <c r="EV145" i="1"/>
  <c r="FA145" i="1"/>
  <c r="FD145" i="1"/>
  <c r="AM145" i="1"/>
  <c r="FE145" i="1"/>
  <c r="FF145" i="1"/>
  <c r="FG145" i="1"/>
  <c r="FI145" i="1"/>
  <c r="EM145" i="1"/>
  <c r="DS145" i="1"/>
  <c r="DX145" i="1"/>
  <c r="DP145" i="1"/>
  <c r="DU145" i="1"/>
  <c r="DZ145" i="1"/>
  <c r="EC145" i="1"/>
  <c r="DT145" i="1"/>
  <c r="DY145" i="1"/>
  <c r="ED145" i="1"/>
  <c r="EE145" i="1"/>
  <c r="EF145" i="1"/>
  <c r="AL145" i="1"/>
  <c r="EG145" i="1"/>
  <c r="EH145" i="1"/>
  <c r="EJ145" i="1"/>
  <c r="DQ145" i="1"/>
  <c r="DV145" i="1"/>
  <c r="EA145" i="1"/>
  <c r="DR145" i="1"/>
  <c r="DW145" i="1"/>
  <c r="EB145" i="1"/>
  <c r="DN145" i="1"/>
  <c r="CT145" i="1"/>
  <c r="CY145" i="1"/>
  <c r="CQ145" i="1"/>
  <c r="CV145" i="1"/>
  <c r="DA145" i="1"/>
  <c r="DD145" i="1"/>
  <c r="CU145" i="1"/>
  <c r="CZ145" i="1"/>
  <c r="DE145" i="1"/>
  <c r="DF145" i="1"/>
  <c r="DG145" i="1"/>
  <c r="AK145" i="1"/>
  <c r="DH145" i="1"/>
  <c r="DI145" i="1"/>
  <c r="DK145" i="1"/>
  <c r="CR145" i="1"/>
  <c r="CW145" i="1"/>
  <c r="DB145" i="1"/>
  <c r="CS145" i="1"/>
  <c r="CX145" i="1"/>
  <c r="DC145" i="1"/>
  <c r="CO145" i="1"/>
  <c r="BU145" i="1"/>
  <c r="BZ145" i="1"/>
  <c r="BR145" i="1"/>
  <c r="BW145" i="1"/>
  <c r="CB145" i="1"/>
  <c r="CE145" i="1"/>
  <c r="BV145" i="1"/>
  <c r="CA145" i="1"/>
  <c r="BS145" i="1"/>
  <c r="BX145" i="1"/>
  <c r="CC145" i="1"/>
  <c r="CF145" i="1"/>
  <c r="BT145" i="1"/>
  <c r="BY145" i="1"/>
  <c r="CD145" i="1"/>
  <c r="CG145" i="1"/>
  <c r="AJ145" i="1"/>
  <c r="CH145" i="1"/>
  <c r="CI145" i="1"/>
  <c r="CJ145" i="1"/>
  <c r="CL145" i="1"/>
  <c r="BP145" i="1"/>
  <c r="AV145" i="1"/>
  <c r="BA145" i="1"/>
  <c r="AS145" i="1"/>
  <c r="AX145" i="1"/>
  <c r="BC145" i="1"/>
  <c r="BF145" i="1"/>
  <c r="AW145" i="1"/>
  <c r="BB145" i="1"/>
  <c r="AT145" i="1"/>
  <c r="AY145" i="1"/>
  <c r="BD145" i="1"/>
  <c r="BG145" i="1"/>
  <c r="AU145" i="1"/>
  <c r="AZ145" i="1"/>
  <c r="BE145" i="1"/>
  <c r="BH145" i="1"/>
  <c r="AI145" i="1"/>
  <c r="BI145" i="1"/>
  <c r="BJ145" i="1"/>
  <c r="BK145" i="1"/>
  <c r="BM145" i="1"/>
  <c r="AQ145" i="1"/>
  <c r="X145" i="1"/>
  <c r="FS90" i="1"/>
  <c r="ER90" i="1"/>
  <c r="EW90" i="1"/>
  <c r="EO90" i="1"/>
  <c r="ET90" i="1"/>
  <c r="EY90" i="1"/>
  <c r="FB90" i="1"/>
  <c r="ES90" i="1"/>
  <c r="EX90" i="1"/>
  <c r="EP90" i="1"/>
  <c r="EU90" i="1"/>
  <c r="EZ90" i="1"/>
  <c r="FC90" i="1"/>
  <c r="EQ90" i="1"/>
  <c r="EV90" i="1"/>
  <c r="FA90" i="1"/>
  <c r="FD90" i="1"/>
  <c r="AM90" i="1"/>
  <c r="FE90" i="1"/>
  <c r="FF90" i="1"/>
  <c r="FG90" i="1"/>
  <c r="FI90" i="1"/>
  <c r="EM90" i="1"/>
  <c r="DS90" i="1"/>
  <c r="DX90" i="1"/>
  <c r="DP90" i="1"/>
  <c r="DU90" i="1"/>
  <c r="DZ90" i="1"/>
  <c r="EC90" i="1"/>
  <c r="DT90" i="1"/>
  <c r="DY90" i="1"/>
  <c r="ED90" i="1"/>
  <c r="EE90" i="1"/>
  <c r="EF90" i="1"/>
  <c r="AL90" i="1"/>
  <c r="EG90" i="1"/>
  <c r="EH90" i="1"/>
  <c r="EJ90" i="1"/>
  <c r="DQ90" i="1"/>
  <c r="DV90" i="1"/>
  <c r="EA90" i="1"/>
  <c r="DR90" i="1"/>
  <c r="DW90" i="1"/>
  <c r="EB90" i="1"/>
  <c r="DN90" i="1"/>
  <c r="CT90" i="1"/>
  <c r="CY90" i="1"/>
  <c r="CQ90" i="1"/>
  <c r="CV90" i="1"/>
  <c r="DA90" i="1"/>
  <c r="DD90" i="1"/>
  <c r="CU90" i="1"/>
  <c r="CZ90" i="1"/>
  <c r="DE90" i="1"/>
  <c r="DF90" i="1"/>
  <c r="DG90" i="1"/>
  <c r="AK90" i="1"/>
  <c r="DH90" i="1"/>
  <c r="DI90" i="1"/>
  <c r="DK90" i="1"/>
  <c r="CR90" i="1"/>
  <c r="CW90" i="1"/>
  <c r="DB90" i="1"/>
  <c r="CS90" i="1"/>
  <c r="CX90" i="1"/>
  <c r="DC90" i="1"/>
  <c r="CO90" i="1"/>
  <c r="BU90" i="1"/>
  <c r="BZ90" i="1"/>
  <c r="BR90" i="1"/>
  <c r="BW90" i="1"/>
  <c r="CB90" i="1"/>
  <c r="CE90" i="1"/>
  <c r="BV90" i="1"/>
  <c r="CA90" i="1"/>
  <c r="BS90" i="1"/>
  <c r="BX90" i="1"/>
  <c r="CC90" i="1"/>
  <c r="CF90" i="1"/>
  <c r="BT90" i="1"/>
  <c r="BY90" i="1"/>
  <c r="CD90" i="1"/>
  <c r="CG90" i="1"/>
  <c r="AJ90" i="1"/>
  <c r="CH90" i="1"/>
  <c r="CI90" i="1"/>
  <c r="CJ90" i="1"/>
  <c r="CL90" i="1"/>
  <c r="BP90" i="1"/>
  <c r="AV90" i="1"/>
  <c r="BA90" i="1"/>
  <c r="AS90" i="1"/>
  <c r="AX90" i="1"/>
  <c r="BC90" i="1"/>
  <c r="BF90" i="1"/>
  <c r="AW90" i="1"/>
  <c r="BB90" i="1"/>
  <c r="AT90" i="1"/>
  <c r="AY90" i="1"/>
  <c r="BD90" i="1"/>
  <c r="BG90" i="1"/>
  <c r="AU90" i="1"/>
  <c r="AZ90" i="1"/>
  <c r="BE90" i="1"/>
  <c r="BH90" i="1"/>
  <c r="AI90" i="1"/>
  <c r="BI90" i="1"/>
  <c r="BJ90" i="1"/>
  <c r="BK90" i="1"/>
  <c r="BM90" i="1"/>
  <c r="AQ90" i="1"/>
  <c r="X90" i="1"/>
  <c r="FO318" i="1"/>
  <c r="FQ318" i="1"/>
  <c r="FS318" i="1"/>
  <c r="ER318" i="1"/>
  <c r="EW318" i="1"/>
  <c r="EO318" i="1"/>
  <c r="ET318" i="1"/>
  <c r="EY318" i="1"/>
  <c r="FB318" i="1"/>
  <c r="ES318" i="1"/>
  <c r="EX318" i="1"/>
  <c r="FC318" i="1"/>
  <c r="FD318" i="1"/>
  <c r="FE318" i="1"/>
  <c r="AM318" i="1"/>
  <c r="FF318" i="1"/>
  <c r="FG318" i="1"/>
  <c r="FI318" i="1"/>
  <c r="EP318" i="1"/>
  <c r="EU318" i="1"/>
  <c r="EZ318" i="1"/>
  <c r="EQ318" i="1"/>
  <c r="EV318" i="1"/>
  <c r="FA318" i="1"/>
  <c r="EM318" i="1"/>
  <c r="DS318" i="1"/>
  <c r="DX318" i="1"/>
  <c r="DP318" i="1"/>
  <c r="DU318" i="1"/>
  <c r="DZ318" i="1"/>
  <c r="EC318" i="1"/>
  <c r="DT318" i="1"/>
  <c r="DY318" i="1"/>
  <c r="ED318" i="1"/>
  <c r="EE318" i="1"/>
  <c r="EF318" i="1"/>
  <c r="AL318" i="1"/>
  <c r="EG318" i="1"/>
  <c r="EH318" i="1"/>
  <c r="EJ318" i="1"/>
  <c r="DQ318" i="1"/>
  <c r="DV318" i="1"/>
  <c r="EA318" i="1"/>
  <c r="DR318" i="1"/>
  <c r="DW318" i="1"/>
  <c r="EB318" i="1"/>
  <c r="DN318" i="1"/>
  <c r="CT318" i="1"/>
  <c r="CY318" i="1"/>
  <c r="CQ318" i="1"/>
  <c r="CV318" i="1"/>
  <c r="DA318" i="1"/>
  <c r="DD318" i="1"/>
  <c r="CU318" i="1"/>
  <c r="CZ318" i="1"/>
  <c r="DE318" i="1"/>
  <c r="DF318" i="1"/>
  <c r="DG318" i="1"/>
  <c r="AK318" i="1"/>
  <c r="DH318" i="1"/>
  <c r="DI318" i="1"/>
  <c r="DK318" i="1"/>
  <c r="CR318" i="1"/>
  <c r="CW318" i="1"/>
  <c r="DB318" i="1"/>
  <c r="CS318" i="1"/>
  <c r="CX318" i="1"/>
  <c r="DC318" i="1"/>
  <c r="CO318" i="1"/>
  <c r="BU318" i="1"/>
  <c r="BZ318" i="1"/>
  <c r="BR318" i="1"/>
  <c r="BW318" i="1"/>
  <c r="CB318" i="1"/>
  <c r="CE318" i="1"/>
  <c r="BV318" i="1"/>
  <c r="CA318" i="1"/>
  <c r="CF318" i="1"/>
  <c r="CG318" i="1"/>
  <c r="CH318" i="1"/>
  <c r="AJ318" i="1"/>
  <c r="CI318" i="1"/>
  <c r="CJ318" i="1"/>
  <c r="CL318" i="1"/>
  <c r="BS318" i="1"/>
  <c r="BX318" i="1"/>
  <c r="CC318" i="1"/>
  <c r="BT318" i="1"/>
  <c r="BY318" i="1"/>
  <c r="CD318" i="1"/>
  <c r="BP318" i="1"/>
  <c r="AV318" i="1"/>
  <c r="BA318" i="1"/>
  <c r="AS318" i="1"/>
  <c r="AX318" i="1"/>
  <c r="BC318" i="1"/>
  <c r="BF318" i="1"/>
  <c r="AW318" i="1"/>
  <c r="BB318" i="1"/>
  <c r="BG318" i="1"/>
  <c r="BH318" i="1"/>
  <c r="BI318" i="1"/>
  <c r="AI318" i="1"/>
  <c r="BJ318" i="1"/>
  <c r="BK318" i="1"/>
  <c r="BM318" i="1"/>
  <c r="AT318" i="1"/>
  <c r="AY318" i="1"/>
  <c r="BD318" i="1"/>
  <c r="AU318" i="1"/>
  <c r="AZ318" i="1"/>
  <c r="BE318" i="1"/>
  <c r="AQ318" i="1"/>
  <c r="X318" i="1"/>
  <c r="FS171" i="1"/>
  <c r="ER171" i="1"/>
  <c r="EW171" i="1"/>
  <c r="EO171" i="1"/>
  <c r="ET171" i="1"/>
  <c r="EY171" i="1"/>
  <c r="FB171" i="1"/>
  <c r="ES171" i="1"/>
  <c r="EX171" i="1"/>
  <c r="EP171" i="1"/>
  <c r="EU171" i="1"/>
  <c r="EZ171" i="1"/>
  <c r="FC171" i="1"/>
  <c r="EQ171" i="1"/>
  <c r="EV171" i="1"/>
  <c r="FA171" i="1"/>
  <c r="FD171" i="1"/>
  <c r="AM171" i="1"/>
  <c r="FE171" i="1"/>
  <c r="FF171" i="1"/>
  <c r="FG171" i="1"/>
  <c r="FI171" i="1"/>
  <c r="EM171" i="1"/>
  <c r="DS171" i="1"/>
  <c r="DX171" i="1"/>
  <c r="DP171" i="1"/>
  <c r="DU171" i="1"/>
  <c r="DZ171" i="1"/>
  <c r="EC171" i="1"/>
  <c r="DT171" i="1"/>
  <c r="DY171" i="1"/>
  <c r="ED171" i="1"/>
  <c r="EE171" i="1"/>
  <c r="EF171" i="1"/>
  <c r="AL171" i="1"/>
  <c r="EG171" i="1"/>
  <c r="EH171" i="1"/>
  <c r="EJ171" i="1"/>
  <c r="DQ171" i="1"/>
  <c r="DV171" i="1"/>
  <c r="EA171" i="1"/>
  <c r="DR171" i="1"/>
  <c r="DW171" i="1"/>
  <c r="EB171" i="1"/>
  <c r="DN171" i="1"/>
  <c r="CT171" i="1"/>
  <c r="CY171" i="1"/>
  <c r="CQ171" i="1"/>
  <c r="CV171" i="1"/>
  <c r="DA171" i="1"/>
  <c r="DD171" i="1"/>
  <c r="CU171" i="1"/>
  <c r="CZ171" i="1"/>
  <c r="DE171" i="1"/>
  <c r="DF171" i="1"/>
  <c r="DG171" i="1"/>
  <c r="AK171" i="1"/>
  <c r="DH171" i="1"/>
  <c r="DI171" i="1"/>
  <c r="DK171" i="1"/>
  <c r="CR171" i="1"/>
  <c r="CW171" i="1"/>
  <c r="DB171" i="1"/>
  <c r="CS171" i="1"/>
  <c r="CX171" i="1"/>
  <c r="DC171" i="1"/>
  <c r="CO171" i="1"/>
  <c r="BU171" i="1"/>
  <c r="BZ171" i="1"/>
  <c r="BR171" i="1"/>
  <c r="BW171" i="1"/>
  <c r="CB171" i="1"/>
  <c r="CE171" i="1"/>
  <c r="BV171" i="1"/>
  <c r="CA171" i="1"/>
  <c r="BS171" i="1"/>
  <c r="BX171" i="1"/>
  <c r="CC171" i="1"/>
  <c r="CF171" i="1"/>
  <c r="BT171" i="1"/>
  <c r="BY171" i="1"/>
  <c r="CD171" i="1"/>
  <c r="CG171" i="1"/>
  <c r="AJ171" i="1"/>
  <c r="CH171" i="1"/>
  <c r="CI171" i="1"/>
  <c r="CJ171" i="1"/>
  <c r="CL171" i="1"/>
  <c r="BP171" i="1"/>
  <c r="AV171" i="1"/>
  <c r="BA171" i="1"/>
  <c r="AS171" i="1"/>
  <c r="AX171" i="1"/>
  <c r="BC171" i="1"/>
  <c r="BF171" i="1"/>
  <c r="AW171" i="1"/>
  <c r="BB171" i="1"/>
  <c r="AT171" i="1"/>
  <c r="AY171" i="1"/>
  <c r="BD171" i="1"/>
  <c r="BG171" i="1"/>
  <c r="AU171" i="1"/>
  <c r="AZ171" i="1"/>
  <c r="BE171" i="1"/>
  <c r="BH171" i="1"/>
  <c r="AI171" i="1"/>
  <c r="BI171" i="1"/>
  <c r="BJ171" i="1"/>
  <c r="BK171" i="1"/>
  <c r="BM171" i="1"/>
  <c r="AQ171" i="1"/>
  <c r="X171" i="1"/>
  <c r="FO317" i="1"/>
  <c r="FQ317" i="1"/>
  <c r="FS317" i="1"/>
  <c r="ER317" i="1"/>
  <c r="EW317" i="1"/>
  <c r="EO317" i="1"/>
  <c r="ET317" i="1"/>
  <c r="EY317" i="1"/>
  <c r="FB317" i="1"/>
  <c r="ES317" i="1"/>
  <c r="EX317" i="1"/>
  <c r="FC317" i="1"/>
  <c r="FD317" i="1"/>
  <c r="FE317" i="1"/>
  <c r="AM317" i="1"/>
  <c r="FF317" i="1"/>
  <c r="FG317" i="1"/>
  <c r="FI317" i="1"/>
  <c r="EP317" i="1"/>
  <c r="EU317" i="1"/>
  <c r="EZ317" i="1"/>
  <c r="EQ317" i="1"/>
  <c r="EV317" i="1"/>
  <c r="FA317" i="1"/>
  <c r="EM317" i="1"/>
  <c r="DS317" i="1"/>
  <c r="DX317" i="1"/>
  <c r="DP317" i="1"/>
  <c r="DU317" i="1"/>
  <c r="DZ317" i="1"/>
  <c r="EC317" i="1"/>
  <c r="DT317" i="1"/>
  <c r="DY317" i="1"/>
  <c r="ED317" i="1"/>
  <c r="EE317" i="1"/>
  <c r="EF317" i="1"/>
  <c r="AL317" i="1"/>
  <c r="EG317" i="1"/>
  <c r="EH317" i="1"/>
  <c r="EJ317" i="1"/>
  <c r="DQ317" i="1"/>
  <c r="DV317" i="1"/>
  <c r="EA317" i="1"/>
  <c r="DR317" i="1"/>
  <c r="DW317" i="1"/>
  <c r="EB317" i="1"/>
  <c r="DN317" i="1"/>
  <c r="CT317" i="1"/>
  <c r="CY317" i="1"/>
  <c r="CQ317" i="1"/>
  <c r="CV317" i="1"/>
  <c r="DA317" i="1"/>
  <c r="DD317" i="1"/>
  <c r="CU317" i="1"/>
  <c r="CZ317" i="1"/>
  <c r="DE317" i="1"/>
  <c r="DF317" i="1"/>
  <c r="DG317" i="1"/>
  <c r="AK317" i="1"/>
  <c r="DH317" i="1"/>
  <c r="DI317" i="1"/>
  <c r="DK317" i="1"/>
  <c r="CR317" i="1"/>
  <c r="CW317" i="1"/>
  <c r="DB317" i="1"/>
  <c r="CS317" i="1"/>
  <c r="CX317" i="1"/>
  <c r="DC317" i="1"/>
  <c r="CO317" i="1"/>
  <c r="BU317" i="1"/>
  <c r="BZ317" i="1"/>
  <c r="BR317" i="1"/>
  <c r="BW317" i="1"/>
  <c r="CB317" i="1"/>
  <c r="CE317" i="1"/>
  <c r="BV317" i="1"/>
  <c r="CA317" i="1"/>
  <c r="CF317" i="1"/>
  <c r="CG317" i="1"/>
  <c r="CH317" i="1"/>
  <c r="AJ317" i="1"/>
  <c r="CI317" i="1"/>
  <c r="CJ317" i="1"/>
  <c r="CL317" i="1"/>
  <c r="BS317" i="1"/>
  <c r="BX317" i="1"/>
  <c r="CC317" i="1"/>
  <c r="BT317" i="1"/>
  <c r="BY317" i="1"/>
  <c r="CD317" i="1"/>
  <c r="BP317" i="1"/>
  <c r="AV317" i="1"/>
  <c r="BA317" i="1"/>
  <c r="AS317" i="1"/>
  <c r="AX317" i="1"/>
  <c r="BC317" i="1"/>
  <c r="BF317" i="1"/>
  <c r="AW317" i="1"/>
  <c r="BB317" i="1"/>
  <c r="BG317" i="1"/>
  <c r="BH317" i="1"/>
  <c r="BI317" i="1"/>
  <c r="AI317" i="1"/>
  <c r="BJ317" i="1"/>
  <c r="BK317" i="1"/>
  <c r="BM317" i="1"/>
  <c r="AT317" i="1"/>
  <c r="AY317" i="1"/>
  <c r="BD317" i="1"/>
  <c r="AU317" i="1"/>
  <c r="AZ317" i="1"/>
  <c r="BE317" i="1"/>
  <c r="AQ317" i="1"/>
  <c r="X317" i="1"/>
  <c r="FS72" i="1"/>
  <c r="ER72" i="1"/>
  <c r="EW72" i="1"/>
  <c r="EO72" i="1"/>
  <c r="ET72" i="1"/>
  <c r="EY72" i="1"/>
  <c r="FB72" i="1"/>
  <c r="ES72" i="1"/>
  <c r="EX72" i="1"/>
  <c r="FC72" i="1"/>
  <c r="FD72" i="1"/>
  <c r="FE72" i="1"/>
  <c r="AM72" i="1"/>
  <c r="FF72" i="1"/>
  <c r="FG72" i="1"/>
  <c r="FI72" i="1"/>
  <c r="EP72" i="1"/>
  <c r="EU72" i="1"/>
  <c r="EZ72" i="1"/>
  <c r="EQ72" i="1"/>
  <c r="EV72" i="1"/>
  <c r="FA72" i="1"/>
  <c r="EM72" i="1"/>
  <c r="DS72" i="1"/>
  <c r="DX72" i="1"/>
  <c r="DP72" i="1"/>
  <c r="DU72" i="1"/>
  <c r="DZ72" i="1"/>
  <c r="EC72" i="1"/>
  <c r="DT72" i="1"/>
  <c r="DY72" i="1"/>
  <c r="ED72" i="1"/>
  <c r="EE72" i="1"/>
  <c r="EF72" i="1"/>
  <c r="AL72" i="1"/>
  <c r="EG72" i="1"/>
  <c r="EH72" i="1"/>
  <c r="EJ72" i="1"/>
  <c r="DQ72" i="1"/>
  <c r="DV72" i="1"/>
  <c r="EA72" i="1"/>
  <c r="DR72" i="1"/>
  <c r="DW72" i="1"/>
  <c r="EB72" i="1"/>
  <c r="DN72" i="1"/>
  <c r="CT72" i="1"/>
  <c r="CY72" i="1"/>
  <c r="CQ72" i="1"/>
  <c r="CV72" i="1"/>
  <c r="DA72" i="1"/>
  <c r="DD72" i="1"/>
  <c r="CU72" i="1"/>
  <c r="CZ72" i="1"/>
  <c r="DE72" i="1"/>
  <c r="DF72" i="1"/>
  <c r="DG72" i="1"/>
  <c r="AK72" i="1"/>
  <c r="DH72" i="1"/>
  <c r="DI72" i="1"/>
  <c r="DK72" i="1"/>
  <c r="CR72" i="1"/>
  <c r="CW72" i="1"/>
  <c r="DB72" i="1"/>
  <c r="CS72" i="1"/>
  <c r="CX72" i="1"/>
  <c r="DC72" i="1"/>
  <c r="CO72" i="1"/>
  <c r="BU72" i="1"/>
  <c r="BZ72" i="1"/>
  <c r="BR72" i="1"/>
  <c r="BW72" i="1"/>
  <c r="CB72" i="1"/>
  <c r="CE72" i="1"/>
  <c r="BV72" i="1"/>
  <c r="CA72" i="1"/>
  <c r="CF72" i="1"/>
  <c r="CG72" i="1"/>
  <c r="CH72" i="1"/>
  <c r="AJ72" i="1"/>
  <c r="CI72" i="1"/>
  <c r="CJ72" i="1"/>
  <c r="CL72" i="1"/>
  <c r="BS72" i="1"/>
  <c r="BX72" i="1"/>
  <c r="CC72" i="1"/>
  <c r="BT72" i="1"/>
  <c r="BY72" i="1"/>
  <c r="CD72" i="1"/>
  <c r="BP72" i="1"/>
  <c r="AV72" i="1"/>
  <c r="BA72" i="1"/>
  <c r="AS72" i="1"/>
  <c r="AX72" i="1"/>
  <c r="BC72" i="1"/>
  <c r="BF72" i="1"/>
  <c r="AW72" i="1"/>
  <c r="BB72" i="1"/>
  <c r="BG72" i="1"/>
  <c r="BH72" i="1"/>
  <c r="BI72" i="1"/>
  <c r="AI72" i="1"/>
  <c r="BJ72" i="1"/>
  <c r="BK72" i="1"/>
  <c r="BM72" i="1"/>
  <c r="AT72" i="1"/>
  <c r="AY72" i="1"/>
  <c r="BD72" i="1"/>
  <c r="AU72" i="1"/>
  <c r="AZ72" i="1"/>
  <c r="BE72" i="1"/>
  <c r="AQ72" i="1"/>
  <c r="X72" i="1"/>
  <c r="FO316" i="1"/>
  <c r="FQ316" i="1"/>
  <c r="FS316" i="1"/>
  <c r="ER316" i="1"/>
  <c r="EW316" i="1"/>
  <c r="EO316" i="1"/>
  <c r="ET316" i="1"/>
  <c r="EY316" i="1"/>
  <c r="FB316" i="1"/>
  <c r="ES316" i="1"/>
  <c r="EX316" i="1"/>
  <c r="FC316" i="1"/>
  <c r="FD316" i="1"/>
  <c r="FE316" i="1"/>
  <c r="AM316" i="1"/>
  <c r="FF316" i="1"/>
  <c r="FG316" i="1"/>
  <c r="FI316" i="1"/>
  <c r="EP316" i="1"/>
  <c r="EU316" i="1"/>
  <c r="EZ316" i="1"/>
  <c r="EQ316" i="1"/>
  <c r="EV316" i="1"/>
  <c r="FA316" i="1"/>
  <c r="EM316" i="1"/>
  <c r="DS316" i="1"/>
  <c r="DX316" i="1"/>
  <c r="DP316" i="1"/>
  <c r="DU316" i="1"/>
  <c r="DZ316" i="1"/>
  <c r="EC316" i="1"/>
  <c r="DT316" i="1"/>
  <c r="DY316" i="1"/>
  <c r="ED316" i="1"/>
  <c r="EE316" i="1"/>
  <c r="EF316" i="1"/>
  <c r="AL316" i="1"/>
  <c r="EG316" i="1"/>
  <c r="EH316" i="1"/>
  <c r="EJ316" i="1"/>
  <c r="DQ316" i="1"/>
  <c r="DV316" i="1"/>
  <c r="EA316" i="1"/>
  <c r="DR316" i="1"/>
  <c r="DW316" i="1"/>
  <c r="EB316" i="1"/>
  <c r="DN316" i="1"/>
  <c r="CT316" i="1"/>
  <c r="CY316" i="1"/>
  <c r="CQ316" i="1"/>
  <c r="CV316" i="1"/>
  <c r="DA316" i="1"/>
  <c r="DD316" i="1"/>
  <c r="CU316" i="1"/>
  <c r="CZ316" i="1"/>
  <c r="DE316" i="1"/>
  <c r="DF316" i="1"/>
  <c r="DG316" i="1"/>
  <c r="AK316" i="1"/>
  <c r="DH316" i="1"/>
  <c r="DI316" i="1"/>
  <c r="DK316" i="1"/>
  <c r="CR316" i="1"/>
  <c r="CW316" i="1"/>
  <c r="DB316" i="1"/>
  <c r="CS316" i="1"/>
  <c r="CX316" i="1"/>
  <c r="DC316" i="1"/>
  <c r="CO316" i="1"/>
  <c r="BU316" i="1"/>
  <c r="BZ316" i="1"/>
  <c r="BR316" i="1"/>
  <c r="BW316" i="1"/>
  <c r="CB316" i="1"/>
  <c r="CE316" i="1"/>
  <c r="BV316" i="1"/>
  <c r="CA316" i="1"/>
  <c r="CF316" i="1"/>
  <c r="CG316" i="1"/>
  <c r="CH316" i="1"/>
  <c r="AJ316" i="1"/>
  <c r="CI316" i="1"/>
  <c r="CJ316" i="1"/>
  <c r="CL316" i="1"/>
  <c r="BS316" i="1"/>
  <c r="BX316" i="1"/>
  <c r="CC316" i="1"/>
  <c r="BT316" i="1"/>
  <c r="BY316" i="1"/>
  <c r="CD316" i="1"/>
  <c r="BP316" i="1"/>
  <c r="AV316" i="1"/>
  <c r="BA316" i="1"/>
  <c r="AS316" i="1"/>
  <c r="AX316" i="1"/>
  <c r="BC316" i="1"/>
  <c r="BF316" i="1"/>
  <c r="AW316" i="1"/>
  <c r="BB316" i="1"/>
  <c r="BG316" i="1"/>
  <c r="BH316" i="1"/>
  <c r="BI316" i="1"/>
  <c r="AI316" i="1"/>
  <c r="BJ316" i="1"/>
  <c r="BK316" i="1"/>
  <c r="BM316" i="1"/>
  <c r="AT316" i="1"/>
  <c r="AY316" i="1"/>
  <c r="BD316" i="1"/>
  <c r="AU316" i="1"/>
  <c r="AZ316" i="1"/>
  <c r="BE316" i="1"/>
  <c r="AQ316" i="1"/>
  <c r="X316" i="1"/>
  <c r="FS93" i="1"/>
  <c r="ER93" i="1"/>
  <c r="EW93" i="1"/>
  <c r="EO93" i="1"/>
  <c r="ET93" i="1"/>
  <c r="EY93" i="1"/>
  <c r="FB93" i="1"/>
  <c r="ES93" i="1"/>
  <c r="EX93" i="1"/>
  <c r="EP93" i="1"/>
  <c r="EU93" i="1"/>
  <c r="EZ93" i="1"/>
  <c r="FC93" i="1"/>
  <c r="EQ93" i="1"/>
  <c r="EV93" i="1"/>
  <c r="FA93" i="1"/>
  <c r="FD93" i="1"/>
  <c r="AM93" i="1"/>
  <c r="FE93" i="1"/>
  <c r="FF93" i="1"/>
  <c r="FG93" i="1"/>
  <c r="FI93" i="1"/>
  <c r="EM93" i="1"/>
  <c r="DS93" i="1"/>
  <c r="DX93" i="1"/>
  <c r="DP93" i="1"/>
  <c r="DU93" i="1"/>
  <c r="DZ93" i="1"/>
  <c r="EC93" i="1"/>
  <c r="DT93" i="1"/>
  <c r="DY93" i="1"/>
  <c r="ED93" i="1"/>
  <c r="EE93" i="1"/>
  <c r="EF93" i="1"/>
  <c r="AL93" i="1"/>
  <c r="EG93" i="1"/>
  <c r="EH93" i="1"/>
  <c r="EJ93" i="1"/>
  <c r="DQ93" i="1"/>
  <c r="DV93" i="1"/>
  <c r="EA93" i="1"/>
  <c r="DR93" i="1"/>
  <c r="DW93" i="1"/>
  <c r="EB93" i="1"/>
  <c r="DN93" i="1"/>
  <c r="CT93" i="1"/>
  <c r="CY93" i="1"/>
  <c r="CQ93" i="1"/>
  <c r="CV93" i="1"/>
  <c r="DA93" i="1"/>
  <c r="DD93" i="1"/>
  <c r="CU93" i="1"/>
  <c r="CZ93" i="1"/>
  <c r="DE93" i="1"/>
  <c r="DF93" i="1"/>
  <c r="DG93" i="1"/>
  <c r="AK93" i="1"/>
  <c r="DH93" i="1"/>
  <c r="DI93" i="1"/>
  <c r="DK93" i="1"/>
  <c r="CR93" i="1"/>
  <c r="CW93" i="1"/>
  <c r="DB93" i="1"/>
  <c r="CS93" i="1"/>
  <c r="CX93" i="1"/>
  <c r="DC93" i="1"/>
  <c r="CO93" i="1"/>
  <c r="BU93" i="1"/>
  <c r="BZ93" i="1"/>
  <c r="BR93" i="1"/>
  <c r="BW93" i="1"/>
  <c r="CB93" i="1"/>
  <c r="CE93" i="1"/>
  <c r="BV93" i="1"/>
  <c r="CA93" i="1"/>
  <c r="BS93" i="1"/>
  <c r="BX93" i="1"/>
  <c r="CC93" i="1"/>
  <c r="CF93" i="1"/>
  <c r="BT93" i="1"/>
  <c r="BY93" i="1"/>
  <c r="CD93" i="1"/>
  <c r="CG93" i="1"/>
  <c r="AJ93" i="1"/>
  <c r="CH93" i="1"/>
  <c r="CI93" i="1"/>
  <c r="CJ93" i="1"/>
  <c r="CL93" i="1"/>
  <c r="BP93" i="1"/>
  <c r="AV93" i="1"/>
  <c r="BA93" i="1"/>
  <c r="AS93" i="1"/>
  <c r="AX93" i="1"/>
  <c r="BC93" i="1"/>
  <c r="BF93" i="1"/>
  <c r="AW93" i="1"/>
  <c r="BB93" i="1"/>
  <c r="AT93" i="1"/>
  <c r="AY93" i="1"/>
  <c r="BD93" i="1"/>
  <c r="BG93" i="1"/>
  <c r="AU93" i="1"/>
  <c r="AZ93" i="1"/>
  <c r="BE93" i="1"/>
  <c r="BH93" i="1"/>
  <c r="AI93" i="1"/>
  <c r="BI93" i="1"/>
  <c r="BJ93" i="1"/>
  <c r="BK93" i="1"/>
  <c r="BM93" i="1"/>
  <c r="AQ93" i="1"/>
  <c r="X93" i="1"/>
  <c r="FO315" i="1"/>
  <c r="FQ315" i="1"/>
  <c r="FS315" i="1"/>
  <c r="ER315" i="1"/>
  <c r="EW315" i="1"/>
  <c r="EO315" i="1"/>
  <c r="ET315" i="1"/>
  <c r="EY315" i="1"/>
  <c r="FB315" i="1"/>
  <c r="ES315" i="1"/>
  <c r="EX315" i="1"/>
  <c r="FC315" i="1"/>
  <c r="FD315" i="1"/>
  <c r="FE315" i="1"/>
  <c r="AM315" i="1"/>
  <c r="FF315" i="1"/>
  <c r="FG315" i="1"/>
  <c r="FI315" i="1"/>
  <c r="EP315" i="1"/>
  <c r="EU315" i="1"/>
  <c r="EZ315" i="1"/>
  <c r="EQ315" i="1"/>
  <c r="EV315" i="1"/>
  <c r="FA315" i="1"/>
  <c r="EM315" i="1"/>
  <c r="DS315" i="1"/>
  <c r="DX315" i="1"/>
  <c r="DP315" i="1"/>
  <c r="DU315" i="1"/>
  <c r="DZ315" i="1"/>
  <c r="EC315" i="1"/>
  <c r="DT315" i="1"/>
  <c r="DY315" i="1"/>
  <c r="ED315" i="1"/>
  <c r="EE315" i="1"/>
  <c r="EF315" i="1"/>
  <c r="AL315" i="1"/>
  <c r="EG315" i="1"/>
  <c r="EH315" i="1"/>
  <c r="EJ315" i="1"/>
  <c r="DQ315" i="1"/>
  <c r="DV315" i="1"/>
  <c r="EA315" i="1"/>
  <c r="DR315" i="1"/>
  <c r="DW315" i="1"/>
  <c r="EB315" i="1"/>
  <c r="DN315" i="1"/>
  <c r="CT315" i="1"/>
  <c r="CY315" i="1"/>
  <c r="CQ315" i="1"/>
  <c r="CV315" i="1"/>
  <c r="DA315" i="1"/>
  <c r="DD315" i="1"/>
  <c r="CU315" i="1"/>
  <c r="CZ315" i="1"/>
  <c r="DE315" i="1"/>
  <c r="DF315" i="1"/>
  <c r="DG315" i="1"/>
  <c r="AK315" i="1"/>
  <c r="DH315" i="1"/>
  <c r="DI315" i="1"/>
  <c r="DK315" i="1"/>
  <c r="CR315" i="1"/>
  <c r="CW315" i="1"/>
  <c r="DB315" i="1"/>
  <c r="CS315" i="1"/>
  <c r="CX315" i="1"/>
  <c r="DC315" i="1"/>
  <c r="CO315" i="1"/>
  <c r="BU315" i="1"/>
  <c r="BZ315" i="1"/>
  <c r="BR315" i="1"/>
  <c r="BW315" i="1"/>
  <c r="CB315" i="1"/>
  <c r="CE315" i="1"/>
  <c r="BV315" i="1"/>
  <c r="CA315" i="1"/>
  <c r="CF315" i="1"/>
  <c r="CG315" i="1"/>
  <c r="CH315" i="1"/>
  <c r="AJ315" i="1"/>
  <c r="CI315" i="1"/>
  <c r="CJ315" i="1"/>
  <c r="CL315" i="1"/>
  <c r="BS315" i="1"/>
  <c r="BX315" i="1"/>
  <c r="CC315" i="1"/>
  <c r="BT315" i="1"/>
  <c r="BY315" i="1"/>
  <c r="CD315" i="1"/>
  <c r="BP315" i="1"/>
  <c r="AV315" i="1"/>
  <c r="BA315" i="1"/>
  <c r="AS315" i="1"/>
  <c r="AX315" i="1"/>
  <c r="BC315" i="1"/>
  <c r="BF315" i="1"/>
  <c r="AW315" i="1"/>
  <c r="BB315" i="1"/>
  <c r="BG315" i="1"/>
  <c r="BH315" i="1"/>
  <c r="BI315" i="1"/>
  <c r="AI315" i="1"/>
  <c r="BJ315" i="1"/>
  <c r="BK315" i="1"/>
  <c r="BM315" i="1"/>
  <c r="AT315" i="1"/>
  <c r="AY315" i="1"/>
  <c r="BD315" i="1"/>
  <c r="AU315" i="1"/>
  <c r="AZ315" i="1"/>
  <c r="BE315" i="1"/>
  <c r="AQ315" i="1"/>
  <c r="X315" i="1"/>
  <c r="FS124" i="1"/>
  <c r="ER124" i="1"/>
  <c r="EW124" i="1"/>
  <c r="EO124" i="1"/>
  <c r="ET124" i="1"/>
  <c r="EY124" i="1"/>
  <c r="FB124" i="1"/>
  <c r="ES124" i="1"/>
  <c r="EX124" i="1"/>
  <c r="EP124" i="1"/>
  <c r="EU124" i="1"/>
  <c r="EZ124" i="1"/>
  <c r="FC124" i="1"/>
  <c r="EQ124" i="1"/>
  <c r="EV124" i="1"/>
  <c r="FA124" i="1"/>
  <c r="FD124" i="1"/>
  <c r="AM124" i="1"/>
  <c r="FE124" i="1"/>
  <c r="FF124" i="1"/>
  <c r="FG124" i="1"/>
  <c r="FI124" i="1"/>
  <c r="EM124" i="1"/>
  <c r="DS124" i="1"/>
  <c r="DX124" i="1"/>
  <c r="DP124" i="1"/>
  <c r="DU124" i="1"/>
  <c r="DZ124" i="1"/>
  <c r="EC124" i="1"/>
  <c r="DT124" i="1"/>
  <c r="DY124" i="1"/>
  <c r="ED124" i="1"/>
  <c r="EE124" i="1"/>
  <c r="EF124" i="1"/>
  <c r="AL124" i="1"/>
  <c r="EG124" i="1"/>
  <c r="EH124" i="1"/>
  <c r="EJ124" i="1"/>
  <c r="DQ124" i="1"/>
  <c r="DV124" i="1"/>
  <c r="EA124" i="1"/>
  <c r="DR124" i="1"/>
  <c r="DW124" i="1"/>
  <c r="EB124" i="1"/>
  <c r="DN124" i="1"/>
  <c r="CT124" i="1"/>
  <c r="CY124" i="1"/>
  <c r="CQ124" i="1"/>
  <c r="CV124" i="1"/>
  <c r="DA124" i="1"/>
  <c r="DD124" i="1"/>
  <c r="CU124" i="1"/>
  <c r="CZ124" i="1"/>
  <c r="DE124" i="1"/>
  <c r="DF124" i="1"/>
  <c r="DG124" i="1"/>
  <c r="AK124" i="1"/>
  <c r="DH124" i="1"/>
  <c r="DI124" i="1"/>
  <c r="DK124" i="1"/>
  <c r="CR124" i="1"/>
  <c r="CW124" i="1"/>
  <c r="DB124" i="1"/>
  <c r="CS124" i="1"/>
  <c r="CX124" i="1"/>
  <c r="DC124" i="1"/>
  <c r="CO124" i="1"/>
  <c r="BU124" i="1"/>
  <c r="BZ124" i="1"/>
  <c r="BR124" i="1"/>
  <c r="BW124" i="1"/>
  <c r="CB124" i="1"/>
  <c r="CE124" i="1"/>
  <c r="BV124" i="1"/>
  <c r="CA124" i="1"/>
  <c r="BS124" i="1"/>
  <c r="BX124" i="1"/>
  <c r="CC124" i="1"/>
  <c r="CF124" i="1"/>
  <c r="BT124" i="1"/>
  <c r="BY124" i="1"/>
  <c r="CD124" i="1"/>
  <c r="CG124" i="1"/>
  <c r="AJ124" i="1"/>
  <c r="CH124" i="1"/>
  <c r="CI124" i="1"/>
  <c r="CJ124" i="1"/>
  <c r="CL124" i="1"/>
  <c r="BP124" i="1"/>
  <c r="AV124" i="1"/>
  <c r="BA124" i="1"/>
  <c r="AS124" i="1"/>
  <c r="AX124" i="1"/>
  <c r="BC124" i="1"/>
  <c r="BF124" i="1"/>
  <c r="AW124" i="1"/>
  <c r="BB124" i="1"/>
  <c r="AT124" i="1"/>
  <c r="AY124" i="1"/>
  <c r="BD124" i="1"/>
  <c r="BG124" i="1"/>
  <c r="AU124" i="1"/>
  <c r="AZ124" i="1"/>
  <c r="BE124" i="1"/>
  <c r="BH124" i="1"/>
  <c r="AI124" i="1"/>
  <c r="BI124" i="1"/>
  <c r="BJ124" i="1"/>
  <c r="BK124" i="1"/>
  <c r="BM124" i="1"/>
  <c r="AQ124" i="1"/>
  <c r="X124" i="1"/>
  <c r="FS67" i="1"/>
  <c r="ER67" i="1"/>
  <c r="EW67" i="1"/>
  <c r="EO67" i="1"/>
  <c r="ET67" i="1"/>
  <c r="EY67" i="1"/>
  <c r="FB67" i="1"/>
  <c r="ES67" i="1"/>
  <c r="EX67" i="1"/>
  <c r="FC67" i="1"/>
  <c r="FD67" i="1"/>
  <c r="FE67" i="1"/>
  <c r="AM67" i="1"/>
  <c r="FF67" i="1"/>
  <c r="FG67" i="1"/>
  <c r="FI67" i="1"/>
  <c r="EP67" i="1"/>
  <c r="EU67" i="1"/>
  <c r="EZ67" i="1"/>
  <c r="EQ67" i="1"/>
  <c r="EV67" i="1"/>
  <c r="FA67" i="1"/>
  <c r="EM67" i="1"/>
  <c r="DS67" i="1"/>
  <c r="DX67" i="1"/>
  <c r="DP67" i="1"/>
  <c r="DU67" i="1"/>
  <c r="DZ67" i="1"/>
  <c r="EC67" i="1"/>
  <c r="DT67" i="1"/>
  <c r="DY67" i="1"/>
  <c r="ED67" i="1"/>
  <c r="EE67" i="1"/>
  <c r="EF67" i="1"/>
  <c r="AL67" i="1"/>
  <c r="EG67" i="1"/>
  <c r="EH67" i="1"/>
  <c r="EJ67" i="1"/>
  <c r="DQ67" i="1"/>
  <c r="DV67" i="1"/>
  <c r="EA67" i="1"/>
  <c r="DR67" i="1"/>
  <c r="DW67" i="1"/>
  <c r="EB67" i="1"/>
  <c r="DN67" i="1"/>
  <c r="CT67" i="1"/>
  <c r="CY67" i="1"/>
  <c r="CQ67" i="1"/>
  <c r="CV67" i="1"/>
  <c r="DA67" i="1"/>
  <c r="DD67" i="1"/>
  <c r="CU67" i="1"/>
  <c r="CZ67" i="1"/>
  <c r="DE67" i="1"/>
  <c r="DF67" i="1"/>
  <c r="DG67" i="1"/>
  <c r="AK67" i="1"/>
  <c r="DH67" i="1"/>
  <c r="DI67" i="1"/>
  <c r="DK67" i="1"/>
  <c r="CR67" i="1"/>
  <c r="CW67" i="1"/>
  <c r="DB67" i="1"/>
  <c r="CS67" i="1"/>
  <c r="CX67" i="1"/>
  <c r="DC67" i="1"/>
  <c r="CO67" i="1"/>
  <c r="BU67" i="1"/>
  <c r="BZ67" i="1"/>
  <c r="BR67" i="1"/>
  <c r="BW67" i="1"/>
  <c r="CB67" i="1"/>
  <c r="CE67" i="1"/>
  <c r="BV67" i="1"/>
  <c r="CA67" i="1"/>
  <c r="CF67" i="1"/>
  <c r="CG67" i="1"/>
  <c r="CH67" i="1"/>
  <c r="AJ67" i="1"/>
  <c r="CI67" i="1"/>
  <c r="CJ67" i="1"/>
  <c r="CL67" i="1"/>
  <c r="BS67" i="1"/>
  <c r="BX67" i="1"/>
  <c r="CC67" i="1"/>
  <c r="BT67" i="1"/>
  <c r="BY67" i="1"/>
  <c r="CD67" i="1"/>
  <c r="BP67" i="1"/>
  <c r="AV67" i="1"/>
  <c r="BA67" i="1"/>
  <c r="AS67" i="1"/>
  <c r="AX67" i="1"/>
  <c r="BC67" i="1"/>
  <c r="BF67" i="1"/>
  <c r="AW67" i="1"/>
  <c r="BB67" i="1"/>
  <c r="BG67" i="1"/>
  <c r="BH67" i="1"/>
  <c r="BI67" i="1"/>
  <c r="AI67" i="1"/>
  <c r="BJ67" i="1"/>
  <c r="BK67" i="1"/>
  <c r="BM67" i="1"/>
  <c r="AT67" i="1"/>
  <c r="AY67" i="1"/>
  <c r="BD67" i="1"/>
  <c r="AU67" i="1"/>
  <c r="AZ67" i="1"/>
  <c r="BE67" i="1"/>
  <c r="AQ67" i="1"/>
  <c r="X67" i="1"/>
  <c r="FO314" i="1"/>
  <c r="FQ314" i="1"/>
  <c r="FS314" i="1"/>
  <c r="ER314" i="1"/>
  <c r="EW314" i="1"/>
  <c r="EO314" i="1"/>
  <c r="ET314" i="1"/>
  <c r="EY314" i="1"/>
  <c r="FB314" i="1"/>
  <c r="ES314" i="1"/>
  <c r="EX314" i="1"/>
  <c r="FC314" i="1"/>
  <c r="FD314" i="1"/>
  <c r="FE314" i="1"/>
  <c r="AM314" i="1"/>
  <c r="FF314" i="1"/>
  <c r="FG314" i="1"/>
  <c r="FI314" i="1"/>
  <c r="EP314" i="1"/>
  <c r="EU314" i="1"/>
  <c r="EZ314" i="1"/>
  <c r="EQ314" i="1"/>
  <c r="EV314" i="1"/>
  <c r="FA314" i="1"/>
  <c r="EM314" i="1"/>
  <c r="DS314" i="1"/>
  <c r="DX314" i="1"/>
  <c r="DP314" i="1"/>
  <c r="DU314" i="1"/>
  <c r="DZ314" i="1"/>
  <c r="EC314" i="1"/>
  <c r="DT314" i="1"/>
  <c r="DY314" i="1"/>
  <c r="ED314" i="1"/>
  <c r="EE314" i="1"/>
  <c r="EF314" i="1"/>
  <c r="AL314" i="1"/>
  <c r="EG314" i="1"/>
  <c r="EH314" i="1"/>
  <c r="EJ314" i="1"/>
  <c r="DQ314" i="1"/>
  <c r="DV314" i="1"/>
  <c r="EA314" i="1"/>
  <c r="DR314" i="1"/>
  <c r="DW314" i="1"/>
  <c r="EB314" i="1"/>
  <c r="DN314" i="1"/>
  <c r="CT314" i="1"/>
  <c r="CY314" i="1"/>
  <c r="CQ314" i="1"/>
  <c r="CV314" i="1"/>
  <c r="DA314" i="1"/>
  <c r="DD314" i="1"/>
  <c r="CU314" i="1"/>
  <c r="CZ314" i="1"/>
  <c r="DE314" i="1"/>
  <c r="DF314" i="1"/>
  <c r="DG314" i="1"/>
  <c r="AK314" i="1"/>
  <c r="DH314" i="1"/>
  <c r="DI314" i="1"/>
  <c r="DK314" i="1"/>
  <c r="CR314" i="1"/>
  <c r="CW314" i="1"/>
  <c r="DB314" i="1"/>
  <c r="CS314" i="1"/>
  <c r="CX314" i="1"/>
  <c r="DC314" i="1"/>
  <c r="CO314" i="1"/>
  <c r="BU314" i="1"/>
  <c r="BZ314" i="1"/>
  <c r="BR314" i="1"/>
  <c r="BW314" i="1"/>
  <c r="CB314" i="1"/>
  <c r="CE314" i="1"/>
  <c r="BV314" i="1"/>
  <c r="CA314" i="1"/>
  <c r="CF314" i="1"/>
  <c r="CG314" i="1"/>
  <c r="CH314" i="1"/>
  <c r="AJ314" i="1"/>
  <c r="CI314" i="1"/>
  <c r="CJ314" i="1"/>
  <c r="CL314" i="1"/>
  <c r="BS314" i="1"/>
  <c r="BX314" i="1"/>
  <c r="CC314" i="1"/>
  <c r="BT314" i="1"/>
  <c r="BY314" i="1"/>
  <c r="CD314" i="1"/>
  <c r="BP314" i="1"/>
  <c r="AV314" i="1"/>
  <c r="BA314" i="1"/>
  <c r="AS314" i="1"/>
  <c r="AX314" i="1"/>
  <c r="BC314" i="1"/>
  <c r="BF314" i="1"/>
  <c r="AW314" i="1"/>
  <c r="BB314" i="1"/>
  <c r="BG314" i="1"/>
  <c r="BH314" i="1"/>
  <c r="BI314" i="1"/>
  <c r="AI314" i="1"/>
  <c r="BJ314" i="1"/>
  <c r="BK314" i="1"/>
  <c r="BM314" i="1"/>
  <c r="AT314" i="1"/>
  <c r="AY314" i="1"/>
  <c r="BD314" i="1"/>
  <c r="AU314" i="1"/>
  <c r="AZ314" i="1"/>
  <c r="BE314" i="1"/>
  <c r="AQ314" i="1"/>
  <c r="X314" i="1"/>
  <c r="FO313" i="1"/>
  <c r="FQ313" i="1"/>
  <c r="FS313" i="1"/>
  <c r="ER313" i="1"/>
  <c r="EW313" i="1"/>
  <c r="EO313" i="1"/>
  <c r="ET313" i="1"/>
  <c r="EY313" i="1"/>
  <c r="FB313" i="1"/>
  <c r="ES313" i="1"/>
  <c r="EX313" i="1"/>
  <c r="FC313" i="1"/>
  <c r="FD313" i="1"/>
  <c r="FE313" i="1"/>
  <c r="AM313" i="1"/>
  <c r="FF313" i="1"/>
  <c r="FG313" i="1"/>
  <c r="FI313" i="1"/>
  <c r="EP313" i="1"/>
  <c r="EU313" i="1"/>
  <c r="EZ313" i="1"/>
  <c r="EQ313" i="1"/>
  <c r="EV313" i="1"/>
  <c r="FA313" i="1"/>
  <c r="EM313" i="1"/>
  <c r="DS313" i="1"/>
  <c r="DX313" i="1"/>
  <c r="DP313" i="1"/>
  <c r="DU313" i="1"/>
  <c r="DZ313" i="1"/>
  <c r="EC313" i="1"/>
  <c r="DT313" i="1"/>
  <c r="DY313" i="1"/>
  <c r="ED313" i="1"/>
  <c r="EE313" i="1"/>
  <c r="EF313" i="1"/>
  <c r="AL313" i="1"/>
  <c r="EG313" i="1"/>
  <c r="EH313" i="1"/>
  <c r="EJ313" i="1"/>
  <c r="DQ313" i="1"/>
  <c r="DV313" i="1"/>
  <c r="EA313" i="1"/>
  <c r="DR313" i="1"/>
  <c r="DW313" i="1"/>
  <c r="EB313" i="1"/>
  <c r="DN313" i="1"/>
  <c r="CT313" i="1"/>
  <c r="CY313" i="1"/>
  <c r="CQ313" i="1"/>
  <c r="CV313" i="1"/>
  <c r="DA313" i="1"/>
  <c r="DD313" i="1"/>
  <c r="CU313" i="1"/>
  <c r="CZ313" i="1"/>
  <c r="DE313" i="1"/>
  <c r="DF313" i="1"/>
  <c r="DG313" i="1"/>
  <c r="AK313" i="1"/>
  <c r="DH313" i="1"/>
  <c r="DI313" i="1"/>
  <c r="DK313" i="1"/>
  <c r="CR313" i="1"/>
  <c r="CW313" i="1"/>
  <c r="DB313" i="1"/>
  <c r="CS313" i="1"/>
  <c r="CX313" i="1"/>
  <c r="DC313" i="1"/>
  <c r="CO313" i="1"/>
  <c r="BU313" i="1"/>
  <c r="BZ313" i="1"/>
  <c r="BR313" i="1"/>
  <c r="BW313" i="1"/>
  <c r="CB313" i="1"/>
  <c r="CE313" i="1"/>
  <c r="BV313" i="1"/>
  <c r="CA313" i="1"/>
  <c r="CF313" i="1"/>
  <c r="CG313" i="1"/>
  <c r="CH313" i="1"/>
  <c r="AJ313" i="1"/>
  <c r="CI313" i="1"/>
  <c r="CJ313" i="1"/>
  <c r="CL313" i="1"/>
  <c r="BS313" i="1"/>
  <c r="BX313" i="1"/>
  <c r="CC313" i="1"/>
  <c r="BT313" i="1"/>
  <c r="BY313" i="1"/>
  <c r="CD313" i="1"/>
  <c r="BP313" i="1"/>
  <c r="AV313" i="1"/>
  <c r="BA313" i="1"/>
  <c r="AS313" i="1"/>
  <c r="AX313" i="1"/>
  <c r="BC313" i="1"/>
  <c r="BF313" i="1"/>
  <c r="AW313" i="1"/>
  <c r="BB313" i="1"/>
  <c r="BG313" i="1"/>
  <c r="BH313" i="1"/>
  <c r="BI313" i="1"/>
  <c r="AI313" i="1"/>
  <c r="BJ313" i="1"/>
  <c r="BK313" i="1"/>
  <c r="BM313" i="1"/>
  <c r="AT313" i="1"/>
  <c r="AY313" i="1"/>
  <c r="BD313" i="1"/>
  <c r="AU313" i="1"/>
  <c r="AZ313" i="1"/>
  <c r="BE313" i="1"/>
  <c r="AQ313" i="1"/>
  <c r="X313" i="1"/>
  <c r="FO312" i="1"/>
  <c r="FQ312" i="1"/>
  <c r="FS312" i="1"/>
  <c r="ER312" i="1"/>
  <c r="EW312" i="1"/>
  <c r="EO312" i="1"/>
  <c r="ET312" i="1"/>
  <c r="EY312" i="1"/>
  <c r="FB312" i="1"/>
  <c r="ES312" i="1"/>
  <c r="EX312" i="1"/>
  <c r="FC312" i="1"/>
  <c r="FD312" i="1"/>
  <c r="FE312" i="1"/>
  <c r="AM312" i="1"/>
  <c r="FF312" i="1"/>
  <c r="FG312" i="1"/>
  <c r="FI312" i="1"/>
  <c r="EP312" i="1"/>
  <c r="EU312" i="1"/>
  <c r="EZ312" i="1"/>
  <c r="EQ312" i="1"/>
  <c r="EV312" i="1"/>
  <c r="FA312" i="1"/>
  <c r="EM312" i="1"/>
  <c r="DS312" i="1"/>
  <c r="DX312" i="1"/>
  <c r="DP312" i="1"/>
  <c r="DU312" i="1"/>
  <c r="DZ312" i="1"/>
  <c r="EC312" i="1"/>
  <c r="DT312" i="1"/>
  <c r="DY312" i="1"/>
  <c r="ED312" i="1"/>
  <c r="EE312" i="1"/>
  <c r="EF312" i="1"/>
  <c r="AL312" i="1"/>
  <c r="EG312" i="1"/>
  <c r="EH312" i="1"/>
  <c r="EJ312" i="1"/>
  <c r="DQ312" i="1"/>
  <c r="DV312" i="1"/>
  <c r="EA312" i="1"/>
  <c r="DR312" i="1"/>
  <c r="DW312" i="1"/>
  <c r="EB312" i="1"/>
  <c r="DN312" i="1"/>
  <c r="CT312" i="1"/>
  <c r="CY312" i="1"/>
  <c r="CQ312" i="1"/>
  <c r="CV312" i="1"/>
  <c r="DA312" i="1"/>
  <c r="DD312" i="1"/>
  <c r="CU312" i="1"/>
  <c r="CZ312" i="1"/>
  <c r="DE312" i="1"/>
  <c r="DF312" i="1"/>
  <c r="DG312" i="1"/>
  <c r="AK312" i="1"/>
  <c r="DH312" i="1"/>
  <c r="DI312" i="1"/>
  <c r="DK312" i="1"/>
  <c r="CR312" i="1"/>
  <c r="CW312" i="1"/>
  <c r="DB312" i="1"/>
  <c r="CS312" i="1"/>
  <c r="CX312" i="1"/>
  <c r="DC312" i="1"/>
  <c r="CO312" i="1"/>
  <c r="BU312" i="1"/>
  <c r="BZ312" i="1"/>
  <c r="BR312" i="1"/>
  <c r="BW312" i="1"/>
  <c r="CB312" i="1"/>
  <c r="CE312" i="1"/>
  <c r="BV312" i="1"/>
  <c r="CA312" i="1"/>
  <c r="CF312" i="1"/>
  <c r="CG312" i="1"/>
  <c r="CH312" i="1"/>
  <c r="AJ312" i="1"/>
  <c r="CI312" i="1"/>
  <c r="CJ312" i="1"/>
  <c r="CL312" i="1"/>
  <c r="BS312" i="1"/>
  <c r="BX312" i="1"/>
  <c r="CC312" i="1"/>
  <c r="BT312" i="1"/>
  <c r="BY312" i="1"/>
  <c r="CD312" i="1"/>
  <c r="BP312" i="1"/>
  <c r="AV312" i="1"/>
  <c r="BA312" i="1"/>
  <c r="AS312" i="1"/>
  <c r="AX312" i="1"/>
  <c r="BC312" i="1"/>
  <c r="BF312" i="1"/>
  <c r="AW312" i="1"/>
  <c r="BB312" i="1"/>
  <c r="BG312" i="1"/>
  <c r="BH312" i="1"/>
  <c r="BI312" i="1"/>
  <c r="AI312" i="1"/>
  <c r="BJ312" i="1"/>
  <c r="BK312" i="1"/>
  <c r="BM312" i="1"/>
  <c r="AT312" i="1"/>
  <c r="AY312" i="1"/>
  <c r="BD312" i="1"/>
  <c r="AU312" i="1"/>
  <c r="AZ312" i="1"/>
  <c r="BE312" i="1"/>
  <c r="AQ312" i="1"/>
  <c r="X312" i="1"/>
  <c r="FO311" i="1"/>
  <c r="FQ311" i="1"/>
  <c r="FS311" i="1"/>
  <c r="ER311" i="1"/>
  <c r="EW311" i="1"/>
  <c r="EO311" i="1"/>
  <c r="ET311" i="1"/>
  <c r="EY311" i="1"/>
  <c r="FB311" i="1"/>
  <c r="ES311" i="1"/>
  <c r="EX311" i="1"/>
  <c r="FC311" i="1"/>
  <c r="FD311" i="1"/>
  <c r="FE311" i="1"/>
  <c r="AM311" i="1"/>
  <c r="FF311" i="1"/>
  <c r="FG311" i="1"/>
  <c r="FI311" i="1"/>
  <c r="EP311" i="1"/>
  <c r="EU311" i="1"/>
  <c r="EZ311" i="1"/>
  <c r="EQ311" i="1"/>
  <c r="EV311" i="1"/>
  <c r="FA311" i="1"/>
  <c r="EM311" i="1"/>
  <c r="DS311" i="1"/>
  <c r="DX311" i="1"/>
  <c r="DP311" i="1"/>
  <c r="DU311" i="1"/>
  <c r="DZ311" i="1"/>
  <c r="EC311" i="1"/>
  <c r="DT311" i="1"/>
  <c r="DY311" i="1"/>
  <c r="ED311" i="1"/>
  <c r="EE311" i="1"/>
  <c r="EF311" i="1"/>
  <c r="AL311" i="1"/>
  <c r="EG311" i="1"/>
  <c r="EH311" i="1"/>
  <c r="EJ311" i="1"/>
  <c r="DQ311" i="1"/>
  <c r="DV311" i="1"/>
  <c r="EA311" i="1"/>
  <c r="DR311" i="1"/>
  <c r="DW311" i="1"/>
  <c r="EB311" i="1"/>
  <c r="DN311" i="1"/>
  <c r="CT311" i="1"/>
  <c r="CY311" i="1"/>
  <c r="CQ311" i="1"/>
  <c r="CV311" i="1"/>
  <c r="DA311" i="1"/>
  <c r="DD311" i="1"/>
  <c r="CU311" i="1"/>
  <c r="CZ311" i="1"/>
  <c r="DE311" i="1"/>
  <c r="DF311" i="1"/>
  <c r="DG311" i="1"/>
  <c r="AK311" i="1"/>
  <c r="DH311" i="1"/>
  <c r="DI311" i="1"/>
  <c r="DK311" i="1"/>
  <c r="CR311" i="1"/>
  <c r="CW311" i="1"/>
  <c r="DB311" i="1"/>
  <c r="CS311" i="1"/>
  <c r="CX311" i="1"/>
  <c r="DC311" i="1"/>
  <c r="CO311" i="1"/>
  <c r="BU311" i="1"/>
  <c r="BZ311" i="1"/>
  <c r="BR311" i="1"/>
  <c r="BW311" i="1"/>
  <c r="CB311" i="1"/>
  <c r="CE311" i="1"/>
  <c r="BV311" i="1"/>
  <c r="CA311" i="1"/>
  <c r="CF311" i="1"/>
  <c r="CG311" i="1"/>
  <c r="CH311" i="1"/>
  <c r="AJ311" i="1"/>
  <c r="CI311" i="1"/>
  <c r="CJ311" i="1"/>
  <c r="CL311" i="1"/>
  <c r="BS311" i="1"/>
  <c r="BX311" i="1"/>
  <c r="CC311" i="1"/>
  <c r="BT311" i="1"/>
  <c r="BY311" i="1"/>
  <c r="CD311" i="1"/>
  <c r="BP311" i="1"/>
  <c r="AV311" i="1"/>
  <c r="BA311" i="1"/>
  <c r="AS311" i="1"/>
  <c r="AX311" i="1"/>
  <c r="BC311" i="1"/>
  <c r="BF311" i="1"/>
  <c r="AW311" i="1"/>
  <c r="BB311" i="1"/>
  <c r="BG311" i="1"/>
  <c r="BH311" i="1"/>
  <c r="BI311" i="1"/>
  <c r="AI311" i="1"/>
  <c r="BJ311" i="1"/>
  <c r="BK311" i="1"/>
  <c r="BM311" i="1"/>
  <c r="AT311" i="1"/>
  <c r="AY311" i="1"/>
  <c r="BD311" i="1"/>
  <c r="AU311" i="1"/>
  <c r="AZ311" i="1"/>
  <c r="BE311" i="1"/>
  <c r="AQ311" i="1"/>
  <c r="X311" i="1"/>
  <c r="FS65" i="1"/>
  <c r="ER65" i="1"/>
  <c r="EW65" i="1"/>
  <c r="EO65" i="1"/>
  <c r="ET65" i="1"/>
  <c r="EY65" i="1"/>
  <c r="FB65" i="1"/>
  <c r="ES65" i="1"/>
  <c r="EX65" i="1"/>
  <c r="EP65" i="1"/>
  <c r="EU65" i="1"/>
  <c r="EZ65" i="1"/>
  <c r="FC65" i="1"/>
  <c r="EQ65" i="1"/>
  <c r="EV65" i="1"/>
  <c r="FA65" i="1"/>
  <c r="FD65" i="1"/>
  <c r="AM65" i="1"/>
  <c r="FE65" i="1"/>
  <c r="FF65" i="1"/>
  <c r="FG65" i="1"/>
  <c r="FI65" i="1"/>
  <c r="EM65" i="1"/>
  <c r="DS65" i="1"/>
  <c r="DX65" i="1"/>
  <c r="DP65" i="1"/>
  <c r="DU65" i="1"/>
  <c r="DZ65" i="1"/>
  <c r="EC65" i="1"/>
  <c r="DT65" i="1"/>
  <c r="DY65" i="1"/>
  <c r="ED65" i="1"/>
  <c r="EE65" i="1"/>
  <c r="EF65" i="1"/>
  <c r="AL65" i="1"/>
  <c r="EG65" i="1"/>
  <c r="EH65" i="1"/>
  <c r="EJ65" i="1"/>
  <c r="DQ65" i="1"/>
  <c r="DV65" i="1"/>
  <c r="EA65" i="1"/>
  <c r="DR65" i="1"/>
  <c r="DW65" i="1"/>
  <c r="EB65" i="1"/>
  <c r="DN65" i="1"/>
  <c r="CT65" i="1"/>
  <c r="CY65" i="1"/>
  <c r="CQ65" i="1"/>
  <c r="CV65" i="1"/>
  <c r="DA65" i="1"/>
  <c r="DD65" i="1"/>
  <c r="CU65" i="1"/>
  <c r="CZ65" i="1"/>
  <c r="DE65" i="1"/>
  <c r="DF65" i="1"/>
  <c r="DG65" i="1"/>
  <c r="AK65" i="1"/>
  <c r="DH65" i="1"/>
  <c r="DI65" i="1"/>
  <c r="DK65" i="1"/>
  <c r="CR65" i="1"/>
  <c r="CW65" i="1"/>
  <c r="DB65" i="1"/>
  <c r="CS65" i="1"/>
  <c r="CX65" i="1"/>
  <c r="DC65" i="1"/>
  <c r="CO65" i="1"/>
  <c r="BU65" i="1"/>
  <c r="BZ65" i="1"/>
  <c r="BR65" i="1"/>
  <c r="BW65" i="1"/>
  <c r="CB65" i="1"/>
  <c r="CE65" i="1"/>
  <c r="BV65" i="1"/>
  <c r="CA65" i="1"/>
  <c r="BS65" i="1"/>
  <c r="BX65" i="1"/>
  <c r="CC65" i="1"/>
  <c r="CF65" i="1"/>
  <c r="BT65" i="1"/>
  <c r="BY65" i="1"/>
  <c r="CD65" i="1"/>
  <c r="CG65" i="1"/>
  <c r="AJ65" i="1"/>
  <c r="CH65" i="1"/>
  <c r="CI65" i="1"/>
  <c r="CJ65" i="1"/>
  <c r="CL65" i="1"/>
  <c r="BP65" i="1"/>
  <c r="AV65" i="1"/>
  <c r="BA65" i="1"/>
  <c r="AS65" i="1"/>
  <c r="AX65" i="1"/>
  <c r="BC65" i="1"/>
  <c r="BF65" i="1"/>
  <c r="AW65" i="1"/>
  <c r="BB65" i="1"/>
  <c r="AT65" i="1"/>
  <c r="AY65" i="1"/>
  <c r="BD65" i="1"/>
  <c r="BG65" i="1"/>
  <c r="AU65" i="1"/>
  <c r="AZ65" i="1"/>
  <c r="BE65" i="1"/>
  <c r="BH65" i="1"/>
  <c r="AI65" i="1"/>
  <c r="BI65" i="1"/>
  <c r="BJ65" i="1"/>
  <c r="BK65" i="1"/>
  <c r="BM65" i="1"/>
  <c r="AQ65" i="1"/>
  <c r="X65" i="1"/>
  <c r="FO310" i="1"/>
  <c r="FQ310" i="1"/>
  <c r="FS310" i="1"/>
  <c r="ER310" i="1"/>
  <c r="EW310" i="1"/>
  <c r="EO310" i="1"/>
  <c r="ET310" i="1"/>
  <c r="EY310" i="1"/>
  <c r="FB310" i="1"/>
  <c r="ES310" i="1"/>
  <c r="EX310" i="1"/>
  <c r="FC310" i="1"/>
  <c r="FD310" i="1"/>
  <c r="FE310" i="1"/>
  <c r="AM310" i="1"/>
  <c r="FF310" i="1"/>
  <c r="FG310" i="1"/>
  <c r="FI310" i="1"/>
  <c r="EP310" i="1"/>
  <c r="EU310" i="1"/>
  <c r="EZ310" i="1"/>
  <c r="EQ310" i="1"/>
  <c r="EV310" i="1"/>
  <c r="FA310" i="1"/>
  <c r="EM310" i="1"/>
  <c r="DS310" i="1"/>
  <c r="DX310" i="1"/>
  <c r="DP310" i="1"/>
  <c r="DU310" i="1"/>
  <c r="DZ310" i="1"/>
  <c r="EC310" i="1"/>
  <c r="DT310" i="1"/>
  <c r="DY310" i="1"/>
  <c r="ED310" i="1"/>
  <c r="EE310" i="1"/>
  <c r="EF310" i="1"/>
  <c r="AL310" i="1"/>
  <c r="EG310" i="1"/>
  <c r="EH310" i="1"/>
  <c r="EJ310" i="1"/>
  <c r="DQ310" i="1"/>
  <c r="DV310" i="1"/>
  <c r="EA310" i="1"/>
  <c r="DR310" i="1"/>
  <c r="DW310" i="1"/>
  <c r="EB310" i="1"/>
  <c r="DN310" i="1"/>
  <c r="CT310" i="1"/>
  <c r="CY310" i="1"/>
  <c r="CQ310" i="1"/>
  <c r="CV310" i="1"/>
  <c r="DA310" i="1"/>
  <c r="DD310" i="1"/>
  <c r="CU310" i="1"/>
  <c r="CZ310" i="1"/>
  <c r="DE310" i="1"/>
  <c r="DF310" i="1"/>
  <c r="DG310" i="1"/>
  <c r="AK310" i="1"/>
  <c r="DH310" i="1"/>
  <c r="DI310" i="1"/>
  <c r="DK310" i="1"/>
  <c r="CR310" i="1"/>
  <c r="CW310" i="1"/>
  <c r="DB310" i="1"/>
  <c r="CS310" i="1"/>
  <c r="CX310" i="1"/>
  <c r="DC310" i="1"/>
  <c r="CO310" i="1"/>
  <c r="BU310" i="1"/>
  <c r="BZ310" i="1"/>
  <c r="BR310" i="1"/>
  <c r="BW310" i="1"/>
  <c r="CB310" i="1"/>
  <c r="CE310" i="1"/>
  <c r="BV310" i="1"/>
  <c r="CA310" i="1"/>
  <c r="CF310" i="1"/>
  <c r="CG310" i="1"/>
  <c r="CH310" i="1"/>
  <c r="AJ310" i="1"/>
  <c r="CI310" i="1"/>
  <c r="CJ310" i="1"/>
  <c r="CL310" i="1"/>
  <c r="BS310" i="1"/>
  <c r="BX310" i="1"/>
  <c r="CC310" i="1"/>
  <c r="BT310" i="1"/>
  <c r="BY310" i="1"/>
  <c r="CD310" i="1"/>
  <c r="BP310" i="1"/>
  <c r="AV310" i="1"/>
  <c r="BA310" i="1"/>
  <c r="AS310" i="1"/>
  <c r="AX310" i="1"/>
  <c r="BC310" i="1"/>
  <c r="BF310" i="1"/>
  <c r="AW310" i="1"/>
  <c r="BB310" i="1"/>
  <c r="BG310" i="1"/>
  <c r="BH310" i="1"/>
  <c r="BI310" i="1"/>
  <c r="AI310" i="1"/>
  <c r="BJ310" i="1"/>
  <c r="BK310" i="1"/>
  <c r="BM310" i="1"/>
  <c r="AT310" i="1"/>
  <c r="AY310" i="1"/>
  <c r="BD310" i="1"/>
  <c r="AU310" i="1"/>
  <c r="AZ310" i="1"/>
  <c r="BE310" i="1"/>
  <c r="AQ310" i="1"/>
  <c r="X310" i="1"/>
  <c r="FS151" i="1"/>
  <c r="ER151" i="1"/>
  <c r="EW151" i="1"/>
  <c r="EO151" i="1"/>
  <c r="ET151" i="1"/>
  <c r="EY151" i="1"/>
  <c r="FB151" i="1"/>
  <c r="ES151" i="1"/>
  <c r="EX151" i="1"/>
  <c r="EP151" i="1"/>
  <c r="EU151" i="1"/>
  <c r="EZ151" i="1"/>
  <c r="FC151" i="1"/>
  <c r="EQ151" i="1"/>
  <c r="EV151" i="1"/>
  <c r="FA151" i="1"/>
  <c r="FD151" i="1"/>
  <c r="AM151" i="1"/>
  <c r="FE151" i="1"/>
  <c r="FF151" i="1"/>
  <c r="FG151" i="1"/>
  <c r="FI151" i="1"/>
  <c r="EM151" i="1"/>
  <c r="DS151" i="1"/>
  <c r="DX151" i="1"/>
  <c r="DP151" i="1"/>
  <c r="DU151" i="1"/>
  <c r="DZ151" i="1"/>
  <c r="EC151" i="1"/>
  <c r="DT151" i="1"/>
  <c r="DY151" i="1"/>
  <c r="ED151" i="1"/>
  <c r="EE151" i="1"/>
  <c r="EF151" i="1"/>
  <c r="AL151" i="1"/>
  <c r="EG151" i="1"/>
  <c r="EH151" i="1"/>
  <c r="EJ151" i="1"/>
  <c r="DQ151" i="1"/>
  <c r="DV151" i="1"/>
  <c r="EA151" i="1"/>
  <c r="DR151" i="1"/>
  <c r="DW151" i="1"/>
  <c r="EB151" i="1"/>
  <c r="DN151" i="1"/>
  <c r="CT151" i="1"/>
  <c r="CY151" i="1"/>
  <c r="CQ151" i="1"/>
  <c r="CV151" i="1"/>
  <c r="DA151" i="1"/>
  <c r="DD151" i="1"/>
  <c r="CU151" i="1"/>
  <c r="CZ151" i="1"/>
  <c r="DE151" i="1"/>
  <c r="DF151" i="1"/>
  <c r="DG151" i="1"/>
  <c r="AK151" i="1"/>
  <c r="DH151" i="1"/>
  <c r="DI151" i="1"/>
  <c r="DK151" i="1"/>
  <c r="CR151" i="1"/>
  <c r="CW151" i="1"/>
  <c r="DB151" i="1"/>
  <c r="CS151" i="1"/>
  <c r="CX151" i="1"/>
  <c r="DC151" i="1"/>
  <c r="CO151" i="1"/>
  <c r="BU151" i="1"/>
  <c r="BZ151" i="1"/>
  <c r="BR151" i="1"/>
  <c r="BW151" i="1"/>
  <c r="CB151" i="1"/>
  <c r="CE151" i="1"/>
  <c r="BV151" i="1"/>
  <c r="CA151" i="1"/>
  <c r="BS151" i="1"/>
  <c r="BX151" i="1"/>
  <c r="CC151" i="1"/>
  <c r="CF151" i="1"/>
  <c r="BT151" i="1"/>
  <c r="BY151" i="1"/>
  <c r="CD151" i="1"/>
  <c r="CG151" i="1"/>
  <c r="AJ151" i="1"/>
  <c r="CH151" i="1"/>
  <c r="CI151" i="1"/>
  <c r="CJ151" i="1"/>
  <c r="CL151" i="1"/>
  <c r="BP151" i="1"/>
  <c r="AV151" i="1"/>
  <c r="BA151" i="1"/>
  <c r="AS151" i="1"/>
  <c r="AX151" i="1"/>
  <c r="BC151" i="1"/>
  <c r="BF151" i="1"/>
  <c r="AW151" i="1"/>
  <c r="BB151" i="1"/>
  <c r="AT151" i="1"/>
  <c r="AY151" i="1"/>
  <c r="BD151" i="1"/>
  <c r="BG151" i="1"/>
  <c r="AU151" i="1"/>
  <c r="AZ151" i="1"/>
  <c r="BE151" i="1"/>
  <c r="BH151" i="1"/>
  <c r="AI151" i="1"/>
  <c r="BI151" i="1"/>
  <c r="BJ151" i="1"/>
  <c r="BK151" i="1"/>
  <c r="BM151" i="1"/>
  <c r="AQ151" i="1"/>
  <c r="X151" i="1"/>
  <c r="FS147" i="1"/>
  <c r="ER147" i="1"/>
  <c r="EW147" i="1"/>
  <c r="EO147" i="1"/>
  <c r="ET147" i="1"/>
  <c r="EY147" i="1"/>
  <c r="FB147" i="1"/>
  <c r="ES147" i="1"/>
  <c r="EX147" i="1"/>
  <c r="EP147" i="1"/>
  <c r="EU147" i="1"/>
  <c r="EZ147" i="1"/>
  <c r="FC147" i="1"/>
  <c r="EQ147" i="1"/>
  <c r="EV147" i="1"/>
  <c r="FA147" i="1"/>
  <c r="FD147" i="1"/>
  <c r="AM147" i="1"/>
  <c r="FE147" i="1"/>
  <c r="FF147" i="1"/>
  <c r="FG147" i="1"/>
  <c r="FI147" i="1"/>
  <c r="EM147" i="1"/>
  <c r="DS147" i="1"/>
  <c r="DX147" i="1"/>
  <c r="DP147" i="1"/>
  <c r="DU147" i="1"/>
  <c r="DZ147" i="1"/>
  <c r="EC147" i="1"/>
  <c r="DT147" i="1"/>
  <c r="DY147" i="1"/>
  <c r="ED147" i="1"/>
  <c r="EE147" i="1"/>
  <c r="EF147" i="1"/>
  <c r="AL147" i="1"/>
  <c r="EG147" i="1"/>
  <c r="EH147" i="1"/>
  <c r="EJ147" i="1"/>
  <c r="DQ147" i="1"/>
  <c r="DV147" i="1"/>
  <c r="EA147" i="1"/>
  <c r="DR147" i="1"/>
  <c r="DW147" i="1"/>
  <c r="EB147" i="1"/>
  <c r="DN147" i="1"/>
  <c r="CT147" i="1"/>
  <c r="CY147" i="1"/>
  <c r="CQ147" i="1"/>
  <c r="CV147" i="1"/>
  <c r="DA147" i="1"/>
  <c r="DD147" i="1"/>
  <c r="CU147" i="1"/>
  <c r="CZ147" i="1"/>
  <c r="DE147" i="1"/>
  <c r="DF147" i="1"/>
  <c r="DG147" i="1"/>
  <c r="AK147" i="1"/>
  <c r="DH147" i="1"/>
  <c r="DI147" i="1"/>
  <c r="DK147" i="1"/>
  <c r="CR147" i="1"/>
  <c r="CW147" i="1"/>
  <c r="DB147" i="1"/>
  <c r="CS147" i="1"/>
  <c r="CX147" i="1"/>
  <c r="DC147" i="1"/>
  <c r="CO147" i="1"/>
  <c r="BU147" i="1"/>
  <c r="BZ147" i="1"/>
  <c r="BR147" i="1"/>
  <c r="BW147" i="1"/>
  <c r="CB147" i="1"/>
  <c r="CE147" i="1"/>
  <c r="BV147" i="1"/>
  <c r="CA147" i="1"/>
  <c r="BS147" i="1"/>
  <c r="BX147" i="1"/>
  <c r="CC147" i="1"/>
  <c r="CF147" i="1"/>
  <c r="BT147" i="1"/>
  <c r="BY147" i="1"/>
  <c r="CD147" i="1"/>
  <c r="CG147" i="1"/>
  <c r="AJ147" i="1"/>
  <c r="CH147" i="1"/>
  <c r="CI147" i="1"/>
  <c r="CJ147" i="1"/>
  <c r="CL147" i="1"/>
  <c r="BP147" i="1"/>
  <c r="AV147" i="1"/>
  <c r="BA147" i="1"/>
  <c r="AS147" i="1"/>
  <c r="AX147" i="1"/>
  <c r="BC147" i="1"/>
  <c r="BF147" i="1"/>
  <c r="AW147" i="1"/>
  <c r="BB147" i="1"/>
  <c r="AT147" i="1"/>
  <c r="AY147" i="1"/>
  <c r="BD147" i="1"/>
  <c r="BG147" i="1"/>
  <c r="AU147" i="1"/>
  <c r="AZ147" i="1"/>
  <c r="BE147" i="1"/>
  <c r="BH147" i="1"/>
  <c r="AI147" i="1"/>
  <c r="BI147" i="1"/>
  <c r="BJ147" i="1"/>
  <c r="BK147" i="1"/>
  <c r="BM147" i="1"/>
  <c r="AQ147" i="1"/>
  <c r="X147" i="1"/>
  <c r="FS126" i="1"/>
  <c r="ER126" i="1"/>
  <c r="EW126" i="1"/>
  <c r="EO126" i="1"/>
  <c r="ET126" i="1"/>
  <c r="EY126" i="1"/>
  <c r="FB126" i="1"/>
  <c r="ES126" i="1"/>
  <c r="EX126" i="1"/>
  <c r="EP126" i="1"/>
  <c r="EU126" i="1"/>
  <c r="EZ126" i="1"/>
  <c r="FC126" i="1"/>
  <c r="EQ126" i="1"/>
  <c r="EV126" i="1"/>
  <c r="FA126" i="1"/>
  <c r="FD126" i="1"/>
  <c r="AM126" i="1"/>
  <c r="FE126" i="1"/>
  <c r="FF126" i="1"/>
  <c r="FG126" i="1"/>
  <c r="FI126" i="1"/>
  <c r="EM126" i="1"/>
  <c r="DS126" i="1"/>
  <c r="DX126" i="1"/>
  <c r="DP126" i="1"/>
  <c r="DU126" i="1"/>
  <c r="DZ126" i="1"/>
  <c r="EC126" i="1"/>
  <c r="DT126" i="1"/>
  <c r="DY126" i="1"/>
  <c r="ED126" i="1"/>
  <c r="EE126" i="1"/>
  <c r="EF126" i="1"/>
  <c r="AL126" i="1"/>
  <c r="EG126" i="1"/>
  <c r="EH126" i="1"/>
  <c r="EJ126" i="1"/>
  <c r="DQ126" i="1"/>
  <c r="DV126" i="1"/>
  <c r="EA126" i="1"/>
  <c r="DR126" i="1"/>
  <c r="DW126" i="1"/>
  <c r="EB126" i="1"/>
  <c r="DN126" i="1"/>
  <c r="CT126" i="1"/>
  <c r="CY126" i="1"/>
  <c r="CQ126" i="1"/>
  <c r="CV126" i="1"/>
  <c r="DA126" i="1"/>
  <c r="DD126" i="1"/>
  <c r="CU126" i="1"/>
  <c r="CZ126" i="1"/>
  <c r="DE126" i="1"/>
  <c r="DF126" i="1"/>
  <c r="DG126" i="1"/>
  <c r="AK126" i="1"/>
  <c r="DH126" i="1"/>
  <c r="DI126" i="1"/>
  <c r="DK126" i="1"/>
  <c r="CR126" i="1"/>
  <c r="CW126" i="1"/>
  <c r="DB126" i="1"/>
  <c r="CS126" i="1"/>
  <c r="CX126" i="1"/>
  <c r="DC126" i="1"/>
  <c r="CO126" i="1"/>
  <c r="BU126" i="1"/>
  <c r="BZ126" i="1"/>
  <c r="BR126" i="1"/>
  <c r="BW126" i="1"/>
  <c r="CB126" i="1"/>
  <c r="CE126" i="1"/>
  <c r="BV126" i="1"/>
  <c r="CA126" i="1"/>
  <c r="BS126" i="1"/>
  <c r="BX126" i="1"/>
  <c r="CC126" i="1"/>
  <c r="CF126" i="1"/>
  <c r="BT126" i="1"/>
  <c r="BY126" i="1"/>
  <c r="CD126" i="1"/>
  <c r="CG126" i="1"/>
  <c r="AJ126" i="1"/>
  <c r="CH126" i="1"/>
  <c r="CI126" i="1"/>
  <c r="CJ126" i="1"/>
  <c r="CL126" i="1"/>
  <c r="BP126" i="1"/>
  <c r="AV126" i="1"/>
  <c r="BA126" i="1"/>
  <c r="AS126" i="1"/>
  <c r="AX126" i="1"/>
  <c r="BC126" i="1"/>
  <c r="BF126" i="1"/>
  <c r="AW126" i="1"/>
  <c r="BB126" i="1"/>
  <c r="AT126" i="1"/>
  <c r="AY126" i="1"/>
  <c r="BD126" i="1"/>
  <c r="BG126" i="1"/>
  <c r="AU126" i="1"/>
  <c r="AZ126" i="1"/>
  <c r="BE126" i="1"/>
  <c r="BH126" i="1"/>
  <c r="AI126" i="1"/>
  <c r="BI126" i="1"/>
  <c r="BJ126" i="1"/>
  <c r="BK126" i="1"/>
  <c r="BM126" i="1"/>
  <c r="AQ126" i="1"/>
  <c r="X126" i="1"/>
  <c r="FS183" i="1"/>
  <c r="ER183" i="1"/>
  <c r="EW183" i="1"/>
  <c r="EO183" i="1"/>
  <c r="ET183" i="1"/>
  <c r="EY183" i="1"/>
  <c r="FB183" i="1"/>
  <c r="ES183" i="1"/>
  <c r="EX183" i="1"/>
  <c r="EP183" i="1"/>
  <c r="EU183" i="1"/>
  <c r="EZ183" i="1"/>
  <c r="FC183" i="1"/>
  <c r="EQ183" i="1"/>
  <c r="EV183" i="1"/>
  <c r="FA183" i="1"/>
  <c r="FD183" i="1"/>
  <c r="AM183" i="1"/>
  <c r="FE183" i="1"/>
  <c r="FF183" i="1"/>
  <c r="FG183" i="1"/>
  <c r="FI183" i="1"/>
  <c r="EM183" i="1"/>
  <c r="DS183" i="1"/>
  <c r="DX183" i="1"/>
  <c r="DP183" i="1"/>
  <c r="DU183" i="1"/>
  <c r="DZ183" i="1"/>
  <c r="EC183" i="1"/>
  <c r="DT183" i="1"/>
  <c r="DY183" i="1"/>
  <c r="ED183" i="1"/>
  <c r="EE183" i="1"/>
  <c r="EF183" i="1"/>
  <c r="AL183" i="1"/>
  <c r="EG183" i="1"/>
  <c r="EH183" i="1"/>
  <c r="EJ183" i="1"/>
  <c r="DQ183" i="1"/>
  <c r="DV183" i="1"/>
  <c r="EA183" i="1"/>
  <c r="DR183" i="1"/>
  <c r="DW183" i="1"/>
  <c r="EB183" i="1"/>
  <c r="DN183" i="1"/>
  <c r="CT183" i="1"/>
  <c r="CY183" i="1"/>
  <c r="CQ183" i="1"/>
  <c r="CV183" i="1"/>
  <c r="DA183" i="1"/>
  <c r="DD183" i="1"/>
  <c r="CU183" i="1"/>
  <c r="CZ183" i="1"/>
  <c r="DE183" i="1"/>
  <c r="DF183" i="1"/>
  <c r="DG183" i="1"/>
  <c r="AK183" i="1"/>
  <c r="DH183" i="1"/>
  <c r="DI183" i="1"/>
  <c r="DK183" i="1"/>
  <c r="CR183" i="1"/>
  <c r="CW183" i="1"/>
  <c r="DB183" i="1"/>
  <c r="CS183" i="1"/>
  <c r="CX183" i="1"/>
  <c r="DC183" i="1"/>
  <c r="CO183" i="1"/>
  <c r="BU183" i="1"/>
  <c r="BZ183" i="1"/>
  <c r="BR183" i="1"/>
  <c r="BW183" i="1"/>
  <c r="CB183" i="1"/>
  <c r="CE183" i="1"/>
  <c r="BV183" i="1"/>
  <c r="CA183" i="1"/>
  <c r="BS183" i="1"/>
  <c r="BX183" i="1"/>
  <c r="CC183" i="1"/>
  <c r="CF183" i="1"/>
  <c r="BT183" i="1"/>
  <c r="BY183" i="1"/>
  <c r="CD183" i="1"/>
  <c r="CG183" i="1"/>
  <c r="AJ183" i="1"/>
  <c r="CH183" i="1"/>
  <c r="CI183" i="1"/>
  <c r="CJ183" i="1"/>
  <c r="CL183" i="1"/>
  <c r="BP183" i="1"/>
  <c r="AV183" i="1"/>
  <c r="BA183" i="1"/>
  <c r="AS183" i="1"/>
  <c r="AX183" i="1"/>
  <c r="BC183" i="1"/>
  <c r="BF183" i="1"/>
  <c r="AW183" i="1"/>
  <c r="BB183" i="1"/>
  <c r="AT183" i="1"/>
  <c r="AY183" i="1"/>
  <c r="BD183" i="1"/>
  <c r="BG183" i="1"/>
  <c r="AU183" i="1"/>
  <c r="AZ183" i="1"/>
  <c r="BE183" i="1"/>
  <c r="BH183" i="1"/>
  <c r="AI183" i="1"/>
  <c r="BI183" i="1"/>
  <c r="BJ183" i="1"/>
  <c r="BK183" i="1"/>
  <c r="BM183" i="1"/>
  <c r="AQ183" i="1"/>
  <c r="X183" i="1"/>
  <c r="FS117" i="1"/>
  <c r="ER117" i="1"/>
  <c r="EW117" i="1"/>
  <c r="EO117" i="1"/>
  <c r="ET117" i="1"/>
  <c r="EY117" i="1"/>
  <c r="FB117" i="1"/>
  <c r="ES117" i="1"/>
  <c r="EX117" i="1"/>
  <c r="EP117" i="1"/>
  <c r="EU117" i="1"/>
  <c r="EZ117" i="1"/>
  <c r="FC117" i="1"/>
  <c r="EQ117" i="1"/>
  <c r="EV117" i="1"/>
  <c r="FA117" i="1"/>
  <c r="FD117" i="1"/>
  <c r="AM117" i="1"/>
  <c r="FE117" i="1"/>
  <c r="FF117" i="1"/>
  <c r="FG117" i="1"/>
  <c r="FI117" i="1"/>
  <c r="EM117" i="1"/>
  <c r="DS117" i="1"/>
  <c r="DX117" i="1"/>
  <c r="DP117" i="1"/>
  <c r="DU117" i="1"/>
  <c r="DZ117" i="1"/>
  <c r="EC117" i="1"/>
  <c r="DT117" i="1"/>
  <c r="DY117" i="1"/>
  <c r="ED117" i="1"/>
  <c r="EE117" i="1"/>
  <c r="EF117" i="1"/>
  <c r="AL117" i="1"/>
  <c r="EG117" i="1"/>
  <c r="EH117" i="1"/>
  <c r="EJ117" i="1"/>
  <c r="DQ117" i="1"/>
  <c r="DV117" i="1"/>
  <c r="EA117" i="1"/>
  <c r="DR117" i="1"/>
  <c r="DW117" i="1"/>
  <c r="EB117" i="1"/>
  <c r="DN117" i="1"/>
  <c r="CT117" i="1"/>
  <c r="CY117" i="1"/>
  <c r="CQ117" i="1"/>
  <c r="CV117" i="1"/>
  <c r="DA117" i="1"/>
  <c r="DD117" i="1"/>
  <c r="CU117" i="1"/>
  <c r="CZ117" i="1"/>
  <c r="DE117" i="1"/>
  <c r="DF117" i="1"/>
  <c r="DG117" i="1"/>
  <c r="AK117" i="1"/>
  <c r="DH117" i="1"/>
  <c r="DI117" i="1"/>
  <c r="DK117" i="1"/>
  <c r="CR117" i="1"/>
  <c r="CW117" i="1"/>
  <c r="DB117" i="1"/>
  <c r="CS117" i="1"/>
  <c r="CX117" i="1"/>
  <c r="DC117" i="1"/>
  <c r="CO117" i="1"/>
  <c r="BU117" i="1"/>
  <c r="BZ117" i="1"/>
  <c r="BR117" i="1"/>
  <c r="BW117" i="1"/>
  <c r="CB117" i="1"/>
  <c r="CE117" i="1"/>
  <c r="BV117" i="1"/>
  <c r="CA117" i="1"/>
  <c r="BS117" i="1"/>
  <c r="BX117" i="1"/>
  <c r="CC117" i="1"/>
  <c r="CF117" i="1"/>
  <c r="BT117" i="1"/>
  <c r="BY117" i="1"/>
  <c r="CD117" i="1"/>
  <c r="CG117" i="1"/>
  <c r="AJ117" i="1"/>
  <c r="CH117" i="1"/>
  <c r="CI117" i="1"/>
  <c r="CJ117" i="1"/>
  <c r="CL117" i="1"/>
  <c r="BP117" i="1"/>
  <c r="AV117" i="1"/>
  <c r="BA117" i="1"/>
  <c r="AS117" i="1"/>
  <c r="AX117" i="1"/>
  <c r="BC117" i="1"/>
  <c r="BF117" i="1"/>
  <c r="AW117" i="1"/>
  <c r="BB117" i="1"/>
  <c r="AT117" i="1"/>
  <c r="AY117" i="1"/>
  <c r="BD117" i="1"/>
  <c r="BG117" i="1"/>
  <c r="AU117" i="1"/>
  <c r="AZ117" i="1"/>
  <c r="BE117" i="1"/>
  <c r="BH117" i="1"/>
  <c r="AI117" i="1"/>
  <c r="BI117" i="1"/>
  <c r="BJ117" i="1"/>
  <c r="BK117" i="1"/>
  <c r="BM117" i="1"/>
  <c r="AQ117" i="1"/>
  <c r="X117" i="1"/>
  <c r="FO309" i="1"/>
  <c r="FQ309" i="1"/>
  <c r="FS309" i="1"/>
  <c r="ER309" i="1"/>
  <c r="EW309" i="1"/>
  <c r="EO309" i="1"/>
  <c r="ET309" i="1"/>
  <c r="EY309" i="1"/>
  <c r="FB309" i="1"/>
  <c r="ES309" i="1"/>
  <c r="EX309" i="1"/>
  <c r="FC309" i="1"/>
  <c r="FD309" i="1"/>
  <c r="FE309" i="1"/>
  <c r="AM309" i="1"/>
  <c r="FF309" i="1"/>
  <c r="FG309" i="1"/>
  <c r="FI309" i="1"/>
  <c r="EP309" i="1"/>
  <c r="EU309" i="1"/>
  <c r="EZ309" i="1"/>
  <c r="EQ309" i="1"/>
  <c r="EV309" i="1"/>
  <c r="FA309" i="1"/>
  <c r="EM309" i="1"/>
  <c r="DS309" i="1"/>
  <c r="DX309" i="1"/>
  <c r="DP309" i="1"/>
  <c r="DU309" i="1"/>
  <c r="DZ309" i="1"/>
  <c r="EC309" i="1"/>
  <c r="DT309" i="1"/>
  <c r="DY309" i="1"/>
  <c r="ED309" i="1"/>
  <c r="EE309" i="1"/>
  <c r="EF309" i="1"/>
  <c r="AL309" i="1"/>
  <c r="EG309" i="1"/>
  <c r="EH309" i="1"/>
  <c r="EJ309" i="1"/>
  <c r="DQ309" i="1"/>
  <c r="DV309" i="1"/>
  <c r="EA309" i="1"/>
  <c r="DR309" i="1"/>
  <c r="DW309" i="1"/>
  <c r="EB309" i="1"/>
  <c r="DN309" i="1"/>
  <c r="CT309" i="1"/>
  <c r="CY309" i="1"/>
  <c r="CQ309" i="1"/>
  <c r="CV309" i="1"/>
  <c r="DA309" i="1"/>
  <c r="DD309" i="1"/>
  <c r="CU309" i="1"/>
  <c r="CZ309" i="1"/>
  <c r="DE309" i="1"/>
  <c r="DF309" i="1"/>
  <c r="DG309" i="1"/>
  <c r="AK309" i="1"/>
  <c r="DH309" i="1"/>
  <c r="DI309" i="1"/>
  <c r="DK309" i="1"/>
  <c r="CR309" i="1"/>
  <c r="CW309" i="1"/>
  <c r="DB309" i="1"/>
  <c r="CS309" i="1"/>
  <c r="CX309" i="1"/>
  <c r="DC309" i="1"/>
  <c r="CO309" i="1"/>
  <c r="BU309" i="1"/>
  <c r="BZ309" i="1"/>
  <c r="BR309" i="1"/>
  <c r="BW309" i="1"/>
  <c r="CB309" i="1"/>
  <c r="CE309" i="1"/>
  <c r="BV309" i="1"/>
  <c r="CA309" i="1"/>
  <c r="CF309" i="1"/>
  <c r="CG309" i="1"/>
  <c r="CH309" i="1"/>
  <c r="AJ309" i="1"/>
  <c r="CI309" i="1"/>
  <c r="CJ309" i="1"/>
  <c r="CL309" i="1"/>
  <c r="BS309" i="1"/>
  <c r="BX309" i="1"/>
  <c r="CC309" i="1"/>
  <c r="BT309" i="1"/>
  <c r="BY309" i="1"/>
  <c r="CD309" i="1"/>
  <c r="BP309" i="1"/>
  <c r="AV309" i="1"/>
  <c r="BA309" i="1"/>
  <c r="AS309" i="1"/>
  <c r="AX309" i="1"/>
  <c r="BC309" i="1"/>
  <c r="BF309" i="1"/>
  <c r="AW309" i="1"/>
  <c r="BB309" i="1"/>
  <c r="BG309" i="1"/>
  <c r="BH309" i="1"/>
  <c r="BI309" i="1"/>
  <c r="AI309" i="1"/>
  <c r="BJ309" i="1"/>
  <c r="BK309" i="1"/>
  <c r="BM309" i="1"/>
  <c r="AT309" i="1"/>
  <c r="AY309" i="1"/>
  <c r="BD309" i="1"/>
  <c r="AU309" i="1"/>
  <c r="AZ309" i="1"/>
  <c r="BE309" i="1"/>
  <c r="AQ309" i="1"/>
  <c r="X309" i="1"/>
  <c r="FO308" i="1"/>
  <c r="FQ308" i="1"/>
  <c r="FS308" i="1"/>
  <c r="ER308" i="1"/>
  <c r="EW308" i="1"/>
  <c r="EO308" i="1"/>
  <c r="ET308" i="1"/>
  <c r="EY308" i="1"/>
  <c r="FB308" i="1"/>
  <c r="ES308" i="1"/>
  <c r="EX308" i="1"/>
  <c r="FC308" i="1"/>
  <c r="FD308" i="1"/>
  <c r="FE308" i="1"/>
  <c r="AM308" i="1"/>
  <c r="FF308" i="1"/>
  <c r="FG308" i="1"/>
  <c r="FI308" i="1"/>
  <c r="EP308" i="1"/>
  <c r="EU308" i="1"/>
  <c r="EZ308" i="1"/>
  <c r="EQ308" i="1"/>
  <c r="EV308" i="1"/>
  <c r="FA308" i="1"/>
  <c r="EM308" i="1"/>
  <c r="DS308" i="1"/>
  <c r="DX308" i="1"/>
  <c r="DP308" i="1"/>
  <c r="DU308" i="1"/>
  <c r="DZ308" i="1"/>
  <c r="EC308" i="1"/>
  <c r="DT308" i="1"/>
  <c r="DY308" i="1"/>
  <c r="ED308" i="1"/>
  <c r="EE308" i="1"/>
  <c r="EF308" i="1"/>
  <c r="AL308" i="1"/>
  <c r="EG308" i="1"/>
  <c r="EH308" i="1"/>
  <c r="EJ308" i="1"/>
  <c r="DQ308" i="1"/>
  <c r="DV308" i="1"/>
  <c r="EA308" i="1"/>
  <c r="DR308" i="1"/>
  <c r="DW308" i="1"/>
  <c r="EB308" i="1"/>
  <c r="DN308" i="1"/>
  <c r="CT308" i="1"/>
  <c r="CY308" i="1"/>
  <c r="CQ308" i="1"/>
  <c r="CV308" i="1"/>
  <c r="DA308" i="1"/>
  <c r="DD308" i="1"/>
  <c r="CU308" i="1"/>
  <c r="CZ308" i="1"/>
  <c r="DE308" i="1"/>
  <c r="DF308" i="1"/>
  <c r="DG308" i="1"/>
  <c r="AK308" i="1"/>
  <c r="DH308" i="1"/>
  <c r="DI308" i="1"/>
  <c r="DK308" i="1"/>
  <c r="CR308" i="1"/>
  <c r="CW308" i="1"/>
  <c r="DB308" i="1"/>
  <c r="CS308" i="1"/>
  <c r="CX308" i="1"/>
  <c r="DC308" i="1"/>
  <c r="CO308" i="1"/>
  <c r="BU308" i="1"/>
  <c r="BZ308" i="1"/>
  <c r="BR308" i="1"/>
  <c r="BW308" i="1"/>
  <c r="CB308" i="1"/>
  <c r="CE308" i="1"/>
  <c r="BV308" i="1"/>
  <c r="CA308" i="1"/>
  <c r="CF308" i="1"/>
  <c r="CG308" i="1"/>
  <c r="CH308" i="1"/>
  <c r="AJ308" i="1"/>
  <c r="CI308" i="1"/>
  <c r="CJ308" i="1"/>
  <c r="CL308" i="1"/>
  <c r="BS308" i="1"/>
  <c r="BX308" i="1"/>
  <c r="CC308" i="1"/>
  <c r="BT308" i="1"/>
  <c r="BY308" i="1"/>
  <c r="CD308" i="1"/>
  <c r="BP308" i="1"/>
  <c r="AV308" i="1"/>
  <c r="BA308" i="1"/>
  <c r="AS308" i="1"/>
  <c r="AX308" i="1"/>
  <c r="BC308" i="1"/>
  <c r="BF308" i="1"/>
  <c r="AW308" i="1"/>
  <c r="BB308" i="1"/>
  <c r="BG308" i="1"/>
  <c r="BH308" i="1"/>
  <c r="BI308" i="1"/>
  <c r="AI308" i="1"/>
  <c r="BJ308" i="1"/>
  <c r="BK308" i="1"/>
  <c r="BM308" i="1"/>
  <c r="AT308" i="1"/>
  <c r="AY308" i="1"/>
  <c r="BD308" i="1"/>
  <c r="AU308" i="1"/>
  <c r="AZ308" i="1"/>
  <c r="BE308" i="1"/>
  <c r="AQ308" i="1"/>
  <c r="X308" i="1"/>
  <c r="FS104" i="1"/>
  <c r="ER104" i="1"/>
  <c r="EW104" i="1"/>
  <c r="EO104" i="1"/>
  <c r="ET104" i="1"/>
  <c r="EY104" i="1"/>
  <c r="FB104" i="1"/>
  <c r="ES104" i="1"/>
  <c r="EX104" i="1"/>
  <c r="EP104" i="1"/>
  <c r="EU104" i="1"/>
  <c r="EZ104" i="1"/>
  <c r="FC104" i="1"/>
  <c r="EQ104" i="1"/>
  <c r="EV104" i="1"/>
  <c r="FA104" i="1"/>
  <c r="FD104" i="1"/>
  <c r="AM104" i="1"/>
  <c r="FE104" i="1"/>
  <c r="FF104" i="1"/>
  <c r="FG104" i="1"/>
  <c r="FI104" i="1"/>
  <c r="EM104" i="1"/>
  <c r="DS104" i="1"/>
  <c r="DX104" i="1"/>
  <c r="DP104" i="1"/>
  <c r="DU104" i="1"/>
  <c r="DZ104" i="1"/>
  <c r="EC104" i="1"/>
  <c r="DT104" i="1"/>
  <c r="DY104" i="1"/>
  <c r="ED104" i="1"/>
  <c r="EE104" i="1"/>
  <c r="EF104" i="1"/>
  <c r="AL104" i="1"/>
  <c r="EG104" i="1"/>
  <c r="EH104" i="1"/>
  <c r="EJ104" i="1"/>
  <c r="DQ104" i="1"/>
  <c r="DV104" i="1"/>
  <c r="EA104" i="1"/>
  <c r="DR104" i="1"/>
  <c r="DW104" i="1"/>
  <c r="EB104" i="1"/>
  <c r="DN104" i="1"/>
  <c r="CT104" i="1"/>
  <c r="CY104" i="1"/>
  <c r="CQ104" i="1"/>
  <c r="CV104" i="1"/>
  <c r="DA104" i="1"/>
  <c r="DD104" i="1"/>
  <c r="CU104" i="1"/>
  <c r="CZ104" i="1"/>
  <c r="DE104" i="1"/>
  <c r="DF104" i="1"/>
  <c r="DG104" i="1"/>
  <c r="AK104" i="1"/>
  <c r="DH104" i="1"/>
  <c r="DI104" i="1"/>
  <c r="DK104" i="1"/>
  <c r="CR104" i="1"/>
  <c r="CW104" i="1"/>
  <c r="DB104" i="1"/>
  <c r="CS104" i="1"/>
  <c r="CX104" i="1"/>
  <c r="DC104" i="1"/>
  <c r="CO104" i="1"/>
  <c r="BU104" i="1"/>
  <c r="BZ104" i="1"/>
  <c r="BR104" i="1"/>
  <c r="BW104" i="1"/>
  <c r="CB104" i="1"/>
  <c r="CE104" i="1"/>
  <c r="BV104" i="1"/>
  <c r="CA104" i="1"/>
  <c r="BS104" i="1"/>
  <c r="BX104" i="1"/>
  <c r="CC104" i="1"/>
  <c r="CF104" i="1"/>
  <c r="BT104" i="1"/>
  <c r="BY104" i="1"/>
  <c r="CD104" i="1"/>
  <c r="CG104" i="1"/>
  <c r="AJ104" i="1"/>
  <c r="CH104" i="1"/>
  <c r="CI104" i="1"/>
  <c r="CJ104" i="1"/>
  <c r="CL104" i="1"/>
  <c r="BP104" i="1"/>
  <c r="AV104" i="1"/>
  <c r="BA104" i="1"/>
  <c r="AS104" i="1"/>
  <c r="AX104" i="1"/>
  <c r="BC104" i="1"/>
  <c r="BF104" i="1"/>
  <c r="AW104" i="1"/>
  <c r="BB104" i="1"/>
  <c r="AT104" i="1"/>
  <c r="AY104" i="1"/>
  <c r="BD104" i="1"/>
  <c r="BG104" i="1"/>
  <c r="AU104" i="1"/>
  <c r="AZ104" i="1"/>
  <c r="BE104" i="1"/>
  <c r="BH104" i="1"/>
  <c r="AI104" i="1"/>
  <c r="BI104" i="1"/>
  <c r="BJ104" i="1"/>
  <c r="BK104" i="1"/>
  <c r="BM104" i="1"/>
  <c r="AQ104" i="1"/>
  <c r="X104" i="1"/>
  <c r="FO307" i="1"/>
  <c r="FQ307" i="1"/>
  <c r="FS307" i="1"/>
  <c r="ER307" i="1"/>
  <c r="EW307" i="1"/>
  <c r="EO307" i="1"/>
  <c r="ET307" i="1"/>
  <c r="EY307" i="1"/>
  <c r="FB307" i="1"/>
  <c r="ES307" i="1"/>
  <c r="EX307" i="1"/>
  <c r="FC307" i="1"/>
  <c r="FD307" i="1"/>
  <c r="FE307" i="1"/>
  <c r="AM307" i="1"/>
  <c r="FF307" i="1"/>
  <c r="FG307" i="1"/>
  <c r="FI307" i="1"/>
  <c r="EP307" i="1"/>
  <c r="EU307" i="1"/>
  <c r="EZ307" i="1"/>
  <c r="EQ307" i="1"/>
  <c r="EV307" i="1"/>
  <c r="FA307" i="1"/>
  <c r="EM307" i="1"/>
  <c r="DS307" i="1"/>
  <c r="DX307" i="1"/>
  <c r="DP307" i="1"/>
  <c r="DU307" i="1"/>
  <c r="DZ307" i="1"/>
  <c r="EC307" i="1"/>
  <c r="DT307" i="1"/>
  <c r="DY307" i="1"/>
  <c r="ED307" i="1"/>
  <c r="EE307" i="1"/>
  <c r="EF307" i="1"/>
  <c r="AL307" i="1"/>
  <c r="EG307" i="1"/>
  <c r="EH307" i="1"/>
  <c r="EJ307" i="1"/>
  <c r="DQ307" i="1"/>
  <c r="DV307" i="1"/>
  <c r="EA307" i="1"/>
  <c r="DR307" i="1"/>
  <c r="DW307" i="1"/>
  <c r="EB307" i="1"/>
  <c r="DN307" i="1"/>
  <c r="CT307" i="1"/>
  <c r="CY307" i="1"/>
  <c r="CQ307" i="1"/>
  <c r="CV307" i="1"/>
  <c r="DA307" i="1"/>
  <c r="DD307" i="1"/>
  <c r="CU307" i="1"/>
  <c r="CZ307" i="1"/>
  <c r="DE307" i="1"/>
  <c r="DF307" i="1"/>
  <c r="DG307" i="1"/>
  <c r="AK307" i="1"/>
  <c r="DH307" i="1"/>
  <c r="DI307" i="1"/>
  <c r="DK307" i="1"/>
  <c r="CR307" i="1"/>
  <c r="CW307" i="1"/>
  <c r="DB307" i="1"/>
  <c r="CS307" i="1"/>
  <c r="CX307" i="1"/>
  <c r="DC307" i="1"/>
  <c r="CO307" i="1"/>
  <c r="BU307" i="1"/>
  <c r="BZ307" i="1"/>
  <c r="BR307" i="1"/>
  <c r="BW307" i="1"/>
  <c r="CB307" i="1"/>
  <c r="CE307" i="1"/>
  <c r="BV307" i="1"/>
  <c r="CA307" i="1"/>
  <c r="CF307" i="1"/>
  <c r="CG307" i="1"/>
  <c r="CH307" i="1"/>
  <c r="AJ307" i="1"/>
  <c r="CI307" i="1"/>
  <c r="CJ307" i="1"/>
  <c r="CL307" i="1"/>
  <c r="BS307" i="1"/>
  <c r="BX307" i="1"/>
  <c r="CC307" i="1"/>
  <c r="BT307" i="1"/>
  <c r="BY307" i="1"/>
  <c r="CD307" i="1"/>
  <c r="BP307" i="1"/>
  <c r="AV307" i="1"/>
  <c r="BA307" i="1"/>
  <c r="AS307" i="1"/>
  <c r="AX307" i="1"/>
  <c r="BC307" i="1"/>
  <c r="BF307" i="1"/>
  <c r="AW307" i="1"/>
  <c r="BB307" i="1"/>
  <c r="BG307" i="1"/>
  <c r="BH307" i="1"/>
  <c r="BI307" i="1"/>
  <c r="AI307" i="1"/>
  <c r="BJ307" i="1"/>
  <c r="BK307" i="1"/>
  <c r="BM307" i="1"/>
  <c r="AT307" i="1"/>
  <c r="AY307" i="1"/>
  <c r="BD307" i="1"/>
  <c r="AU307" i="1"/>
  <c r="AZ307" i="1"/>
  <c r="BE307" i="1"/>
  <c r="AQ307" i="1"/>
  <c r="X307" i="1"/>
  <c r="FS103" i="1"/>
  <c r="ER103" i="1"/>
  <c r="EW103" i="1"/>
  <c r="EO103" i="1"/>
  <c r="ET103" i="1"/>
  <c r="EY103" i="1"/>
  <c r="FB103" i="1"/>
  <c r="ES103" i="1"/>
  <c r="EX103" i="1"/>
  <c r="EP103" i="1"/>
  <c r="EU103" i="1"/>
  <c r="EZ103" i="1"/>
  <c r="FC103" i="1"/>
  <c r="EQ103" i="1"/>
  <c r="EV103" i="1"/>
  <c r="FA103" i="1"/>
  <c r="FD103" i="1"/>
  <c r="AM103" i="1"/>
  <c r="FE103" i="1"/>
  <c r="FF103" i="1"/>
  <c r="FG103" i="1"/>
  <c r="FI103" i="1"/>
  <c r="EM103" i="1"/>
  <c r="DS103" i="1"/>
  <c r="DX103" i="1"/>
  <c r="DP103" i="1"/>
  <c r="DU103" i="1"/>
  <c r="DZ103" i="1"/>
  <c r="EC103" i="1"/>
  <c r="DT103" i="1"/>
  <c r="DY103" i="1"/>
  <c r="ED103" i="1"/>
  <c r="EE103" i="1"/>
  <c r="EF103" i="1"/>
  <c r="AL103" i="1"/>
  <c r="EG103" i="1"/>
  <c r="EH103" i="1"/>
  <c r="EJ103" i="1"/>
  <c r="DQ103" i="1"/>
  <c r="DV103" i="1"/>
  <c r="EA103" i="1"/>
  <c r="DR103" i="1"/>
  <c r="DW103" i="1"/>
  <c r="EB103" i="1"/>
  <c r="DN103" i="1"/>
  <c r="CT103" i="1"/>
  <c r="CY103" i="1"/>
  <c r="CQ103" i="1"/>
  <c r="CV103" i="1"/>
  <c r="DA103" i="1"/>
  <c r="DD103" i="1"/>
  <c r="CU103" i="1"/>
  <c r="CZ103" i="1"/>
  <c r="DE103" i="1"/>
  <c r="DF103" i="1"/>
  <c r="DG103" i="1"/>
  <c r="AK103" i="1"/>
  <c r="DH103" i="1"/>
  <c r="DI103" i="1"/>
  <c r="DK103" i="1"/>
  <c r="CR103" i="1"/>
  <c r="CW103" i="1"/>
  <c r="DB103" i="1"/>
  <c r="CS103" i="1"/>
  <c r="CX103" i="1"/>
  <c r="DC103" i="1"/>
  <c r="CO103" i="1"/>
  <c r="BU103" i="1"/>
  <c r="BZ103" i="1"/>
  <c r="BR103" i="1"/>
  <c r="BW103" i="1"/>
  <c r="CB103" i="1"/>
  <c r="CE103" i="1"/>
  <c r="BV103" i="1"/>
  <c r="CA103" i="1"/>
  <c r="BS103" i="1"/>
  <c r="BX103" i="1"/>
  <c r="CC103" i="1"/>
  <c r="CF103" i="1"/>
  <c r="BT103" i="1"/>
  <c r="BY103" i="1"/>
  <c r="CD103" i="1"/>
  <c r="CG103" i="1"/>
  <c r="AJ103" i="1"/>
  <c r="CH103" i="1"/>
  <c r="CI103" i="1"/>
  <c r="CJ103" i="1"/>
  <c r="CL103" i="1"/>
  <c r="BP103" i="1"/>
  <c r="AV103" i="1"/>
  <c r="BA103" i="1"/>
  <c r="AS103" i="1"/>
  <c r="AX103" i="1"/>
  <c r="BC103" i="1"/>
  <c r="BF103" i="1"/>
  <c r="AW103" i="1"/>
  <c r="BB103" i="1"/>
  <c r="AT103" i="1"/>
  <c r="AY103" i="1"/>
  <c r="BD103" i="1"/>
  <c r="BG103" i="1"/>
  <c r="AU103" i="1"/>
  <c r="AZ103" i="1"/>
  <c r="BE103" i="1"/>
  <c r="BH103" i="1"/>
  <c r="AI103" i="1"/>
  <c r="BI103" i="1"/>
  <c r="BJ103" i="1"/>
  <c r="BK103" i="1"/>
  <c r="BM103" i="1"/>
  <c r="AQ103" i="1"/>
  <c r="X103" i="1"/>
  <c r="FS74" i="1"/>
  <c r="ER74" i="1"/>
  <c r="EW74" i="1"/>
  <c r="EO74" i="1"/>
  <c r="ET74" i="1"/>
  <c r="EY74" i="1"/>
  <c r="FB74" i="1"/>
  <c r="ES74" i="1"/>
  <c r="EX74" i="1"/>
  <c r="EP74" i="1"/>
  <c r="EU74" i="1"/>
  <c r="EZ74" i="1"/>
  <c r="FC74" i="1"/>
  <c r="EQ74" i="1"/>
  <c r="EV74" i="1"/>
  <c r="FA74" i="1"/>
  <c r="FD74" i="1"/>
  <c r="AM74" i="1"/>
  <c r="FE74" i="1"/>
  <c r="FF74" i="1"/>
  <c r="FG74" i="1"/>
  <c r="FI74" i="1"/>
  <c r="EM74" i="1"/>
  <c r="DS74" i="1"/>
  <c r="DX74" i="1"/>
  <c r="DP74" i="1"/>
  <c r="DU74" i="1"/>
  <c r="DZ74" i="1"/>
  <c r="EC74" i="1"/>
  <c r="DT74" i="1"/>
  <c r="DY74" i="1"/>
  <c r="ED74" i="1"/>
  <c r="EE74" i="1"/>
  <c r="EF74" i="1"/>
  <c r="AL74" i="1"/>
  <c r="EG74" i="1"/>
  <c r="EH74" i="1"/>
  <c r="EJ74" i="1"/>
  <c r="DQ74" i="1"/>
  <c r="DV74" i="1"/>
  <c r="EA74" i="1"/>
  <c r="DR74" i="1"/>
  <c r="DW74" i="1"/>
  <c r="EB74" i="1"/>
  <c r="DN74" i="1"/>
  <c r="CT74" i="1"/>
  <c r="CY74" i="1"/>
  <c r="CQ74" i="1"/>
  <c r="CV74" i="1"/>
  <c r="DA74" i="1"/>
  <c r="DD74" i="1"/>
  <c r="CU74" i="1"/>
  <c r="CZ74" i="1"/>
  <c r="DE74" i="1"/>
  <c r="DF74" i="1"/>
  <c r="DG74" i="1"/>
  <c r="AK74" i="1"/>
  <c r="DH74" i="1"/>
  <c r="DI74" i="1"/>
  <c r="DK74" i="1"/>
  <c r="CR74" i="1"/>
  <c r="CW74" i="1"/>
  <c r="DB74" i="1"/>
  <c r="CS74" i="1"/>
  <c r="CX74" i="1"/>
  <c r="DC74" i="1"/>
  <c r="CO74" i="1"/>
  <c r="BU74" i="1"/>
  <c r="BZ74" i="1"/>
  <c r="BR74" i="1"/>
  <c r="BW74" i="1"/>
  <c r="CB74" i="1"/>
  <c r="CE74" i="1"/>
  <c r="BV74" i="1"/>
  <c r="CA74" i="1"/>
  <c r="BS74" i="1"/>
  <c r="BX74" i="1"/>
  <c r="CC74" i="1"/>
  <c r="CF74" i="1"/>
  <c r="BT74" i="1"/>
  <c r="BY74" i="1"/>
  <c r="CD74" i="1"/>
  <c r="CG74" i="1"/>
  <c r="AJ74" i="1"/>
  <c r="CH74" i="1"/>
  <c r="CI74" i="1"/>
  <c r="CJ74" i="1"/>
  <c r="CL74" i="1"/>
  <c r="BP74" i="1"/>
  <c r="AV74" i="1"/>
  <c r="BA74" i="1"/>
  <c r="AS74" i="1"/>
  <c r="AX74" i="1"/>
  <c r="BC74" i="1"/>
  <c r="BF74" i="1"/>
  <c r="AW74" i="1"/>
  <c r="BB74" i="1"/>
  <c r="AT74" i="1"/>
  <c r="AY74" i="1"/>
  <c r="BD74" i="1"/>
  <c r="BG74" i="1"/>
  <c r="AU74" i="1"/>
  <c r="AZ74" i="1"/>
  <c r="BE74" i="1"/>
  <c r="BH74" i="1"/>
  <c r="AI74" i="1"/>
  <c r="BI74" i="1"/>
  <c r="BJ74" i="1"/>
  <c r="BK74" i="1"/>
  <c r="BM74" i="1"/>
  <c r="AQ74" i="1"/>
  <c r="X74" i="1"/>
  <c r="FS190" i="1"/>
  <c r="ER190" i="1"/>
  <c r="EW190" i="1"/>
  <c r="EO190" i="1"/>
  <c r="ET190" i="1"/>
  <c r="EY190" i="1"/>
  <c r="FB190" i="1"/>
  <c r="ES190" i="1"/>
  <c r="EX190" i="1"/>
  <c r="EP190" i="1"/>
  <c r="EU190" i="1"/>
  <c r="EZ190" i="1"/>
  <c r="FC190" i="1"/>
  <c r="EQ190" i="1"/>
  <c r="EV190" i="1"/>
  <c r="FA190" i="1"/>
  <c r="FD190" i="1"/>
  <c r="AM190" i="1"/>
  <c r="FE190" i="1"/>
  <c r="FF190" i="1"/>
  <c r="FG190" i="1"/>
  <c r="FI190" i="1"/>
  <c r="EM190" i="1"/>
  <c r="DS190" i="1"/>
  <c r="DX190" i="1"/>
  <c r="DP190" i="1"/>
  <c r="DU190" i="1"/>
  <c r="DZ190" i="1"/>
  <c r="EC190" i="1"/>
  <c r="DT190" i="1"/>
  <c r="DY190" i="1"/>
  <c r="ED190" i="1"/>
  <c r="EE190" i="1"/>
  <c r="EF190" i="1"/>
  <c r="AL190" i="1"/>
  <c r="EG190" i="1"/>
  <c r="EH190" i="1"/>
  <c r="EJ190" i="1"/>
  <c r="DQ190" i="1"/>
  <c r="DV190" i="1"/>
  <c r="EA190" i="1"/>
  <c r="DR190" i="1"/>
  <c r="DW190" i="1"/>
  <c r="EB190" i="1"/>
  <c r="DN190" i="1"/>
  <c r="CT190" i="1"/>
  <c r="CY190" i="1"/>
  <c r="CQ190" i="1"/>
  <c r="CV190" i="1"/>
  <c r="DA190" i="1"/>
  <c r="DD190" i="1"/>
  <c r="CU190" i="1"/>
  <c r="CZ190" i="1"/>
  <c r="DE190" i="1"/>
  <c r="DF190" i="1"/>
  <c r="DG190" i="1"/>
  <c r="AK190" i="1"/>
  <c r="DH190" i="1"/>
  <c r="DI190" i="1"/>
  <c r="DK190" i="1"/>
  <c r="CR190" i="1"/>
  <c r="CW190" i="1"/>
  <c r="DB190" i="1"/>
  <c r="CS190" i="1"/>
  <c r="CX190" i="1"/>
  <c r="DC190" i="1"/>
  <c r="CO190" i="1"/>
  <c r="BU190" i="1"/>
  <c r="BZ190" i="1"/>
  <c r="BR190" i="1"/>
  <c r="BW190" i="1"/>
  <c r="CB190" i="1"/>
  <c r="CE190" i="1"/>
  <c r="BV190" i="1"/>
  <c r="CA190" i="1"/>
  <c r="BS190" i="1"/>
  <c r="BX190" i="1"/>
  <c r="CC190" i="1"/>
  <c r="CF190" i="1"/>
  <c r="BT190" i="1"/>
  <c r="BY190" i="1"/>
  <c r="CD190" i="1"/>
  <c r="CG190" i="1"/>
  <c r="AJ190" i="1"/>
  <c r="CH190" i="1"/>
  <c r="CI190" i="1"/>
  <c r="CJ190" i="1"/>
  <c r="CL190" i="1"/>
  <c r="BP190" i="1"/>
  <c r="AV190" i="1"/>
  <c r="BA190" i="1"/>
  <c r="AS190" i="1"/>
  <c r="AX190" i="1"/>
  <c r="BC190" i="1"/>
  <c r="BF190" i="1"/>
  <c r="AW190" i="1"/>
  <c r="BB190" i="1"/>
  <c r="AT190" i="1"/>
  <c r="AY190" i="1"/>
  <c r="BD190" i="1"/>
  <c r="BG190" i="1"/>
  <c r="AU190" i="1"/>
  <c r="AZ190" i="1"/>
  <c r="BE190" i="1"/>
  <c r="BH190" i="1"/>
  <c r="AI190" i="1"/>
  <c r="BI190" i="1"/>
  <c r="BJ190" i="1"/>
  <c r="BK190" i="1"/>
  <c r="BM190" i="1"/>
  <c r="AQ190" i="1"/>
  <c r="X190" i="1"/>
  <c r="FO306" i="1"/>
  <c r="FQ306" i="1"/>
  <c r="FS306" i="1"/>
  <c r="ER306" i="1"/>
  <c r="EW306" i="1"/>
  <c r="EO306" i="1"/>
  <c r="ET306" i="1"/>
  <c r="EY306" i="1"/>
  <c r="FB306" i="1"/>
  <c r="ES306" i="1"/>
  <c r="EX306" i="1"/>
  <c r="FC306" i="1"/>
  <c r="FD306" i="1"/>
  <c r="FE306" i="1"/>
  <c r="AM306" i="1"/>
  <c r="FF306" i="1"/>
  <c r="FG306" i="1"/>
  <c r="FI306" i="1"/>
  <c r="EP306" i="1"/>
  <c r="EU306" i="1"/>
  <c r="EZ306" i="1"/>
  <c r="EQ306" i="1"/>
  <c r="EV306" i="1"/>
  <c r="FA306" i="1"/>
  <c r="EM306" i="1"/>
  <c r="DS306" i="1"/>
  <c r="DX306" i="1"/>
  <c r="DP306" i="1"/>
  <c r="DU306" i="1"/>
  <c r="DZ306" i="1"/>
  <c r="EC306" i="1"/>
  <c r="DT306" i="1"/>
  <c r="DY306" i="1"/>
  <c r="ED306" i="1"/>
  <c r="EE306" i="1"/>
  <c r="EF306" i="1"/>
  <c r="AL306" i="1"/>
  <c r="EG306" i="1"/>
  <c r="EH306" i="1"/>
  <c r="EJ306" i="1"/>
  <c r="DQ306" i="1"/>
  <c r="DV306" i="1"/>
  <c r="EA306" i="1"/>
  <c r="DR306" i="1"/>
  <c r="DW306" i="1"/>
  <c r="EB306" i="1"/>
  <c r="DN306" i="1"/>
  <c r="CT306" i="1"/>
  <c r="CY306" i="1"/>
  <c r="CQ306" i="1"/>
  <c r="CV306" i="1"/>
  <c r="DA306" i="1"/>
  <c r="DD306" i="1"/>
  <c r="CU306" i="1"/>
  <c r="CZ306" i="1"/>
  <c r="DE306" i="1"/>
  <c r="DF306" i="1"/>
  <c r="DG306" i="1"/>
  <c r="AK306" i="1"/>
  <c r="DH306" i="1"/>
  <c r="DI306" i="1"/>
  <c r="DK306" i="1"/>
  <c r="CR306" i="1"/>
  <c r="CW306" i="1"/>
  <c r="DB306" i="1"/>
  <c r="CS306" i="1"/>
  <c r="CX306" i="1"/>
  <c r="DC306" i="1"/>
  <c r="CO306" i="1"/>
  <c r="BU306" i="1"/>
  <c r="BZ306" i="1"/>
  <c r="BR306" i="1"/>
  <c r="BW306" i="1"/>
  <c r="CB306" i="1"/>
  <c r="CE306" i="1"/>
  <c r="BV306" i="1"/>
  <c r="CA306" i="1"/>
  <c r="CF306" i="1"/>
  <c r="CG306" i="1"/>
  <c r="CH306" i="1"/>
  <c r="AJ306" i="1"/>
  <c r="CI306" i="1"/>
  <c r="CJ306" i="1"/>
  <c r="CL306" i="1"/>
  <c r="BS306" i="1"/>
  <c r="BX306" i="1"/>
  <c r="CC306" i="1"/>
  <c r="BT306" i="1"/>
  <c r="BY306" i="1"/>
  <c r="CD306" i="1"/>
  <c r="BP306" i="1"/>
  <c r="AV306" i="1"/>
  <c r="BA306" i="1"/>
  <c r="AS306" i="1"/>
  <c r="AX306" i="1"/>
  <c r="BC306" i="1"/>
  <c r="BF306" i="1"/>
  <c r="AW306" i="1"/>
  <c r="BB306" i="1"/>
  <c r="BG306" i="1"/>
  <c r="BH306" i="1"/>
  <c r="BI306" i="1"/>
  <c r="AI306" i="1"/>
  <c r="BJ306" i="1"/>
  <c r="BK306" i="1"/>
  <c r="BM306" i="1"/>
  <c r="AT306" i="1"/>
  <c r="AY306" i="1"/>
  <c r="BD306" i="1"/>
  <c r="AU306" i="1"/>
  <c r="AZ306" i="1"/>
  <c r="BE306" i="1"/>
  <c r="AQ306" i="1"/>
  <c r="X306" i="1"/>
  <c r="FO305" i="1"/>
  <c r="FQ305" i="1"/>
  <c r="FS305" i="1"/>
  <c r="ER305" i="1"/>
  <c r="EW305" i="1"/>
  <c r="EO305" i="1"/>
  <c r="ET305" i="1"/>
  <c r="EY305" i="1"/>
  <c r="FB305" i="1"/>
  <c r="ES305" i="1"/>
  <c r="EX305" i="1"/>
  <c r="FC305" i="1"/>
  <c r="FD305" i="1"/>
  <c r="FE305" i="1"/>
  <c r="AM305" i="1"/>
  <c r="FF305" i="1"/>
  <c r="FG305" i="1"/>
  <c r="FI305" i="1"/>
  <c r="EP305" i="1"/>
  <c r="EU305" i="1"/>
  <c r="EZ305" i="1"/>
  <c r="EQ305" i="1"/>
  <c r="EV305" i="1"/>
  <c r="FA305" i="1"/>
  <c r="EM305" i="1"/>
  <c r="DS305" i="1"/>
  <c r="DX305" i="1"/>
  <c r="DP305" i="1"/>
  <c r="DU305" i="1"/>
  <c r="DZ305" i="1"/>
  <c r="EC305" i="1"/>
  <c r="DT305" i="1"/>
  <c r="DY305" i="1"/>
  <c r="ED305" i="1"/>
  <c r="EE305" i="1"/>
  <c r="EF305" i="1"/>
  <c r="AL305" i="1"/>
  <c r="EG305" i="1"/>
  <c r="EH305" i="1"/>
  <c r="EJ305" i="1"/>
  <c r="DQ305" i="1"/>
  <c r="DV305" i="1"/>
  <c r="EA305" i="1"/>
  <c r="DR305" i="1"/>
  <c r="DW305" i="1"/>
  <c r="EB305" i="1"/>
  <c r="DN305" i="1"/>
  <c r="CT305" i="1"/>
  <c r="CY305" i="1"/>
  <c r="CQ305" i="1"/>
  <c r="CV305" i="1"/>
  <c r="DA305" i="1"/>
  <c r="DD305" i="1"/>
  <c r="CU305" i="1"/>
  <c r="CZ305" i="1"/>
  <c r="DE305" i="1"/>
  <c r="DF305" i="1"/>
  <c r="DG305" i="1"/>
  <c r="AK305" i="1"/>
  <c r="DH305" i="1"/>
  <c r="DI305" i="1"/>
  <c r="DK305" i="1"/>
  <c r="CR305" i="1"/>
  <c r="CW305" i="1"/>
  <c r="DB305" i="1"/>
  <c r="CS305" i="1"/>
  <c r="CX305" i="1"/>
  <c r="DC305" i="1"/>
  <c r="CO305" i="1"/>
  <c r="BU305" i="1"/>
  <c r="BZ305" i="1"/>
  <c r="BR305" i="1"/>
  <c r="BW305" i="1"/>
  <c r="CB305" i="1"/>
  <c r="CE305" i="1"/>
  <c r="BV305" i="1"/>
  <c r="CA305" i="1"/>
  <c r="CF305" i="1"/>
  <c r="CG305" i="1"/>
  <c r="CH305" i="1"/>
  <c r="AJ305" i="1"/>
  <c r="CI305" i="1"/>
  <c r="CJ305" i="1"/>
  <c r="CL305" i="1"/>
  <c r="BS305" i="1"/>
  <c r="BX305" i="1"/>
  <c r="CC305" i="1"/>
  <c r="BT305" i="1"/>
  <c r="BY305" i="1"/>
  <c r="CD305" i="1"/>
  <c r="BP305" i="1"/>
  <c r="AV305" i="1"/>
  <c r="BA305" i="1"/>
  <c r="AS305" i="1"/>
  <c r="AX305" i="1"/>
  <c r="BC305" i="1"/>
  <c r="BF305" i="1"/>
  <c r="AW305" i="1"/>
  <c r="BB305" i="1"/>
  <c r="BG305" i="1"/>
  <c r="BH305" i="1"/>
  <c r="BI305" i="1"/>
  <c r="AI305" i="1"/>
  <c r="BJ305" i="1"/>
  <c r="BK305" i="1"/>
  <c r="BM305" i="1"/>
  <c r="AT305" i="1"/>
  <c r="AY305" i="1"/>
  <c r="BD305" i="1"/>
  <c r="AU305" i="1"/>
  <c r="AZ305" i="1"/>
  <c r="BE305" i="1"/>
  <c r="AQ305" i="1"/>
  <c r="X305" i="1"/>
  <c r="FS188" i="1"/>
  <c r="ER188" i="1"/>
  <c r="EW188" i="1"/>
  <c r="EO188" i="1"/>
  <c r="ET188" i="1"/>
  <c r="EY188" i="1"/>
  <c r="FB188" i="1"/>
  <c r="ES188" i="1"/>
  <c r="EX188" i="1"/>
  <c r="EP188" i="1"/>
  <c r="EU188" i="1"/>
  <c r="EZ188" i="1"/>
  <c r="FC188" i="1"/>
  <c r="EQ188" i="1"/>
  <c r="EV188" i="1"/>
  <c r="FA188" i="1"/>
  <c r="FD188" i="1"/>
  <c r="AM188" i="1"/>
  <c r="FE188" i="1"/>
  <c r="FF188" i="1"/>
  <c r="FG188" i="1"/>
  <c r="FI188" i="1"/>
  <c r="EM188" i="1"/>
  <c r="DS188" i="1"/>
  <c r="DX188" i="1"/>
  <c r="DP188" i="1"/>
  <c r="DU188" i="1"/>
  <c r="DZ188" i="1"/>
  <c r="EC188" i="1"/>
  <c r="DT188" i="1"/>
  <c r="DY188" i="1"/>
  <c r="ED188" i="1"/>
  <c r="EE188" i="1"/>
  <c r="EF188" i="1"/>
  <c r="AL188" i="1"/>
  <c r="EG188" i="1"/>
  <c r="EH188" i="1"/>
  <c r="EJ188" i="1"/>
  <c r="DQ188" i="1"/>
  <c r="DV188" i="1"/>
  <c r="EA188" i="1"/>
  <c r="DR188" i="1"/>
  <c r="DW188" i="1"/>
  <c r="EB188" i="1"/>
  <c r="DN188" i="1"/>
  <c r="CT188" i="1"/>
  <c r="CY188" i="1"/>
  <c r="CQ188" i="1"/>
  <c r="CV188" i="1"/>
  <c r="DA188" i="1"/>
  <c r="DD188" i="1"/>
  <c r="CU188" i="1"/>
  <c r="CZ188" i="1"/>
  <c r="DE188" i="1"/>
  <c r="DF188" i="1"/>
  <c r="DG188" i="1"/>
  <c r="AK188" i="1"/>
  <c r="DH188" i="1"/>
  <c r="DI188" i="1"/>
  <c r="DK188" i="1"/>
  <c r="CR188" i="1"/>
  <c r="CW188" i="1"/>
  <c r="DB188" i="1"/>
  <c r="CS188" i="1"/>
  <c r="CX188" i="1"/>
  <c r="DC188" i="1"/>
  <c r="CO188" i="1"/>
  <c r="BU188" i="1"/>
  <c r="BZ188" i="1"/>
  <c r="BR188" i="1"/>
  <c r="BW188" i="1"/>
  <c r="CB188" i="1"/>
  <c r="CE188" i="1"/>
  <c r="BV188" i="1"/>
  <c r="CA188" i="1"/>
  <c r="BS188" i="1"/>
  <c r="BX188" i="1"/>
  <c r="CC188" i="1"/>
  <c r="CF188" i="1"/>
  <c r="BT188" i="1"/>
  <c r="BY188" i="1"/>
  <c r="CD188" i="1"/>
  <c r="CG188" i="1"/>
  <c r="AJ188" i="1"/>
  <c r="CH188" i="1"/>
  <c r="CI188" i="1"/>
  <c r="CJ188" i="1"/>
  <c r="CL188" i="1"/>
  <c r="BP188" i="1"/>
  <c r="AV188" i="1"/>
  <c r="BA188" i="1"/>
  <c r="AS188" i="1"/>
  <c r="AX188" i="1"/>
  <c r="BC188" i="1"/>
  <c r="BF188" i="1"/>
  <c r="AW188" i="1"/>
  <c r="BB188" i="1"/>
  <c r="AT188" i="1"/>
  <c r="AY188" i="1"/>
  <c r="BD188" i="1"/>
  <c r="BG188" i="1"/>
  <c r="AU188" i="1"/>
  <c r="AZ188" i="1"/>
  <c r="BE188" i="1"/>
  <c r="BH188" i="1"/>
  <c r="AI188" i="1"/>
  <c r="BI188" i="1"/>
  <c r="BJ188" i="1"/>
  <c r="BK188" i="1"/>
  <c r="BM188" i="1"/>
  <c r="AQ188" i="1"/>
  <c r="X188" i="1"/>
  <c r="FS178" i="1"/>
  <c r="ER178" i="1"/>
  <c r="EW178" i="1"/>
  <c r="EO178" i="1"/>
  <c r="ET178" i="1"/>
  <c r="EY178" i="1"/>
  <c r="FB178" i="1"/>
  <c r="ES178" i="1"/>
  <c r="EX178" i="1"/>
  <c r="EP178" i="1"/>
  <c r="EU178" i="1"/>
  <c r="EZ178" i="1"/>
  <c r="FC178" i="1"/>
  <c r="EQ178" i="1"/>
  <c r="EV178" i="1"/>
  <c r="FA178" i="1"/>
  <c r="FD178" i="1"/>
  <c r="AM178" i="1"/>
  <c r="FE178" i="1"/>
  <c r="FF178" i="1"/>
  <c r="FG178" i="1"/>
  <c r="FI178" i="1"/>
  <c r="EM178" i="1"/>
  <c r="DS178" i="1"/>
  <c r="DX178" i="1"/>
  <c r="DP178" i="1"/>
  <c r="DU178" i="1"/>
  <c r="DZ178" i="1"/>
  <c r="EC178" i="1"/>
  <c r="DT178" i="1"/>
  <c r="DY178" i="1"/>
  <c r="ED178" i="1"/>
  <c r="EE178" i="1"/>
  <c r="EF178" i="1"/>
  <c r="AL178" i="1"/>
  <c r="EG178" i="1"/>
  <c r="EH178" i="1"/>
  <c r="EJ178" i="1"/>
  <c r="DQ178" i="1"/>
  <c r="DV178" i="1"/>
  <c r="EA178" i="1"/>
  <c r="DR178" i="1"/>
  <c r="DW178" i="1"/>
  <c r="EB178" i="1"/>
  <c r="DN178" i="1"/>
  <c r="CT178" i="1"/>
  <c r="CY178" i="1"/>
  <c r="CQ178" i="1"/>
  <c r="CV178" i="1"/>
  <c r="DA178" i="1"/>
  <c r="DD178" i="1"/>
  <c r="CU178" i="1"/>
  <c r="CZ178" i="1"/>
  <c r="DE178" i="1"/>
  <c r="DF178" i="1"/>
  <c r="DG178" i="1"/>
  <c r="AK178" i="1"/>
  <c r="DH178" i="1"/>
  <c r="DI178" i="1"/>
  <c r="DK178" i="1"/>
  <c r="CR178" i="1"/>
  <c r="CW178" i="1"/>
  <c r="DB178" i="1"/>
  <c r="CS178" i="1"/>
  <c r="CX178" i="1"/>
  <c r="DC178" i="1"/>
  <c r="CO178" i="1"/>
  <c r="BU178" i="1"/>
  <c r="BZ178" i="1"/>
  <c r="BR178" i="1"/>
  <c r="BW178" i="1"/>
  <c r="CB178" i="1"/>
  <c r="CE178" i="1"/>
  <c r="BV178" i="1"/>
  <c r="CA178" i="1"/>
  <c r="BS178" i="1"/>
  <c r="BX178" i="1"/>
  <c r="CC178" i="1"/>
  <c r="CF178" i="1"/>
  <c r="BT178" i="1"/>
  <c r="BY178" i="1"/>
  <c r="CD178" i="1"/>
  <c r="CG178" i="1"/>
  <c r="AJ178" i="1"/>
  <c r="CH178" i="1"/>
  <c r="CI178" i="1"/>
  <c r="CJ178" i="1"/>
  <c r="CL178" i="1"/>
  <c r="BP178" i="1"/>
  <c r="AV178" i="1"/>
  <c r="BA178" i="1"/>
  <c r="AS178" i="1"/>
  <c r="AX178" i="1"/>
  <c r="BC178" i="1"/>
  <c r="BF178" i="1"/>
  <c r="AW178" i="1"/>
  <c r="BB178" i="1"/>
  <c r="AT178" i="1"/>
  <c r="AY178" i="1"/>
  <c r="BD178" i="1"/>
  <c r="BG178" i="1"/>
  <c r="AU178" i="1"/>
  <c r="AZ178" i="1"/>
  <c r="BE178" i="1"/>
  <c r="BH178" i="1"/>
  <c r="AI178" i="1"/>
  <c r="BI178" i="1"/>
  <c r="BJ178" i="1"/>
  <c r="BK178" i="1"/>
  <c r="BM178" i="1"/>
  <c r="AQ178" i="1"/>
  <c r="X178" i="1"/>
  <c r="FS98" i="1"/>
  <c r="ER98" i="1"/>
  <c r="EW98" i="1"/>
  <c r="EO98" i="1"/>
  <c r="ET98" i="1"/>
  <c r="EY98" i="1"/>
  <c r="FB98" i="1"/>
  <c r="ES98" i="1"/>
  <c r="EX98" i="1"/>
  <c r="EP98" i="1"/>
  <c r="EU98" i="1"/>
  <c r="EZ98" i="1"/>
  <c r="FC98" i="1"/>
  <c r="EQ98" i="1"/>
  <c r="EV98" i="1"/>
  <c r="FA98" i="1"/>
  <c r="FD98" i="1"/>
  <c r="AM98" i="1"/>
  <c r="FE98" i="1"/>
  <c r="FF98" i="1"/>
  <c r="FG98" i="1"/>
  <c r="FI98" i="1"/>
  <c r="EM98" i="1"/>
  <c r="DS98" i="1"/>
  <c r="DX98" i="1"/>
  <c r="DP98" i="1"/>
  <c r="DU98" i="1"/>
  <c r="DZ98" i="1"/>
  <c r="EC98" i="1"/>
  <c r="DT98" i="1"/>
  <c r="DY98" i="1"/>
  <c r="ED98" i="1"/>
  <c r="EE98" i="1"/>
  <c r="EF98" i="1"/>
  <c r="AL98" i="1"/>
  <c r="EG98" i="1"/>
  <c r="EH98" i="1"/>
  <c r="EJ98" i="1"/>
  <c r="DQ98" i="1"/>
  <c r="DV98" i="1"/>
  <c r="EA98" i="1"/>
  <c r="DR98" i="1"/>
  <c r="DW98" i="1"/>
  <c r="EB98" i="1"/>
  <c r="DN98" i="1"/>
  <c r="CT98" i="1"/>
  <c r="CY98" i="1"/>
  <c r="CQ98" i="1"/>
  <c r="CV98" i="1"/>
  <c r="DA98" i="1"/>
  <c r="DD98" i="1"/>
  <c r="CU98" i="1"/>
  <c r="CZ98" i="1"/>
  <c r="DE98" i="1"/>
  <c r="DF98" i="1"/>
  <c r="DG98" i="1"/>
  <c r="AK98" i="1"/>
  <c r="DH98" i="1"/>
  <c r="DI98" i="1"/>
  <c r="DK98" i="1"/>
  <c r="CR98" i="1"/>
  <c r="CW98" i="1"/>
  <c r="DB98" i="1"/>
  <c r="CS98" i="1"/>
  <c r="CX98" i="1"/>
  <c r="DC98" i="1"/>
  <c r="CO98" i="1"/>
  <c r="BU98" i="1"/>
  <c r="BZ98" i="1"/>
  <c r="BR98" i="1"/>
  <c r="BW98" i="1"/>
  <c r="CB98" i="1"/>
  <c r="CE98" i="1"/>
  <c r="BV98" i="1"/>
  <c r="CA98" i="1"/>
  <c r="BS98" i="1"/>
  <c r="BX98" i="1"/>
  <c r="CC98" i="1"/>
  <c r="CF98" i="1"/>
  <c r="BT98" i="1"/>
  <c r="BY98" i="1"/>
  <c r="CD98" i="1"/>
  <c r="CG98" i="1"/>
  <c r="AJ98" i="1"/>
  <c r="CH98" i="1"/>
  <c r="CI98" i="1"/>
  <c r="CJ98" i="1"/>
  <c r="CL98" i="1"/>
  <c r="BP98" i="1"/>
  <c r="AV98" i="1"/>
  <c r="BA98" i="1"/>
  <c r="AS98" i="1"/>
  <c r="AX98" i="1"/>
  <c r="BC98" i="1"/>
  <c r="BF98" i="1"/>
  <c r="AW98" i="1"/>
  <c r="BB98" i="1"/>
  <c r="AT98" i="1"/>
  <c r="AY98" i="1"/>
  <c r="BD98" i="1"/>
  <c r="BG98" i="1"/>
  <c r="AU98" i="1"/>
  <c r="AZ98" i="1"/>
  <c r="BE98" i="1"/>
  <c r="BH98" i="1"/>
  <c r="AI98" i="1"/>
  <c r="BI98" i="1"/>
  <c r="BJ98" i="1"/>
  <c r="BK98" i="1"/>
  <c r="BM98" i="1"/>
  <c r="AQ98" i="1"/>
  <c r="X98" i="1"/>
  <c r="FS125" i="1"/>
  <c r="ER125" i="1"/>
  <c r="EW125" i="1"/>
  <c r="EO125" i="1"/>
  <c r="ET125" i="1"/>
  <c r="EY125" i="1"/>
  <c r="FB125" i="1"/>
  <c r="ES125" i="1"/>
  <c r="EX125" i="1"/>
  <c r="EP125" i="1"/>
  <c r="EU125" i="1"/>
  <c r="EZ125" i="1"/>
  <c r="FC125" i="1"/>
  <c r="EQ125" i="1"/>
  <c r="EV125" i="1"/>
  <c r="FA125" i="1"/>
  <c r="FD125" i="1"/>
  <c r="AM125" i="1"/>
  <c r="FE125" i="1"/>
  <c r="FF125" i="1"/>
  <c r="FG125" i="1"/>
  <c r="FI125" i="1"/>
  <c r="EM125" i="1"/>
  <c r="DS125" i="1"/>
  <c r="DX125" i="1"/>
  <c r="DP125" i="1"/>
  <c r="DU125" i="1"/>
  <c r="DZ125" i="1"/>
  <c r="EC125" i="1"/>
  <c r="DT125" i="1"/>
  <c r="DY125" i="1"/>
  <c r="ED125" i="1"/>
  <c r="EE125" i="1"/>
  <c r="EF125" i="1"/>
  <c r="AL125" i="1"/>
  <c r="EG125" i="1"/>
  <c r="EH125" i="1"/>
  <c r="EJ125" i="1"/>
  <c r="DQ125" i="1"/>
  <c r="DV125" i="1"/>
  <c r="EA125" i="1"/>
  <c r="DR125" i="1"/>
  <c r="DW125" i="1"/>
  <c r="EB125" i="1"/>
  <c r="DN125" i="1"/>
  <c r="CT125" i="1"/>
  <c r="CY125" i="1"/>
  <c r="CQ125" i="1"/>
  <c r="CV125" i="1"/>
  <c r="DA125" i="1"/>
  <c r="DD125" i="1"/>
  <c r="CU125" i="1"/>
  <c r="CZ125" i="1"/>
  <c r="DE125" i="1"/>
  <c r="DF125" i="1"/>
  <c r="DG125" i="1"/>
  <c r="AK125" i="1"/>
  <c r="DH125" i="1"/>
  <c r="DI125" i="1"/>
  <c r="DK125" i="1"/>
  <c r="CR125" i="1"/>
  <c r="CW125" i="1"/>
  <c r="DB125" i="1"/>
  <c r="CS125" i="1"/>
  <c r="CX125" i="1"/>
  <c r="DC125" i="1"/>
  <c r="CO125" i="1"/>
  <c r="BU125" i="1"/>
  <c r="BZ125" i="1"/>
  <c r="BR125" i="1"/>
  <c r="BW125" i="1"/>
  <c r="CB125" i="1"/>
  <c r="CE125" i="1"/>
  <c r="BV125" i="1"/>
  <c r="CA125" i="1"/>
  <c r="BS125" i="1"/>
  <c r="BX125" i="1"/>
  <c r="CC125" i="1"/>
  <c r="CF125" i="1"/>
  <c r="BT125" i="1"/>
  <c r="BY125" i="1"/>
  <c r="CD125" i="1"/>
  <c r="CG125" i="1"/>
  <c r="AJ125" i="1"/>
  <c r="CH125" i="1"/>
  <c r="CI125" i="1"/>
  <c r="CJ125" i="1"/>
  <c r="CL125" i="1"/>
  <c r="BP125" i="1"/>
  <c r="AV125" i="1"/>
  <c r="BA125" i="1"/>
  <c r="AS125" i="1"/>
  <c r="AX125" i="1"/>
  <c r="BC125" i="1"/>
  <c r="BF125" i="1"/>
  <c r="AW125" i="1"/>
  <c r="BB125" i="1"/>
  <c r="AT125" i="1"/>
  <c r="AY125" i="1"/>
  <c r="BD125" i="1"/>
  <c r="BG125" i="1"/>
  <c r="AU125" i="1"/>
  <c r="AZ125" i="1"/>
  <c r="BE125" i="1"/>
  <c r="BH125" i="1"/>
  <c r="AI125" i="1"/>
  <c r="BI125" i="1"/>
  <c r="BJ125" i="1"/>
  <c r="BK125" i="1"/>
  <c r="BM125" i="1"/>
  <c r="AQ125" i="1"/>
  <c r="X125" i="1"/>
  <c r="FQ447" i="1"/>
  <c r="FS447" i="1"/>
  <c r="ER447" i="1"/>
  <c r="EW447" i="1"/>
  <c r="EO447" i="1"/>
  <c r="ET447" i="1"/>
  <c r="EY447" i="1"/>
  <c r="FB447" i="1"/>
  <c r="ES447" i="1"/>
  <c r="EX447" i="1"/>
  <c r="FC447" i="1"/>
  <c r="FD447" i="1"/>
  <c r="FE447" i="1"/>
  <c r="AM447" i="1"/>
  <c r="FF447" i="1"/>
  <c r="FG447" i="1"/>
  <c r="FI447" i="1"/>
  <c r="EP447" i="1"/>
  <c r="EU447" i="1"/>
  <c r="EZ447" i="1"/>
  <c r="EQ447" i="1"/>
  <c r="EV447" i="1"/>
  <c r="FA447" i="1"/>
  <c r="EM447" i="1"/>
  <c r="DS447" i="1"/>
  <c r="DX447" i="1"/>
  <c r="DP447" i="1"/>
  <c r="DU447" i="1"/>
  <c r="DZ447" i="1"/>
  <c r="EC447" i="1"/>
  <c r="DT447" i="1"/>
  <c r="DY447" i="1"/>
  <c r="ED447" i="1"/>
  <c r="EE447" i="1"/>
  <c r="EF447" i="1"/>
  <c r="AL447" i="1"/>
  <c r="EG447" i="1"/>
  <c r="EH447" i="1"/>
  <c r="EJ447" i="1"/>
  <c r="DQ447" i="1"/>
  <c r="DV447" i="1"/>
  <c r="EA447" i="1"/>
  <c r="DR447" i="1"/>
  <c r="DW447" i="1"/>
  <c r="EB447" i="1"/>
  <c r="DN447" i="1"/>
  <c r="CT447" i="1"/>
  <c r="CY447" i="1"/>
  <c r="CQ447" i="1"/>
  <c r="CV447" i="1"/>
  <c r="DA447" i="1"/>
  <c r="DD447" i="1"/>
  <c r="CU447" i="1"/>
  <c r="CZ447" i="1"/>
  <c r="DE447" i="1"/>
  <c r="DF447" i="1"/>
  <c r="DG447" i="1"/>
  <c r="AK447" i="1"/>
  <c r="DH447" i="1"/>
  <c r="DI447" i="1"/>
  <c r="DK447" i="1"/>
  <c r="CR447" i="1"/>
  <c r="CW447" i="1"/>
  <c r="DB447" i="1"/>
  <c r="CS447" i="1"/>
  <c r="CX447" i="1"/>
  <c r="DC447" i="1"/>
  <c r="CO447" i="1"/>
  <c r="BU447" i="1"/>
  <c r="BZ447" i="1"/>
  <c r="BR447" i="1"/>
  <c r="BW447" i="1"/>
  <c r="CB447" i="1"/>
  <c r="CE447" i="1"/>
  <c r="BV447" i="1"/>
  <c r="CA447" i="1"/>
  <c r="CF447" i="1"/>
  <c r="CG447" i="1"/>
  <c r="CH447" i="1"/>
  <c r="AJ447" i="1"/>
  <c r="CI447" i="1"/>
  <c r="CJ447" i="1"/>
  <c r="CL447" i="1"/>
  <c r="BS447" i="1"/>
  <c r="BX447" i="1"/>
  <c r="CC447" i="1"/>
  <c r="BT447" i="1"/>
  <c r="BY447" i="1"/>
  <c r="CD447" i="1"/>
  <c r="BP447" i="1"/>
  <c r="AV447" i="1"/>
  <c r="BA447" i="1"/>
  <c r="AS447" i="1"/>
  <c r="AX447" i="1"/>
  <c r="BC447" i="1"/>
  <c r="BF447" i="1"/>
  <c r="AW447" i="1"/>
  <c r="BB447" i="1"/>
  <c r="BG447" i="1"/>
  <c r="BH447" i="1"/>
  <c r="BI447" i="1"/>
  <c r="AI447" i="1"/>
  <c r="BJ447" i="1"/>
  <c r="BK447" i="1"/>
  <c r="BM447" i="1"/>
  <c r="AT447" i="1"/>
  <c r="AY447" i="1"/>
  <c r="BD447" i="1"/>
  <c r="AU447" i="1"/>
  <c r="AZ447" i="1"/>
  <c r="BE447" i="1"/>
  <c r="AQ447" i="1"/>
  <c r="X447" i="1"/>
  <c r="FS135" i="1"/>
  <c r="ER135" i="1"/>
  <c r="EW135" i="1"/>
  <c r="EO135" i="1"/>
  <c r="ET135" i="1"/>
  <c r="EY135" i="1"/>
  <c r="FB135" i="1"/>
  <c r="ES135" i="1"/>
  <c r="EX135" i="1"/>
  <c r="FC135" i="1"/>
  <c r="FD135" i="1"/>
  <c r="FE135" i="1"/>
  <c r="AM135" i="1"/>
  <c r="FF135" i="1"/>
  <c r="FG135" i="1"/>
  <c r="FI135" i="1"/>
  <c r="EP135" i="1"/>
  <c r="EU135" i="1"/>
  <c r="EZ135" i="1"/>
  <c r="EQ135" i="1"/>
  <c r="EV135" i="1"/>
  <c r="FA135" i="1"/>
  <c r="EM135" i="1"/>
  <c r="DS135" i="1"/>
  <c r="DX135" i="1"/>
  <c r="DP135" i="1"/>
  <c r="DU135" i="1"/>
  <c r="DZ135" i="1"/>
  <c r="EC135" i="1"/>
  <c r="DT135" i="1"/>
  <c r="DY135" i="1"/>
  <c r="ED135" i="1"/>
  <c r="EE135" i="1"/>
  <c r="EF135" i="1"/>
  <c r="AL135" i="1"/>
  <c r="EG135" i="1"/>
  <c r="EH135" i="1"/>
  <c r="EJ135" i="1"/>
  <c r="DQ135" i="1"/>
  <c r="DV135" i="1"/>
  <c r="EA135" i="1"/>
  <c r="DR135" i="1"/>
  <c r="DW135" i="1"/>
  <c r="EB135" i="1"/>
  <c r="DN135" i="1"/>
  <c r="CT135" i="1"/>
  <c r="CY135" i="1"/>
  <c r="CQ135" i="1"/>
  <c r="CV135" i="1"/>
  <c r="DA135" i="1"/>
  <c r="DD135" i="1"/>
  <c r="CU135" i="1"/>
  <c r="CZ135" i="1"/>
  <c r="DE135" i="1"/>
  <c r="DF135" i="1"/>
  <c r="DG135" i="1"/>
  <c r="AK135" i="1"/>
  <c r="DH135" i="1"/>
  <c r="DI135" i="1"/>
  <c r="DK135" i="1"/>
  <c r="CR135" i="1"/>
  <c r="CW135" i="1"/>
  <c r="DB135" i="1"/>
  <c r="CS135" i="1"/>
  <c r="CX135" i="1"/>
  <c r="DC135" i="1"/>
  <c r="CO135" i="1"/>
  <c r="BU135" i="1"/>
  <c r="BZ135" i="1"/>
  <c r="BR135" i="1"/>
  <c r="BW135" i="1"/>
  <c r="CB135" i="1"/>
  <c r="CE135" i="1"/>
  <c r="BV135" i="1"/>
  <c r="CA135" i="1"/>
  <c r="CF135" i="1"/>
  <c r="CG135" i="1"/>
  <c r="CH135" i="1"/>
  <c r="AJ135" i="1"/>
  <c r="CI135" i="1"/>
  <c r="CJ135" i="1"/>
  <c r="CL135" i="1"/>
  <c r="BS135" i="1"/>
  <c r="BX135" i="1"/>
  <c r="CC135" i="1"/>
  <c r="BT135" i="1"/>
  <c r="BY135" i="1"/>
  <c r="CD135" i="1"/>
  <c r="BP135" i="1"/>
  <c r="AV135" i="1"/>
  <c r="BA135" i="1"/>
  <c r="AS135" i="1"/>
  <c r="AX135" i="1"/>
  <c r="BC135" i="1"/>
  <c r="BF135" i="1"/>
  <c r="AW135" i="1"/>
  <c r="BB135" i="1"/>
  <c r="BG135" i="1"/>
  <c r="BH135" i="1"/>
  <c r="BI135" i="1"/>
  <c r="AI135" i="1"/>
  <c r="BJ135" i="1"/>
  <c r="BK135" i="1"/>
  <c r="BM135" i="1"/>
  <c r="AT135" i="1"/>
  <c r="AY135" i="1"/>
  <c r="BD135" i="1"/>
  <c r="AU135" i="1"/>
  <c r="AZ135" i="1"/>
  <c r="BE135" i="1"/>
  <c r="AQ135" i="1"/>
  <c r="X135" i="1"/>
  <c r="FO304" i="1"/>
  <c r="FQ304" i="1"/>
  <c r="FS304" i="1"/>
  <c r="ER304" i="1"/>
  <c r="EW304" i="1"/>
  <c r="EO304" i="1"/>
  <c r="ET304" i="1"/>
  <c r="EY304" i="1"/>
  <c r="FB304" i="1"/>
  <c r="ES304" i="1"/>
  <c r="EX304" i="1"/>
  <c r="FC304" i="1"/>
  <c r="FD304" i="1"/>
  <c r="FE304" i="1"/>
  <c r="AM304" i="1"/>
  <c r="FF304" i="1"/>
  <c r="FG304" i="1"/>
  <c r="FI304" i="1"/>
  <c r="EP304" i="1"/>
  <c r="EU304" i="1"/>
  <c r="EZ304" i="1"/>
  <c r="EQ304" i="1"/>
  <c r="EV304" i="1"/>
  <c r="FA304" i="1"/>
  <c r="EM304" i="1"/>
  <c r="DS304" i="1"/>
  <c r="DX304" i="1"/>
  <c r="DP304" i="1"/>
  <c r="DU304" i="1"/>
  <c r="DZ304" i="1"/>
  <c r="EC304" i="1"/>
  <c r="DT304" i="1"/>
  <c r="DY304" i="1"/>
  <c r="ED304" i="1"/>
  <c r="EE304" i="1"/>
  <c r="EF304" i="1"/>
  <c r="AL304" i="1"/>
  <c r="EG304" i="1"/>
  <c r="EH304" i="1"/>
  <c r="EJ304" i="1"/>
  <c r="DQ304" i="1"/>
  <c r="DV304" i="1"/>
  <c r="EA304" i="1"/>
  <c r="DR304" i="1"/>
  <c r="DW304" i="1"/>
  <c r="EB304" i="1"/>
  <c r="DN304" i="1"/>
  <c r="CT304" i="1"/>
  <c r="CY304" i="1"/>
  <c r="CQ304" i="1"/>
  <c r="CV304" i="1"/>
  <c r="DA304" i="1"/>
  <c r="DD304" i="1"/>
  <c r="CU304" i="1"/>
  <c r="CZ304" i="1"/>
  <c r="DE304" i="1"/>
  <c r="DF304" i="1"/>
  <c r="DG304" i="1"/>
  <c r="AK304" i="1"/>
  <c r="DH304" i="1"/>
  <c r="DI304" i="1"/>
  <c r="DK304" i="1"/>
  <c r="CR304" i="1"/>
  <c r="CW304" i="1"/>
  <c r="DB304" i="1"/>
  <c r="CS304" i="1"/>
  <c r="CX304" i="1"/>
  <c r="DC304" i="1"/>
  <c r="CO304" i="1"/>
  <c r="BU304" i="1"/>
  <c r="BZ304" i="1"/>
  <c r="BR304" i="1"/>
  <c r="BW304" i="1"/>
  <c r="CB304" i="1"/>
  <c r="CE304" i="1"/>
  <c r="BV304" i="1"/>
  <c r="CA304" i="1"/>
  <c r="CF304" i="1"/>
  <c r="CG304" i="1"/>
  <c r="CH304" i="1"/>
  <c r="AJ304" i="1"/>
  <c r="CI304" i="1"/>
  <c r="CJ304" i="1"/>
  <c r="CL304" i="1"/>
  <c r="BS304" i="1"/>
  <c r="BX304" i="1"/>
  <c r="CC304" i="1"/>
  <c r="BT304" i="1"/>
  <c r="BY304" i="1"/>
  <c r="CD304" i="1"/>
  <c r="BP304" i="1"/>
  <c r="AV304" i="1"/>
  <c r="BA304" i="1"/>
  <c r="AS304" i="1"/>
  <c r="AX304" i="1"/>
  <c r="BC304" i="1"/>
  <c r="BF304" i="1"/>
  <c r="AW304" i="1"/>
  <c r="BB304" i="1"/>
  <c r="BG304" i="1"/>
  <c r="BH304" i="1"/>
  <c r="BI304" i="1"/>
  <c r="AI304" i="1"/>
  <c r="BJ304" i="1"/>
  <c r="BK304" i="1"/>
  <c r="BM304" i="1"/>
  <c r="AT304" i="1"/>
  <c r="AY304" i="1"/>
  <c r="BD304" i="1"/>
  <c r="AU304" i="1"/>
  <c r="AZ304" i="1"/>
  <c r="BE304" i="1"/>
  <c r="AQ304" i="1"/>
  <c r="X304" i="1"/>
  <c r="FS184" i="1"/>
  <c r="ER184" i="1"/>
  <c r="EW184" i="1"/>
  <c r="EO184" i="1"/>
  <c r="ET184" i="1"/>
  <c r="EY184" i="1"/>
  <c r="FB184" i="1"/>
  <c r="ES184" i="1"/>
  <c r="EX184" i="1"/>
  <c r="EP184" i="1"/>
  <c r="EU184" i="1"/>
  <c r="EZ184" i="1"/>
  <c r="FC184" i="1"/>
  <c r="EQ184" i="1"/>
  <c r="EV184" i="1"/>
  <c r="FA184" i="1"/>
  <c r="FD184" i="1"/>
  <c r="AM184" i="1"/>
  <c r="FE184" i="1"/>
  <c r="FF184" i="1"/>
  <c r="FG184" i="1"/>
  <c r="FI184" i="1"/>
  <c r="EM184" i="1"/>
  <c r="DS184" i="1"/>
  <c r="DX184" i="1"/>
  <c r="DP184" i="1"/>
  <c r="DU184" i="1"/>
  <c r="DZ184" i="1"/>
  <c r="EC184" i="1"/>
  <c r="DT184" i="1"/>
  <c r="DY184" i="1"/>
  <c r="ED184" i="1"/>
  <c r="EE184" i="1"/>
  <c r="EF184" i="1"/>
  <c r="AL184" i="1"/>
  <c r="EG184" i="1"/>
  <c r="EH184" i="1"/>
  <c r="EJ184" i="1"/>
  <c r="DQ184" i="1"/>
  <c r="DV184" i="1"/>
  <c r="EA184" i="1"/>
  <c r="DR184" i="1"/>
  <c r="DW184" i="1"/>
  <c r="EB184" i="1"/>
  <c r="DN184" i="1"/>
  <c r="CT184" i="1"/>
  <c r="CY184" i="1"/>
  <c r="CQ184" i="1"/>
  <c r="CV184" i="1"/>
  <c r="DA184" i="1"/>
  <c r="DD184" i="1"/>
  <c r="CU184" i="1"/>
  <c r="CZ184" i="1"/>
  <c r="DE184" i="1"/>
  <c r="DF184" i="1"/>
  <c r="DG184" i="1"/>
  <c r="AK184" i="1"/>
  <c r="DH184" i="1"/>
  <c r="DI184" i="1"/>
  <c r="DK184" i="1"/>
  <c r="CR184" i="1"/>
  <c r="CW184" i="1"/>
  <c r="DB184" i="1"/>
  <c r="CS184" i="1"/>
  <c r="CX184" i="1"/>
  <c r="DC184" i="1"/>
  <c r="CO184" i="1"/>
  <c r="BU184" i="1"/>
  <c r="BZ184" i="1"/>
  <c r="BR184" i="1"/>
  <c r="BW184" i="1"/>
  <c r="CB184" i="1"/>
  <c r="CE184" i="1"/>
  <c r="BV184" i="1"/>
  <c r="CA184" i="1"/>
  <c r="BS184" i="1"/>
  <c r="BX184" i="1"/>
  <c r="CC184" i="1"/>
  <c r="CF184" i="1"/>
  <c r="BT184" i="1"/>
  <c r="BY184" i="1"/>
  <c r="CD184" i="1"/>
  <c r="CG184" i="1"/>
  <c r="AJ184" i="1"/>
  <c r="CH184" i="1"/>
  <c r="CI184" i="1"/>
  <c r="CJ184" i="1"/>
  <c r="CL184" i="1"/>
  <c r="BP184" i="1"/>
  <c r="AV184" i="1"/>
  <c r="BA184" i="1"/>
  <c r="AS184" i="1"/>
  <c r="AX184" i="1"/>
  <c r="BC184" i="1"/>
  <c r="BF184" i="1"/>
  <c r="AW184" i="1"/>
  <c r="BB184" i="1"/>
  <c r="AT184" i="1"/>
  <c r="AY184" i="1"/>
  <c r="BD184" i="1"/>
  <c r="BG184" i="1"/>
  <c r="AU184" i="1"/>
  <c r="AZ184" i="1"/>
  <c r="BE184" i="1"/>
  <c r="BH184" i="1"/>
  <c r="AI184" i="1"/>
  <c r="BI184" i="1"/>
  <c r="BJ184" i="1"/>
  <c r="BK184" i="1"/>
  <c r="BM184" i="1"/>
  <c r="AQ184" i="1"/>
  <c r="X184" i="1"/>
  <c r="FS164" i="1"/>
  <c r="ER164" i="1"/>
  <c r="EW164" i="1"/>
  <c r="EO164" i="1"/>
  <c r="ET164" i="1"/>
  <c r="EY164" i="1"/>
  <c r="FB164" i="1"/>
  <c r="ES164" i="1"/>
  <c r="EX164" i="1"/>
  <c r="FC164" i="1"/>
  <c r="FD164" i="1"/>
  <c r="FE164" i="1"/>
  <c r="AM164" i="1"/>
  <c r="FF164" i="1"/>
  <c r="FG164" i="1"/>
  <c r="FI164" i="1"/>
  <c r="EP164" i="1"/>
  <c r="EU164" i="1"/>
  <c r="EZ164" i="1"/>
  <c r="EQ164" i="1"/>
  <c r="EV164" i="1"/>
  <c r="FA164" i="1"/>
  <c r="EM164" i="1"/>
  <c r="DS164" i="1"/>
  <c r="DX164" i="1"/>
  <c r="DP164" i="1"/>
  <c r="DU164" i="1"/>
  <c r="DZ164" i="1"/>
  <c r="EC164" i="1"/>
  <c r="DT164" i="1"/>
  <c r="DY164" i="1"/>
  <c r="ED164" i="1"/>
  <c r="EE164" i="1"/>
  <c r="EF164" i="1"/>
  <c r="AL164" i="1"/>
  <c r="EG164" i="1"/>
  <c r="EH164" i="1"/>
  <c r="EJ164" i="1"/>
  <c r="DQ164" i="1"/>
  <c r="DV164" i="1"/>
  <c r="EA164" i="1"/>
  <c r="DR164" i="1"/>
  <c r="DW164" i="1"/>
  <c r="EB164" i="1"/>
  <c r="DN164" i="1"/>
  <c r="CT164" i="1"/>
  <c r="CY164" i="1"/>
  <c r="CQ164" i="1"/>
  <c r="CV164" i="1"/>
  <c r="DA164" i="1"/>
  <c r="DD164" i="1"/>
  <c r="CU164" i="1"/>
  <c r="CZ164" i="1"/>
  <c r="DE164" i="1"/>
  <c r="DF164" i="1"/>
  <c r="DG164" i="1"/>
  <c r="AK164" i="1"/>
  <c r="DH164" i="1"/>
  <c r="DI164" i="1"/>
  <c r="DK164" i="1"/>
  <c r="CR164" i="1"/>
  <c r="CW164" i="1"/>
  <c r="DB164" i="1"/>
  <c r="CS164" i="1"/>
  <c r="CX164" i="1"/>
  <c r="DC164" i="1"/>
  <c r="CO164" i="1"/>
  <c r="BU164" i="1"/>
  <c r="BZ164" i="1"/>
  <c r="BR164" i="1"/>
  <c r="BW164" i="1"/>
  <c r="CB164" i="1"/>
  <c r="CE164" i="1"/>
  <c r="BV164" i="1"/>
  <c r="CA164" i="1"/>
  <c r="CF164" i="1"/>
  <c r="CG164" i="1"/>
  <c r="CH164" i="1"/>
  <c r="AJ164" i="1"/>
  <c r="CI164" i="1"/>
  <c r="CJ164" i="1"/>
  <c r="CL164" i="1"/>
  <c r="BS164" i="1"/>
  <c r="BX164" i="1"/>
  <c r="CC164" i="1"/>
  <c r="BT164" i="1"/>
  <c r="BY164" i="1"/>
  <c r="CD164" i="1"/>
  <c r="BP164" i="1"/>
  <c r="AV164" i="1"/>
  <c r="BA164" i="1"/>
  <c r="AS164" i="1"/>
  <c r="AX164" i="1"/>
  <c r="BC164" i="1"/>
  <c r="BF164" i="1"/>
  <c r="AW164" i="1"/>
  <c r="BB164" i="1"/>
  <c r="BG164" i="1"/>
  <c r="BH164" i="1"/>
  <c r="BI164" i="1"/>
  <c r="AI164" i="1"/>
  <c r="BJ164" i="1"/>
  <c r="BK164" i="1"/>
  <c r="BM164" i="1"/>
  <c r="AT164" i="1"/>
  <c r="AY164" i="1"/>
  <c r="BD164" i="1"/>
  <c r="AU164" i="1"/>
  <c r="AZ164" i="1"/>
  <c r="BE164" i="1"/>
  <c r="AQ164" i="1"/>
  <c r="X164" i="1"/>
  <c r="FO303" i="1"/>
  <c r="FQ303" i="1"/>
  <c r="FS303" i="1"/>
  <c r="ER303" i="1"/>
  <c r="EW303" i="1"/>
  <c r="EO303" i="1"/>
  <c r="ET303" i="1"/>
  <c r="EY303" i="1"/>
  <c r="FB303" i="1"/>
  <c r="ES303" i="1"/>
  <c r="EX303" i="1"/>
  <c r="FC303" i="1"/>
  <c r="FD303" i="1"/>
  <c r="FE303" i="1"/>
  <c r="AM303" i="1"/>
  <c r="FF303" i="1"/>
  <c r="FG303" i="1"/>
  <c r="FI303" i="1"/>
  <c r="EP303" i="1"/>
  <c r="EU303" i="1"/>
  <c r="EZ303" i="1"/>
  <c r="EQ303" i="1"/>
  <c r="EV303" i="1"/>
  <c r="FA303" i="1"/>
  <c r="EM303" i="1"/>
  <c r="DS303" i="1"/>
  <c r="DX303" i="1"/>
  <c r="DP303" i="1"/>
  <c r="DU303" i="1"/>
  <c r="DZ303" i="1"/>
  <c r="EC303" i="1"/>
  <c r="DT303" i="1"/>
  <c r="DY303" i="1"/>
  <c r="ED303" i="1"/>
  <c r="EE303" i="1"/>
  <c r="EF303" i="1"/>
  <c r="AL303" i="1"/>
  <c r="EG303" i="1"/>
  <c r="EH303" i="1"/>
  <c r="EJ303" i="1"/>
  <c r="DQ303" i="1"/>
  <c r="DV303" i="1"/>
  <c r="EA303" i="1"/>
  <c r="DR303" i="1"/>
  <c r="DW303" i="1"/>
  <c r="EB303" i="1"/>
  <c r="DN303" i="1"/>
  <c r="CT303" i="1"/>
  <c r="CY303" i="1"/>
  <c r="CQ303" i="1"/>
  <c r="CV303" i="1"/>
  <c r="DA303" i="1"/>
  <c r="DD303" i="1"/>
  <c r="CU303" i="1"/>
  <c r="CZ303" i="1"/>
  <c r="DE303" i="1"/>
  <c r="DF303" i="1"/>
  <c r="DG303" i="1"/>
  <c r="AK303" i="1"/>
  <c r="DH303" i="1"/>
  <c r="DI303" i="1"/>
  <c r="DK303" i="1"/>
  <c r="CR303" i="1"/>
  <c r="CW303" i="1"/>
  <c r="DB303" i="1"/>
  <c r="CS303" i="1"/>
  <c r="CX303" i="1"/>
  <c r="DC303" i="1"/>
  <c r="CO303" i="1"/>
  <c r="BU303" i="1"/>
  <c r="BZ303" i="1"/>
  <c r="BR303" i="1"/>
  <c r="BW303" i="1"/>
  <c r="CB303" i="1"/>
  <c r="CE303" i="1"/>
  <c r="BV303" i="1"/>
  <c r="CA303" i="1"/>
  <c r="CF303" i="1"/>
  <c r="CG303" i="1"/>
  <c r="CH303" i="1"/>
  <c r="AJ303" i="1"/>
  <c r="CI303" i="1"/>
  <c r="CJ303" i="1"/>
  <c r="CL303" i="1"/>
  <c r="BS303" i="1"/>
  <c r="BX303" i="1"/>
  <c r="CC303" i="1"/>
  <c r="BT303" i="1"/>
  <c r="BY303" i="1"/>
  <c r="CD303" i="1"/>
  <c r="BP303" i="1"/>
  <c r="AV303" i="1"/>
  <c r="BA303" i="1"/>
  <c r="AS303" i="1"/>
  <c r="AX303" i="1"/>
  <c r="BC303" i="1"/>
  <c r="BF303" i="1"/>
  <c r="AW303" i="1"/>
  <c r="BB303" i="1"/>
  <c r="BG303" i="1"/>
  <c r="BH303" i="1"/>
  <c r="BI303" i="1"/>
  <c r="AI303" i="1"/>
  <c r="BJ303" i="1"/>
  <c r="BK303" i="1"/>
  <c r="BM303" i="1"/>
  <c r="AT303" i="1"/>
  <c r="AY303" i="1"/>
  <c r="BD303" i="1"/>
  <c r="AU303" i="1"/>
  <c r="AZ303" i="1"/>
  <c r="BE303" i="1"/>
  <c r="AQ303" i="1"/>
  <c r="X303" i="1"/>
  <c r="FS64" i="1"/>
  <c r="ER64" i="1"/>
  <c r="EW64" i="1"/>
  <c r="EO64" i="1"/>
  <c r="ET64" i="1"/>
  <c r="EY64" i="1"/>
  <c r="FB64" i="1"/>
  <c r="ES64" i="1"/>
  <c r="EX64" i="1"/>
  <c r="EP64" i="1"/>
  <c r="EU64" i="1"/>
  <c r="EZ64" i="1"/>
  <c r="FC64" i="1"/>
  <c r="EQ64" i="1"/>
  <c r="EV64" i="1"/>
  <c r="FA64" i="1"/>
  <c r="FD64" i="1"/>
  <c r="AM64" i="1"/>
  <c r="FE64" i="1"/>
  <c r="FF64" i="1"/>
  <c r="FG64" i="1"/>
  <c r="FI64" i="1"/>
  <c r="EM64" i="1"/>
  <c r="DS64" i="1"/>
  <c r="DX64" i="1"/>
  <c r="DP64" i="1"/>
  <c r="DU64" i="1"/>
  <c r="DZ64" i="1"/>
  <c r="EC64" i="1"/>
  <c r="DT64" i="1"/>
  <c r="DY64" i="1"/>
  <c r="ED64" i="1"/>
  <c r="EE64" i="1"/>
  <c r="EF64" i="1"/>
  <c r="AL64" i="1"/>
  <c r="EG64" i="1"/>
  <c r="EH64" i="1"/>
  <c r="EJ64" i="1"/>
  <c r="DQ64" i="1"/>
  <c r="DV64" i="1"/>
  <c r="EA64" i="1"/>
  <c r="DR64" i="1"/>
  <c r="DW64" i="1"/>
  <c r="EB64" i="1"/>
  <c r="DN64" i="1"/>
  <c r="CT64" i="1"/>
  <c r="CY64" i="1"/>
  <c r="CQ64" i="1"/>
  <c r="CV64" i="1"/>
  <c r="DA64" i="1"/>
  <c r="DD64" i="1"/>
  <c r="CU64" i="1"/>
  <c r="CZ64" i="1"/>
  <c r="DE64" i="1"/>
  <c r="DF64" i="1"/>
  <c r="DG64" i="1"/>
  <c r="AK64" i="1"/>
  <c r="DH64" i="1"/>
  <c r="DI64" i="1"/>
  <c r="DK64" i="1"/>
  <c r="CR64" i="1"/>
  <c r="CW64" i="1"/>
  <c r="DB64" i="1"/>
  <c r="CS64" i="1"/>
  <c r="CX64" i="1"/>
  <c r="DC64" i="1"/>
  <c r="CO64" i="1"/>
  <c r="BU64" i="1"/>
  <c r="BZ64" i="1"/>
  <c r="BR64" i="1"/>
  <c r="BW64" i="1"/>
  <c r="CB64" i="1"/>
  <c r="CE64" i="1"/>
  <c r="BV64" i="1"/>
  <c r="CA64" i="1"/>
  <c r="BS64" i="1"/>
  <c r="BX64" i="1"/>
  <c r="CC64" i="1"/>
  <c r="CF64" i="1"/>
  <c r="BT64" i="1"/>
  <c r="BY64" i="1"/>
  <c r="CD64" i="1"/>
  <c r="CG64" i="1"/>
  <c r="AJ64" i="1"/>
  <c r="CH64" i="1"/>
  <c r="CI64" i="1"/>
  <c r="CJ64" i="1"/>
  <c r="CL64" i="1"/>
  <c r="BP64" i="1"/>
  <c r="AV64" i="1"/>
  <c r="BA64" i="1"/>
  <c r="AS64" i="1"/>
  <c r="AX64" i="1"/>
  <c r="BC64" i="1"/>
  <c r="BF64" i="1"/>
  <c r="AW64" i="1"/>
  <c r="BB64" i="1"/>
  <c r="AT64" i="1"/>
  <c r="AY64" i="1"/>
  <c r="BD64" i="1"/>
  <c r="BG64" i="1"/>
  <c r="AU64" i="1"/>
  <c r="AZ64" i="1"/>
  <c r="BE64" i="1"/>
  <c r="BH64" i="1"/>
  <c r="AI64" i="1"/>
  <c r="BI64" i="1"/>
  <c r="BJ64" i="1"/>
  <c r="BK64" i="1"/>
  <c r="BM64" i="1"/>
  <c r="AQ64" i="1"/>
  <c r="X64" i="1"/>
  <c r="FO302" i="1"/>
  <c r="FQ302" i="1"/>
  <c r="FS302" i="1"/>
  <c r="ER302" i="1"/>
  <c r="EW302" i="1"/>
  <c r="EO302" i="1"/>
  <c r="ET302" i="1"/>
  <c r="EY302" i="1"/>
  <c r="FB302" i="1"/>
  <c r="ES302" i="1"/>
  <c r="EX302" i="1"/>
  <c r="FC302" i="1"/>
  <c r="FD302" i="1"/>
  <c r="FE302" i="1"/>
  <c r="AM302" i="1"/>
  <c r="FF302" i="1"/>
  <c r="FG302" i="1"/>
  <c r="FI302" i="1"/>
  <c r="EP302" i="1"/>
  <c r="EU302" i="1"/>
  <c r="EZ302" i="1"/>
  <c r="EQ302" i="1"/>
  <c r="EV302" i="1"/>
  <c r="FA302" i="1"/>
  <c r="EM302" i="1"/>
  <c r="DS302" i="1"/>
  <c r="DX302" i="1"/>
  <c r="DP302" i="1"/>
  <c r="DU302" i="1"/>
  <c r="DZ302" i="1"/>
  <c r="EC302" i="1"/>
  <c r="DT302" i="1"/>
  <c r="DY302" i="1"/>
  <c r="ED302" i="1"/>
  <c r="EE302" i="1"/>
  <c r="EF302" i="1"/>
  <c r="AL302" i="1"/>
  <c r="EG302" i="1"/>
  <c r="EH302" i="1"/>
  <c r="EJ302" i="1"/>
  <c r="DQ302" i="1"/>
  <c r="DV302" i="1"/>
  <c r="EA302" i="1"/>
  <c r="DR302" i="1"/>
  <c r="DW302" i="1"/>
  <c r="EB302" i="1"/>
  <c r="DN302" i="1"/>
  <c r="CT302" i="1"/>
  <c r="CY302" i="1"/>
  <c r="CQ302" i="1"/>
  <c r="CV302" i="1"/>
  <c r="DA302" i="1"/>
  <c r="DD302" i="1"/>
  <c r="CU302" i="1"/>
  <c r="CZ302" i="1"/>
  <c r="DE302" i="1"/>
  <c r="DF302" i="1"/>
  <c r="DG302" i="1"/>
  <c r="AK302" i="1"/>
  <c r="DH302" i="1"/>
  <c r="DI302" i="1"/>
  <c r="DK302" i="1"/>
  <c r="CR302" i="1"/>
  <c r="CW302" i="1"/>
  <c r="DB302" i="1"/>
  <c r="CS302" i="1"/>
  <c r="CX302" i="1"/>
  <c r="DC302" i="1"/>
  <c r="CO302" i="1"/>
  <c r="BU302" i="1"/>
  <c r="BZ302" i="1"/>
  <c r="BR302" i="1"/>
  <c r="BW302" i="1"/>
  <c r="CB302" i="1"/>
  <c r="CE302" i="1"/>
  <c r="BV302" i="1"/>
  <c r="CA302" i="1"/>
  <c r="CF302" i="1"/>
  <c r="CG302" i="1"/>
  <c r="CH302" i="1"/>
  <c r="AJ302" i="1"/>
  <c r="CI302" i="1"/>
  <c r="CJ302" i="1"/>
  <c r="CL302" i="1"/>
  <c r="BS302" i="1"/>
  <c r="BX302" i="1"/>
  <c r="CC302" i="1"/>
  <c r="BT302" i="1"/>
  <c r="BY302" i="1"/>
  <c r="CD302" i="1"/>
  <c r="BP302" i="1"/>
  <c r="AV302" i="1"/>
  <c r="BA302" i="1"/>
  <c r="AS302" i="1"/>
  <c r="AX302" i="1"/>
  <c r="BC302" i="1"/>
  <c r="BF302" i="1"/>
  <c r="AW302" i="1"/>
  <c r="BB302" i="1"/>
  <c r="BG302" i="1"/>
  <c r="BH302" i="1"/>
  <c r="BI302" i="1"/>
  <c r="AI302" i="1"/>
  <c r="BJ302" i="1"/>
  <c r="BK302" i="1"/>
  <c r="BM302" i="1"/>
  <c r="AT302" i="1"/>
  <c r="AY302" i="1"/>
  <c r="BD302" i="1"/>
  <c r="AU302" i="1"/>
  <c r="AZ302" i="1"/>
  <c r="BE302" i="1"/>
  <c r="AQ302" i="1"/>
  <c r="X302" i="1"/>
  <c r="FS143" i="1"/>
  <c r="ER143" i="1"/>
  <c r="EW143" i="1"/>
  <c r="EO143" i="1"/>
  <c r="ET143" i="1"/>
  <c r="EY143" i="1"/>
  <c r="FB143" i="1"/>
  <c r="ES143" i="1"/>
  <c r="EX143" i="1"/>
  <c r="EP143" i="1"/>
  <c r="EU143" i="1"/>
  <c r="EZ143" i="1"/>
  <c r="FC143" i="1"/>
  <c r="EQ143" i="1"/>
  <c r="EV143" i="1"/>
  <c r="FA143" i="1"/>
  <c r="FD143" i="1"/>
  <c r="AM143" i="1"/>
  <c r="FE143" i="1"/>
  <c r="FF143" i="1"/>
  <c r="FG143" i="1"/>
  <c r="FI143" i="1"/>
  <c r="EM143" i="1"/>
  <c r="DS143" i="1"/>
  <c r="DX143" i="1"/>
  <c r="DP143" i="1"/>
  <c r="DU143" i="1"/>
  <c r="DZ143" i="1"/>
  <c r="EC143" i="1"/>
  <c r="DT143" i="1"/>
  <c r="DY143" i="1"/>
  <c r="ED143" i="1"/>
  <c r="EE143" i="1"/>
  <c r="EF143" i="1"/>
  <c r="AL143" i="1"/>
  <c r="EG143" i="1"/>
  <c r="EH143" i="1"/>
  <c r="EJ143" i="1"/>
  <c r="DQ143" i="1"/>
  <c r="DV143" i="1"/>
  <c r="EA143" i="1"/>
  <c r="DR143" i="1"/>
  <c r="DW143" i="1"/>
  <c r="EB143" i="1"/>
  <c r="DN143" i="1"/>
  <c r="CT143" i="1"/>
  <c r="CY143" i="1"/>
  <c r="CQ143" i="1"/>
  <c r="CV143" i="1"/>
  <c r="DA143" i="1"/>
  <c r="DD143" i="1"/>
  <c r="CU143" i="1"/>
  <c r="CZ143" i="1"/>
  <c r="DE143" i="1"/>
  <c r="DF143" i="1"/>
  <c r="DG143" i="1"/>
  <c r="AK143" i="1"/>
  <c r="DH143" i="1"/>
  <c r="DI143" i="1"/>
  <c r="DK143" i="1"/>
  <c r="CR143" i="1"/>
  <c r="CW143" i="1"/>
  <c r="DB143" i="1"/>
  <c r="CS143" i="1"/>
  <c r="CX143" i="1"/>
  <c r="DC143" i="1"/>
  <c r="CO143" i="1"/>
  <c r="BU143" i="1"/>
  <c r="BZ143" i="1"/>
  <c r="BR143" i="1"/>
  <c r="BW143" i="1"/>
  <c r="CB143" i="1"/>
  <c r="CE143" i="1"/>
  <c r="BV143" i="1"/>
  <c r="CA143" i="1"/>
  <c r="BS143" i="1"/>
  <c r="BX143" i="1"/>
  <c r="CC143" i="1"/>
  <c r="CF143" i="1"/>
  <c r="BT143" i="1"/>
  <c r="BY143" i="1"/>
  <c r="CD143" i="1"/>
  <c r="CG143" i="1"/>
  <c r="AJ143" i="1"/>
  <c r="CH143" i="1"/>
  <c r="CI143" i="1"/>
  <c r="CJ143" i="1"/>
  <c r="CL143" i="1"/>
  <c r="BP143" i="1"/>
  <c r="AV143" i="1"/>
  <c r="BA143" i="1"/>
  <c r="AS143" i="1"/>
  <c r="AX143" i="1"/>
  <c r="BC143" i="1"/>
  <c r="BF143" i="1"/>
  <c r="AW143" i="1"/>
  <c r="BB143" i="1"/>
  <c r="AT143" i="1"/>
  <c r="AY143" i="1"/>
  <c r="BD143" i="1"/>
  <c r="BG143" i="1"/>
  <c r="AU143" i="1"/>
  <c r="AZ143" i="1"/>
  <c r="BE143" i="1"/>
  <c r="BH143" i="1"/>
  <c r="AI143" i="1"/>
  <c r="BI143" i="1"/>
  <c r="BJ143" i="1"/>
  <c r="BK143" i="1"/>
  <c r="BM143" i="1"/>
  <c r="AQ143" i="1"/>
  <c r="X143" i="1"/>
  <c r="FO301" i="1"/>
  <c r="FQ301" i="1"/>
  <c r="FS301" i="1"/>
  <c r="ER301" i="1"/>
  <c r="EW301" i="1"/>
  <c r="EO301" i="1"/>
  <c r="ET301" i="1"/>
  <c r="EY301" i="1"/>
  <c r="FB301" i="1"/>
  <c r="ES301" i="1"/>
  <c r="EX301" i="1"/>
  <c r="FC301" i="1"/>
  <c r="FD301" i="1"/>
  <c r="FE301" i="1"/>
  <c r="AM301" i="1"/>
  <c r="FF301" i="1"/>
  <c r="FG301" i="1"/>
  <c r="FI301" i="1"/>
  <c r="EP301" i="1"/>
  <c r="EU301" i="1"/>
  <c r="EZ301" i="1"/>
  <c r="EQ301" i="1"/>
  <c r="EV301" i="1"/>
  <c r="FA301" i="1"/>
  <c r="EM301" i="1"/>
  <c r="DS301" i="1"/>
  <c r="DX301" i="1"/>
  <c r="DP301" i="1"/>
  <c r="DU301" i="1"/>
  <c r="DZ301" i="1"/>
  <c r="EC301" i="1"/>
  <c r="DT301" i="1"/>
  <c r="DY301" i="1"/>
  <c r="ED301" i="1"/>
  <c r="EE301" i="1"/>
  <c r="EF301" i="1"/>
  <c r="AL301" i="1"/>
  <c r="EG301" i="1"/>
  <c r="EH301" i="1"/>
  <c r="EJ301" i="1"/>
  <c r="DQ301" i="1"/>
  <c r="DV301" i="1"/>
  <c r="EA301" i="1"/>
  <c r="DR301" i="1"/>
  <c r="DW301" i="1"/>
  <c r="EB301" i="1"/>
  <c r="DN301" i="1"/>
  <c r="CT301" i="1"/>
  <c r="CY301" i="1"/>
  <c r="CQ301" i="1"/>
  <c r="CV301" i="1"/>
  <c r="DA301" i="1"/>
  <c r="DD301" i="1"/>
  <c r="CU301" i="1"/>
  <c r="CZ301" i="1"/>
  <c r="DE301" i="1"/>
  <c r="DF301" i="1"/>
  <c r="DG301" i="1"/>
  <c r="AK301" i="1"/>
  <c r="DH301" i="1"/>
  <c r="DI301" i="1"/>
  <c r="DK301" i="1"/>
  <c r="CR301" i="1"/>
  <c r="CW301" i="1"/>
  <c r="DB301" i="1"/>
  <c r="CS301" i="1"/>
  <c r="CX301" i="1"/>
  <c r="DC301" i="1"/>
  <c r="CO301" i="1"/>
  <c r="BU301" i="1"/>
  <c r="BZ301" i="1"/>
  <c r="BR301" i="1"/>
  <c r="BW301" i="1"/>
  <c r="CB301" i="1"/>
  <c r="CE301" i="1"/>
  <c r="BV301" i="1"/>
  <c r="CA301" i="1"/>
  <c r="CF301" i="1"/>
  <c r="CG301" i="1"/>
  <c r="CH301" i="1"/>
  <c r="AJ301" i="1"/>
  <c r="CI301" i="1"/>
  <c r="CJ301" i="1"/>
  <c r="CL301" i="1"/>
  <c r="BS301" i="1"/>
  <c r="BX301" i="1"/>
  <c r="CC301" i="1"/>
  <c r="BT301" i="1"/>
  <c r="BY301" i="1"/>
  <c r="CD301" i="1"/>
  <c r="BP301" i="1"/>
  <c r="AV301" i="1"/>
  <c r="BA301" i="1"/>
  <c r="AS301" i="1"/>
  <c r="AX301" i="1"/>
  <c r="BC301" i="1"/>
  <c r="BF301" i="1"/>
  <c r="AW301" i="1"/>
  <c r="BB301" i="1"/>
  <c r="BG301" i="1"/>
  <c r="BH301" i="1"/>
  <c r="BI301" i="1"/>
  <c r="AI301" i="1"/>
  <c r="BJ301" i="1"/>
  <c r="BK301" i="1"/>
  <c r="BM301" i="1"/>
  <c r="AT301" i="1"/>
  <c r="AY301" i="1"/>
  <c r="BD301" i="1"/>
  <c r="AU301" i="1"/>
  <c r="AZ301" i="1"/>
  <c r="BE301" i="1"/>
  <c r="AQ301" i="1"/>
  <c r="X301" i="1"/>
  <c r="FO300" i="1"/>
  <c r="FQ300" i="1"/>
  <c r="FS300" i="1"/>
  <c r="ER300" i="1"/>
  <c r="EW300" i="1"/>
  <c r="EO300" i="1"/>
  <c r="ET300" i="1"/>
  <c r="EY300" i="1"/>
  <c r="FB300" i="1"/>
  <c r="ES300" i="1"/>
  <c r="EX300" i="1"/>
  <c r="FC300" i="1"/>
  <c r="FD300" i="1"/>
  <c r="FE300" i="1"/>
  <c r="AM300" i="1"/>
  <c r="FF300" i="1"/>
  <c r="FG300" i="1"/>
  <c r="FI300" i="1"/>
  <c r="EP300" i="1"/>
  <c r="EU300" i="1"/>
  <c r="EZ300" i="1"/>
  <c r="EQ300" i="1"/>
  <c r="EV300" i="1"/>
  <c r="FA300" i="1"/>
  <c r="EM300" i="1"/>
  <c r="DS300" i="1"/>
  <c r="DX300" i="1"/>
  <c r="DP300" i="1"/>
  <c r="DU300" i="1"/>
  <c r="DZ300" i="1"/>
  <c r="EC300" i="1"/>
  <c r="DT300" i="1"/>
  <c r="DY300" i="1"/>
  <c r="ED300" i="1"/>
  <c r="EE300" i="1"/>
  <c r="EF300" i="1"/>
  <c r="AL300" i="1"/>
  <c r="EG300" i="1"/>
  <c r="EH300" i="1"/>
  <c r="EJ300" i="1"/>
  <c r="DQ300" i="1"/>
  <c r="DV300" i="1"/>
  <c r="EA300" i="1"/>
  <c r="DR300" i="1"/>
  <c r="DW300" i="1"/>
  <c r="EB300" i="1"/>
  <c r="DN300" i="1"/>
  <c r="CT300" i="1"/>
  <c r="CY300" i="1"/>
  <c r="CQ300" i="1"/>
  <c r="CV300" i="1"/>
  <c r="DA300" i="1"/>
  <c r="DD300" i="1"/>
  <c r="CU300" i="1"/>
  <c r="CZ300" i="1"/>
  <c r="DE300" i="1"/>
  <c r="DF300" i="1"/>
  <c r="DG300" i="1"/>
  <c r="AK300" i="1"/>
  <c r="DH300" i="1"/>
  <c r="DI300" i="1"/>
  <c r="DK300" i="1"/>
  <c r="CR300" i="1"/>
  <c r="CW300" i="1"/>
  <c r="DB300" i="1"/>
  <c r="CS300" i="1"/>
  <c r="CX300" i="1"/>
  <c r="DC300" i="1"/>
  <c r="CO300" i="1"/>
  <c r="BU300" i="1"/>
  <c r="BZ300" i="1"/>
  <c r="BR300" i="1"/>
  <c r="BW300" i="1"/>
  <c r="CB300" i="1"/>
  <c r="CE300" i="1"/>
  <c r="BV300" i="1"/>
  <c r="CA300" i="1"/>
  <c r="CF300" i="1"/>
  <c r="CG300" i="1"/>
  <c r="CH300" i="1"/>
  <c r="AJ300" i="1"/>
  <c r="CI300" i="1"/>
  <c r="CJ300" i="1"/>
  <c r="CL300" i="1"/>
  <c r="BS300" i="1"/>
  <c r="BX300" i="1"/>
  <c r="CC300" i="1"/>
  <c r="BT300" i="1"/>
  <c r="BY300" i="1"/>
  <c r="CD300" i="1"/>
  <c r="BP300" i="1"/>
  <c r="AV300" i="1"/>
  <c r="BA300" i="1"/>
  <c r="AS300" i="1"/>
  <c r="AX300" i="1"/>
  <c r="BC300" i="1"/>
  <c r="BF300" i="1"/>
  <c r="AW300" i="1"/>
  <c r="BB300" i="1"/>
  <c r="BG300" i="1"/>
  <c r="BH300" i="1"/>
  <c r="BI300" i="1"/>
  <c r="AI300" i="1"/>
  <c r="BJ300" i="1"/>
  <c r="BK300" i="1"/>
  <c r="BM300" i="1"/>
  <c r="AT300" i="1"/>
  <c r="AY300" i="1"/>
  <c r="BD300" i="1"/>
  <c r="AU300" i="1"/>
  <c r="AZ300" i="1"/>
  <c r="BE300" i="1"/>
  <c r="AQ300" i="1"/>
  <c r="X300" i="1"/>
  <c r="FO299" i="1"/>
  <c r="FQ299" i="1"/>
  <c r="FS299" i="1"/>
  <c r="ER299" i="1"/>
  <c r="EW299" i="1"/>
  <c r="EO299" i="1"/>
  <c r="ET299" i="1"/>
  <c r="EY299" i="1"/>
  <c r="FB299" i="1"/>
  <c r="ES299" i="1"/>
  <c r="EX299" i="1"/>
  <c r="FC299" i="1"/>
  <c r="FD299" i="1"/>
  <c r="FE299" i="1"/>
  <c r="AM299" i="1"/>
  <c r="FF299" i="1"/>
  <c r="FG299" i="1"/>
  <c r="FI299" i="1"/>
  <c r="EP299" i="1"/>
  <c r="EU299" i="1"/>
  <c r="EZ299" i="1"/>
  <c r="EQ299" i="1"/>
  <c r="EV299" i="1"/>
  <c r="FA299" i="1"/>
  <c r="EM299" i="1"/>
  <c r="DS299" i="1"/>
  <c r="DX299" i="1"/>
  <c r="DP299" i="1"/>
  <c r="DU299" i="1"/>
  <c r="DZ299" i="1"/>
  <c r="EC299" i="1"/>
  <c r="DT299" i="1"/>
  <c r="DY299" i="1"/>
  <c r="ED299" i="1"/>
  <c r="EE299" i="1"/>
  <c r="EF299" i="1"/>
  <c r="AL299" i="1"/>
  <c r="EG299" i="1"/>
  <c r="EH299" i="1"/>
  <c r="EJ299" i="1"/>
  <c r="DQ299" i="1"/>
  <c r="DV299" i="1"/>
  <c r="EA299" i="1"/>
  <c r="DR299" i="1"/>
  <c r="DW299" i="1"/>
  <c r="EB299" i="1"/>
  <c r="DN299" i="1"/>
  <c r="CT299" i="1"/>
  <c r="CY299" i="1"/>
  <c r="CQ299" i="1"/>
  <c r="CV299" i="1"/>
  <c r="DA299" i="1"/>
  <c r="DD299" i="1"/>
  <c r="CU299" i="1"/>
  <c r="CZ299" i="1"/>
  <c r="DE299" i="1"/>
  <c r="DF299" i="1"/>
  <c r="DG299" i="1"/>
  <c r="AK299" i="1"/>
  <c r="DH299" i="1"/>
  <c r="DI299" i="1"/>
  <c r="DK299" i="1"/>
  <c r="CR299" i="1"/>
  <c r="CW299" i="1"/>
  <c r="DB299" i="1"/>
  <c r="CS299" i="1"/>
  <c r="CX299" i="1"/>
  <c r="DC299" i="1"/>
  <c r="CO299" i="1"/>
  <c r="BU299" i="1"/>
  <c r="BZ299" i="1"/>
  <c r="BR299" i="1"/>
  <c r="BW299" i="1"/>
  <c r="CB299" i="1"/>
  <c r="CE299" i="1"/>
  <c r="BV299" i="1"/>
  <c r="CA299" i="1"/>
  <c r="CF299" i="1"/>
  <c r="CG299" i="1"/>
  <c r="CH299" i="1"/>
  <c r="AJ299" i="1"/>
  <c r="CI299" i="1"/>
  <c r="CJ299" i="1"/>
  <c r="CL299" i="1"/>
  <c r="BS299" i="1"/>
  <c r="BX299" i="1"/>
  <c r="CC299" i="1"/>
  <c r="BT299" i="1"/>
  <c r="BY299" i="1"/>
  <c r="CD299" i="1"/>
  <c r="BP299" i="1"/>
  <c r="AV299" i="1"/>
  <c r="BA299" i="1"/>
  <c r="AS299" i="1"/>
  <c r="AX299" i="1"/>
  <c r="BC299" i="1"/>
  <c r="BF299" i="1"/>
  <c r="AW299" i="1"/>
  <c r="BB299" i="1"/>
  <c r="BG299" i="1"/>
  <c r="BH299" i="1"/>
  <c r="BI299" i="1"/>
  <c r="AI299" i="1"/>
  <c r="BJ299" i="1"/>
  <c r="BK299" i="1"/>
  <c r="BM299" i="1"/>
  <c r="AT299" i="1"/>
  <c r="AY299" i="1"/>
  <c r="BD299" i="1"/>
  <c r="AU299" i="1"/>
  <c r="AZ299" i="1"/>
  <c r="BE299" i="1"/>
  <c r="AQ299" i="1"/>
  <c r="X299" i="1"/>
  <c r="FS428" i="1"/>
  <c r="ER428" i="1"/>
  <c r="EW428" i="1"/>
  <c r="EO428" i="1"/>
  <c r="ET428" i="1"/>
  <c r="EY428" i="1"/>
  <c r="FB428" i="1"/>
  <c r="ES428" i="1"/>
  <c r="EX428" i="1"/>
  <c r="EP428" i="1"/>
  <c r="EU428" i="1"/>
  <c r="EZ428" i="1"/>
  <c r="FC428" i="1"/>
  <c r="EQ428" i="1"/>
  <c r="EV428" i="1"/>
  <c r="FA428" i="1"/>
  <c r="FD428" i="1"/>
  <c r="AM428" i="1"/>
  <c r="FE428" i="1"/>
  <c r="FF428" i="1"/>
  <c r="FG428" i="1"/>
  <c r="FI428" i="1"/>
  <c r="EM428" i="1"/>
  <c r="DS428" i="1"/>
  <c r="DX428" i="1"/>
  <c r="DP428" i="1"/>
  <c r="DU428" i="1"/>
  <c r="DZ428" i="1"/>
  <c r="EC428" i="1"/>
  <c r="DT428" i="1"/>
  <c r="DY428" i="1"/>
  <c r="ED428" i="1"/>
  <c r="EE428" i="1"/>
  <c r="EF428" i="1"/>
  <c r="AL428" i="1"/>
  <c r="EG428" i="1"/>
  <c r="EH428" i="1"/>
  <c r="EJ428" i="1"/>
  <c r="DQ428" i="1"/>
  <c r="DV428" i="1"/>
  <c r="EA428" i="1"/>
  <c r="DR428" i="1"/>
  <c r="DW428" i="1"/>
  <c r="EB428" i="1"/>
  <c r="DN428" i="1"/>
  <c r="CT428" i="1"/>
  <c r="CY428" i="1"/>
  <c r="CQ428" i="1"/>
  <c r="CV428" i="1"/>
  <c r="DA428" i="1"/>
  <c r="DD428" i="1"/>
  <c r="CU428" i="1"/>
  <c r="CZ428" i="1"/>
  <c r="DE428" i="1"/>
  <c r="DF428" i="1"/>
  <c r="DG428" i="1"/>
  <c r="AK428" i="1"/>
  <c r="DH428" i="1"/>
  <c r="DI428" i="1"/>
  <c r="DK428" i="1"/>
  <c r="CR428" i="1"/>
  <c r="CW428" i="1"/>
  <c r="DB428" i="1"/>
  <c r="CS428" i="1"/>
  <c r="CX428" i="1"/>
  <c r="DC428" i="1"/>
  <c r="CO428" i="1"/>
  <c r="BU428" i="1"/>
  <c r="BZ428" i="1"/>
  <c r="BR428" i="1"/>
  <c r="BW428" i="1"/>
  <c r="CB428" i="1"/>
  <c r="CE428" i="1"/>
  <c r="BV428" i="1"/>
  <c r="CA428" i="1"/>
  <c r="BS428" i="1"/>
  <c r="BX428" i="1"/>
  <c r="CC428" i="1"/>
  <c r="CF428" i="1"/>
  <c r="BT428" i="1"/>
  <c r="BY428" i="1"/>
  <c r="CD428" i="1"/>
  <c r="CG428" i="1"/>
  <c r="AJ428" i="1"/>
  <c r="CH428" i="1"/>
  <c r="CI428" i="1"/>
  <c r="CJ428" i="1"/>
  <c r="CL428" i="1"/>
  <c r="BP428" i="1"/>
  <c r="AV428" i="1"/>
  <c r="BA428" i="1"/>
  <c r="AS428" i="1"/>
  <c r="AX428" i="1"/>
  <c r="BC428" i="1"/>
  <c r="BF428" i="1"/>
  <c r="AW428" i="1"/>
  <c r="BB428" i="1"/>
  <c r="AT428" i="1"/>
  <c r="AY428" i="1"/>
  <c r="BD428" i="1"/>
  <c r="BG428" i="1"/>
  <c r="AU428" i="1"/>
  <c r="AZ428" i="1"/>
  <c r="BE428" i="1"/>
  <c r="BH428" i="1"/>
  <c r="AI428" i="1"/>
  <c r="BI428" i="1"/>
  <c r="BJ428" i="1"/>
  <c r="BK428" i="1"/>
  <c r="BM428" i="1"/>
  <c r="AQ428" i="1"/>
  <c r="X428" i="1"/>
  <c r="FS454" i="1"/>
  <c r="ER454" i="1"/>
  <c r="EW454" i="1"/>
  <c r="EO454" i="1"/>
  <c r="ET454" i="1"/>
  <c r="EY454" i="1"/>
  <c r="FB454" i="1"/>
  <c r="ES454" i="1"/>
  <c r="EX454" i="1"/>
  <c r="EP454" i="1"/>
  <c r="EU454" i="1"/>
  <c r="EZ454" i="1"/>
  <c r="FC454" i="1"/>
  <c r="EQ454" i="1"/>
  <c r="EV454" i="1"/>
  <c r="FA454" i="1"/>
  <c r="FD454" i="1"/>
  <c r="AM454" i="1"/>
  <c r="FE454" i="1"/>
  <c r="FF454" i="1"/>
  <c r="FG454" i="1"/>
  <c r="FI454" i="1"/>
  <c r="EM454" i="1"/>
  <c r="DS454" i="1"/>
  <c r="DX454" i="1"/>
  <c r="DP454" i="1"/>
  <c r="DU454" i="1"/>
  <c r="DZ454" i="1"/>
  <c r="EC454" i="1"/>
  <c r="DT454" i="1"/>
  <c r="DY454" i="1"/>
  <c r="ED454" i="1"/>
  <c r="EE454" i="1"/>
  <c r="EF454" i="1"/>
  <c r="AL454" i="1"/>
  <c r="EG454" i="1"/>
  <c r="EH454" i="1"/>
  <c r="EJ454" i="1"/>
  <c r="DQ454" i="1"/>
  <c r="DV454" i="1"/>
  <c r="EA454" i="1"/>
  <c r="DR454" i="1"/>
  <c r="DW454" i="1"/>
  <c r="EB454" i="1"/>
  <c r="DN454" i="1"/>
  <c r="CT454" i="1"/>
  <c r="CY454" i="1"/>
  <c r="CQ454" i="1"/>
  <c r="CV454" i="1"/>
  <c r="DA454" i="1"/>
  <c r="DD454" i="1"/>
  <c r="CU454" i="1"/>
  <c r="CZ454" i="1"/>
  <c r="DE454" i="1"/>
  <c r="DF454" i="1"/>
  <c r="DG454" i="1"/>
  <c r="AK454" i="1"/>
  <c r="DH454" i="1"/>
  <c r="DI454" i="1"/>
  <c r="DK454" i="1"/>
  <c r="CR454" i="1"/>
  <c r="CW454" i="1"/>
  <c r="DB454" i="1"/>
  <c r="CS454" i="1"/>
  <c r="CX454" i="1"/>
  <c r="DC454" i="1"/>
  <c r="CO454" i="1"/>
  <c r="BU454" i="1"/>
  <c r="BZ454" i="1"/>
  <c r="BR454" i="1"/>
  <c r="BW454" i="1"/>
  <c r="CB454" i="1"/>
  <c r="CE454" i="1"/>
  <c r="BV454" i="1"/>
  <c r="CA454" i="1"/>
  <c r="BS454" i="1"/>
  <c r="BX454" i="1"/>
  <c r="CC454" i="1"/>
  <c r="CF454" i="1"/>
  <c r="BT454" i="1"/>
  <c r="BY454" i="1"/>
  <c r="CD454" i="1"/>
  <c r="CG454" i="1"/>
  <c r="AJ454" i="1"/>
  <c r="CH454" i="1"/>
  <c r="CI454" i="1"/>
  <c r="CJ454" i="1"/>
  <c r="CL454" i="1"/>
  <c r="BP454" i="1"/>
  <c r="AV454" i="1"/>
  <c r="BA454" i="1"/>
  <c r="AS454" i="1"/>
  <c r="AX454" i="1"/>
  <c r="BC454" i="1"/>
  <c r="BF454" i="1"/>
  <c r="AW454" i="1"/>
  <c r="BB454" i="1"/>
  <c r="AT454" i="1"/>
  <c r="AY454" i="1"/>
  <c r="BD454" i="1"/>
  <c r="BG454" i="1"/>
  <c r="AU454" i="1"/>
  <c r="AZ454" i="1"/>
  <c r="BE454" i="1"/>
  <c r="BH454" i="1"/>
  <c r="AI454" i="1"/>
  <c r="BI454" i="1"/>
  <c r="BJ454" i="1"/>
  <c r="BK454" i="1"/>
  <c r="BM454" i="1"/>
  <c r="AQ454" i="1"/>
  <c r="X454" i="1"/>
  <c r="FS213" i="1"/>
  <c r="ER213" i="1"/>
  <c r="EW213" i="1"/>
  <c r="EO213" i="1"/>
  <c r="ET213" i="1"/>
  <c r="EY213" i="1"/>
  <c r="FB213" i="1"/>
  <c r="ES213" i="1"/>
  <c r="EX213" i="1"/>
  <c r="EP213" i="1"/>
  <c r="EU213" i="1"/>
  <c r="EZ213" i="1"/>
  <c r="FC213" i="1"/>
  <c r="EQ213" i="1"/>
  <c r="EV213" i="1"/>
  <c r="FA213" i="1"/>
  <c r="FD213" i="1"/>
  <c r="AM213" i="1"/>
  <c r="FE213" i="1"/>
  <c r="FF213" i="1"/>
  <c r="FG213" i="1"/>
  <c r="FI213" i="1"/>
  <c r="EM213" i="1"/>
  <c r="DS213" i="1"/>
  <c r="DX213" i="1"/>
  <c r="DP213" i="1"/>
  <c r="DU213" i="1"/>
  <c r="DZ213" i="1"/>
  <c r="EC213" i="1"/>
  <c r="DT213" i="1"/>
  <c r="DY213" i="1"/>
  <c r="ED213" i="1"/>
  <c r="EE213" i="1"/>
  <c r="EF213" i="1"/>
  <c r="AL213" i="1"/>
  <c r="EG213" i="1"/>
  <c r="EH213" i="1"/>
  <c r="EJ213" i="1"/>
  <c r="DQ213" i="1"/>
  <c r="DV213" i="1"/>
  <c r="EA213" i="1"/>
  <c r="DR213" i="1"/>
  <c r="DW213" i="1"/>
  <c r="EB213" i="1"/>
  <c r="DN213" i="1"/>
  <c r="CT213" i="1"/>
  <c r="CY213" i="1"/>
  <c r="CQ213" i="1"/>
  <c r="CV213" i="1"/>
  <c r="DA213" i="1"/>
  <c r="DD213" i="1"/>
  <c r="CU213" i="1"/>
  <c r="CZ213" i="1"/>
  <c r="DE213" i="1"/>
  <c r="DF213" i="1"/>
  <c r="DG213" i="1"/>
  <c r="AK213" i="1"/>
  <c r="DH213" i="1"/>
  <c r="DI213" i="1"/>
  <c r="DK213" i="1"/>
  <c r="CR213" i="1"/>
  <c r="CW213" i="1"/>
  <c r="DB213" i="1"/>
  <c r="CS213" i="1"/>
  <c r="CX213" i="1"/>
  <c r="DC213" i="1"/>
  <c r="CO213" i="1"/>
  <c r="BU213" i="1"/>
  <c r="BZ213" i="1"/>
  <c r="BR213" i="1"/>
  <c r="BW213" i="1"/>
  <c r="CB213" i="1"/>
  <c r="CE213" i="1"/>
  <c r="BV213" i="1"/>
  <c r="CA213" i="1"/>
  <c r="BS213" i="1"/>
  <c r="BX213" i="1"/>
  <c r="CC213" i="1"/>
  <c r="CF213" i="1"/>
  <c r="BT213" i="1"/>
  <c r="BY213" i="1"/>
  <c r="CD213" i="1"/>
  <c r="CG213" i="1"/>
  <c r="AJ213" i="1"/>
  <c r="CH213" i="1"/>
  <c r="CI213" i="1"/>
  <c r="CJ213" i="1"/>
  <c r="CL213" i="1"/>
  <c r="BP213" i="1"/>
  <c r="AV213" i="1"/>
  <c r="BA213" i="1"/>
  <c r="AS213" i="1"/>
  <c r="AX213" i="1"/>
  <c r="BC213" i="1"/>
  <c r="BF213" i="1"/>
  <c r="AW213" i="1"/>
  <c r="BB213" i="1"/>
  <c r="AT213" i="1"/>
  <c r="AY213" i="1"/>
  <c r="BD213" i="1"/>
  <c r="BG213" i="1"/>
  <c r="AU213" i="1"/>
  <c r="AZ213" i="1"/>
  <c r="BE213" i="1"/>
  <c r="BH213" i="1"/>
  <c r="AI213" i="1"/>
  <c r="BI213" i="1"/>
  <c r="BJ213" i="1"/>
  <c r="BK213" i="1"/>
  <c r="BM213" i="1"/>
  <c r="AQ213" i="1"/>
  <c r="X213" i="1"/>
  <c r="FO298" i="1"/>
  <c r="FQ298" i="1"/>
  <c r="FS298" i="1"/>
  <c r="ER298" i="1"/>
  <c r="EW298" i="1"/>
  <c r="EO298" i="1"/>
  <c r="ET298" i="1"/>
  <c r="EY298" i="1"/>
  <c r="FB298" i="1"/>
  <c r="ES298" i="1"/>
  <c r="EX298" i="1"/>
  <c r="FC298" i="1"/>
  <c r="FD298" i="1"/>
  <c r="FE298" i="1"/>
  <c r="AM298" i="1"/>
  <c r="FF298" i="1"/>
  <c r="FG298" i="1"/>
  <c r="FI298" i="1"/>
  <c r="EP298" i="1"/>
  <c r="EU298" i="1"/>
  <c r="EZ298" i="1"/>
  <c r="EQ298" i="1"/>
  <c r="EV298" i="1"/>
  <c r="FA298" i="1"/>
  <c r="EM298" i="1"/>
  <c r="DS298" i="1"/>
  <c r="DX298" i="1"/>
  <c r="DP298" i="1"/>
  <c r="DU298" i="1"/>
  <c r="DZ298" i="1"/>
  <c r="EC298" i="1"/>
  <c r="DT298" i="1"/>
  <c r="DY298" i="1"/>
  <c r="ED298" i="1"/>
  <c r="EE298" i="1"/>
  <c r="EF298" i="1"/>
  <c r="AL298" i="1"/>
  <c r="EG298" i="1"/>
  <c r="EH298" i="1"/>
  <c r="EJ298" i="1"/>
  <c r="DQ298" i="1"/>
  <c r="DV298" i="1"/>
  <c r="EA298" i="1"/>
  <c r="DR298" i="1"/>
  <c r="DW298" i="1"/>
  <c r="EB298" i="1"/>
  <c r="DN298" i="1"/>
  <c r="CT298" i="1"/>
  <c r="CY298" i="1"/>
  <c r="CQ298" i="1"/>
  <c r="CV298" i="1"/>
  <c r="DA298" i="1"/>
  <c r="DD298" i="1"/>
  <c r="CU298" i="1"/>
  <c r="CZ298" i="1"/>
  <c r="DE298" i="1"/>
  <c r="DF298" i="1"/>
  <c r="DG298" i="1"/>
  <c r="AK298" i="1"/>
  <c r="DH298" i="1"/>
  <c r="DI298" i="1"/>
  <c r="DK298" i="1"/>
  <c r="CR298" i="1"/>
  <c r="CW298" i="1"/>
  <c r="DB298" i="1"/>
  <c r="CS298" i="1"/>
  <c r="CX298" i="1"/>
  <c r="DC298" i="1"/>
  <c r="CO298" i="1"/>
  <c r="BU298" i="1"/>
  <c r="BZ298" i="1"/>
  <c r="BR298" i="1"/>
  <c r="BW298" i="1"/>
  <c r="CB298" i="1"/>
  <c r="CE298" i="1"/>
  <c r="BV298" i="1"/>
  <c r="CA298" i="1"/>
  <c r="CF298" i="1"/>
  <c r="CG298" i="1"/>
  <c r="CH298" i="1"/>
  <c r="AJ298" i="1"/>
  <c r="CI298" i="1"/>
  <c r="CJ298" i="1"/>
  <c r="CL298" i="1"/>
  <c r="BS298" i="1"/>
  <c r="BX298" i="1"/>
  <c r="CC298" i="1"/>
  <c r="BT298" i="1"/>
  <c r="BY298" i="1"/>
  <c r="CD298" i="1"/>
  <c r="BP298" i="1"/>
  <c r="AV298" i="1"/>
  <c r="BA298" i="1"/>
  <c r="AS298" i="1"/>
  <c r="AX298" i="1"/>
  <c r="BC298" i="1"/>
  <c r="BF298" i="1"/>
  <c r="AW298" i="1"/>
  <c r="BB298" i="1"/>
  <c r="BG298" i="1"/>
  <c r="BH298" i="1"/>
  <c r="BI298" i="1"/>
  <c r="AI298" i="1"/>
  <c r="BJ298" i="1"/>
  <c r="BK298" i="1"/>
  <c r="BM298" i="1"/>
  <c r="AT298" i="1"/>
  <c r="AY298" i="1"/>
  <c r="BD298" i="1"/>
  <c r="AU298" i="1"/>
  <c r="AZ298" i="1"/>
  <c r="BE298" i="1"/>
  <c r="AQ298" i="1"/>
  <c r="X298" i="1"/>
  <c r="FO297" i="1"/>
  <c r="FQ297" i="1"/>
  <c r="FS297" i="1"/>
  <c r="ER297" i="1"/>
  <c r="EW297" i="1"/>
  <c r="EO297" i="1"/>
  <c r="ET297" i="1"/>
  <c r="EY297" i="1"/>
  <c r="FB297" i="1"/>
  <c r="ES297" i="1"/>
  <c r="EX297" i="1"/>
  <c r="FC297" i="1"/>
  <c r="FD297" i="1"/>
  <c r="FE297" i="1"/>
  <c r="AM297" i="1"/>
  <c r="FF297" i="1"/>
  <c r="FG297" i="1"/>
  <c r="FI297" i="1"/>
  <c r="EP297" i="1"/>
  <c r="EU297" i="1"/>
  <c r="EZ297" i="1"/>
  <c r="EQ297" i="1"/>
  <c r="EV297" i="1"/>
  <c r="FA297" i="1"/>
  <c r="EM297" i="1"/>
  <c r="DS297" i="1"/>
  <c r="DX297" i="1"/>
  <c r="DP297" i="1"/>
  <c r="DU297" i="1"/>
  <c r="DZ297" i="1"/>
  <c r="EC297" i="1"/>
  <c r="DT297" i="1"/>
  <c r="DY297" i="1"/>
  <c r="ED297" i="1"/>
  <c r="EE297" i="1"/>
  <c r="EF297" i="1"/>
  <c r="AL297" i="1"/>
  <c r="EG297" i="1"/>
  <c r="EH297" i="1"/>
  <c r="EJ297" i="1"/>
  <c r="DQ297" i="1"/>
  <c r="DV297" i="1"/>
  <c r="EA297" i="1"/>
  <c r="DR297" i="1"/>
  <c r="DW297" i="1"/>
  <c r="EB297" i="1"/>
  <c r="DN297" i="1"/>
  <c r="CT297" i="1"/>
  <c r="CY297" i="1"/>
  <c r="CQ297" i="1"/>
  <c r="CV297" i="1"/>
  <c r="DA297" i="1"/>
  <c r="DD297" i="1"/>
  <c r="CU297" i="1"/>
  <c r="CZ297" i="1"/>
  <c r="DE297" i="1"/>
  <c r="DF297" i="1"/>
  <c r="DG297" i="1"/>
  <c r="AK297" i="1"/>
  <c r="DH297" i="1"/>
  <c r="DI297" i="1"/>
  <c r="DK297" i="1"/>
  <c r="CR297" i="1"/>
  <c r="CW297" i="1"/>
  <c r="DB297" i="1"/>
  <c r="CS297" i="1"/>
  <c r="CX297" i="1"/>
  <c r="DC297" i="1"/>
  <c r="CO297" i="1"/>
  <c r="BU297" i="1"/>
  <c r="BZ297" i="1"/>
  <c r="BR297" i="1"/>
  <c r="BW297" i="1"/>
  <c r="CB297" i="1"/>
  <c r="CE297" i="1"/>
  <c r="BV297" i="1"/>
  <c r="CA297" i="1"/>
  <c r="CF297" i="1"/>
  <c r="CG297" i="1"/>
  <c r="CH297" i="1"/>
  <c r="AJ297" i="1"/>
  <c r="CI297" i="1"/>
  <c r="CJ297" i="1"/>
  <c r="CL297" i="1"/>
  <c r="BS297" i="1"/>
  <c r="BX297" i="1"/>
  <c r="CC297" i="1"/>
  <c r="BT297" i="1"/>
  <c r="BY297" i="1"/>
  <c r="CD297" i="1"/>
  <c r="BP297" i="1"/>
  <c r="AV297" i="1"/>
  <c r="BA297" i="1"/>
  <c r="AS297" i="1"/>
  <c r="AX297" i="1"/>
  <c r="BC297" i="1"/>
  <c r="BF297" i="1"/>
  <c r="AW297" i="1"/>
  <c r="BB297" i="1"/>
  <c r="BG297" i="1"/>
  <c r="BH297" i="1"/>
  <c r="BI297" i="1"/>
  <c r="AI297" i="1"/>
  <c r="BJ297" i="1"/>
  <c r="BK297" i="1"/>
  <c r="BM297" i="1"/>
  <c r="AT297" i="1"/>
  <c r="AY297" i="1"/>
  <c r="BD297" i="1"/>
  <c r="AU297" i="1"/>
  <c r="AZ297" i="1"/>
  <c r="BE297" i="1"/>
  <c r="AQ297" i="1"/>
  <c r="X297" i="1"/>
  <c r="FS457" i="1"/>
  <c r="ER457" i="1"/>
  <c r="EW457" i="1"/>
  <c r="EO457" i="1"/>
  <c r="ET457" i="1"/>
  <c r="EY457" i="1"/>
  <c r="FB457" i="1"/>
  <c r="ES457" i="1"/>
  <c r="EX457" i="1"/>
  <c r="FC457" i="1"/>
  <c r="EQ457" i="1"/>
  <c r="EV457" i="1"/>
  <c r="FA457" i="1"/>
  <c r="FD457" i="1"/>
  <c r="FE457" i="1"/>
  <c r="AM457" i="1"/>
  <c r="FF457" i="1"/>
  <c r="FG457" i="1"/>
  <c r="FI457" i="1"/>
  <c r="EP457" i="1"/>
  <c r="EU457" i="1"/>
  <c r="EZ457" i="1"/>
  <c r="EM457" i="1"/>
  <c r="DS457" i="1"/>
  <c r="DX457" i="1"/>
  <c r="DP457" i="1"/>
  <c r="DU457" i="1"/>
  <c r="DZ457" i="1"/>
  <c r="EC457" i="1"/>
  <c r="DT457" i="1"/>
  <c r="DY457" i="1"/>
  <c r="DQ457" i="1"/>
  <c r="DV457" i="1"/>
  <c r="EA457" i="1"/>
  <c r="ED457" i="1"/>
  <c r="DR457" i="1"/>
  <c r="DW457" i="1"/>
  <c r="EB457" i="1"/>
  <c r="EE457" i="1"/>
  <c r="AL457" i="1"/>
  <c r="EF457" i="1"/>
  <c r="EG457" i="1"/>
  <c r="EH457" i="1"/>
  <c r="EJ457" i="1"/>
  <c r="DN457" i="1"/>
  <c r="CT457" i="1"/>
  <c r="CY457" i="1"/>
  <c r="CQ457" i="1"/>
  <c r="CV457" i="1"/>
  <c r="DA457" i="1"/>
  <c r="DD457" i="1"/>
  <c r="CU457" i="1"/>
  <c r="CZ457" i="1"/>
  <c r="CR457" i="1"/>
  <c r="CW457" i="1"/>
  <c r="DB457" i="1"/>
  <c r="DE457" i="1"/>
  <c r="CS457" i="1"/>
  <c r="CX457" i="1"/>
  <c r="DC457" i="1"/>
  <c r="DF457" i="1"/>
  <c r="AK457" i="1"/>
  <c r="DG457" i="1"/>
  <c r="DH457" i="1"/>
  <c r="DI457" i="1"/>
  <c r="DK457" i="1"/>
  <c r="CO457" i="1"/>
  <c r="BU457" i="1"/>
  <c r="BZ457" i="1"/>
  <c r="BR457" i="1"/>
  <c r="BW457" i="1"/>
  <c r="CB457" i="1"/>
  <c r="CE457" i="1"/>
  <c r="BV457" i="1"/>
  <c r="CA457" i="1"/>
  <c r="BS457" i="1"/>
  <c r="BX457" i="1"/>
  <c r="CC457" i="1"/>
  <c r="CF457" i="1"/>
  <c r="BT457" i="1"/>
  <c r="BY457" i="1"/>
  <c r="CD457" i="1"/>
  <c r="CG457" i="1"/>
  <c r="AJ457" i="1"/>
  <c r="CH457" i="1"/>
  <c r="CI457" i="1"/>
  <c r="CJ457" i="1"/>
  <c r="CL457" i="1"/>
  <c r="BP457" i="1"/>
  <c r="AV457" i="1"/>
  <c r="BA457" i="1"/>
  <c r="AS457" i="1"/>
  <c r="AX457" i="1"/>
  <c r="BC457" i="1"/>
  <c r="BF457" i="1"/>
  <c r="AW457" i="1"/>
  <c r="BB457" i="1"/>
  <c r="BG457" i="1"/>
  <c r="AU457" i="1"/>
  <c r="AZ457" i="1"/>
  <c r="BE457" i="1"/>
  <c r="BH457" i="1"/>
  <c r="BI457" i="1"/>
  <c r="AI457" i="1"/>
  <c r="BJ457" i="1"/>
  <c r="BK457" i="1"/>
  <c r="BM457" i="1"/>
  <c r="AT457" i="1"/>
  <c r="AY457" i="1"/>
  <c r="BD457" i="1"/>
  <c r="AQ457" i="1"/>
  <c r="X457" i="1"/>
  <c r="FO296" i="1"/>
  <c r="FQ296" i="1"/>
  <c r="FS296" i="1"/>
  <c r="ER296" i="1"/>
  <c r="EW296" i="1"/>
  <c r="EO296" i="1"/>
  <c r="ET296" i="1"/>
  <c r="EY296" i="1"/>
  <c r="FB296" i="1"/>
  <c r="ES296" i="1"/>
  <c r="EX296" i="1"/>
  <c r="FC296" i="1"/>
  <c r="FD296" i="1"/>
  <c r="FE296" i="1"/>
  <c r="AM296" i="1"/>
  <c r="FF296" i="1"/>
  <c r="FG296" i="1"/>
  <c r="FI296" i="1"/>
  <c r="EP296" i="1"/>
  <c r="EU296" i="1"/>
  <c r="EZ296" i="1"/>
  <c r="EQ296" i="1"/>
  <c r="EV296" i="1"/>
  <c r="FA296" i="1"/>
  <c r="EM296" i="1"/>
  <c r="DS296" i="1"/>
  <c r="DX296" i="1"/>
  <c r="DP296" i="1"/>
  <c r="DU296" i="1"/>
  <c r="DZ296" i="1"/>
  <c r="EC296" i="1"/>
  <c r="EH296" i="1"/>
  <c r="EJ296" i="1"/>
  <c r="DT296" i="1"/>
  <c r="DY296" i="1"/>
  <c r="AL296" i="1"/>
  <c r="ED296" i="1"/>
  <c r="EE296" i="1"/>
  <c r="EG296" i="1"/>
  <c r="DQ296" i="1"/>
  <c r="DV296" i="1"/>
  <c r="EA296" i="1"/>
  <c r="DR296" i="1"/>
  <c r="DW296" i="1"/>
  <c r="EB296" i="1"/>
  <c r="EF296" i="1"/>
  <c r="DN296" i="1"/>
  <c r="CT296" i="1"/>
  <c r="CY296" i="1"/>
  <c r="CQ296" i="1"/>
  <c r="CV296" i="1"/>
  <c r="DA296" i="1"/>
  <c r="DD296" i="1"/>
  <c r="CU296" i="1"/>
  <c r="CZ296" i="1"/>
  <c r="DE296" i="1"/>
  <c r="DF296" i="1"/>
  <c r="DG296" i="1"/>
  <c r="AK296" i="1"/>
  <c r="DH296" i="1"/>
  <c r="DI296" i="1"/>
  <c r="DK296" i="1"/>
  <c r="CR296" i="1"/>
  <c r="CW296" i="1"/>
  <c r="DB296" i="1"/>
  <c r="CS296" i="1"/>
  <c r="CX296" i="1"/>
  <c r="DC296" i="1"/>
  <c r="CO296" i="1"/>
  <c r="BU296" i="1"/>
  <c r="BZ296" i="1"/>
  <c r="BR296" i="1"/>
  <c r="BW296" i="1"/>
  <c r="CB296" i="1"/>
  <c r="CE296" i="1"/>
  <c r="BV296" i="1"/>
  <c r="CA296" i="1"/>
  <c r="CF296" i="1"/>
  <c r="CG296" i="1"/>
  <c r="CH296" i="1"/>
  <c r="AJ296" i="1"/>
  <c r="CI296" i="1"/>
  <c r="CJ296" i="1"/>
  <c r="CL296" i="1"/>
  <c r="BS296" i="1"/>
  <c r="BX296" i="1"/>
  <c r="CC296" i="1"/>
  <c r="BT296" i="1"/>
  <c r="BY296" i="1"/>
  <c r="CD296" i="1"/>
  <c r="BP296" i="1"/>
  <c r="AV296" i="1"/>
  <c r="BA296" i="1"/>
  <c r="AS296" i="1"/>
  <c r="AX296" i="1"/>
  <c r="BC296" i="1"/>
  <c r="BF296" i="1"/>
  <c r="AW296" i="1"/>
  <c r="BB296" i="1"/>
  <c r="BG296" i="1"/>
  <c r="BH296" i="1"/>
  <c r="BI296" i="1"/>
  <c r="AI296" i="1"/>
  <c r="BJ296" i="1"/>
  <c r="BK296" i="1"/>
  <c r="BM296" i="1"/>
  <c r="AT296" i="1"/>
  <c r="AY296" i="1"/>
  <c r="BD296" i="1"/>
  <c r="AU296" i="1"/>
  <c r="AZ296" i="1"/>
  <c r="BE296" i="1"/>
  <c r="AQ296" i="1"/>
  <c r="X296" i="1"/>
  <c r="FS462" i="1"/>
  <c r="ER462" i="1"/>
  <c r="EW462" i="1"/>
  <c r="EO462" i="1"/>
  <c r="ET462" i="1"/>
  <c r="EY462" i="1"/>
  <c r="FB462" i="1"/>
  <c r="ES462" i="1"/>
  <c r="EX462" i="1"/>
  <c r="FC462" i="1"/>
  <c r="EQ462" i="1"/>
  <c r="EV462" i="1"/>
  <c r="FA462" i="1"/>
  <c r="FD462" i="1"/>
  <c r="FE462" i="1"/>
  <c r="AM462" i="1"/>
  <c r="FF462" i="1"/>
  <c r="FG462" i="1"/>
  <c r="FI462" i="1"/>
  <c r="EP462" i="1"/>
  <c r="EU462" i="1"/>
  <c r="EZ462" i="1"/>
  <c r="EM462" i="1"/>
  <c r="DS462" i="1"/>
  <c r="DX462" i="1"/>
  <c r="DP462" i="1"/>
  <c r="DU462" i="1"/>
  <c r="DZ462" i="1"/>
  <c r="EC462" i="1"/>
  <c r="DT462" i="1"/>
  <c r="DY462" i="1"/>
  <c r="DQ462" i="1"/>
  <c r="DV462" i="1"/>
  <c r="EA462" i="1"/>
  <c r="ED462" i="1"/>
  <c r="DR462" i="1"/>
  <c r="DW462" i="1"/>
  <c r="EB462" i="1"/>
  <c r="EE462" i="1"/>
  <c r="AL462" i="1"/>
  <c r="EF462" i="1"/>
  <c r="EG462" i="1"/>
  <c r="EH462" i="1"/>
  <c r="EJ462" i="1"/>
  <c r="DN462" i="1"/>
  <c r="CT462" i="1"/>
  <c r="CY462" i="1"/>
  <c r="CQ462" i="1"/>
  <c r="CV462" i="1"/>
  <c r="DA462" i="1"/>
  <c r="DD462" i="1"/>
  <c r="CU462" i="1"/>
  <c r="CZ462" i="1"/>
  <c r="CR462" i="1"/>
  <c r="CW462" i="1"/>
  <c r="DB462" i="1"/>
  <c r="DE462" i="1"/>
  <c r="CS462" i="1"/>
  <c r="CX462" i="1"/>
  <c r="DC462" i="1"/>
  <c r="DF462" i="1"/>
  <c r="AK462" i="1"/>
  <c r="DG462" i="1"/>
  <c r="DH462" i="1"/>
  <c r="DI462" i="1"/>
  <c r="DK462" i="1"/>
  <c r="CO462" i="1"/>
  <c r="BU462" i="1"/>
  <c r="BZ462" i="1"/>
  <c r="BR462" i="1"/>
  <c r="BW462" i="1"/>
  <c r="CB462" i="1"/>
  <c r="CE462" i="1"/>
  <c r="BV462" i="1"/>
  <c r="CA462" i="1"/>
  <c r="BS462" i="1"/>
  <c r="BX462" i="1"/>
  <c r="CC462" i="1"/>
  <c r="CF462" i="1"/>
  <c r="BT462" i="1"/>
  <c r="BY462" i="1"/>
  <c r="CD462" i="1"/>
  <c r="CG462" i="1"/>
  <c r="AJ462" i="1"/>
  <c r="CH462" i="1"/>
  <c r="CI462" i="1"/>
  <c r="CJ462" i="1"/>
  <c r="CL462" i="1"/>
  <c r="BP462" i="1"/>
  <c r="AV462" i="1"/>
  <c r="BA462" i="1"/>
  <c r="AS462" i="1"/>
  <c r="AX462" i="1"/>
  <c r="BC462" i="1"/>
  <c r="BF462" i="1"/>
  <c r="AW462" i="1"/>
  <c r="BB462" i="1"/>
  <c r="AT462" i="1"/>
  <c r="AY462" i="1"/>
  <c r="BD462" i="1"/>
  <c r="BG462" i="1"/>
  <c r="AU462" i="1"/>
  <c r="AZ462" i="1"/>
  <c r="BE462" i="1"/>
  <c r="BH462" i="1"/>
  <c r="AI462" i="1"/>
  <c r="BI462" i="1"/>
  <c r="BJ462" i="1"/>
  <c r="BK462" i="1"/>
  <c r="BM462" i="1"/>
  <c r="AQ462" i="1"/>
  <c r="X462" i="1"/>
  <c r="FS469" i="1"/>
  <c r="ER469" i="1"/>
  <c r="EW469" i="1"/>
  <c r="EO469" i="1"/>
  <c r="ET469" i="1"/>
  <c r="EY469" i="1"/>
  <c r="FB469" i="1"/>
  <c r="ES469" i="1"/>
  <c r="EX469" i="1"/>
  <c r="FC469" i="1"/>
  <c r="EQ469" i="1"/>
  <c r="EV469" i="1"/>
  <c r="FA469" i="1"/>
  <c r="FD469" i="1"/>
  <c r="FE469" i="1"/>
  <c r="AM469" i="1"/>
  <c r="FF469" i="1"/>
  <c r="FG469" i="1"/>
  <c r="FI469" i="1"/>
  <c r="EP469" i="1"/>
  <c r="EU469" i="1"/>
  <c r="EZ469" i="1"/>
  <c r="EM469" i="1"/>
  <c r="DS469" i="1"/>
  <c r="DX469" i="1"/>
  <c r="DP469" i="1"/>
  <c r="DU469" i="1"/>
  <c r="DZ469" i="1"/>
  <c r="EC469" i="1"/>
  <c r="DT469" i="1"/>
  <c r="DY469" i="1"/>
  <c r="DQ469" i="1"/>
  <c r="DV469" i="1"/>
  <c r="EA469" i="1"/>
  <c r="ED469" i="1"/>
  <c r="DR469" i="1"/>
  <c r="DW469" i="1"/>
  <c r="EB469" i="1"/>
  <c r="EE469" i="1"/>
  <c r="AL469" i="1"/>
  <c r="EF469" i="1"/>
  <c r="EG469" i="1"/>
  <c r="EH469" i="1"/>
  <c r="EJ469" i="1"/>
  <c r="DN469" i="1"/>
  <c r="CT469" i="1"/>
  <c r="CY469" i="1"/>
  <c r="CQ469" i="1"/>
  <c r="CV469" i="1"/>
  <c r="DA469" i="1"/>
  <c r="DD469" i="1"/>
  <c r="CU469" i="1"/>
  <c r="CZ469" i="1"/>
  <c r="CR469" i="1"/>
  <c r="CW469" i="1"/>
  <c r="DB469" i="1"/>
  <c r="DE469" i="1"/>
  <c r="CS469" i="1"/>
  <c r="CX469" i="1"/>
  <c r="DC469" i="1"/>
  <c r="DF469" i="1"/>
  <c r="AK469" i="1"/>
  <c r="DG469" i="1"/>
  <c r="DH469" i="1"/>
  <c r="DI469" i="1"/>
  <c r="DK469" i="1"/>
  <c r="CO469" i="1"/>
  <c r="BU469" i="1"/>
  <c r="BZ469" i="1"/>
  <c r="BR469" i="1"/>
  <c r="BW469" i="1"/>
  <c r="CB469" i="1"/>
  <c r="CE469" i="1"/>
  <c r="BV469" i="1"/>
  <c r="CA469" i="1"/>
  <c r="BS469" i="1"/>
  <c r="BX469" i="1"/>
  <c r="CC469" i="1"/>
  <c r="CF469" i="1"/>
  <c r="BT469" i="1"/>
  <c r="BY469" i="1"/>
  <c r="CD469" i="1"/>
  <c r="CG469" i="1"/>
  <c r="AJ469" i="1"/>
  <c r="CH469" i="1"/>
  <c r="CI469" i="1"/>
  <c r="CJ469" i="1"/>
  <c r="CL469" i="1"/>
  <c r="BP469" i="1"/>
  <c r="AV469" i="1"/>
  <c r="BA469" i="1"/>
  <c r="AS469" i="1"/>
  <c r="AX469" i="1"/>
  <c r="BC469" i="1"/>
  <c r="BF469" i="1"/>
  <c r="AW469" i="1"/>
  <c r="BB469" i="1"/>
  <c r="AT469" i="1"/>
  <c r="AY469" i="1"/>
  <c r="BD469" i="1"/>
  <c r="BG469" i="1"/>
  <c r="AU469" i="1"/>
  <c r="AZ469" i="1"/>
  <c r="BE469" i="1"/>
  <c r="BH469" i="1"/>
  <c r="AI469" i="1"/>
  <c r="BI469" i="1"/>
  <c r="BJ469" i="1"/>
  <c r="BK469" i="1"/>
  <c r="BM469" i="1"/>
  <c r="AQ469" i="1"/>
  <c r="X469" i="1"/>
  <c r="FO295" i="1"/>
  <c r="FQ295" i="1"/>
  <c r="FS295" i="1"/>
  <c r="ER295" i="1"/>
  <c r="EW295" i="1"/>
  <c r="EO295" i="1"/>
  <c r="ET295" i="1"/>
  <c r="EY295" i="1"/>
  <c r="FB295" i="1"/>
  <c r="ES295" i="1"/>
  <c r="EX295" i="1"/>
  <c r="FC295" i="1"/>
  <c r="FD295" i="1"/>
  <c r="FE295" i="1"/>
  <c r="AM295" i="1"/>
  <c r="FF295" i="1"/>
  <c r="FG295" i="1"/>
  <c r="FI295" i="1"/>
  <c r="EP295" i="1"/>
  <c r="EU295" i="1"/>
  <c r="EZ295" i="1"/>
  <c r="EQ295" i="1"/>
  <c r="EV295" i="1"/>
  <c r="FA295" i="1"/>
  <c r="EM295" i="1"/>
  <c r="DS295" i="1"/>
  <c r="DX295" i="1"/>
  <c r="DP295" i="1"/>
  <c r="DU295" i="1"/>
  <c r="DZ295" i="1"/>
  <c r="EC295" i="1"/>
  <c r="EH295" i="1"/>
  <c r="EJ295" i="1"/>
  <c r="DT295" i="1"/>
  <c r="DY295" i="1"/>
  <c r="AL295" i="1"/>
  <c r="ED295" i="1"/>
  <c r="EE295" i="1"/>
  <c r="EG295" i="1"/>
  <c r="DQ295" i="1"/>
  <c r="DV295" i="1"/>
  <c r="EA295" i="1"/>
  <c r="DR295" i="1"/>
  <c r="DW295" i="1"/>
  <c r="EB295" i="1"/>
  <c r="EF295" i="1"/>
  <c r="DN295" i="1"/>
  <c r="CT295" i="1"/>
  <c r="CY295" i="1"/>
  <c r="CQ295" i="1"/>
  <c r="CV295" i="1"/>
  <c r="DA295" i="1"/>
  <c r="DD295" i="1"/>
  <c r="CU295" i="1"/>
  <c r="CZ295" i="1"/>
  <c r="DE295" i="1"/>
  <c r="DF295" i="1"/>
  <c r="DG295" i="1"/>
  <c r="AK295" i="1"/>
  <c r="DH295" i="1"/>
  <c r="DI295" i="1"/>
  <c r="DK295" i="1"/>
  <c r="CR295" i="1"/>
  <c r="CW295" i="1"/>
  <c r="DB295" i="1"/>
  <c r="CS295" i="1"/>
  <c r="CX295" i="1"/>
  <c r="DC295" i="1"/>
  <c r="CO295" i="1"/>
  <c r="BU295" i="1"/>
  <c r="BZ295" i="1"/>
  <c r="BR295" i="1"/>
  <c r="BW295" i="1"/>
  <c r="CB295" i="1"/>
  <c r="CE295" i="1"/>
  <c r="BV295" i="1"/>
  <c r="CA295" i="1"/>
  <c r="CF295" i="1"/>
  <c r="CG295" i="1"/>
  <c r="CH295" i="1"/>
  <c r="AJ295" i="1"/>
  <c r="CI295" i="1"/>
  <c r="CJ295" i="1"/>
  <c r="CL295" i="1"/>
  <c r="BS295" i="1"/>
  <c r="BX295" i="1"/>
  <c r="CC295" i="1"/>
  <c r="BT295" i="1"/>
  <c r="BY295" i="1"/>
  <c r="CD295" i="1"/>
  <c r="BP295" i="1"/>
  <c r="AV295" i="1"/>
  <c r="BA295" i="1"/>
  <c r="AS295" i="1"/>
  <c r="AX295" i="1"/>
  <c r="BC295" i="1"/>
  <c r="BF295" i="1"/>
  <c r="AW295" i="1"/>
  <c r="BB295" i="1"/>
  <c r="BG295" i="1"/>
  <c r="BH295" i="1"/>
  <c r="BI295" i="1"/>
  <c r="AI295" i="1"/>
  <c r="BJ295" i="1"/>
  <c r="BK295" i="1"/>
  <c r="BM295" i="1"/>
  <c r="AT295" i="1"/>
  <c r="AY295" i="1"/>
  <c r="BD295" i="1"/>
  <c r="AU295" i="1"/>
  <c r="AZ295" i="1"/>
  <c r="BE295" i="1"/>
  <c r="AQ295" i="1"/>
  <c r="X295" i="1"/>
  <c r="FO294" i="1"/>
  <c r="FQ294" i="1"/>
  <c r="FS294" i="1"/>
  <c r="ER294" i="1"/>
  <c r="EW294" i="1"/>
  <c r="EO294" i="1"/>
  <c r="ET294" i="1"/>
  <c r="EY294" i="1"/>
  <c r="FB294" i="1"/>
  <c r="ES294" i="1"/>
  <c r="EX294" i="1"/>
  <c r="FC294" i="1"/>
  <c r="FD294" i="1"/>
  <c r="FE294" i="1"/>
  <c r="AM294" i="1"/>
  <c r="FF294" i="1"/>
  <c r="FG294" i="1"/>
  <c r="FI294" i="1"/>
  <c r="EP294" i="1"/>
  <c r="EU294" i="1"/>
  <c r="EZ294" i="1"/>
  <c r="EQ294" i="1"/>
  <c r="EV294" i="1"/>
  <c r="FA294" i="1"/>
  <c r="EM294" i="1"/>
  <c r="DS294" i="1"/>
  <c r="DX294" i="1"/>
  <c r="DP294" i="1"/>
  <c r="DU294" i="1"/>
  <c r="DZ294" i="1"/>
  <c r="EC294" i="1"/>
  <c r="EH294" i="1"/>
  <c r="EJ294" i="1"/>
  <c r="DT294" i="1"/>
  <c r="DY294" i="1"/>
  <c r="AL294" i="1"/>
  <c r="ED294" i="1"/>
  <c r="EE294" i="1"/>
  <c r="EG294" i="1"/>
  <c r="DQ294" i="1"/>
  <c r="DV294" i="1"/>
  <c r="EA294" i="1"/>
  <c r="DR294" i="1"/>
  <c r="DW294" i="1"/>
  <c r="EB294" i="1"/>
  <c r="EF294" i="1"/>
  <c r="DN294" i="1"/>
  <c r="CT294" i="1"/>
  <c r="CY294" i="1"/>
  <c r="CQ294" i="1"/>
  <c r="CV294" i="1"/>
  <c r="DA294" i="1"/>
  <c r="DD294" i="1"/>
  <c r="CU294" i="1"/>
  <c r="CZ294" i="1"/>
  <c r="DE294" i="1"/>
  <c r="DF294" i="1"/>
  <c r="DG294" i="1"/>
  <c r="AK294" i="1"/>
  <c r="DH294" i="1"/>
  <c r="DI294" i="1"/>
  <c r="DK294" i="1"/>
  <c r="CR294" i="1"/>
  <c r="CW294" i="1"/>
  <c r="DB294" i="1"/>
  <c r="CS294" i="1"/>
  <c r="CX294" i="1"/>
  <c r="DC294" i="1"/>
  <c r="CO294" i="1"/>
  <c r="BU294" i="1"/>
  <c r="BZ294" i="1"/>
  <c r="BR294" i="1"/>
  <c r="BW294" i="1"/>
  <c r="CB294" i="1"/>
  <c r="CE294" i="1"/>
  <c r="BV294" i="1"/>
  <c r="CA294" i="1"/>
  <c r="CF294" i="1"/>
  <c r="CG294" i="1"/>
  <c r="CH294" i="1"/>
  <c r="AJ294" i="1"/>
  <c r="CI294" i="1"/>
  <c r="CJ294" i="1"/>
  <c r="CL294" i="1"/>
  <c r="BS294" i="1"/>
  <c r="BX294" i="1"/>
  <c r="CC294" i="1"/>
  <c r="BT294" i="1"/>
  <c r="BY294" i="1"/>
  <c r="CD294" i="1"/>
  <c r="BP294" i="1"/>
  <c r="AV294" i="1"/>
  <c r="BA294" i="1"/>
  <c r="AS294" i="1"/>
  <c r="AX294" i="1"/>
  <c r="BC294" i="1"/>
  <c r="BF294" i="1"/>
  <c r="AW294" i="1"/>
  <c r="BB294" i="1"/>
  <c r="BG294" i="1"/>
  <c r="BH294" i="1"/>
  <c r="BI294" i="1"/>
  <c r="AI294" i="1"/>
  <c r="BJ294" i="1"/>
  <c r="BK294" i="1"/>
  <c r="BM294" i="1"/>
  <c r="AT294" i="1"/>
  <c r="AY294" i="1"/>
  <c r="BD294" i="1"/>
  <c r="AU294" i="1"/>
  <c r="AZ294" i="1"/>
  <c r="BE294" i="1"/>
  <c r="AQ294" i="1"/>
  <c r="X294" i="1"/>
  <c r="FO293" i="1"/>
  <c r="FQ293" i="1"/>
  <c r="FS293" i="1"/>
  <c r="ER293" i="1"/>
  <c r="EW293" i="1"/>
  <c r="EO293" i="1"/>
  <c r="ET293" i="1"/>
  <c r="EY293" i="1"/>
  <c r="FB293" i="1"/>
  <c r="ES293" i="1"/>
  <c r="EX293" i="1"/>
  <c r="FC293" i="1"/>
  <c r="FD293" i="1"/>
  <c r="FE293" i="1"/>
  <c r="AM293" i="1"/>
  <c r="FF293" i="1"/>
  <c r="FG293" i="1"/>
  <c r="FI293" i="1"/>
  <c r="EP293" i="1"/>
  <c r="EU293" i="1"/>
  <c r="EZ293" i="1"/>
  <c r="EQ293" i="1"/>
  <c r="EV293" i="1"/>
  <c r="FA293" i="1"/>
  <c r="EM293" i="1"/>
  <c r="DS293" i="1"/>
  <c r="DX293" i="1"/>
  <c r="DP293" i="1"/>
  <c r="DU293" i="1"/>
  <c r="DZ293" i="1"/>
  <c r="EC293" i="1"/>
  <c r="EH293" i="1"/>
  <c r="EJ293" i="1"/>
  <c r="DT293" i="1"/>
  <c r="DY293" i="1"/>
  <c r="AL293" i="1"/>
  <c r="ED293" i="1"/>
  <c r="EE293" i="1"/>
  <c r="EG293" i="1"/>
  <c r="DQ293" i="1"/>
  <c r="DV293" i="1"/>
  <c r="EA293" i="1"/>
  <c r="DR293" i="1"/>
  <c r="DW293" i="1"/>
  <c r="EB293" i="1"/>
  <c r="EF293" i="1"/>
  <c r="DN293" i="1"/>
  <c r="CT293" i="1"/>
  <c r="CY293" i="1"/>
  <c r="CQ293" i="1"/>
  <c r="CV293" i="1"/>
  <c r="DA293" i="1"/>
  <c r="DD293" i="1"/>
  <c r="CU293" i="1"/>
  <c r="CZ293" i="1"/>
  <c r="DE293" i="1"/>
  <c r="DF293" i="1"/>
  <c r="DG293" i="1"/>
  <c r="AK293" i="1"/>
  <c r="DH293" i="1"/>
  <c r="DI293" i="1"/>
  <c r="DK293" i="1"/>
  <c r="CR293" i="1"/>
  <c r="CW293" i="1"/>
  <c r="DB293" i="1"/>
  <c r="CS293" i="1"/>
  <c r="CX293" i="1"/>
  <c r="DC293" i="1"/>
  <c r="CO293" i="1"/>
  <c r="BU293" i="1"/>
  <c r="BZ293" i="1"/>
  <c r="BR293" i="1"/>
  <c r="BW293" i="1"/>
  <c r="CB293" i="1"/>
  <c r="CE293" i="1"/>
  <c r="BV293" i="1"/>
  <c r="CA293" i="1"/>
  <c r="CF293" i="1"/>
  <c r="CG293" i="1"/>
  <c r="CH293" i="1"/>
  <c r="AJ293" i="1"/>
  <c r="CI293" i="1"/>
  <c r="CJ293" i="1"/>
  <c r="CL293" i="1"/>
  <c r="BS293" i="1"/>
  <c r="BX293" i="1"/>
  <c r="CC293" i="1"/>
  <c r="BT293" i="1"/>
  <c r="BY293" i="1"/>
  <c r="CD293" i="1"/>
  <c r="BP293" i="1"/>
  <c r="AV293" i="1"/>
  <c r="BA293" i="1"/>
  <c r="AS293" i="1"/>
  <c r="AX293" i="1"/>
  <c r="BC293" i="1"/>
  <c r="BF293" i="1"/>
  <c r="AW293" i="1"/>
  <c r="BB293" i="1"/>
  <c r="BG293" i="1"/>
  <c r="BH293" i="1"/>
  <c r="BI293" i="1"/>
  <c r="AI293" i="1"/>
  <c r="BJ293" i="1"/>
  <c r="BK293" i="1"/>
  <c r="BM293" i="1"/>
  <c r="AT293" i="1"/>
  <c r="AY293" i="1"/>
  <c r="BD293" i="1"/>
  <c r="AU293" i="1"/>
  <c r="AZ293" i="1"/>
  <c r="BE293" i="1"/>
  <c r="AQ293" i="1"/>
  <c r="X293" i="1"/>
  <c r="FO292" i="1"/>
  <c r="FQ292" i="1"/>
  <c r="FS292" i="1"/>
  <c r="ER292" i="1"/>
  <c r="EW292" i="1"/>
  <c r="EO292" i="1"/>
  <c r="ET292" i="1"/>
  <c r="EY292" i="1"/>
  <c r="FB292" i="1"/>
  <c r="ES292" i="1"/>
  <c r="EX292" i="1"/>
  <c r="FC292" i="1"/>
  <c r="FD292" i="1"/>
  <c r="FE292" i="1"/>
  <c r="AM292" i="1"/>
  <c r="FF292" i="1"/>
  <c r="FG292" i="1"/>
  <c r="FI292" i="1"/>
  <c r="EP292" i="1"/>
  <c r="EU292" i="1"/>
  <c r="EZ292" i="1"/>
  <c r="EQ292" i="1"/>
  <c r="EV292" i="1"/>
  <c r="FA292" i="1"/>
  <c r="EM292" i="1"/>
  <c r="DS292" i="1"/>
  <c r="DX292" i="1"/>
  <c r="DP292" i="1"/>
  <c r="DU292" i="1"/>
  <c r="DZ292" i="1"/>
  <c r="EC292" i="1"/>
  <c r="EH292" i="1"/>
  <c r="EJ292" i="1"/>
  <c r="DT292" i="1"/>
  <c r="DY292" i="1"/>
  <c r="AL292" i="1"/>
  <c r="ED292" i="1"/>
  <c r="EE292" i="1"/>
  <c r="EG292" i="1"/>
  <c r="DQ292" i="1"/>
  <c r="DV292" i="1"/>
  <c r="EA292" i="1"/>
  <c r="DR292" i="1"/>
  <c r="DW292" i="1"/>
  <c r="EB292" i="1"/>
  <c r="EF292" i="1"/>
  <c r="DN292" i="1"/>
  <c r="CT292" i="1"/>
  <c r="CY292" i="1"/>
  <c r="CQ292" i="1"/>
  <c r="CV292" i="1"/>
  <c r="DA292" i="1"/>
  <c r="DD292" i="1"/>
  <c r="CU292" i="1"/>
  <c r="CZ292" i="1"/>
  <c r="DE292" i="1"/>
  <c r="DF292" i="1"/>
  <c r="DG292" i="1"/>
  <c r="AK292" i="1"/>
  <c r="DH292" i="1"/>
  <c r="DI292" i="1"/>
  <c r="DK292" i="1"/>
  <c r="CR292" i="1"/>
  <c r="CW292" i="1"/>
  <c r="DB292" i="1"/>
  <c r="CS292" i="1"/>
  <c r="CX292" i="1"/>
  <c r="DC292" i="1"/>
  <c r="CO292" i="1"/>
  <c r="BU292" i="1"/>
  <c r="BZ292" i="1"/>
  <c r="BR292" i="1"/>
  <c r="BW292" i="1"/>
  <c r="CB292" i="1"/>
  <c r="CE292" i="1"/>
  <c r="BV292" i="1"/>
  <c r="CA292" i="1"/>
  <c r="CF292" i="1"/>
  <c r="CG292" i="1"/>
  <c r="CH292" i="1"/>
  <c r="AJ292" i="1"/>
  <c r="CI292" i="1"/>
  <c r="CJ292" i="1"/>
  <c r="CL292" i="1"/>
  <c r="BS292" i="1"/>
  <c r="BX292" i="1"/>
  <c r="CC292" i="1"/>
  <c r="BT292" i="1"/>
  <c r="BY292" i="1"/>
  <c r="CD292" i="1"/>
  <c r="BP292" i="1"/>
  <c r="AV292" i="1"/>
  <c r="BA292" i="1"/>
  <c r="AS292" i="1"/>
  <c r="AX292" i="1"/>
  <c r="BC292" i="1"/>
  <c r="BF292" i="1"/>
  <c r="AW292" i="1"/>
  <c r="BB292" i="1"/>
  <c r="BG292" i="1"/>
  <c r="BH292" i="1"/>
  <c r="BI292" i="1"/>
  <c r="AI292" i="1"/>
  <c r="BJ292" i="1"/>
  <c r="BK292" i="1"/>
  <c r="BM292" i="1"/>
  <c r="AT292" i="1"/>
  <c r="AY292" i="1"/>
  <c r="BD292" i="1"/>
  <c r="AU292" i="1"/>
  <c r="AZ292" i="1"/>
  <c r="BE292" i="1"/>
  <c r="AQ292" i="1"/>
  <c r="X292" i="1"/>
  <c r="FO291" i="1"/>
  <c r="FQ291" i="1"/>
  <c r="FS291" i="1"/>
  <c r="ER291" i="1"/>
  <c r="EW291" i="1"/>
  <c r="EO291" i="1"/>
  <c r="ET291" i="1"/>
  <c r="EY291" i="1"/>
  <c r="FB291" i="1"/>
  <c r="ES291" i="1"/>
  <c r="EX291" i="1"/>
  <c r="FC291" i="1"/>
  <c r="FD291" i="1"/>
  <c r="FE291" i="1"/>
  <c r="AM291" i="1"/>
  <c r="FF291" i="1"/>
  <c r="FG291" i="1"/>
  <c r="FI291" i="1"/>
  <c r="EP291" i="1"/>
  <c r="EU291" i="1"/>
  <c r="EZ291" i="1"/>
  <c r="EQ291" i="1"/>
  <c r="EV291" i="1"/>
  <c r="FA291" i="1"/>
  <c r="EM291" i="1"/>
  <c r="DS291" i="1"/>
  <c r="DX291" i="1"/>
  <c r="DP291" i="1"/>
  <c r="DU291" i="1"/>
  <c r="DZ291" i="1"/>
  <c r="EC291" i="1"/>
  <c r="EH291" i="1"/>
  <c r="EJ291" i="1"/>
  <c r="DT291" i="1"/>
  <c r="DY291" i="1"/>
  <c r="AL291" i="1"/>
  <c r="ED291" i="1"/>
  <c r="EE291" i="1"/>
  <c r="EG291" i="1"/>
  <c r="DQ291" i="1"/>
  <c r="DV291" i="1"/>
  <c r="EA291" i="1"/>
  <c r="DR291" i="1"/>
  <c r="DW291" i="1"/>
  <c r="EB291" i="1"/>
  <c r="EF291" i="1"/>
  <c r="DN291" i="1"/>
  <c r="CT291" i="1"/>
  <c r="CY291" i="1"/>
  <c r="CQ291" i="1"/>
  <c r="CV291" i="1"/>
  <c r="DA291" i="1"/>
  <c r="DD291" i="1"/>
  <c r="CU291" i="1"/>
  <c r="CZ291" i="1"/>
  <c r="DE291" i="1"/>
  <c r="DF291" i="1"/>
  <c r="DG291" i="1"/>
  <c r="AK291" i="1"/>
  <c r="DH291" i="1"/>
  <c r="DI291" i="1"/>
  <c r="DK291" i="1"/>
  <c r="CR291" i="1"/>
  <c r="CW291" i="1"/>
  <c r="DB291" i="1"/>
  <c r="CS291" i="1"/>
  <c r="CX291" i="1"/>
  <c r="DC291" i="1"/>
  <c r="CO291" i="1"/>
  <c r="BU291" i="1"/>
  <c r="BZ291" i="1"/>
  <c r="BR291" i="1"/>
  <c r="BW291" i="1"/>
  <c r="CB291" i="1"/>
  <c r="CE291" i="1"/>
  <c r="BV291" i="1"/>
  <c r="CA291" i="1"/>
  <c r="CF291" i="1"/>
  <c r="CG291" i="1"/>
  <c r="CH291" i="1"/>
  <c r="AJ291" i="1"/>
  <c r="CI291" i="1"/>
  <c r="CJ291" i="1"/>
  <c r="CL291" i="1"/>
  <c r="BS291" i="1"/>
  <c r="BX291" i="1"/>
  <c r="CC291" i="1"/>
  <c r="BT291" i="1"/>
  <c r="BY291" i="1"/>
  <c r="CD291" i="1"/>
  <c r="BP291" i="1"/>
  <c r="AV291" i="1"/>
  <c r="BA291" i="1"/>
  <c r="AS291" i="1"/>
  <c r="AX291" i="1"/>
  <c r="BC291" i="1"/>
  <c r="BF291" i="1"/>
  <c r="AW291" i="1"/>
  <c r="BB291" i="1"/>
  <c r="BG291" i="1"/>
  <c r="BH291" i="1"/>
  <c r="BI291" i="1"/>
  <c r="AI291" i="1"/>
  <c r="BJ291" i="1"/>
  <c r="BK291" i="1"/>
  <c r="BM291" i="1"/>
  <c r="AT291" i="1"/>
  <c r="AY291" i="1"/>
  <c r="BD291" i="1"/>
  <c r="AU291" i="1"/>
  <c r="AZ291" i="1"/>
  <c r="BE291" i="1"/>
  <c r="AQ291" i="1"/>
  <c r="X291" i="1"/>
  <c r="FO290" i="1"/>
  <c r="FQ290" i="1"/>
  <c r="FS290" i="1"/>
  <c r="ER290" i="1"/>
  <c r="EW290" i="1"/>
  <c r="EO290" i="1"/>
  <c r="ET290" i="1"/>
  <c r="EY290" i="1"/>
  <c r="FB290" i="1"/>
  <c r="ES290" i="1"/>
  <c r="EX290" i="1"/>
  <c r="FC290" i="1"/>
  <c r="FD290" i="1"/>
  <c r="FE290" i="1"/>
  <c r="AM290" i="1"/>
  <c r="FF290" i="1"/>
  <c r="FG290" i="1"/>
  <c r="FI290" i="1"/>
  <c r="EP290" i="1"/>
  <c r="EU290" i="1"/>
  <c r="EZ290" i="1"/>
  <c r="EQ290" i="1"/>
  <c r="EV290" i="1"/>
  <c r="FA290" i="1"/>
  <c r="EM290" i="1"/>
  <c r="DS290" i="1"/>
  <c r="DX290" i="1"/>
  <c r="DP290" i="1"/>
  <c r="DU290" i="1"/>
  <c r="DZ290" i="1"/>
  <c r="EC290" i="1"/>
  <c r="EH290" i="1"/>
  <c r="EJ290" i="1"/>
  <c r="DT290" i="1"/>
  <c r="DY290" i="1"/>
  <c r="AL290" i="1"/>
  <c r="ED290" i="1"/>
  <c r="EE290" i="1"/>
  <c r="EG290" i="1"/>
  <c r="DQ290" i="1"/>
  <c r="DV290" i="1"/>
  <c r="EA290" i="1"/>
  <c r="DR290" i="1"/>
  <c r="DW290" i="1"/>
  <c r="EB290" i="1"/>
  <c r="EF290" i="1"/>
  <c r="DN290" i="1"/>
  <c r="CT290" i="1"/>
  <c r="CY290" i="1"/>
  <c r="CQ290" i="1"/>
  <c r="CV290" i="1"/>
  <c r="DA290" i="1"/>
  <c r="DD290" i="1"/>
  <c r="CU290" i="1"/>
  <c r="CZ290" i="1"/>
  <c r="DE290" i="1"/>
  <c r="DF290" i="1"/>
  <c r="DG290" i="1"/>
  <c r="AK290" i="1"/>
  <c r="DH290" i="1"/>
  <c r="DI290" i="1"/>
  <c r="DK290" i="1"/>
  <c r="CR290" i="1"/>
  <c r="CW290" i="1"/>
  <c r="DB290" i="1"/>
  <c r="CS290" i="1"/>
  <c r="CX290" i="1"/>
  <c r="DC290" i="1"/>
  <c r="CO290" i="1"/>
  <c r="BU290" i="1"/>
  <c r="BZ290" i="1"/>
  <c r="BR290" i="1"/>
  <c r="BW290" i="1"/>
  <c r="CB290" i="1"/>
  <c r="CE290" i="1"/>
  <c r="BV290" i="1"/>
  <c r="CA290" i="1"/>
  <c r="CF290" i="1"/>
  <c r="CG290" i="1"/>
  <c r="CH290" i="1"/>
  <c r="AJ290" i="1"/>
  <c r="CI290" i="1"/>
  <c r="CJ290" i="1"/>
  <c r="CL290" i="1"/>
  <c r="BS290" i="1"/>
  <c r="BX290" i="1"/>
  <c r="CC290" i="1"/>
  <c r="BT290" i="1"/>
  <c r="BY290" i="1"/>
  <c r="CD290" i="1"/>
  <c r="BP290" i="1"/>
  <c r="AV290" i="1"/>
  <c r="BA290" i="1"/>
  <c r="AS290" i="1"/>
  <c r="AX290" i="1"/>
  <c r="BC290" i="1"/>
  <c r="BF290" i="1"/>
  <c r="AW290" i="1"/>
  <c r="BB290" i="1"/>
  <c r="BG290" i="1"/>
  <c r="BH290" i="1"/>
  <c r="BI290" i="1"/>
  <c r="AI290" i="1"/>
  <c r="BJ290" i="1"/>
  <c r="BK290" i="1"/>
  <c r="BM290" i="1"/>
  <c r="AT290" i="1"/>
  <c r="AY290" i="1"/>
  <c r="BD290" i="1"/>
  <c r="AU290" i="1"/>
  <c r="AZ290" i="1"/>
  <c r="BE290" i="1"/>
  <c r="AQ290" i="1"/>
  <c r="X290" i="1"/>
  <c r="FO289" i="1"/>
  <c r="FQ289" i="1"/>
  <c r="FS289" i="1"/>
  <c r="ER289" i="1"/>
  <c r="EW289" i="1"/>
  <c r="EO289" i="1"/>
  <c r="ET289" i="1"/>
  <c r="EY289" i="1"/>
  <c r="FB289" i="1"/>
  <c r="ES289" i="1"/>
  <c r="EX289" i="1"/>
  <c r="FC289" i="1"/>
  <c r="FD289" i="1"/>
  <c r="FE289" i="1"/>
  <c r="AM289" i="1"/>
  <c r="FF289" i="1"/>
  <c r="FG289" i="1"/>
  <c r="FI289" i="1"/>
  <c r="EP289" i="1"/>
  <c r="EU289" i="1"/>
  <c r="EZ289" i="1"/>
  <c r="EQ289" i="1"/>
  <c r="EV289" i="1"/>
  <c r="FA289" i="1"/>
  <c r="EM289" i="1"/>
  <c r="DS289" i="1"/>
  <c r="DX289" i="1"/>
  <c r="DP289" i="1"/>
  <c r="DU289" i="1"/>
  <c r="DZ289" i="1"/>
  <c r="EC289" i="1"/>
  <c r="EH289" i="1"/>
  <c r="EJ289" i="1"/>
  <c r="DT289" i="1"/>
  <c r="DY289" i="1"/>
  <c r="AL289" i="1"/>
  <c r="ED289" i="1"/>
  <c r="EE289" i="1"/>
  <c r="EG289" i="1"/>
  <c r="DQ289" i="1"/>
  <c r="DV289" i="1"/>
  <c r="EA289" i="1"/>
  <c r="DR289" i="1"/>
  <c r="DW289" i="1"/>
  <c r="EB289" i="1"/>
  <c r="EF289" i="1"/>
  <c r="DN289" i="1"/>
  <c r="CT289" i="1"/>
  <c r="CY289" i="1"/>
  <c r="CQ289" i="1"/>
  <c r="CV289" i="1"/>
  <c r="DA289" i="1"/>
  <c r="DD289" i="1"/>
  <c r="CU289" i="1"/>
  <c r="CZ289" i="1"/>
  <c r="DE289" i="1"/>
  <c r="DF289" i="1"/>
  <c r="DG289" i="1"/>
  <c r="AK289" i="1"/>
  <c r="DH289" i="1"/>
  <c r="DI289" i="1"/>
  <c r="DK289" i="1"/>
  <c r="CR289" i="1"/>
  <c r="CW289" i="1"/>
  <c r="DB289" i="1"/>
  <c r="CS289" i="1"/>
  <c r="CX289" i="1"/>
  <c r="DC289" i="1"/>
  <c r="CO289" i="1"/>
  <c r="BU289" i="1"/>
  <c r="BZ289" i="1"/>
  <c r="BR289" i="1"/>
  <c r="BW289" i="1"/>
  <c r="CB289" i="1"/>
  <c r="CE289" i="1"/>
  <c r="BV289" i="1"/>
  <c r="CA289" i="1"/>
  <c r="CF289" i="1"/>
  <c r="CG289" i="1"/>
  <c r="CH289" i="1"/>
  <c r="AJ289" i="1"/>
  <c r="CI289" i="1"/>
  <c r="CJ289" i="1"/>
  <c r="CL289" i="1"/>
  <c r="BS289" i="1"/>
  <c r="BX289" i="1"/>
  <c r="CC289" i="1"/>
  <c r="BT289" i="1"/>
  <c r="BY289" i="1"/>
  <c r="CD289" i="1"/>
  <c r="BP289" i="1"/>
  <c r="AV289" i="1"/>
  <c r="BA289" i="1"/>
  <c r="AS289" i="1"/>
  <c r="AX289" i="1"/>
  <c r="BC289" i="1"/>
  <c r="BF289" i="1"/>
  <c r="AW289" i="1"/>
  <c r="BB289" i="1"/>
  <c r="BG289" i="1"/>
  <c r="BH289" i="1"/>
  <c r="BI289" i="1"/>
  <c r="AI289" i="1"/>
  <c r="BJ289" i="1"/>
  <c r="BK289" i="1"/>
  <c r="BM289" i="1"/>
  <c r="AT289" i="1"/>
  <c r="AY289" i="1"/>
  <c r="BD289" i="1"/>
  <c r="AU289" i="1"/>
  <c r="AZ289" i="1"/>
  <c r="BE289" i="1"/>
  <c r="AQ289" i="1"/>
  <c r="X289" i="1"/>
  <c r="FO288" i="1"/>
  <c r="FQ288" i="1"/>
  <c r="FS288" i="1"/>
  <c r="ER288" i="1"/>
  <c r="EW288" i="1"/>
  <c r="EO288" i="1"/>
  <c r="ET288" i="1"/>
  <c r="EY288" i="1"/>
  <c r="FB288" i="1"/>
  <c r="ES288" i="1"/>
  <c r="EX288" i="1"/>
  <c r="FC288" i="1"/>
  <c r="FD288" i="1"/>
  <c r="FE288" i="1"/>
  <c r="AM288" i="1"/>
  <c r="FF288" i="1"/>
  <c r="FG288" i="1"/>
  <c r="FI288" i="1"/>
  <c r="EP288" i="1"/>
  <c r="EU288" i="1"/>
  <c r="EZ288" i="1"/>
  <c r="EQ288" i="1"/>
  <c r="EV288" i="1"/>
  <c r="FA288" i="1"/>
  <c r="EM288" i="1"/>
  <c r="DS288" i="1"/>
  <c r="DX288" i="1"/>
  <c r="DP288" i="1"/>
  <c r="DU288" i="1"/>
  <c r="DZ288" i="1"/>
  <c r="EC288" i="1"/>
  <c r="EH288" i="1"/>
  <c r="EJ288" i="1"/>
  <c r="DT288" i="1"/>
  <c r="DY288" i="1"/>
  <c r="AL288" i="1"/>
  <c r="ED288" i="1"/>
  <c r="EE288" i="1"/>
  <c r="EG288" i="1"/>
  <c r="DQ288" i="1"/>
  <c r="DV288" i="1"/>
  <c r="EA288" i="1"/>
  <c r="DR288" i="1"/>
  <c r="DW288" i="1"/>
  <c r="EB288" i="1"/>
  <c r="EF288" i="1"/>
  <c r="DN288" i="1"/>
  <c r="CT288" i="1"/>
  <c r="CY288" i="1"/>
  <c r="CQ288" i="1"/>
  <c r="CV288" i="1"/>
  <c r="DA288" i="1"/>
  <c r="DD288" i="1"/>
  <c r="CU288" i="1"/>
  <c r="CZ288" i="1"/>
  <c r="DE288" i="1"/>
  <c r="DF288" i="1"/>
  <c r="DG288" i="1"/>
  <c r="AK288" i="1"/>
  <c r="DH288" i="1"/>
  <c r="DI288" i="1"/>
  <c r="DK288" i="1"/>
  <c r="CR288" i="1"/>
  <c r="CW288" i="1"/>
  <c r="DB288" i="1"/>
  <c r="CS288" i="1"/>
  <c r="CX288" i="1"/>
  <c r="DC288" i="1"/>
  <c r="CO288" i="1"/>
  <c r="BU288" i="1"/>
  <c r="BZ288" i="1"/>
  <c r="BR288" i="1"/>
  <c r="BW288" i="1"/>
  <c r="CB288" i="1"/>
  <c r="CE288" i="1"/>
  <c r="BV288" i="1"/>
  <c r="CA288" i="1"/>
  <c r="CF288" i="1"/>
  <c r="CG288" i="1"/>
  <c r="CH288" i="1"/>
  <c r="AJ288" i="1"/>
  <c r="CI288" i="1"/>
  <c r="CJ288" i="1"/>
  <c r="CL288" i="1"/>
  <c r="BS288" i="1"/>
  <c r="BX288" i="1"/>
  <c r="CC288" i="1"/>
  <c r="BT288" i="1"/>
  <c r="BY288" i="1"/>
  <c r="CD288" i="1"/>
  <c r="BP288" i="1"/>
  <c r="AV288" i="1"/>
  <c r="BA288" i="1"/>
  <c r="AS288" i="1"/>
  <c r="AX288" i="1"/>
  <c r="BC288" i="1"/>
  <c r="BF288" i="1"/>
  <c r="AW288" i="1"/>
  <c r="BB288" i="1"/>
  <c r="BG288" i="1"/>
  <c r="BH288" i="1"/>
  <c r="BI288" i="1"/>
  <c r="AI288" i="1"/>
  <c r="BJ288" i="1"/>
  <c r="BK288" i="1"/>
  <c r="BM288" i="1"/>
  <c r="AT288" i="1"/>
  <c r="AY288" i="1"/>
  <c r="BD288" i="1"/>
  <c r="AU288" i="1"/>
  <c r="AZ288" i="1"/>
  <c r="BE288" i="1"/>
  <c r="AQ288" i="1"/>
  <c r="X288" i="1"/>
  <c r="FO287" i="1"/>
  <c r="FQ287" i="1"/>
  <c r="FS287" i="1"/>
  <c r="ER287" i="1"/>
  <c r="EW287" i="1"/>
  <c r="EO287" i="1"/>
  <c r="ET287" i="1"/>
  <c r="EY287" i="1"/>
  <c r="FB287" i="1"/>
  <c r="ES287" i="1"/>
  <c r="EX287" i="1"/>
  <c r="FC287" i="1"/>
  <c r="FD287" i="1"/>
  <c r="FE287" i="1"/>
  <c r="AM287" i="1"/>
  <c r="FF287" i="1"/>
  <c r="FG287" i="1"/>
  <c r="FI287" i="1"/>
  <c r="EP287" i="1"/>
  <c r="EU287" i="1"/>
  <c r="EZ287" i="1"/>
  <c r="EQ287" i="1"/>
  <c r="EV287" i="1"/>
  <c r="FA287" i="1"/>
  <c r="EM287" i="1"/>
  <c r="DS287" i="1"/>
  <c r="DX287" i="1"/>
  <c r="DP287" i="1"/>
  <c r="DU287" i="1"/>
  <c r="DZ287" i="1"/>
  <c r="EC287" i="1"/>
  <c r="EH287" i="1"/>
  <c r="EJ287" i="1"/>
  <c r="DT287" i="1"/>
  <c r="DY287" i="1"/>
  <c r="AL287" i="1"/>
  <c r="ED287" i="1"/>
  <c r="EE287" i="1"/>
  <c r="EG287" i="1"/>
  <c r="DQ287" i="1"/>
  <c r="DV287" i="1"/>
  <c r="EA287" i="1"/>
  <c r="DR287" i="1"/>
  <c r="DW287" i="1"/>
  <c r="EB287" i="1"/>
  <c r="EF287" i="1"/>
  <c r="DN287" i="1"/>
  <c r="CT287" i="1"/>
  <c r="CY287" i="1"/>
  <c r="CQ287" i="1"/>
  <c r="CV287" i="1"/>
  <c r="DA287" i="1"/>
  <c r="DD287" i="1"/>
  <c r="CU287" i="1"/>
  <c r="CZ287" i="1"/>
  <c r="DE287" i="1"/>
  <c r="DF287" i="1"/>
  <c r="DG287" i="1"/>
  <c r="AK287" i="1"/>
  <c r="DH287" i="1"/>
  <c r="DI287" i="1"/>
  <c r="DK287" i="1"/>
  <c r="CR287" i="1"/>
  <c r="CW287" i="1"/>
  <c r="DB287" i="1"/>
  <c r="CS287" i="1"/>
  <c r="CX287" i="1"/>
  <c r="DC287" i="1"/>
  <c r="CO287" i="1"/>
  <c r="BU287" i="1"/>
  <c r="BZ287" i="1"/>
  <c r="BR287" i="1"/>
  <c r="BW287" i="1"/>
  <c r="CB287" i="1"/>
  <c r="CE287" i="1"/>
  <c r="BV287" i="1"/>
  <c r="CA287" i="1"/>
  <c r="CF287" i="1"/>
  <c r="CG287" i="1"/>
  <c r="CH287" i="1"/>
  <c r="AJ287" i="1"/>
  <c r="CI287" i="1"/>
  <c r="CJ287" i="1"/>
  <c r="CL287" i="1"/>
  <c r="BS287" i="1"/>
  <c r="BX287" i="1"/>
  <c r="CC287" i="1"/>
  <c r="BT287" i="1"/>
  <c r="BY287" i="1"/>
  <c r="CD287" i="1"/>
  <c r="BP287" i="1"/>
  <c r="AV287" i="1"/>
  <c r="BA287" i="1"/>
  <c r="AS287" i="1"/>
  <c r="AX287" i="1"/>
  <c r="BC287" i="1"/>
  <c r="BF287" i="1"/>
  <c r="AW287" i="1"/>
  <c r="BB287" i="1"/>
  <c r="BG287" i="1"/>
  <c r="BH287" i="1"/>
  <c r="BI287" i="1"/>
  <c r="AI287" i="1"/>
  <c r="BJ287" i="1"/>
  <c r="BK287" i="1"/>
  <c r="BM287" i="1"/>
  <c r="AT287" i="1"/>
  <c r="AY287" i="1"/>
  <c r="BD287" i="1"/>
  <c r="AU287" i="1"/>
  <c r="AZ287" i="1"/>
  <c r="BE287" i="1"/>
  <c r="AQ287" i="1"/>
  <c r="X287" i="1"/>
  <c r="FS62" i="1"/>
  <c r="ER62" i="1"/>
  <c r="EW62" i="1"/>
  <c r="EO62" i="1"/>
  <c r="ET62" i="1"/>
  <c r="EY62" i="1"/>
  <c r="FB62" i="1"/>
  <c r="ES62" i="1"/>
  <c r="EX62" i="1"/>
  <c r="EP62" i="1"/>
  <c r="EU62" i="1"/>
  <c r="EZ62" i="1"/>
  <c r="FC62" i="1"/>
  <c r="EQ62" i="1"/>
  <c r="EV62" i="1"/>
  <c r="FA62" i="1"/>
  <c r="FD62" i="1"/>
  <c r="AM62" i="1"/>
  <c r="FE62" i="1"/>
  <c r="FF62" i="1"/>
  <c r="FG62" i="1"/>
  <c r="FI62" i="1"/>
  <c r="EM62" i="1"/>
  <c r="DS62" i="1"/>
  <c r="DX62" i="1"/>
  <c r="DP62" i="1"/>
  <c r="DU62" i="1"/>
  <c r="DZ62" i="1"/>
  <c r="EC62" i="1"/>
  <c r="DT62" i="1"/>
  <c r="DY62" i="1"/>
  <c r="DQ62" i="1"/>
  <c r="DV62" i="1"/>
  <c r="EA62" i="1"/>
  <c r="ED62" i="1"/>
  <c r="EH62" i="1"/>
  <c r="EJ62" i="1"/>
  <c r="EG62" i="1"/>
  <c r="AL62" i="1"/>
  <c r="DR62" i="1"/>
  <c r="DW62" i="1"/>
  <c r="EB62" i="1"/>
  <c r="EE62" i="1"/>
  <c r="EF62" i="1"/>
  <c r="DN62" i="1"/>
  <c r="CT62" i="1"/>
  <c r="CY62" i="1"/>
  <c r="CQ62" i="1"/>
  <c r="CV62" i="1"/>
  <c r="DA62" i="1"/>
  <c r="DD62" i="1"/>
  <c r="CU62" i="1"/>
  <c r="CZ62" i="1"/>
  <c r="CR62" i="1"/>
  <c r="CW62" i="1"/>
  <c r="DB62" i="1"/>
  <c r="DE62" i="1"/>
  <c r="CS62" i="1"/>
  <c r="CX62" i="1"/>
  <c r="DC62" i="1"/>
  <c r="DF62" i="1"/>
  <c r="AK62" i="1"/>
  <c r="DG62" i="1"/>
  <c r="DH62" i="1"/>
  <c r="DI62" i="1"/>
  <c r="DK62" i="1"/>
  <c r="CO62" i="1"/>
  <c r="BU62" i="1"/>
  <c r="BZ62" i="1"/>
  <c r="BR62" i="1"/>
  <c r="BW62" i="1"/>
  <c r="CB62" i="1"/>
  <c r="CE62" i="1"/>
  <c r="BV62" i="1"/>
  <c r="CA62" i="1"/>
  <c r="BS62" i="1"/>
  <c r="BX62" i="1"/>
  <c r="CC62" i="1"/>
  <c r="CF62" i="1"/>
  <c r="BT62" i="1"/>
  <c r="BY62" i="1"/>
  <c r="CD62" i="1"/>
  <c r="CG62" i="1"/>
  <c r="AJ62" i="1"/>
  <c r="CH62" i="1"/>
  <c r="CI62" i="1"/>
  <c r="CJ62" i="1"/>
  <c r="CL62" i="1"/>
  <c r="BP62" i="1"/>
  <c r="AV62" i="1"/>
  <c r="BA62" i="1"/>
  <c r="AS62" i="1"/>
  <c r="AX62" i="1"/>
  <c r="BC62" i="1"/>
  <c r="BF62" i="1"/>
  <c r="AW62" i="1"/>
  <c r="BB62" i="1"/>
  <c r="AT62" i="1"/>
  <c r="AY62" i="1"/>
  <c r="BD62" i="1"/>
  <c r="BG62" i="1"/>
  <c r="AU62" i="1"/>
  <c r="AZ62" i="1"/>
  <c r="BE62" i="1"/>
  <c r="BH62" i="1"/>
  <c r="AI62" i="1"/>
  <c r="BI62" i="1"/>
  <c r="BJ62" i="1"/>
  <c r="BK62" i="1"/>
  <c r="BM62" i="1"/>
  <c r="AQ62" i="1"/>
  <c r="X62" i="1"/>
  <c r="FS474" i="1"/>
  <c r="ER474" i="1"/>
  <c r="EW474" i="1"/>
  <c r="EO474" i="1"/>
  <c r="ET474" i="1"/>
  <c r="EY474" i="1"/>
  <c r="FB474" i="1"/>
  <c r="ES474" i="1"/>
  <c r="EX474" i="1"/>
  <c r="EP474" i="1"/>
  <c r="EU474" i="1"/>
  <c r="EZ474" i="1"/>
  <c r="FC474" i="1"/>
  <c r="EQ474" i="1"/>
  <c r="EV474" i="1"/>
  <c r="FA474" i="1"/>
  <c r="FD474" i="1"/>
  <c r="AM474" i="1"/>
  <c r="FE474" i="1"/>
  <c r="FF474" i="1"/>
  <c r="FG474" i="1"/>
  <c r="FI474" i="1"/>
  <c r="EM474" i="1"/>
  <c r="DS474" i="1"/>
  <c r="DX474" i="1"/>
  <c r="DP474" i="1"/>
  <c r="DU474" i="1"/>
  <c r="DZ474" i="1"/>
  <c r="EC474" i="1"/>
  <c r="DT474" i="1"/>
  <c r="DY474" i="1"/>
  <c r="DQ474" i="1"/>
  <c r="DV474" i="1"/>
  <c r="EA474" i="1"/>
  <c r="ED474" i="1"/>
  <c r="DR474" i="1"/>
  <c r="DW474" i="1"/>
  <c r="EB474" i="1"/>
  <c r="EE474" i="1"/>
  <c r="AL474" i="1"/>
  <c r="EF474" i="1"/>
  <c r="EG474" i="1"/>
  <c r="EH474" i="1"/>
  <c r="EJ474" i="1"/>
  <c r="DN474" i="1"/>
  <c r="CT474" i="1"/>
  <c r="CY474" i="1"/>
  <c r="CQ474" i="1"/>
  <c r="CV474" i="1"/>
  <c r="DA474" i="1"/>
  <c r="DD474" i="1"/>
  <c r="CU474" i="1"/>
  <c r="CZ474" i="1"/>
  <c r="CR474" i="1"/>
  <c r="CW474" i="1"/>
  <c r="DB474" i="1"/>
  <c r="DE474" i="1"/>
  <c r="CS474" i="1"/>
  <c r="CX474" i="1"/>
  <c r="DC474" i="1"/>
  <c r="DF474" i="1"/>
  <c r="AK474" i="1"/>
  <c r="DG474" i="1"/>
  <c r="DH474" i="1"/>
  <c r="DI474" i="1"/>
  <c r="DK474" i="1"/>
  <c r="CO474" i="1"/>
  <c r="BU474" i="1"/>
  <c r="BZ474" i="1"/>
  <c r="BR474" i="1"/>
  <c r="BW474" i="1"/>
  <c r="CB474" i="1"/>
  <c r="CE474" i="1"/>
  <c r="BV474" i="1"/>
  <c r="CA474" i="1"/>
  <c r="BS474" i="1"/>
  <c r="BX474" i="1"/>
  <c r="CC474" i="1"/>
  <c r="CF474" i="1"/>
  <c r="BT474" i="1"/>
  <c r="BY474" i="1"/>
  <c r="CD474" i="1"/>
  <c r="CG474" i="1"/>
  <c r="AJ474" i="1"/>
  <c r="CH474" i="1"/>
  <c r="CI474" i="1"/>
  <c r="CJ474" i="1"/>
  <c r="CL474" i="1"/>
  <c r="BP474" i="1"/>
  <c r="AV474" i="1"/>
  <c r="BA474" i="1"/>
  <c r="AS474" i="1"/>
  <c r="AX474" i="1"/>
  <c r="BC474" i="1"/>
  <c r="BF474" i="1"/>
  <c r="AW474" i="1"/>
  <c r="BB474" i="1"/>
  <c r="AT474" i="1"/>
  <c r="AY474" i="1"/>
  <c r="BD474" i="1"/>
  <c r="BG474" i="1"/>
  <c r="AU474" i="1"/>
  <c r="AZ474" i="1"/>
  <c r="BE474" i="1"/>
  <c r="BH474" i="1"/>
  <c r="AI474" i="1"/>
  <c r="BI474" i="1"/>
  <c r="BJ474" i="1"/>
  <c r="BK474" i="1"/>
  <c r="BM474" i="1"/>
  <c r="AQ474" i="1"/>
  <c r="X474" i="1"/>
  <c r="FS470" i="1"/>
  <c r="ER470" i="1"/>
  <c r="EW470" i="1"/>
  <c r="EO470" i="1"/>
  <c r="ET470" i="1"/>
  <c r="EY470" i="1"/>
  <c r="FB470" i="1"/>
  <c r="ES470" i="1"/>
  <c r="EX470" i="1"/>
  <c r="EP470" i="1"/>
  <c r="EU470" i="1"/>
  <c r="EZ470" i="1"/>
  <c r="FC470" i="1"/>
  <c r="EQ470" i="1"/>
  <c r="EV470" i="1"/>
  <c r="FA470" i="1"/>
  <c r="FD470" i="1"/>
  <c r="AM470" i="1"/>
  <c r="FE470" i="1"/>
  <c r="FF470" i="1"/>
  <c r="FG470" i="1"/>
  <c r="FI470" i="1"/>
  <c r="EM470" i="1"/>
  <c r="DS470" i="1"/>
  <c r="DX470" i="1"/>
  <c r="DP470" i="1"/>
  <c r="DU470" i="1"/>
  <c r="DZ470" i="1"/>
  <c r="EC470" i="1"/>
  <c r="DT470" i="1"/>
  <c r="DY470" i="1"/>
  <c r="DQ470" i="1"/>
  <c r="DV470" i="1"/>
  <c r="EA470" i="1"/>
  <c r="ED470" i="1"/>
  <c r="EH470" i="1"/>
  <c r="EJ470" i="1"/>
  <c r="EG470" i="1"/>
  <c r="AL470" i="1"/>
  <c r="DR470" i="1"/>
  <c r="DW470" i="1"/>
  <c r="EB470" i="1"/>
  <c r="EE470" i="1"/>
  <c r="EF470" i="1"/>
  <c r="DN470" i="1"/>
  <c r="CT470" i="1"/>
  <c r="CY470" i="1"/>
  <c r="CQ470" i="1"/>
  <c r="CV470" i="1"/>
  <c r="DA470" i="1"/>
  <c r="DD470" i="1"/>
  <c r="CU470" i="1"/>
  <c r="CZ470" i="1"/>
  <c r="CR470" i="1"/>
  <c r="CW470" i="1"/>
  <c r="DB470" i="1"/>
  <c r="DE470" i="1"/>
  <c r="CS470" i="1"/>
  <c r="CX470" i="1"/>
  <c r="DC470" i="1"/>
  <c r="DF470" i="1"/>
  <c r="AK470" i="1"/>
  <c r="DG470" i="1"/>
  <c r="DH470" i="1"/>
  <c r="DI470" i="1"/>
  <c r="DK470" i="1"/>
  <c r="CO470" i="1"/>
  <c r="BU470" i="1"/>
  <c r="BZ470" i="1"/>
  <c r="BR470" i="1"/>
  <c r="BW470" i="1"/>
  <c r="CB470" i="1"/>
  <c r="CE470" i="1"/>
  <c r="BV470" i="1"/>
  <c r="CA470" i="1"/>
  <c r="BS470" i="1"/>
  <c r="BX470" i="1"/>
  <c r="CC470" i="1"/>
  <c r="CF470" i="1"/>
  <c r="BT470" i="1"/>
  <c r="BY470" i="1"/>
  <c r="CD470" i="1"/>
  <c r="CG470" i="1"/>
  <c r="AJ470" i="1"/>
  <c r="CH470" i="1"/>
  <c r="CI470" i="1"/>
  <c r="CJ470" i="1"/>
  <c r="CL470" i="1"/>
  <c r="BP470" i="1"/>
  <c r="AV470" i="1"/>
  <c r="BA470" i="1"/>
  <c r="AS470" i="1"/>
  <c r="AX470" i="1"/>
  <c r="BC470" i="1"/>
  <c r="BF470" i="1"/>
  <c r="AW470" i="1"/>
  <c r="BB470" i="1"/>
  <c r="AT470" i="1"/>
  <c r="AY470" i="1"/>
  <c r="BD470" i="1"/>
  <c r="BG470" i="1"/>
  <c r="AU470" i="1"/>
  <c r="AZ470" i="1"/>
  <c r="BE470" i="1"/>
  <c r="BH470" i="1"/>
  <c r="AI470" i="1"/>
  <c r="BI470" i="1"/>
  <c r="BJ470" i="1"/>
  <c r="BK470" i="1"/>
  <c r="BM470" i="1"/>
  <c r="AQ470" i="1"/>
  <c r="X470" i="1"/>
  <c r="FS471" i="1"/>
  <c r="ER471" i="1"/>
  <c r="EW471" i="1"/>
  <c r="EO471" i="1"/>
  <c r="ET471" i="1"/>
  <c r="EY471" i="1"/>
  <c r="FB471" i="1"/>
  <c r="ES471" i="1"/>
  <c r="EX471" i="1"/>
  <c r="EP471" i="1"/>
  <c r="EU471" i="1"/>
  <c r="EZ471" i="1"/>
  <c r="FC471" i="1"/>
  <c r="EQ471" i="1"/>
  <c r="EV471" i="1"/>
  <c r="FA471" i="1"/>
  <c r="FD471" i="1"/>
  <c r="AM471" i="1"/>
  <c r="FE471" i="1"/>
  <c r="FF471" i="1"/>
  <c r="FG471" i="1"/>
  <c r="FI471" i="1"/>
  <c r="EM471" i="1"/>
  <c r="DS471" i="1"/>
  <c r="DX471" i="1"/>
  <c r="DP471" i="1"/>
  <c r="DU471" i="1"/>
  <c r="DZ471" i="1"/>
  <c r="EC471" i="1"/>
  <c r="DT471" i="1"/>
  <c r="DY471" i="1"/>
  <c r="DQ471" i="1"/>
  <c r="DV471" i="1"/>
  <c r="EA471" i="1"/>
  <c r="ED471" i="1"/>
  <c r="EH471" i="1"/>
  <c r="EJ471" i="1"/>
  <c r="EG471" i="1"/>
  <c r="AL471" i="1"/>
  <c r="DR471" i="1"/>
  <c r="DW471" i="1"/>
  <c r="EB471" i="1"/>
  <c r="EE471" i="1"/>
  <c r="EF471" i="1"/>
  <c r="DN471" i="1"/>
  <c r="CT471" i="1"/>
  <c r="CY471" i="1"/>
  <c r="CQ471" i="1"/>
  <c r="CV471" i="1"/>
  <c r="DA471" i="1"/>
  <c r="DD471" i="1"/>
  <c r="CU471" i="1"/>
  <c r="CZ471" i="1"/>
  <c r="CR471" i="1"/>
  <c r="CW471" i="1"/>
  <c r="DB471" i="1"/>
  <c r="DE471" i="1"/>
  <c r="CS471" i="1"/>
  <c r="CX471" i="1"/>
  <c r="DC471" i="1"/>
  <c r="DF471" i="1"/>
  <c r="AK471" i="1"/>
  <c r="DG471" i="1"/>
  <c r="DH471" i="1"/>
  <c r="DI471" i="1"/>
  <c r="DK471" i="1"/>
  <c r="CO471" i="1"/>
  <c r="BU471" i="1"/>
  <c r="BZ471" i="1"/>
  <c r="BR471" i="1"/>
  <c r="BW471" i="1"/>
  <c r="CB471" i="1"/>
  <c r="CE471" i="1"/>
  <c r="BV471" i="1"/>
  <c r="CA471" i="1"/>
  <c r="BS471" i="1"/>
  <c r="BX471" i="1"/>
  <c r="CC471" i="1"/>
  <c r="CF471" i="1"/>
  <c r="BT471" i="1"/>
  <c r="BY471" i="1"/>
  <c r="CD471" i="1"/>
  <c r="CG471" i="1"/>
  <c r="AJ471" i="1"/>
  <c r="CH471" i="1"/>
  <c r="CI471" i="1"/>
  <c r="CJ471" i="1"/>
  <c r="CL471" i="1"/>
  <c r="BP471" i="1"/>
  <c r="AV471" i="1"/>
  <c r="BA471" i="1"/>
  <c r="AS471" i="1"/>
  <c r="AX471" i="1"/>
  <c r="BC471" i="1"/>
  <c r="BF471" i="1"/>
  <c r="AW471" i="1"/>
  <c r="BB471" i="1"/>
  <c r="AT471" i="1"/>
  <c r="AY471" i="1"/>
  <c r="BD471" i="1"/>
  <c r="BG471" i="1"/>
  <c r="AU471" i="1"/>
  <c r="AZ471" i="1"/>
  <c r="BE471" i="1"/>
  <c r="BH471" i="1"/>
  <c r="AI471" i="1"/>
  <c r="BI471" i="1"/>
  <c r="BJ471" i="1"/>
  <c r="BK471" i="1"/>
  <c r="BM471" i="1"/>
  <c r="AQ471" i="1"/>
  <c r="X471" i="1"/>
  <c r="FS465" i="1"/>
  <c r="ER465" i="1"/>
  <c r="EW465" i="1"/>
  <c r="EO465" i="1"/>
  <c r="ET465" i="1"/>
  <c r="EY465" i="1"/>
  <c r="FB465" i="1"/>
  <c r="ES465" i="1"/>
  <c r="EX465" i="1"/>
  <c r="EP465" i="1"/>
  <c r="EU465" i="1"/>
  <c r="EZ465" i="1"/>
  <c r="FC465" i="1"/>
  <c r="EQ465" i="1"/>
  <c r="EV465" i="1"/>
  <c r="FA465" i="1"/>
  <c r="FD465" i="1"/>
  <c r="AM465" i="1"/>
  <c r="FE465" i="1"/>
  <c r="FF465" i="1"/>
  <c r="FG465" i="1"/>
  <c r="FI465" i="1"/>
  <c r="EM465" i="1"/>
  <c r="DS465" i="1"/>
  <c r="DX465" i="1"/>
  <c r="DP465" i="1"/>
  <c r="DU465" i="1"/>
  <c r="DZ465" i="1"/>
  <c r="EC465" i="1"/>
  <c r="DT465" i="1"/>
  <c r="DY465" i="1"/>
  <c r="DQ465" i="1"/>
  <c r="DV465" i="1"/>
  <c r="EA465" i="1"/>
  <c r="ED465" i="1"/>
  <c r="EH465" i="1"/>
  <c r="EJ465" i="1"/>
  <c r="EG465" i="1"/>
  <c r="AL465" i="1"/>
  <c r="DR465" i="1"/>
  <c r="DW465" i="1"/>
  <c r="EB465" i="1"/>
  <c r="EE465" i="1"/>
  <c r="EF465" i="1"/>
  <c r="DN465" i="1"/>
  <c r="CT465" i="1"/>
  <c r="CY465" i="1"/>
  <c r="CQ465" i="1"/>
  <c r="CV465" i="1"/>
  <c r="DA465" i="1"/>
  <c r="DD465" i="1"/>
  <c r="CU465" i="1"/>
  <c r="CZ465" i="1"/>
  <c r="CR465" i="1"/>
  <c r="CW465" i="1"/>
  <c r="DB465" i="1"/>
  <c r="DE465" i="1"/>
  <c r="CS465" i="1"/>
  <c r="CX465" i="1"/>
  <c r="DC465" i="1"/>
  <c r="DF465" i="1"/>
  <c r="AK465" i="1"/>
  <c r="DG465" i="1"/>
  <c r="DH465" i="1"/>
  <c r="DI465" i="1"/>
  <c r="DK465" i="1"/>
  <c r="CO465" i="1"/>
  <c r="BU465" i="1"/>
  <c r="BZ465" i="1"/>
  <c r="BR465" i="1"/>
  <c r="BW465" i="1"/>
  <c r="CB465" i="1"/>
  <c r="CE465" i="1"/>
  <c r="BV465" i="1"/>
  <c r="CA465" i="1"/>
  <c r="BS465" i="1"/>
  <c r="BX465" i="1"/>
  <c r="CC465" i="1"/>
  <c r="CF465" i="1"/>
  <c r="BT465" i="1"/>
  <c r="BY465" i="1"/>
  <c r="CD465" i="1"/>
  <c r="CG465" i="1"/>
  <c r="AJ465" i="1"/>
  <c r="CH465" i="1"/>
  <c r="CI465" i="1"/>
  <c r="CJ465" i="1"/>
  <c r="CL465" i="1"/>
  <c r="BP465" i="1"/>
  <c r="AV465" i="1"/>
  <c r="BA465" i="1"/>
  <c r="AS465" i="1"/>
  <c r="AX465" i="1"/>
  <c r="BC465" i="1"/>
  <c r="BF465" i="1"/>
  <c r="AW465" i="1"/>
  <c r="BB465" i="1"/>
  <c r="AT465" i="1"/>
  <c r="AY465" i="1"/>
  <c r="BD465" i="1"/>
  <c r="BG465" i="1"/>
  <c r="AU465" i="1"/>
  <c r="AZ465" i="1"/>
  <c r="BE465" i="1"/>
  <c r="BH465" i="1"/>
  <c r="AI465" i="1"/>
  <c r="BI465" i="1"/>
  <c r="BJ465" i="1"/>
  <c r="BK465" i="1"/>
  <c r="BM465" i="1"/>
  <c r="AQ465" i="1"/>
  <c r="X465" i="1"/>
  <c r="FS473" i="1"/>
  <c r="ER473" i="1"/>
  <c r="EW473" i="1"/>
  <c r="EO473" i="1"/>
  <c r="ET473" i="1"/>
  <c r="EY473" i="1"/>
  <c r="FB473" i="1"/>
  <c r="ES473" i="1"/>
  <c r="EX473" i="1"/>
  <c r="EP473" i="1"/>
  <c r="EU473" i="1"/>
  <c r="EZ473" i="1"/>
  <c r="FC473" i="1"/>
  <c r="EQ473" i="1"/>
  <c r="EV473" i="1"/>
  <c r="FA473" i="1"/>
  <c r="FD473" i="1"/>
  <c r="AM473" i="1"/>
  <c r="FE473" i="1"/>
  <c r="FF473" i="1"/>
  <c r="FG473" i="1"/>
  <c r="FI473" i="1"/>
  <c r="EM473" i="1"/>
  <c r="DS473" i="1"/>
  <c r="DX473" i="1"/>
  <c r="DP473" i="1"/>
  <c r="DU473" i="1"/>
  <c r="DZ473" i="1"/>
  <c r="EC473" i="1"/>
  <c r="DT473" i="1"/>
  <c r="DY473" i="1"/>
  <c r="DQ473" i="1"/>
  <c r="DV473" i="1"/>
  <c r="EA473" i="1"/>
  <c r="ED473" i="1"/>
  <c r="EH473" i="1"/>
  <c r="EJ473" i="1"/>
  <c r="EG473" i="1"/>
  <c r="AL473" i="1"/>
  <c r="DR473" i="1"/>
  <c r="DW473" i="1"/>
  <c r="EB473" i="1"/>
  <c r="EE473" i="1"/>
  <c r="EF473" i="1"/>
  <c r="DN473" i="1"/>
  <c r="CT473" i="1"/>
  <c r="CY473" i="1"/>
  <c r="CQ473" i="1"/>
  <c r="CV473" i="1"/>
  <c r="DA473" i="1"/>
  <c r="DD473" i="1"/>
  <c r="CU473" i="1"/>
  <c r="CZ473" i="1"/>
  <c r="CR473" i="1"/>
  <c r="CW473" i="1"/>
  <c r="DB473" i="1"/>
  <c r="DE473" i="1"/>
  <c r="CS473" i="1"/>
  <c r="CX473" i="1"/>
  <c r="DC473" i="1"/>
  <c r="DF473" i="1"/>
  <c r="AK473" i="1"/>
  <c r="DG473" i="1"/>
  <c r="DH473" i="1"/>
  <c r="DI473" i="1"/>
  <c r="DK473" i="1"/>
  <c r="CO473" i="1"/>
  <c r="BU473" i="1"/>
  <c r="BZ473" i="1"/>
  <c r="BR473" i="1"/>
  <c r="BW473" i="1"/>
  <c r="CB473" i="1"/>
  <c r="CE473" i="1"/>
  <c r="BV473" i="1"/>
  <c r="CA473" i="1"/>
  <c r="BS473" i="1"/>
  <c r="BX473" i="1"/>
  <c r="CC473" i="1"/>
  <c r="CF473" i="1"/>
  <c r="BT473" i="1"/>
  <c r="BY473" i="1"/>
  <c r="CD473" i="1"/>
  <c r="CG473" i="1"/>
  <c r="AJ473" i="1"/>
  <c r="CH473" i="1"/>
  <c r="CI473" i="1"/>
  <c r="CJ473" i="1"/>
  <c r="CL473" i="1"/>
  <c r="BP473" i="1"/>
  <c r="AV473" i="1"/>
  <c r="BA473" i="1"/>
  <c r="AS473" i="1"/>
  <c r="AX473" i="1"/>
  <c r="BC473" i="1"/>
  <c r="BF473" i="1"/>
  <c r="AW473" i="1"/>
  <c r="BB473" i="1"/>
  <c r="AT473" i="1"/>
  <c r="AY473" i="1"/>
  <c r="BD473" i="1"/>
  <c r="BG473" i="1"/>
  <c r="AU473" i="1"/>
  <c r="AZ473" i="1"/>
  <c r="BE473" i="1"/>
  <c r="BH473" i="1"/>
  <c r="AI473" i="1"/>
  <c r="BI473" i="1"/>
  <c r="BJ473" i="1"/>
  <c r="BK473" i="1"/>
  <c r="BM473" i="1"/>
  <c r="AQ473" i="1"/>
  <c r="X473" i="1"/>
  <c r="FS468" i="1"/>
  <c r="ER468" i="1"/>
  <c r="EW468" i="1"/>
  <c r="EO468" i="1"/>
  <c r="ET468" i="1"/>
  <c r="EY468" i="1"/>
  <c r="FB468" i="1"/>
  <c r="ES468" i="1"/>
  <c r="EX468" i="1"/>
  <c r="EP468" i="1"/>
  <c r="EU468" i="1"/>
  <c r="EZ468" i="1"/>
  <c r="FC468" i="1"/>
  <c r="EQ468" i="1"/>
  <c r="EV468" i="1"/>
  <c r="FA468" i="1"/>
  <c r="FD468" i="1"/>
  <c r="AM468" i="1"/>
  <c r="FE468" i="1"/>
  <c r="FF468" i="1"/>
  <c r="FG468" i="1"/>
  <c r="FI468" i="1"/>
  <c r="EM468" i="1"/>
  <c r="DS468" i="1"/>
  <c r="DX468" i="1"/>
  <c r="DP468" i="1"/>
  <c r="DU468" i="1"/>
  <c r="DZ468" i="1"/>
  <c r="EC468" i="1"/>
  <c r="DT468" i="1"/>
  <c r="DY468" i="1"/>
  <c r="DQ468" i="1"/>
  <c r="DV468" i="1"/>
  <c r="EA468" i="1"/>
  <c r="ED468" i="1"/>
  <c r="EH468" i="1"/>
  <c r="EJ468" i="1"/>
  <c r="EG468" i="1"/>
  <c r="AL468" i="1"/>
  <c r="DR468" i="1"/>
  <c r="DW468" i="1"/>
  <c r="EB468" i="1"/>
  <c r="EE468" i="1"/>
  <c r="EF468" i="1"/>
  <c r="DN468" i="1"/>
  <c r="CT468" i="1"/>
  <c r="CY468" i="1"/>
  <c r="CQ468" i="1"/>
  <c r="CV468" i="1"/>
  <c r="DA468" i="1"/>
  <c r="DD468" i="1"/>
  <c r="CU468" i="1"/>
  <c r="CZ468" i="1"/>
  <c r="CR468" i="1"/>
  <c r="CW468" i="1"/>
  <c r="DB468" i="1"/>
  <c r="DE468" i="1"/>
  <c r="CS468" i="1"/>
  <c r="CX468" i="1"/>
  <c r="DC468" i="1"/>
  <c r="DF468" i="1"/>
  <c r="AK468" i="1"/>
  <c r="DG468" i="1"/>
  <c r="DH468" i="1"/>
  <c r="DI468" i="1"/>
  <c r="DK468" i="1"/>
  <c r="CO468" i="1"/>
  <c r="BU468" i="1"/>
  <c r="BZ468" i="1"/>
  <c r="BR468" i="1"/>
  <c r="BW468" i="1"/>
  <c r="CB468" i="1"/>
  <c r="CE468" i="1"/>
  <c r="BV468" i="1"/>
  <c r="CA468" i="1"/>
  <c r="BS468" i="1"/>
  <c r="BX468" i="1"/>
  <c r="CC468" i="1"/>
  <c r="CF468" i="1"/>
  <c r="BT468" i="1"/>
  <c r="BY468" i="1"/>
  <c r="CD468" i="1"/>
  <c r="CG468" i="1"/>
  <c r="AJ468" i="1"/>
  <c r="CH468" i="1"/>
  <c r="CI468" i="1"/>
  <c r="CJ468" i="1"/>
  <c r="CL468" i="1"/>
  <c r="BP468" i="1"/>
  <c r="AV468" i="1"/>
  <c r="BA468" i="1"/>
  <c r="AS468" i="1"/>
  <c r="AX468" i="1"/>
  <c r="BC468" i="1"/>
  <c r="BF468" i="1"/>
  <c r="AW468" i="1"/>
  <c r="BB468" i="1"/>
  <c r="AT468" i="1"/>
  <c r="AY468" i="1"/>
  <c r="BD468" i="1"/>
  <c r="BG468" i="1"/>
  <c r="AU468" i="1"/>
  <c r="AZ468" i="1"/>
  <c r="BE468" i="1"/>
  <c r="BH468" i="1"/>
  <c r="AI468" i="1"/>
  <c r="BI468" i="1"/>
  <c r="BJ468" i="1"/>
  <c r="BK468" i="1"/>
  <c r="BM468" i="1"/>
  <c r="AQ468" i="1"/>
  <c r="X468" i="1"/>
  <c r="FS463" i="1"/>
  <c r="ER463" i="1"/>
  <c r="EW463" i="1"/>
  <c r="EO463" i="1"/>
  <c r="ET463" i="1"/>
  <c r="EY463" i="1"/>
  <c r="FB463" i="1"/>
  <c r="ES463" i="1"/>
  <c r="EX463" i="1"/>
  <c r="EP463" i="1"/>
  <c r="EU463" i="1"/>
  <c r="EZ463" i="1"/>
  <c r="FC463" i="1"/>
  <c r="EQ463" i="1"/>
  <c r="EV463" i="1"/>
  <c r="FA463" i="1"/>
  <c r="FD463" i="1"/>
  <c r="AM463" i="1"/>
  <c r="FE463" i="1"/>
  <c r="FF463" i="1"/>
  <c r="FG463" i="1"/>
  <c r="FI463" i="1"/>
  <c r="EM463" i="1"/>
  <c r="DS463" i="1"/>
  <c r="DX463" i="1"/>
  <c r="DP463" i="1"/>
  <c r="DU463" i="1"/>
  <c r="DZ463" i="1"/>
  <c r="EC463" i="1"/>
  <c r="DT463" i="1"/>
  <c r="DY463" i="1"/>
  <c r="DQ463" i="1"/>
  <c r="DV463" i="1"/>
  <c r="EA463" i="1"/>
  <c r="ED463" i="1"/>
  <c r="DR463" i="1"/>
  <c r="DW463" i="1"/>
  <c r="EB463" i="1"/>
  <c r="EE463" i="1"/>
  <c r="AL463" i="1"/>
  <c r="EF463" i="1"/>
  <c r="EG463" i="1"/>
  <c r="EH463" i="1"/>
  <c r="EJ463" i="1"/>
  <c r="DN463" i="1"/>
  <c r="CT463" i="1"/>
  <c r="CY463" i="1"/>
  <c r="CQ463" i="1"/>
  <c r="CV463" i="1"/>
  <c r="DA463" i="1"/>
  <c r="DD463" i="1"/>
  <c r="CU463" i="1"/>
  <c r="CZ463" i="1"/>
  <c r="CR463" i="1"/>
  <c r="CW463" i="1"/>
  <c r="DB463" i="1"/>
  <c r="DE463" i="1"/>
  <c r="CS463" i="1"/>
  <c r="CX463" i="1"/>
  <c r="DC463" i="1"/>
  <c r="DF463" i="1"/>
  <c r="AK463" i="1"/>
  <c r="DG463" i="1"/>
  <c r="DH463" i="1"/>
  <c r="DI463" i="1"/>
  <c r="DK463" i="1"/>
  <c r="CO463" i="1"/>
  <c r="BU463" i="1"/>
  <c r="BZ463" i="1"/>
  <c r="BR463" i="1"/>
  <c r="BW463" i="1"/>
  <c r="CB463" i="1"/>
  <c r="CE463" i="1"/>
  <c r="BV463" i="1"/>
  <c r="CA463" i="1"/>
  <c r="BS463" i="1"/>
  <c r="BX463" i="1"/>
  <c r="CC463" i="1"/>
  <c r="CF463" i="1"/>
  <c r="BT463" i="1"/>
  <c r="BY463" i="1"/>
  <c r="CD463" i="1"/>
  <c r="CG463" i="1"/>
  <c r="AJ463" i="1"/>
  <c r="CH463" i="1"/>
  <c r="CI463" i="1"/>
  <c r="CJ463" i="1"/>
  <c r="CL463" i="1"/>
  <c r="BP463" i="1"/>
  <c r="AV463" i="1"/>
  <c r="BA463" i="1"/>
  <c r="AS463" i="1"/>
  <c r="AX463" i="1"/>
  <c r="BC463" i="1"/>
  <c r="BF463" i="1"/>
  <c r="AW463" i="1"/>
  <c r="BB463" i="1"/>
  <c r="AT463" i="1"/>
  <c r="AY463" i="1"/>
  <c r="BD463" i="1"/>
  <c r="BG463" i="1"/>
  <c r="AU463" i="1"/>
  <c r="AZ463" i="1"/>
  <c r="BE463" i="1"/>
  <c r="BH463" i="1"/>
  <c r="AI463" i="1"/>
  <c r="BI463" i="1"/>
  <c r="BJ463" i="1"/>
  <c r="BK463" i="1"/>
  <c r="BM463" i="1"/>
  <c r="AQ463" i="1"/>
  <c r="X463" i="1"/>
  <c r="FS472" i="1"/>
  <c r="ER472" i="1"/>
  <c r="EW472" i="1"/>
  <c r="EO472" i="1"/>
  <c r="ET472" i="1"/>
  <c r="EY472" i="1"/>
  <c r="FB472" i="1"/>
  <c r="ES472" i="1"/>
  <c r="EX472" i="1"/>
  <c r="EP472" i="1"/>
  <c r="EU472" i="1"/>
  <c r="EZ472" i="1"/>
  <c r="FC472" i="1"/>
  <c r="EQ472" i="1"/>
  <c r="EV472" i="1"/>
  <c r="FA472" i="1"/>
  <c r="FD472" i="1"/>
  <c r="AM472" i="1"/>
  <c r="FE472" i="1"/>
  <c r="FF472" i="1"/>
  <c r="FG472" i="1"/>
  <c r="FI472" i="1"/>
  <c r="EM472" i="1"/>
  <c r="DS472" i="1"/>
  <c r="DX472" i="1"/>
  <c r="DP472" i="1"/>
  <c r="DU472" i="1"/>
  <c r="DZ472" i="1"/>
  <c r="EC472" i="1"/>
  <c r="DT472" i="1"/>
  <c r="DY472" i="1"/>
  <c r="DQ472" i="1"/>
  <c r="DV472" i="1"/>
  <c r="EA472" i="1"/>
  <c r="ED472" i="1"/>
  <c r="EH472" i="1"/>
  <c r="EJ472" i="1"/>
  <c r="EG472" i="1"/>
  <c r="AL472" i="1"/>
  <c r="DR472" i="1"/>
  <c r="DW472" i="1"/>
  <c r="EB472" i="1"/>
  <c r="EE472" i="1"/>
  <c r="EF472" i="1"/>
  <c r="DN472" i="1"/>
  <c r="CT472" i="1"/>
  <c r="CY472" i="1"/>
  <c r="CQ472" i="1"/>
  <c r="CV472" i="1"/>
  <c r="DA472" i="1"/>
  <c r="DD472" i="1"/>
  <c r="CU472" i="1"/>
  <c r="CZ472" i="1"/>
  <c r="CR472" i="1"/>
  <c r="CW472" i="1"/>
  <c r="DB472" i="1"/>
  <c r="DE472" i="1"/>
  <c r="CS472" i="1"/>
  <c r="CX472" i="1"/>
  <c r="DC472" i="1"/>
  <c r="DF472" i="1"/>
  <c r="AK472" i="1"/>
  <c r="DG472" i="1"/>
  <c r="DH472" i="1"/>
  <c r="DI472" i="1"/>
  <c r="DK472" i="1"/>
  <c r="CO472" i="1"/>
  <c r="BU472" i="1"/>
  <c r="BZ472" i="1"/>
  <c r="BR472" i="1"/>
  <c r="BW472" i="1"/>
  <c r="CB472" i="1"/>
  <c r="CE472" i="1"/>
  <c r="BV472" i="1"/>
  <c r="CA472" i="1"/>
  <c r="BS472" i="1"/>
  <c r="BX472" i="1"/>
  <c r="CC472" i="1"/>
  <c r="CF472" i="1"/>
  <c r="BT472" i="1"/>
  <c r="BY472" i="1"/>
  <c r="CD472" i="1"/>
  <c r="CG472" i="1"/>
  <c r="AJ472" i="1"/>
  <c r="CH472" i="1"/>
  <c r="CI472" i="1"/>
  <c r="CJ472" i="1"/>
  <c r="CL472" i="1"/>
  <c r="BP472" i="1"/>
  <c r="AV472" i="1"/>
  <c r="BA472" i="1"/>
  <c r="AS472" i="1"/>
  <c r="AX472" i="1"/>
  <c r="BC472" i="1"/>
  <c r="BF472" i="1"/>
  <c r="AW472" i="1"/>
  <c r="BB472" i="1"/>
  <c r="AT472" i="1"/>
  <c r="AY472" i="1"/>
  <c r="BD472" i="1"/>
  <c r="BG472" i="1"/>
  <c r="AU472" i="1"/>
  <c r="AZ472" i="1"/>
  <c r="BE472" i="1"/>
  <c r="BH472" i="1"/>
  <c r="AI472" i="1"/>
  <c r="BI472" i="1"/>
  <c r="BJ472" i="1"/>
  <c r="BK472" i="1"/>
  <c r="BM472" i="1"/>
  <c r="AQ472" i="1"/>
  <c r="X472" i="1"/>
  <c r="FS464" i="1"/>
  <c r="ER464" i="1"/>
  <c r="EW464" i="1"/>
  <c r="EO464" i="1"/>
  <c r="ET464" i="1"/>
  <c r="EY464" i="1"/>
  <c r="FB464" i="1"/>
  <c r="ES464" i="1"/>
  <c r="EX464" i="1"/>
  <c r="EP464" i="1"/>
  <c r="EU464" i="1"/>
  <c r="EZ464" i="1"/>
  <c r="FC464" i="1"/>
  <c r="EQ464" i="1"/>
  <c r="EV464" i="1"/>
  <c r="FA464" i="1"/>
  <c r="FD464" i="1"/>
  <c r="AM464" i="1"/>
  <c r="FE464" i="1"/>
  <c r="FF464" i="1"/>
  <c r="FG464" i="1"/>
  <c r="FI464" i="1"/>
  <c r="EM464" i="1"/>
  <c r="DS464" i="1"/>
  <c r="DX464" i="1"/>
  <c r="DP464" i="1"/>
  <c r="DU464" i="1"/>
  <c r="DZ464" i="1"/>
  <c r="EC464" i="1"/>
  <c r="DT464" i="1"/>
  <c r="DY464" i="1"/>
  <c r="DQ464" i="1"/>
  <c r="DV464" i="1"/>
  <c r="EA464" i="1"/>
  <c r="ED464" i="1"/>
  <c r="EH464" i="1"/>
  <c r="EJ464" i="1"/>
  <c r="EG464" i="1"/>
  <c r="AL464" i="1"/>
  <c r="DR464" i="1"/>
  <c r="DW464" i="1"/>
  <c r="EB464" i="1"/>
  <c r="EE464" i="1"/>
  <c r="EF464" i="1"/>
  <c r="DN464" i="1"/>
  <c r="CT464" i="1"/>
  <c r="CY464" i="1"/>
  <c r="CQ464" i="1"/>
  <c r="CV464" i="1"/>
  <c r="DA464" i="1"/>
  <c r="DD464" i="1"/>
  <c r="CU464" i="1"/>
  <c r="CZ464" i="1"/>
  <c r="CR464" i="1"/>
  <c r="CW464" i="1"/>
  <c r="DB464" i="1"/>
  <c r="DE464" i="1"/>
  <c r="CS464" i="1"/>
  <c r="CX464" i="1"/>
  <c r="DC464" i="1"/>
  <c r="DF464" i="1"/>
  <c r="AK464" i="1"/>
  <c r="DG464" i="1"/>
  <c r="DH464" i="1"/>
  <c r="DI464" i="1"/>
  <c r="DK464" i="1"/>
  <c r="CO464" i="1"/>
  <c r="BU464" i="1"/>
  <c r="BZ464" i="1"/>
  <c r="BR464" i="1"/>
  <c r="BW464" i="1"/>
  <c r="CB464" i="1"/>
  <c r="CE464" i="1"/>
  <c r="BV464" i="1"/>
  <c r="CA464" i="1"/>
  <c r="BS464" i="1"/>
  <c r="BX464" i="1"/>
  <c r="CC464" i="1"/>
  <c r="CF464" i="1"/>
  <c r="BT464" i="1"/>
  <c r="BY464" i="1"/>
  <c r="CD464" i="1"/>
  <c r="CG464" i="1"/>
  <c r="AJ464" i="1"/>
  <c r="CH464" i="1"/>
  <c r="CI464" i="1"/>
  <c r="CJ464" i="1"/>
  <c r="CL464" i="1"/>
  <c r="BP464" i="1"/>
  <c r="AV464" i="1"/>
  <c r="BA464" i="1"/>
  <c r="AS464" i="1"/>
  <c r="AX464" i="1"/>
  <c r="BC464" i="1"/>
  <c r="BF464" i="1"/>
  <c r="AW464" i="1"/>
  <c r="BB464" i="1"/>
  <c r="AT464" i="1"/>
  <c r="AY464" i="1"/>
  <c r="BD464" i="1"/>
  <c r="BG464" i="1"/>
  <c r="AU464" i="1"/>
  <c r="AZ464" i="1"/>
  <c r="BE464" i="1"/>
  <c r="BH464" i="1"/>
  <c r="AI464" i="1"/>
  <c r="BI464" i="1"/>
  <c r="BJ464" i="1"/>
  <c r="BK464" i="1"/>
  <c r="BM464" i="1"/>
  <c r="AQ464" i="1"/>
  <c r="X464" i="1"/>
  <c r="FS466" i="1"/>
  <c r="ER466" i="1"/>
  <c r="EW466" i="1"/>
  <c r="EO466" i="1"/>
  <c r="ET466" i="1"/>
  <c r="EY466" i="1"/>
  <c r="FB466" i="1"/>
  <c r="ES466" i="1"/>
  <c r="EX466" i="1"/>
  <c r="EP466" i="1"/>
  <c r="EU466" i="1"/>
  <c r="EZ466" i="1"/>
  <c r="FC466" i="1"/>
  <c r="EQ466" i="1"/>
  <c r="EV466" i="1"/>
  <c r="FA466" i="1"/>
  <c r="FD466" i="1"/>
  <c r="AM466" i="1"/>
  <c r="FE466" i="1"/>
  <c r="FF466" i="1"/>
  <c r="FG466" i="1"/>
  <c r="FI466" i="1"/>
  <c r="EM466" i="1"/>
  <c r="DS466" i="1"/>
  <c r="DX466" i="1"/>
  <c r="DP466" i="1"/>
  <c r="DU466" i="1"/>
  <c r="DZ466" i="1"/>
  <c r="EC466" i="1"/>
  <c r="DT466" i="1"/>
  <c r="DY466" i="1"/>
  <c r="DQ466" i="1"/>
  <c r="DV466" i="1"/>
  <c r="EA466" i="1"/>
  <c r="ED466" i="1"/>
  <c r="DR466" i="1"/>
  <c r="DW466" i="1"/>
  <c r="EB466" i="1"/>
  <c r="EE466" i="1"/>
  <c r="AL466" i="1"/>
  <c r="EF466" i="1"/>
  <c r="EG466" i="1"/>
  <c r="EH466" i="1"/>
  <c r="EJ466" i="1"/>
  <c r="DN466" i="1"/>
  <c r="CT466" i="1"/>
  <c r="CY466" i="1"/>
  <c r="CQ466" i="1"/>
  <c r="CV466" i="1"/>
  <c r="DA466" i="1"/>
  <c r="DD466" i="1"/>
  <c r="CU466" i="1"/>
  <c r="CZ466" i="1"/>
  <c r="CR466" i="1"/>
  <c r="CW466" i="1"/>
  <c r="DB466" i="1"/>
  <c r="DE466" i="1"/>
  <c r="CS466" i="1"/>
  <c r="CX466" i="1"/>
  <c r="DC466" i="1"/>
  <c r="DF466" i="1"/>
  <c r="AK466" i="1"/>
  <c r="DG466" i="1"/>
  <c r="DH466" i="1"/>
  <c r="DI466" i="1"/>
  <c r="DK466" i="1"/>
  <c r="CO466" i="1"/>
  <c r="BU466" i="1"/>
  <c r="BZ466" i="1"/>
  <c r="BR466" i="1"/>
  <c r="BW466" i="1"/>
  <c r="CB466" i="1"/>
  <c r="CE466" i="1"/>
  <c r="BV466" i="1"/>
  <c r="CA466" i="1"/>
  <c r="BS466" i="1"/>
  <c r="BX466" i="1"/>
  <c r="CC466" i="1"/>
  <c r="CF466" i="1"/>
  <c r="BT466" i="1"/>
  <c r="BY466" i="1"/>
  <c r="CD466" i="1"/>
  <c r="CG466" i="1"/>
  <c r="AJ466" i="1"/>
  <c r="CH466" i="1"/>
  <c r="CI466" i="1"/>
  <c r="CJ466" i="1"/>
  <c r="CL466" i="1"/>
  <c r="BP466" i="1"/>
  <c r="AV466" i="1"/>
  <c r="BA466" i="1"/>
  <c r="AS466" i="1"/>
  <c r="AX466" i="1"/>
  <c r="BC466" i="1"/>
  <c r="BF466" i="1"/>
  <c r="AW466" i="1"/>
  <c r="BB466" i="1"/>
  <c r="AT466" i="1"/>
  <c r="AY466" i="1"/>
  <c r="BD466" i="1"/>
  <c r="BG466" i="1"/>
  <c r="AU466" i="1"/>
  <c r="AZ466" i="1"/>
  <c r="BE466" i="1"/>
  <c r="BH466" i="1"/>
  <c r="AI466" i="1"/>
  <c r="BI466" i="1"/>
  <c r="BJ466" i="1"/>
  <c r="BK466" i="1"/>
  <c r="BM466" i="1"/>
  <c r="AQ466" i="1"/>
  <c r="X466" i="1"/>
  <c r="FS461" i="1"/>
  <c r="ER461" i="1"/>
  <c r="EW461" i="1"/>
  <c r="EO461" i="1"/>
  <c r="ET461" i="1"/>
  <c r="EY461" i="1"/>
  <c r="FB461" i="1"/>
  <c r="ES461" i="1"/>
  <c r="EX461" i="1"/>
  <c r="EP461" i="1"/>
  <c r="EU461" i="1"/>
  <c r="EZ461" i="1"/>
  <c r="FC461" i="1"/>
  <c r="EQ461" i="1"/>
  <c r="EV461" i="1"/>
  <c r="FA461" i="1"/>
  <c r="FD461" i="1"/>
  <c r="AM461" i="1"/>
  <c r="FE461" i="1"/>
  <c r="FF461" i="1"/>
  <c r="FG461" i="1"/>
  <c r="FI461" i="1"/>
  <c r="EM461" i="1"/>
  <c r="DS461" i="1"/>
  <c r="DX461" i="1"/>
  <c r="DP461" i="1"/>
  <c r="DU461" i="1"/>
  <c r="DZ461" i="1"/>
  <c r="EC461" i="1"/>
  <c r="DT461" i="1"/>
  <c r="DY461" i="1"/>
  <c r="DQ461" i="1"/>
  <c r="DV461" i="1"/>
  <c r="EA461" i="1"/>
  <c r="ED461" i="1"/>
  <c r="DR461" i="1"/>
  <c r="DW461" i="1"/>
  <c r="EB461" i="1"/>
  <c r="EE461" i="1"/>
  <c r="AL461" i="1"/>
  <c r="EF461" i="1"/>
  <c r="EG461" i="1"/>
  <c r="EH461" i="1"/>
  <c r="EJ461" i="1"/>
  <c r="DN461" i="1"/>
  <c r="CT461" i="1"/>
  <c r="CY461" i="1"/>
  <c r="CQ461" i="1"/>
  <c r="CV461" i="1"/>
  <c r="DA461" i="1"/>
  <c r="DD461" i="1"/>
  <c r="CU461" i="1"/>
  <c r="CZ461" i="1"/>
  <c r="CR461" i="1"/>
  <c r="CW461" i="1"/>
  <c r="DB461" i="1"/>
  <c r="DE461" i="1"/>
  <c r="CS461" i="1"/>
  <c r="CX461" i="1"/>
  <c r="DC461" i="1"/>
  <c r="DF461" i="1"/>
  <c r="AK461" i="1"/>
  <c r="DG461" i="1"/>
  <c r="DH461" i="1"/>
  <c r="DI461" i="1"/>
  <c r="DK461" i="1"/>
  <c r="CO461" i="1"/>
  <c r="BU461" i="1"/>
  <c r="BZ461" i="1"/>
  <c r="BR461" i="1"/>
  <c r="BW461" i="1"/>
  <c r="CB461" i="1"/>
  <c r="CE461" i="1"/>
  <c r="BV461" i="1"/>
  <c r="CA461" i="1"/>
  <c r="BS461" i="1"/>
  <c r="BX461" i="1"/>
  <c r="CC461" i="1"/>
  <c r="CF461" i="1"/>
  <c r="BT461" i="1"/>
  <c r="BY461" i="1"/>
  <c r="CD461" i="1"/>
  <c r="CG461" i="1"/>
  <c r="AJ461" i="1"/>
  <c r="CH461" i="1"/>
  <c r="CI461" i="1"/>
  <c r="CJ461" i="1"/>
  <c r="CL461" i="1"/>
  <c r="BP461" i="1"/>
  <c r="AV461" i="1"/>
  <c r="BA461" i="1"/>
  <c r="AS461" i="1"/>
  <c r="AX461" i="1"/>
  <c r="BC461" i="1"/>
  <c r="BF461" i="1"/>
  <c r="AW461" i="1"/>
  <c r="BB461" i="1"/>
  <c r="AT461" i="1"/>
  <c r="AY461" i="1"/>
  <c r="BD461" i="1"/>
  <c r="BG461" i="1"/>
  <c r="AU461" i="1"/>
  <c r="AZ461" i="1"/>
  <c r="BE461" i="1"/>
  <c r="BH461" i="1"/>
  <c r="AI461" i="1"/>
  <c r="BI461" i="1"/>
  <c r="BJ461" i="1"/>
  <c r="BK461" i="1"/>
  <c r="BM461" i="1"/>
  <c r="AQ461" i="1"/>
  <c r="X461" i="1"/>
  <c r="FS460" i="1"/>
  <c r="ER460" i="1"/>
  <c r="EW460" i="1"/>
  <c r="EO460" i="1"/>
  <c r="ET460" i="1"/>
  <c r="EY460" i="1"/>
  <c r="FB460" i="1"/>
  <c r="ES460" i="1"/>
  <c r="EX460" i="1"/>
  <c r="EP460" i="1"/>
  <c r="EU460" i="1"/>
  <c r="EZ460" i="1"/>
  <c r="FC460" i="1"/>
  <c r="EQ460" i="1"/>
  <c r="EV460" i="1"/>
  <c r="FA460" i="1"/>
  <c r="FD460" i="1"/>
  <c r="AM460" i="1"/>
  <c r="FE460" i="1"/>
  <c r="FF460" i="1"/>
  <c r="FG460" i="1"/>
  <c r="FI460" i="1"/>
  <c r="EM460" i="1"/>
  <c r="DS460" i="1"/>
  <c r="DX460" i="1"/>
  <c r="DP460" i="1"/>
  <c r="DU460" i="1"/>
  <c r="DZ460" i="1"/>
  <c r="EC460" i="1"/>
  <c r="DT460" i="1"/>
  <c r="DY460" i="1"/>
  <c r="DQ460" i="1"/>
  <c r="DV460" i="1"/>
  <c r="EA460" i="1"/>
  <c r="ED460" i="1"/>
  <c r="DR460" i="1"/>
  <c r="DW460" i="1"/>
  <c r="EB460" i="1"/>
  <c r="EE460" i="1"/>
  <c r="AL460" i="1"/>
  <c r="EF460" i="1"/>
  <c r="EG460" i="1"/>
  <c r="EH460" i="1"/>
  <c r="EJ460" i="1"/>
  <c r="DN460" i="1"/>
  <c r="CT460" i="1"/>
  <c r="CY460" i="1"/>
  <c r="CQ460" i="1"/>
  <c r="CV460" i="1"/>
  <c r="DA460" i="1"/>
  <c r="DD460" i="1"/>
  <c r="CU460" i="1"/>
  <c r="CZ460" i="1"/>
  <c r="CR460" i="1"/>
  <c r="CW460" i="1"/>
  <c r="DB460" i="1"/>
  <c r="DE460" i="1"/>
  <c r="CS460" i="1"/>
  <c r="CX460" i="1"/>
  <c r="DC460" i="1"/>
  <c r="DF460" i="1"/>
  <c r="AK460" i="1"/>
  <c r="DG460" i="1"/>
  <c r="DH460" i="1"/>
  <c r="DI460" i="1"/>
  <c r="DK460" i="1"/>
  <c r="CO460" i="1"/>
  <c r="BU460" i="1"/>
  <c r="BZ460" i="1"/>
  <c r="BR460" i="1"/>
  <c r="BW460" i="1"/>
  <c r="CB460" i="1"/>
  <c r="CE460" i="1"/>
  <c r="BV460" i="1"/>
  <c r="CA460" i="1"/>
  <c r="BS460" i="1"/>
  <c r="BX460" i="1"/>
  <c r="CC460" i="1"/>
  <c r="CF460" i="1"/>
  <c r="BT460" i="1"/>
  <c r="BY460" i="1"/>
  <c r="CD460" i="1"/>
  <c r="CG460" i="1"/>
  <c r="AJ460" i="1"/>
  <c r="CH460" i="1"/>
  <c r="CI460" i="1"/>
  <c r="CJ460" i="1"/>
  <c r="CL460" i="1"/>
  <c r="BP460" i="1"/>
  <c r="AV460" i="1"/>
  <c r="BA460" i="1"/>
  <c r="AS460" i="1"/>
  <c r="AX460" i="1"/>
  <c r="BC460" i="1"/>
  <c r="BF460" i="1"/>
  <c r="AW460" i="1"/>
  <c r="BB460" i="1"/>
  <c r="AT460" i="1"/>
  <c r="AY460" i="1"/>
  <c r="BD460" i="1"/>
  <c r="BG460" i="1"/>
  <c r="AU460" i="1"/>
  <c r="AZ460" i="1"/>
  <c r="BE460" i="1"/>
  <c r="BH460" i="1"/>
  <c r="AI460" i="1"/>
  <c r="BI460" i="1"/>
  <c r="BJ460" i="1"/>
  <c r="BK460" i="1"/>
  <c r="BM460" i="1"/>
  <c r="AQ460" i="1"/>
  <c r="X460" i="1"/>
  <c r="FS459" i="1"/>
  <c r="ER459" i="1"/>
  <c r="EW459" i="1"/>
  <c r="EO459" i="1"/>
  <c r="ET459" i="1"/>
  <c r="EY459" i="1"/>
  <c r="FB459" i="1"/>
  <c r="ES459" i="1"/>
  <c r="EX459" i="1"/>
  <c r="EP459" i="1"/>
  <c r="EU459" i="1"/>
  <c r="EZ459" i="1"/>
  <c r="FC459" i="1"/>
  <c r="EQ459" i="1"/>
  <c r="EV459" i="1"/>
  <c r="FA459" i="1"/>
  <c r="FD459" i="1"/>
  <c r="AM459" i="1"/>
  <c r="FE459" i="1"/>
  <c r="FF459" i="1"/>
  <c r="FG459" i="1"/>
  <c r="FI459" i="1"/>
  <c r="EM459" i="1"/>
  <c r="DS459" i="1"/>
  <c r="DX459" i="1"/>
  <c r="DP459" i="1"/>
  <c r="DU459" i="1"/>
  <c r="DZ459" i="1"/>
  <c r="EC459" i="1"/>
  <c r="DT459" i="1"/>
  <c r="DY459" i="1"/>
  <c r="DQ459" i="1"/>
  <c r="DV459" i="1"/>
  <c r="EA459" i="1"/>
  <c r="ED459" i="1"/>
  <c r="EH459" i="1"/>
  <c r="EJ459" i="1"/>
  <c r="EG459" i="1"/>
  <c r="AL459" i="1"/>
  <c r="DR459" i="1"/>
  <c r="DW459" i="1"/>
  <c r="EB459" i="1"/>
  <c r="EE459" i="1"/>
  <c r="EF459" i="1"/>
  <c r="DN459" i="1"/>
  <c r="CT459" i="1"/>
  <c r="CY459" i="1"/>
  <c r="CQ459" i="1"/>
  <c r="CV459" i="1"/>
  <c r="DA459" i="1"/>
  <c r="DD459" i="1"/>
  <c r="CU459" i="1"/>
  <c r="CZ459" i="1"/>
  <c r="CR459" i="1"/>
  <c r="CW459" i="1"/>
  <c r="DB459" i="1"/>
  <c r="DE459" i="1"/>
  <c r="CS459" i="1"/>
  <c r="CX459" i="1"/>
  <c r="DC459" i="1"/>
  <c r="DF459" i="1"/>
  <c r="AK459" i="1"/>
  <c r="DG459" i="1"/>
  <c r="DH459" i="1"/>
  <c r="DI459" i="1"/>
  <c r="DK459" i="1"/>
  <c r="CO459" i="1"/>
  <c r="BU459" i="1"/>
  <c r="BZ459" i="1"/>
  <c r="BR459" i="1"/>
  <c r="BW459" i="1"/>
  <c r="CB459" i="1"/>
  <c r="CE459" i="1"/>
  <c r="BV459" i="1"/>
  <c r="CA459" i="1"/>
  <c r="BS459" i="1"/>
  <c r="BX459" i="1"/>
  <c r="CC459" i="1"/>
  <c r="CF459" i="1"/>
  <c r="BT459" i="1"/>
  <c r="BY459" i="1"/>
  <c r="CD459" i="1"/>
  <c r="CG459" i="1"/>
  <c r="AJ459" i="1"/>
  <c r="CH459" i="1"/>
  <c r="CI459" i="1"/>
  <c r="CJ459" i="1"/>
  <c r="CL459" i="1"/>
  <c r="BP459" i="1"/>
  <c r="AV459" i="1"/>
  <c r="BA459" i="1"/>
  <c r="AS459" i="1"/>
  <c r="AX459" i="1"/>
  <c r="BC459" i="1"/>
  <c r="BF459" i="1"/>
  <c r="AW459" i="1"/>
  <c r="BB459" i="1"/>
  <c r="AT459" i="1"/>
  <c r="AY459" i="1"/>
  <c r="BD459" i="1"/>
  <c r="BG459" i="1"/>
  <c r="AU459" i="1"/>
  <c r="AZ459" i="1"/>
  <c r="BE459" i="1"/>
  <c r="BH459" i="1"/>
  <c r="AI459" i="1"/>
  <c r="BI459" i="1"/>
  <c r="BJ459" i="1"/>
  <c r="BK459" i="1"/>
  <c r="BM459" i="1"/>
  <c r="AQ459" i="1"/>
  <c r="X459" i="1"/>
  <c r="FS467" i="1"/>
  <c r="ER467" i="1"/>
  <c r="EW467" i="1"/>
  <c r="EO467" i="1"/>
  <c r="ET467" i="1"/>
  <c r="EY467" i="1"/>
  <c r="FB467" i="1"/>
  <c r="ES467" i="1"/>
  <c r="EX467" i="1"/>
  <c r="FC467" i="1"/>
  <c r="FD467" i="1"/>
  <c r="FE467" i="1"/>
  <c r="AM467" i="1"/>
  <c r="FF467" i="1"/>
  <c r="FG467" i="1"/>
  <c r="FI467" i="1"/>
  <c r="EP467" i="1"/>
  <c r="EU467" i="1"/>
  <c r="EZ467" i="1"/>
  <c r="EQ467" i="1"/>
  <c r="EV467" i="1"/>
  <c r="FA467" i="1"/>
  <c r="EM467" i="1"/>
  <c r="DS467" i="1"/>
  <c r="DX467" i="1"/>
  <c r="DP467" i="1"/>
  <c r="DU467" i="1"/>
  <c r="DZ467" i="1"/>
  <c r="EC467" i="1"/>
  <c r="DT467" i="1"/>
  <c r="DY467" i="1"/>
  <c r="ED467" i="1"/>
  <c r="EE467" i="1"/>
  <c r="EF467" i="1"/>
  <c r="AL467" i="1"/>
  <c r="EG467" i="1"/>
  <c r="EH467" i="1"/>
  <c r="EJ467" i="1"/>
  <c r="DQ467" i="1"/>
  <c r="DV467" i="1"/>
  <c r="EA467" i="1"/>
  <c r="DR467" i="1"/>
  <c r="DW467" i="1"/>
  <c r="EB467" i="1"/>
  <c r="DN467" i="1"/>
  <c r="CT467" i="1"/>
  <c r="CY467" i="1"/>
  <c r="CQ467" i="1"/>
  <c r="CV467" i="1"/>
  <c r="DA467" i="1"/>
  <c r="DD467" i="1"/>
  <c r="CU467" i="1"/>
  <c r="CZ467" i="1"/>
  <c r="DE467" i="1"/>
  <c r="DF467" i="1"/>
  <c r="DG467" i="1"/>
  <c r="AK467" i="1"/>
  <c r="DH467" i="1"/>
  <c r="DI467" i="1"/>
  <c r="DK467" i="1"/>
  <c r="CR467" i="1"/>
  <c r="CW467" i="1"/>
  <c r="DB467" i="1"/>
  <c r="CS467" i="1"/>
  <c r="CX467" i="1"/>
  <c r="DC467" i="1"/>
  <c r="CO467" i="1"/>
  <c r="BU467" i="1"/>
  <c r="BZ467" i="1"/>
  <c r="BR467" i="1"/>
  <c r="BW467" i="1"/>
  <c r="CB467" i="1"/>
  <c r="CE467" i="1"/>
  <c r="BV467" i="1"/>
  <c r="CA467" i="1"/>
  <c r="CF467" i="1"/>
  <c r="CG467" i="1"/>
  <c r="CH467" i="1"/>
  <c r="AJ467" i="1"/>
  <c r="CI467" i="1"/>
  <c r="CJ467" i="1"/>
  <c r="CL467" i="1"/>
  <c r="BS467" i="1"/>
  <c r="BX467" i="1"/>
  <c r="CC467" i="1"/>
  <c r="BT467" i="1"/>
  <c r="BY467" i="1"/>
  <c r="CD467" i="1"/>
  <c r="BP467" i="1"/>
  <c r="AV467" i="1"/>
  <c r="BA467" i="1"/>
  <c r="AS467" i="1"/>
  <c r="AX467" i="1"/>
  <c r="BC467" i="1"/>
  <c r="BF467" i="1"/>
  <c r="AW467" i="1"/>
  <c r="BB467" i="1"/>
  <c r="BG467" i="1"/>
  <c r="BH467" i="1"/>
  <c r="BI467" i="1"/>
  <c r="AI467" i="1"/>
  <c r="BJ467" i="1"/>
  <c r="BK467" i="1"/>
  <c r="BM467" i="1"/>
  <c r="AT467" i="1"/>
  <c r="AY467" i="1"/>
  <c r="BD467" i="1"/>
  <c r="AU467" i="1"/>
  <c r="AZ467" i="1"/>
  <c r="BE467" i="1"/>
  <c r="AQ467" i="1"/>
  <c r="X467" i="1"/>
  <c r="FO286" i="1"/>
  <c r="FQ286" i="1"/>
  <c r="FS286" i="1"/>
  <c r="ER286" i="1"/>
  <c r="EW286" i="1"/>
  <c r="EO286" i="1"/>
  <c r="ET286" i="1"/>
  <c r="EY286" i="1"/>
  <c r="FB286" i="1"/>
  <c r="ES286" i="1"/>
  <c r="EX286" i="1"/>
  <c r="FC286" i="1"/>
  <c r="FD286" i="1"/>
  <c r="FE286" i="1"/>
  <c r="AM286" i="1"/>
  <c r="FF286" i="1"/>
  <c r="FG286" i="1"/>
  <c r="FI286" i="1"/>
  <c r="EP286" i="1"/>
  <c r="EU286" i="1"/>
  <c r="EZ286" i="1"/>
  <c r="EQ286" i="1"/>
  <c r="EV286" i="1"/>
  <c r="FA286" i="1"/>
  <c r="EM286" i="1"/>
  <c r="DS286" i="1"/>
  <c r="DX286" i="1"/>
  <c r="DP286" i="1"/>
  <c r="DU286" i="1"/>
  <c r="DZ286" i="1"/>
  <c r="EC286" i="1"/>
  <c r="DT286" i="1"/>
  <c r="DY286" i="1"/>
  <c r="ED286" i="1"/>
  <c r="EE286" i="1"/>
  <c r="EF286" i="1"/>
  <c r="AL286" i="1"/>
  <c r="EG286" i="1"/>
  <c r="EH286" i="1"/>
  <c r="EJ286" i="1"/>
  <c r="DQ286" i="1"/>
  <c r="DV286" i="1"/>
  <c r="EA286" i="1"/>
  <c r="DR286" i="1"/>
  <c r="DW286" i="1"/>
  <c r="EB286" i="1"/>
  <c r="DN286" i="1"/>
  <c r="CT286" i="1"/>
  <c r="CY286" i="1"/>
  <c r="CQ286" i="1"/>
  <c r="CV286" i="1"/>
  <c r="DA286" i="1"/>
  <c r="DD286" i="1"/>
  <c r="CU286" i="1"/>
  <c r="CZ286" i="1"/>
  <c r="DE286" i="1"/>
  <c r="DF286" i="1"/>
  <c r="DG286" i="1"/>
  <c r="AK286" i="1"/>
  <c r="DH286" i="1"/>
  <c r="DI286" i="1"/>
  <c r="DK286" i="1"/>
  <c r="CR286" i="1"/>
  <c r="CW286" i="1"/>
  <c r="DB286" i="1"/>
  <c r="CS286" i="1"/>
  <c r="CX286" i="1"/>
  <c r="DC286" i="1"/>
  <c r="CO286" i="1"/>
  <c r="BU286" i="1"/>
  <c r="BZ286" i="1"/>
  <c r="BR286" i="1"/>
  <c r="BW286" i="1"/>
  <c r="CB286" i="1"/>
  <c r="CE286" i="1"/>
  <c r="BV286" i="1"/>
  <c r="CA286" i="1"/>
  <c r="CF286" i="1"/>
  <c r="CG286" i="1"/>
  <c r="CH286" i="1"/>
  <c r="AJ286" i="1"/>
  <c r="CI286" i="1"/>
  <c r="CJ286" i="1"/>
  <c r="CL286" i="1"/>
  <c r="BS286" i="1"/>
  <c r="BX286" i="1"/>
  <c r="CC286" i="1"/>
  <c r="BT286" i="1"/>
  <c r="BY286" i="1"/>
  <c r="CD286" i="1"/>
  <c r="BP286" i="1"/>
  <c r="AV286" i="1"/>
  <c r="BA286" i="1"/>
  <c r="AS286" i="1"/>
  <c r="AX286" i="1"/>
  <c r="BC286" i="1"/>
  <c r="BF286" i="1"/>
  <c r="AW286" i="1"/>
  <c r="BB286" i="1"/>
  <c r="BG286" i="1"/>
  <c r="BH286" i="1"/>
  <c r="BI286" i="1"/>
  <c r="AI286" i="1"/>
  <c r="BJ286" i="1"/>
  <c r="BK286" i="1"/>
  <c r="BM286" i="1"/>
  <c r="AT286" i="1"/>
  <c r="AY286" i="1"/>
  <c r="BD286" i="1"/>
  <c r="AU286" i="1"/>
  <c r="AZ286" i="1"/>
  <c r="BE286" i="1"/>
  <c r="AQ286" i="1"/>
  <c r="X286" i="1"/>
  <c r="FO285" i="1"/>
  <c r="FQ285" i="1"/>
  <c r="FS285" i="1"/>
  <c r="ER285" i="1"/>
  <c r="EW285" i="1"/>
  <c r="EO285" i="1"/>
  <c r="ET285" i="1"/>
  <c r="EY285" i="1"/>
  <c r="FB285" i="1"/>
  <c r="ES285" i="1"/>
  <c r="EX285" i="1"/>
  <c r="FC285" i="1"/>
  <c r="FD285" i="1"/>
  <c r="FE285" i="1"/>
  <c r="AM285" i="1"/>
  <c r="FF285" i="1"/>
  <c r="FG285" i="1"/>
  <c r="FI285" i="1"/>
  <c r="EP285" i="1"/>
  <c r="EU285" i="1"/>
  <c r="EZ285" i="1"/>
  <c r="EQ285" i="1"/>
  <c r="EV285" i="1"/>
  <c r="FA285" i="1"/>
  <c r="EM285" i="1"/>
  <c r="DS285" i="1"/>
  <c r="DX285" i="1"/>
  <c r="DP285" i="1"/>
  <c r="DU285" i="1"/>
  <c r="DZ285" i="1"/>
  <c r="EC285" i="1"/>
  <c r="DT285" i="1"/>
  <c r="DY285" i="1"/>
  <c r="ED285" i="1"/>
  <c r="EE285" i="1"/>
  <c r="EF285" i="1"/>
  <c r="AL285" i="1"/>
  <c r="EG285" i="1"/>
  <c r="EH285" i="1"/>
  <c r="EJ285" i="1"/>
  <c r="DQ285" i="1"/>
  <c r="DV285" i="1"/>
  <c r="EA285" i="1"/>
  <c r="DR285" i="1"/>
  <c r="DW285" i="1"/>
  <c r="EB285" i="1"/>
  <c r="DN285" i="1"/>
  <c r="CT285" i="1"/>
  <c r="CY285" i="1"/>
  <c r="CQ285" i="1"/>
  <c r="CV285" i="1"/>
  <c r="DA285" i="1"/>
  <c r="DD285" i="1"/>
  <c r="CU285" i="1"/>
  <c r="CZ285" i="1"/>
  <c r="DE285" i="1"/>
  <c r="DF285" i="1"/>
  <c r="DG285" i="1"/>
  <c r="AK285" i="1"/>
  <c r="DH285" i="1"/>
  <c r="DI285" i="1"/>
  <c r="DK285" i="1"/>
  <c r="CR285" i="1"/>
  <c r="CW285" i="1"/>
  <c r="DB285" i="1"/>
  <c r="CS285" i="1"/>
  <c r="CX285" i="1"/>
  <c r="DC285" i="1"/>
  <c r="CO285" i="1"/>
  <c r="BU285" i="1"/>
  <c r="BZ285" i="1"/>
  <c r="BR285" i="1"/>
  <c r="BW285" i="1"/>
  <c r="CB285" i="1"/>
  <c r="CE285" i="1"/>
  <c r="BV285" i="1"/>
  <c r="CA285" i="1"/>
  <c r="CF285" i="1"/>
  <c r="CG285" i="1"/>
  <c r="CH285" i="1"/>
  <c r="AJ285" i="1"/>
  <c r="CI285" i="1"/>
  <c r="CJ285" i="1"/>
  <c r="CL285" i="1"/>
  <c r="BS285" i="1"/>
  <c r="BX285" i="1"/>
  <c r="CC285" i="1"/>
  <c r="BT285" i="1"/>
  <c r="BY285" i="1"/>
  <c r="CD285" i="1"/>
  <c r="BP285" i="1"/>
  <c r="AV285" i="1"/>
  <c r="BA285" i="1"/>
  <c r="AS285" i="1"/>
  <c r="AX285" i="1"/>
  <c r="BC285" i="1"/>
  <c r="BF285" i="1"/>
  <c r="AW285" i="1"/>
  <c r="BB285" i="1"/>
  <c r="BG285" i="1"/>
  <c r="BH285" i="1"/>
  <c r="BI285" i="1"/>
  <c r="AI285" i="1"/>
  <c r="BJ285" i="1"/>
  <c r="BK285" i="1"/>
  <c r="BM285" i="1"/>
  <c r="AT285" i="1"/>
  <c r="AY285" i="1"/>
  <c r="BD285" i="1"/>
  <c r="AU285" i="1"/>
  <c r="AZ285" i="1"/>
  <c r="BE285" i="1"/>
  <c r="AQ285" i="1"/>
  <c r="X285" i="1"/>
  <c r="FO284" i="1"/>
  <c r="FQ284" i="1"/>
  <c r="FS284" i="1"/>
  <c r="ER284" i="1"/>
  <c r="EW284" i="1"/>
  <c r="EO284" i="1"/>
  <c r="ET284" i="1"/>
  <c r="EY284" i="1"/>
  <c r="FB284" i="1"/>
  <c r="ES284" i="1"/>
  <c r="EX284" i="1"/>
  <c r="FC284" i="1"/>
  <c r="FD284" i="1"/>
  <c r="FE284" i="1"/>
  <c r="AM284" i="1"/>
  <c r="FF284" i="1"/>
  <c r="FG284" i="1"/>
  <c r="FI284" i="1"/>
  <c r="EP284" i="1"/>
  <c r="EU284" i="1"/>
  <c r="EZ284" i="1"/>
  <c r="EQ284" i="1"/>
  <c r="EV284" i="1"/>
  <c r="FA284" i="1"/>
  <c r="EM284" i="1"/>
  <c r="DS284" i="1"/>
  <c r="DX284" i="1"/>
  <c r="DP284" i="1"/>
  <c r="DU284" i="1"/>
  <c r="DZ284" i="1"/>
  <c r="EC284" i="1"/>
  <c r="EH284" i="1"/>
  <c r="EJ284" i="1"/>
  <c r="DT284" i="1"/>
  <c r="DY284" i="1"/>
  <c r="AL284" i="1"/>
  <c r="ED284" i="1"/>
  <c r="EE284" i="1"/>
  <c r="EG284" i="1"/>
  <c r="DQ284" i="1"/>
  <c r="DV284" i="1"/>
  <c r="EA284" i="1"/>
  <c r="DR284" i="1"/>
  <c r="DW284" i="1"/>
  <c r="EB284" i="1"/>
  <c r="EF284" i="1"/>
  <c r="DN284" i="1"/>
  <c r="CT284" i="1"/>
  <c r="CY284" i="1"/>
  <c r="CQ284" i="1"/>
  <c r="CV284" i="1"/>
  <c r="DA284" i="1"/>
  <c r="DD284" i="1"/>
  <c r="CU284" i="1"/>
  <c r="CZ284" i="1"/>
  <c r="DE284" i="1"/>
  <c r="DF284" i="1"/>
  <c r="DG284" i="1"/>
  <c r="AK284" i="1"/>
  <c r="DH284" i="1"/>
  <c r="DI284" i="1"/>
  <c r="DK284" i="1"/>
  <c r="CR284" i="1"/>
  <c r="CW284" i="1"/>
  <c r="DB284" i="1"/>
  <c r="CS284" i="1"/>
  <c r="CX284" i="1"/>
  <c r="DC284" i="1"/>
  <c r="CO284" i="1"/>
  <c r="BU284" i="1"/>
  <c r="BZ284" i="1"/>
  <c r="BR284" i="1"/>
  <c r="BW284" i="1"/>
  <c r="CB284" i="1"/>
  <c r="CE284" i="1"/>
  <c r="BV284" i="1"/>
  <c r="CA284" i="1"/>
  <c r="CF284" i="1"/>
  <c r="CG284" i="1"/>
  <c r="CH284" i="1"/>
  <c r="AJ284" i="1"/>
  <c r="CI284" i="1"/>
  <c r="CJ284" i="1"/>
  <c r="CL284" i="1"/>
  <c r="BS284" i="1"/>
  <c r="BX284" i="1"/>
  <c r="CC284" i="1"/>
  <c r="BT284" i="1"/>
  <c r="BY284" i="1"/>
  <c r="CD284" i="1"/>
  <c r="BP284" i="1"/>
  <c r="AV284" i="1"/>
  <c r="BA284" i="1"/>
  <c r="AS284" i="1"/>
  <c r="AX284" i="1"/>
  <c r="BC284" i="1"/>
  <c r="BF284" i="1"/>
  <c r="AW284" i="1"/>
  <c r="BB284" i="1"/>
  <c r="BG284" i="1"/>
  <c r="BH284" i="1"/>
  <c r="BI284" i="1"/>
  <c r="AI284" i="1"/>
  <c r="BJ284" i="1"/>
  <c r="BK284" i="1"/>
  <c r="BM284" i="1"/>
  <c r="AT284" i="1"/>
  <c r="AY284" i="1"/>
  <c r="BD284" i="1"/>
  <c r="AU284" i="1"/>
  <c r="AZ284" i="1"/>
  <c r="BE284" i="1"/>
  <c r="AQ284" i="1"/>
  <c r="X284" i="1"/>
  <c r="FO283" i="1"/>
  <c r="FQ283" i="1"/>
  <c r="FS283" i="1"/>
  <c r="ER283" i="1"/>
  <c r="EW283" i="1"/>
  <c r="EO283" i="1"/>
  <c r="ET283" i="1"/>
  <c r="EY283" i="1"/>
  <c r="FB283" i="1"/>
  <c r="ES283" i="1"/>
  <c r="EX283" i="1"/>
  <c r="FC283" i="1"/>
  <c r="FD283" i="1"/>
  <c r="FE283" i="1"/>
  <c r="AM283" i="1"/>
  <c r="FF283" i="1"/>
  <c r="FG283" i="1"/>
  <c r="FI283" i="1"/>
  <c r="EP283" i="1"/>
  <c r="EU283" i="1"/>
  <c r="EZ283" i="1"/>
  <c r="EQ283" i="1"/>
  <c r="EV283" i="1"/>
  <c r="FA283" i="1"/>
  <c r="EM283" i="1"/>
  <c r="DS283" i="1"/>
  <c r="DX283" i="1"/>
  <c r="DP283" i="1"/>
  <c r="DU283" i="1"/>
  <c r="DZ283" i="1"/>
  <c r="EC283" i="1"/>
  <c r="EH283" i="1"/>
  <c r="EJ283" i="1"/>
  <c r="DT283" i="1"/>
  <c r="DY283" i="1"/>
  <c r="AL283" i="1"/>
  <c r="ED283" i="1"/>
  <c r="EE283" i="1"/>
  <c r="EG283" i="1"/>
  <c r="DQ283" i="1"/>
  <c r="DV283" i="1"/>
  <c r="EA283" i="1"/>
  <c r="DR283" i="1"/>
  <c r="DW283" i="1"/>
  <c r="EB283" i="1"/>
  <c r="EF283" i="1"/>
  <c r="DN283" i="1"/>
  <c r="CT283" i="1"/>
  <c r="CY283" i="1"/>
  <c r="CQ283" i="1"/>
  <c r="CV283" i="1"/>
  <c r="DA283" i="1"/>
  <c r="DD283" i="1"/>
  <c r="CU283" i="1"/>
  <c r="CZ283" i="1"/>
  <c r="DE283" i="1"/>
  <c r="DF283" i="1"/>
  <c r="DG283" i="1"/>
  <c r="AK283" i="1"/>
  <c r="DH283" i="1"/>
  <c r="DI283" i="1"/>
  <c r="DK283" i="1"/>
  <c r="CR283" i="1"/>
  <c r="CW283" i="1"/>
  <c r="DB283" i="1"/>
  <c r="CS283" i="1"/>
  <c r="CX283" i="1"/>
  <c r="DC283" i="1"/>
  <c r="CO283" i="1"/>
  <c r="BU283" i="1"/>
  <c r="BZ283" i="1"/>
  <c r="BR283" i="1"/>
  <c r="BW283" i="1"/>
  <c r="CB283" i="1"/>
  <c r="CE283" i="1"/>
  <c r="BV283" i="1"/>
  <c r="CA283" i="1"/>
  <c r="CF283" i="1"/>
  <c r="CG283" i="1"/>
  <c r="CH283" i="1"/>
  <c r="AJ283" i="1"/>
  <c r="CI283" i="1"/>
  <c r="CJ283" i="1"/>
  <c r="CL283" i="1"/>
  <c r="BS283" i="1"/>
  <c r="BX283" i="1"/>
  <c r="CC283" i="1"/>
  <c r="BT283" i="1"/>
  <c r="BY283" i="1"/>
  <c r="CD283" i="1"/>
  <c r="BP283" i="1"/>
  <c r="AV283" i="1"/>
  <c r="BA283" i="1"/>
  <c r="AS283" i="1"/>
  <c r="AX283" i="1"/>
  <c r="BC283" i="1"/>
  <c r="BF283" i="1"/>
  <c r="AW283" i="1"/>
  <c r="BB283" i="1"/>
  <c r="BG283" i="1"/>
  <c r="BH283" i="1"/>
  <c r="BI283" i="1"/>
  <c r="AI283" i="1"/>
  <c r="BJ283" i="1"/>
  <c r="BK283" i="1"/>
  <c r="BM283" i="1"/>
  <c r="AT283" i="1"/>
  <c r="AY283" i="1"/>
  <c r="BD283" i="1"/>
  <c r="AU283" i="1"/>
  <c r="AZ283" i="1"/>
  <c r="BE283" i="1"/>
  <c r="AQ283" i="1"/>
  <c r="X283" i="1"/>
  <c r="FO282" i="1"/>
  <c r="FQ282" i="1"/>
  <c r="FS282" i="1"/>
  <c r="ER282" i="1"/>
  <c r="EW282" i="1"/>
  <c r="EO282" i="1"/>
  <c r="ET282" i="1"/>
  <c r="EY282" i="1"/>
  <c r="FB282" i="1"/>
  <c r="ES282" i="1"/>
  <c r="EX282" i="1"/>
  <c r="FC282" i="1"/>
  <c r="FD282" i="1"/>
  <c r="FE282" i="1"/>
  <c r="AM282" i="1"/>
  <c r="FF282" i="1"/>
  <c r="FG282" i="1"/>
  <c r="FI282" i="1"/>
  <c r="EP282" i="1"/>
  <c r="EU282" i="1"/>
  <c r="EZ282" i="1"/>
  <c r="EQ282" i="1"/>
  <c r="EV282" i="1"/>
  <c r="FA282" i="1"/>
  <c r="EM282" i="1"/>
  <c r="DS282" i="1"/>
  <c r="DX282" i="1"/>
  <c r="DP282" i="1"/>
  <c r="DU282" i="1"/>
  <c r="DZ282" i="1"/>
  <c r="EC282" i="1"/>
  <c r="EH282" i="1"/>
  <c r="EJ282" i="1"/>
  <c r="DT282" i="1"/>
  <c r="DY282" i="1"/>
  <c r="AL282" i="1"/>
  <c r="ED282" i="1"/>
  <c r="EE282" i="1"/>
  <c r="EG282" i="1"/>
  <c r="DQ282" i="1"/>
  <c r="DV282" i="1"/>
  <c r="EA282" i="1"/>
  <c r="DR282" i="1"/>
  <c r="DW282" i="1"/>
  <c r="EB282" i="1"/>
  <c r="EF282" i="1"/>
  <c r="DN282" i="1"/>
  <c r="CT282" i="1"/>
  <c r="CY282" i="1"/>
  <c r="CQ282" i="1"/>
  <c r="CV282" i="1"/>
  <c r="DA282" i="1"/>
  <c r="DD282" i="1"/>
  <c r="CU282" i="1"/>
  <c r="CZ282" i="1"/>
  <c r="DE282" i="1"/>
  <c r="DF282" i="1"/>
  <c r="DG282" i="1"/>
  <c r="AK282" i="1"/>
  <c r="DH282" i="1"/>
  <c r="DI282" i="1"/>
  <c r="DK282" i="1"/>
  <c r="CR282" i="1"/>
  <c r="CW282" i="1"/>
  <c r="DB282" i="1"/>
  <c r="CS282" i="1"/>
  <c r="CX282" i="1"/>
  <c r="DC282" i="1"/>
  <c r="CO282" i="1"/>
  <c r="BU282" i="1"/>
  <c r="BZ282" i="1"/>
  <c r="BR282" i="1"/>
  <c r="BW282" i="1"/>
  <c r="CB282" i="1"/>
  <c r="CE282" i="1"/>
  <c r="BV282" i="1"/>
  <c r="CA282" i="1"/>
  <c r="CF282" i="1"/>
  <c r="CG282" i="1"/>
  <c r="CH282" i="1"/>
  <c r="AJ282" i="1"/>
  <c r="CI282" i="1"/>
  <c r="CJ282" i="1"/>
  <c r="CL282" i="1"/>
  <c r="BS282" i="1"/>
  <c r="BX282" i="1"/>
  <c r="CC282" i="1"/>
  <c r="BT282" i="1"/>
  <c r="BY282" i="1"/>
  <c r="CD282" i="1"/>
  <c r="BP282" i="1"/>
  <c r="AV282" i="1"/>
  <c r="BA282" i="1"/>
  <c r="AS282" i="1"/>
  <c r="AX282" i="1"/>
  <c r="BC282" i="1"/>
  <c r="BF282" i="1"/>
  <c r="AW282" i="1"/>
  <c r="BB282" i="1"/>
  <c r="BG282" i="1"/>
  <c r="BH282" i="1"/>
  <c r="BI282" i="1"/>
  <c r="AI282" i="1"/>
  <c r="BJ282" i="1"/>
  <c r="BK282" i="1"/>
  <c r="BM282" i="1"/>
  <c r="AT282" i="1"/>
  <c r="AY282" i="1"/>
  <c r="BD282" i="1"/>
  <c r="AU282" i="1"/>
  <c r="AZ282" i="1"/>
  <c r="BE282" i="1"/>
  <c r="AQ282" i="1"/>
  <c r="X282" i="1"/>
  <c r="FO281" i="1"/>
  <c r="FQ281" i="1"/>
  <c r="FS281" i="1"/>
  <c r="ER281" i="1"/>
  <c r="EW281" i="1"/>
  <c r="EO281" i="1"/>
  <c r="ET281" i="1"/>
  <c r="EY281" i="1"/>
  <c r="FB281" i="1"/>
  <c r="ES281" i="1"/>
  <c r="EX281" i="1"/>
  <c r="FC281" i="1"/>
  <c r="FD281" i="1"/>
  <c r="FE281" i="1"/>
  <c r="AM281" i="1"/>
  <c r="FF281" i="1"/>
  <c r="FG281" i="1"/>
  <c r="FI281" i="1"/>
  <c r="EP281" i="1"/>
  <c r="EU281" i="1"/>
  <c r="EZ281" i="1"/>
  <c r="EQ281" i="1"/>
  <c r="EV281" i="1"/>
  <c r="FA281" i="1"/>
  <c r="EM281" i="1"/>
  <c r="DS281" i="1"/>
  <c r="DX281" i="1"/>
  <c r="DP281" i="1"/>
  <c r="DU281" i="1"/>
  <c r="DZ281" i="1"/>
  <c r="EC281" i="1"/>
  <c r="EH281" i="1"/>
  <c r="EJ281" i="1"/>
  <c r="DT281" i="1"/>
  <c r="DY281" i="1"/>
  <c r="AL281" i="1"/>
  <c r="ED281" i="1"/>
  <c r="EE281" i="1"/>
  <c r="EG281" i="1"/>
  <c r="DQ281" i="1"/>
  <c r="DV281" i="1"/>
  <c r="EA281" i="1"/>
  <c r="DR281" i="1"/>
  <c r="DW281" i="1"/>
  <c r="EB281" i="1"/>
  <c r="EF281" i="1"/>
  <c r="DN281" i="1"/>
  <c r="CT281" i="1"/>
  <c r="CY281" i="1"/>
  <c r="CQ281" i="1"/>
  <c r="CV281" i="1"/>
  <c r="DA281" i="1"/>
  <c r="DD281" i="1"/>
  <c r="CU281" i="1"/>
  <c r="CZ281" i="1"/>
  <c r="DE281" i="1"/>
  <c r="DF281" i="1"/>
  <c r="DG281" i="1"/>
  <c r="AK281" i="1"/>
  <c r="DH281" i="1"/>
  <c r="DI281" i="1"/>
  <c r="DK281" i="1"/>
  <c r="CR281" i="1"/>
  <c r="CW281" i="1"/>
  <c r="DB281" i="1"/>
  <c r="CS281" i="1"/>
  <c r="CX281" i="1"/>
  <c r="DC281" i="1"/>
  <c r="CO281" i="1"/>
  <c r="BU281" i="1"/>
  <c r="BZ281" i="1"/>
  <c r="BR281" i="1"/>
  <c r="BW281" i="1"/>
  <c r="CB281" i="1"/>
  <c r="CE281" i="1"/>
  <c r="BV281" i="1"/>
  <c r="CA281" i="1"/>
  <c r="CF281" i="1"/>
  <c r="CG281" i="1"/>
  <c r="CH281" i="1"/>
  <c r="AJ281" i="1"/>
  <c r="CI281" i="1"/>
  <c r="CJ281" i="1"/>
  <c r="CL281" i="1"/>
  <c r="BS281" i="1"/>
  <c r="BX281" i="1"/>
  <c r="CC281" i="1"/>
  <c r="BT281" i="1"/>
  <c r="BY281" i="1"/>
  <c r="CD281" i="1"/>
  <c r="BP281" i="1"/>
  <c r="AV281" i="1"/>
  <c r="BA281" i="1"/>
  <c r="AS281" i="1"/>
  <c r="AX281" i="1"/>
  <c r="BC281" i="1"/>
  <c r="BF281" i="1"/>
  <c r="AW281" i="1"/>
  <c r="BB281" i="1"/>
  <c r="BG281" i="1"/>
  <c r="BH281" i="1"/>
  <c r="BI281" i="1"/>
  <c r="AI281" i="1"/>
  <c r="BJ281" i="1"/>
  <c r="BK281" i="1"/>
  <c r="BM281" i="1"/>
  <c r="AT281" i="1"/>
  <c r="AY281" i="1"/>
  <c r="BD281" i="1"/>
  <c r="AU281" i="1"/>
  <c r="AZ281" i="1"/>
  <c r="BE281" i="1"/>
  <c r="AQ281" i="1"/>
  <c r="X281" i="1"/>
  <c r="FS106" i="1"/>
  <c r="ER106" i="1"/>
  <c r="EW106" i="1"/>
  <c r="EO106" i="1"/>
  <c r="ET106" i="1"/>
  <c r="EY106" i="1"/>
  <c r="FB106" i="1"/>
  <c r="ES106" i="1"/>
  <c r="EX106" i="1"/>
  <c r="EP106" i="1"/>
  <c r="EU106" i="1"/>
  <c r="EZ106" i="1"/>
  <c r="FC106" i="1"/>
  <c r="EQ106" i="1"/>
  <c r="EV106" i="1"/>
  <c r="FA106" i="1"/>
  <c r="FD106" i="1"/>
  <c r="AM106" i="1"/>
  <c r="FE106" i="1"/>
  <c r="FF106" i="1"/>
  <c r="FG106" i="1"/>
  <c r="FI106" i="1"/>
  <c r="EM106" i="1"/>
  <c r="DS106" i="1"/>
  <c r="DX106" i="1"/>
  <c r="DP106" i="1"/>
  <c r="DU106" i="1"/>
  <c r="DZ106" i="1"/>
  <c r="EC106" i="1"/>
  <c r="EH106" i="1"/>
  <c r="EJ106" i="1"/>
  <c r="DT106" i="1"/>
  <c r="DY106" i="1"/>
  <c r="EG106" i="1"/>
  <c r="AL106" i="1"/>
  <c r="DQ106" i="1"/>
  <c r="DV106" i="1"/>
  <c r="EA106" i="1"/>
  <c r="ED106" i="1"/>
  <c r="DR106" i="1"/>
  <c r="DW106" i="1"/>
  <c r="EB106" i="1"/>
  <c r="EE106" i="1"/>
  <c r="EF106" i="1"/>
  <c r="DN106" i="1"/>
  <c r="CT106" i="1"/>
  <c r="CY106" i="1"/>
  <c r="CQ106" i="1"/>
  <c r="CV106" i="1"/>
  <c r="DA106" i="1"/>
  <c r="DD106" i="1"/>
  <c r="CU106" i="1"/>
  <c r="CZ106" i="1"/>
  <c r="DE106" i="1"/>
  <c r="CS106" i="1"/>
  <c r="CX106" i="1"/>
  <c r="DC106" i="1"/>
  <c r="DF106" i="1"/>
  <c r="DG106" i="1"/>
  <c r="AK106" i="1"/>
  <c r="DH106" i="1"/>
  <c r="DI106" i="1"/>
  <c r="DK106" i="1"/>
  <c r="CR106" i="1"/>
  <c r="CW106" i="1"/>
  <c r="DB106" i="1"/>
  <c r="CO106" i="1"/>
  <c r="BU106" i="1"/>
  <c r="BZ106" i="1"/>
  <c r="BR106" i="1"/>
  <c r="BW106" i="1"/>
  <c r="CB106" i="1"/>
  <c r="CE106" i="1"/>
  <c r="BV106" i="1"/>
  <c r="CA106" i="1"/>
  <c r="CF106" i="1"/>
  <c r="BT106" i="1"/>
  <c r="BY106" i="1"/>
  <c r="CD106" i="1"/>
  <c r="CG106" i="1"/>
  <c r="CH106" i="1"/>
  <c r="AJ106" i="1"/>
  <c r="CI106" i="1"/>
  <c r="CJ106" i="1"/>
  <c r="CL106" i="1"/>
  <c r="BS106" i="1"/>
  <c r="BX106" i="1"/>
  <c r="CC106" i="1"/>
  <c r="BP106" i="1"/>
  <c r="AV106" i="1"/>
  <c r="BA106" i="1"/>
  <c r="AS106" i="1"/>
  <c r="AX106" i="1"/>
  <c r="BC106" i="1"/>
  <c r="BF106" i="1"/>
  <c r="AW106" i="1"/>
  <c r="BB106" i="1"/>
  <c r="AT106" i="1"/>
  <c r="AY106" i="1"/>
  <c r="BD106" i="1"/>
  <c r="BG106" i="1"/>
  <c r="AU106" i="1"/>
  <c r="AZ106" i="1"/>
  <c r="BE106" i="1"/>
  <c r="BH106" i="1"/>
  <c r="AI106" i="1"/>
  <c r="BI106" i="1"/>
  <c r="BJ106" i="1"/>
  <c r="BK106" i="1"/>
  <c r="BM106" i="1"/>
  <c r="AQ106" i="1"/>
  <c r="X106" i="1"/>
  <c r="FS63" i="1"/>
  <c r="ER63" i="1"/>
  <c r="EW63" i="1"/>
  <c r="EO63" i="1"/>
  <c r="ET63" i="1"/>
  <c r="EY63" i="1"/>
  <c r="FB63" i="1"/>
  <c r="ES63" i="1"/>
  <c r="EX63" i="1"/>
  <c r="EP63" i="1"/>
  <c r="EU63" i="1"/>
  <c r="EZ63" i="1"/>
  <c r="FC63" i="1"/>
  <c r="EQ63" i="1"/>
  <c r="EV63" i="1"/>
  <c r="FA63" i="1"/>
  <c r="FD63" i="1"/>
  <c r="AM63" i="1"/>
  <c r="FE63" i="1"/>
  <c r="FF63" i="1"/>
  <c r="FG63" i="1"/>
  <c r="FI63" i="1"/>
  <c r="EM63" i="1"/>
  <c r="DS63" i="1"/>
  <c r="DX63" i="1"/>
  <c r="DP63" i="1"/>
  <c r="DU63" i="1"/>
  <c r="DZ63" i="1"/>
  <c r="EC63" i="1"/>
  <c r="DT63" i="1"/>
  <c r="DY63" i="1"/>
  <c r="DQ63" i="1"/>
  <c r="DV63" i="1"/>
  <c r="EA63" i="1"/>
  <c r="ED63" i="1"/>
  <c r="DR63" i="1"/>
  <c r="DW63" i="1"/>
  <c r="EB63" i="1"/>
  <c r="EE63" i="1"/>
  <c r="AL63" i="1"/>
  <c r="EF63" i="1"/>
  <c r="EG63" i="1"/>
  <c r="EH63" i="1"/>
  <c r="EJ63" i="1"/>
  <c r="DN63" i="1"/>
  <c r="CT63" i="1"/>
  <c r="CY63" i="1"/>
  <c r="CQ63" i="1"/>
  <c r="CV63" i="1"/>
  <c r="DA63" i="1"/>
  <c r="DD63" i="1"/>
  <c r="CU63" i="1"/>
  <c r="CZ63" i="1"/>
  <c r="CR63" i="1"/>
  <c r="CW63" i="1"/>
  <c r="DB63" i="1"/>
  <c r="DE63" i="1"/>
  <c r="CS63" i="1"/>
  <c r="CX63" i="1"/>
  <c r="DC63" i="1"/>
  <c r="DF63" i="1"/>
  <c r="AK63" i="1"/>
  <c r="DG63" i="1"/>
  <c r="DH63" i="1"/>
  <c r="DI63" i="1"/>
  <c r="DK63" i="1"/>
  <c r="CO63" i="1"/>
  <c r="BU63" i="1"/>
  <c r="BZ63" i="1"/>
  <c r="BR63" i="1"/>
  <c r="BW63" i="1"/>
  <c r="CB63" i="1"/>
  <c r="CE63" i="1"/>
  <c r="BV63" i="1"/>
  <c r="CA63" i="1"/>
  <c r="BS63" i="1"/>
  <c r="BX63" i="1"/>
  <c r="CC63" i="1"/>
  <c r="CF63" i="1"/>
  <c r="BT63" i="1"/>
  <c r="BY63" i="1"/>
  <c r="CD63" i="1"/>
  <c r="CG63" i="1"/>
  <c r="AJ63" i="1"/>
  <c r="CH63" i="1"/>
  <c r="CI63" i="1"/>
  <c r="CJ63" i="1"/>
  <c r="CL63" i="1"/>
  <c r="BP63" i="1"/>
  <c r="AV63" i="1"/>
  <c r="BA63" i="1"/>
  <c r="AS63" i="1"/>
  <c r="AX63" i="1"/>
  <c r="BC63" i="1"/>
  <c r="BF63" i="1"/>
  <c r="AW63" i="1"/>
  <c r="BB63" i="1"/>
  <c r="AT63" i="1"/>
  <c r="AY63" i="1"/>
  <c r="BD63" i="1"/>
  <c r="BG63" i="1"/>
  <c r="AU63" i="1"/>
  <c r="AZ63" i="1"/>
  <c r="BE63" i="1"/>
  <c r="BH63" i="1"/>
  <c r="AI63" i="1"/>
  <c r="BI63" i="1"/>
  <c r="BJ63" i="1"/>
  <c r="BK63" i="1"/>
  <c r="BM63" i="1"/>
  <c r="AQ63" i="1"/>
  <c r="X63" i="1"/>
  <c r="FO280" i="1"/>
  <c r="FQ280" i="1"/>
  <c r="FS280" i="1"/>
  <c r="ER280" i="1"/>
  <c r="EW280" i="1"/>
  <c r="EO280" i="1"/>
  <c r="ET280" i="1"/>
  <c r="EY280" i="1"/>
  <c r="FB280" i="1"/>
  <c r="ES280" i="1"/>
  <c r="EX280" i="1"/>
  <c r="FC280" i="1"/>
  <c r="FD280" i="1"/>
  <c r="FE280" i="1"/>
  <c r="AM280" i="1"/>
  <c r="FF280" i="1"/>
  <c r="FG280" i="1"/>
  <c r="FI280" i="1"/>
  <c r="EP280" i="1"/>
  <c r="EU280" i="1"/>
  <c r="EZ280" i="1"/>
  <c r="EQ280" i="1"/>
  <c r="EV280" i="1"/>
  <c r="FA280" i="1"/>
  <c r="EM280" i="1"/>
  <c r="DS280" i="1"/>
  <c r="DX280" i="1"/>
  <c r="DP280" i="1"/>
  <c r="DU280" i="1"/>
  <c r="DZ280" i="1"/>
  <c r="EC280" i="1"/>
  <c r="EH280" i="1"/>
  <c r="EJ280" i="1"/>
  <c r="DT280" i="1"/>
  <c r="DY280" i="1"/>
  <c r="AL280" i="1"/>
  <c r="ED280" i="1"/>
  <c r="EE280" i="1"/>
  <c r="EG280" i="1"/>
  <c r="DQ280" i="1"/>
  <c r="DV280" i="1"/>
  <c r="EA280" i="1"/>
  <c r="DR280" i="1"/>
  <c r="DW280" i="1"/>
  <c r="EB280" i="1"/>
  <c r="EF280" i="1"/>
  <c r="DN280" i="1"/>
  <c r="CT280" i="1"/>
  <c r="CY280" i="1"/>
  <c r="CQ280" i="1"/>
  <c r="CV280" i="1"/>
  <c r="DA280" i="1"/>
  <c r="DD280" i="1"/>
  <c r="CU280" i="1"/>
  <c r="CZ280" i="1"/>
  <c r="DE280" i="1"/>
  <c r="DF280" i="1"/>
  <c r="DG280" i="1"/>
  <c r="AK280" i="1"/>
  <c r="DH280" i="1"/>
  <c r="DI280" i="1"/>
  <c r="DK280" i="1"/>
  <c r="CR280" i="1"/>
  <c r="CW280" i="1"/>
  <c r="DB280" i="1"/>
  <c r="CS280" i="1"/>
  <c r="CX280" i="1"/>
  <c r="DC280" i="1"/>
  <c r="CO280" i="1"/>
  <c r="BU280" i="1"/>
  <c r="BZ280" i="1"/>
  <c r="BR280" i="1"/>
  <c r="BW280" i="1"/>
  <c r="CB280" i="1"/>
  <c r="CE280" i="1"/>
  <c r="BV280" i="1"/>
  <c r="CA280" i="1"/>
  <c r="CF280" i="1"/>
  <c r="CG280" i="1"/>
  <c r="CH280" i="1"/>
  <c r="AJ280" i="1"/>
  <c r="CI280" i="1"/>
  <c r="CJ280" i="1"/>
  <c r="CL280" i="1"/>
  <c r="BS280" i="1"/>
  <c r="BX280" i="1"/>
  <c r="CC280" i="1"/>
  <c r="BT280" i="1"/>
  <c r="BY280" i="1"/>
  <c r="CD280" i="1"/>
  <c r="BP280" i="1"/>
  <c r="AV280" i="1"/>
  <c r="BA280" i="1"/>
  <c r="AS280" i="1"/>
  <c r="AX280" i="1"/>
  <c r="BC280" i="1"/>
  <c r="BF280" i="1"/>
  <c r="AW280" i="1"/>
  <c r="BB280" i="1"/>
  <c r="BG280" i="1"/>
  <c r="BH280" i="1"/>
  <c r="BI280" i="1"/>
  <c r="AI280" i="1"/>
  <c r="BJ280" i="1"/>
  <c r="BK280" i="1"/>
  <c r="BM280" i="1"/>
  <c r="AT280" i="1"/>
  <c r="AY280" i="1"/>
  <c r="BD280" i="1"/>
  <c r="AU280" i="1"/>
  <c r="AZ280" i="1"/>
  <c r="BE280" i="1"/>
  <c r="AQ280" i="1"/>
  <c r="X280" i="1"/>
  <c r="FS79" i="1"/>
  <c r="ER79" i="1"/>
  <c r="EW79" i="1"/>
  <c r="EO79" i="1"/>
  <c r="ET79" i="1"/>
  <c r="EY79" i="1"/>
  <c r="FB79" i="1"/>
  <c r="ES79" i="1"/>
  <c r="EX79" i="1"/>
  <c r="EP79" i="1"/>
  <c r="EU79" i="1"/>
  <c r="EZ79" i="1"/>
  <c r="FC79" i="1"/>
  <c r="EQ79" i="1"/>
  <c r="EV79" i="1"/>
  <c r="FA79" i="1"/>
  <c r="FD79" i="1"/>
  <c r="AM79" i="1"/>
  <c r="FE79" i="1"/>
  <c r="FF79" i="1"/>
  <c r="FG79" i="1"/>
  <c r="FI79" i="1"/>
  <c r="EM79" i="1"/>
  <c r="DS79" i="1"/>
  <c r="DX79" i="1"/>
  <c r="DP79" i="1"/>
  <c r="DU79" i="1"/>
  <c r="DZ79" i="1"/>
  <c r="EC79" i="1"/>
  <c r="DT79" i="1"/>
  <c r="DY79" i="1"/>
  <c r="DQ79" i="1"/>
  <c r="DV79" i="1"/>
  <c r="EA79" i="1"/>
  <c r="ED79" i="1"/>
  <c r="DR79" i="1"/>
  <c r="DW79" i="1"/>
  <c r="EB79" i="1"/>
  <c r="EE79" i="1"/>
  <c r="AL79" i="1"/>
  <c r="EF79" i="1"/>
  <c r="EG79" i="1"/>
  <c r="EH79" i="1"/>
  <c r="EJ79" i="1"/>
  <c r="DN79" i="1"/>
  <c r="CT79" i="1"/>
  <c r="CY79" i="1"/>
  <c r="CQ79" i="1"/>
  <c r="CV79" i="1"/>
  <c r="DA79" i="1"/>
  <c r="DD79" i="1"/>
  <c r="CU79" i="1"/>
  <c r="CZ79" i="1"/>
  <c r="CR79" i="1"/>
  <c r="CW79" i="1"/>
  <c r="DB79" i="1"/>
  <c r="DE79" i="1"/>
  <c r="CS79" i="1"/>
  <c r="CX79" i="1"/>
  <c r="DC79" i="1"/>
  <c r="DF79" i="1"/>
  <c r="AK79" i="1"/>
  <c r="DG79" i="1"/>
  <c r="DH79" i="1"/>
  <c r="DI79" i="1"/>
  <c r="DK79" i="1"/>
  <c r="CO79" i="1"/>
  <c r="BU79" i="1"/>
  <c r="BZ79" i="1"/>
  <c r="BR79" i="1"/>
  <c r="BW79" i="1"/>
  <c r="CB79" i="1"/>
  <c r="CE79" i="1"/>
  <c r="BV79" i="1"/>
  <c r="CA79" i="1"/>
  <c r="BS79" i="1"/>
  <c r="BX79" i="1"/>
  <c r="CC79" i="1"/>
  <c r="CF79" i="1"/>
  <c r="BT79" i="1"/>
  <c r="BY79" i="1"/>
  <c r="CD79" i="1"/>
  <c r="CG79" i="1"/>
  <c r="AJ79" i="1"/>
  <c r="CH79" i="1"/>
  <c r="CI79" i="1"/>
  <c r="CJ79" i="1"/>
  <c r="CL79" i="1"/>
  <c r="BP79" i="1"/>
  <c r="AV79" i="1"/>
  <c r="BA79" i="1"/>
  <c r="AS79" i="1"/>
  <c r="AX79" i="1"/>
  <c r="BC79" i="1"/>
  <c r="BF79" i="1"/>
  <c r="AW79" i="1"/>
  <c r="BB79" i="1"/>
  <c r="AT79" i="1"/>
  <c r="AY79" i="1"/>
  <c r="BD79" i="1"/>
  <c r="BG79" i="1"/>
  <c r="AU79" i="1"/>
  <c r="AZ79" i="1"/>
  <c r="BE79" i="1"/>
  <c r="BH79" i="1"/>
  <c r="AI79" i="1"/>
  <c r="BI79" i="1"/>
  <c r="BJ79" i="1"/>
  <c r="BK79" i="1"/>
  <c r="BM79" i="1"/>
  <c r="AQ79" i="1"/>
  <c r="X79" i="1"/>
  <c r="FS73" i="1"/>
  <c r="ER73" i="1"/>
  <c r="EW73" i="1"/>
  <c r="EO73" i="1"/>
  <c r="ET73" i="1"/>
  <c r="EY73" i="1"/>
  <c r="FB73" i="1"/>
  <c r="ES73" i="1"/>
  <c r="EX73" i="1"/>
  <c r="EP73" i="1"/>
  <c r="EU73" i="1"/>
  <c r="EZ73" i="1"/>
  <c r="FC73" i="1"/>
  <c r="EQ73" i="1"/>
  <c r="EV73" i="1"/>
  <c r="FA73" i="1"/>
  <c r="FD73" i="1"/>
  <c r="AM73" i="1"/>
  <c r="FE73" i="1"/>
  <c r="FF73" i="1"/>
  <c r="FG73" i="1"/>
  <c r="FI73" i="1"/>
  <c r="EM73" i="1"/>
  <c r="DS73" i="1"/>
  <c r="DX73" i="1"/>
  <c r="DP73" i="1"/>
  <c r="DU73" i="1"/>
  <c r="DZ73" i="1"/>
  <c r="EC73" i="1"/>
  <c r="DT73" i="1"/>
  <c r="DY73" i="1"/>
  <c r="DQ73" i="1"/>
  <c r="DV73" i="1"/>
  <c r="EA73" i="1"/>
  <c r="ED73" i="1"/>
  <c r="DR73" i="1"/>
  <c r="DW73" i="1"/>
  <c r="EB73" i="1"/>
  <c r="EE73" i="1"/>
  <c r="AL73" i="1"/>
  <c r="EF73" i="1"/>
  <c r="EG73" i="1"/>
  <c r="EH73" i="1"/>
  <c r="EJ73" i="1"/>
  <c r="DN73" i="1"/>
  <c r="CT73" i="1"/>
  <c r="CY73" i="1"/>
  <c r="CQ73" i="1"/>
  <c r="CV73" i="1"/>
  <c r="DA73" i="1"/>
  <c r="DD73" i="1"/>
  <c r="CU73" i="1"/>
  <c r="CZ73" i="1"/>
  <c r="CR73" i="1"/>
  <c r="CW73" i="1"/>
  <c r="DB73" i="1"/>
  <c r="DE73" i="1"/>
  <c r="CS73" i="1"/>
  <c r="CX73" i="1"/>
  <c r="DC73" i="1"/>
  <c r="DF73" i="1"/>
  <c r="AK73" i="1"/>
  <c r="DG73" i="1"/>
  <c r="DH73" i="1"/>
  <c r="DI73" i="1"/>
  <c r="DK73" i="1"/>
  <c r="CO73" i="1"/>
  <c r="BU73" i="1"/>
  <c r="BZ73" i="1"/>
  <c r="BR73" i="1"/>
  <c r="BW73" i="1"/>
  <c r="CB73" i="1"/>
  <c r="CE73" i="1"/>
  <c r="BV73" i="1"/>
  <c r="CA73" i="1"/>
  <c r="BS73" i="1"/>
  <c r="BX73" i="1"/>
  <c r="CC73" i="1"/>
  <c r="CF73" i="1"/>
  <c r="BT73" i="1"/>
  <c r="BY73" i="1"/>
  <c r="CD73" i="1"/>
  <c r="CG73" i="1"/>
  <c r="AJ73" i="1"/>
  <c r="CH73" i="1"/>
  <c r="CI73" i="1"/>
  <c r="CJ73" i="1"/>
  <c r="CL73" i="1"/>
  <c r="BP73" i="1"/>
  <c r="AV73" i="1"/>
  <c r="BA73" i="1"/>
  <c r="AS73" i="1"/>
  <c r="AX73" i="1"/>
  <c r="BC73" i="1"/>
  <c r="BF73" i="1"/>
  <c r="AW73" i="1"/>
  <c r="BB73" i="1"/>
  <c r="AT73" i="1"/>
  <c r="AY73" i="1"/>
  <c r="BD73" i="1"/>
  <c r="BG73" i="1"/>
  <c r="AU73" i="1"/>
  <c r="AZ73" i="1"/>
  <c r="BE73" i="1"/>
  <c r="BH73" i="1"/>
  <c r="AI73" i="1"/>
  <c r="BI73" i="1"/>
  <c r="BJ73" i="1"/>
  <c r="BK73" i="1"/>
  <c r="BM73" i="1"/>
  <c r="AQ73" i="1"/>
  <c r="X73" i="1"/>
  <c r="FS118" i="1"/>
  <c r="ER118" i="1"/>
  <c r="EW118" i="1"/>
  <c r="EO118" i="1"/>
  <c r="ET118" i="1"/>
  <c r="EY118" i="1"/>
  <c r="FB118" i="1"/>
  <c r="ES118" i="1"/>
  <c r="EX118" i="1"/>
  <c r="EP118" i="1"/>
  <c r="EU118" i="1"/>
  <c r="EZ118" i="1"/>
  <c r="FC118" i="1"/>
  <c r="EQ118" i="1"/>
  <c r="EV118" i="1"/>
  <c r="FA118" i="1"/>
  <c r="FD118" i="1"/>
  <c r="AM118" i="1"/>
  <c r="FE118" i="1"/>
  <c r="FF118" i="1"/>
  <c r="FG118" i="1"/>
  <c r="FI118" i="1"/>
  <c r="EM118" i="1"/>
  <c r="DS118" i="1"/>
  <c r="DX118" i="1"/>
  <c r="DP118" i="1"/>
  <c r="DU118" i="1"/>
  <c r="DZ118" i="1"/>
  <c r="EC118" i="1"/>
  <c r="DT118" i="1"/>
  <c r="DY118" i="1"/>
  <c r="DQ118" i="1"/>
  <c r="DV118" i="1"/>
  <c r="EA118" i="1"/>
  <c r="ED118" i="1"/>
  <c r="DR118" i="1"/>
  <c r="DW118" i="1"/>
  <c r="EB118" i="1"/>
  <c r="EE118" i="1"/>
  <c r="AL118" i="1"/>
  <c r="EF118" i="1"/>
  <c r="EG118" i="1"/>
  <c r="EH118" i="1"/>
  <c r="EJ118" i="1"/>
  <c r="DN118" i="1"/>
  <c r="CT118" i="1"/>
  <c r="CY118" i="1"/>
  <c r="CQ118" i="1"/>
  <c r="CV118" i="1"/>
  <c r="DA118" i="1"/>
  <c r="DD118" i="1"/>
  <c r="CU118" i="1"/>
  <c r="CZ118" i="1"/>
  <c r="CR118" i="1"/>
  <c r="CW118" i="1"/>
  <c r="DB118" i="1"/>
  <c r="DE118" i="1"/>
  <c r="CS118" i="1"/>
  <c r="CX118" i="1"/>
  <c r="DC118" i="1"/>
  <c r="DF118" i="1"/>
  <c r="AK118" i="1"/>
  <c r="DG118" i="1"/>
  <c r="DH118" i="1"/>
  <c r="DI118" i="1"/>
  <c r="DK118" i="1"/>
  <c r="CO118" i="1"/>
  <c r="BU118" i="1"/>
  <c r="BZ118" i="1"/>
  <c r="BR118" i="1"/>
  <c r="BW118" i="1"/>
  <c r="CB118" i="1"/>
  <c r="CE118" i="1"/>
  <c r="BV118" i="1"/>
  <c r="CA118" i="1"/>
  <c r="BS118" i="1"/>
  <c r="BX118" i="1"/>
  <c r="CC118" i="1"/>
  <c r="CF118" i="1"/>
  <c r="BT118" i="1"/>
  <c r="BY118" i="1"/>
  <c r="CD118" i="1"/>
  <c r="CG118" i="1"/>
  <c r="AJ118" i="1"/>
  <c r="CH118" i="1"/>
  <c r="CI118" i="1"/>
  <c r="CJ118" i="1"/>
  <c r="CL118" i="1"/>
  <c r="BP118" i="1"/>
  <c r="AV118" i="1"/>
  <c r="BA118" i="1"/>
  <c r="AS118" i="1"/>
  <c r="AX118" i="1"/>
  <c r="BC118" i="1"/>
  <c r="BF118" i="1"/>
  <c r="AW118" i="1"/>
  <c r="BB118" i="1"/>
  <c r="AT118" i="1"/>
  <c r="AY118" i="1"/>
  <c r="BD118" i="1"/>
  <c r="BG118" i="1"/>
  <c r="AU118" i="1"/>
  <c r="AZ118" i="1"/>
  <c r="BE118" i="1"/>
  <c r="BH118" i="1"/>
  <c r="AI118" i="1"/>
  <c r="BI118" i="1"/>
  <c r="BJ118" i="1"/>
  <c r="BK118" i="1"/>
  <c r="BM118" i="1"/>
  <c r="AQ118" i="1"/>
  <c r="X118" i="1"/>
  <c r="FS76" i="1"/>
  <c r="ER76" i="1"/>
  <c r="EW76" i="1"/>
  <c r="EO76" i="1"/>
  <c r="ET76" i="1"/>
  <c r="EY76" i="1"/>
  <c r="FB76" i="1"/>
  <c r="ES76" i="1"/>
  <c r="EX76" i="1"/>
  <c r="EP76" i="1"/>
  <c r="EU76" i="1"/>
  <c r="EZ76" i="1"/>
  <c r="FC76" i="1"/>
  <c r="EQ76" i="1"/>
  <c r="EV76" i="1"/>
  <c r="FA76" i="1"/>
  <c r="FD76" i="1"/>
  <c r="AM76" i="1"/>
  <c r="FE76" i="1"/>
  <c r="FF76" i="1"/>
  <c r="FG76" i="1"/>
  <c r="FI76" i="1"/>
  <c r="EM76" i="1"/>
  <c r="DS76" i="1"/>
  <c r="DX76" i="1"/>
  <c r="DP76" i="1"/>
  <c r="DU76" i="1"/>
  <c r="DZ76" i="1"/>
  <c r="EC76" i="1"/>
  <c r="DT76" i="1"/>
  <c r="DY76" i="1"/>
  <c r="DQ76" i="1"/>
  <c r="DV76" i="1"/>
  <c r="EA76" i="1"/>
  <c r="ED76" i="1"/>
  <c r="DR76" i="1"/>
  <c r="DW76" i="1"/>
  <c r="EB76" i="1"/>
  <c r="EE76" i="1"/>
  <c r="AL76" i="1"/>
  <c r="EF76" i="1"/>
  <c r="EG76" i="1"/>
  <c r="EH76" i="1"/>
  <c r="EJ76" i="1"/>
  <c r="DN76" i="1"/>
  <c r="CT76" i="1"/>
  <c r="CY76" i="1"/>
  <c r="CQ76" i="1"/>
  <c r="CV76" i="1"/>
  <c r="DA76" i="1"/>
  <c r="DD76" i="1"/>
  <c r="CU76" i="1"/>
  <c r="CZ76" i="1"/>
  <c r="CR76" i="1"/>
  <c r="CW76" i="1"/>
  <c r="DB76" i="1"/>
  <c r="DE76" i="1"/>
  <c r="CS76" i="1"/>
  <c r="CX76" i="1"/>
  <c r="DC76" i="1"/>
  <c r="DF76" i="1"/>
  <c r="AK76" i="1"/>
  <c r="DG76" i="1"/>
  <c r="DH76" i="1"/>
  <c r="DI76" i="1"/>
  <c r="DK76" i="1"/>
  <c r="CO76" i="1"/>
  <c r="BU76" i="1"/>
  <c r="BZ76" i="1"/>
  <c r="BR76" i="1"/>
  <c r="BW76" i="1"/>
  <c r="CB76" i="1"/>
  <c r="CE76" i="1"/>
  <c r="BV76" i="1"/>
  <c r="CA76" i="1"/>
  <c r="BS76" i="1"/>
  <c r="BX76" i="1"/>
  <c r="CC76" i="1"/>
  <c r="CF76" i="1"/>
  <c r="BT76" i="1"/>
  <c r="BY76" i="1"/>
  <c r="CD76" i="1"/>
  <c r="CG76" i="1"/>
  <c r="AJ76" i="1"/>
  <c r="CH76" i="1"/>
  <c r="CI76" i="1"/>
  <c r="CJ76" i="1"/>
  <c r="CL76" i="1"/>
  <c r="BP76" i="1"/>
  <c r="AV76" i="1"/>
  <c r="BA76" i="1"/>
  <c r="AS76" i="1"/>
  <c r="AX76" i="1"/>
  <c r="BC76" i="1"/>
  <c r="BF76" i="1"/>
  <c r="AW76" i="1"/>
  <c r="BB76" i="1"/>
  <c r="AT76" i="1"/>
  <c r="AY76" i="1"/>
  <c r="BD76" i="1"/>
  <c r="BG76" i="1"/>
  <c r="AU76" i="1"/>
  <c r="AZ76" i="1"/>
  <c r="BE76" i="1"/>
  <c r="BH76" i="1"/>
  <c r="AI76" i="1"/>
  <c r="BI76" i="1"/>
  <c r="BJ76" i="1"/>
  <c r="BK76" i="1"/>
  <c r="BM76" i="1"/>
  <c r="AQ76" i="1"/>
  <c r="X76" i="1"/>
  <c r="FS83" i="1"/>
  <c r="ER83" i="1"/>
  <c r="EW83" i="1"/>
  <c r="EO83" i="1"/>
  <c r="ET83" i="1"/>
  <c r="EY83" i="1"/>
  <c r="FB83" i="1"/>
  <c r="ES83" i="1"/>
  <c r="EX83" i="1"/>
  <c r="EP83" i="1"/>
  <c r="EU83" i="1"/>
  <c r="EZ83" i="1"/>
  <c r="FC83" i="1"/>
  <c r="EQ83" i="1"/>
  <c r="EV83" i="1"/>
  <c r="FA83" i="1"/>
  <c r="FD83" i="1"/>
  <c r="AM83" i="1"/>
  <c r="FE83" i="1"/>
  <c r="FF83" i="1"/>
  <c r="FG83" i="1"/>
  <c r="FI83" i="1"/>
  <c r="EM83" i="1"/>
  <c r="DS83" i="1"/>
  <c r="DX83" i="1"/>
  <c r="DP83" i="1"/>
  <c r="DU83" i="1"/>
  <c r="DZ83" i="1"/>
  <c r="EC83" i="1"/>
  <c r="DT83" i="1"/>
  <c r="DY83" i="1"/>
  <c r="DQ83" i="1"/>
  <c r="DV83" i="1"/>
  <c r="EA83" i="1"/>
  <c r="ED83" i="1"/>
  <c r="DR83" i="1"/>
  <c r="DW83" i="1"/>
  <c r="EB83" i="1"/>
  <c r="EE83" i="1"/>
  <c r="AL83" i="1"/>
  <c r="EF83" i="1"/>
  <c r="EG83" i="1"/>
  <c r="EH83" i="1"/>
  <c r="EJ83" i="1"/>
  <c r="DN83" i="1"/>
  <c r="CT83" i="1"/>
  <c r="CY83" i="1"/>
  <c r="CQ83" i="1"/>
  <c r="CV83" i="1"/>
  <c r="DA83" i="1"/>
  <c r="DD83" i="1"/>
  <c r="CU83" i="1"/>
  <c r="CZ83" i="1"/>
  <c r="CR83" i="1"/>
  <c r="CW83" i="1"/>
  <c r="DB83" i="1"/>
  <c r="DE83" i="1"/>
  <c r="CS83" i="1"/>
  <c r="CX83" i="1"/>
  <c r="DC83" i="1"/>
  <c r="DF83" i="1"/>
  <c r="AK83" i="1"/>
  <c r="DG83" i="1"/>
  <c r="DH83" i="1"/>
  <c r="DI83" i="1"/>
  <c r="DK83" i="1"/>
  <c r="CO83" i="1"/>
  <c r="BU83" i="1"/>
  <c r="BZ83" i="1"/>
  <c r="BR83" i="1"/>
  <c r="BW83" i="1"/>
  <c r="CB83" i="1"/>
  <c r="CE83" i="1"/>
  <c r="BV83" i="1"/>
  <c r="CA83" i="1"/>
  <c r="BS83" i="1"/>
  <c r="BX83" i="1"/>
  <c r="CC83" i="1"/>
  <c r="CF83" i="1"/>
  <c r="BT83" i="1"/>
  <c r="BY83" i="1"/>
  <c r="CD83" i="1"/>
  <c r="CG83" i="1"/>
  <c r="AJ83" i="1"/>
  <c r="CH83" i="1"/>
  <c r="CI83" i="1"/>
  <c r="CJ83" i="1"/>
  <c r="CL83" i="1"/>
  <c r="BP83" i="1"/>
  <c r="AV83" i="1"/>
  <c r="BA83" i="1"/>
  <c r="AS83" i="1"/>
  <c r="AX83" i="1"/>
  <c r="BC83" i="1"/>
  <c r="BF83" i="1"/>
  <c r="AW83" i="1"/>
  <c r="BB83" i="1"/>
  <c r="AT83" i="1"/>
  <c r="AY83" i="1"/>
  <c r="BD83" i="1"/>
  <c r="BG83" i="1"/>
  <c r="AU83" i="1"/>
  <c r="AZ83" i="1"/>
  <c r="BE83" i="1"/>
  <c r="BH83" i="1"/>
  <c r="AI83" i="1"/>
  <c r="BI83" i="1"/>
  <c r="BJ83" i="1"/>
  <c r="BK83" i="1"/>
  <c r="BM83" i="1"/>
  <c r="AQ83" i="1"/>
  <c r="X83" i="1"/>
  <c r="FO279" i="1"/>
  <c r="FQ279" i="1"/>
  <c r="FS279" i="1"/>
  <c r="ER279" i="1"/>
  <c r="EW279" i="1"/>
  <c r="EO279" i="1"/>
  <c r="ET279" i="1"/>
  <c r="EY279" i="1"/>
  <c r="FB279" i="1"/>
  <c r="ES279" i="1"/>
  <c r="EX279" i="1"/>
  <c r="FC279" i="1"/>
  <c r="FD279" i="1"/>
  <c r="FE279" i="1"/>
  <c r="AM279" i="1"/>
  <c r="FF279" i="1"/>
  <c r="FG279" i="1"/>
  <c r="FI279" i="1"/>
  <c r="EP279" i="1"/>
  <c r="EU279" i="1"/>
  <c r="EZ279" i="1"/>
  <c r="EQ279" i="1"/>
  <c r="EV279" i="1"/>
  <c r="FA279" i="1"/>
  <c r="EM279" i="1"/>
  <c r="DS279" i="1"/>
  <c r="DX279" i="1"/>
  <c r="DP279" i="1"/>
  <c r="DU279" i="1"/>
  <c r="DZ279" i="1"/>
  <c r="EC279" i="1"/>
  <c r="EH279" i="1"/>
  <c r="EJ279" i="1"/>
  <c r="DT279" i="1"/>
  <c r="DY279" i="1"/>
  <c r="AL279" i="1"/>
  <c r="ED279" i="1"/>
  <c r="EE279" i="1"/>
  <c r="EG279" i="1"/>
  <c r="DQ279" i="1"/>
  <c r="DV279" i="1"/>
  <c r="EA279" i="1"/>
  <c r="DR279" i="1"/>
  <c r="DW279" i="1"/>
  <c r="EB279" i="1"/>
  <c r="EF279" i="1"/>
  <c r="DN279" i="1"/>
  <c r="CT279" i="1"/>
  <c r="CY279" i="1"/>
  <c r="CQ279" i="1"/>
  <c r="CV279" i="1"/>
  <c r="DA279" i="1"/>
  <c r="DD279" i="1"/>
  <c r="CU279" i="1"/>
  <c r="CZ279" i="1"/>
  <c r="DE279" i="1"/>
  <c r="DF279" i="1"/>
  <c r="DG279" i="1"/>
  <c r="AK279" i="1"/>
  <c r="DH279" i="1"/>
  <c r="DI279" i="1"/>
  <c r="DK279" i="1"/>
  <c r="CR279" i="1"/>
  <c r="CW279" i="1"/>
  <c r="DB279" i="1"/>
  <c r="CS279" i="1"/>
  <c r="CX279" i="1"/>
  <c r="DC279" i="1"/>
  <c r="CO279" i="1"/>
  <c r="BU279" i="1"/>
  <c r="BZ279" i="1"/>
  <c r="BR279" i="1"/>
  <c r="BW279" i="1"/>
  <c r="CB279" i="1"/>
  <c r="CE279" i="1"/>
  <c r="BV279" i="1"/>
  <c r="CA279" i="1"/>
  <c r="CF279" i="1"/>
  <c r="CG279" i="1"/>
  <c r="CH279" i="1"/>
  <c r="AJ279" i="1"/>
  <c r="CI279" i="1"/>
  <c r="CJ279" i="1"/>
  <c r="CL279" i="1"/>
  <c r="BS279" i="1"/>
  <c r="BX279" i="1"/>
  <c r="CC279" i="1"/>
  <c r="BT279" i="1"/>
  <c r="BY279" i="1"/>
  <c r="CD279" i="1"/>
  <c r="BP279" i="1"/>
  <c r="AV279" i="1"/>
  <c r="BA279" i="1"/>
  <c r="AS279" i="1"/>
  <c r="AX279" i="1"/>
  <c r="BC279" i="1"/>
  <c r="BF279" i="1"/>
  <c r="AW279" i="1"/>
  <c r="BB279" i="1"/>
  <c r="BG279" i="1"/>
  <c r="BH279" i="1"/>
  <c r="BI279" i="1"/>
  <c r="AI279" i="1"/>
  <c r="BJ279" i="1"/>
  <c r="BK279" i="1"/>
  <c r="BM279" i="1"/>
  <c r="AT279" i="1"/>
  <c r="AY279" i="1"/>
  <c r="BD279" i="1"/>
  <c r="AU279" i="1"/>
  <c r="AZ279" i="1"/>
  <c r="BE279" i="1"/>
  <c r="AQ279" i="1"/>
  <c r="X279" i="1"/>
  <c r="FS75" i="1"/>
  <c r="ER75" i="1"/>
  <c r="EW75" i="1"/>
  <c r="EO75" i="1"/>
  <c r="ET75" i="1"/>
  <c r="EY75" i="1"/>
  <c r="FB75" i="1"/>
  <c r="ES75" i="1"/>
  <c r="EX75" i="1"/>
  <c r="EP75" i="1"/>
  <c r="EU75" i="1"/>
  <c r="EZ75" i="1"/>
  <c r="FC75" i="1"/>
  <c r="EQ75" i="1"/>
  <c r="EV75" i="1"/>
  <c r="FA75" i="1"/>
  <c r="FD75" i="1"/>
  <c r="AM75" i="1"/>
  <c r="FE75" i="1"/>
  <c r="FF75" i="1"/>
  <c r="FG75" i="1"/>
  <c r="FI75" i="1"/>
  <c r="EM75" i="1"/>
  <c r="DS75" i="1"/>
  <c r="DX75" i="1"/>
  <c r="DP75" i="1"/>
  <c r="DU75" i="1"/>
  <c r="DZ75" i="1"/>
  <c r="EC75" i="1"/>
  <c r="DT75" i="1"/>
  <c r="DY75" i="1"/>
  <c r="DQ75" i="1"/>
  <c r="DV75" i="1"/>
  <c r="EA75" i="1"/>
  <c r="ED75" i="1"/>
  <c r="DR75" i="1"/>
  <c r="DW75" i="1"/>
  <c r="EB75" i="1"/>
  <c r="EE75" i="1"/>
  <c r="AL75" i="1"/>
  <c r="EF75" i="1"/>
  <c r="EG75" i="1"/>
  <c r="EH75" i="1"/>
  <c r="EJ75" i="1"/>
  <c r="DN75" i="1"/>
  <c r="CT75" i="1"/>
  <c r="CY75" i="1"/>
  <c r="CQ75" i="1"/>
  <c r="CV75" i="1"/>
  <c r="DA75" i="1"/>
  <c r="DD75" i="1"/>
  <c r="CU75" i="1"/>
  <c r="CZ75" i="1"/>
  <c r="CR75" i="1"/>
  <c r="CW75" i="1"/>
  <c r="DB75" i="1"/>
  <c r="DE75" i="1"/>
  <c r="CS75" i="1"/>
  <c r="CX75" i="1"/>
  <c r="DC75" i="1"/>
  <c r="DF75" i="1"/>
  <c r="AK75" i="1"/>
  <c r="DG75" i="1"/>
  <c r="DH75" i="1"/>
  <c r="DI75" i="1"/>
  <c r="DK75" i="1"/>
  <c r="CO75" i="1"/>
  <c r="BU75" i="1"/>
  <c r="BZ75" i="1"/>
  <c r="BR75" i="1"/>
  <c r="BW75" i="1"/>
  <c r="CB75" i="1"/>
  <c r="CE75" i="1"/>
  <c r="BV75" i="1"/>
  <c r="CA75" i="1"/>
  <c r="BS75" i="1"/>
  <c r="BX75" i="1"/>
  <c r="CC75" i="1"/>
  <c r="CF75" i="1"/>
  <c r="BT75" i="1"/>
  <c r="BY75" i="1"/>
  <c r="CD75" i="1"/>
  <c r="CG75" i="1"/>
  <c r="AJ75" i="1"/>
  <c r="CH75" i="1"/>
  <c r="CI75" i="1"/>
  <c r="CJ75" i="1"/>
  <c r="CL75" i="1"/>
  <c r="BP75" i="1"/>
  <c r="AV75" i="1"/>
  <c r="BA75" i="1"/>
  <c r="AS75" i="1"/>
  <c r="AX75" i="1"/>
  <c r="BC75" i="1"/>
  <c r="BF75" i="1"/>
  <c r="AW75" i="1"/>
  <c r="BB75" i="1"/>
  <c r="AT75" i="1"/>
  <c r="AY75" i="1"/>
  <c r="BD75" i="1"/>
  <c r="BG75" i="1"/>
  <c r="AU75" i="1"/>
  <c r="AZ75" i="1"/>
  <c r="BE75" i="1"/>
  <c r="BH75" i="1"/>
  <c r="AI75" i="1"/>
  <c r="BI75" i="1"/>
  <c r="BJ75" i="1"/>
  <c r="BK75" i="1"/>
  <c r="BM75" i="1"/>
  <c r="AQ75" i="1"/>
  <c r="X75" i="1"/>
  <c r="FS69" i="1"/>
  <c r="ER69" i="1"/>
  <c r="EW69" i="1"/>
  <c r="EO69" i="1"/>
  <c r="ET69" i="1"/>
  <c r="EY69" i="1"/>
  <c r="FB69" i="1"/>
  <c r="ES69" i="1"/>
  <c r="EX69" i="1"/>
  <c r="EP69" i="1"/>
  <c r="EU69" i="1"/>
  <c r="EZ69" i="1"/>
  <c r="FC69" i="1"/>
  <c r="EQ69" i="1"/>
  <c r="EV69" i="1"/>
  <c r="FA69" i="1"/>
  <c r="FD69" i="1"/>
  <c r="AM69" i="1"/>
  <c r="FE69" i="1"/>
  <c r="FF69" i="1"/>
  <c r="FG69" i="1"/>
  <c r="FI69" i="1"/>
  <c r="EM69" i="1"/>
  <c r="DS69" i="1"/>
  <c r="DX69" i="1"/>
  <c r="DP69" i="1"/>
  <c r="DU69" i="1"/>
  <c r="DZ69" i="1"/>
  <c r="EC69" i="1"/>
  <c r="DT69" i="1"/>
  <c r="DY69" i="1"/>
  <c r="DQ69" i="1"/>
  <c r="DV69" i="1"/>
  <c r="EA69" i="1"/>
  <c r="ED69" i="1"/>
  <c r="DR69" i="1"/>
  <c r="DW69" i="1"/>
  <c r="EB69" i="1"/>
  <c r="EE69" i="1"/>
  <c r="AL69" i="1"/>
  <c r="EF69" i="1"/>
  <c r="EG69" i="1"/>
  <c r="EH69" i="1"/>
  <c r="EJ69" i="1"/>
  <c r="DN69" i="1"/>
  <c r="CT69" i="1"/>
  <c r="CY69" i="1"/>
  <c r="CQ69" i="1"/>
  <c r="CV69" i="1"/>
  <c r="DA69" i="1"/>
  <c r="DD69" i="1"/>
  <c r="CU69" i="1"/>
  <c r="CZ69" i="1"/>
  <c r="CR69" i="1"/>
  <c r="CW69" i="1"/>
  <c r="DB69" i="1"/>
  <c r="DE69" i="1"/>
  <c r="CS69" i="1"/>
  <c r="CX69" i="1"/>
  <c r="DC69" i="1"/>
  <c r="DF69" i="1"/>
  <c r="AK69" i="1"/>
  <c r="DG69" i="1"/>
  <c r="DH69" i="1"/>
  <c r="DI69" i="1"/>
  <c r="DK69" i="1"/>
  <c r="CO69" i="1"/>
  <c r="BU69" i="1"/>
  <c r="BZ69" i="1"/>
  <c r="BR69" i="1"/>
  <c r="BW69" i="1"/>
  <c r="CB69" i="1"/>
  <c r="CE69" i="1"/>
  <c r="BV69" i="1"/>
  <c r="CA69" i="1"/>
  <c r="BS69" i="1"/>
  <c r="BX69" i="1"/>
  <c r="CC69" i="1"/>
  <c r="CF69" i="1"/>
  <c r="BT69" i="1"/>
  <c r="BY69" i="1"/>
  <c r="CD69" i="1"/>
  <c r="CG69" i="1"/>
  <c r="AJ69" i="1"/>
  <c r="CH69" i="1"/>
  <c r="CI69" i="1"/>
  <c r="CJ69" i="1"/>
  <c r="CL69" i="1"/>
  <c r="BP69" i="1"/>
  <c r="AV69" i="1"/>
  <c r="BA69" i="1"/>
  <c r="AS69" i="1"/>
  <c r="AX69" i="1"/>
  <c r="BC69" i="1"/>
  <c r="BF69" i="1"/>
  <c r="AW69" i="1"/>
  <c r="BB69" i="1"/>
  <c r="AT69" i="1"/>
  <c r="AY69" i="1"/>
  <c r="BD69" i="1"/>
  <c r="BG69" i="1"/>
  <c r="AU69" i="1"/>
  <c r="AZ69" i="1"/>
  <c r="BE69" i="1"/>
  <c r="BH69" i="1"/>
  <c r="AI69" i="1"/>
  <c r="BI69" i="1"/>
  <c r="BJ69" i="1"/>
  <c r="BK69" i="1"/>
  <c r="BM69" i="1"/>
  <c r="AQ69" i="1"/>
  <c r="X69" i="1"/>
  <c r="FO278" i="1"/>
  <c r="FQ278" i="1"/>
  <c r="FS278" i="1"/>
  <c r="ER278" i="1"/>
  <c r="EW278" i="1"/>
  <c r="EO278" i="1"/>
  <c r="ET278" i="1"/>
  <c r="EY278" i="1"/>
  <c r="FB278" i="1"/>
  <c r="ES278" i="1"/>
  <c r="EX278" i="1"/>
  <c r="FC278" i="1"/>
  <c r="FD278" i="1"/>
  <c r="FE278" i="1"/>
  <c r="AM278" i="1"/>
  <c r="FF278" i="1"/>
  <c r="FG278" i="1"/>
  <c r="FI278" i="1"/>
  <c r="EP278" i="1"/>
  <c r="EU278" i="1"/>
  <c r="EZ278" i="1"/>
  <c r="EQ278" i="1"/>
  <c r="EV278" i="1"/>
  <c r="FA278" i="1"/>
  <c r="EM278" i="1"/>
  <c r="DS278" i="1"/>
  <c r="DX278" i="1"/>
  <c r="DP278" i="1"/>
  <c r="DU278" i="1"/>
  <c r="DZ278" i="1"/>
  <c r="EC278" i="1"/>
  <c r="EH278" i="1"/>
  <c r="EJ278" i="1"/>
  <c r="DT278" i="1"/>
  <c r="DY278" i="1"/>
  <c r="AL278" i="1"/>
  <c r="ED278" i="1"/>
  <c r="EE278" i="1"/>
  <c r="EG278" i="1"/>
  <c r="DQ278" i="1"/>
  <c r="DV278" i="1"/>
  <c r="EA278" i="1"/>
  <c r="DR278" i="1"/>
  <c r="DW278" i="1"/>
  <c r="EB278" i="1"/>
  <c r="EF278" i="1"/>
  <c r="DN278" i="1"/>
  <c r="CT278" i="1"/>
  <c r="CY278" i="1"/>
  <c r="CQ278" i="1"/>
  <c r="CV278" i="1"/>
  <c r="DA278" i="1"/>
  <c r="DD278" i="1"/>
  <c r="CU278" i="1"/>
  <c r="CZ278" i="1"/>
  <c r="DE278" i="1"/>
  <c r="DF278" i="1"/>
  <c r="DG278" i="1"/>
  <c r="AK278" i="1"/>
  <c r="DH278" i="1"/>
  <c r="DI278" i="1"/>
  <c r="DK278" i="1"/>
  <c r="CR278" i="1"/>
  <c r="CW278" i="1"/>
  <c r="DB278" i="1"/>
  <c r="CS278" i="1"/>
  <c r="CX278" i="1"/>
  <c r="DC278" i="1"/>
  <c r="CO278" i="1"/>
  <c r="BU278" i="1"/>
  <c r="BZ278" i="1"/>
  <c r="BR278" i="1"/>
  <c r="BW278" i="1"/>
  <c r="CB278" i="1"/>
  <c r="CE278" i="1"/>
  <c r="BV278" i="1"/>
  <c r="CA278" i="1"/>
  <c r="CF278" i="1"/>
  <c r="CG278" i="1"/>
  <c r="CH278" i="1"/>
  <c r="AJ278" i="1"/>
  <c r="CI278" i="1"/>
  <c r="CJ278" i="1"/>
  <c r="CL278" i="1"/>
  <c r="BS278" i="1"/>
  <c r="BX278" i="1"/>
  <c r="CC278" i="1"/>
  <c r="BT278" i="1"/>
  <c r="BY278" i="1"/>
  <c r="CD278" i="1"/>
  <c r="BP278" i="1"/>
  <c r="AV278" i="1"/>
  <c r="BA278" i="1"/>
  <c r="AS278" i="1"/>
  <c r="AX278" i="1"/>
  <c r="BC278" i="1"/>
  <c r="BF278" i="1"/>
  <c r="AW278" i="1"/>
  <c r="BB278" i="1"/>
  <c r="BG278" i="1"/>
  <c r="BH278" i="1"/>
  <c r="BI278" i="1"/>
  <c r="AI278" i="1"/>
  <c r="BJ278" i="1"/>
  <c r="BK278" i="1"/>
  <c r="BM278" i="1"/>
  <c r="AT278" i="1"/>
  <c r="AY278" i="1"/>
  <c r="BD278" i="1"/>
  <c r="AU278" i="1"/>
  <c r="AZ278" i="1"/>
  <c r="BE278" i="1"/>
  <c r="AQ278" i="1"/>
  <c r="X278" i="1"/>
  <c r="FO277" i="1"/>
  <c r="FQ277" i="1"/>
  <c r="FS277" i="1"/>
  <c r="ER277" i="1"/>
  <c r="EW277" i="1"/>
  <c r="EO277" i="1"/>
  <c r="ET277" i="1"/>
  <c r="EY277" i="1"/>
  <c r="FB277" i="1"/>
  <c r="ES277" i="1"/>
  <c r="EX277" i="1"/>
  <c r="FC277" i="1"/>
  <c r="FD277" i="1"/>
  <c r="FE277" i="1"/>
  <c r="AM277" i="1"/>
  <c r="FF277" i="1"/>
  <c r="FG277" i="1"/>
  <c r="FI277" i="1"/>
  <c r="EP277" i="1"/>
  <c r="EU277" i="1"/>
  <c r="EZ277" i="1"/>
  <c r="EQ277" i="1"/>
  <c r="EV277" i="1"/>
  <c r="FA277" i="1"/>
  <c r="EM277" i="1"/>
  <c r="DS277" i="1"/>
  <c r="DX277" i="1"/>
  <c r="DP277" i="1"/>
  <c r="DU277" i="1"/>
  <c r="DZ277" i="1"/>
  <c r="EC277" i="1"/>
  <c r="DT277" i="1"/>
  <c r="DY277" i="1"/>
  <c r="ED277" i="1"/>
  <c r="EE277" i="1"/>
  <c r="EF277" i="1"/>
  <c r="AL277" i="1"/>
  <c r="EG277" i="1"/>
  <c r="EH277" i="1"/>
  <c r="EJ277" i="1"/>
  <c r="DQ277" i="1"/>
  <c r="DV277" i="1"/>
  <c r="EA277" i="1"/>
  <c r="DR277" i="1"/>
  <c r="DW277" i="1"/>
  <c r="EB277" i="1"/>
  <c r="DN277" i="1"/>
  <c r="CT277" i="1"/>
  <c r="CY277" i="1"/>
  <c r="CQ277" i="1"/>
  <c r="CV277" i="1"/>
  <c r="DA277" i="1"/>
  <c r="DD277" i="1"/>
  <c r="CU277" i="1"/>
  <c r="CZ277" i="1"/>
  <c r="DE277" i="1"/>
  <c r="DF277" i="1"/>
  <c r="DG277" i="1"/>
  <c r="AK277" i="1"/>
  <c r="DH277" i="1"/>
  <c r="DI277" i="1"/>
  <c r="DK277" i="1"/>
  <c r="CR277" i="1"/>
  <c r="CW277" i="1"/>
  <c r="DB277" i="1"/>
  <c r="CS277" i="1"/>
  <c r="CX277" i="1"/>
  <c r="DC277" i="1"/>
  <c r="CO277" i="1"/>
  <c r="BU277" i="1"/>
  <c r="BZ277" i="1"/>
  <c r="BR277" i="1"/>
  <c r="BW277" i="1"/>
  <c r="CB277" i="1"/>
  <c r="CE277" i="1"/>
  <c r="BV277" i="1"/>
  <c r="CA277" i="1"/>
  <c r="CF277" i="1"/>
  <c r="CG277" i="1"/>
  <c r="CH277" i="1"/>
  <c r="AJ277" i="1"/>
  <c r="CI277" i="1"/>
  <c r="CJ277" i="1"/>
  <c r="CL277" i="1"/>
  <c r="BS277" i="1"/>
  <c r="BX277" i="1"/>
  <c r="CC277" i="1"/>
  <c r="BT277" i="1"/>
  <c r="BY277" i="1"/>
  <c r="CD277" i="1"/>
  <c r="BP277" i="1"/>
  <c r="AV277" i="1"/>
  <c r="BA277" i="1"/>
  <c r="AS277" i="1"/>
  <c r="AX277" i="1"/>
  <c r="BC277" i="1"/>
  <c r="BF277" i="1"/>
  <c r="AW277" i="1"/>
  <c r="BB277" i="1"/>
  <c r="BG277" i="1"/>
  <c r="BH277" i="1"/>
  <c r="BI277" i="1"/>
  <c r="AI277" i="1"/>
  <c r="BJ277" i="1"/>
  <c r="BK277" i="1"/>
  <c r="BM277" i="1"/>
  <c r="AT277" i="1"/>
  <c r="AY277" i="1"/>
  <c r="BD277" i="1"/>
  <c r="AU277" i="1"/>
  <c r="AZ277" i="1"/>
  <c r="BE277" i="1"/>
  <c r="AQ277" i="1"/>
  <c r="X277" i="1"/>
  <c r="FO276" i="1"/>
  <c r="FQ276" i="1"/>
  <c r="FS276" i="1"/>
  <c r="ER276" i="1"/>
  <c r="EW276" i="1"/>
  <c r="EO276" i="1"/>
  <c r="ET276" i="1"/>
  <c r="EY276" i="1"/>
  <c r="FB276" i="1"/>
  <c r="ES276" i="1"/>
  <c r="EX276" i="1"/>
  <c r="FC276" i="1"/>
  <c r="FD276" i="1"/>
  <c r="FE276" i="1"/>
  <c r="AM276" i="1"/>
  <c r="FF276" i="1"/>
  <c r="FG276" i="1"/>
  <c r="FI276" i="1"/>
  <c r="EP276" i="1"/>
  <c r="EU276" i="1"/>
  <c r="EZ276" i="1"/>
  <c r="EQ276" i="1"/>
  <c r="EV276" i="1"/>
  <c r="FA276" i="1"/>
  <c r="EM276" i="1"/>
  <c r="DS276" i="1"/>
  <c r="DX276" i="1"/>
  <c r="DP276" i="1"/>
  <c r="DU276" i="1"/>
  <c r="DZ276" i="1"/>
  <c r="EC276" i="1"/>
  <c r="DT276" i="1"/>
  <c r="DY276" i="1"/>
  <c r="ED276" i="1"/>
  <c r="EE276" i="1"/>
  <c r="EF276" i="1"/>
  <c r="AL276" i="1"/>
  <c r="EG276" i="1"/>
  <c r="EH276" i="1"/>
  <c r="EJ276" i="1"/>
  <c r="DQ276" i="1"/>
  <c r="DV276" i="1"/>
  <c r="EA276" i="1"/>
  <c r="DR276" i="1"/>
  <c r="DW276" i="1"/>
  <c r="EB276" i="1"/>
  <c r="DN276" i="1"/>
  <c r="CT276" i="1"/>
  <c r="CY276" i="1"/>
  <c r="CQ276" i="1"/>
  <c r="CV276" i="1"/>
  <c r="DA276" i="1"/>
  <c r="DD276" i="1"/>
  <c r="CU276" i="1"/>
  <c r="CZ276" i="1"/>
  <c r="DE276" i="1"/>
  <c r="DF276" i="1"/>
  <c r="DG276" i="1"/>
  <c r="AK276" i="1"/>
  <c r="DH276" i="1"/>
  <c r="DI276" i="1"/>
  <c r="DK276" i="1"/>
  <c r="CR276" i="1"/>
  <c r="CW276" i="1"/>
  <c r="DB276" i="1"/>
  <c r="CS276" i="1"/>
  <c r="CX276" i="1"/>
  <c r="DC276" i="1"/>
  <c r="CO276" i="1"/>
  <c r="BU276" i="1"/>
  <c r="BZ276" i="1"/>
  <c r="BR276" i="1"/>
  <c r="BW276" i="1"/>
  <c r="CB276" i="1"/>
  <c r="CE276" i="1"/>
  <c r="BV276" i="1"/>
  <c r="CA276" i="1"/>
  <c r="CF276" i="1"/>
  <c r="CG276" i="1"/>
  <c r="CH276" i="1"/>
  <c r="AJ276" i="1"/>
  <c r="CI276" i="1"/>
  <c r="CJ276" i="1"/>
  <c r="CL276" i="1"/>
  <c r="BS276" i="1"/>
  <c r="BX276" i="1"/>
  <c r="CC276" i="1"/>
  <c r="BT276" i="1"/>
  <c r="BY276" i="1"/>
  <c r="CD276" i="1"/>
  <c r="BP276" i="1"/>
  <c r="AV276" i="1"/>
  <c r="BA276" i="1"/>
  <c r="AS276" i="1"/>
  <c r="AX276" i="1"/>
  <c r="BC276" i="1"/>
  <c r="BF276" i="1"/>
  <c r="AW276" i="1"/>
  <c r="BB276" i="1"/>
  <c r="BG276" i="1"/>
  <c r="BH276" i="1"/>
  <c r="BI276" i="1"/>
  <c r="AI276" i="1"/>
  <c r="BJ276" i="1"/>
  <c r="BK276" i="1"/>
  <c r="BM276" i="1"/>
  <c r="AT276" i="1"/>
  <c r="AY276" i="1"/>
  <c r="BD276" i="1"/>
  <c r="AU276" i="1"/>
  <c r="AZ276" i="1"/>
  <c r="BE276" i="1"/>
  <c r="AQ276" i="1"/>
  <c r="X276" i="1"/>
  <c r="FS92" i="1"/>
  <c r="ER92" i="1"/>
  <c r="EW92" i="1"/>
  <c r="EO92" i="1"/>
  <c r="ET92" i="1"/>
  <c r="EY92" i="1"/>
  <c r="FB92" i="1"/>
  <c r="ES92" i="1"/>
  <c r="EX92" i="1"/>
  <c r="EP92" i="1"/>
  <c r="EU92" i="1"/>
  <c r="EZ92" i="1"/>
  <c r="FC92" i="1"/>
  <c r="EQ92" i="1"/>
  <c r="EV92" i="1"/>
  <c r="FA92" i="1"/>
  <c r="FD92" i="1"/>
  <c r="AM92" i="1"/>
  <c r="FE92" i="1"/>
  <c r="FF92" i="1"/>
  <c r="FG92" i="1"/>
  <c r="FI92" i="1"/>
  <c r="EM92" i="1"/>
  <c r="DS92" i="1"/>
  <c r="DX92" i="1"/>
  <c r="DP92" i="1"/>
  <c r="DU92" i="1"/>
  <c r="DZ92" i="1"/>
  <c r="EC92" i="1"/>
  <c r="DT92" i="1"/>
  <c r="DY92" i="1"/>
  <c r="DQ92" i="1"/>
  <c r="DV92" i="1"/>
  <c r="EA92" i="1"/>
  <c r="ED92" i="1"/>
  <c r="DR92" i="1"/>
  <c r="DW92" i="1"/>
  <c r="EB92" i="1"/>
  <c r="EE92" i="1"/>
  <c r="AL92" i="1"/>
  <c r="EF92" i="1"/>
  <c r="EG92" i="1"/>
  <c r="EH92" i="1"/>
  <c r="EJ92" i="1"/>
  <c r="DN92" i="1"/>
  <c r="CT92" i="1"/>
  <c r="CY92" i="1"/>
  <c r="CQ92" i="1"/>
  <c r="CV92" i="1"/>
  <c r="DA92" i="1"/>
  <c r="DD92" i="1"/>
  <c r="CU92" i="1"/>
  <c r="CZ92" i="1"/>
  <c r="CR92" i="1"/>
  <c r="CW92" i="1"/>
  <c r="DB92" i="1"/>
  <c r="DE92" i="1"/>
  <c r="CS92" i="1"/>
  <c r="CX92" i="1"/>
  <c r="DC92" i="1"/>
  <c r="DF92" i="1"/>
  <c r="AK92" i="1"/>
  <c r="DG92" i="1"/>
  <c r="DH92" i="1"/>
  <c r="DI92" i="1"/>
  <c r="DK92" i="1"/>
  <c r="CO92" i="1"/>
  <c r="BU92" i="1"/>
  <c r="BZ92" i="1"/>
  <c r="BR92" i="1"/>
  <c r="BW92" i="1"/>
  <c r="CB92" i="1"/>
  <c r="CE92" i="1"/>
  <c r="BV92" i="1"/>
  <c r="CA92" i="1"/>
  <c r="BS92" i="1"/>
  <c r="BX92" i="1"/>
  <c r="CC92" i="1"/>
  <c r="CF92" i="1"/>
  <c r="BT92" i="1"/>
  <c r="BY92" i="1"/>
  <c r="CD92" i="1"/>
  <c r="CG92" i="1"/>
  <c r="AJ92" i="1"/>
  <c r="CH92" i="1"/>
  <c r="CI92" i="1"/>
  <c r="CJ92" i="1"/>
  <c r="CL92" i="1"/>
  <c r="BP92" i="1"/>
  <c r="AV92" i="1"/>
  <c r="BA92" i="1"/>
  <c r="AS92" i="1"/>
  <c r="AX92" i="1"/>
  <c r="BC92" i="1"/>
  <c r="BF92" i="1"/>
  <c r="AW92" i="1"/>
  <c r="BB92" i="1"/>
  <c r="AT92" i="1"/>
  <c r="AY92" i="1"/>
  <c r="BD92" i="1"/>
  <c r="BG92" i="1"/>
  <c r="AU92" i="1"/>
  <c r="AZ92" i="1"/>
  <c r="BE92" i="1"/>
  <c r="BH92" i="1"/>
  <c r="AI92" i="1"/>
  <c r="BI92" i="1"/>
  <c r="BJ92" i="1"/>
  <c r="BK92" i="1"/>
  <c r="BM92" i="1"/>
  <c r="AQ92" i="1"/>
  <c r="X92" i="1"/>
  <c r="FS111" i="1"/>
  <c r="ER111" i="1"/>
  <c r="EW111" i="1"/>
  <c r="EO111" i="1"/>
  <c r="ET111" i="1"/>
  <c r="EY111" i="1"/>
  <c r="FB111" i="1"/>
  <c r="ES111" i="1"/>
  <c r="EX111" i="1"/>
  <c r="EP111" i="1"/>
  <c r="EU111" i="1"/>
  <c r="EZ111" i="1"/>
  <c r="FC111" i="1"/>
  <c r="EQ111" i="1"/>
  <c r="EV111" i="1"/>
  <c r="FA111" i="1"/>
  <c r="FD111" i="1"/>
  <c r="AM111" i="1"/>
  <c r="FE111" i="1"/>
  <c r="FF111" i="1"/>
  <c r="FG111" i="1"/>
  <c r="FI111" i="1"/>
  <c r="EM111" i="1"/>
  <c r="DS111" i="1"/>
  <c r="DX111" i="1"/>
  <c r="DP111" i="1"/>
  <c r="DU111" i="1"/>
  <c r="DZ111" i="1"/>
  <c r="EC111" i="1"/>
  <c r="DT111" i="1"/>
  <c r="DY111" i="1"/>
  <c r="DQ111" i="1"/>
  <c r="DV111" i="1"/>
  <c r="EA111" i="1"/>
  <c r="ED111" i="1"/>
  <c r="DR111" i="1"/>
  <c r="DW111" i="1"/>
  <c r="EB111" i="1"/>
  <c r="EE111" i="1"/>
  <c r="AL111" i="1"/>
  <c r="EF111" i="1"/>
  <c r="EG111" i="1"/>
  <c r="EH111" i="1"/>
  <c r="EJ111" i="1"/>
  <c r="DN111" i="1"/>
  <c r="CT111" i="1"/>
  <c r="CY111" i="1"/>
  <c r="CQ111" i="1"/>
  <c r="CV111" i="1"/>
  <c r="DA111" i="1"/>
  <c r="DD111" i="1"/>
  <c r="CU111" i="1"/>
  <c r="CZ111" i="1"/>
  <c r="CR111" i="1"/>
  <c r="CW111" i="1"/>
  <c r="DB111" i="1"/>
  <c r="DE111" i="1"/>
  <c r="CS111" i="1"/>
  <c r="CX111" i="1"/>
  <c r="DC111" i="1"/>
  <c r="DF111" i="1"/>
  <c r="AK111" i="1"/>
  <c r="DG111" i="1"/>
  <c r="DH111" i="1"/>
  <c r="DI111" i="1"/>
  <c r="DK111" i="1"/>
  <c r="CO111" i="1"/>
  <c r="BU111" i="1"/>
  <c r="BZ111" i="1"/>
  <c r="BR111" i="1"/>
  <c r="BW111" i="1"/>
  <c r="CB111" i="1"/>
  <c r="CE111" i="1"/>
  <c r="BV111" i="1"/>
  <c r="CA111" i="1"/>
  <c r="BS111" i="1"/>
  <c r="BX111" i="1"/>
  <c r="CC111" i="1"/>
  <c r="CF111" i="1"/>
  <c r="BT111" i="1"/>
  <c r="BY111" i="1"/>
  <c r="CD111" i="1"/>
  <c r="CG111" i="1"/>
  <c r="AJ111" i="1"/>
  <c r="CH111" i="1"/>
  <c r="CI111" i="1"/>
  <c r="CJ111" i="1"/>
  <c r="CL111" i="1"/>
  <c r="BP111" i="1"/>
  <c r="AV111" i="1"/>
  <c r="BA111" i="1"/>
  <c r="AS111" i="1"/>
  <c r="AX111" i="1"/>
  <c r="BC111" i="1"/>
  <c r="BF111" i="1"/>
  <c r="AW111" i="1"/>
  <c r="BB111" i="1"/>
  <c r="AT111" i="1"/>
  <c r="AY111" i="1"/>
  <c r="BD111" i="1"/>
  <c r="BG111" i="1"/>
  <c r="AU111" i="1"/>
  <c r="AZ111" i="1"/>
  <c r="BE111" i="1"/>
  <c r="BH111" i="1"/>
  <c r="AI111" i="1"/>
  <c r="BI111" i="1"/>
  <c r="BJ111" i="1"/>
  <c r="BK111" i="1"/>
  <c r="BM111" i="1"/>
  <c r="AQ111" i="1"/>
  <c r="X111" i="1"/>
  <c r="FS71" i="1"/>
  <c r="ER71" i="1"/>
  <c r="EW71" i="1"/>
  <c r="EO71" i="1"/>
  <c r="ET71" i="1"/>
  <c r="EY71" i="1"/>
  <c r="FB71" i="1"/>
  <c r="ES71" i="1"/>
  <c r="EX71" i="1"/>
  <c r="EP71" i="1"/>
  <c r="EU71" i="1"/>
  <c r="EZ71" i="1"/>
  <c r="FC71" i="1"/>
  <c r="EQ71" i="1"/>
  <c r="EV71" i="1"/>
  <c r="FA71" i="1"/>
  <c r="FD71" i="1"/>
  <c r="AM71" i="1"/>
  <c r="FE71" i="1"/>
  <c r="FF71" i="1"/>
  <c r="FG71" i="1"/>
  <c r="FI71" i="1"/>
  <c r="EM71" i="1"/>
  <c r="DS71" i="1"/>
  <c r="DX71" i="1"/>
  <c r="DP71" i="1"/>
  <c r="DU71" i="1"/>
  <c r="DZ71" i="1"/>
  <c r="EC71" i="1"/>
  <c r="DT71" i="1"/>
  <c r="DY71" i="1"/>
  <c r="DQ71" i="1"/>
  <c r="DV71" i="1"/>
  <c r="EA71" i="1"/>
  <c r="ED71" i="1"/>
  <c r="DR71" i="1"/>
  <c r="DW71" i="1"/>
  <c r="EB71" i="1"/>
  <c r="EE71" i="1"/>
  <c r="AL71" i="1"/>
  <c r="EF71" i="1"/>
  <c r="EG71" i="1"/>
  <c r="EH71" i="1"/>
  <c r="EJ71" i="1"/>
  <c r="DN71" i="1"/>
  <c r="CT71" i="1"/>
  <c r="CY71" i="1"/>
  <c r="CQ71" i="1"/>
  <c r="CV71" i="1"/>
  <c r="DA71" i="1"/>
  <c r="DD71" i="1"/>
  <c r="CU71" i="1"/>
  <c r="CZ71" i="1"/>
  <c r="CR71" i="1"/>
  <c r="CW71" i="1"/>
  <c r="DB71" i="1"/>
  <c r="DE71" i="1"/>
  <c r="CS71" i="1"/>
  <c r="CX71" i="1"/>
  <c r="DC71" i="1"/>
  <c r="DF71" i="1"/>
  <c r="AK71" i="1"/>
  <c r="DG71" i="1"/>
  <c r="DH71" i="1"/>
  <c r="DI71" i="1"/>
  <c r="DK71" i="1"/>
  <c r="CO71" i="1"/>
  <c r="BU71" i="1"/>
  <c r="BZ71" i="1"/>
  <c r="BR71" i="1"/>
  <c r="BW71" i="1"/>
  <c r="CB71" i="1"/>
  <c r="CE71" i="1"/>
  <c r="BV71" i="1"/>
  <c r="CA71" i="1"/>
  <c r="BS71" i="1"/>
  <c r="BX71" i="1"/>
  <c r="CC71" i="1"/>
  <c r="CF71" i="1"/>
  <c r="BT71" i="1"/>
  <c r="BY71" i="1"/>
  <c r="CD71" i="1"/>
  <c r="CG71" i="1"/>
  <c r="AJ71" i="1"/>
  <c r="CH71" i="1"/>
  <c r="CI71" i="1"/>
  <c r="CJ71" i="1"/>
  <c r="CL71" i="1"/>
  <c r="BP71" i="1"/>
  <c r="AV71" i="1"/>
  <c r="BA71" i="1"/>
  <c r="AS71" i="1"/>
  <c r="AX71" i="1"/>
  <c r="BC71" i="1"/>
  <c r="BF71" i="1"/>
  <c r="AW71" i="1"/>
  <c r="BB71" i="1"/>
  <c r="AT71" i="1"/>
  <c r="AY71" i="1"/>
  <c r="BD71" i="1"/>
  <c r="BG71" i="1"/>
  <c r="AU71" i="1"/>
  <c r="AZ71" i="1"/>
  <c r="BE71" i="1"/>
  <c r="BH71" i="1"/>
  <c r="AI71" i="1"/>
  <c r="BI71" i="1"/>
  <c r="BJ71" i="1"/>
  <c r="BK71" i="1"/>
  <c r="BM71" i="1"/>
  <c r="AQ71" i="1"/>
  <c r="X71" i="1"/>
  <c r="FS137" i="1"/>
  <c r="ER137" i="1"/>
  <c r="EW137" i="1"/>
  <c r="EO137" i="1"/>
  <c r="ET137" i="1"/>
  <c r="EY137" i="1"/>
  <c r="FB137" i="1"/>
  <c r="ES137" i="1"/>
  <c r="EX137" i="1"/>
  <c r="EP137" i="1"/>
  <c r="EU137" i="1"/>
  <c r="EZ137" i="1"/>
  <c r="FC137" i="1"/>
  <c r="EQ137" i="1"/>
  <c r="EV137" i="1"/>
  <c r="FA137" i="1"/>
  <c r="FD137" i="1"/>
  <c r="AM137" i="1"/>
  <c r="FE137" i="1"/>
  <c r="FF137" i="1"/>
  <c r="FG137" i="1"/>
  <c r="FI137" i="1"/>
  <c r="EM137" i="1"/>
  <c r="DS137" i="1"/>
  <c r="DX137" i="1"/>
  <c r="DP137" i="1"/>
  <c r="DU137" i="1"/>
  <c r="DZ137" i="1"/>
  <c r="EC137" i="1"/>
  <c r="DT137" i="1"/>
  <c r="DY137" i="1"/>
  <c r="DQ137" i="1"/>
  <c r="DV137" i="1"/>
  <c r="EA137" i="1"/>
  <c r="ED137" i="1"/>
  <c r="DR137" i="1"/>
  <c r="DW137" i="1"/>
  <c r="EB137" i="1"/>
  <c r="EE137" i="1"/>
  <c r="AL137" i="1"/>
  <c r="EF137" i="1"/>
  <c r="EG137" i="1"/>
  <c r="EH137" i="1"/>
  <c r="EJ137" i="1"/>
  <c r="DN137" i="1"/>
  <c r="CT137" i="1"/>
  <c r="CY137" i="1"/>
  <c r="CQ137" i="1"/>
  <c r="CV137" i="1"/>
  <c r="DA137" i="1"/>
  <c r="DD137" i="1"/>
  <c r="CU137" i="1"/>
  <c r="CZ137" i="1"/>
  <c r="CR137" i="1"/>
  <c r="CW137" i="1"/>
  <c r="DB137" i="1"/>
  <c r="DE137" i="1"/>
  <c r="CS137" i="1"/>
  <c r="CX137" i="1"/>
  <c r="DC137" i="1"/>
  <c r="DF137" i="1"/>
  <c r="AK137" i="1"/>
  <c r="DG137" i="1"/>
  <c r="DH137" i="1"/>
  <c r="DI137" i="1"/>
  <c r="DK137" i="1"/>
  <c r="CO137" i="1"/>
  <c r="BU137" i="1"/>
  <c r="BZ137" i="1"/>
  <c r="BR137" i="1"/>
  <c r="BW137" i="1"/>
  <c r="CB137" i="1"/>
  <c r="CE137" i="1"/>
  <c r="BV137" i="1"/>
  <c r="CA137" i="1"/>
  <c r="BS137" i="1"/>
  <c r="BX137" i="1"/>
  <c r="CC137" i="1"/>
  <c r="CF137" i="1"/>
  <c r="BT137" i="1"/>
  <c r="BY137" i="1"/>
  <c r="CD137" i="1"/>
  <c r="CG137" i="1"/>
  <c r="AJ137" i="1"/>
  <c r="CH137" i="1"/>
  <c r="CI137" i="1"/>
  <c r="CJ137" i="1"/>
  <c r="CL137" i="1"/>
  <c r="BP137" i="1"/>
  <c r="AV137" i="1"/>
  <c r="BA137" i="1"/>
  <c r="AS137" i="1"/>
  <c r="AX137" i="1"/>
  <c r="BC137" i="1"/>
  <c r="BF137" i="1"/>
  <c r="AW137" i="1"/>
  <c r="BB137" i="1"/>
  <c r="AT137" i="1"/>
  <c r="AY137" i="1"/>
  <c r="BD137" i="1"/>
  <c r="BG137" i="1"/>
  <c r="AU137" i="1"/>
  <c r="AZ137" i="1"/>
  <c r="BE137" i="1"/>
  <c r="BH137" i="1"/>
  <c r="AI137" i="1"/>
  <c r="BI137" i="1"/>
  <c r="BJ137" i="1"/>
  <c r="BK137" i="1"/>
  <c r="BM137" i="1"/>
  <c r="AQ137" i="1"/>
  <c r="X137" i="1"/>
  <c r="FS105" i="1"/>
  <c r="ER105" i="1"/>
  <c r="EW105" i="1"/>
  <c r="EO105" i="1"/>
  <c r="ET105" i="1"/>
  <c r="EY105" i="1"/>
  <c r="FB105" i="1"/>
  <c r="ES105" i="1"/>
  <c r="EX105" i="1"/>
  <c r="EP105" i="1"/>
  <c r="EU105" i="1"/>
  <c r="EZ105" i="1"/>
  <c r="FC105" i="1"/>
  <c r="EQ105" i="1"/>
  <c r="EV105" i="1"/>
  <c r="FA105" i="1"/>
  <c r="FD105" i="1"/>
  <c r="AM105" i="1"/>
  <c r="FE105" i="1"/>
  <c r="FF105" i="1"/>
  <c r="FG105" i="1"/>
  <c r="FI105" i="1"/>
  <c r="EM105" i="1"/>
  <c r="DS105" i="1"/>
  <c r="DX105" i="1"/>
  <c r="DP105" i="1"/>
  <c r="DU105" i="1"/>
  <c r="DZ105" i="1"/>
  <c r="EC105" i="1"/>
  <c r="DT105" i="1"/>
  <c r="DY105" i="1"/>
  <c r="DQ105" i="1"/>
  <c r="DV105" i="1"/>
  <c r="EA105" i="1"/>
  <c r="ED105" i="1"/>
  <c r="DR105" i="1"/>
  <c r="DW105" i="1"/>
  <c r="EB105" i="1"/>
  <c r="EE105" i="1"/>
  <c r="AL105" i="1"/>
  <c r="EF105" i="1"/>
  <c r="EG105" i="1"/>
  <c r="EH105" i="1"/>
  <c r="EJ105" i="1"/>
  <c r="DN105" i="1"/>
  <c r="CT105" i="1"/>
  <c r="CY105" i="1"/>
  <c r="CQ105" i="1"/>
  <c r="CV105" i="1"/>
  <c r="DA105" i="1"/>
  <c r="DD105" i="1"/>
  <c r="CU105" i="1"/>
  <c r="CZ105" i="1"/>
  <c r="CR105" i="1"/>
  <c r="CW105" i="1"/>
  <c r="DB105" i="1"/>
  <c r="DE105" i="1"/>
  <c r="CS105" i="1"/>
  <c r="CX105" i="1"/>
  <c r="DC105" i="1"/>
  <c r="DF105" i="1"/>
  <c r="AK105" i="1"/>
  <c r="DG105" i="1"/>
  <c r="DH105" i="1"/>
  <c r="DI105" i="1"/>
  <c r="DK105" i="1"/>
  <c r="CO105" i="1"/>
  <c r="BU105" i="1"/>
  <c r="BZ105" i="1"/>
  <c r="BR105" i="1"/>
  <c r="BW105" i="1"/>
  <c r="CB105" i="1"/>
  <c r="CE105" i="1"/>
  <c r="BV105" i="1"/>
  <c r="CA105" i="1"/>
  <c r="BS105" i="1"/>
  <c r="BX105" i="1"/>
  <c r="CC105" i="1"/>
  <c r="CF105" i="1"/>
  <c r="BT105" i="1"/>
  <c r="BY105" i="1"/>
  <c r="CD105" i="1"/>
  <c r="CG105" i="1"/>
  <c r="AJ105" i="1"/>
  <c r="CH105" i="1"/>
  <c r="CI105" i="1"/>
  <c r="CJ105" i="1"/>
  <c r="CL105" i="1"/>
  <c r="BP105" i="1"/>
  <c r="AV105" i="1"/>
  <c r="BA105" i="1"/>
  <c r="AS105" i="1"/>
  <c r="AX105" i="1"/>
  <c r="BC105" i="1"/>
  <c r="BF105" i="1"/>
  <c r="AW105" i="1"/>
  <c r="BB105" i="1"/>
  <c r="AT105" i="1"/>
  <c r="AY105" i="1"/>
  <c r="BD105" i="1"/>
  <c r="BG105" i="1"/>
  <c r="AU105" i="1"/>
  <c r="AZ105" i="1"/>
  <c r="BE105" i="1"/>
  <c r="BH105" i="1"/>
  <c r="AI105" i="1"/>
  <c r="BI105" i="1"/>
  <c r="BJ105" i="1"/>
  <c r="BK105" i="1"/>
  <c r="BM105" i="1"/>
  <c r="AQ105" i="1"/>
  <c r="X105" i="1"/>
  <c r="FS87" i="1"/>
  <c r="ER87" i="1"/>
  <c r="EW87" i="1"/>
  <c r="EO87" i="1"/>
  <c r="ET87" i="1"/>
  <c r="EY87" i="1"/>
  <c r="FB87" i="1"/>
  <c r="ES87" i="1"/>
  <c r="EX87" i="1"/>
  <c r="EP87" i="1"/>
  <c r="EU87" i="1"/>
  <c r="EZ87" i="1"/>
  <c r="FC87" i="1"/>
  <c r="EQ87" i="1"/>
  <c r="EV87" i="1"/>
  <c r="FA87" i="1"/>
  <c r="FD87" i="1"/>
  <c r="AM87" i="1"/>
  <c r="FE87" i="1"/>
  <c r="FF87" i="1"/>
  <c r="FG87" i="1"/>
  <c r="FI87" i="1"/>
  <c r="EM87" i="1"/>
  <c r="DS87" i="1"/>
  <c r="DX87" i="1"/>
  <c r="DP87" i="1"/>
  <c r="DU87" i="1"/>
  <c r="DZ87" i="1"/>
  <c r="EC87" i="1"/>
  <c r="DT87" i="1"/>
  <c r="DY87" i="1"/>
  <c r="DQ87" i="1"/>
  <c r="DV87" i="1"/>
  <c r="EA87" i="1"/>
  <c r="ED87" i="1"/>
  <c r="DR87" i="1"/>
  <c r="DW87" i="1"/>
  <c r="EB87" i="1"/>
  <c r="EE87" i="1"/>
  <c r="AL87" i="1"/>
  <c r="EF87" i="1"/>
  <c r="EG87" i="1"/>
  <c r="EH87" i="1"/>
  <c r="EJ87" i="1"/>
  <c r="DN87" i="1"/>
  <c r="CT87" i="1"/>
  <c r="CY87" i="1"/>
  <c r="CQ87" i="1"/>
  <c r="CV87" i="1"/>
  <c r="DA87" i="1"/>
  <c r="DD87" i="1"/>
  <c r="CU87" i="1"/>
  <c r="CZ87" i="1"/>
  <c r="CR87" i="1"/>
  <c r="CW87" i="1"/>
  <c r="DB87" i="1"/>
  <c r="DE87" i="1"/>
  <c r="CS87" i="1"/>
  <c r="CX87" i="1"/>
  <c r="DC87" i="1"/>
  <c r="DF87" i="1"/>
  <c r="AK87" i="1"/>
  <c r="DG87" i="1"/>
  <c r="DH87" i="1"/>
  <c r="DI87" i="1"/>
  <c r="DK87" i="1"/>
  <c r="CO87" i="1"/>
  <c r="BU87" i="1"/>
  <c r="BZ87" i="1"/>
  <c r="BR87" i="1"/>
  <c r="BW87" i="1"/>
  <c r="CB87" i="1"/>
  <c r="CE87" i="1"/>
  <c r="BV87" i="1"/>
  <c r="CA87" i="1"/>
  <c r="BS87" i="1"/>
  <c r="BX87" i="1"/>
  <c r="CC87" i="1"/>
  <c r="CF87" i="1"/>
  <c r="BT87" i="1"/>
  <c r="BY87" i="1"/>
  <c r="CD87" i="1"/>
  <c r="CG87" i="1"/>
  <c r="AJ87" i="1"/>
  <c r="CH87" i="1"/>
  <c r="CI87" i="1"/>
  <c r="CJ87" i="1"/>
  <c r="CL87" i="1"/>
  <c r="BP87" i="1"/>
  <c r="AV87" i="1"/>
  <c r="BA87" i="1"/>
  <c r="AS87" i="1"/>
  <c r="AX87" i="1"/>
  <c r="BC87" i="1"/>
  <c r="BF87" i="1"/>
  <c r="AW87" i="1"/>
  <c r="BB87" i="1"/>
  <c r="AT87" i="1"/>
  <c r="AY87" i="1"/>
  <c r="BD87" i="1"/>
  <c r="BG87" i="1"/>
  <c r="AU87" i="1"/>
  <c r="AZ87" i="1"/>
  <c r="BE87" i="1"/>
  <c r="BH87" i="1"/>
  <c r="AI87" i="1"/>
  <c r="BI87" i="1"/>
  <c r="BJ87" i="1"/>
  <c r="BK87" i="1"/>
  <c r="BM87" i="1"/>
  <c r="AQ87" i="1"/>
  <c r="X87" i="1"/>
  <c r="FS97" i="1"/>
  <c r="ER97" i="1"/>
  <c r="EW97" i="1"/>
  <c r="EO97" i="1"/>
  <c r="ET97" i="1"/>
  <c r="EY97" i="1"/>
  <c r="FB97" i="1"/>
  <c r="ES97" i="1"/>
  <c r="EX97" i="1"/>
  <c r="EP97" i="1"/>
  <c r="EU97" i="1"/>
  <c r="EZ97" i="1"/>
  <c r="FC97" i="1"/>
  <c r="EQ97" i="1"/>
  <c r="EV97" i="1"/>
  <c r="FA97" i="1"/>
  <c r="FD97" i="1"/>
  <c r="AM97" i="1"/>
  <c r="FE97" i="1"/>
  <c r="FF97" i="1"/>
  <c r="FG97" i="1"/>
  <c r="FI97" i="1"/>
  <c r="EM97" i="1"/>
  <c r="DS97" i="1"/>
  <c r="DX97" i="1"/>
  <c r="DP97" i="1"/>
  <c r="DU97" i="1"/>
  <c r="DZ97" i="1"/>
  <c r="EC97" i="1"/>
  <c r="DT97" i="1"/>
  <c r="DY97" i="1"/>
  <c r="DQ97" i="1"/>
  <c r="DV97" i="1"/>
  <c r="EA97" i="1"/>
  <c r="ED97" i="1"/>
  <c r="DR97" i="1"/>
  <c r="DW97" i="1"/>
  <c r="EB97" i="1"/>
  <c r="EE97" i="1"/>
  <c r="AL97" i="1"/>
  <c r="EF97" i="1"/>
  <c r="EG97" i="1"/>
  <c r="EH97" i="1"/>
  <c r="EJ97" i="1"/>
  <c r="DN97" i="1"/>
  <c r="CT97" i="1"/>
  <c r="CY97" i="1"/>
  <c r="CQ97" i="1"/>
  <c r="CV97" i="1"/>
  <c r="DA97" i="1"/>
  <c r="DD97" i="1"/>
  <c r="CU97" i="1"/>
  <c r="CZ97" i="1"/>
  <c r="CR97" i="1"/>
  <c r="CW97" i="1"/>
  <c r="DB97" i="1"/>
  <c r="DE97" i="1"/>
  <c r="CS97" i="1"/>
  <c r="CX97" i="1"/>
  <c r="DC97" i="1"/>
  <c r="DF97" i="1"/>
  <c r="AK97" i="1"/>
  <c r="DG97" i="1"/>
  <c r="DH97" i="1"/>
  <c r="DI97" i="1"/>
  <c r="DK97" i="1"/>
  <c r="CO97" i="1"/>
  <c r="BU97" i="1"/>
  <c r="BZ97" i="1"/>
  <c r="BR97" i="1"/>
  <c r="BW97" i="1"/>
  <c r="CB97" i="1"/>
  <c r="CE97" i="1"/>
  <c r="BV97" i="1"/>
  <c r="CA97" i="1"/>
  <c r="BS97" i="1"/>
  <c r="BX97" i="1"/>
  <c r="CC97" i="1"/>
  <c r="CF97" i="1"/>
  <c r="BT97" i="1"/>
  <c r="BY97" i="1"/>
  <c r="CD97" i="1"/>
  <c r="CG97" i="1"/>
  <c r="AJ97" i="1"/>
  <c r="CH97" i="1"/>
  <c r="CI97" i="1"/>
  <c r="CJ97" i="1"/>
  <c r="CL97" i="1"/>
  <c r="BP97" i="1"/>
  <c r="AV97" i="1"/>
  <c r="BA97" i="1"/>
  <c r="AS97" i="1"/>
  <c r="AX97" i="1"/>
  <c r="BC97" i="1"/>
  <c r="BF97" i="1"/>
  <c r="AW97" i="1"/>
  <c r="BB97" i="1"/>
  <c r="AT97" i="1"/>
  <c r="AY97" i="1"/>
  <c r="BD97" i="1"/>
  <c r="BG97" i="1"/>
  <c r="AU97" i="1"/>
  <c r="AZ97" i="1"/>
  <c r="BE97" i="1"/>
  <c r="BH97" i="1"/>
  <c r="AI97" i="1"/>
  <c r="BI97" i="1"/>
  <c r="BJ97" i="1"/>
  <c r="BK97" i="1"/>
  <c r="BM97" i="1"/>
  <c r="AQ97" i="1"/>
  <c r="X97" i="1"/>
  <c r="FO275" i="1"/>
  <c r="FQ275" i="1"/>
  <c r="FS275" i="1"/>
  <c r="ER275" i="1"/>
  <c r="EW275" i="1"/>
  <c r="EO275" i="1"/>
  <c r="ET275" i="1"/>
  <c r="EY275" i="1"/>
  <c r="FB275" i="1"/>
  <c r="ES275" i="1"/>
  <c r="EX275" i="1"/>
  <c r="FC275" i="1"/>
  <c r="FD275" i="1"/>
  <c r="FE275" i="1"/>
  <c r="AM275" i="1"/>
  <c r="FF275" i="1"/>
  <c r="FG275" i="1"/>
  <c r="FI275" i="1"/>
  <c r="EP275" i="1"/>
  <c r="EU275" i="1"/>
  <c r="EZ275" i="1"/>
  <c r="EQ275" i="1"/>
  <c r="EV275" i="1"/>
  <c r="FA275" i="1"/>
  <c r="EM275" i="1"/>
  <c r="DS275" i="1"/>
  <c r="DX275" i="1"/>
  <c r="DP275" i="1"/>
  <c r="DU275" i="1"/>
  <c r="DZ275" i="1"/>
  <c r="EC275" i="1"/>
  <c r="DT275" i="1"/>
  <c r="DY275" i="1"/>
  <c r="ED275" i="1"/>
  <c r="EE275" i="1"/>
  <c r="EF275" i="1"/>
  <c r="AL275" i="1"/>
  <c r="EG275" i="1"/>
  <c r="EH275" i="1"/>
  <c r="EJ275" i="1"/>
  <c r="DQ275" i="1"/>
  <c r="DV275" i="1"/>
  <c r="EA275" i="1"/>
  <c r="DR275" i="1"/>
  <c r="DW275" i="1"/>
  <c r="EB275" i="1"/>
  <c r="DN275" i="1"/>
  <c r="CT275" i="1"/>
  <c r="CY275" i="1"/>
  <c r="CQ275" i="1"/>
  <c r="CV275" i="1"/>
  <c r="DA275" i="1"/>
  <c r="DD275" i="1"/>
  <c r="CU275" i="1"/>
  <c r="CZ275" i="1"/>
  <c r="DE275" i="1"/>
  <c r="DF275" i="1"/>
  <c r="DG275" i="1"/>
  <c r="AK275" i="1"/>
  <c r="DH275" i="1"/>
  <c r="DI275" i="1"/>
  <c r="DK275" i="1"/>
  <c r="CR275" i="1"/>
  <c r="CW275" i="1"/>
  <c r="DB275" i="1"/>
  <c r="CS275" i="1"/>
  <c r="CX275" i="1"/>
  <c r="DC275" i="1"/>
  <c r="CO275" i="1"/>
  <c r="BU275" i="1"/>
  <c r="BZ275" i="1"/>
  <c r="BR275" i="1"/>
  <c r="BW275" i="1"/>
  <c r="CB275" i="1"/>
  <c r="CE275" i="1"/>
  <c r="BV275" i="1"/>
  <c r="CA275" i="1"/>
  <c r="CF275" i="1"/>
  <c r="CG275" i="1"/>
  <c r="CH275" i="1"/>
  <c r="AJ275" i="1"/>
  <c r="CI275" i="1"/>
  <c r="CJ275" i="1"/>
  <c r="CL275" i="1"/>
  <c r="BS275" i="1"/>
  <c r="BX275" i="1"/>
  <c r="CC275" i="1"/>
  <c r="BT275" i="1"/>
  <c r="BY275" i="1"/>
  <c r="CD275" i="1"/>
  <c r="BP275" i="1"/>
  <c r="AV275" i="1"/>
  <c r="BA275" i="1"/>
  <c r="AS275" i="1"/>
  <c r="AX275" i="1"/>
  <c r="BC275" i="1"/>
  <c r="BF275" i="1"/>
  <c r="AW275" i="1"/>
  <c r="BB275" i="1"/>
  <c r="BG275" i="1"/>
  <c r="BH275" i="1"/>
  <c r="BI275" i="1"/>
  <c r="AI275" i="1"/>
  <c r="BJ275" i="1"/>
  <c r="BK275" i="1"/>
  <c r="BM275" i="1"/>
  <c r="AT275" i="1"/>
  <c r="AY275" i="1"/>
  <c r="BD275" i="1"/>
  <c r="AU275" i="1"/>
  <c r="AZ275" i="1"/>
  <c r="BE275" i="1"/>
  <c r="AQ275" i="1"/>
  <c r="X275" i="1"/>
  <c r="FO274" i="1"/>
  <c r="FQ274" i="1"/>
  <c r="FS274" i="1"/>
  <c r="ER274" i="1"/>
  <c r="EW274" i="1"/>
  <c r="EO274" i="1"/>
  <c r="ET274" i="1"/>
  <c r="EY274" i="1"/>
  <c r="FB274" i="1"/>
  <c r="ES274" i="1"/>
  <c r="EX274" i="1"/>
  <c r="FC274" i="1"/>
  <c r="FD274" i="1"/>
  <c r="FE274" i="1"/>
  <c r="AM274" i="1"/>
  <c r="FF274" i="1"/>
  <c r="FG274" i="1"/>
  <c r="FI274" i="1"/>
  <c r="EP274" i="1"/>
  <c r="EU274" i="1"/>
  <c r="EZ274" i="1"/>
  <c r="EQ274" i="1"/>
  <c r="EV274" i="1"/>
  <c r="FA274" i="1"/>
  <c r="EM274" i="1"/>
  <c r="DS274" i="1"/>
  <c r="DX274" i="1"/>
  <c r="DP274" i="1"/>
  <c r="DU274" i="1"/>
  <c r="DZ274" i="1"/>
  <c r="EC274" i="1"/>
  <c r="DT274" i="1"/>
  <c r="DY274" i="1"/>
  <c r="ED274" i="1"/>
  <c r="EE274" i="1"/>
  <c r="EF274" i="1"/>
  <c r="AL274" i="1"/>
  <c r="EG274" i="1"/>
  <c r="EH274" i="1"/>
  <c r="EJ274" i="1"/>
  <c r="DQ274" i="1"/>
  <c r="DV274" i="1"/>
  <c r="EA274" i="1"/>
  <c r="DR274" i="1"/>
  <c r="DW274" i="1"/>
  <c r="EB274" i="1"/>
  <c r="DN274" i="1"/>
  <c r="CT274" i="1"/>
  <c r="CY274" i="1"/>
  <c r="CQ274" i="1"/>
  <c r="CV274" i="1"/>
  <c r="DA274" i="1"/>
  <c r="DD274" i="1"/>
  <c r="CU274" i="1"/>
  <c r="CZ274" i="1"/>
  <c r="DE274" i="1"/>
  <c r="DF274" i="1"/>
  <c r="DG274" i="1"/>
  <c r="AK274" i="1"/>
  <c r="DH274" i="1"/>
  <c r="DI274" i="1"/>
  <c r="DK274" i="1"/>
  <c r="CR274" i="1"/>
  <c r="CW274" i="1"/>
  <c r="DB274" i="1"/>
  <c r="CS274" i="1"/>
  <c r="CX274" i="1"/>
  <c r="DC274" i="1"/>
  <c r="CO274" i="1"/>
  <c r="BU274" i="1"/>
  <c r="BZ274" i="1"/>
  <c r="BR274" i="1"/>
  <c r="BW274" i="1"/>
  <c r="CB274" i="1"/>
  <c r="CE274" i="1"/>
  <c r="BV274" i="1"/>
  <c r="CA274" i="1"/>
  <c r="CF274" i="1"/>
  <c r="CG274" i="1"/>
  <c r="CH274" i="1"/>
  <c r="AJ274" i="1"/>
  <c r="CI274" i="1"/>
  <c r="CJ274" i="1"/>
  <c r="CL274" i="1"/>
  <c r="BS274" i="1"/>
  <c r="BX274" i="1"/>
  <c r="CC274" i="1"/>
  <c r="BT274" i="1"/>
  <c r="BY274" i="1"/>
  <c r="CD274" i="1"/>
  <c r="BP274" i="1"/>
  <c r="AV274" i="1"/>
  <c r="BA274" i="1"/>
  <c r="AS274" i="1"/>
  <c r="AX274" i="1"/>
  <c r="BC274" i="1"/>
  <c r="BF274" i="1"/>
  <c r="AW274" i="1"/>
  <c r="BB274" i="1"/>
  <c r="BG274" i="1"/>
  <c r="BH274" i="1"/>
  <c r="BI274" i="1"/>
  <c r="AI274" i="1"/>
  <c r="BJ274" i="1"/>
  <c r="BK274" i="1"/>
  <c r="BM274" i="1"/>
  <c r="AT274" i="1"/>
  <c r="AY274" i="1"/>
  <c r="BD274" i="1"/>
  <c r="AU274" i="1"/>
  <c r="AZ274" i="1"/>
  <c r="BE274" i="1"/>
  <c r="AQ274" i="1"/>
  <c r="X274" i="1"/>
  <c r="FS127" i="1"/>
  <c r="ER127" i="1"/>
  <c r="EW127" i="1"/>
  <c r="EO127" i="1"/>
  <c r="ET127" i="1"/>
  <c r="EY127" i="1"/>
  <c r="FB127" i="1"/>
  <c r="ES127" i="1"/>
  <c r="EX127" i="1"/>
  <c r="EP127" i="1"/>
  <c r="EU127" i="1"/>
  <c r="EZ127" i="1"/>
  <c r="FC127" i="1"/>
  <c r="EQ127" i="1"/>
  <c r="EV127" i="1"/>
  <c r="FA127" i="1"/>
  <c r="FD127" i="1"/>
  <c r="AM127" i="1"/>
  <c r="FE127" i="1"/>
  <c r="FF127" i="1"/>
  <c r="FG127" i="1"/>
  <c r="FI127" i="1"/>
  <c r="EM127" i="1"/>
  <c r="DS127" i="1"/>
  <c r="DX127" i="1"/>
  <c r="DP127" i="1"/>
  <c r="DU127" i="1"/>
  <c r="DZ127" i="1"/>
  <c r="EC127" i="1"/>
  <c r="EH127" i="1"/>
  <c r="EJ127" i="1"/>
  <c r="DT127" i="1"/>
  <c r="DY127" i="1"/>
  <c r="EG127" i="1"/>
  <c r="AL127" i="1"/>
  <c r="DQ127" i="1"/>
  <c r="DV127" i="1"/>
  <c r="EA127" i="1"/>
  <c r="ED127" i="1"/>
  <c r="DR127" i="1"/>
  <c r="DW127" i="1"/>
  <c r="EB127" i="1"/>
  <c r="EE127" i="1"/>
  <c r="EF127" i="1"/>
  <c r="DN127" i="1"/>
  <c r="CT127" i="1"/>
  <c r="CY127" i="1"/>
  <c r="CQ127" i="1"/>
  <c r="CV127" i="1"/>
  <c r="DA127" i="1"/>
  <c r="DD127" i="1"/>
  <c r="CU127" i="1"/>
  <c r="CZ127" i="1"/>
  <c r="CR127" i="1"/>
  <c r="CW127" i="1"/>
  <c r="DB127" i="1"/>
  <c r="DE127" i="1"/>
  <c r="CS127" i="1"/>
  <c r="CX127" i="1"/>
  <c r="DC127" i="1"/>
  <c r="DF127" i="1"/>
  <c r="AK127" i="1"/>
  <c r="DG127" i="1"/>
  <c r="DH127" i="1"/>
  <c r="DI127" i="1"/>
  <c r="DK127" i="1"/>
  <c r="CO127" i="1"/>
  <c r="BU127" i="1"/>
  <c r="BZ127" i="1"/>
  <c r="BR127" i="1"/>
  <c r="BW127" i="1"/>
  <c r="CB127" i="1"/>
  <c r="CE127" i="1"/>
  <c r="BV127" i="1"/>
  <c r="CA127" i="1"/>
  <c r="BS127" i="1"/>
  <c r="BX127" i="1"/>
  <c r="CC127" i="1"/>
  <c r="CF127" i="1"/>
  <c r="BT127" i="1"/>
  <c r="BY127" i="1"/>
  <c r="CD127" i="1"/>
  <c r="CG127" i="1"/>
  <c r="AJ127" i="1"/>
  <c r="CH127" i="1"/>
  <c r="CI127" i="1"/>
  <c r="CJ127" i="1"/>
  <c r="CL127" i="1"/>
  <c r="BP127" i="1"/>
  <c r="AV127" i="1"/>
  <c r="BA127" i="1"/>
  <c r="AS127" i="1"/>
  <c r="AX127" i="1"/>
  <c r="BC127" i="1"/>
  <c r="BF127" i="1"/>
  <c r="AW127" i="1"/>
  <c r="BB127" i="1"/>
  <c r="AT127" i="1"/>
  <c r="AY127" i="1"/>
  <c r="BD127" i="1"/>
  <c r="BG127" i="1"/>
  <c r="AU127" i="1"/>
  <c r="AZ127" i="1"/>
  <c r="BE127" i="1"/>
  <c r="BH127" i="1"/>
  <c r="AI127" i="1"/>
  <c r="BI127" i="1"/>
  <c r="BJ127" i="1"/>
  <c r="BK127" i="1"/>
  <c r="BM127" i="1"/>
  <c r="AQ127" i="1"/>
  <c r="X127" i="1"/>
  <c r="FS100" i="1"/>
  <c r="ER100" i="1"/>
  <c r="EW100" i="1"/>
  <c r="EO100" i="1"/>
  <c r="ET100" i="1"/>
  <c r="EY100" i="1"/>
  <c r="FB100" i="1"/>
  <c r="ES100" i="1"/>
  <c r="EX100" i="1"/>
  <c r="EP100" i="1"/>
  <c r="EU100" i="1"/>
  <c r="EZ100" i="1"/>
  <c r="FC100" i="1"/>
  <c r="EQ100" i="1"/>
  <c r="EV100" i="1"/>
  <c r="FA100" i="1"/>
  <c r="FD100" i="1"/>
  <c r="AM100" i="1"/>
  <c r="FE100" i="1"/>
  <c r="FF100" i="1"/>
  <c r="FG100" i="1"/>
  <c r="FI100" i="1"/>
  <c r="EM100" i="1"/>
  <c r="DS100" i="1"/>
  <c r="DX100" i="1"/>
  <c r="DP100" i="1"/>
  <c r="DU100" i="1"/>
  <c r="DZ100" i="1"/>
  <c r="EC100" i="1"/>
  <c r="DT100" i="1"/>
  <c r="DY100" i="1"/>
  <c r="DQ100" i="1"/>
  <c r="DV100" i="1"/>
  <c r="EA100" i="1"/>
  <c r="ED100" i="1"/>
  <c r="DR100" i="1"/>
  <c r="DW100" i="1"/>
  <c r="EB100" i="1"/>
  <c r="EE100" i="1"/>
  <c r="AL100" i="1"/>
  <c r="EF100" i="1"/>
  <c r="EG100" i="1"/>
  <c r="EH100" i="1"/>
  <c r="EJ100" i="1"/>
  <c r="DN100" i="1"/>
  <c r="CT100" i="1"/>
  <c r="CY100" i="1"/>
  <c r="CQ100" i="1"/>
  <c r="CV100" i="1"/>
  <c r="DA100" i="1"/>
  <c r="DD100" i="1"/>
  <c r="CU100" i="1"/>
  <c r="CZ100" i="1"/>
  <c r="CR100" i="1"/>
  <c r="CW100" i="1"/>
  <c r="DB100" i="1"/>
  <c r="DE100" i="1"/>
  <c r="CS100" i="1"/>
  <c r="CX100" i="1"/>
  <c r="DC100" i="1"/>
  <c r="DF100" i="1"/>
  <c r="AK100" i="1"/>
  <c r="DG100" i="1"/>
  <c r="DH100" i="1"/>
  <c r="DI100" i="1"/>
  <c r="DK100" i="1"/>
  <c r="CO100" i="1"/>
  <c r="BU100" i="1"/>
  <c r="BZ100" i="1"/>
  <c r="BR100" i="1"/>
  <c r="BW100" i="1"/>
  <c r="CB100" i="1"/>
  <c r="CE100" i="1"/>
  <c r="BV100" i="1"/>
  <c r="CA100" i="1"/>
  <c r="BS100" i="1"/>
  <c r="BX100" i="1"/>
  <c r="CC100" i="1"/>
  <c r="CF100" i="1"/>
  <c r="BT100" i="1"/>
  <c r="BY100" i="1"/>
  <c r="CD100" i="1"/>
  <c r="CG100" i="1"/>
  <c r="AJ100" i="1"/>
  <c r="CH100" i="1"/>
  <c r="CI100" i="1"/>
  <c r="CJ100" i="1"/>
  <c r="CL100" i="1"/>
  <c r="BP100" i="1"/>
  <c r="AV100" i="1"/>
  <c r="BA100" i="1"/>
  <c r="AS100" i="1"/>
  <c r="AX100" i="1"/>
  <c r="BC100" i="1"/>
  <c r="BF100" i="1"/>
  <c r="AW100" i="1"/>
  <c r="BB100" i="1"/>
  <c r="AT100" i="1"/>
  <c r="AY100" i="1"/>
  <c r="BD100" i="1"/>
  <c r="BG100" i="1"/>
  <c r="AU100" i="1"/>
  <c r="AZ100" i="1"/>
  <c r="BE100" i="1"/>
  <c r="BH100" i="1"/>
  <c r="AI100" i="1"/>
  <c r="BI100" i="1"/>
  <c r="BJ100" i="1"/>
  <c r="BK100" i="1"/>
  <c r="BM100" i="1"/>
  <c r="AQ100" i="1"/>
  <c r="X100" i="1"/>
  <c r="FS68" i="1"/>
  <c r="ER68" i="1"/>
  <c r="EW68" i="1"/>
  <c r="EO68" i="1"/>
  <c r="ET68" i="1"/>
  <c r="EY68" i="1"/>
  <c r="FB68" i="1"/>
  <c r="ES68" i="1"/>
  <c r="EX68" i="1"/>
  <c r="EP68" i="1"/>
  <c r="EU68" i="1"/>
  <c r="EZ68" i="1"/>
  <c r="FC68" i="1"/>
  <c r="EQ68" i="1"/>
  <c r="EV68" i="1"/>
  <c r="FA68" i="1"/>
  <c r="FD68" i="1"/>
  <c r="AM68" i="1"/>
  <c r="FE68" i="1"/>
  <c r="FF68" i="1"/>
  <c r="FG68" i="1"/>
  <c r="FI68" i="1"/>
  <c r="EM68" i="1"/>
  <c r="DS68" i="1"/>
  <c r="DX68" i="1"/>
  <c r="DP68" i="1"/>
  <c r="DU68" i="1"/>
  <c r="DZ68" i="1"/>
  <c r="EC68" i="1"/>
  <c r="DT68" i="1"/>
  <c r="DY68" i="1"/>
  <c r="DQ68" i="1"/>
  <c r="DV68" i="1"/>
  <c r="EA68" i="1"/>
  <c r="ED68" i="1"/>
  <c r="DR68" i="1"/>
  <c r="DW68" i="1"/>
  <c r="EB68" i="1"/>
  <c r="EE68" i="1"/>
  <c r="AL68" i="1"/>
  <c r="EF68" i="1"/>
  <c r="EG68" i="1"/>
  <c r="EH68" i="1"/>
  <c r="EJ68" i="1"/>
  <c r="DN68" i="1"/>
  <c r="CT68" i="1"/>
  <c r="CY68" i="1"/>
  <c r="CQ68" i="1"/>
  <c r="CV68" i="1"/>
  <c r="DA68" i="1"/>
  <c r="DD68" i="1"/>
  <c r="CU68" i="1"/>
  <c r="CZ68" i="1"/>
  <c r="CR68" i="1"/>
  <c r="CW68" i="1"/>
  <c r="DB68" i="1"/>
  <c r="DE68" i="1"/>
  <c r="CS68" i="1"/>
  <c r="CX68" i="1"/>
  <c r="DC68" i="1"/>
  <c r="DF68" i="1"/>
  <c r="AK68" i="1"/>
  <c r="DG68" i="1"/>
  <c r="DH68" i="1"/>
  <c r="DI68" i="1"/>
  <c r="DK68" i="1"/>
  <c r="CO68" i="1"/>
  <c r="BU68" i="1"/>
  <c r="BZ68" i="1"/>
  <c r="BR68" i="1"/>
  <c r="BW68" i="1"/>
  <c r="CB68" i="1"/>
  <c r="CE68" i="1"/>
  <c r="BV68" i="1"/>
  <c r="CA68" i="1"/>
  <c r="BS68" i="1"/>
  <c r="BX68" i="1"/>
  <c r="CC68" i="1"/>
  <c r="CF68" i="1"/>
  <c r="BT68" i="1"/>
  <c r="BY68" i="1"/>
  <c r="CD68" i="1"/>
  <c r="CG68" i="1"/>
  <c r="AJ68" i="1"/>
  <c r="CH68" i="1"/>
  <c r="CI68" i="1"/>
  <c r="CJ68" i="1"/>
  <c r="CL68" i="1"/>
  <c r="BP68" i="1"/>
  <c r="AV68" i="1"/>
  <c r="BA68" i="1"/>
  <c r="AS68" i="1"/>
  <c r="AX68" i="1"/>
  <c r="BC68" i="1"/>
  <c r="BF68" i="1"/>
  <c r="AW68" i="1"/>
  <c r="BB68" i="1"/>
  <c r="AT68" i="1"/>
  <c r="AY68" i="1"/>
  <c r="BD68" i="1"/>
  <c r="BG68" i="1"/>
  <c r="AU68" i="1"/>
  <c r="AZ68" i="1"/>
  <c r="BE68" i="1"/>
  <c r="BH68" i="1"/>
  <c r="AI68" i="1"/>
  <c r="BI68" i="1"/>
  <c r="BJ68" i="1"/>
  <c r="BK68" i="1"/>
  <c r="BM68" i="1"/>
  <c r="AQ68" i="1"/>
  <c r="X68" i="1"/>
  <c r="FS88" i="1"/>
  <c r="ER88" i="1"/>
  <c r="EW88" i="1"/>
  <c r="EO88" i="1"/>
  <c r="ET88" i="1"/>
  <c r="EY88" i="1"/>
  <c r="FB88" i="1"/>
  <c r="ES88" i="1"/>
  <c r="EX88" i="1"/>
  <c r="EP88" i="1"/>
  <c r="EU88" i="1"/>
  <c r="EZ88" i="1"/>
  <c r="FC88" i="1"/>
  <c r="EQ88" i="1"/>
  <c r="EV88" i="1"/>
  <c r="FA88" i="1"/>
  <c r="FD88" i="1"/>
  <c r="AM88" i="1"/>
  <c r="FE88" i="1"/>
  <c r="FF88" i="1"/>
  <c r="FG88" i="1"/>
  <c r="FI88" i="1"/>
  <c r="EM88" i="1"/>
  <c r="DS88" i="1"/>
  <c r="DX88" i="1"/>
  <c r="DP88" i="1"/>
  <c r="DU88" i="1"/>
  <c r="DZ88" i="1"/>
  <c r="EC88" i="1"/>
  <c r="DT88" i="1"/>
  <c r="DY88" i="1"/>
  <c r="DQ88" i="1"/>
  <c r="DV88" i="1"/>
  <c r="EA88" i="1"/>
  <c r="ED88" i="1"/>
  <c r="DR88" i="1"/>
  <c r="DW88" i="1"/>
  <c r="EB88" i="1"/>
  <c r="EE88" i="1"/>
  <c r="AL88" i="1"/>
  <c r="EF88" i="1"/>
  <c r="EG88" i="1"/>
  <c r="EH88" i="1"/>
  <c r="EJ88" i="1"/>
  <c r="DN88" i="1"/>
  <c r="CT88" i="1"/>
  <c r="CY88" i="1"/>
  <c r="CQ88" i="1"/>
  <c r="CV88" i="1"/>
  <c r="DA88" i="1"/>
  <c r="DD88" i="1"/>
  <c r="CU88" i="1"/>
  <c r="CZ88" i="1"/>
  <c r="CR88" i="1"/>
  <c r="CW88" i="1"/>
  <c r="DB88" i="1"/>
  <c r="DE88" i="1"/>
  <c r="CS88" i="1"/>
  <c r="CX88" i="1"/>
  <c r="DC88" i="1"/>
  <c r="DF88" i="1"/>
  <c r="AK88" i="1"/>
  <c r="DG88" i="1"/>
  <c r="DH88" i="1"/>
  <c r="DI88" i="1"/>
  <c r="DK88" i="1"/>
  <c r="CO88" i="1"/>
  <c r="BU88" i="1"/>
  <c r="BZ88" i="1"/>
  <c r="BR88" i="1"/>
  <c r="BW88" i="1"/>
  <c r="CB88" i="1"/>
  <c r="CE88" i="1"/>
  <c r="BV88" i="1"/>
  <c r="CA88" i="1"/>
  <c r="BS88" i="1"/>
  <c r="BX88" i="1"/>
  <c r="CC88" i="1"/>
  <c r="CF88" i="1"/>
  <c r="BT88" i="1"/>
  <c r="BY88" i="1"/>
  <c r="CD88" i="1"/>
  <c r="CG88" i="1"/>
  <c r="AJ88" i="1"/>
  <c r="CH88" i="1"/>
  <c r="CI88" i="1"/>
  <c r="CJ88" i="1"/>
  <c r="CL88" i="1"/>
  <c r="BP88" i="1"/>
  <c r="AV88" i="1"/>
  <c r="BA88" i="1"/>
  <c r="AS88" i="1"/>
  <c r="AX88" i="1"/>
  <c r="BC88" i="1"/>
  <c r="BF88" i="1"/>
  <c r="AW88" i="1"/>
  <c r="BB88" i="1"/>
  <c r="AT88" i="1"/>
  <c r="AY88" i="1"/>
  <c r="BD88" i="1"/>
  <c r="BG88" i="1"/>
  <c r="AU88" i="1"/>
  <c r="AZ88" i="1"/>
  <c r="BE88" i="1"/>
  <c r="BH88" i="1"/>
  <c r="AI88" i="1"/>
  <c r="BI88" i="1"/>
  <c r="BJ88" i="1"/>
  <c r="BK88" i="1"/>
  <c r="BM88" i="1"/>
  <c r="AQ88" i="1"/>
  <c r="X88" i="1"/>
  <c r="FS102" i="1"/>
  <c r="ER102" i="1"/>
  <c r="EW102" i="1"/>
  <c r="EO102" i="1"/>
  <c r="ET102" i="1"/>
  <c r="EY102" i="1"/>
  <c r="FB102" i="1"/>
  <c r="ES102" i="1"/>
  <c r="EX102" i="1"/>
  <c r="EP102" i="1"/>
  <c r="EU102" i="1"/>
  <c r="EZ102" i="1"/>
  <c r="FC102" i="1"/>
  <c r="EQ102" i="1"/>
  <c r="EV102" i="1"/>
  <c r="FA102" i="1"/>
  <c r="FD102" i="1"/>
  <c r="AM102" i="1"/>
  <c r="FE102" i="1"/>
  <c r="FF102" i="1"/>
  <c r="FG102" i="1"/>
  <c r="FI102" i="1"/>
  <c r="EM102" i="1"/>
  <c r="DS102" i="1"/>
  <c r="DX102" i="1"/>
  <c r="DP102" i="1"/>
  <c r="DU102" i="1"/>
  <c r="DZ102" i="1"/>
  <c r="EC102" i="1"/>
  <c r="DT102" i="1"/>
  <c r="DY102" i="1"/>
  <c r="DQ102" i="1"/>
  <c r="DV102" i="1"/>
  <c r="EA102" i="1"/>
  <c r="ED102" i="1"/>
  <c r="DR102" i="1"/>
  <c r="DW102" i="1"/>
  <c r="EB102" i="1"/>
  <c r="EE102" i="1"/>
  <c r="AL102" i="1"/>
  <c r="EF102" i="1"/>
  <c r="EG102" i="1"/>
  <c r="EH102" i="1"/>
  <c r="EJ102" i="1"/>
  <c r="DN102" i="1"/>
  <c r="CT102" i="1"/>
  <c r="CY102" i="1"/>
  <c r="CQ102" i="1"/>
  <c r="CV102" i="1"/>
  <c r="DA102" i="1"/>
  <c r="DD102" i="1"/>
  <c r="CU102" i="1"/>
  <c r="CZ102" i="1"/>
  <c r="CR102" i="1"/>
  <c r="CW102" i="1"/>
  <c r="DB102" i="1"/>
  <c r="DE102" i="1"/>
  <c r="CS102" i="1"/>
  <c r="CX102" i="1"/>
  <c r="DC102" i="1"/>
  <c r="DF102" i="1"/>
  <c r="AK102" i="1"/>
  <c r="DG102" i="1"/>
  <c r="DH102" i="1"/>
  <c r="DI102" i="1"/>
  <c r="DK102" i="1"/>
  <c r="CO102" i="1"/>
  <c r="BU102" i="1"/>
  <c r="BZ102" i="1"/>
  <c r="BR102" i="1"/>
  <c r="BW102" i="1"/>
  <c r="CB102" i="1"/>
  <c r="CE102" i="1"/>
  <c r="BV102" i="1"/>
  <c r="CA102" i="1"/>
  <c r="BS102" i="1"/>
  <c r="BX102" i="1"/>
  <c r="CC102" i="1"/>
  <c r="CF102" i="1"/>
  <c r="BT102" i="1"/>
  <c r="BY102" i="1"/>
  <c r="CD102" i="1"/>
  <c r="CG102" i="1"/>
  <c r="AJ102" i="1"/>
  <c r="CH102" i="1"/>
  <c r="CI102" i="1"/>
  <c r="CJ102" i="1"/>
  <c r="CL102" i="1"/>
  <c r="BP102" i="1"/>
  <c r="AV102" i="1"/>
  <c r="BA102" i="1"/>
  <c r="AS102" i="1"/>
  <c r="AX102" i="1"/>
  <c r="BC102" i="1"/>
  <c r="BF102" i="1"/>
  <c r="AW102" i="1"/>
  <c r="BB102" i="1"/>
  <c r="AT102" i="1"/>
  <c r="AY102" i="1"/>
  <c r="BD102" i="1"/>
  <c r="BG102" i="1"/>
  <c r="AU102" i="1"/>
  <c r="AZ102" i="1"/>
  <c r="BE102" i="1"/>
  <c r="BH102" i="1"/>
  <c r="AI102" i="1"/>
  <c r="BI102" i="1"/>
  <c r="BJ102" i="1"/>
  <c r="BK102" i="1"/>
  <c r="BM102" i="1"/>
  <c r="AQ102" i="1"/>
  <c r="X102" i="1"/>
  <c r="FS86" i="1"/>
  <c r="ER86" i="1"/>
  <c r="EW86" i="1"/>
  <c r="EO86" i="1"/>
  <c r="ET86" i="1"/>
  <c r="EY86" i="1"/>
  <c r="FB86" i="1"/>
  <c r="ES86" i="1"/>
  <c r="EX86" i="1"/>
  <c r="EP86" i="1"/>
  <c r="EU86" i="1"/>
  <c r="EZ86" i="1"/>
  <c r="FC86" i="1"/>
  <c r="EQ86" i="1"/>
  <c r="EV86" i="1"/>
  <c r="FA86" i="1"/>
  <c r="FD86" i="1"/>
  <c r="AM86" i="1"/>
  <c r="FE86" i="1"/>
  <c r="FF86" i="1"/>
  <c r="FG86" i="1"/>
  <c r="FI86" i="1"/>
  <c r="EM86" i="1"/>
  <c r="DS86" i="1"/>
  <c r="DX86" i="1"/>
  <c r="DP86" i="1"/>
  <c r="DU86" i="1"/>
  <c r="DZ86" i="1"/>
  <c r="EC86" i="1"/>
  <c r="DT86" i="1"/>
  <c r="DY86" i="1"/>
  <c r="DQ86" i="1"/>
  <c r="DV86" i="1"/>
  <c r="EA86" i="1"/>
  <c r="ED86" i="1"/>
  <c r="DR86" i="1"/>
  <c r="DW86" i="1"/>
  <c r="EB86" i="1"/>
  <c r="EE86" i="1"/>
  <c r="AL86" i="1"/>
  <c r="EF86" i="1"/>
  <c r="EG86" i="1"/>
  <c r="EH86" i="1"/>
  <c r="EJ86" i="1"/>
  <c r="DN86" i="1"/>
  <c r="CT86" i="1"/>
  <c r="CY86" i="1"/>
  <c r="CQ86" i="1"/>
  <c r="CV86" i="1"/>
  <c r="DA86" i="1"/>
  <c r="DD86" i="1"/>
  <c r="CU86" i="1"/>
  <c r="CZ86" i="1"/>
  <c r="CR86" i="1"/>
  <c r="CW86" i="1"/>
  <c r="DB86" i="1"/>
  <c r="DE86" i="1"/>
  <c r="CS86" i="1"/>
  <c r="CX86" i="1"/>
  <c r="DC86" i="1"/>
  <c r="DF86" i="1"/>
  <c r="AK86" i="1"/>
  <c r="DG86" i="1"/>
  <c r="DH86" i="1"/>
  <c r="DI86" i="1"/>
  <c r="DK86" i="1"/>
  <c r="CO86" i="1"/>
  <c r="BU86" i="1"/>
  <c r="BZ86" i="1"/>
  <c r="BR86" i="1"/>
  <c r="BW86" i="1"/>
  <c r="CB86" i="1"/>
  <c r="CE86" i="1"/>
  <c r="BV86" i="1"/>
  <c r="CA86" i="1"/>
  <c r="BS86" i="1"/>
  <c r="BX86" i="1"/>
  <c r="CC86" i="1"/>
  <c r="CF86" i="1"/>
  <c r="BT86" i="1"/>
  <c r="BY86" i="1"/>
  <c r="CD86" i="1"/>
  <c r="CG86" i="1"/>
  <c r="AJ86" i="1"/>
  <c r="CH86" i="1"/>
  <c r="CI86" i="1"/>
  <c r="CJ86" i="1"/>
  <c r="CL86" i="1"/>
  <c r="BP86" i="1"/>
  <c r="AV86" i="1"/>
  <c r="BA86" i="1"/>
  <c r="AS86" i="1"/>
  <c r="AX86" i="1"/>
  <c r="BC86" i="1"/>
  <c r="BF86" i="1"/>
  <c r="AW86" i="1"/>
  <c r="BB86" i="1"/>
  <c r="AT86" i="1"/>
  <c r="AY86" i="1"/>
  <c r="BD86" i="1"/>
  <c r="BG86" i="1"/>
  <c r="AU86" i="1"/>
  <c r="AZ86" i="1"/>
  <c r="BE86" i="1"/>
  <c r="BH86" i="1"/>
  <c r="AI86" i="1"/>
  <c r="BI86" i="1"/>
  <c r="BJ86" i="1"/>
  <c r="BK86" i="1"/>
  <c r="BM86" i="1"/>
  <c r="AQ86" i="1"/>
  <c r="X86" i="1"/>
  <c r="FS109" i="1"/>
  <c r="ER109" i="1"/>
  <c r="EW109" i="1"/>
  <c r="EO109" i="1"/>
  <c r="ET109" i="1"/>
  <c r="EY109" i="1"/>
  <c r="FB109" i="1"/>
  <c r="ES109" i="1"/>
  <c r="EX109" i="1"/>
  <c r="FC109" i="1"/>
  <c r="FD109" i="1"/>
  <c r="FE109" i="1"/>
  <c r="AM109" i="1"/>
  <c r="FF109" i="1"/>
  <c r="FG109" i="1"/>
  <c r="FI109" i="1"/>
  <c r="EP109" i="1"/>
  <c r="EU109" i="1"/>
  <c r="EZ109" i="1"/>
  <c r="EQ109" i="1"/>
  <c r="EV109" i="1"/>
  <c r="FA109" i="1"/>
  <c r="EM109" i="1"/>
  <c r="DS109" i="1"/>
  <c r="DX109" i="1"/>
  <c r="DP109" i="1"/>
  <c r="DU109" i="1"/>
  <c r="DZ109" i="1"/>
  <c r="EC109" i="1"/>
  <c r="DT109" i="1"/>
  <c r="DY109" i="1"/>
  <c r="ED109" i="1"/>
  <c r="EE109" i="1"/>
  <c r="EF109" i="1"/>
  <c r="AL109" i="1"/>
  <c r="EG109" i="1"/>
  <c r="EH109" i="1"/>
  <c r="EJ109" i="1"/>
  <c r="DQ109" i="1"/>
  <c r="DV109" i="1"/>
  <c r="EA109" i="1"/>
  <c r="DR109" i="1"/>
  <c r="DW109" i="1"/>
  <c r="EB109" i="1"/>
  <c r="DN109" i="1"/>
  <c r="CT109" i="1"/>
  <c r="CY109" i="1"/>
  <c r="CQ109" i="1"/>
  <c r="CV109" i="1"/>
  <c r="DA109" i="1"/>
  <c r="DD109" i="1"/>
  <c r="CU109" i="1"/>
  <c r="CZ109" i="1"/>
  <c r="DE109" i="1"/>
  <c r="DF109" i="1"/>
  <c r="DG109" i="1"/>
  <c r="AK109" i="1"/>
  <c r="DH109" i="1"/>
  <c r="DI109" i="1"/>
  <c r="DK109" i="1"/>
  <c r="CR109" i="1"/>
  <c r="CW109" i="1"/>
  <c r="DB109" i="1"/>
  <c r="CS109" i="1"/>
  <c r="CX109" i="1"/>
  <c r="DC109" i="1"/>
  <c r="CO109" i="1"/>
  <c r="BU109" i="1"/>
  <c r="BZ109" i="1"/>
  <c r="BR109" i="1"/>
  <c r="BW109" i="1"/>
  <c r="CB109" i="1"/>
  <c r="CE109" i="1"/>
  <c r="BV109" i="1"/>
  <c r="CA109" i="1"/>
  <c r="CF109" i="1"/>
  <c r="CG109" i="1"/>
  <c r="CH109" i="1"/>
  <c r="AJ109" i="1"/>
  <c r="CI109" i="1"/>
  <c r="CJ109" i="1"/>
  <c r="CL109" i="1"/>
  <c r="BS109" i="1"/>
  <c r="BX109" i="1"/>
  <c r="CC109" i="1"/>
  <c r="BT109" i="1"/>
  <c r="BY109" i="1"/>
  <c r="CD109" i="1"/>
  <c r="BP109" i="1"/>
  <c r="AV109" i="1"/>
  <c r="BA109" i="1"/>
  <c r="AS109" i="1"/>
  <c r="AX109" i="1"/>
  <c r="BC109" i="1"/>
  <c r="BF109" i="1"/>
  <c r="AW109" i="1"/>
  <c r="BB109" i="1"/>
  <c r="BG109" i="1"/>
  <c r="BH109" i="1"/>
  <c r="BI109" i="1"/>
  <c r="AI109" i="1"/>
  <c r="BJ109" i="1"/>
  <c r="BK109" i="1"/>
  <c r="BM109" i="1"/>
  <c r="AT109" i="1"/>
  <c r="AY109" i="1"/>
  <c r="BD109" i="1"/>
  <c r="AU109" i="1"/>
  <c r="AZ109" i="1"/>
  <c r="BE109" i="1"/>
  <c r="AQ109" i="1"/>
  <c r="X109" i="1"/>
  <c r="FS89" i="1"/>
  <c r="ER89" i="1"/>
  <c r="EW89" i="1"/>
  <c r="EO89" i="1"/>
  <c r="ET89" i="1"/>
  <c r="EY89" i="1"/>
  <c r="FB89" i="1"/>
  <c r="ES89" i="1"/>
  <c r="EX89" i="1"/>
  <c r="EP89" i="1"/>
  <c r="EU89" i="1"/>
  <c r="EZ89" i="1"/>
  <c r="FC89" i="1"/>
  <c r="EQ89" i="1"/>
  <c r="EV89" i="1"/>
  <c r="FA89" i="1"/>
  <c r="FD89" i="1"/>
  <c r="AM89" i="1"/>
  <c r="FE89" i="1"/>
  <c r="FF89" i="1"/>
  <c r="FG89" i="1"/>
  <c r="FI89" i="1"/>
  <c r="EM89" i="1"/>
  <c r="DS89" i="1"/>
  <c r="DX89" i="1"/>
  <c r="DP89" i="1"/>
  <c r="DU89" i="1"/>
  <c r="DZ89" i="1"/>
  <c r="EC89" i="1"/>
  <c r="DT89" i="1"/>
  <c r="DY89" i="1"/>
  <c r="DQ89" i="1"/>
  <c r="DV89" i="1"/>
  <c r="EA89" i="1"/>
  <c r="ED89" i="1"/>
  <c r="DR89" i="1"/>
  <c r="DW89" i="1"/>
  <c r="EB89" i="1"/>
  <c r="EE89" i="1"/>
  <c r="AL89" i="1"/>
  <c r="EF89" i="1"/>
  <c r="EG89" i="1"/>
  <c r="EH89" i="1"/>
  <c r="EJ89" i="1"/>
  <c r="DN89" i="1"/>
  <c r="CT89" i="1"/>
  <c r="CY89" i="1"/>
  <c r="CQ89" i="1"/>
  <c r="CV89" i="1"/>
  <c r="DA89" i="1"/>
  <c r="DD89" i="1"/>
  <c r="CU89" i="1"/>
  <c r="CZ89" i="1"/>
  <c r="CR89" i="1"/>
  <c r="CW89" i="1"/>
  <c r="DB89" i="1"/>
  <c r="DE89" i="1"/>
  <c r="CS89" i="1"/>
  <c r="CX89" i="1"/>
  <c r="DC89" i="1"/>
  <c r="DF89" i="1"/>
  <c r="AK89" i="1"/>
  <c r="DG89" i="1"/>
  <c r="DH89" i="1"/>
  <c r="DI89" i="1"/>
  <c r="DK89" i="1"/>
  <c r="CO89" i="1"/>
  <c r="BU89" i="1"/>
  <c r="BZ89" i="1"/>
  <c r="BR89" i="1"/>
  <c r="BW89" i="1"/>
  <c r="CB89" i="1"/>
  <c r="CE89" i="1"/>
  <c r="BV89" i="1"/>
  <c r="CA89" i="1"/>
  <c r="BS89" i="1"/>
  <c r="BX89" i="1"/>
  <c r="CC89" i="1"/>
  <c r="CF89" i="1"/>
  <c r="BT89" i="1"/>
  <c r="BY89" i="1"/>
  <c r="CD89" i="1"/>
  <c r="CG89" i="1"/>
  <c r="AJ89" i="1"/>
  <c r="CH89" i="1"/>
  <c r="CI89" i="1"/>
  <c r="CJ89" i="1"/>
  <c r="CL89" i="1"/>
  <c r="BP89" i="1"/>
  <c r="AV89" i="1"/>
  <c r="BA89" i="1"/>
  <c r="AS89" i="1"/>
  <c r="AX89" i="1"/>
  <c r="BC89" i="1"/>
  <c r="BF89" i="1"/>
  <c r="AW89" i="1"/>
  <c r="BB89" i="1"/>
  <c r="AT89" i="1"/>
  <c r="AY89" i="1"/>
  <c r="BD89" i="1"/>
  <c r="BG89" i="1"/>
  <c r="AU89" i="1"/>
  <c r="AZ89" i="1"/>
  <c r="BE89" i="1"/>
  <c r="BH89" i="1"/>
  <c r="AI89" i="1"/>
  <c r="BI89" i="1"/>
  <c r="BJ89" i="1"/>
  <c r="BK89" i="1"/>
  <c r="BM89" i="1"/>
  <c r="AQ89" i="1"/>
  <c r="X89" i="1"/>
  <c r="FS208" i="1"/>
  <c r="ER208" i="1"/>
  <c r="EW208" i="1"/>
  <c r="EO208" i="1"/>
  <c r="ET208" i="1"/>
  <c r="EY208" i="1"/>
  <c r="FB208" i="1"/>
  <c r="ES208" i="1"/>
  <c r="EX208" i="1"/>
  <c r="FC208" i="1"/>
  <c r="FD208" i="1"/>
  <c r="FE208" i="1"/>
  <c r="AM208" i="1"/>
  <c r="FF208" i="1"/>
  <c r="FG208" i="1"/>
  <c r="FI208" i="1"/>
  <c r="EP208" i="1"/>
  <c r="EU208" i="1"/>
  <c r="EZ208" i="1"/>
  <c r="EQ208" i="1"/>
  <c r="EV208" i="1"/>
  <c r="FA208" i="1"/>
  <c r="EM208" i="1"/>
  <c r="DS208" i="1"/>
  <c r="DX208" i="1"/>
  <c r="DP208" i="1"/>
  <c r="DU208" i="1"/>
  <c r="DZ208" i="1"/>
  <c r="EC208" i="1"/>
  <c r="DT208" i="1"/>
  <c r="DY208" i="1"/>
  <c r="ED208" i="1"/>
  <c r="EE208" i="1"/>
  <c r="EF208" i="1"/>
  <c r="AL208" i="1"/>
  <c r="EG208" i="1"/>
  <c r="EH208" i="1"/>
  <c r="EJ208" i="1"/>
  <c r="DQ208" i="1"/>
  <c r="DV208" i="1"/>
  <c r="EA208" i="1"/>
  <c r="DR208" i="1"/>
  <c r="DW208" i="1"/>
  <c r="EB208" i="1"/>
  <c r="DN208" i="1"/>
  <c r="CT208" i="1"/>
  <c r="CY208" i="1"/>
  <c r="CQ208" i="1"/>
  <c r="CV208" i="1"/>
  <c r="DA208" i="1"/>
  <c r="DD208" i="1"/>
  <c r="CU208" i="1"/>
  <c r="CZ208" i="1"/>
  <c r="DE208" i="1"/>
  <c r="DF208" i="1"/>
  <c r="DG208" i="1"/>
  <c r="AK208" i="1"/>
  <c r="DH208" i="1"/>
  <c r="DI208" i="1"/>
  <c r="DK208" i="1"/>
  <c r="CR208" i="1"/>
  <c r="CW208" i="1"/>
  <c r="DB208" i="1"/>
  <c r="CS208" i="1"/>
  <c r="CX208" i="1"/>
  <c r="DC208" i="1"/>
  <c r="CO208" i="1"/>
  <c r="BU208" i="1"/>
  <c r="BZ208" i="1"/>
  <c r="BR208" i="1"/>
  <c r="BW208" i="1"/>
  <c r="CB208" i="1"/>
  <c r="CE208" i="1"/>
  <c r="BV208" i="1"/>
  <c r="CA208" i="1"/>
  <c r="CF208" i="1"/>
  <c r="CG208" i="1"/>
  <c r="CH208" i="1"/>
  <c r="AJ208" i="1"/>
  <c r="CI208" i="1"/>
  <c r="CJ208" i="1"/>
  <c r="CL208" i="1"/>
  <c r="BS208" i="1"/>
  <c r="BX208" i="1"/>
  <c r="CC208" i="1"/>
  <c r="BT208" i="1"/>
  <c r="BY208" i="1"/>
  <c r="CD208" i="1"/>
  <c r="BP208" i="1"/>
  <c r="AV208" i="1"/>
  <c r="BA208" i="1"/>
  <c r="AS208" i="1"/>
  <c r="AX208" i="1"/>
  <c r="BC208" i="1"/>
  <c r="BF208" i="1"/>
  <c r="AW208" i="1"/>
  <c r="BB208" i="1"/>
  <c r="BG208" i="1"/>
  <c r="BH208" i="1"/>
  <c r="BI208" i="1"/>
  <c r="AI208" i="1"/>
  <c r="BJ208" i="1"/>
  <c r="BK208" i="1"/>
  <c r="BM208" i="1"/>
  <c r="AT208" i="1"/>
  <c r="AY208" i="1"/>
  <c r="BD208" i="1"/>
  <c r="AU208" i="1"/>
  <c r="AZ208" i="1"/>
  <c r="BE208" i="1"/>
  <c r="AQ208" i="1"/>
  <c r="X208" i="1"/>
  <c r="FQ207" i="1"/>
  <c r="FS207" i="1"/>
  <c r="ER207" i="1"/>
  <c r="EW207" i="1"/>
  <c r="EO207" i="1"/>
  <c r="ET207" i="1"/>
  <c r="EY207" i="1"/>
  <c r="FB207" i="1"/>
  <c r="ES207" i="1"/>
  <c r="EX207" i="1"/>
  <c r="FC207" i="1"/>
  <c r="FD207" i="1"/>
  <c r="FE207" i="1"/>
  <c r="AM207" i="1"/>
  <c r="FF207" i="1"/>
  <c r="FG207" i="1"/>
  <c r="FI207" i="1"/>
  <c r="EP207" i="1"/>
  <c r="EU207" i="1"/>
  <c r="EZ207" i="1"/>
  <c r="EQ207" i="1"/>
  <c r="EV207" i="1"/>
  <c r="FA207" i="1"/>
  <c r="EM207" i="1"/>
  <c r="DS207" i="1"/>
  <c r="DX207" i="1"/>
  <c r="DP207" i="1"/>
  <c r="DU207" i="1"/>
  <c r="DZ207" i="1"/>
  <c r="EC207" i="1"/>
  <c r="EH207" i="1"/>
  <c r="EJ207" i="1"/>
  <c r="DT207" i="1"/>
  <c r="DY207" i="1"/>
  <c r="AL207" i="1"/>
  <c r="ED207" i="1"/>
  <c r="EE207" i="1"/>
  <c r="EG207" i="1"/>
  <c r="DQ207" i="1"/>
  <c r="DV207" i="1"/>
  <c r="EA207" i="1"/>
  <c r="DR207" i="1"/>
  <c r="DW207" i="1"/>
  <c r="EB207" i="1"/>
  <c r="EF207" i="1"/>
  <c r="DN207" i="1"/>
  <c r="CT207" i="1"/>
  <c r="CY207" i="1"/>
  <c r="CQ207" i="1"/>
  <c r="CV207" i="1"/>
  <c r="DA207" i="1"/>
  <c r="DD207" i="1"/>
  <c r="CU207" i="1"/>
  <c r="CZ207" i="1"/>
  <c r="DE207" i="1"/>
  <c r="DF207" i="1"/>
  <c r="DG207" i="1"/>
  <c r="AK207" i="1"/>
  <c r="DH207" i="1"/>
  <c r="DI207" i="1"/>
  <c r="DK207" i="1"/>
  <c r="CR207" i="1"/>
  <c r="CW207" i="1"/>
  <c r="DB207" i="1"/>
  <c r="CS207" i="1"/>
  <c r="CX207" i="1"/>
  <c r="DC207" i="1"/>
  <c r="CO207" i="1"/>
  <c r="BU207" i="1"/>
  <c r="BZ207" i="1"/>
  <c r="BR207" i="1"/>
  <c r="BW207" i="1"/>
  <c r="CB207" i="1"/>
  <c r="CE207" i="1"/>
  <c r="BV207" i="1"/>
  <c r="CA207" i="1"/>
  <c r="CF207" i="1"/>
  <c r="CG207" i="1"/>
  <c r="CH207" i="1"/>
  <c r="AJ207" i="1"/>
  <c r="CI207" i="1"/>
  <c r="CJ207" i="1"/>
  <c r="CL207" i="1"/>
  <c r="BS207" i="1"/>
  <c r="BX207" i="1"/>
  <c r="CC207" i="1"/>
  <c r="BT207" i="1"/>
  <c r="BY207" i="1"/>
  <c r="CD207" i="1"/>
  <c r="BP207" i="1"/>
  <c r="AV207" i="1"/>
  <c r="BA207" i="1"/>
  <c r="AS207" i="1"/>
  <c r="AX207" i="1"/>
  <c r="BC207" i="1"/>
  <c r="BF207" i="1"/>
  <c r="AW207" i="1"/>
  <c r="BB207" i="1"/>
  <c r="BG207" i="1"/>
  <c r="BH207" i="1"/>
  <c r="BI207" i="1"/>
  <c r="AI207" i="1"/>
  <c r="BJ207" i="1"/>
  <c r="BK207" i="1"/>
  <c r="BM207" i="1"/>
  <c r="AT207" i="1"/>
  <c r="AY207" i="1"/>
  <c r="BD207" i="1"/>
  <c r="AU207" i="1"/>
  <c r="AZ207" i="1"/>
  <c r="BE207" i="1"/>
  <c r="AQ207" i="1"/>
  <c r="X207" i="1"/>
  <c r="FS91" i="1"/>
  <c r="ER91" i="1"/>
  <c r="EW91" i="1"/>
  <c r="EO91" i="1"/>
  <c r="ET91" i="1"/>
  <c r="EY91" i="1"/>
  <c r="FB91" i="1"/>
  <c r="ES91" i="1"/>
  <c r="EX91" i="1"/>
  <c r="EP91" i="1"/>
  <c r="EU91" i="1"/>
  <c r="EZ91" i="1"/>
  <c r="FC91" i="1"/>
  <c r="EQ91" i="1"/>
  <c r="EV91" i="1"/>
  <c r="FA91" i="1"/>
  <c r="FD91" i="1"/>
  <c r="AM91" i="1"/>
  <c r="FE91" i="1"/>
  <c r="FF91" i="1"/>
  <c r="FG91" i="1"/>
  <c r="FI91" i="1"/>
  <c r="EM91" i="1"/>
  <c r="DS91" i="1"/>
  <c r="DX91" i="1"/>
  <c r="DP91" i="1"/>
  <c r="DU91" i="1"/>
  <c r="DZ91" i="1"/>
  <c r="EC91" i="1"/>
  <c r="DT91" i="1"/>
  <c r="DY91" i="1"/>
  <c r="DQ91" i="1"/>
  <c r="DV91" i="1"/>
  <c r="EA91" i="1"/>
  <c r="ED91" i="1"/>
  <c r="DR91" i="1"/>
  <c r="DW91" i="1"/>
  <c r="EB91" i="1"/>
  <c r="EE91" i="1"/>
  <c r="AL91" i="1"/>
  <c r="EF91" i="1"/>
  <c r="EG91" i="1"/>
  <c r="EH91" i="1"/>
  <c r="EJ91" i="1"/>
  <c r="DN91" i="1"/>
  <c r="CT91" i="1"/>
  <c r="CY91" i="1"/>
  <c r="CQ91" i="1"/>
  <c r="CV91" i="1"/>
  <c r="DA91" i="1"/>
  <c r="DD91" i="1"/>
  <c r="CU91" i="1"/>
  <c r="CZ91" i="1"/>
  <c r="CR91" i="1"/>
  <c r="CW91" i="1"/>
  <c r="DB91" i="1"/>
  <c r="DE91" i="1"/>
  <c r="CS91" i="1"/>
  <c r="CX91" i="1"/>
  <c r="DC91" i="1"/>
  <c r="DF91" i="1"/>
  <c r="AK91" i="1"/>
  <c r="DG91" i="1"/>
  <c r="DH91" i="1"/>
  <c r="DI91" i="1"/>
  <c r="DK91" i="1"/>
  <c r="CO91" i="1"/>
  <c r="BU91" i="1"/>
  <c r="BZ91" i="1"/>
  <c r="BR91" i="1"/>
  <c r="BW91" i="1"/>
  <c r="CB91" i="1"/>
  <c r="CE91" i="1"/>
  <c r="BV91" i="1"/>
  <c r="CA91" i="1"/>
  <c r="BS91" i="1"/>
  <c r="BX91" i="1"/>
  <c r="CC91" i="1"/>
  <c r="CF91" i="1"/>
  <c r="BT91" i="1"/>
  <c r="BY91" i="1"/>
  <c r="CD91" i="1"/>
  <c r="CG91" i="1"/>
  <c r="AJ91" i="1"/>
  <c r="CH91" i="1"/>
  <c r="CI91" i="1"/>
  <c r="CJ91" i="1"/>
  <c r="CL91" i="1"/>
  <c r="BP91" i="1"/>
  <c r="AV91" i="1"/>
  <c r="BA91" i="1"/>
  <c r="AS91" i="1"/>
  <c r="AX91" i="1"/>
  <c r="BC91" i="1"/>
  <c r="BF91" i="1"/>
  <c r="AW91" i="1"/>
  <c r="BB91" i="1"/>
  <c r="AT91" i="1"/>
  <c r="AY91" i="1"/>
  <c r="BD91" i="1"/>
  <c r="BG91" i="1"/>
  <c r="AU91" i="1"/>
  <c r="AZ91" i="1"/>
  <c r="BE91" i="1"/>
  <c r="BH91" i="1"/>
  <c r="AI91" i="1"/>
  <c r="BI91" i="1"/>
  <c r="BJ91" i="1"/>
  <c r="BK91" i="1"/>
  <c r="BM91" i="1"/>
  <c r="AQ91" i="1"/>
  <c r="X91" i="1"/>
  <c r="FS77" i="1"/>
  <c r="ER77" i="1"/>
  <c r="EW77" i="1"/>
  <c r="EO77" i="1"/>
  <c r="ET77" i="1"/>
  <c r="EY77" i="1"/>
  <c r="FB77" i="1"/>
  <c r="ES77" i="1"/>
  <c r="EX77" i="1"/>
  <c r="EP77" i="1"/>
  <c r="EU77" i="1"/>
  <c r="EZ77" i="1"/>
  <c r="FC77" i="1"/>
  <c r="EQ77" i="1"/>
  <c r="EV77" i="1"/>
  <c r="FA77" i="1"/>
  <c r="FD77" i="1"/>
  <c r="AM77" i="1"/>
  <c r="FE77" i="1"/>
  <c r="FF77" i="1"/>
  <c r="FG77" i="1"/>
  <c r="FI77" i="1"/>
  <c r="EM77" i="1"/>
  <c r="DS77" i="1"/>
  <c r="DX77" i="1"/>
  <c r="DP77" i="1"/>
  <c r="DU77" i="1"/>
  <c r="DZ77" i="1"/>
  <c r="EC77" i="1"/>
  <c r="DT77" i="1"/>
  <c r="DY77" i="1"/>
  <c r="DQ77" i="1"/>
  <c r="DV77" i="1"/>
  <c r="EA77" i="1"/>
  <c r="ED77" i="1"/>
  <c r="DR77" i="1"/>
  <c r="DW77" i="1"/>
  <c r="EB77" i="1"/>
  <c r="EE77" i="1"/>
  <c r="AL77" i="1"/>
  <c r="EF77" i="1"/>
  <c r="EG77" i="1"/>
  <c r="EH77" i="1"/>
  <c r="EJ77" i="1"/>
  <c r="DN77" i="1"/>
  <c r="CT77" i="1"/>
  <c r="CY77" i="1"/>
  <c r="CQ77" i="1"/>
  <c r="CV77" i="1"/>
  <c r="DA77" i="1"/>
  <c r="DD77" i="1"/>
  <c r="CU77" i="1"/>
  <c r="CZ77" i="1"/>
  <c r="CR77" i="1"/>
  <c r="CW77" i="1"/>
  <c r="DB77" i="1"/>
  <c r="DE77" i="1"/>
  <c r="CS77" i="1"/>
  <c r="CX77" i="1"/>
  <c r="DC77" i="1"/>
  <c r="DF77" i="1"/>
  <c r="AK77" i="1"/>
  <c r="DG77" i="1"/>
  <c r="DH77" i="1"/>
  <c r="DI77" i="1"/>
  <c r="DK77" i="1"/>
  <c r="CO77" i="1"/>
  <c r="BU77" i="1"/>
  <c r="BZ77" i="1"/>
  <c r="BR77" i="1"/>
  <c r="BW77" i="1"/>
  <c r="CB77" i="1"/>
  <c r="CE77" i="1"/>
  <c r="BV77" i="1"/>
  <c r="CA77" i="1"/>
  <c r="BS77" i="1"/>
  <c r="BX77" i="1"/>
  <c r="CC77" i="1"/>
  <c r="CF77" i="1"/>
  <c r="BT77" i="1"/>
  <c r="BY77" i="1"/>
  <c r="CD77" i="1"/>
  <c r="CG77" i="1"/>
  <c r="AJ77" i="1"/>
  <c r="CH77" i="1"/>
  <c r="CI77" i="1"/>
  <c r="CJ77" i="1"/>
  <c r="CL77" i="1"/>
  <c r="BP77" i="1"/>
  <c r="AV77" i="1"/>
  <c r="BA77" i="1"/>
  <c r="AS77" i="1"/>
  <c r="AX77" i="1"/>
  <c r="BC77" i="1"/>
  <c r="BF77" i="1"/>
  <c r="AW77" i="1"/>
  <c r="BB77" i="1"/>
  <c r="AT77" i="1"/>
  <c r="AY77" i="1"/>
  <c r="BD77" i="1"/>
  <c r="BG77" i="1"/>
  <c r="AU77" i="1"/>
  <c r="AZ77" i="1"/>
  <c r="BE77" i="1"/>
  <c r="BH77" i="1"/>
  <c r="AI77" i="1"/>
  <c r="BI77" i="1"/>
  <c r="BJ77" i="1"/>
  <c r="BK77" i="1"/>
  <c r="BM77" i="1"/>
  <c r="AQ77" i="1"/>
  <c r="X77" i="1"/>
  <c r="FS94" i="1"/>
  <c r="ER94" i="1"/>
  <c r="EW94" i="1"/>
  <c r="EO94" i="1"/>
  <c r="ET94" i="1"/>
  <c r="EY94" i="1"/>
  <c r="FB94" i="1"/>
  <c r="ES94" i="1"/>
  <c r="EX94" i="1"/>
  <c r="EP94" i="1"/>
  <c r="EU94" i="1"/>
  <c r="EZ94" i="1"/>
  <c r="FC94" i="1"/>
  <c r="EQ94" i="1"/>
  <c r="EV94" i="1"/>
  <c r="FA94" i="1"/>
  <c r="FD94" i="1"/>
  <c r="AM94" i="1"/>
  <c r="FE94" i="1"/>
  <c r="FF94" i="1"/>
  <c r="FG94" i="1"/>
  <c r="FI94" i="1"/>
  <c r="EM94" i="1"/>
  <c r="DS94" i="1"/>
  <c r="DX94" i="1"/>
  <c r="DP94" i="1"/>
  <c r="DU94" i="1"/>
  <c r="DZ94" i="1"/>
  <c r="EC94" i="1"/>
  <c r="DT94" i="1"/>
  <c r="DY94" i="1"/>
  <c r="DQ94" i="1"/>
  <c r="DV94" i="1"/>
  <c r="EA94" i="1"/>
  <c r="ED94" i="1"/>
  <c r="DR94" i="1"/>
  <c r="DW94" i="1"/>
  <c r="EB94" i="1"/>
  <c r="EE94" i="1"/>
  <c r="AL94" i="1"/>
  <c r="EF94" i="1"/>
  <c r="EG94" i="1"/>
  <c r="EH94" i="1"/>
  <c r="EJ94" i="1"/>
  <c r="DN94" i="1"/>
  <c r="CT94" i="1"/>
  <c r="CY94" i="1"/>
  <c r="CQ94" i="1"/>
  <c r="CV94" i="1"/>
  <c r="DA94" i="1"/>
  <c r="DD94" i="1"/>
  <c r="CU94" i="1"/>
  <c r="CZ94" i="1"/>
  <c r="CR94" i="1"/>
  <c r="CW94" i="1"/>
  <c r="DB94" i="1"/>
  <c r="DE94" i="1"/>
  <c r="CS94" i="1"/>
  <c r="CX94" i="1"/>
  <c r="DC94" i="1"/>
  <c r="DF94" i="1"/>
  <c r="AK94" i="1"/>
  <c r="DG94" i="1"/>
  <c r="DH94" i="1"/>
  <c r="DI94" i="1"/>
  <c r="DK94" i="1"/>
  <c r="CO94" i="1"/>
  <c r="BU94" i="1"/>
  <c r="BZ94" i="1"/>
  <c r="BR94" i="1"/>
  <c r="BW94" i="1"/>
  <c r="CB94" i="1"/>
  <c r="CE94" i="1"/>
  <c r="BV94" i="1"/>
  <c r="CA94" i="1"/>
  <c r="BS94" i="1"/>
  <c r="BX94" i="1"/>
  <c r="CC94" i="1"/>
  <c r="CF94" i="1"/>
  <c r="BT94" i="1"/>
  <c r="BY94" i="1"/>
  <c r="CD94" i="1"/>
  <c r="CG94" i="1"/>
  <c r="AJ94" i="1"/>
  <c r="CH94" i="1"/>
  <c r="CI94" i="1"/>
  <c r="CJ94" i="1"/>
  <c r="CL94" i="1"/>
  <c r="BP94" i="1"/>
  <c r="AV94" i="1"/>
  <c r="BA94" i="1"/>
  <c r="AS94" i="1"/>
  <c r="AX94" i="1"/>
  <c r="BC94" i="1"/>
  <c r="BF94" i="1"/>
  <c r="AW94" i="1"/>
  <c r="BB94" i="1"/>
  <c r="AT94" i="1"/>
  <c r="AY94" i="1"/>
  <c r="BD94" i="1"/>
  <c r="BG94" i="1"/>
  <c r="AU94" i="1"/>
  <c r="AZ94" i="1"/>
  <c r="BE94" i="1"/>
  <c r="BH94" i="1"/>
  <c r="AI94" i="1"/>
  <c r="BI94" i="1"/>
  <c r="BJ94" i="1"/>
  <c r="BK94" i="1"/>
  <c r="BM94" i="1"/>
  <c r="AQ94" i="1"/>
  <c r="X94" i="1"/>
  <c r="FS70" i="1"/>
  <c r="ER70" i="1"/>
  <c r="EW70" i="1"/>
  <c r="EO70" i="1"/>
  <c r="ET70" i="1"/>
  <c r="EY70" i="1"/>
  <c r="FB70" i="1"/>
  <c r="ES70" i="1"/>
  <c r="EX70" i="1"/>
  <c r="EP70" i="1"/>
  <c r="EU70" i="1"/>
  <c r="EZ70" i="1"/>
  <c r="FC70" i="1"/>
  <c r="EQ70" i="1"/>
  <c r="EV70" i="1"/>
  <c r="FA70" i="1"/>
  <c r="FD70" i="1"/>
  <c r="AM70" i="1"/>
  <c r="FE70" i="1"/>
  <c r="FF70" i="1"/>
  <c r="FG70" i="1"/>
  <c r="FI70" i="1"/>
  <c r="EM70" i="1"/>
  <c r="DS70" i="1"/>
  <c r="DX70" i="1"/>
  <c r="DP70" i="1"/>
  <c r="DU70" i="1"/>
  <c r="DZ70" i="1"/>
  <c r="EC70" i="1"/>
  <c r="DT70" i="1"/>
  <c r="DY70" i="1"/>
  <c r="DQ70" i="1"/>
  <c r="DV70" i="1"/>
  <c r="EA70" i="1"/>
  <c r="ED70" i="1"/>
  <c r="DR70" i="1"/>
  <c r="DW70" i="1"/>
  <c r="EB70" i="1"/>
  <c r="EE70" i="1"/>
  <c r="AL70" i="1"/>
  <c r="EF70" i="1"/>
  <c r="EG70" i="1"/>
  <c r="EH70" i="1"/>
  <c r="EJ70" i="1"/>
  <c r="DN70" i="1"/>
  <c r="CT70" i="1"/>
  <c r="CY70" i="1"/>
  <c r="CQ70" i="1"/>
  <c r="CV70" i="1"/>
  <c r="DA70" i="1"/>
  <c r="DD70" i="1"/>
  <c r="CU70" i="1"/>
  <c r="CZ70" i="1"/>
  <c r="CR70" i="1"/>
  <c r="CW70" i="1"/>
  <c r="DB70" i="1"/>
  <c r="DE70" i="1"/>
  <c r="CS70" i="1"/>
  <c r="CX70" i="1"/>
  <c r="DC70" i="1"/>
  <c r="DF70" i="1"/>
  <c r="AK70" i="1"/>
  <c r="DG70" i="1"/>
  <c r="DH70" i="1"/>
  <c r="DI70" i="1"/>
  <c r="DK70" i="1"/>
  <c r="CO70" i="1"/>
  <c r="BU70" i="1"/>
  <c r="BZ70" i="1"/>
  <c r="BR70" i="1"/>
  <c r="BW70" i="1"/>
  <c r="CB70" i="1"/>
  <c r="CE70" i="1"/>
  <c r="BV70" i="1"/>
  <c r="CA70" i="1"/>
  <c r="BS70" i="1"/>
  <c r="BX70" i="1"/>
  <c r="CC70" i="1"/>
  <c r="CF70" i="1"/>
  <c r="BT70" i="1"/>
  <c r="BY70" i="1"/>
  <c r="CD70" i="1"/>
  <c r="CG70" i="1"/>
  <c r="AJ70" i="1"/>
  <c r="CH70" i="1"/>
  <c r="CI70" i="1"/>
  <c r="CJ70" i="1"/>
  <c r="CL70" i="1"/>
  <c r="BP70" i="1"/>
  <c r="AV70" i="1"/>
  <c r="BA70" i="1"/>
  <c r="AS70" i="1"/>
  <c r="AX70" i="1"/>
  <c r="BC70" i="1"/>
  <c r="BF70" i="1"/>
  <c r="AW70" i="1"/>
  <c r="BB70" i="1"/>
  <c r="AT70" i="1"/>
  <c r="AY70" i="1"/>
  <c r="BD70" i="1"/>
  <c r="BG70" i="1"/>
  <c r="AU70" i="1"/>
  <c r="AZ70" i="1"/>
  <c r="BE70" i="1"/>
  <c r="BH70" i="1"/>
  <c r="AI70" i="1"/>
  <c r="BI70" i="1"/>
  <c r="BJ70" i="1"/>
  <c r="BK70" i="1"/>
  <c r="BM70" i="1"/>
  <c r="AQ70" i="1"/>
  <c r="X70" i="1"/>
  <c r="FO273" i="1"/>
  <c r="FQ273" i="1"/>
  <c r="FS273" i="1"/>
  <c r="ER273" i="1"/>
  <c r="EW273" i="1"/>
  <c r="EO273" i="1"/>
  <c r="ET273" i="1"/>
  <c r="EY273" i="1"/>
  <c r="FB273" i="1"/>
  <c r="ES273" i="1"/>
  <c r="EX273" i="1"/>
  <c r="FC273" i="1"/>
  <c r="FD273" i="1"/>
  <c r="FE273" i="1"/>
  <c r="AM273" i="1"/>
  <c r="FF273" i="1"/>
  <c r="FG273" i="1"/>
  <c r="FI273" i="1"/>
  <c r="EP273" i="1"/>
  <c r="EU273" i="1"/>
  <c r="EZ273" i="1"/>
  <c r="EQ273" i="1"/>
  <c r="EV273" i="1"/>
  <c r="FA273" i="1"/>
  <c r="EM273" i="1"/>
  <c r="DS273" i="1"/>
  <c r="DX273" i="1"/>
  <c r="DP273" i="1"/>
  <c r="DU273" i="1"/>
  <c r="DZ273" i="1"/>
  <c r="EC273" i="1"/>
  <c r="DT273" i="1"/>
  <c r="DY273" i="1"/>
  <c r="ED273" i="1"/>
  <c r="EE273" i="1"/>
  <c r="EF273" i="1"/>
  <c r="AL273" i="1"/>
  <c r="EG273" i="1"/>
  <c r="EH273" i="1"/>
  <c r="EJ273" i="1"/>
  <c r="DQ273" i="1"/>
  <c r="DV273" i="1"/>
  <c r="EA273" i="1"/>
  <c r="DR273" i="1"/>
  <c r="DW273" i="1"/>
  <c r="EB273" i="1"/>
  <c r="DN273" i="1"/>
  <c r="CT273" i="1"/>
  <c r="CY273" i="1"/>
  <c r="CQ273" i="1"/>
  <c r="CV273" i="1"/>
  <c r="DA273" i="1"/>
  <c r="DD273" i="1"/>
  <c r="CU273" i="1"/>
  <c r="CZ273" i="1"/>
  <c r="DE273" i="1"/>
  <c r="DF273" i="1"/>
  <c r="DG273" i="1"/>
  <c r="AK273" i="1"/>
  <c r="DH273" i="1"/>
  <c r="DI273" i="1"/>
  <c r="DK273" i="1"/>
  <c r="CR273" i="1"/>
  <c r="CW273" i="1"/>
  <c r="DB273" i="1"/>
  <c r="CS273" i="1"/>
  <c r="CX273" i="1"/>
  <c r="DC273" i="1"/>
  <c r="CO273" i="1"/>
  <c r="BU273" i="1"/>
  <c r="BZ273" i="1"/>
  <c r="BR273" i="1"/>
  <c r="BW273" i="1"/>
  <c r="CB273" i="1"/>
  <c r="CE273" i="1"/>
  <c r="BV273" i="1"/>
  <c r="CA273" i="1"/>
  <c r="CF273" i="1"/>
  <c r="CG273" i="1"/>
  <c r="CH273" i="1"/>
  <c r="AJ273" i="1"/>
  <c r="CI273" i="1"/>
  <c r="CJ273" i="1"/>
  <c r="CL273" i="1"/>
  <c r="BS273" i="1"/>
  <c r="BX273" i="1"/>
  <c r="CC273" i="1"/>
  <c r="BT273" i="1"/>
  <c r="BY273" i="1"/>
  <c r="CD273" i="1"/>
  <c r="BP273" i="1"/>
  <c r="AV273" i="1"/>
  <c r="BA273" i="1"/>
  <c r="AS273" i="1"/>
  <c r="AX273" i="1"/>
  <c r="BC273" i="1"/>
  <c r="BF273" i="1"/>
  <c r="AW273" i="1"/>
  <c r="BB273" i="1"/>
  <c r="BG273" i="1"/>
  <c r="BH273" i="1"/>
  <c r="BI273" i="1"/>
  <c r="AI273" i="1"/>
  <c r="BJ273" i="1"/>
  <c r="BK273" i="1"/>
  <c r="BM273" i="1"/>
  <c r="AT273" i="1"/>
  <c r="AY273" i="1"/>
  <c r="BD273" i="1"/>
  <c r="AU273" i="1"/>
  <c r="AZ273" i="1"/>
  <c r="BE273" i="1"/>
  <c r="AQ273" i="1"/>
  <c r="X273" i="1"/>
  <c r="FS61" i="1"/>
  <c r="ER61" i="1"/>
  <c r="EW61" i="1"/>
  <c r="EO61" i="1"/>
  <c r="ET61" i="1"/>
  <c r="EY61" i="1"/>
  <c r="FB61" i="1"/>
  <c r="ES61" i="1"/>
  <c r="EX61" i="1"/>
  <c r="FC61" i="1"/>
  <c r="FD61" i="1"/>
  <c r="FE61" i="1"/>
  <c r="AM61" i="1"/>
  <c r="FF61" i="1"/>
  <c r="FG61" i="1"/>
  <c r="FI61" i="1"/>
  <c r="EP61" i="1"/>
  <c r="EU61" i="1"/>
  <c r="EZ61" i="1"/>
  <c r="EQ61" i="1"/>
  <c r="EV61" i="1"/>
  <c r="FA61" i="1"/>
  <c r="EM61" i="1"/>
  <c r="DS61" i="1"/>
  <c r="DX61" i="1"/>
  <c r="DP61" i="1"/>
  <c r="DU61" i="1"/>
  <c r="DZ61" i="1"/>
  <c r="EC61" i="1"/>
  <c r="DT61" i="1"/>
  <c r="DY61" i="1"/>
  <c r="ED61" i="1"/>
  <c r="EE61" i="1"/>
  <c r="EF61" i="1"/>
  <c r="AL61" i="1"/>
  <c r="EG61" i="1"/>
  <c r="EH61" i="1"/>
  <c r="EJ61" i="1"/>
  <c r="DQ61" i="1"/>
  <c r="DV61" i="1"/>
  <c r="EA61" i="1"/>
  <c r="DR61" i="1"/>
  <c r="DW61" i="1"/>
  <c r="EB61" i="1"/>
  <c r="DN61" i="1"/>
  <c r="CT61" i="1"/>
  <c r="CY61" i="1"/>
  <c r="CQ61" i="1"/>
  <c r="CV61" i="1"/>
  <c r="DA61" i="1"/>
  <c r="DD61" i="1"/>
  <c r="CU61" i="1"/>
  <c r="CZ61" i="1"/>
  <c r="DE61" i="1"/>
  <c r="DF61" i="1"/>
  <c r="DG61" i="1"/>
  <c r="AK61" i="1"/>
  <c r="DH61" i="1"/>
  <c r="DI61" i="1"/>
  <c r="DK61" i="1"/>
  <c r="CR61" i="1"/>
  <c r="CW61" i="1"/>
  <c r="DB61" i="1"/>
  <c r="CS61" i="1"/>
  <c r="CX61" i="1"/>
  <c r="DC61" i="1"/>
  <c r="CO61" i="1"/>
  <c r="BU61" i="1"/>
  <c r="BZ61" i="1"/>
  <c r="BR61" i="1"/>
  <c r="BW61" i="1"/>
  <c r="CB61" i="1"/>
  <c r="CE61" i="1"/>
  <c r="BV61" i="1"/>
  <c r="CA61" i="1"/>
  <c r="CF61" i="1"/>
  <c r="CG61" i="1"/>
  <c r="CH61" i="1"/>
  <c r="AJ61" i="1"/>
  <c r="CI61" i="1"/>
  <c r="CJ61" i="1"/>
  <c r="CL61" i="1"/>
  <c r="BS61" i="1"/>
  <c r="BX61" i="1"/>
  <c r="CC61" i="1"/>
  <c r="BT61" i="1"/>
  <c r="BY61" i="1"/>
  <c r="CD61" i="1"/>
  <c r="BP61" i="1"/>
  <c r="AV61" i="1"/>
  <c r="BA61" i="1"/>
  <c r="AS61" i="1"/>
  <c r="AX61" i="1"/>
  <c r="BC61" i="1"/>
  <c r="BF61" i="1"/>
  <c r="AW61" i="1"/>
  <c r="BB61" i="1"/>
  <c r="BG61" i="1"/>
  <c r="BH61" i="1"/>
  <c r="BI61" i="1"/>
  <c r="AI61" i="1"/>
  <c r="BJ61" i="1"/>
  <c r="BK61" i="1"/>
  <c r="BM61" i="1"/>
  <c r="AT61" i="1"/>
  <c r="AY61" i="1"/>
  <c r="BD61" i="1"/>
  <c r="AU61" i="1"/>
  <c r="AZ61" i="1"/>
  <c r="BE61" i="1"/>
  <c r="AQ61" i="1"/>
  <c r="X61" i="1"/>
  <c r="FO272" i="1"/>
  <c r="FQ272" i="1"/>
  <c r="FS272" i="1"/>
  <c r="ER272" i="1"/>
  <c r="EW272" i="1"/>
  <c r="EO272" i="1"/>
  <c r="ET272" i="1"/>
  <c r="EY272" i="1"/>
  <c r="FB272" i="1"/>
  <c r="ES272" i="1"/>
  <c r="EX272" i="1"/>
  <c r="FC272" i="1"/>
  <c r="FD272" i="1"/>
  <c r="FE272" i="1"/>
  <c r="AM272" i="1"/>
  <c r="FF272" i="1"/>
  <c r="FG272" i="1"/>
  <c r="FI272" i="1"/>
  <c r="EP272" i="1"/>
  <c r="EU272" i="1"/>
  <c r="EZ272" i="1"/>
  <c r="EQ272" i="1"/>
  <c r="EV272" i="1"/>
  <c r="FA272" i="1"/>
  <c r="EM272" i="1"/>
  <c r="DS272" i="1"/>
  <c r="DX272" i="1"/>
  <c r="DP272" i="1"/>
  <c r="DU272" i="1"/>
  <c r="DZ272" i="1"/>
  <c r="EC272" i="1"/>
  <c r="DT272" i="1"/>
  <c r="DY272" i="1"/>
  <c r="ED272" i="1"/>
  <c r="EE272" i="1"/>
  <c r="EF272" i="1"/>
  <c r="AL272" i="1"/>
  <c r="EG272" i="1"/>
  <c r="EH272" i="1"/>
  <c r="EJ272" i="1"/>
  <c r="DQ272" i="1"/>
  <c r="DV272" i="1"/>
  <c r="EA272" i="1"/>
  <c r="DR272" i="1"/>
  <c r="DW272" i="1"/>
  <c r="EB272" i="1"/>
  <c r="DN272" i="1"/>
  <c r="CT272" i="1"/>
  <c r="CY272" i="1"/>
  <c r="CQ272" i="1"/>
  <c r="CV272" i="1"/>
  <c r="DA272" i="1"/>
  <c r="DD272" i="1"/>
  <c r="CU272" i="1"/>
  <c r="CZ272" i="1"/>
  <c r="DE272" i="1"/>
  <c r="DF272" i="1"/>
  <c r="DG272" i="1"/>
  <c r="AK272" i="1"/>
  <c r="DH272" i="1"/>
  <c r="DI272" i="1"/>
  <c r="DK272" i="1"/>
  <c r="CR272" i="1"/>
  <c r="CW272" i="1"/>
  <c r="DB272" i="1"/>
  <c r="CS272" i="1"/>
  <c r="CX272" i="1"/>
  <c r="DC272" i="1"/>
  <c r="CO272" i="1"/>
  <c r="BU272" i="1"/>
  <c r="BZ272" i="1"/>
  <c r="BR272" i="1"/>
  <c r="BW272" i="1"/>
  <c r="CB272" i="1"/>
  <c r="CE272" i="1"/>
  <c r="BV272" i="1"/>
  <c r="CA272" i="1"/>
  <c r="CF272" i="1"/>
  <c r="CG272" i="1"/>
  <c r="CH272" i="1"/>
  <c r="AJ272" i="1"/>
  <c r="CI272" i="1"/>
  <c r="CJ272" i="1"/>
  <c r="CL272" i="1"/>
  <c r="BS272" i="1"/>
  <c r="BX272" i="1"/>
  <c r="CC272" i="1"/>
  <c r="BT272" i="1"/>
  <c r="BY272" i="1"/>
  <c r="CD272" i="1"/>
  <c r="BP272" i="1"/>
  <c r="AV272" i="1"/>
  <c r="BA272" i="1"/>
  <c r="AS272" i="1"/>
  <c r="AX272" i="1"/>
  <c r="BC272" i="1"/>
  <c r="BF272" i="1"/>
  <c r="AW272" i="1"/>
  <c r="BB272" i="1"/>
  <c r="BG272" i="1"/>
  <c r="BH272" i="1"/>
  <c r="BI272" i="1"/>
  <c r="AI272" i="1"/>
  <c r="BJ272" i="1"/>
  <c r="BK272" i="1"/>
  <c r="BM272" i="1"/>
  <c r="AT272" i="1"/>
  <c r="AY272" i="1"/>
  <c r="BD272" i="1"/>
  <c r="AU272" i="1"/>
  <c r="AZ272" i="1"/>
  <c r="BE272" i="1"/>
  <c r="AQ272" i="1"/>
  <c r="X272" i="1"/>
  <c r="FO271" i="1"/>
  <c r="FQ271" i="1"/>
  <c r="FS271" i="1"/>
  <c r="ER271" i="1"/>
  <c r="EW271" i="1"/>
  <c r="EO271" i="1"/>
  <c r="ET271" i="1"/>
  <c r="EY271" i="1"/>
  <c r="FB271" i="1"/>
  <c r="ES271" i="1"/>
  <c r="EX271" i="1"/>
  <c r="FC271" i="1"/>
  <c r="FD271" i="1"/>
  <c r="FE271" i="1"/>
  <c r="AM271" i="1"/>
  <c r="FF271" i="1"/>
  <c r="FG271" i="1"/>
  <c r="FI271" i="1"/>
  <c r="EP271" i="1"/>
  <c r="EU271" i="1"/>
  <c r="EZ271" i="1"/>
  <c r="EQ271" i="1"/>
  <c r="EV271" i="1"/>
  <c r="FA271" i="1"/>
  <c r="EM271" i="1"/>
  <c r="DS271" i="1"/>
  <c r="DX271" i="1"/>
  <c r="DP271" i="1"/>
  <c r="DU271" i="1"/>
  <c r="DZ271" i="1"/>
  <c r="EC271" i="1"/>
  <c r="EH271" i="1"/>
  <c r="EJ271" i="1"/>
  <c r="DT271" i="1"/>
  <c r="DY271" i="1"/>
  <c r="AL271" i="1"/>
  <c r="ED271" i="1"/>
  <c r="EE271" i="1"/>
  <c r="EG271" i="1"/>
  <c r="DQ271" i="1"/>
  <c r="DV271" i="1"/>
  <c r="EA271" i="1"/>
  <c r="DR271" i="1"/>
  <c r="DW271" i="1"/>
  <c r="EB271" i="1"/>
  <c r="EF271" i="1"/>
  <c r="DN271" i="1"/>
  <c r="CT271" i="1"/>
  <c r="CY271" i="1"/>
  <c r="CQ271" i="1"/>
  <c r="CV271" i="1"/>
  <c r="DA271" i="1"/>
  <c r="DD271" i="1"/>
  <c r="CU271" i="1"/>
  <c r="CZ271" i="1"/>
  <c r="DE271" i="1"/>
  <c r="DF271" i="1"/>
  <c r="DG271" i="1"/>
  <c r="AK271" i="1"/>
  <c r="DH271" i="1"/>
  <c r="DI271" i="1"/>
  <c r="DK271" i="1"/>
  <c r="CR271" i="1"/>
  <c r="CW271" i="1"/>
  <c r="DB271" i="1"/>
  <c r="CS271" i="1"/>
  <c r="CX271" i="1"/>
  <c r="DC271" i="1"/>
  <c r="CO271" i="1"/>
  <c r="BU271" i="1"/>
  <c r="BZ271" i="1"/>
  <c r="BR271" i="1"/>
  <c r="BW271" i="1"/>
  <c r="CB271" i="1"/>
  <c r="CE271" i="1"/>
  <c r="BV271" i="1"/>
  <c r="CA271" i="1"/>
  <c r="CF271" i="1"/>
  <c r="CG271" i="1"/>
  <c r="CH271" i="1"/>
  <c r="AJ271" i="1"/>
  <c r="CI271" i="1"/>
  <c r="CJ271" i="1"/>
  <c r="CL271" i="1"/>
  <c r="BS271" i="1"/>
  <c r="BX271" i="1"/>
  <c r="CC271" i="1"/>
  <c r="BT271" i="1"/>
  <c r="BY271" i="1"/>
  <c r="CD271" i="1"/>
  <c r="BP271" i="1"/>
  <c r="AV271" i="1"/>
  <c r="BA271" i="1"/>
  <c r="AS271" i="1"/>
  <c r="AX271" i="1"/>
  <c r="BC271" i="1"/>
  <c r="BF271" i="1"/>
  <c r="AW271" i="1"/>
  <c r="BB271" i="1"/>
  <c r="BG271" i="1"/>
  <c r="BH271" i="1"/>
  <c r="BI271" i="1"/>
  <c r="AI271" i="1"/>
  <c r="BJ271" i="1"/>
  <c r="BK271" i="1"/>
  <c r="BM271" i="1"/>
  <c r="AT271" i="1"/>
  <c r="AY271" i="1"/>
  <c r="BD271" i="1"/>
  <c r="AU271" i="1"/>
  <c r="AZ271" i="1"/>
  <c r="BE271" i="1"/>
  <c r="AQ271" i="1"/>
  <c r="X271" i="1"/>
  <c r="FS404" i="1"/>
  <c r="ER404" i="1"/>
  <c r="EW404" i="1"/>
  <c r="EO404" i="1"/>
  <c r="ET404" i="1"/>
  <c r="EY404" i="1"/>
  <c r="FB404" i="1"/>
  <c r="ES404" i="1"/>
  <c r="EX404" i="1"/>
  <c r="FC404" i="1"/>
  <c r="FD404" i="1"/>
  <c r="FE404" i="1"/>
  <c r="AM404" i="1"/>
  <c r="FF404" i="1"/>
  <c r="FG404" i="1"/>
  <c r="FI404" i="1"/>
  <c r="EP404" i="1"/>
  <c r="EU404" i="1"/>
  <c r="EZ404" i="1"/>
  <c r="EQ404" i="1"/>
  <c r="EV404" i="1"/>
  <c r="FA404" i="1"/>
  <c r="EM404" i="1"/>
  <c r="DS404" i="1"/>
  <c r="DX404" i="1"/>
  <c r="DP404" i="1"/>
  <c r="DU404" i="1"/>
  <c r="DZ404" i="1"/>
  <c r="EC404" i="1"/>
  <c r="EH404" i="1"/>
  <c r="EJ404" i="1"/>
  <c r="DT404" i="1"/>
  <c r="DY404" i="1"/>
  <c r="AL404" i="1"/>
  <c r="ED404" i="1"/>
  <c r="EE404" i="1"/>
  <c r="EG404" i="1"/>
  <c r="DQ404" i="1"/>
  <c r="DV404" i="1"/>
  <c r="EA404" i="1"/>
  <c r="DR404" i="1"/>
  <c r="DW404" i="1"/>
  <c r="EB404" i="1"/>
  <c r="EF404" i="1"/>
  <c r="DN404" i="1"/>
  <c r="CT404" i="1"/>
  <c r="CY404" i="1"/>
  <c r="CQ404" i="1"/>
  <c r="CV404" i="1"/>
  <c r="DA404" i="1"/>
  <c r="DD404" i="1"/>
  <c r="CU404" i="1"/>
  <c r="CZ404" i="1"/>
  <c r="DE404" i="1"/>
  <c r="DF404" i="1"/>
  <c r="DG404" i="1"/>
  <c r="AK404" i="1"/>
  <c r="DH404" i="1"/>
  <c r="DI404" i="1"/>
  <c r="DK404" i="1"/>
  <c r="CR404" i="1"/>
  <c r="CW404" i="1"/>
  <c r="DB404" i="1"/>
  <c r="CS404" i="1"/>
  <c r="CX404" i="1"/>
  <c r="DC404" i="1"/>
  <c r="CO404" i="1"/>
  <c r="BU404" i="1"/>
  <c r="BZ404" i="1"/>
  <c r="BR404" i="1"/>
  <c r="BW404" i="1"/>
  <c r="CB404" i="1"/>
  <c r="CE404" i="1"/>
  <c r="BV404" i="1"/>
  <c r="CA404" i="1"/>
  <c r="CF404" i="1"/>
  <c r="CG404" i="1"/>
  <c r="CH404" i="1"/>
  <c r="AJ404" i="1"/>
  <c r="CI404" i="1"/>
  <c r="CJ404" i="1"/>
  <c r="CL404" i="1"/>
  <c r="BS404" i="1"/>
  <c r="BX404" i="1"/>
  <c r="CC404" i="1"/>
  <c r="BT404" i="1"/>
  <c r="BY404" i="1"/>
  <c r="CD404" i="1"/>
  <c r="BP404" i="1"/>
  <c r="AV404" i="1"/>
  <c r="BA404" i="1"/>
  <c r="AS404" i="1"/>
  <c r="AX404" i="1"/>
  <c r="BC404" i="1"/>
  <c r="BF404" i="1"/>
  <c r="AW404" i="1"/>
  <c r="BB404" i="1"/>
  <c r="BG404" i="1"/>
  <c r="BH404" i="1"/>
  <c r="BI404" i="1"/>
  <c r="AI404" i="1"/>
  <c r="BJ404" i="1"/>
  <c r="BK404" i="1"/>
  <c r="BM404" i="1"/>
  <c r="AT404" i="1"/>
  <c r="AY404" i="1"/>
  <c r="BD404" i="1"/>
  <c r="AU404" i="1"/>
  <c r="AZ404" i="1"/>
  <c r="BE404" i="1"/>
  <c r="AQ404" i="1"/>
  <c r="X404" i="1"/>
  <c r="FS437" i="1"/>
  <c r="ER437" i="1"/>
  <c r="EW437" i="1"/>
  <c r="EO437" i="1"/>
  <c r="ET437" i="1"/>
  <c r="EY437" i="1"/>
  <c r="FB437" i="1"/>
  <c r="ES437" i="1"/>
  <c r="EX437" i="1"/>
  <c r="FC437" i="1"/>
  <c r="FD437" i="1"/>
  <c r="FE437" i="1"/>
  <c r="AM437" i="1"/>
  <c r="FF437" i="1"/>
  <c r="FG437" i="1"/>
  <c r="FI437" i="1"/>
  <c r="EP437" i="1"/>
  <c r="EU437" i="1"/>
  <c r="EZ437" i="1"/>
  <c r="EQ437" i="1"/>
  <c r="EV437" i="1"/>
  <c r="FA437" i="1"/>
  <c r="EM437" i="1"/>
  <c r="DS437" i="1"/>
  <c r="DX437" i="1"/>
  <c r="DP437" i="1"/>
  <c r="DU437" i="1"/>
  <c r="DZ437" i="1"/>
  <c r="EC437" i="1"/>
  <c r="DT437" i="1"/>
  <c r="DY437" i="1"/>
  <c r="ED437" i="1"/>
  <c r="EE437" i="1"/>
  <c r="EF437" i="1"/>
  <c r="AL437" i="1"/>
  <c r="EG437" i="1"/>
  <c r="EH437" i="1"/>
  <c r="EJ437" i="1"/>
  <c r="DQ437" i="1"/>
  <c r="DV437" i="1"/>
  <c r="EA437" i="1"/>
  <c r="DR437" i="1"/>
  <c r="DW437" i="1"/>
  <c r="EB437" i="1"/>
  <c r="DN437" i="1"/>
  <c r="CT437" i="1"/>
  <c r="CY437" i="1"/>
  <c r="CQ437" i="1"/>
  <c r="CV437" i="1"/>
  <c r="DA437" i="1"/>
  <c r="DD437" i="1"/>
  <c r="CU437" i="1"/>
  <c r="CZ437" i="1"/>
  <c r="DE437" i="1"/>
  <c r="DF437" i="1"/>
  <c r="DG437" i="1"/>
  <c r="AK437" i="1"/>
  <c r="DH437" i="1"/>
  <c r="DI437" i="1"/>
  <c r="DK437" i="1"/>
  <c r="CR437" i="1"/>
  <c r="CW437" i="1"/>
  <c r="DB437" i="1"/>
  <c r="CS437" i="1"/>
  <c r="CX437" i="1"/>
  <c r="DC437" i="1"/>
  <c r="CO437" i="1"/>
  <c r="BU437" i="1"/>
  <c r="BZ437" i="1"/>
  <c r="BR437" i="1"/>
  <c r="BW437" i="1"/>
  <c r="CB437" i="1"/>
  <c r="CE437" i="1"/>
  <c r="BV437" i="1"/>
  <c r="CA437" i="1"/>
  <c r="CF437" i="1"/>
  <c r="CG437" i="1"/>
  <c r="CH437" i="1"/>
  <c r="AJ437" i="1"/>
  <c r="CI437" i="1"/>
  <c r="CJ437" i="1"/>
  <c r="CL437" i="1"/>
  <c r="BS437" i="1"/>
  <c r="BX437" i="1"/>
  <c r="CC437" i="1"/>
  <c r="BT437" i="1"/>
  <c r="BY437" i="1"/>
  <c r="CD437" i="1"/>
  <c r="BP437" i="1"/>
  <c r="AV437" i="1"/>
  <c r="BA437" i="1"/>
  <c r="AS437" i="1"/>
  <c r="AX437" i="1"/>
  <c r="BC437" i="1"/>
  <c r="BF437" i="1"/>
  <c r="AW437" i="1"/>
  <c r="BB437" i="1"/>
  <c r="BG437" i="1"/>
  <c r="BH437" i="1"/>
  <c r="BI437" i="1"/>
  <c r="AI437" i="1"/>
  <c r="BJ437" i="1"/>
  <c r="BK437" i="1"/>
  <c r="BM437" i="1"/>
  <c r="AT437" i="1"/>
  <c r="AY437" i="1"/>
  <c r="BD437" i="1"/>
  <c r="AU437" i="1"/>
  <c r="AZ437" i="1"/>
  <c r="BE437" i="1"/>
  <c r="AQ437" i="1"/>
  <c r="X437" i="1"/>
  <c r="FS405" i="1"/>
  <c r="ER405" i="1"/>
  <c r="EW405" i="1"/>
  <c r="EO405" i="1"/>
  <c r="ET405" i="1"/>
  <c r="EY405" i="1"/>
  <c r="FB405" i="1"/>
  <c r="ES405" i="1"/>
  <c r="EX405" i="1"/>
  <c r="FC405" i="1"/>
  <c r="FD405" i="1"/>
  <c r="FE405" i="1"/>
  <c r="AM405" i="1"/>
  <c r="FF405" i="1"/>
  <c r="FG405" i="1"/>
  <c r="FI405" i="1"/>
  <c r="EP405" i="1"/>
  <c r="EU405" i="1"/>
  <c r="EZ405" i="1"/>
  <c r="EQ405" i="1"/>
  <c r="EV405" i="1"/>
  <c r="FA405" i="1"/>
  <c r="EM405" i="1"/>
  <c r="DS405" i="1"/>
  <c r="DX405" i="1"/>
  <c r="DP405" i="1"/>
  <c r="DU405" i="1"/>
  <c r="DZ405" i="1"/>
  <c r="EC405" i="1"/>
  <c r="DT405" i="1"/>
  <c r="DY405" i="1"/>
  <c r="ED405" i="1"/>
  <c r="EE405" i="1"/>
  <c r="EF405" i="1"/>
  <c r="AL405" i="1"/>
  <c r="EG405" i="1"/>
  <c r="EH405" i="1"/>
  <c r="EJ405" i="1"/>
  <c r="DQ405" i="1"/>
  <c r="DV405" i="1"/>
  <c r="EA405" i="1"/>
  <c r="DR405" i="1"/>
  <c r="DW405" i="1"/>
  <c r="EB405" i="1"/>
  <c r="DN405" i="1"/>
  <c r="CT405" i="1"/>
  <c r="CY405" i="1"/>
  <c r="CQ405" i="1"/>
  <c r="CV405" i="1"/>
  <c r="DA405" i="1"/>
  <c r="DD405" i="1"/>
  <c r="CU405" i="1"/>
  <c r="CZ405" i="1"/>
  <c r="DE405" i="1"/>
  <c r="DF405" i="1"/>
  <c r="DG405" i="1"/>
  <c r="AK405" i="1"/>
  <c r="DH405" i="1"/>
  <c r="DI405" i="1"/>
  <c r="DK405" i="1"/>
  <c r="CR405" i="1"/>
  <c r="CW405" i="1"/>
  <c r="DB405" i="1"/>
  <c r="CS405" i="1"/>
  <c r="CX405" i="1"/>
  <c r="DC405" i="1"/>
  <c r="CO405" i="1"/>
  <c r="BU405" i="1"/>
  <c r="BZ405" i="1"/>
  <c r="BR405" i="1"/>
  <c r="BW405" i="1"/>
  <c r="CB405" i="1"/>
  <c r="CE405" i="1"/>
  <c r="BV405" i="1"/>
  <c r="CA405" i="1"/>
  <c r="CF405" i="1"/>
  <c r="CG405" i="1"/>
  <c r="CH405" i="1"/>
  <c r="AJ405" i="1"/>
  <c r="CI405" i="1"/>
  <c r="CJ405" i="1"/>
  <c r="CL405" i="1"/>
  <c r="BS405" i="1"/>
  <c r="BX405" i="1"/>
  <c r="CC405" i="1"/>
  <c r="BT405" i="1"/>
  <c r="BY405" i="1"/>
  <c r="CD405" i="1"/>
  <c r="BP405" i="1"/>
  <c r="AV405" i="1"/>
  <c r="BA405" i="1"/>
  <c r="AS405" i="1"/>
  <c r="AX405" i="1"/>
  <c r="BC405" i="1"/>
  <c r="BF405" i="1"/>
  <c r="AW405" i="1"/>
  <c r="BB405" i="1"/>
  <c r="BG405" i="1"/>
  <c r="BH405" i="1"/>
  <c r="BI405" i="1"/>
  <c r="AI405" i="1"/>
  <c r="BJ405" i="1"/>
  <c r="BK405" i="1"/>
  <c r="BM405" i="1"/>
  <c r="AT405" i="1"/>
  <c r="AY405" i="1"/>
  <c r="BD405" i="1"/>
  <c r="AU405" i="1"/>
  <c r="AZ405" i="1"/>
  <c r="BE405" i="1"/>
  <c r="AQ405" i="1"/>
  <c r="X405" i="1"/>
  <c r="FS427" i="1"/>
  <c r="ER427" i="1"/>
  <c r="EW427" i="1"/>
  <c r="EO427" i="1"/>
  <c r="ET427" i="1"/>
  <c r="EY427" i="1"/>
  <c r="FB427" i="1"/>
  <c r="ES427" i="1"/>
  <c r="EX427" i="1"/>
  <c r="FC427" i="1"/>
  <c r="FD427" i="1"/>
  <c r="FE427" i="1"/>
  <c r="AM427" i="1"/>
  <c r="FF427" i="1"/>
  <c r="FG427" i="1"/>
  <c r="FI427" i="1"/>
  <c r="EP427" i="1"/>
  <c r="EU427" i="1"/>
  <c r="EZ427" i="1"/>
  <c r="EQ427" i="1"/>
  <c r="EV427" i="1"/>
  <c r="FA427" i="1"/>
  <c r="EM427" i="1"/>
  <c r="DS427" i="1"/>
  <c r="DX427" i="1"/>
  <c r="DP427" i="1"/>
  <c r="DU427" i="1"/>
  <c r="DZ427" i="1"/>
  <c r="EC427" i="1"/>
  <c r="DT427" i="1"/>
  <c r="DY427" i="1"/>
  <c r="ED427" i="1"/>
  <c r="EE427" i="1"/>
  <c r="EF427" i="1"/>
  <c r="AL427" i="1"/>
  <c r="EG427" i="1"/>
  <c r="EH427" i="1"/>
  <c r="EJ427" i="1"/>
  <c r="DQ427" i="1"/>
  <c r="DV427" i="1"/>
  <c r="EA427" i="1"/>
  <c r="DR427" i="1"/>
  <c r="DW427" i="1"/>
  <c r="EB427" i="1"/>
  <c r="DN427" i="1"/>
  <c r="CT427" i="1"/>
  <c r="CY427" i="1"/>
  <c r="CQ427" i="1"/>
  <c r="CV427" i="1"/>
  <c r="DA427" i="1"/>
  <c r="DD427" i="1"/>
  <c r="CU427" i="1"/>
  <c r="CZ427" i="1"/>
  <c r="DE427" i="1"/>
  <c r="DF427" i="1"/>
  <c r="DG427" i="1"/>
  <c r="AK427" i="1"/>
  <c r="DH427" i="1"/>
  <c r="DI427" i="1"/>
  <c r="DK427" i="1"/>
  <c r="CR427" i="1"/>
  <c r="CW427" i="1"/>
  <c r="DB427" i="1"/>
  <c r="CS427" i="1"/>
  <c r="CX427" i="1"/>
  <c r="DC427" i="1"/>
  <c r="CO427" i="1"/>
  <c r="BU427" i="1"/>
  <c r="BZ427" i="1"/>
  <c r="BR427" i="1"/>
  <c r="BW427" i="1"/>
  <c r="CB427" i="1"/>
  <c r="CE427" i="1"/>
  <c r="BV427" i="1"/>
  <c r="CA427" i="1"/>
  <c r="CF427" i="1"/>
  <c r="CG427" i="1"/>
  <c r="CH427" i="1"/>
  <c r="AJ427" i="1"/>
  <c r="CI427" i="1"/>
  <c r="CJ427" i="1"/>
  <c r="CL427" i="1"/>
  <c r="BS427" i="1"/>
  <c r="BX427" i="1"/>
  <c r="CC427" i="1"/>
  <c r="BT427" i="1"/>
  <c r="BY427" i="1"/>
  <c r="CD427" i="1"/>
  <c r="BP427" i="1"/>
  <c r="AV427" i="1"/>
  <c r="BA427" i="1"/>
  <c r="AS427" i="1"/>
  <c r="AX427" i="1"/>
  <c r="BC427" i="1"/>
  <c r="BF427" i="1"/>
  <c r="AW427" i="1"/>
  <c r="BB427" i="1"/>
  <c r="BG427" i="1"/>
  <c r="BH427" i="1"/>
  <c r="BI427" i="1"/>
  <c r="AI427" i="1"/>
  <c r="BJ427" i="1"/>
  <c r="BK427" i="1"/>
  <c r="BM427" i="1"/>
  <c r="AT427" i="1"/>
  <c r="AY427" i="1"/>
  <c r="BD427" i="1"/>
  <c r="AU427" i="1"/>
  <c r="AZ427" i="1"/>
  <c r="BE427" i="1"/>
  <c r="AQ427" i="1"/>
  <c r="X427" i="1"/>
  <c r="FS398" i="1"/>
  <c r="ER398" i="1"/>
  <c r="EW398" i="1"/>
  <c r="EO398" i="1"/>
  <c r="ET398" i="1"/>
  <c r="EY398" i="1"/>
  <c r="FB398" i="1"/>
  <c r="ES398" i="1"/>
  <c r="EX398" i="1"/>
  <c r="FC398" i="1"/>
  <c r="FD398" i="1"/>
  <c r="FE398" i="1"/>
  <c r="AM398" i="1"/>
  <c r="FF398" i="1"/>
  <c r="FG398" i="1"/>
  <c r="FI398" i="1"/>
  <c r="EP398" i="1"/>
  <c r="EU398" i="1"/>
  <c r="EZ398" i="1"/>
  <c r="EQ398" i="1"/>
  <c r="EV398" i="1"/>
  <c r="FA398" i="1"/>
  <c r="EM398" i="1"/>
  <c r="DS398" i="1"/>
  <c r="DX398" i="1"/>
  <c r="DP398" i="1"/>
  <c r="DU398" i="1"/>
  <c r="DZ398" i="1"/>
  <c r="EC398" i="1"/>
  <c r="DT398" i="1"/>
  <c r="DY398" i="1"/>
  <c r="ED398" i="1"/>
  <c r="EE398" i="1"/>
  <c r="EF398" i="1"/>
  <c r="AL398" i="1"/>
  <c r="EG398" i="1"/>
  <c r="EH398" i="1"/>
  <c r="EJ398" i="1"/>
  <c r="DQ398" i="1"/>
  <c r="DV398" i="1"/>
  <c r="EA398" i="1"/>
  <c r="DR398" i="1"/>
  <c r="DW398" i="1"/>
  <c r="EB398" i="1"/>
  <c r="DN398" i="1"/>
  <c r="CT398" i="1"/>
  <c r="CY398" i="1"/>
  <c r="CQ398" i="1"/>
  <c r="CV398" i="1"/>
  <c r="DA398" i="1"/>
  <c r="DD398" i="1"/>
  <c r="CU398" i="1"/>
  <c r="CZ398" i="1"/>
  <c r="DE398" i="1"/>
  <c r="DF398" i="1"/>
  <c r="DG398" i="1"/>
  <c r="AK398" i="1"/>
  <c r="DH398" i="1"/>
  <c r="DI398" i="1"/>
  <c r="DK398" i="1"/>
  <c r="CR398" i="1"/>
  <c r="CW398" i="1"/>
  <c r="DB398" i="1"/>
  <c r="CS398" i="1"/>
  <c r="CX398" i="1"/>
  <c r="DC398" i="1"/>
  <c r="CO398" i="1"/>
  <c r="BU398" i="1"/>
  <c r="BZ398" i="1"/>
  <c r="BR398" i="1"/>
  <c r="BW398" i="1"/>
  <c r="CB398" i="1"/>
  <c r="CE398" i="1"/>
  <c r="BV398" i="1"/>
  <c r="CA398" i="1"/>
  <c r="CF398" i="1"/>
  <c r="CG398" i="1"/>
  <c r="CH398" i="1"/>
  <c r="AJ398" i="1"/>
  <c r="CI398" i="1"/>
  <c r="CJ398" i="1"/>
  <c r="CL398" i="1"/>
  <c r="BS398" i="1"/>
  <c r="BX398" i="1"/>
  <c r="CC398" i="1"/>
  <c r="BT398" i="1"/>
  <c r="BY398" i="1"/>
  <c r="CD398" i="1"/>
  <c r="BP398" i="1"/>
  <c r="AV398" i="1"/>
  <c r="BA398" i="1"/>
  <c r="AS398" i="1"/>
  <c r="AX398" i="1"/>
  <c r="BC398" i="1"/>
  <c r="BF398" i="1"/>
  <c r="AW398" i="1"/>
  <c r="BB398" i="1"/>
  <c r="BG398" i="1"/>
  <c r="BH398" i="1"/>
  <c r="BI398" i="1"/>
  <c r="AI398" i="1"/>
  <c r="BJ398" i="1"/>
  <c r="BK398" i="1"/>
  <c r="BM398" i="1"/>
  <c r="AT398" i="1"/>
  <c r="AY398" i="1"/>
  <c r="BD398" i="1"/>
  <c r="AU398" i="1"/>
  <c r="AZ398" i="1"/>
  <c r="BE398" i="1"/>
  <c r="AQ398" i="1"/>
  <c r="X398" i="1"/>
  <c r="FS432" i="1"/>
  <c r="ER432" i="1"/>
  <c r="EW432" i="1"/>
  <c r="EO432" i="1"/>
  <c r="ET432" i="1"/>
  <c r="EY432" i="1"/>
  <c r="FB432" i="1"/>
  <c r="ES432" i="1"/>
  <c r="EX432" i="1"/>
  <c r="FC432" i="1"/>
  <c r="FD432" i="1"/>
  <c r="FE432" i="1"/>
  <c r="AM432" i="1"/>
  <c r="FF432" i="1"/>
  <c r="FG432" i="1"/>
  <c r="FI432" i="1"/>
  <c r="EP432" i="1"/>
  <c r="EU432" i="1"/>
  <c r="EZ432" i="1"/>
  <c r="EQ432" i="1"/>
  <c r="EV432" i="1"/>
  <c r="FA432" i="1"/>
  <c r="EM432" i="1"/>
  <c r="DS432" i="1"/>
  <c r="DX432" i="1"/>
  <c r="DP432" i="1"/>
  <c r="DU432" i="1"/>
  <c r="DZ432" i="1"/>
  <c r="EC432" i="1"/>
  <c r="DT432" i="1"/>
  <c r="DY432" i="1"/>
  <c r="ED432" i="1"/>
  <c r="EE432" i="1"/>
  <c r="EF432" i="1"/>
  <c r="AL432" i="1"/>
  <c r="EG432" i="1"/>
  <c r="EH432" i="1"/>
  <c r="EJ432" i="1"/>
  <c r="DQ432" i="1"/>
  <c r="DV432" i="1"/>
  <c r="EA432" i="1"/>
  <c r="DR432" i="1"/>
  <c r="DW432" i="1"/>
  <c r="EB432" i="1"/>
  <c r="DN432" i="1"/>
  <c r="CT432" i="1"/>
  <c r="CY432" i="1"/>
  <c r="CQ432" i="1"/>
  <c r="CV432" i="1"/>
  <c r="DA432" i="1"/>
  <c r="DD432" i="1"/>
  <c r="CU432" i="1"/>
  <c r="CZ432" i="1"/>
  <c r="DE432" i="1"/>
  <c r="DF432" i="1"/>
  <c r="DG432" i="1"/>
  <c r="AK432" i="1"/>
  <c r="DH432" i="1"/>
  <c r="DI432" i="1"/>
  <c r="DK432" i="1"/>
  <c r="CR432" i="1"/>
  <c r="CW432" i="1"/>
  <c r="DB432" i="1"/>
  <c r="CS432" i="1"/>
  <c r="CX432" i="1"/>
  <c r="DC432" i="1"/>
  <c r="CO432" i="1"/>
  <c r="BU432" i="1"/>
  <c r="BZ432" i="1"/>
  <c r="BR432" i="1"/>
  <c r="BW432" i="1"/>
  <c r="CB432" i="1"/>
  <c r="CE432" i="1"/>
  <c r="BV432" i="1"/>
  <c r="CA432" i="1"/>
  <c r="CF432" i="1"/>
  <c r="CG432" i="1"/>
  <c r="CH432" i="1"/>
  <c r="AJ432" i="1"/>
  <c r="CI432" i="1"/>
  <c r="CJ432" i="1"/>
  <c r="CL432" i="1"/>
  <c r="BS432" i="1"/>
  <c r="BX432" i="1"/>
  <c r="CC432" i="1"/>
  <c r="BT432" i="1"/>
  <c r="BY432" i="1"/>
  <c r="CD432" i="1"/>
  <c r="BP432" i="1"/>
  <c r="AV432" i="1"/>
  <c r="BA432" i="1"/>
  <c r="AS432" i="1"/>
  <c r="AX432" i="1"/>
  <c r="BC432" i="1"/>
  <c r="BF432" i="1"/>
  <c r="AW432" i="1"/>
  <c r="BB432" i="1"/>
  <c r="BG432" i="1"/>
  <c r="BH432" i="1"/>
  <c r="BI432" i="1"/>
  <c r="AI432" i="1"/>
  <c r="BJ432" i="1"/>
  <c r="BK432" i="1"/>
  <c r="BM432" i="1"/>
  <c r="AT432" i="1"/>
  <c r="AY432" i="1"/>
  <c r="BD432" i="1"/>
  <c r="AU432" i="1"/>
  <c r="AZ432" i="1"/>
  <c r="BE432" i="1"/>
  <c r="AQ432" i="1"/>
  <c r="X432" i="1"/>
  <c r="FS372" i="1"/>
  <c r="ER372" i="1"/>
  <c r="EW372" i="1"/>
  <c r="EO372" i="1"/>
  <c r="ET372" i="1"/>
  <c r="EY372" i="1"/>
  <c r="FB372" i="1"/>
  <c r="ES372" i="1"/>
  <c r="EX372" i="1"/>
  <c r="FC372" i="1"/>
  <c r="FD372" i="1"/>
  <c r="FE372" i="1"/>
  <c r="AM372" i="1"/>
  <c r="FF372" i="1"/>
  <c r="FG372" i="1"/>
  <c r="FI372" i="1"/>
  <c r="EP372" i="1"/>
  <c r="EU372" i="1"/>
  <c r="EZ372" i="1"/>
  <c r="EQ372" i="1"/>
  <c r="EV372" i="1"/>
  <c r="FA372" i="1"/>
  <c r="EM372" i="1"/>
  <c r="DS372" i="1"/>
  <c r="DX372" i="1"/>
  <c r="DP372" i="1"/>
  <c r="DU372" i="1"/>
  <c r="DZ372" i="1"/>
  <c r="EC372" i="1"/>
  <c r="DT372" i="1"/>
  <c r="DY372" i="1"/>
  <c r="ED372" i="1"/>
  <c r="EE372" i="1"/>
  <c r="EF372" i="1"/>
  <c r="AL372" i="1"/>
  <c r="EG372" i="1"/>
  <c r="EH372" i="1"/>
  <c r="EJ372" i="1"/>
  <c r="DQ372" i="1"/>
  <c r="DV372" i="1"/>
  <c r="EA372" i="1"/>
  <c r="DR372" i="1"/>
  <c r="DW372" i="1"/>
  <c r="EB372" i="1"/>
  <c r="DN372" i="1"/>
  <c r="CT372" i="1"/>
  <c r="CY372" i="1"/>
  <c r="CQ372" i="1"/>
  <c r="CV372" i="1"/>
  <c r="DA372" i="1"/>
  <c r="DD372" i="1"/>
  <c r="CU372" i="1"/>
  <c r="CZ372" i="1"/>
  <c r="DE372" i="1"/>
  <c r="DF372" i="1"/>
  <c r="DG372" i="1"/>
  <c r="AK372" i="1"/>
  <c r="DH372" i="1"/>
  <c r="DI372" i="1"/>
  <c r="DK372" i="1"/>
  <c r="CR372" i="1"/>
  <c r="CW372" i="1"/>
  <c r="DB372" i="1"/>
  <c r="CS372" i="1"/>
  <c r="CX372" i="1"/>
  <c r="DC372" i="1"/>
  <c r="CO372" i="1"/>
  <c r="BU372" i="1"/>
  <c r="BZ372" i="1"/>
  <c r="BR372" i="1"/>
  <c r="BW372" i="1"/>
  <c r="CB372" i="1"/>
  <c r="CE372" i="1"/>
  <c r="BV372" i="1"/>
  <c r="CA372" i="1"/>
  <c r="CF372" i="1"/>
  <c r="CG372" i="1"/>
  <c r="CH372" i="1"/>
  <c r="AJ372" i="1"/>
  <c r="CI372" i="1"/>
  <c r="CJ372" i="1"/>
  <c r="CL372" i="1"/>
  <c r="BS372" i="1"/>
  <c r="BX372" i="1"/>
  <c r="CC372" i="1"/>
  <c r="BT372" i="1"/>
  <c r="BY372" i="1"/>
  <c r="CD372" i="1"/>
  <c r="BP372" i="1"/>
  <c r="AV372" i="1"/>
  <c r="BA372" i="1"/>
  <c r="AS372" i="1"/>
  <c r="AX372" i="1"/>
  <c r="BC372" i="1"/>
  <c r="BF372" i="1"/>
  <c r="AW372" i="1"/>
  <c r="BB372" i="1"/>
  <c r="BG372" i="1"/>
  <c r="BH372" i="1"/>
  <c r="BI372" i="1"/>
  <c r="AI372" i="1"/>
  <c r="BJ372" i="1"/>
  <c r="BK372" i="1"/>
  <c r="BM372" i="1"/>
  <c r="AT372" i="1"/>
  <c r="AY372" i="1"/>
  <c r="BD372" i="1"/>
  <c r="AU372" i="1"/>
  <c r="AZ372" i="1"/>
  <c r="BE372" i="1"/>
  <c r="AQ372" i="1"/>
  <c r="X372" i="1"/>
  <c r="FS417" i="1"/>
  <c r="ER417" i="1"/>
  <c r="EW417" i="1"/>
  <c r="EO417" i="1"/>
  <c r="ET417" i="1"/>
  <c r="EY417" i="1"/>
  <c r="FB417" i="1"/>
  <c r="ES417" i="1"/>
  <c r="EX417" i="1"/>
  <c r="FC417" i="1"/>
  <c r="FD417" i="1"/>
  <c r="FE417" i="1"/>
  <c r="AM417" i="1"/>
  <c r="FF417" i="1"/>
  <c r="FG417" i="1"/>
  <c r="FI417" i="1"/>
  <c r="EP417" i="1"/>
  <c r="EU417" i="1"/>
  <c r="EZ417" i="1"/>
  <c r="EQ417" i="1"/>
  <c r="EV417" i="1"/>
  <c r="FA417" i="1"/>
  <c r="EM417" i="1"/>
  <c r="DS417" i="1"/>
  <c r="DX417" i="1"/>
  <c r="DP417" i="1"/>
  <c r="DU417" i="1"/>
  <c r="DZ417" i="1"/>
  <c r="EC417" i="1"/>
  <c r="DT417" i="1"/>
  <c r="DY417" i="1"/>
  <c r="ED417" i="1"/>
  <c r="EE417" i="1"/>
  <c r="EF417" i="1"/>
  <c r="AL417" i="1"/>
  <c r="EG417" i="1"/>
  <c r="EH417" i="1"/>
  <c r="EJ417" i="1"/>
  <c r="DQ417" i="1"/>
  <c r="DV417" i="1"/>
  <c r="EA417" i="1"/>
  <c r="DR417" i="1"/>
  <c r="DW417" i="1"/>
  <c r="EB417" i="1"/>
  <c r="DN417" i="1"/>
  <c r="CT417" i="1"/>
  <c r="CY417" i="1"/>
  <c r="CQ417" i="1"/>
  <c r="CV417" i="1"/>
  <c r="DA417" i="1"/>
  <c r="DD417" i="1"/>
  <c r="CU417" i="1"/>
  <c r="CZ417" i="1"/>
  <c r="DE417" i="1"/>
  <c r="DF417" i="1"/>
  <c r="DG417" i="1"/>
  <c r="AK417" i="1"/>
  <c r="DH417" i="1"/>
  <c r="DI417" i="1"/>
  <c r="DK417" i="1"/>
  <c r="CR417" i="1"/>
  <c r="CW417" i="1"/>
  <c r="DB417" i="1"/>
  <c r="CS417" i="1"/>
  <c r="CX417" i="1"/>
  <c r="DC417" i="1"/>
  <c r="CO417" i="1"/>
  <c r="BU417" i="1"/>
  <c r="BZ417" i="1"/>
  <c r="BR417" i="1"/>
  <c r="BW417" i="1"/>
  <c r="CB417" i="1"/>
  <c r="CE417" i="1"/>
  <c r="BV417" i="1"/>
  <c r="CA417" i="1"/>
  <c r="CF417" i="1"/>
  <c r="CG417" i="1"/>
  <c r="CH417" i="1"/>
  <c r="AJ417" i="1"/>
  <c r="CI417" i="1"/>
  <c r="CJ417" i="1"/>
  <c r="CL417" i="1"/>
  <c r="BS417" i="1"/>
  <c r="BX417" i="1"/>
  <c r="CC417" i="1"/>
  <c r="BT417" i="1"/>
  <c r="BY417" i="1"/>
  <c r="CD417" i="1"/>
  <c r="BP417" i="1"/>
  <c r="AV417" i="1"/>
  <c r="BA417" i="1"/>
  <c r="AS417" i="1"/>
  <c r="AX417" i="1"/>
  <c r="BC417" i="1"/>
  <c r="BF417" i="1"/>
  <c r="AW417" i="1"/>
  <c r="BB417" i="1"/>
  <c r="BG417" i="1"/>
  <c r="BH417" i="1"/>
  <c r="BI417" i="1"/>
  <c r="AI417" i="1"/>
  <c r="BJ417" i="1"/>
  <c r="BK417" i="1"/>
  <c r="BM417" i="1"/>
  <c r="AT417" i="1"/>
  <c r="AY417" i="1"/>
  <c r="BD417" i="1"/>
  <c r="AU417" i="1"/>
  <c r="AZ417" i="1"/>
  <c r="BE417" i="1"/>
  <c r="AQ417" i="1"/>
  <c r="X417" i="1"/>
  <c r="FS395" i="1"/>
  <c r="ER395" i="1"/>
  <c r="EW395" i="1"/>
  <c r="EO395" i="1"/>
  <c r="ET395" i="1"/>
  <c r="EY395" i="1"/>
  <c r="FB395" i="1"/>
  <c r="ES395" i="1"/>
  <c r="EX395" i="1"/>
  <c r="FC395" i="1"/>
  <c r="FD395" i="1"/>
  <c r="FE395" i="1"/>
  <c r="AM395" i="1"/>
  <c r="FF395" i="1"/>
  <c r="FG395" i="1"/>
  <c r="FI395" i="1"/>
  <c r="EP395" i="1"/>
  <c r="EU395" i="1"/>
  <c r="EZ395" i="1"/>
  <c r="EQ395" i="1"/>
  <c r="EV395" i="1"/>
  <c r="FA395" i="1"/>
  <c r="EM395" i="1"/>
  <c r="DS395" i="1"/>
  <c r="DX395" i="1"/>
  <c r="DP395" i="1"/>
  <c r="DU395" i="1"/>
  <c r="DZ395" i="1"/>
  <c r="EC395" i="1"/>
  <c r="DT395" i="1"/>
  <c r="DY395" i="1"/>
  <c r="ED395" i="1"/>
  <c r="EE395" i="1"/>
  <c r="EF395" i="1"/>
  <c r="AL395" i="1"/>
  <c r="EG395" i="1"/>
  <c r="EH395" i="1"/>
  <c r="EJ395" i="1"/>
  <c r="DQ395" i="1"/>
  <c r="DV395" i="1"/>
  <c r="EA395" i="1"/>
  <c r="DR395" i="1"/>
  <c r="DW395" i="1"/>
  <c r="EB395" i="1"/>
  <c r="DN395" i="1"/>
  <c r="CT395" i="1"/>
  <c r="CY395" i="1"/>
  <c r="CQ395" i="1"/>
  <c r="CV395" i="1"/>
  <c r="DA395" i="1"/>
  <c r="DD395" i="1"/>
  <c r="CU395" i="1"/>
  <c r="CZ395" i="1"/>
  <c r="DE395" i="1"/>
  <c r="DF395" i="1"/>
  <c r="DG395" i="1"/>
  <c r="AK395" i="1"/>
  <c r="DH395" i="1"/>
  <c r="DI395" i="1"/>
  <c r="DK395" i="1"/>
  <c r="CR395" i="1"/>
  <c r="CW395" i="1"/>
  <c r="DB395" i="1"/>
  <c r="CS395" i="1"/>
  <c r="CX395" i="1"/>
  <c r="DC395" i="1"/>
  <c r="CO395" i="1"/>
  <c r="BU395" i="1"/>
  <c r="BZ395" i="1"/>
  <c r="BR395" i="1"/>
  <c r="BW395" i="1"/>
  <c r="CB395" i="1"/>
  <c r="CE395" i="1"/>
  <c r="BV395" i="1"/>
  <c r="CA395" i="1"/>
  <c r="CF395" i="1"/>
  <c r="CG395" i="1"/>
  <c r="CH395" i="1"/>
  <c r="AJ395" i="1"/>
  <c r="CI395" i="1"/>
  <c r="CJ395" i="1"/>
  <c r="CL395" i="1"/>
  <c r="BS395" i="1"/>
  <c r="BX395" i="1"/>
  <c r="CC395" i="1"/>
  <c r="BT395" i="1"/>
  <c r="BY395" i="1"/>
  <c r="CD395" i="1"/>
  <c r="BP395" i="1"/>
  <c r="AV395" i="1"/>
  <c r="BA395" i="1"/>
  <c r="AS395" i="1"/>
  <c r="AX395" i="1"/>
  <c r="BC395" i="1"/>
  <c r="BF395" i="1"/>
  <c r="AW395" i="1"/>
  <c r="BB395" i="1"/>
  <c r="BG395" i="1"/>
  <c r="BH395" i="1"/>
  <c r="BI395" i="1"/>
  <c r="AI395" i="1"/>
  <c r="BJ395" i="1"/>
  <c r="BK395" i="1"/>
  <c r="BM395" i="1"/>
  <c r="AT395" i="1"/>
  <c r="AY395" i="1"/>
  <c r="BD395" i="1"/>
  <c r="AU395" i="1"/>
  <c r="AZ395" i="1"/>
  <c r="BE395" i="1"/>
  <c r="AQ395" i="1"/>
  <c r="X395" i="1"/>
  <c r="FS433" i="1"/>
  <c r="ER433" i="1"/>
  <c r="EW433" i="1"/>
  <c r="EO433" i="1"/>
  <c r="ET433" i="1"/>
  <c r="EY433" i="1"/>
  <c r="FB433" i="1"/>
  <c r="ES433" i="1"/>
  <c r="EX433" i="1"/>
  <c r="FC433" i="1"/>
  <c r="FD433" i="1"/>
  <c r="FE433" i="1"/>
  <c r="AM433" i="1"/>
  <c r="FF433" i="1"/>
  <c r="FG433" i="1"/>
  <c r="FI433" i="1"/>
  <c r="EP433" i="1"/>
  <c r="EU433" i="1"/>
  <c r="EZ433" i="1"/>
  <c r="EQ433" i="1"/>
  <c r="EV433" i="1"/>
  <c r="FA433" i="1"/>
  <c r="EM433" i="1"/>
  <c r="DS433" i="1"/>
  <c r="DX433" i="1"/>
  <c r="DP433" i="1"/>
  <c r="DU433" i="1"/>
  <c r="DZ433" i="1"/>
  <c r="EC433" i="1"/>
  <c r="EH433" i="1"/>
  <c r="EJ433" i="1"/>
  <c r="DT433" i="1"/>
  <c r="DY433" i="1"/>
  <c r="AL433" i="1"/>
  <c r="ED433" i="1"/>
  <c r="EE433" i="1"/>
  <c r="EG433" i="1"/>
  <c r="DQ433" i="1"/>
  <c r="DV433" i="1"/>
  <c r="EA433" i="1"/>
  <c r="DR433" i="1"/>
  <c r="DW433" i="1"/>
  <c r="EB433" i="1"/>
  <c r="EF433" i="1"/>
  <c r="DN433" i="1"/>
  <c r="CT433" i="1"/>
  <c r="CY433" i="1"/>
  <c r="CQ433" i="1"/>
  <c r="CV433" i="1"/>
  <c r="DA433" i="1"/>
  <c r="DD433" i="1"/>
  <c r="CU433" i="1"/>
  <c r="CZ433" i="1"/>
  <c r="DE433" i="1"/>
  <c r="DF433" i="1"/>
  <c r="DG433" i="1"/>
  <c r="AK433" i="1"/>
  <c r="DH433" i="1"/>
  <c r="DI433" i="1"/>
  <c r="DK433" i="1"/>
  <c r="CR433" i="1"/>
  <c r="CW433" i="1"/>
  <c r="DB433" i="1"/>
  <c r="CS433" i="1"/>
  <c r="CX433" i="1"/>
  <c r="DC433" i="1"/>
  <c r="CO433" i="1"/>
  <c r="BU433" i="1"/>
  <c r="BZ433" i="1"/>
  <c r="BR433" i="1"/>
  <c r="BW433" i="1"/>
  <c r="CB433" i="1"/>
  <c r="CE433" i="1"/>
  <c r="BV433" i="1"/>
  <c r="CA433" i="1"/>
  <c r="CF433" i="1"/>
  <c r="CG433" i="1"/>
  <c r="CH433" i="1"/>
  <c r="AJ433" i="1"/>
  <c r="CI433" i="1"/>
  <c r="CJ433" i="1"/>
  <c r="CL433" i="1"/>
  <c r="BS433" i="1"/>
  <c r="BX433" i="1"/>
  <c r="CC433" i="1"/>
  <c r="BT433" i="1"/>
  <c r="BY433" i="1"/>
  <c r="CD433" i="1"/>
  <c r="BP433" i="1"/>
  <c r="AV433" i="1"/>
  <c r="BA433" i="1"/>
  <c r="AS433" i="1"/>
  <c r="AX433" i="1"/>
  <c r="BC433" i="1"/>
  <c r="BF433" i="1"/>
  <c r="AW433" i="1"/>
  <c r="BB433" i="1"/>
  <c r="BG433" i="1"/>
  <c r="BH433" i="1"/>
  <c r="BI433" i="1"/>
  <c r="AI433" i="1"/>
  <c r="BJ433" i="1"/>
  <c r="BK433" i="1"/>
  <c r="BM433" i="1"/>
  <c r="AT433" i="1"/>
  <c r="AY433" i="1"/>
  <c r="BD433" i="1"/>
  <c r="AU433" i="1"/>
  <c r="AZ433" i="1"/>
  <c r="BE433" i="1"/>
  <c r="AQ433" i="1"/>
  <c r="X433" i="1"/>
  <c r="FS377" i="1"/>
  <c r="ER377" i="1"/>
  <c r="EW377" i="1"/>
  <c r="EO377" i="1"/>
  <c r="ET377" i="1"/>
  <c r="EY377" i="1"/>
  <c r="FB377" i="1"/>
  <c r="ES377" i="1"/>
  <c r="EX377" i="1"/>
  <c r="FC377" i="1"/>
  <c r="FD377" i="1"/>
  <c r="FE377" i="1"/>
  <c r="AM377" i="1"/>
  <c r="FF377" i="1"/>
  <c r="FG377" i="1"/>
  <c r="FI377" i="1"/>
  <c r="EP377" i="1"/>
  <c r="EU377" i="1"/>
  <c r="EZ377" i="1"/>
  <c r="EQ377" i="1"/>
  <c r="EV377" i="1"/>
  <c r="FA377" i="1"/>
  <c r="EM377" i="1"/>
  <c r="DS377" i="1"/>
  <c r="DX377" i="1"/>
  <c r="DP377" i="1"/>
  <c r="DU377" i="1"/>
  <c r="DZ377" i="1"/>
  <c r="EC377" i="1"/>
  <c r="EH377" i="1"/>
  <c r="EJ377" i="1"/>
  <c r="DT377" i="1"/>
  <c r="DY377" i="1"/>
  <c r="AL377" i="1"/>
  <c r="ED377" i="1"/>
  <c r="EE377" i="1"/>
  <c r="EG377" i="1"/>
  <c r="DQ377" i="1"/>
  <c r="DV377" i="1"/>
  <c r="EA377" i="1"/>
  <c r="DR377" i="1"/>
  <c r="DW377" i="1"/>
  <c r="EB377" i="1"/>
  <c r="EF377" i="1"/>
  <c r="DN377" i="1"/>
  <c r="CT377" i="1"/>
  <c r="CY377" i="1"/>
  <c r="CQ377" i="1"/>
  <c r="CV377" i="1"/>
  <c r="DA377" i="1"/>
  <c r="DD377" i="1"/>
  <c r="CU377" i="1"/>
  <c r="CZ377" i="1"/>
  <c r="DE377" i="1"/>
  <c r="DF377" i="1"/>
  <c r="DG377" i="1"/>
  <c r="AK377" i="1"/>
  <c r="DH377" i="1"/>
  <c r="DI377" i="1"/>
  <c r="DK377" i="1"/>
  <c r="CR377" i="1"/>
  <c r="CW377" i="1"/>
  <c r="DB377" i="1"/>
  <c r="CS377" i="1"/>
  <c r="CX377" i="1"/>
  <c r="DC377" i="1"/>
  <c r="CO377" i="1"/>
  <c r="BU377" i="1"/>
  <c r="BZ377" i="1"/>
  <c r="BR377" i="1"/>
  <c r="BW377" i="1"/>
  <c r="CB377" i="1"/>
  <c r="CE377" i="1"/>
  <c r="BV377" i="1"/>
  <c r="CA377" i="1"/>
  <c r="CF377" i="1"/>
  <c r="CG377" i="1"/>
  <c r="CH377" i="1"/>
  <c r="AJ377" i="1"/>
  <c r="CI377" i="1"/>
  <c r="CJ377" i="1"/>
  <c r="CL377" i="1"/>
  <c r="BS377" i="1"/>
  <c r="BX377" i="1"/>
  <c r="CC377" i="1"/>
  <c r="BT377" i="1"/>
  <c r="BY377" i="1"/>
  <c r="CD377" i="1"/>
  <c r="BP377" i="1"/>
  <c r="AV377" i="1"/>
  <c r="BA377" i="1"/>
  <c r="AS377" i="1"/>
  <c r="AX377" i="1"/>
  <c r="BC377" i="1"/>
  <c r="BF377" i="1"/>
  <c r="AW377" i="1"/>
  <c r="BB377" i="1"/>
  <c r="BG377" i="1"/>
  <c r="BH377" i="1"/>
  <c r="BI377" i="1"/>
  <c r="AI377" i="1"/>
  <c r="BJ377" i="1"/>
  <c r="BK377" i="1"/>
  <c r="BM377" i="1"/>
  <c r="AT377" i="1"/>
  <c r="AY377" i="1"/>
  <c r="BD377" i="1"/>
  <c r="AU377" i="1"/>
  <c r="AZ377" i="1"/>
  <c r="BE377" i="1"/>
  <c r="AQ377" i="1"/>
  <c r="X377" i="1"/>
  <c r="FO270" i="1"/>
  <c r="FQ270" i="1"/>
  <c r="FS270" i="1"/>
  <c r="ER270" i="1"/>
  <c r="EW270" i="1"/>
  <c r="EO270" i="1"/>
  <c r="ET270" i="1"/>
  <c r="EY270" i="1"/>
  <c r="FB270" i="1"/>
  <c r="ES270" i="1"/>
  <c r="EX270" i="1"/>
  <c r="FC270" i="1"/>
  <c r="FD270" i="1"/>
  <c r="FE270" i="1"/>
  <c r="AM270" i="1"/>
  <c r="FF270" i="1"/>
  <c r="FG270" i="1"/>
  <c r="FI270" i="1"/>
  <c r="EP270" i="1"/>
  <c r="EU270" i="1"/>
  <c r="EZ270" i="1"/>
  <c r="EQ270" i="1"/>
  <c r="EV270" i="1"/>
  <c r="FA270" i="1"/>
  <c r="EM270" i="1"/>
  <c r="DS270" i="1"/>
  <c r="DX270" i="1"/>
  <c r="DP270" i="1"/>
  <c r="DU270" i="1"/>
  <c r="DZ270" i="1"/>
  <c r="EC270" i="1"/>
  <c r="EH270" i="1"/>
  <c r="EJ270" i="1"/>
  <c r="DT270" i="1"/>
  <c r="DY270" i="1"/>
  <c r="AL270" i="1"/>
  <c r="ED270" i="1"/>
  <c r="EE270" i="1"/>
  <c r="EG270" i="1"/>
  <c r="DQ270" i="1"/>
  <c r="DV270" i="1"/>
  <c r="EA270" i="1"/>
  <c r="DR270" i="1"/>
  <c r="DW270" i="1"/>
  <c r="EB270" i="1"/>
  <c r="EF270" i="1"/>
  <c r="DN270" i="1"/>
  <c r="CT270" i="1"/>
  <c r="CY270" i="1"/>
  <c r="CQ270" i="1"/>
  <c r="CV270" i="1"/>
  <c r="DA270" i="1"/>
  <c r="DD270" i="1"/>
  <c r="CU270" i="1"/>
  <c r="CZ270" i="1"/>
  <c r="DE270" i="1"/>
  <c r="DF270" i="1"/>
  <c r="DG270" i="1"/>
  <c r="AK270" i="1"/>
  <c r="DH270" i="1"/>
  <c r="DI270" i="1"/>
  <c r="DK270" i="1"/>
  <c r="CR270" i="1"/>
  <c r="CW270" i="1"/>
  <c r="DB270" i="1"/>
  <c r="CS270" i="1"/>
  <c r="CX270" i="1"/>
  <c r="DC270" i="1"/>
  <c r="CO270" i="1"/>
  <c r="BU270" i="1"/>
  <c r="BZ270" i="1"/>
  <c r="BR270" i="1"/>
  <c r="BW270" i="1"/>
  <c r="CB270" i="1"/>
  <c r="CE270" i="1"/>
  <c r="BV270" i="1"/>
  <c r="CA270" i="1"/>
  <c r="CF270" i="1"/>
  <c r="CG270" i="1"/>
  <c r="CH270" i="1"/>
  <c r="AJ270" i="1"/>
  <c r="CI270" i="1"/>
  <c r="CJ270" i="1"/>
  <c r="CL270" i="1"/>
  <c r="BS270" i="1"/>
  <c r="BX270" i="1"/>
  <c r="CC270" i="1"/>
  <c r="BT270" i="1"/>
  <c r="BY270" i="1"/>
  <c r="CD270" i="1"/>
  <c r="BP270" i="1"/>
  <c r="AV270" i="1"/>
  <c r="BA270" i="1"/>
  <c r="AS270" i="1"/>
  <c r="AX270" i="1"/>
  <c r="BC270" i="1"/>
  <c r="BF270" i="1"/>
  <c r="AW270" i="1"/>
  <c r="BB270" i="1"/>
  <c r="BG270" i="1"/>
  <c r="BH270" i="1"/>
  <c r="BI270" i="1"/>
  <c r="AI270" i="1"/>
  <c r="BJ270" i="1"/>
  <c r="BK270" i="1"/>
  <c r="BM270" i="1"/>
  <c r="AT270" i="1"/>
  <c r="AY270" i="1"/>
  <c r="BD270" i="1"/>
  <c r="AU270" i="1"/>
  <c r="AZ270" i="1"/>
  <c r="BE270" i="1"/>
  <c r="AQ270" i="1"/>
  <c r="X270" i="1"/>
  <c r="FS443" i="1"/>
  <c r="ER443" i="1"/>
  <c r="EW443" i="1"/>
  <c r="EO443" i="1"/>
  <c r="ET443" i="1"/>
  <c r="EY443" i="1"/>
  <c r="FB443" i="1"/>
  <c r="ES443" i="1"/>
  <c r="EX443" i="1"/>
  <c r="FC443" i="1"/>
  <c r="FD443" i="1"/>
  <c r="FE443" i="1"/>
  <c r="AM443" i="1"/>
  <c r="FF443" i="1"/>
  <c r="FG443" i="1"/>
  <c r="FI443" i="1"/>
  <c r="EP443" i="1"/>
  <c r="EU443" i="1"/>
  <c r="EZ443" i="1"/>
  <c r="EQ443" i="1"/>
  <c r="EV443" i="1"/>
  <c r="FA443" i="1"/>
  <c r="EM443" i="1"/>
  <c r="DS443" i="1"/>
  <c r="DX443" i="1"/>
  <c r="DP443" i="1"/>
  <c r="DU443" i="1"/>
  <c r="DZ443" i="1"/>
  <c r="EC443" i="1"/>
  <c r="DT443" i="1"/>
  <c r="DY443" i="1"/>
  <c r="ED443" i="1"/>
  <c r="EE443" i="1"/>
  <c r="EF443" i="1"/>
  <c r="AL443" i="1"/>
  <c r="EG443" i="1"/>
  <c r="EH443" i="1"/>
  <c r="EJ443" i="1"/>
  <c r="DQ443" i="1"/>
  <c r="DV443" i="1"/>
  <c r="EA443" i="1"/>
  <c r="DR443" i="1"/>
  <c r="DW443" i="1"/>
  <c r="EB443" i="1"/>
  <c r="DN443" i="1"/>
  <c r="CT443" i="1"/>
  <c r="CY443" i="1"/>
  <c r="CQ443" i="1"/>
  <c r="CV443" i="1"/>
  <c r="DA443" i="1"/>
  <c r="DD443" i="1"/>
  <c r="CU443" i="1"/>
  <c r="CZ443" i="1"/>
  <c r="DE443" i="1"/>
  <c r="DF443" i="1"/>
  <c r="DG443" i="1"/>
  <c r="AK443" i="1"/>
  <c r="DH443" i="1"/>
  <c r="DI443" i="1"/>
  <c r="DK443" i="1"/>
  <c r="CR443" i="1"/>
  <c r="CW443" i="1"/>
  <c r="DB443" i="1"/>
  <c r="CS443" i="1"/>
  <c r="CX443" i="1"/>
  <c r="DC443" i="1"/>
  <c r="CO443" i="1"/>
  <c r="BU443" i="1"/>
  <c r="BZ443" i="1"/>
  <c r="BR443" i="1"/>
  <c r="BW443" i="1"/>
  <c r="CB443" i="1"/>
  <c r="CE443" i="1"/>
  <c r="BV443" i="1"/>
  <c r="CA443" i="1"/>
  <c r="CF443" i="1"/>
  <c r="CG443" i="1"/>
  <c r="CH443" i="1"/>
  <c r="AJ443" i="1"/>
  <c r="CI443" i="1"/>
  <c r="CJ443" i="1"/>
  <c r="CL443" i="1"/>
  <c r="BS443" i="1"/>
  <c r="BX443" i="1"/>
  <c r="CC443" i="1"/>
  <c r="BT443" i="1"/>
  <c r="BY443" i="1"/>
  <c r="CD443" i="1"/>
  <c r="BP443" i="1"/>
  <c r="AV443" i="1"/>
  <c r="BA443" i="1"/>
  <c r="AS443" i="1"/>
  <c r="AX443" i="1"/>
  <c r="BC443" i="1"/>
  <c r="BF443" i="1"/>
  <c r="AW443" i="1"/>
  <c r="BB443" i="1"/>
  <c r="BG443" i="1"/>
  <c r="BH443" i="1"/>
  <c r="BI443" i="1"/>
  <c r="AI443" i="1"/>
  <c r="BJ443" i="1"/>
  <c r="BK443" i="1"/>
  <c r="BM443" i="1"/>
  <c r="AT443" i="1"/>
  <c r="AY443" i="1"/>
  <c r="BD443" i="1"/>
  <c r="AU443" i="1"/>
  <c r="AZ443" i="1"/>
  <c r="BE443" i="1"/>
  <c r="AQ443" i="1"/>
  <c r="X443" i="1"/>
  <c r="FS449" i="1"/>
  <c r="ER449" i="1"/>
  <c r="EW449" i="1"/>
  <c r="EO449" i="1"/>
  <c r="ET449" i="1"/>
  <c r="EY449" i="1"/>
  <c r="FB449" i="1"/>
  <c r="ES449" i="1"/>
  <c r="EX449" i="1"/>
  <c r="FC449" i="1"/>
  <c r="FD449" i="1"/>
  <c r="FE449" i="1"/>
  <c r="AM449" i="1"/>
  <c r="FF449" i="1"/>
  <c r="FG449" i="1"/>
  <c r="FI449" i="1"/>
  <c r="EP449" i="1"/>
  <c r="EU449" i="1"/>
  <c r="EZ449" i="1"/>
  <c r="EQ449" i="1"/>
  <c r="EV449" i="1"/>
  <c r="FA449" i="1"/>
  <c r="EM449" i="1"/>
  <c r="DS449" i="1"/>
  <c r="DX449" i="1"/>
  <c r="DP449" i="1"/>
  <c r="DU449" i="1"/>
  <c r="DZ449" i="1"/>
  <c r="EC449" i="1"/>
  <c r="DT449" i="1"/>
  <c r="DY449" i="1"/>
  <c r="ED449" i="1"/>
  <c r="EE449" i="1"/>
  <c r="EF449" i="1"/>
  <c r="AL449" i="1"/>
  <c r="EG449" i="1"/>
  <c r="EH449" i="1"/>
  <c r="EJ449" i="1"/>
  <c r="DQ449" i="1"/>
  <c r="DV449" i="1"/>
  <c r="EA449" i="1"/>
  <c r="DR449" i="1"/>
  <c r="DW449" i="1"/>
  <c r="EB449" i="1"/>
  <c r="DN449" i="1"/>
  <c r="CT449" i="1"/>
  <c r="CY449" i="1"/>
  <c r="CQ449" i="1"/>
  <c r="CV449" i="1"/>
  <c r="DA449" i="1"/>
  <c r="DD449" i="1"/>
  <c r="CU449" i="1"/>
  <c r="CZ449" i="1"/>
  <c r="DE449" i="1"/>
  <c r="DF449" i="1"/>
  <c r="DG449" i="1"/>
  <c r="AK449" i="1"/>
  <c r="DH449" i="1"/>
  <c r="DI449" i="1"/>
  <c r="DK449" i="1"/>
  <c r="CR449" i="1"/>
  <c r="CW449" i="1"/>
  <c r="DB449" i="1"/>
  <c r="CS449" i="1"/>
  <c r="CX449" i="1"/>
  <c r="DC449" i="1"/>
  <c r="CO449" i="1"/>
  <c r="BU449" i="1"/>
  <c r="BZ449" i="1"/>
  <c r="BR449" i="1"/>
  <c r="BW449" i="1"/>
  <c r="CB449" i="1"/>
  <c r="CE449" i="1"/>
  <c r="BV449" i="1"/>
  <c r="CA449" i="1"/>
  <c r="CF449" i="1"/>
  <c r="CG449" i="1"/>
  <c r="CH449" i="1"/>
  <c r="AJ449" i="1"/>
  <c r="CI449" i="1"/>
  <c r="CJ449" i="1"/>
  <c r="CL449" i="1"/>
  <c r="BS449" i="1"/>
  <c r="BX449" i="1"/>
  <c r="CC449" i="1"/>
  <c r="BT449" i="1"/>
  <c r="BY449" i="1"/>
  <c r="CD449" i="1"/>
  <c r="BP449" i="1"/>
  <c r="AV449" i="1"/>
  <c r="BA449" i="1"/>
  <c r="AS449" i="1"/>
  <c r="AX449" i="1"/>
  <c r="BC449" i="1"/>
  <c r="BF449" i="1"/>
  <c r="AW449" i="1"/>
  <c r="BB449" i="1"/>
  <c r="BG449" i="1"/>
  <c r="BH449" i="1"/>
  <c r="BI449" i="1"/>
  <c r="AI449" i="1"/>
  <c r="BJ449" i="1"/>
  <c r="BK449" i="1"/>
  <c r="BM449" i="1"/>
  <c r="AT449" i="1"/>
  <c r="AY449" i="1"/>
  <c r="BD449" i="1"/>
  <c r="AU449" i="1"/>
  <c r="AZ449" i="1"/>
  <c r="BE449" i="1"/>
  <c r="AQ449" i="1"/>
  <c r="X449" i="1"/>
  <c r="FS453" i="1"/>
  <c r="ER453" i="1"/>
  <c r="EW453" i="1"/>
  <c r="EO453" i="1"/>
  <c r="ET453" i="1"/>
  <c r="EY453" i="1"/>
  <c r="FB453" i="1"/>
  <c r="ES453" i="1"/>
  <c r="EX453" i="1"/>
  <c r="FC453" i="1"/>
  <c r="FD453" i="1"/>
  <c r="FE453" i="1"/>
  <c r="AM453" i="1"/>
  <c r="FF453" i="1"/>
  <c r="FG453" i="1"/>
  <c r="FI453" i="1"/>
  <c r="EP453" i="1"/>
  <c r="EU453" i="1"/>
  <c r="EZ453" i="1"/>
  <c r="EQ453" i="1"/>
  <c r="EV453" i="1"/>
  <c r="FA453" i="1"/>
  <c r="EM453" i="1"/>
  <c r="DS453" i="1"/>
  <c r="DX453" i="1"/>
  <c r="DP453" i="1"/>
  <c r="DU453" i="1"/>
  <c r="DZ453" i="1"/>
  <c r="EC453" i="1"/>
  <c r="DT453" i="1"/>
  <c r="DY453" i="1"/>
  <c r="ED453" i="1"/>
  <c r="EE453" i="1"/>
  <c r="EF453" i="1"/>
  <c r="AL453" i="1"/>
  <c r="EG453" i="1"/>
  <c r="EH453" i="1"/>
  <c r="EJ453" i="1"/>
  <c r="DQ453" i="1"/>
  <c r="DV453" i="1"/>
  <c r="EA453" i="1"/>
  <c r="DR453" i="1"/>
  <c r="DW453" i="1"/>
  <c r="EB453" i="1"/>
  <c r="DN453" i="1"/>
  <c r="CT453" i="1"/>
  <c r="CY453" i="1"/>
  <c r="CQ453" i="1"/>
  <c r="CV453" i="1"/>
  <c r="DA453" i="1"/>
  <c r="DD453" i="1"/>
  <c r="CU453" i="1"/>
  <c r="CZ453" i="1"/>
  <c r="DE453" i="1"/>
  <c r="DF453" i="1"/>
  <c r="DG453" i="1"/>
  <c r="AK453" i="1"/>
  <c r="DH453" i="1"/>
  <c r="DI453" i="1"/>
  <c r="DK453" i="1"/>
  <c r="CR453" i="1"/>
  <c r="CW453" i="1"/>
  <c r="DB453" i="1"/>
  <c r="CS453" i="1"/>
  <c r="CX453" i="1"/>
  <c r="DC453" i="1"/>
  <c r="CO453" i="1"/>
  <c r="BU453" i="1"/>
  <c r="BZ453" i="1"/>
  <c r="BR453" i="1"/>
  <c r="BW453" i="1"/>
  <c r="CB453" i="1"/>
  <c r="CE453" i="1"/>
  <c r="BV453" i="1"/>
  <c r="CA453" i="1"/>
  <c r="CF453" i="1"/>
  <c r="CG453" i="1"/>
  <c r="CH453" i="1"/>
  <c r="AJ453" i="1"/>
  <c r="CI453" i="1"/>
  <c r="CJ453" i="1"/>
  <c r="CL453" i="1"/>
  <c r="BS453" i="1"/>
  <c r="BX453" i="1"/>
  <c r="CC453" i="1"/>
  <c r="BT453" i="1"/>
  <c r="BY453" i="1"/>
  <c r="CD453" i="1"/>
  <c r="BP453" i="1"/>
  <c r="AV453" i="1"/>
  <c r="BA453" i="1"/>
  <c r="AS453" i="1"/>
  <c r="AX453" i="1"/>
  <c r="BC453" i="1"/>
  <c r="BF453" i="1"/>
  <c r="AW453" i="1"/>
  <c r="BB453" i="1"/>
  <c r="BG453" i="1"/>
  <c r="BH453" i="1"/>
  <c r="BI453" i="1"/>
  <c r="AI453" i="1"/>
  <c r="BJ453" i="1"/>
  <c r="BK453" i="1"/>
  <c r="BM453" i="1"/>
  <c r="AT453" i="1"/>
  <c r="AY453" i="1"/>
  <c r="BD453" i="1"/>
  <c r="AU453" i="1"/>
  <c r="AZ453" i="1"/>
  <c r="BE453" i="1"/>
  <c r="AQ453" i="1"/>
  <c r="X453" i="1"/>
  <c r="FO269" i="1"/>
  <c r="FQ269" i="1"/>
  <c r="FS269" i="1"/>
  <c r="ER269" i="1"/>
  <c r="EW269" i="1"/>
  <c r="EO269" i="1"/>
  <c r="ET269" i="1"/>
  <c r="EY269" i="1"/>
  <c r="FB269" i="1"/>
  <c r="ES269" i="1"/>
  <c r="EX269" i="1"/>
  <c r="FC269" i="1"/>
  <c r="FD269" i="1"/>
  <c r="FE269" i="1"/>
  <c r="AM269" i="1"/>
  <c r="FF269" i="1"/>
  <c r="FG269" i="1"/>
  <c r="FI269" i="1"/>
  <c r="EP269" i="1"/>
  <c r="EU269" i="1"/>
  <c r="EZ269" i="1"/>
  <c r="EQ269" i="1"/>
  <c r="EV269" i="1"/>
  <c r="FA269" i="1"/>
  <c r="EM269" i="1"/>
  <c r="DS269" i="1"/>
  <c r="DX269" i="1"/>
  <c r="DP269" i="1"/>
  <c r="DU269" i="1"/>
  <c r="DZ269" i="1"/>
  <c r="EC269" i="1"/>
  <c r="EH269" i="1"/>
  <c r="EJ269" i="1"/>
  <c r="DT269" i="1"/>
  <c r="DY269" i="1"/>
  <c r="AL269" i="1"/>
  <c r="ED269" i="1"/>
  <c r="EE269" i="1"/>
  <c r="EG269" i="1"/>
  <c r="DQ269" i="1"/>
  <c r="DV269" i="1"/>
  <c r="EA269" i="1"/>
  <c r="DR269" i="1"/>
  <c r="DW269" i="1"/>
  <c r="EB269" i="1"/>
  <c r="EF269" i="1"/>
  <c r="DN269" i="1"/>
  <c r="CT269" i="1"/>
  <c r="CY269" i="1"/>
  <c r="CQ269" i="1"/>
  <c r="CV269" i="1"/>
  <c r="DA269" i="1"/>
  <c r="DD269" i="1"/>
  <c r="CU269" i="1"/>
  <c r="CZ269" i="1"/>
  <c r="DE269" i="1"/>
  <c r="DF269" i="1"/>
  <c r="DG269" i="1"/>
  <c r="AK269" i="1"/>
  <c r="DH269" i="1"/>
  <c r="DI269" i="1"/>
  <c r="DK269" i="1"/>
  <c r="CR269" i="1"/>
  <c r="CW269" i="1"/>
  <c r="DB269" i="1"/>
  <c r="CS269" i="1"/>
  <c r="CX269" i="1"/>
  <c r="DC269" i="1"/>
  <c r="CO269" i="1"/>
  <c r="BU269" i="1"/>
  <c r="BZ269" i="1"/>
  <c r="BR269" i="1"/>
  <c r="BW269" i="1"/>
  <c r="CB269" i="1"/>
  <c r="CE269" i="1"/>
  <c r="BV269" i="1"/>
  <c r="CA269" i="1"/>
  <c r="CF269" i="1"/>
  <c r="CG269" i="1"/>
  <c r="CH269" i="1"/>
  <c r="AJ269" i="1"/>
  <c r="CI269" i="1"/>
  <c r="CJ269" i="1"/>
  <c r="CL269" i="1"/>
  <c r="BS269" i="1"/>
  <c r="BX269" i="1"/>
  <c r="CC269" i="1"/>
  <c r="BT269" i="1"/>
  <c r="BY269" i="1"/>
  <c r="CD269" i="1"/>
  <c r="BP269" i="1"/>
  <c r="AV269" i="1"/>
  <c r="BA269" i="1"/>
  <c r="AS269" i="1"/>
  <c r="AX269" i="1"/>
  <c r="BC269" i="1"/>
  <c r="BF269" i="1"/>
  <c r="AW269" i="1"/>
  <c r="BB269" i="1"/>
  <c r="BG269" i="1"/>
  <c r="BH269" i="1"/>
  <c r="BI269" i="1"/>
  <c r="AI269" i="1"/>
  <c r="BJ269" i="1"/>
  <c r="BK269" i="1"/>
  <c r="BM269" i="1"/>
  <c r="AT269" i="1"/>
  <c r="AY269" i="1"/>
  <c r="BD269" i="1"/>
  <c r="AU269" i="1"/>
  <c r="AZ269" i="1"/>
  <c r="BE269" i="1"/>
  <c r="AQ269" i="1"/>
  <c r="X269" i="1"/>
  <c r="FS456" i="1"/>
  <c r="ER456" i="1"/>
  <c r="EW456" i="1"/>
  <c r="EO456" i="1"/>
  <c r="ET456" i="1"/>
  <c r="EY456" i="1"/>
  <c r="FB456" i="1"/>
  <c r="ES456" i="1"/>
  <c r="EX456" i="1"/>
  <c r="FC456" i="1"/>
  <c r="FD456" i="1"/>
  <c r="FE456" i="1"/>
  <c r="AM456" i="1"/>
  <c r="FF456" i="1"/>
  <c r="FG456" i="1"/>
  <c r="FI456" i="1"/>
  <c r="EP456" i="1"/>
  <c r="EU456" i="1"/>
  <c r="EZ456" i="1"/>
  <c r="EQ456" i="1"/>
  <c r="EV456" i="1"/>
  <c r="FA456" i="1"/>
  <c r="EM456" i="1"/>
  <c r="DS456" i="1"/>
  <c r="DX456" i="1"/>
  <c r="DP456" i="1"/>
  <c r="DU456" i="1"/>
  <c r="DZ456" i="1"/>
  <c r="EC456" i="1"/>
  <c r="DT456" i="1"/>
  <c r="DY456" i="1"/>
  <c r="ED456" i="1"/>
  <c r="EE456" i="1"/>
  <c r="EF456" i="1"/>
  <c r="AL456" i="1"/>
  <c r="EG456" i="1"/>
  <c r="EH456" i="1"/>
  <c r="EJ456" i="1"/>
  <c r="DQ456" i="1"/>
  <c r="DV456" i="1"/>
  <c r="EA456" i="1"/>
  <c r="DR456" i="1"/>
  <c r="DW456" i="1"/>
  <c r="EB456" i="1"/>
  <c r="DN456" i="1"/>
  <c r="CT456" i="1"/>
  <c r="CY456" i="1"/>
  <c r="CQ456" i="1"/>
  <c r="CV456" i="1"/>
  <c r="DA456" i="1"/>
  <c r="DD456" i="1"/>
  <c r="CU456" i="1"/>
  <c r="CZ456" i="1"/>
  <c r="DE456" i="1"/>
  <c r="DF456" i="1"/>
  <c r="DG456" i="1"/>
  <c r="AK456" i="1"/>
  <c r="DH456" i="1"/>
  <c r="DI456" i="1"/>
  <c r="DK456" i="1"/>
  <c r="CR456" i="1"/>
  <c r="CW456" i="1"/>
  <c r="DB456" i="1"/>
  <c r="CS456" i="1"/>
  <c r="CX456" i="1"/>
  <c r="DC456" i="1"/>
  <c r="CO456" i="1"/>
  <c r="BU456" i="1"/>
  <c r="BZ456" i="1"/>
  <c r="BR456" i="1"/>
  <c r="BW456" i="1"/>
  <c r="CB456" i="1"/>
  <c r="CE456" i="1"/>
  <c r="BV456" i="1"/>
  <c r="CA456" i="1"/>
  <c r="CF456" i="1"/>
  <c r="CG456" i="1"/>
  <c r="CH456" i="1"/>
  <c r="AJ456" i="1"/>
  <c r="CI456" i="1"/>
  <c r="CJ456" i="1"/>
  <c r="CL456" i="1"/>
  <c r="BS456" i="1"/>
  <c r="BX456" i="1"/>
  <c r="CC456" i="1"/>
  <c r="BT456" i="1"/>
  <c r="BY456" i="1"/>
  <c r="CD456" i="1"/>
  <c r="BP456" i="1"/>
  <c r="AV456" i="1"/>
  <c r="BA456" i="1"/>
  <c r="AS456" i="1"/>
  <c r="AX456" i="1"/>
  <c r="BC456" i="1"/>
  <c r="BF456" i="1"/>
  <c r="AW456" i="1"/>
  <c r="BB456" i="1"/>
  <c r="BG456" i="1"/>
  <c r="BH456" i="1"/>
  <c r="BI456" i="1"/>
  <c r="AI456" i="1"/>
  <c r="BJ456" i="1"/>
  <c r="BK456" i="1"/>
  <c r="BM456" i="1"/>
  <c r="AT456" i="1"/>
  <c r="AY456" i="1"/>
  <c r="BD456" i="1"/>
  <c r="AU456" i="1"/>
  <c r="AZ456" i="1"/>
  <c r="BE456" i="1"/>
  <c r="AQ456" i="1"/>
  <c r="X456" i="1"/>
  <c r="FS442" i="1"/>
  <c r="ER442" i="1"/>
  <c r="EW442" i="1"/>
  <c r="EO442" i="1"/>
  <c r="ET442" i="1"/>
  <c r="EY442" i="1"/>
  <c r="FB442" i="1"/>
  <c r="ES442" i="1"/>
  <c r="EX442" i="1"/>
  <c r="FC442" i="1"/>
  <c r="FD442" i="1"/>
  <c r="FE442" i="1"/>
  <c r="AM442" i="1"/>
  <c r="FF442" i="1"/>
  <c r="FG442" i="1"/>
  <c r="FI442" i="1"/>
  <c r="EP442" i="1"/>
  <c r="EU442" i="1"/>
  <c r="EZ442" i="1"/>
  <c r="EQ442" i="1"/>
  <c r="EV442" i="1"/>
  <c r="FA442" i="1"/>
  <c r="EM442" i="1"/>
  <c r="DS442" i="1"/>
  <c r="DX442" i="1"/>
  <c r="DP442" i="1"/>
  <c r="DU442" i="1"/>
  <c r="DZ442" i="1"/>
  <c r="EC442" i="1"/>
  <c r="EH442" i="1"/>
  <c r="EJ442" i="1"/>
  <c r="DT442" i="1"/>
  <c r="DY442" i="1"/>
  <c r="AL442" i="1"/>
  <c r="ED442" i="1"/>
  <c r="EE442" i="1"/>
  <c r="EG442" i="1"/>
  <c r="DQ442" i="1"/>
  <c r="DV442" i="1"/>
  <c r="EA442" i="1"/>
  <c r="DR442" i="1"/>
  <c r="DW442" i="1"/>
  <c r="EB442" i="1"/>
  <c r="EF442" i="1"/>
  <c r="DN442" i="1"/>
  <c r="CT442" i="1"/>
  <c r="CY442" i="1"/>
  <c r="CQ442" i="1"/>
  <c r="CV442" i="1"/>
  <c r="DA442" i="1"/>
  <c r="DD442" i="1"/>
  <c r="CU442" i="1"/>
  <c r="CZ442" i="1"/>
  <c r="DE442" i="1"/>
  <c r="DF442" i="1"/>
  <c r="DG442" i="1"/>
  <c r="AK442" i="1"/>
  <c r="DH442" i="1"/>
  <c r="DI442" i="1"/>
  <c r="DK442" i="1"/>
  <c r="CR442" i="1"/>
  <c r="CW442" i="1"/>
  <c r="DB442" i="1"/>
  <c r="CS442" i="1"/>
  <c r="CX442" i="1"/>
  <c r="DC442" i="1"/>
  <c r="CO442" i="1"/>
  <c r="BU442" i="1"/>
  <c r="BZ442" i="1"/>
  <c r="BR442" i="1"/>
  <c r="BW442" i="1"/>
  <c r="CB442" i="1"/>
  <c r="CE442" i="1"/>
  <c r="BV442" i="1"/>
  <c r="CA442" i="1"/>
  <c r="CF442" i="1"/>
  <c r="CG442" i="1"/>
  <c r="CH442" i="1"/>
  <c r="AJ442" i="1"/>
  <c r="CI442" i="1"/>
  <c r="CJ442" i="1"/>
  <c r="CL442" i="1"/>
  <c r="BS442" i="1"/>
  <c r="BX442" i="1"/>
  <c r="CC442" i="1"/>
  <c r="BT442" i="1"/>
  <c r="BY442" i="1"/>
  <c r="CD442" i="1"/>
  <c r="BP442" i="1"/>
  <c r="AV442" i="1"/>
  <c r="BA442" i="1"/>
  <c r="AS442" i="1"/>
  <c r="AX442" i="1"/>
  <c r="BC442" i="1"/>
  <c r="BF442" i="1"/>
  <c r="AW442" i="1"/>
  <c r="BB442" i="1"/>
  <c r="BG442" i="1"/>
  <c r="BH442" i="1"/>
  <c r="BI442" i="1"/>
  <c r="AI442" i="1"/>
  <c r="BJ442" i="1"/>
  <c r="BK442" i="1"/>
  <c r="BM442" i="1"/>
  <c r="AT442" i="1"/>
  <c r="AY442" i="1"/>
  <c r="BD442" i="1"/>
  <c r="AU442" i="1"/>
  <c r="AZ442" i="1"/>
  <c r="BE442" i="1"/>
  <c r="AQ442" i="1"/>
  <c r="X442" i="1"/>
  <c r="FS452" i="1"/>
  <c r="ER452" i="1"/>
  <c r="EW452" i="1"/>
  <c r="EO452" i="1"/>
  <c r="ET452" i="1"/>
  <c r="EY452" i="1"/>
  <c r="FB452" i="1"/>
  <c r="ES452" i="1"/>
  <c r="EX452" i="1"/>
  <c r="FC452" i="1"/>
  <c r="FD452" i="1"/>
  <c r="FE452" i="1"/>
  <c r="AM452" i="1"/>
  <c r="FF452" i="1"/>
  <c r="FG452" i="1"/>
  <c r="FI452" i="1"/>
  <c r="EP452" i="1"/>
  <c r="EU452" i="1"/>
  <c r="EZ452" i="1"/>
  <c r="EQ452" i="1"/>
  <c r="EV452" i="1"/>
  <c r="FA452" i="1"/>
  <c r="EM452" i="1"/>
  <c r="DS452" i="1"/>
  <c r="DX452" i="1"/>
  <c r="DP452" i="1"/>
  <c r="DU452" i="1"/>
  <c r="DZ452" i="1"/>
  <c r="EC452" i="1"/>
  <c r="DT452" i="1"/>
  <c r="DY452" i="1"/>
  <c r="ED452" i="1"/>
  <c r="EE452" i="1"/>
  <c r="EF452" i="1"/>
  <c r="AL452" i="1"/>
  <c r="EG452" i="1"/>
  <c r="EH452" i="1"/>
  <c r="EJ452" i="1"/>
  <c r="DQ452" i="1"/>
  <c r="DV452" i="1"/>
  <c r="EA452" i="1"/>
  <c r="DR452" i="1"/>
  <c r="DW452" i="1"/>
  <c r="EB452" i="1"/>
  <c r="DN452" i="1"/>
  <c r="CT452" i="1"/>
  <c r="CY452" i="1"/>
  <c r="CQ452" i="1"/>
  <c r="CV452" i="1"/>
  <c r="DA452" i="1"/>
  <c r="DD452" i="1"/>
  <c r="CU452" i="1"/>
  <c r="CZ452" i="1"/>
  <c r="DE452" i="1"/>
  <c r="DF452" i="1"/>
  <c r="DG452" i="1"/>
  <c r="AK452" i="1"/>
  <c r="DH452" i="1"/>
  <c r="DI452" i="1"/>
  <c r="DK452" i="1"/>
  <c r="CR452" i="1"/>
  <c r="CW452" i="1"/>
  <c r="DB452" i="1"/>
  <c r="CS452" i="1"/>
  <c r="CX452" i="1"/>
  <c r="DC452" i="1"/>
  <c r="CO452" i="1"/>
  <c r="BU452" i="1"/>
  <c r="BZ452" i="1"/>
  <c r="BR452" i="1"/>
  <c r="BW452" i="1"/>
  <c r="CB452" i="1"/>
  <c r="CE452" i="1"/>
  <c r="BV452" i="1"/>
  <c r="CA452" i="1"/>
  <c r="CF452" i="1"/>
  <c r="CG452" i="1"/>
  <c r="CH452" i="1"/>
  <c r="AJ452" i="1"/>
  <c r="CI452" i="1"/>
  <c r="CJ452" i="1"/>
  <c r="CL452" i="1"/>
  <c r="BS452" i="1"/>
  <c r="BX452" i="1"/>
  <c r="CC452" i="1"/>
  <c r="BT452" i="1"/>
  <c r="BY452" i="1"/>
  <c r="CD452" i="1"/>
  <c r="BP452" i="1"/>
  <c r="AV452" i="1"/>
  <c r="BA452" i="1"/>
  <c r="AS452" i="1"/>
  <c r="AX452" i="1"/>
  <c r="BC452" i="1"/>
  <c r="BF452" i="1"/>
  <c r="AW452" i="1"/>
  <c r="BB452" i="1"/>
  <c r="BG452" i="1"/>
  <c r="BH452" i="1"/>
  <c r="BI452" i="1"/>
  <c r="AI452" i="1"/>
  <c r="BJ452" i="1"/>
  <c r="BK452" i="1"/>
  <c r="BM452" i="1"/>
  <c r="AT452" i="1"/>
  <c r="AY452" i="1"/>
  <c r="BD452" i="1"/>
  <c r="AU452" i="1"/>
  <c r="AZ452" i="1"/>
  <c r="BE452" i="1"/>
  <c r="AQ452" i="1"/>
  <c r="X452" i="1"/>
  <c r="FS458" i="1"/>
  <c r="ER458" i="1"/>
  <c r="EW458" i="1"/>
  <c r="EO458" i="1"/>
  <c r="ET458" i="1"/>
  <c r="EY458" i="1"/>
  <c r="FB458" i="1"/>
  <c r="ES458" i="1"/>
  <c r="EX458" i="1"/>
  <c r="FC458" i="1"/>
  <c r="FD458" i="1"/>
  <c r="FE458" i="1"/>
  <c r="AM458" i="1"/>
  <c r="FF458" i="1"/>
  <c r="FG458" i="1"/>
  <c r="FI458" i="1"/>
  <c r="EP458" i="1"/>
  <c r="EU458" i="1"/>
  <c r="EZ458" i="1"/>
  <c r="EQ458" i="1"/>
  <c r="EV458" i="1"/>
  <c r="FA458" i="1"/>
  <c r="EM458" i="1"/>
  <c r="DS458" i="1"/>
  <c r="DX458" i="1"/>
  <c r="DP458" i="1"/>
  <c r="DU458" i="1"/>
  <c r="DZ458" i="1"/>
  <c r="EC458" i="1"/>
  <c r="DT458" i="1"/>
  <c r="DY458" i="1"/>
  <c r="ED458" i="1"/>
  <c r="EE458" i="1"/>
  <c r="EF458" i="1"/>
  <c r="AL458" i="1"/>
  <c r="EG458" i="1"/>
  <c r="EH458" i="1"/>
  <c r="EJ458" i="1"/>
  <c r="DQ458" i="1"/>
  <c r="DV458" i="1"/>
  <c r="EA458" i="1"/>
  <c r="DR458" i="1"/>
  <c r="DW458" i="1"/>
  <c r="EB458" i="1"/>
  <c r="DN458" i="1"/>
  <c r="CT458" i="1"/>
  <c r="CY458" i="1"/>
  <c r="CQ458" i="1"/>
  <c r="CV458" i="1"/>
  <c r="DA458" i="1"/>
  <c r="DD458" i="1"/>
  <c r="CU458" i="1"/>
  <c r="CZ458" i="1"/>
  <c r="DE458" i="1"/>
  <c r="DF458" i="1"/>
  <c r="DG458" i="1"/>
  <c r="AK458" i="1"/>
  <c r="DH458" i="1"/>
  <c r="DI458" i="1"/>
  <c r="DK458" i="1"/>
  <c r="CR458" i="1"/>
  <c r="CW458" i="1"/>
  <c r="DB458" i="1"/>
  <c r="CS458" i="1"/>
  <c r="CX458" i="1"/>
  <c r="DC458" i="1"/>
  <c r="CO458" i="1"/>
  <c r="BU458" i="1"/>
  <c r="BZ458" i="1"/>
  <c r="BR458" i="1"/>
  <c r="BW458" i="1"/>
  <c r="CB458" i="1"/>
  <c r="CE458" i="1"/>
  <c r="BV458" i="1"/>
  <c r="CA458" i="1"/>
  <c r="CF458" i="1"/>
  <c r="CG458" i="1"/>
  <c r="CH458" i="1"/>
  <c r="AJ458" i="1"/>
  <c r="CI458" i="1"/>
  <c r="CJ458" i="1"/>
  <c r="CL458" i="1"/>
  <c r="BS458" i="1"/>
  <c r="BX458" i="1"/>
  <c r="CC458" i="1"/>
  <c r="BT458" i="1"/>
  <c r="BY458" i="1"/>
  <c r="CD458" i="1"/>
  <c r="BP458" i="1"/>
  <c r="AV458" i="1"/>
  <c r="BA458" i="1"/>
  <c r="AS458" i="1"/>
  <c r="AX458" i="1"/>
  <c r="BC458" i="1"/>
  <c r="BF458" i="1"/>
  <c r="AW458" i="1"/>
  <c r="BB458" i="1"/>
  <c r="BG458" i="1"/>
  <c r="BH458" i="1"/>
  <c r="BI458" i="1"/>
  <c r="AI458" i="1"/>
  <c r="BJ458" i="1"/>
  <c r="BK458" i="1"/>
  <c r="BM458" i="1"/>
  <c r="AT458" i="1"/>
  <c r="AY458" i="1"/>
  <c r="BD458" i="1"/>
  <c r="AU458" i="1"/>
  <c r="AZ458" i="1"/>
  <c r="BE458" i="1"/>
  <c r="AQ458" i="1"/>
  <c r="X458" i="1"/>
  <c r="FS423" i="1"/>
  <c r="ER423" i="1"/>
  <c r="EW423" i="1"/>
  <c r="EO423" i="1"/>
  <c r="ET423" i="1"/>
  <c r="EY423" i="1"/>
  <c r="FB423" i="1"/>
  <c r="ES423" i="1"/>
  <c r="EX423" i="1"/>
  <c r="FC423" i="1"/>
  <c r="FD423" i="1"/>
  <c r="FE423" i="1"/>
  <c r="AM423" i="1"/>
  <c r="FF423" i="1"/>
  <c r="FG423" i="1"/>
  <c r="FI423" i="1"/>
  <c r="EP423" i="1"/>
  <c r="EU423" i="1"/>
  <c r="EZ423" i="1"/>
  <c r="EQ423" i="1"/>
  <c r="EV423" i="1"/>
  <c r="FA423" i="1"/>
  <c r="EM423" i="1"/>
  <c r="DS423" i="1"/>
  <c r="DX423" i="1"/>
  <c r="DP423" i="1"/>
  <c r="DU423" i="1"/>
  <c r="DZ423" i="1"/>
  <c r="EC423" i="1"/>
  <c r="DT423" i="1"/>
  <c r="DY423" i="1"/>
  <c r="ED423" i="1"/>
  <c r="EE423" i="1"/>
  <c r="EF423" i="1"/>
  <c r="AL423" i="1"/>
  <c r="EG423" i="1"/>
  <c r="EH423" i="1"/>
  <c r="EJ423" i="1"/>
  <c r="DQ423" i="1"/>
  <c r="DV423" i="1"/>
  <c r="EA423" i="1"/>
  <c r="DR423" i="1"/>
  <c r="DW423" i="1"/>
  <c r="EB423" i="1"/>
  <c r="DN423" i="1"/>
  <c r="CT423" i="1"/>
  <c r="CY423" i="1"/>
  <c r="CQ423" i="1"/>
  <c r="CV423" i="1"/>
  <c r="DA423" i="1"/>
  <c r="DD423" i="1"/>
  <c r="CU423" i="1"/>
  <c r="CZ423" i="1"/>
  <c r="DE423" i="1"/>
  <c r="DF423" i="1"/>
  <c r="DG423" i="1"/>
  <c r="AK423" i="1"/>
  <c r="DH423" i="1"/>
  <c r="DI423" i="1"/>
  <c r="DK423" i="1"/>
  <c r="CR423" i="1"/>
  <c r="CW423" i="1"/>
  <c r="DB423" i="1"/>
  <c r="CS423" i="1"/>
  <c r="CX423" i="1"/>
  <c r="DC423" i="1"/>
  <c r="CO423" i="1"/>
  <c r="BU423" i="1"/>
  <c r="BZ423" i="1"/>
  <c r="BR423" i="1"/>
  <c r="BW423" i="1"/>
  <c r="CB423" i="1"/>
  <c r="CE423" i="1"/>
  <c r="BV423" i="1"/>
  <c r="CA423" i="1"/>
  <c r="CF423" i="1"/>
  <c r="CG423" i="1"/>
  <c r="CH423" i="1"/>
  <c r="AJ423" i="1"/>
  <c r="CI423" i="1"/>
  <c r="CJ423" i="1"/>
  <c r="CL423" i="1"/>
  <c r="BS423" i="1"/>
  <c r="BX423" i="1"/>
  <c r="CC423" i="1"/>
  <c r="BT423" i="1"/>
  <c r="BY423" i="1"/>
  <c r="CD423" i="1"/>
  <c r="BP423" i="1"/>
  <c r="AV423" i="1"/>
  <c r="BA423" i="1"/>
  <c r="AS423" i="1"/>
  <c r="AX423" i="1"/>
  <c r="BC423" i="1"/>
  <c r="BF423" i="1"/>
  <c r="AW423" i="1"/>
  <c r="BB423" i="1"/>
  <c r="BG423" i="1"/>
  <c r="BH423" i="1"/>
  <c r="BI423" i="1"/>
  <c r="AI423" i="1"/>
  <c r="BJ423" i="1"/>
  <c r="BK423" i="1"/>
  <c r="BM423" i="1"/>
  <c r="AT423" i="1"/>
  <c r="AY423" i="1"/>
  <c r="BD423" i="1"/>
  <c r="AU423" i="1"/>
  <c r="AZ423" i="1"/>
  <c r="BE423" i="1"/>
  <c r="AQ423" i="1"/>
  <c r="X423" i="1"/>
  <c r="FS451" i="1"/>
  <c r="ER451" i="1"/>
  <c r="EW451" i="1"/>
  <c r="EO451" i="1"/>
  <c r="ET451" i="1"/>
  <c r="EY451" i="1"/>
  <c r="FB451" i="1"/>
  <c r="ES451" i="1"/>
  <c r="EX451" i="1"/>
  <c r="FC451" i="1"/>
  <c r="FD451" i="1"/>
  <c r="FE451" i="1"/>
  <c r="AM451" i="1"/>
  <c r="FF451" i="1"/>
  <c r="FG451" i="1"/>
  <c r="FI451" i="1"/>
  <c r="EP451" i="1"/>
  <c r="EU451" i="1"/>
  <c r="EZ451" i="1"/>
  <c r="EQ451" i="1"/>
  <c r="EV451" i="1"/>
  <c r="FA451" i="1"/>
  <c r="EM451" i="1"/>
  <c r="DS451" i="1"/>
  <c r="DX451" i="1"/>
  <c r="DP451" i="1"/>
  <c r="DU451" i="1"/>
  <c r="DZ451" i="1"/>
  <c r="EC451" i="1"/>
  <c r="EH451" i="1"/>
  <c r="EJ451" i="1"/>
  <c r="DT451" i="1"/>
  <c r="DY451" i="1"/>
  <c r="AL451" i="1"/>
  <c r="ED451" i="1"/>
  <c r="EE451" i="1"/>
  <c r="EG451" i="1"/>
  <c r="DQ451" i="1"/>
  <c r="DV451" i="1"/>
  <c r="EA451" i="1"/>
  <c r="DR451" i="1"/>
  <c r="DW451" i="1"/>
  <c r="EB451" i="1"/>
  <c r="EF451" i="1"/>
  <c r="DN451" i="1"/>
  <c r="CT451" i="1"/>
  <c r="CY451" i="1"/>
  <c r="CQ451" i="1"/>
  <c r="CV451" i="1"/>
  <c r="DA451" i="1"/>
  <c r="DD451" i="1"/>
  <c r="CU451" i="1"/>
  <c r="CZ451" i="1"/>
  <c r="DE451" i="1"/>
  <c r="DF451" i="1"/>
  <c r="DG451" i="1"/>
  <c r="AK451" i="1"/>
  <c r="DH451" i="1"/>
  <c r="DI451" i="1"/>
  <c r="DK451" i="1"/>
  <c r="CR451" i="1"/>
  <c r="CW451" i="1"/>
  <c r="DB451" i="1"/>
  <c r="CS451" i="1"/>
  <c r="CX451" i="1"/>
  <c r="DC451" i="1"/>
  <c r="CO451" i="1"/>
  <c r="BU451" i="1"/>
  <c r="BZ451" i="1"/>
  <c r="BR451" i="1"/>
  <c r="BW451" i="1"/>
  <c r="CB451" i="1"/>
  <c r="CE451" i="1"/>
  <c r="BV451" i="1"/>
  <c r="CA451" i="1"/>
  <c r="CF451" i="1"/>
  <c r="CG451" i="1"/>
  <c r="CH451" i="1"/>
  <c r="AJ451" i="1"/>
  <c r="CI451" i="1"/>
  <c r="CJ451" i="1"/>
  <c r="CL451" i="1"/>
  <c r="BS451" i="1"/>
  <c r="BX451" i="1"/>
  <c r="CC451" i="1"/>
  <c r="BT451" i="1"/>
  <c r="BY451" i="1"/>
  <c r="CD451" i="1"/>
  <c r="BP451" i="1"/>
  <c r="AV451" i="1"/>
  <c r="BA451" i="1"/>
  <c r="AS451" i="1"/>
  <c r="AX451" i="1"/>
  <c r="BC451" i="1"/>
  <c r="BF451" i="1"/>
  <c r="AW451" i="1"/>
  <c r="BB451" i="1"/>
  <c r="BG451" i="1"/>
  <c r="BH451" i="1"/>
  <c r="BI451" i="1"/>
  <c r="AI451" i="1"/>
  <c r="BJ451" i="1"/>
  <c r="BK451" i="1"/>
  <c r="BM451" i="1"/>
  <c r="AT451" i="1"/>
  <c r="AY451" i="1"/>
  <c r="BD451" i="1"/>
  <c r="AU451" i="1"/>
  <c r="AZ451" i="1"/>
  <c r="BE451" i="1"/>
  <c r="AQ451" i="1"/>
  <c r="X451" i="1"/>
  <c r="FS445" i="1"/>
  <c r="ER445" i="1"/>
  <c r="EW445" i="1"/>
  <c r="EO445" i="1"/>
  <c r="ET445" i="1"/>
  <c r="EY445" i="1"/>
  <c r="FB445" i="1"/>
  <c r="ES445" i="1"/>
  <c r="EX445" i="1"/>
  <c r="FC445" i="1"/>
  <c r="FD445" i="1"/>
  <c r="FE445" i="1"/>
  <c r="AM445" i="1"/>
  <c r="FF445" i="1"/>
  <c r="FG445" i="1"/>
  <c r="FI445" i="1"/>
  <c r="EP445" i="1"/>
  <c r="EU445" i="1"/>
  <c r="EZ445" i="1"/>
  <c r="EQ445" i="1"/>
  <c r="EV445" i="1"/>
  <c r="FA445" i="1"/>
  <c r="EM445" i="1"/>
  <c r="DS445" i="1"/>
  <c r="DX445" i="1"/>
  <c r="DP445" i="1"/>
  <c r="DU445" i="1"/>
  <c r="DZ445" i="1"/>
  <c r="EC445" i="1"/>
  <c r="EH445" i="1"/>
  <c r="EJ445" i="1"/>
  <c r="DT445" i="1"/>
  <c r="DY445" i="1"/>
  <c r="AL445" i="1"/>
  <c r="ED445" i="1"/>
  <c r="EE445" i="1"/>
  <c r="EG445" i="1"/>
  <c r="DQ445" i="1"/>
  <c r="DV445" i="1"/>
  <c r="EA445" i="1"/>
  <c r="DR445" i="1"/>
  <c r="DW445" i="1"/>
  <c r="EB445" i="1"/>
  <c r="EF445" i="1"/>
  <c r="DN445" i="1"/>
  <c r="CT445" i="1"/>
  <c r="CY445" i="1"/>
  <c r="CQ445" i="1"/>
  <c r="CV445" i="1"/>
  <c r="DA445" i="1"/>
  <c r="DD445" i="1"/>
  <c r="CU445" i="1"/>
  <c r="CZ445" i="1"/>
  <c r="DE445" i="1"/>
  <c r="DF445" i="1"/>
  <c r="DG445" i="1"/>
  <c r="AK445" i="1"/>
  <c r="DH445" i="1"/>
  <c r="DI445" i="1"/>
  <c r="DK445" i="1"/>
  <c r="CR445" i="1"/>
  <c r="CW445" i="1"/>
  <c r="DB445" i="1"/>
  <c r="CS445" i="1"/>
  <c r="CX445" i="1"/>
  <c r="DC445" i="1"/>
  <c r="CO445" i="1"/>
  <c r="BU445" i="1"/>
  <c r="BZ445" i="1"/>
  <c r="BR445" i="1"/>
  <c r="BW445" i="1"/>
  <c r="CB445" i="1"/>
  <c r="CE445" i="1"/>
  <c r="BV445" i="1"/>
  <c r="CA445" i="1"/>
  <c r="CF445" i="1"/>
  <c r="CG445" i="1"/>
  <c r="CH445" i="1"/>
  <c r="AJ445" i="1"/>
  <c r="CI445" i="1"/>
  <c r="CJ445" i="1"/>
  <c r="CL445" i="1"/>
  <c r="BS445" i="1"/>
  <c r="BX445" i="1"/>
  <c r="CC445" i="1"/>
  <c r="BT445" i="1"/>
  <c r="BY445" i="1"/>
  <c r="CD445" i="1"/>
  <c r="BP445" i="1"/>
  <c r="AV445" i="1"/>
  <c r="BA445" i="1"/>
  <c r="AS445" i="1"/>
  <c r="AX445" i="1"/>
  <c r="BC445" i="1"/>
  <c r="BF445" i="1"/>
  <c r="AW445" i="1"/>
  <c r="BB445" i="1"/>
  <c r="BG445" i="1"/>
  <c r="BH445" i="1"/>
  <c r="BI445" i="1"/>
  <c r="AI445" i="1"/>
  <c r="BJ445" i="1"/>
  <c r="BK445" i="1"/>
  <c r="BM445" i="1"/>
  <c r="AT445" i="1"/>
  <c r="AY445" i="1"/>
  <c r="BD445" i="1"/>
  <c r="AU445" i="1"/>
  <c r="AZ445" i="1"/>
  <c r="BE445" i="1"/>
  <c r="AQ445" i="1"/>
  <c r="X445" i="1"/>
  <c r="FS440" i="1"/>
  <c r="ER440" i="1"/>
  <c r="EW440" i="1"/>
  <c r="EO440" i="1"/>
  <c r="ET440" i="1"/>
  <c r="EY440" i="1"/>
  <c r="FB440" i="1"/>
  <c r="ES440" i="1"/>
  <c r="EX440" i="1"/>
  <c r="FC440" i="1"/>
  <c r="FD440" i="1"/>
  <c r="FE440" i="1"/>
  <c r="AM440" i="1"/>
  <c r="FF440" i="1"/>
  <c r="FG440" i="1"/>
  <c r="FI440" i="1"/>
  <c r="EP440" i="1"/>
  <c r="EU440" i="1"/>
  <c r="EZ440" i="1"/>
  <c r="EQ440" i="1"/>
  <c r="EV440" i="1"/>
  <c r="FA440" i="1"/>
  <c r="EM440" i="1"/>
  <c r="DS440" i="1"/>
  <c r="DX440" i="1"/>
  <c r="DP440" i="1"/>
  <c r="DU440" i="1"/>
  <c r="DZ440" i="1"/>
  <c r="EC440" i="1"/>
  <c r="EH440" i="1"/>
  <c r="EJ440" i="1"/>
  <c r="DT440" i="1"/>
  <c r="DY440" i="1"/>
  <c r="AL440" i="1"/>
  <c r="ED440" i="1"/>
  <c r="EE440" i="1"/>
  <c r="EG440" i="1"/>
  <c r="DQ440" i="1"/>
  <c r="DV440" i="1"/>
  <c r="EA440" i="1"/>
  <c r="DR440" i="1"/>
  <c r="DW440" i="1"/>
  <c r="EB440" i="1"/>
  <c r="EF440" i="1"/>
  <c r="DN440" i="1"/>
  <c r="CT440" i="1"/>
  <c r="CY440" i="1"/>
  <c r="CQ440" i="1"/>
  <c r="CV440" i="1"/>
  <c r="DA440" i="1"/>
  <c r="DD440" i="1"/>
  <c r="CU440" i="1"/>
  <c r="CZ440" i="1"/>
  <c r="DE440" i="1"/>
  <c r="DF440" i="1"/>
  <c r="DG440" i="1"/>
  <c r="AK440" i="1"/>
  <c r="DH440" i="1"/>
  <c r="DI440" i="1"/>
  <c r="DK440" i="1"/>
  <c r="CR440" i="1"/>
  <c r="CW440" i="1"/>
  <c r="DB440" i="1"/>
  <c r="CS440" i="1"/>
  <c r="CX440" i="1"/>
  <c r="DC440" i="1"/>
  <c r="CO440" i="1"/>
  <c r="BU440" i="1"/>
  <c r="BZ440" i="1"/>
  <c r="BR440" i="1"/>
  <c r="BW440" i="1"/>
  <c r="CB440" i="1"/>
  <c r="CE440" i="1"/>
  <c r="BV440" i="1"/>
  <c r="CA440" i="1"/>
  <c r="CF440" i="1"/>
  <c r="CG440" i="1"/>
  <c r="CH440" i="1"/>
  <c r="AJ440" i="1"/>
  <c r="CI440" i="1"/>
  <c r="CJ440" i="1"/>
  <c r="CL440" i="1"/>
  <c r="BS440" i="1"/>
  <c r="BX440" i="1"/>
  <c r="CC440" i="1"/>
  <c r="BT440" i="1"/>
  <c r="BY440" i="1"/>
  <c r="CD440" i="1"/>
  <c r="BP440" i="1"/>
  <c r="AV440" i="1"/>
  <c r="BA440" i="1"/>
  <c r="AS440" i="1"/>
  <c r="AX440" i="1"/>
  <c r="BC440" i="1"/>
  <c r="BF440" i="1"/>
  <c r="AW440" i="1"/>
  <c r="BB440" i="1"/>
  <c r="BG440" i="1"/>
  <c r="BH440" i="1"/>
  <c r="BI440" i="1"/>
  <c r="AI440" i="1"/>
  <c r="BJ440" i="1"/>
  <c r="BK440" i="1"/>
  <c r="BM440" i="1"/>
  <c r="AT440" i="1"/>
  <c r="AY440" i="1"/>
  <c r="BD440" i="1"/>
  <c r="AU440" i="1"/>
  <c r="AZ440" i="1"/>
  <c r="BE440" i="1"/>
  <c r="AQ440" i="1"/>
  <c r="X440" i="1"/>
  <c r="FS444" i="1"/>
  <c r="ER444" i="1"/>
  <c r="EW444" i="1"/>
  <c r="EO444" i="1"/>
  <c r="ET444" i="1"/>
  <c r="EY444" i="1"/>
  <c r="FB444" i="1"/>
  <c r="ES444" i="1"/>
  <c r="EX444" i="1"/>
  <c r="FC444" i="1"/>
  <c r="FD444" i="1"/>
  <c r="FE444" i="1"/>
  <c r="AM444" i="1"/>
  <c r="FF444" i="1"/>
  <c r="FG444" i="1"/>
  <c r="FI444" i="1"/>
  <c r="EP444" i="1"/>
  <c r="EU444" i="1"/>
  <c r="EZ444" i="1"/>
  <c r="EQ444" i="1"/>
  <c r="EV444" i="1"/>
  <c r="FA444" i="1"/>
  <c r="EM444" i="1"/>
  <c r="DS444" i="1"/>
  <c r="DX444" i="1"/>
  <c r="DP444" i="1"/>
  <c r="DU444" i="1"/>
  <c r="DZ444" i="1"/>
  <c r="EC444" i="1"/>
  <c r="DT444" i="1"/>
  <c r="DY444" i="1"/>
  <c r="ED444" i="1"/>
  <c r="EE444" i="1"/>
  <c r="EF444" i="1"/>
  <c r="AL444" i="1"/>
  <c r="EG444" i="1"/>
  <c r="EH444" i="1"/>
  <c r="EJ444" i="1"/>
  <c r="DQ444" i="1"/>
  <c r="DV444" i="1"/>
  <c r="EA444" i="1"/>
  <c r="DR444" i="1"/>
  <c r="DW444" i="1"/>
  <c r="EB444" i="1"/>
  <c r="DN444" i="1"/>
  <c r="CT444" i="1"/>
  <c r="CY444" i="1"/>
  <c r="CQ444" i="1"/>
  <c r="CV444" i="1"/>
  <c r="DA444" i="1"/>
  <c r="DD444" i="1"/>
  <c r="CU444" i="1"/>
  <c r="CZ444" i="1"/>
  <c r="DE444" i="1"/>
  <c r="DF444" i="1"/>
  <c r="DG444" i="1"/>
  <c r="AK444" i="1"/>
  <c r="DH444" i="1"/>
  <c r="DI444" i="1"/>
  <c r="DK444" i="1"/>
  <c r="CR444" i="1"/>
  <c r="CW444" i="1"/>
  <c r="DB444" i="1"/>
  <c r="CS444" i="1"/>
  <c r="CX444" i="1"/>
  <c r="DC444" i="1"/>
  <c r="CO444" i="1"/>
  <c r="BU444" i="1"/>
  <c r="BZ444" i="1"/>
  <c r="BR444" i="1"/>
  <c r="BW444" i="1"/>
  <c r="CB444" i="1"/>
  <c r="CE444" i="1"/>
  <c r="BV444" i="1"/>
  <c r="CA444" i="1"/>
  <c r="CF444" i="1"/>
  <c r="CG444" i="1"/>
  <c r="CH444" i="1"/>
  <c r="AJ444" i="1"/>
  <c r="CI444" i="1"/>
  <c r="CJ444" i="1"/>
  <c r="CL444" i="1"/>
  <c r="BS444" i="1"/>
  <c r="BX444" i="1"/>
  <c r="CC444" i="1"/>
  <c r="BT444" i="1"/>
  <c r="BY444" i="1"/>
  <c r="CD444" i="1"/>
  <c r="BP444" i="1"/>
  <c r="AV444" i="1"/>
  <c r="BA444" i="1"/>
  <c r="AS444" i="1"/>
  <c r="AX444" i="1"/>
  <c r="BC444" i="1"/>
  <c r="BF444" i="1"/>
  <c r="AW444" i="1"/>
  <c r="BB444" i="1"/>
  <c r="BG444" i="1"/>
  <c r="BH444" i="1"/>
  <c r="BI444" i="1"/>
  <c r="AI444" i="1"/>
  <c r="BJ444" i="1"/>
  <c r="BK444" i="1"/>
  <c r="BM444" i="1"/>
  <c r="AT444" i="1"/>
  <c r="AY444" i="1"/>
  <c r="BD444" i="1"/>
  <c r="AU444" i="1"/>
  <c r="AZ444" i="1"/>
  <c r="BE444" i="1"/>
  <c r="AQ444" i="1"/>
  <c r="X444" i="1"/>
  <c r="FS386" i="1"/>
  <c r="ER386" i="1"/>
  <c r="EW386" i="1"/>
  <c r="EO386" i="1"/>
  <c r="ET386" i="1"/>
  <c r="EY386" i="1"/>
  <c r="FB386" i="1"/>
  <c r="ES386" i="1"/>
  <c r="EX386" i="1"/>
  <c r="FC386" i="1"/>
  <c r="FD386" i="1"/>
  <c r="FE386" i="1"/>
  <c r="AM386" i="1"/>
  <c r="FF386" i="1"/>
  <c r="FG386" i="1"/>
  <c r="FI386" i="1"/>
  <c r="EP386" i="1"/>
  <c r="EU386" i="1"/>
  <c r="EZ386" i="1"/>
  <c r="EQ386" i="1"/>
  <c r="EV386" i="1"/>
  <c r="FA386" i="1"/>
  <c r="EM386" i="1"/>
  <c r="DS386" i="1"/>
  <c r="DX386" i="1"/>
  <c r="DP386" i="1"/>
  <c r="DU386" i="1"/>
  <c r="DZ386" i="1"/>
  <c r="EC386" i="1"/>
  <c r="EH386" i="1"/>
  <c r="EJ386" i="1"/>
  <c r="DT386" i="1"/>
  <c r="DY386" i="1"/>
  <c r="AL386" i="1"/>
  <c r="ED386" i="1"/>
  <c r="EE386" i="1"/>
  <c r="EG386" i="1"/>
  <c r="DQ386" i="1"/>
  <c r="DV386" i="1"/>
  <c r="EA386" i="1"/>
  <c r="DR386" i="1"/>
  <c r="DW386" i="1"/>
  <c r="EB386" i="1"/>
  <c r="EF386" i="1"/>
  <c r="DN386" i="1"/>
  <c r="CT386" i="1"/>
  <c r="CY386" i="1"/>
  <c r="CQ386" i="1"/>
  <c r="CV386" i="1"/>
  <c r="DA386" i="1"/>
  <c r="DD386" i="1"/>
  <c r="CU386" i="1"/>
  <c r="CZ386" i="1"/>
  <c r="DE386" i="1"/>
  <c r="DF386" i="1"/>
  <c r="DG386" i="1"/>
  <c r="AK386" i="1"/>
  <c r="DH386" i="1"/>
  <c r="DI386" i="1"/>
  <c r="DK386" i="1"/>
  <c r="CR386" i="1"/>
  <c r="CW386" i="1"/>
  <c r="DB386" i="1"/>
  <c r="CS386" i="1"/>
  <c r="CX386" i="1"/>
  <c r="DC386" i="1"/>
  <c r="CO386" i="1"/>
  <c r="BU386" i="1"/>
  <c r="BZ386" i="1"/>
  <c r="BR386" i="1"/>
  <c r="BW386" i="1"/>
  <c r="CB386" i="1"/>
  <c r="CE386" i="1"/>
  <c r="BV386" i="1"/>
  <c r="CA386" i="1"/>
  <c r="CF386" i="1"/>
  <c r="CG386" i="1"/>
  <c r="CH386" i="1"/>
  <c r="AJ386" i="1"/>
  <c r="CI386" i="1"/>
  <c r="CJ386" i="1"/>
  <c r="CL386" i="1"/>
  <c r="BS386" i="1"/>
  <c r="BX386" i="1"/>
  <c r="CC386" i="1"/>
  <c r="BT386" i="1"/>
  <c r="BY386" i="1"/>
  <c r="CD386" i="1"/>
  <c r="BP386" i="1"/>
  <c r="AV386" i="1"/>
  <c r="BA386" i="1"/>
  <c r="AS386" i="1"/>
  <c r="AX386" i="1"/>
  <c r="BC386" i="1"/>
  <c r="BF386" i="1"/>
  <c r="AW386" i="1"/>
  <c r="BB386" i="1"/>
  <c r="BG386" i="1"/>
  <c r="BH386" i="1"/>
  <c r="BI386" i="1"/>
  <c r="AI386" i="1"/>
  <c r="BJ386" i="1"/>
  <c r="BK386" i="1"/>
  <c r="BM386" i="1"/>
  <c r="AT386" i="1"/>
  <c r="AY386" i="1"/>
  <c r="BD386" i="1"/>
  <c r="AU386" i="1"/>
  <c r="AZ386" i="1"/>
  <c r="BE386" i="1"/>
  <c r="AQ386" i="1"/>
  <c r="X386" i="1"/>
  <c r="FS431" i="1"/>
  <c r="ER431" i="1"/>
  <c r="EW431" i="1"/>
  <c r="EO431" i="1"/>
  <c r="ET431" i="1"/>
  <c r="EY431" i="1"/>
  <c r="FB431" i="1"/>
  <c r="ES431" i="1"/>
  <c r="EX431" i="1"/>
  <c r="FC431" i="1"/>
  <c r="FD431" i="1"/>
  <c r="FE431" i="1"/>
  <c r="AM431" i="1"/>
  <c r="FF431" i="1"/>
  <c r="FG431" i="1"/>
  <c r="FI431" i="1"/>
  <c r="EP431" i="1"/>
  <c r="EU431" i="1"/>
  <c r="EZ431" i="1"/>
  <c r="EQ431" i="1"/>
  <c r="EV431" i="1"/>
  <c r="FA431" i="1"/>
  <c r="EM431" i="1"/>
  <c r="DS431" i="1"/>
  <c r="DX431" i="1"/>
  <c r="DP431" i="1"/>
  <c r="DU431" i="1"/>
  <c r="DZ431" i="1"/>
  <c r="EC431" i="1"/>
  <c r="DT431" i="1"/>
  <c r="DY431" i="1"/>
  <c r="ED431" i="1"/>
  <c r="EE431" i="1"/>
  <c r="EF431" i="1"/>
  <c r="AL431" i="1"/>
  <c r="EG431" i="1"/>
  <c r="EH431" i="1"/>
  <c r="EJ431" i="1"/>
  <c r="DQ431" i="1"/>
  <c r="DV431" i="1"/>
  <c r="EA431" i="1"/>
  <c r="DR431" i="1"/>
  <c r="DW431" i="1"/>
  <c r="EB431" i="1"/>
  <c r="DN431" i="1"/>
  <c r="CT431" i="1"/>
  <c r="CY431" i="1"/>
  <c r="CQ431" i="1"/>
  <c r="CV431" i="1"/>
  <c r="DA431" i="1"/>
  <c r="DD431" i="1"/>
  <c r="CU431" i="1"/>
  <c r="CZ431" i="1"/>
  <c r="DE431" i="1"/>
  <c r="DF431" i="1"/>
  <c r="DG431" i="1"/>
  <c r="AK431" i="1"/>
  <c r="DH431" i="1"/>
  <c r="DI431" i="1"/>
  <c r="DK431" i="1"/>
  <c r="CR431" i="1"/>
  <c r="CW431" i="1"/>
  <c r="DB431" i="1"/>
  <c r="CS431" i="1"/>
  <c r="CX431" i="1"/>
  <c r="DC431" i="1"/>
  <c r="CO431" i="1"/>
  <c r="BU431" i="1"/>
  <c r="BZ431" i="1"/>
  <c r="BR431" i="1"/>
  <c r="BW431" i="1"/>
  <c r="CB431" i="1"/>
  <c r="CE431" i="1"/>
  <c r="BV431" i="1"/>
  <c r="CA431" i="1"/>
  <c r="CF431" i="1"/>
  <c r="CG431" i="1"/>
  <c r="CH431" i="1"/>
  <c r="AJ431" i="1"/>
  <c r="CI431" i="1"/>
  <c r="CJ431" i="1"/>
  <c r="CL431" i="1"/>
  <c r="BS431" i="1"/>
  <c r="BX431" i="1"/>
  <c r="CC431" i="1"/>
  <c r="BT431" i="1"/>
  <c r="BY431" i="1"/>
  <c r="CD431" i="1"/>
  <c r="BP431" i="1"/>
  <c r="AV431" i="1"/>
  <c r="BA431" i="1"/>
  <c r="AS431" i="1"/>
  <c r="AX431" i="1"/>
  <c r="BC431" i="1"/>
  <c r="BF431" i="1"/>
  <c r="AW431" i="1"/>
  <c r="BB431" i="1"/>
  <c r="BG431" i="1"/>
  <c r="BH431" i="1"/>
  <c r="BI431" i="1"/>
  <c r="AI431" i="1"/>
  <c r="BJ431" i="1"/>
  <c r="BK431" i="1"/>
  <c r="BM431" i="1"/>
  <c r="AT431" i="1"/>
  <c r="AY431" i="1"/>
  <c r="BD431" i="1"/>
  <c r="AU431" i="1"/>
  <c r="AZ431" i="1"/>
  <c r="BE431" i="1"/>
  <c r="AQ431" i="1"/>
  <c r="X431" i="1"/>
  <c r="FS450" i="1"/>
  <c r="ER450" i="1"/>
  <c r="EW450" i="1"/>
  <c r="EO450" i="1"/>
  <c r="ET450" i="1"/>
  <c r="EY450" i="1"/>
  <c r="FB450" i="1"/>
  <c r="ES450" i="1"/>
  <c r="EX450" i="1"/>
  <c r="FC450" i="1"/>
  <c r="FD450" i="1"/>
  <c r="FE450" i="1"/>
  <c r="AM450" i="1"/>
  <c r="FF450" i="1"/>
  <c r="FG450" i="1"/>
  <c r="FI450" i="1"/>
  <c r="EP450" i="1"/>
  <c r="EU450" i="1"/>
  <c r="EZ450" i="1"/>
  <c r="EQ450" i="1"/>
  <c r="EV450" i="1"/>
  <c r="FA450" i="1"/>
  <c r="EM450" i="1"/>
  <c r="DS450" i="1"/>
  <c r="DX450" i="1"/>
  <c r="DP450" i="1"/>
  <c r="DU450" i="1"/>
  <c r="DZ450" i="1"/>
  <c r="EC450" i="1"/>
  <c r="EH450" i="1"/>
  <c r="EJ450" i="1"/>
  <c r="DT450" i="1"/>
  <c r="DY450" i="1"/>
  <c r="AL450" i="1"/>
  <c r="ED450" i="1"/>
  <c r="EE450" i="1"/>
  <c r="EG450" i="1"/>
  <c r="DQ450" i="1"/>
  <c r="DV450" i="1"/>
  <c r="EA450" i="1"/>
  <c r="DR450" i="1"/>
  <c r="DW450" i="1"/>
  <c r="EB450" i="1"/>
  <c r="EF450" i="1"/>
  <c r="DN450" i="1"/>
  <c r="CT450" i="1"/>
  <c r="CY450" i="1"/>
  <c r="CQ450" i="1"/>
  <c r="CV450" i="1"/>
  <c r="DA450" i="1"/>
  <c r="DD450" i="1"/>
  <c r="CU450" i="1"/>
  <c r="CZ450" i="1"/>
  <c r="DE450" i="1"/>
  <c r="DF450" i="1"/>
  <c r="DG450" i="1"/>
  <c r="AK450" i="1"/>
  <c r="DH450" i="1"/>
  <c r="DI450" i="1"/>
  <c r="DK450" i="1"/>
  <c r="CR450" i="1"/>
  <c r="CW450" i="1"/>
  <c r="DB450" i="1"/>
  <c r="CS450" i="1"/>
  <c r="CX450" i="1"/>
  <c r="DC450" i="1"/>
  <c r="CO450" i="1"/>
  <c r="BU450" i="1"/>
  <c r="BZ450" i="1"/>
  <c r="BR450" i="1"/>
  <c r="BW450" i="1"/>
  <c r="CB450" i="1"/>
  <c r="CE450" i="1"/>
  <c r="BV450" i="1"/>
  <c r="CA450" i="1"/>
  <c r="CF450" i="1"/>
  <c r="CG450" i="1"/>
  <c r="CH450" i="1"/>
  <c r="AJ450" i="1"/>
  <c r="CI450" i="1"/>
  <c r="CJ450" i="1"/>
  <c r="CL450" i="1"/>
  <c r="BS450" i="1"/>
  <c r="BX450" i="1"/>
  <c r="CC450" i="1"/>
  <c r="BT450" i="1"/>
  <c r="BY450" i="1"/>
  <c r="CD450" i="1"/>
  <c r="BP450" i="1"/>
  <c r="AV450" i="1"/>
  <c r="BA450" i="1"/>
  <c r="AS450" i="1"/>
  <c r="AX450" i="1"/>
  <c r="BC450" i="1"/>
  <c r="BF450" i="1"/>
  <c r="AW450" i="1"/>
  <c r="BB450" i="1"/>
  <c r="BG450" i="1"/>
  <c r="BH450" i="1"/>
  <c r="BI450" i="1"/>
  <c r="AI450" i="1"/>
  <c r="BJ450" i="1"/>
  <c r="BK450" i="1"/>
  <c r="BM450" i="1"/>
  <c r="AT450" i="1"/>
  <c r="AY450" i="1"/>
  <c r="BD450" i="1"/>
  <c r="AU450" i="1"/>
  <c r="AZ450" i="1"/>
  <c r="BE450" i="1"/>
  <c r="AQ450" i="1"/>
  <c r="X450" i="1"/>
  <c r="FO268" i="1"/>
  <c r="FQ268" i="1"/>
  <c r="FS268" i="1"/>
  <c r="ER268" i="1"/>
  <c r="EW268" i="1"/>
  <c r="EO268" i="1"/>
  <c r="ET268" i="1"/>
  <c r="EY268" i="1"/>
  <c r="FB268" i="1"/>
  <c r="ES268" i="1"/>
  <c r="EX268" i="1"/>
  <c r="FC268" i="1"/>
  <c r="FD268" i="1"/>
  <c r="FE268" i="1"/>
  <c r="AM268" i="1"/>
  <c r="FF268" i="1"/>
  <c r="FG268" i="1"/>
  <c r="FI268" i="1"/>
  <c r="EP268" i="1"/>
  <c r="EU268" i="1"/>
  <c r="EZ268" i="1"/>
  <c r="EQ268" i="1"/>
  <c r="EV268" i="1"/>
  <c r="FA268" i="1"/>
  <c r="EM268" i="1"/>
  <c r="DS268" i="1"/>
  <c r="DX268" i="1"/>
  <c r="DP268" i="1"/>
  <c r="DU268" i="1"/>
  <c r="DZ268" i="1"/>
  <c r="EC268" i="1"/>
  <c r="EH268" i="1"/>
  <c r="EJ268" i="1"/>
  <c r="DT268" i="1"/>
  <c r="DY268" i="1"/>
  <c r="AL268" i="1"/>
  <c r="ED268" i="1"/>
  <c r="EE268" i="1"/>
  <c r="EG268" i="1"/>
  <c r="DQ268" i="1"/>
  <c r="DV268" i="1"/>
  <c r="EA268" i="1"/>
  <c r="DR268" i="1"/>
  <c r="DW268" i="1"/>
  <c r="EB268" i="1"/>
  <c r="EF268" i="1"/>
  <c r="DN268" i="1"/>
  <c r="CT268" i="1"/>
  <c r="CY268" i="1"/>
  <c r="CQ268" i="1"/>
  <c r="CV268" i="1"/>
  <c r="DA268" i="1"/>
  <c r="DD268" i="1"/>
  <c r="CU268" i="1"/>
  <c r="CZ268" i="1"/>
  <c r="DE268" i="1"/>
  <c r="DF268" i="1"/>
  <c r="DG268" i="1"/>
  <c r="AK268" i="1"/>
  <c r="DH268" i="1"/>
  <c r="DI268" i="1"/>
  <c r="DK268" i="1"/>
  <c r="CR268" i="1"/>
  <c r="CW268" i="1"/>
  <c r="DB268" i="1"/>
  <c r="CS268" i="1"/>
  <c r="CX268" i="1"/>
  <c r="DC268" i="1"/>
  <c r="CO268" i="1"/>
  <c r="BU268" i="1"/>
  <c r="BZ268" i="1"/>
  <c r="BR268" i="1"/>
  <c r="BW268" i="1"/>
  <c r="CB268" i="1"/>
  <c r="CE268" i="1"/>
  <c r="BV268" i="1"/>
  <c r="CA268" i="1"/>
  <c r="CF268" i="1"/>
  <c r="CG268" i="1"/>
  <c r="CH268" i="1"/>
  <c r="AJ268" i="1"/>
  <c r="CI268" i="1"/>
  <c r="CJ268" i="1"/>
  <c r="CL268" i="1"/>
  <c r="BS268" i="1"/>
  <c r="BX268" i="1"/>
  <c r="CC268" i="1"/>
  <c r="BT268" i="1"/>
  <c r="BY268" i="1"/>
  <c r="CD268" i="1"/>
  <c r="BP268" i="1"/>
  <c r="AV268" i="1"/>
  <c r="BA268" i="1"/>
  <c r="AS268" i="1"/>
  <c r="AX268" i="1"/>
  <c r="BC268" i="1"/>
  <c r="BF268" i="1"/>
  <c r="AW268" i="1"/>
  <c r="BB268" i="1"/>
  <c r="BG268" i="1"/>
  <c r="BH268" i="1"/>
  <c r="BI268" i="1"/>
  <c r="AI268" i="1"/>
  <c r="BJ268" i="1"/>
  <c r="BK268" i="1"/>
  <c r="BM268" i="1"/>
  <c r="AT268" i="1"/>
  <c r="AY268" i="1"/>
  <c r="BD268" i="1"/>
  <c r="AU268" i="1"/>
  <c r="AZ268" i="1"/>
  <c r="BE268" i="1"/>
  <c r="AQ268" i="1"/>
  <c r="X268" i="1"/>
  <c r="FO267" i="1"/>
  <c r="FQ267" i="1"/>
  <c r="FS267" i="1"/>
  <c r="ER267" i="1"/>
  <c r="EW267" i="1"/>
  <c r="EO267" i="1"/>
  <c r="ET267" i="1"/>
  <c r="EY267" i="1"/>
  <c r="FB267" i="1"/>
  <c r="ES267" i="1"/>
  <c r="EX267" i="1"/>
  <c r="FC267" i="1"/>
  <c r="FD267" i="1"/>
  <c r="FE267" i="1"/>
  <c r="AM267" i="1"/>
  <c r="FF267" i="1"/>
  <c r="FG267" i="1"/>
  <c r="FI267" i="1"/>
  <c r="EP267" i="1"/>
  <c r="EU267" i="1"/>
  <c r="EZ267" i="1"/>
  <c r="EQ267" i="1"/>
  <c r="EV267" i="1"/>
  <c r="FA267" i="1"/>
  <c r="EM267" i="1"/>
  <c r="DS267" i="1"/>
  <c r="DX267" i="1"/>
  <c r="DP267" i="1"/>
  <c r="DU267" i="1"/>
  <c r="DZ267" i="1"/>
  <c r="EC267" i="1"/>
  <c r="EH267" i="1"/>
  <c r="EJ267" i="1"/>
  <c r="DT267" i="1"/>
  <c r="DY267" i="1"/>
  <c r="AL267" i="1"/>
  <c r="ED267" i="1"/>
  <c r="EE267" i="1"/>
  <c r="EG267" i="1"/>
  <c r="DQ267" i="1"/>
  <c r="DV267" i="1"/>
  <c r="EA267" i="1"/>
  <c r="DR267" i="1"/>
  <c r="DW267" i="1"/>
  <c r="EB267" i="1"/>
  <c r="EF267" i="1"/>
  <c r="DN267" i="1"/>
  <c r="CT267" i="1"/>
  <c r="CY267" i="1"/>
  <c r="CQ267" i="1"/>
  <c r="CV267" i="1"/>
  <c r="DA267" i="1"/>
  <c r="DD267" i="1"/>
  <c r="CU267" i="1"/>
  <c r="CZ267" i="1"/>
  <c r="DE267" i="1"/>
  <c r="DF267" i="1"/>
  <c r="DG267" i="1"/>
  <c r="AK267" i="1"/>
  <c r="DH267" i="1"/>
  <c r="DI267" i="1"/>
  <c r="DK267" i="1"/>
  <c r="CR267" i="1"/>
  <c r="CW267" i="1"/>
  <c r="DB267" i="1"/>
  <c r="CS267" i="1"/>
  <c r="CX267" i="1"/>
  <c r="DC267" i="1"/>
  <c r="CO267" i="1"/>
  <c r="BU267" i="1"/>
  <c r="BZ267" i="1"/>
  <c r="BR267" i="1"/>
  <c r="BW267" i="1"/>
  <c r="CB267" i="1"/>
  <c r="CE267" i="1"/>
  <c r="BV267" i="1"/>
  <c r="CA267" i="1"/>
  <c r="CF267" i="1"/>
  <c r="CG267" i="1"/>
  <c r="CH267" i="1"/>
  <c r="AJ267" i="1"/>
  <c r="CI267" i="1"/>
  <c r="CJ267" i="1"/>
  <c r="CL267" i="1"/>
  <c r="BS267" i="1"/>
  <c r="BX267" i="1"/>
  <c r="CC267" i="1"/>
  <c r="BT267" i="1"/>
  <c r="BY267" i="1"/>
  <c r="CD267" i="1"/>
  <c r="BP267" i="1"/>
  <c r="AV267" i="1"/>
  <c r="BA267" i="1"/>
  <c r="AS267" i="1"/>
  <c r="AX267" i="1"/>
  <c r="BC267" i="1"/>
  <c r="BF267" i="1"/>
  <c r="AW267" i="1"/>
  <c r="BB267" i="1"/>
  <c r="BG267" i="1"/>
  <c r="BH267" i="1"/>
  <c r="BI267" i="1"/>
  <c r="AI267" i="1"/>
  <c r="BJ267" i="1"/>
  <c r="BK267" i="1"/>
  <c r="BM267" i="1"/>
  <c r="AT267" i="1"/>
  <c r="AY267" i="1"/>
  <c r="BD267" i="1"/>
  <c r="AU267" i="1"/>
  <c r="AZ267" i="1"/>
  <c r="BE267" i="1"/>
  <c r="AQ267" i="1"/>
  <c r="X267" i="1"/>
  <c r="FS421" i="1"/>
  <c r="ER421" i="1"/>
  <c r="EW421" i="1"/>
  <c r="EO421" i="1"/>
  <c r="ET421" i="1"/>
  <c r="EY421" i="1"/>
  <c r="FB421" i="1"/>
  <c r="ES421" i="1"/>
  <c r="EX421" i="1"/>
  <c r="FC421" i="1"/>
  <c r="FD421" i="1"/>
  <c r="FE421" i="1"/>
  <c r="AM421" i="1"/>
  <c r="FF421" i="1"/>
  <c r="FG421" i="1"/>
  <c r="FI421" i="1"/>
  <c r="EP421" i="1"/>
  <c r="EU421" i="1"/>
  <c r="EZ421" i="1"/>
  <c r="EQ421" i="1"/>
  <c r="EV421" i="1"/>
  <c r="FA421" i="1"/>
  <c r="EM421" i="1"/>
  <c r="DS421" i="1"/>
  <c r="DX421" i="1"/>
  <c r="DP421" i="1"/>
  <c r="DU421" i="1"/>
  <c r="DZ421" i="1"/>
  <c r="EC421" i="1"/>
  <c r="DT421" i="1"/>
  <c r="DY421" i="1"/>
  <c r="ED421" i="1"/>
  <c r="EE421" i="1"/>
  <c r="EF421" i="1"/>
  <c r="AL421" i="1"/>
  <c r="EG421" i="1"/>
  <c r="EH421" i="1"/>
  <c r="EJ421" i="1"/>
  <c r="DQ421" i="1"/>
  <c r="DV421" i="1"/>
  <c r="EA421" i="1"/>
  <c r="DR421" i="1"/>
  <c r="DW421" i="1"/>
  <c r="EB421" i="1"/>
  <c r="DN421" i="1"/>
  <c r="CT421" i="1"/>
  <c r="CY421" i="1"/>
  <c r="CQ421" i="1"/>
  <c r="CV421" i="1"/>
  <c r="DA421" i="1"/>
  <c r="DD421" i="1"/>
  <c r="CU421" i="1"/>
  <c r="CZ421" i="1"/>
  <c r="DE421" i="1"/>
  <c r="DF421" i="1"/>
  <c r="DG421" i="1"/>
  <c r="AK421" i="1"/>
  <c r="DH421" i="1"/>
  <c r="DI421" i="1"/>
  <c r="DK421" i="1"/>
  <c r="CR421" i="1"/>
  <c r="CW421" i="1"/>
  <c r="DB421" i="1"/>
  <c r="CS421" i="1"/>
  <c r="CX421" i="1"/>
  <c r="DC421" i="1"/>
  <c r="CO421" i="1"/>
  <c r="BU421" i="1"/>
  <c r="BZ421" i="1"/>
  <c r="BR421" i="1"/>
  <c r="BW421" i="1"/>
  <c r="CB421" i="1"/>
  <c r="CE421" i="1"/>
  <c r="BV421" i="1"/>
  <c r="CA421" i="1"/>
  <c r="CF421" i="1"/>
  <c r="CG421" i="1"/>
  <c r="CH421" i="1"/>
  <c r="AJ421" i="1"/>
  <c r="CI421" i="1"/>
  <c r="CJ421" i="1"/>
  <c r="CL421" i="1"/>
  <c r="BS421" i="1"/>
  <c r="BX421" i="1"/>
  <c r="CC421" i="1"/>
  <c r="BT421" i="1"/>
  <c r="BY421" i="1"/>
  <c r="CD421" i="1"/>
  <c r="BP421" i="1"/>
  <c r="AV421" i="1"/>
  <c r="BA421" i="1"/>
  <c r="AS421" i="1"/>
  <c r="AX421" i="1"/>
  <c r="BC421" i="1"/>
  <c r="BF421" i="1"/>
  <c r="AW421" i="1"/>
  <c r="BB421" i="1"/>
  <c r="BG421" i="1"/>
  <c r="BH421" i="1"/>
  <c r="BI421" i="1"/>
  <c r="AI421" i="1"/>
  <c r="BJ421" i="1"/>
  <c r="BK421" i="1"/>
  <c r="BM421" i="1"/>
  <c r="AT421" i="1"/>
  <c r="AY421" i="1"/>
  <c r="BD421" i="1"/>
  <c r="AU421" i="1"/>
  <c r="AZ421" i="1"/>
  <c r="BE421" i="1"/>
  <c r="AQ421" i="1"/>
  <c r="X421" i="1"/>
  <c r="FO266" i="1"/>
  <c r="FQ266" i="1"/>
  <c r="FS266" i="1"/>
  <c r="ER266" i="1"/>
  <c r="EW266" i="1"/>
  <c r="EO266" i="1"/>
  <c r="ET266" i="1"/>
  <c r="EY266" i="1"/>
  <c r="FB266" i="1"/>
  <c r="ES266" i="1"/>
  <c r="EX266" i="1"/>
  <c r="FC266" i="1"/>
  <c r="FD266" i="1"/>
  <c r="FE266" i="1"/>
  <c r="AM266" i="1"/>
  <c r="FF266" i="1"/>
  <c r="FG266" i="1"/>
  <c r="FI266" i="1"/>
  <c r="EP266" i="1"/>
  <c r="EU266" i="1"/>
  <c r="EZ266" i="1"/>
  <c r="EQ266" i="1"/>
  <c r="EV266" i="1"/>
  <c r="FA266" i="1"/>
  <c r="EM266" i="1"/>
  <c r="DS266" i="1"/>
  <c r="DX266" i="1"/>
  <c r="DP266" i="1"/>
  <c r="DU266" i="1"/>
  <c r="DZ266" i="1"/>
  <c r="EC266" i="1"/>
  <c r="EH266" i="1"/>
  <c r="EJ266" i="1"/>
  <c r="DT266" i="1"/>
  <c r="DY266" i="1"/>
  <c r="AL266" i="1"/>
  <c r="ED266" i="1"/>
  <c r="EE266" i="1"/>
  <c r="EG266" i="1"/>
  <c r="DQ266" i="1"/>
  <c r="DV266" i="1"/>
  <c r="EA266" i="1"/>
  <c r="DR266" i="1"/>
  <c r="DW266" i="1"/>
  <c r="EB266" i="1"/>
  <c r="EF266" i="1"/>
  <c r="DN266" i="1"/>
  <c r="CT266" i="1"/>
  <c r="CY266" i="1"/>
  <c r="CQ266" i="1"/>
  <c r="CV266" i="1"/>
  <c r="DA266" i="1"/>
  <c r="DD266" i="1"/>
  <c r="CU266" i="1"/>
  <c r="CZ266" i="1"/>
  <c r="DE266" i="1"/>
  <c r="DF266" i="1"/>
  <c r="DG266" i="1"/>
  <c r="AK266" i="1"/>
  <c r="DH266" i="1"/>
  <c r="DI266" i="1"/>
  <c r="DK266" i="1"/>
  <c r="CR266" i="1"/>
  <c r="CW266" i="1"/>
  <c r="DB266" i="1"/>
  <c r="CS266" i="1"/>
  <c r="CX266" i="1"/>
  <c r="DC266" i="1"/>
  <c r="CO266" i="1"/>
  <c r="BU266" i="1"/>
  <c r="BZ266" i="1"/>
  <c r="BR266" i="1"/>
  <c r="BW266" i="1"/>
  <c r="CB266" i="1"/>
  <c r="CE266" i="1"/>
  <c r="BV266" i="1"/>
  <c r="CA266" i="1"/>
  <c r="CF266" i="1"/>
  <c r="CG266" i="1"/>
  <c r="CH266" i="1"/>
  <c r="AJ266" i="1"/>
  <c r="CI266" i="1"/>
  <c r="CJ266" i="1"/>
  <c r="CL266" i="1"/>
  <c r="BS266" i="1"/>
  <c r="BX266" i="1"/>
  <c r="CC266" i="1"/>
  <c r="BT266" i="1"/>
  <c r="BY266" i="1"/>
  <c r="CD266" i="1"/>
  <c r="BP266" i="1"/>
  <c r="AV266" i="1"/>
  <c r="BA266" i="1"/>
  <c r="AS266" i="1"/>
  <c r="AX266" i="1"/>
  <c r="BC266" i="1"/>
  <c r="BF266" i="1"/>
  <c r="AW266" i="1"/>
  <c r="BB266" i="1"/>
  <c r="BG266" i="1"/>
  <c r="BH266" i="1"/>
  <c r="BI266" i="1"/>
  <c r="AI266" i="1"/>
  <c r="BJ266" i="1"/>
  <c r="BK266" i="1"/>
  <c r="BM266" i="1"/>
  <c r="AT266" i="1"/>
  <c r="AY266" i="1"/>
  <c r="BD266" i="1"/>
  <c r="AU266" i="1"/>
  <c r="AZ266" i="1"/>
  <c r="BE266" i="1"/>
  <c r="AQ266" i="1"/>
  <c r="X266" i="1"/>
  <c r="FO265" i="1"/>
  <c r="FQ265" i="1"/>
  <c r="FS265" i="1"/>
  <c r="ER265" i="1"/>
  <c r="EW265" i="1"/>
  <c r="EO265" i="1"/>
  <c r="ET265" i="1"/>
  <c r="EY265" i="1"/>
  <c r="FB265" i="1"/>
  <c r="ES265" i="1"/>
  <c r="EX265" i="1"/>
  <c r="FC265" i="1"/>
  <c r="FD265" i="1"/>
  <c r="FE265" i="1"/>
  <c r="AM265" i="1"/>
  <c r="FF265" i="1"/>
  <c r="FG265" i="1"/>
  <c r="FI265" i="1"/>
  <c r="EP265" i="1"/>
  <c r="EU265" i="1"/>
  <c r="EZ265" i="1"/>
  <c r="EQ265" i="1"/>
  <c r="EV265" i="1"/>
  <c r="FA265" i="1"/>
  <c r="EM265" i="1"/>
  <c r="DS265" i="1"/>
  <c r="DX265" i="1"/>
  <c r="DP265" i="1"/>
  <c r="DU265" i="1"/>
  <c r="DZ265" i="1"/>
  <c r="EC265" i="1"/>
  <c r="EH265" i="1"/>
  <c r="EJ265" i="1"/>
  <c r="DT265" i="1"/>
  <c r="DY265" i="1"/>
  <c r="AL265" i="1"/>
  <c r="ED265" i="1"/>
  <c r="EE265" i="1"/>
  <c r="EG265" i="1"/>
  <c r="DQ265" i="1"/>
  <c r="DV265" i="1"/>
  <c r="EA265" i="1"/>
  <c r="DR265" i="1"/>
  <c r="DW265" i="1"/>
  <c r="EB265" i="1"/>
  <c r="EF265" i="1"/>
  <c r="DN265" i="1"/>
  <c r="CT265" i="1"/>
  <c r="CY265" i="1"/>
  <c r="CQ265" i="1"/>
  <c r="CV265" i="1"/>
  <c r="DA265" i="1"/>
  <c r="DD265" i="1"/>
  <c r="CU265" i="1"/>
  <c r="CZ265" i="1"/>
  <c r="DE265" i="1"/>
  <c r="DF265" i="1"/>
  <c r="DG265" i="1"/>
  <c r="AK265" i="1"/>
  <c r="DH265" i="1"/>
  <c r="DI265" i="1"/>
  <c r="DK265" i="1"/>
  <c r="CR265" i="1"/>
  <c r="CW265" i="1"/>
  <c r="DB265" i="1"/>
  <c r="CS265" i="1"/>
  <c r="CX265" i="1"/>
  <c r="DC265" i="1"/>
  <c r="CO265" i="1"/>
  <c r="BU265" i="1"/>
  <c r="BZ265" i="1"/>
  <c r="BR265" i="1"/>
  <c r="BW265" i="1"/>
  <c r="CB265" i="1"/>
  <c r="CE265" i="1"/>
  <c r="BV265" i="1"/>
  <c r="CA265" i="1"/>
  <c r="CF265" i="1"/>
  <c r="CG265" i="1"/>
  <c r="CH265" i="1"/>
  <c r="AJ265" i="1"/>
  <c r="CI265" i="1"/>
  <c r="CJ265" i="1"/>
  <c r="CL265" i="1"/>
  <c r="BS265" i="1"/>
  <c r="BX265" i="1"/>
  <c r="CC265" i="1"/>
  <c r="BT265" i="1"/>
  <c r="BY265" i="1"/>
  <c r="CD265" i="1"/>
  <c r="BP265" i="1"/>
  <c r="AV265" i="1"/>
  <c r="BA265" i="1"/>
  <c r="AS265" i="1"/>
  <c r="AX265" i="1"/>
  <c r="BC265" i="1"/>
  <c r="BF265" i="1"/>
  <c r="AW265" i="1"/>
  <c r="BB265" i="1"/>
  <c r="BG265" i="1"/>
  <c r="BH265" i="1"/>
  <c r="BI265" i="1"/>
  <c r="AI265" i="1"/>
  <c r="BJ265" i="1"/>
  <c r="BK265" i="1"/>
  <c r="BM265" i="1"/>
  <c r="AT265" i="1"/>
  <c r="AY265" i="1"/>
  <c r="BD265" i="1"/>
  <c r="AU265" i="1"/>
  <c r="AZ265" i="1"/>
  <c r="BE265" i="1"/>
  <c r="AQ265" i="1"/>
  <c r="X265" i="1"/>
  <c r="FO264" i="1"/>
  <c r="FQ264" i="1"/>
  <c r="FS264" i="1"/>
  <c r="ER264" i="1"/>
  <c r="EW264" i="1"/>
  <c r="EO264" i="1"/>
  <c r="ET264" i="1"/>
  <c r="EY264" i="1"/>
  <c r="FB264" i="1"/>
  <c r="ES264" i="1"/>
  <c r="EX264" i="1"/>
  <c r="FC264" i="1"/>
  <c r="FD264" i="1"/>
  <c r="FE264" i="1"/>
  <c r="AM264" i="1"/>
  <c r="FF264" i="1"/>
  <c r="FG264" i="1"/>
  <c r="FI264" i="1"/>
  <c r="EP264" i="1"/>
  <c r="EU264" i="1"/>
  <c r="EZ264" i="1"/>
  <c r="EQ264" i="1"/>
  <c r="EV264" i="1"/>
  <c r="FA264" i="1"/>
  <c r="EM264" i="1"/>
  <c r="DS264" i="1"/>
  <c r="DX264" i="1"/>
  <c r="DP264" i="1"/>
  <c r="DU264" i="1"/>
  <c r="DZ264" i="1"/>
  <c r="EC264" i="1"/>
  <c r="EH264" i="1"/>
  <c r="EJ264" i="1"/>
  <c r="DT264" i="1"/>
  <c r="DY264" i="1"/>
  <c r="AL264" i="1"/>
  <c r="ED264" i="1"/>
  <c r="EE264" i="1"/>
  <c r="EG264" i="1"/>
  <c r="DQ264" i="1"/>
  <c r="DV264" i="1"/>
  <c r="EA264" i="1"/>
  <c r="DR264" i="1"/>
  <c r="DW264" i="1"/>
  <c r="EB264" i="1"/>
  <c r="EF264" i="1"/>
  <c r="DN264" i="1"/>
  <c r="CT264" i="1"/>
  <c r="CY264" i="1"/>
  <c r="CQ264" i="1"/>
  <c r="CV264" i="1"/>
  <c r="DA264" i="1"/>
  <c r="DD264" i="1"/>
  <c r="CU264" i="1"/>
  <c r="CZ264" i="1"/>
  <c r="DE264" i="1"/>
  <c r="DF264" i="1"/>
  <c r="DG264" i="1"/>
  <c r="AK264" i="1"/>
  <c r="DH264" i="1"/>
  <c r="DI264" i="1"/>
  <c r="DK264" i="1"/>
  <c r="CR264" i="1"/>
  <c r="CW264" i="1"/>
  <c r="DB264" i="1"/>
  <c r="CS264" i="1"/>
  <c r="CX264" i="1"/>
  <c r="DC264" i="1"/>
  <c r="CO264" i="1"/>
  <c r="BU264" i="1"/>
  <c r="BZ264" i="1"/>
  <c r="BR264" i="1"/>
  <c r="BW264" i="1"/>
  <c r="CB264" i="1"/>
  <c r="CE264" i="1"/>
  <c r="BV264" i="1"/>
  <c r="CA264" i="1"/>
  <c r="CF264" i="1"/>
  <c r="CG264" i="1"/>
  <c r="CH264" i="1"/>
  <c r="AJ264" i="1"/>
  <c r="CI264" i="1"/>
  <c r="CJ264" i="1"/>
  <c r="CL264" i="1"/>
  <c r="BS264" i="1"/>
  <c r="BX264" i="1"/>
  <c r="CC264" i="1"/>
  <c r="BT264" i="1"/>
  <c r="BY264" i="1"/>
  <c r="CD264" i="1"/>
  <c r="BP264" i="1"/>
  <c r="AV264" i="1"/>
  <c r="BA264" i="1"/>
  <c r="AS264" i="1"/>
  <c r="AX264" i="1"/>
  <c r="BC264" i="1"/>
  <c r="BF264" i="1"/>
  <c r="AW264" i="1"/>
  <c r="BB264" i="1"/>
  <c r="BG264" i="1"/>
  <c r="BH264" i="1"/>
  <c r="BI264" i="1"/>
  <c r="AI264" i="1"/>
  <c r="BJ264" i="1"/>
  <c r="BK264" i="1"/>
  <c r="BM264" i="1"/>
  <c r="AT264" i="1"/>
  <c r="AY264" i="1"/>
  <c r="BD264" i="1"/>
  <c r="AU264" i="1"/>
  <c r="AZ264" i="1"/>
  <c r="BE264" i="1"/>
  <c r="AQ264" i="1"/>
  <c r="X264" i="1"/>
  <c r="FO263" i="1"/>
  <c r="FQ263" i="1"/>
  <c r="FS263" i="1"/>
  <c r="ER263" i="1"/>
  <c r="EW263" i="1"/>
  <c r="EO263" i="1"/>
  <c r="ET263" i="1"/>
  <c r="EY263" i="1"/>
  <c r="FB263" i="1"/>
  <c r="ES263" i="1"/>
  <c r="EX263" i="1"/>
  <c r="FC263" i="1"/>
  <c r="FD263" i="1"/>
  <c r="FE263" i="1"/>
  <c r="AM263" i="1"/>
  <c r="FF263" i="1"/>
  <c r="FG263" i="1"/>
  <c r="FI263" i="1"/>
  <c r="EP263" i="1"/>
  <c r="EU263" i="1"/>
  <c r="EZ263" i="1"/>
  <c r="EQ263" i="1"/>
  <c r="EV263" i="1"/>
  <c r="FA263" i="1"/>
  <c r="EM263" i="1"/>
  <c r="DS263" i="1"/>
  <c r="DX263" i="1"/>
  <c r="DP263" i="1"/>
  <c r="DU263" i="1"/>
  <c r="DZ263" i="1"/>
  <c r="EC263" i="1"/>
  <c r="EH263" i="1"/>
  <c r="EJ263" i="1"/>
  <c r="DT263" i="1"/>
  <c r="DY263" i="1"/>
  <c r="AL263" i="1"/>
  <c r="ED263" i="1"/>
  <c r="EE263" i="1"/>
  <c r="EG263" i="1"/>
  <c r="DQ263" i="1"/>
  <c r="DV263" i="1"/>
  <c r="EA263" i="1"/>
  <c r="DR263" i="1"/>
  <c r="DW263" i="1"/>
  <c r="EB263" i="1"/>
  <c r="EF263" i="1"/>
  <c r="DN263" i="1"/>
  <c r="CT263" i="1"/>
  <c r="CY263" i="1"/>
  <c r="CQ263" i="1"/>
  <c r="CV263" i="1"/>
  <c r="DA263" i="1"/>
  <c r="DD263" i="1"/>
  <c r="CU263" i="1"/>
  <c r="CZ263" i="1"/>
  <c r="DE263" i="1"/>
  <c r="DF263" i="1"/>
  <c r="DG263" i="1"/>
  <c r="AK263" i="1"/>
  <c r="DH263" i="1"/>
  <c r="DI263" i="1"/>
  <c r="DK263" i="1"/>
  <c r="CR263" i="1"/>
  <c r="CW263" i="1"/>
  <c r="DB263" i="1"/>
  <c r="CS263" i="1"/>
  <c r="CX263" i="1"/>
  <c r="DC263" i="1"/>
  <c r="CO263" i="1"/>
  <c r="BU263" i="1"/>
  <c r="BZ263" i="1"/>
  <c r="BR263" i="1"/>
  <c r="BW263" i="1"/>
  <c r="CB263" i="1"/>
  <c r="CE263" i="1"/>
  <c r="BV263" i="1"/>
  <c r="CA263" i="1"/>
  <c r="CF263" i="1"/>
  <c r="CG263" i="1"/>
  <c r="CH263" i="1"/>
  <c r="AJ263" i="1"/>
  <c r="CI263" i="1"/>
  <c r="CJ263" i="1"/>
  <c r="CL263" i="1"/>
  <c r="BS263" i="1"/>
  <c r="BX263" i="1"/>
  <c r="CC263" i="1"/>
  <c r="BT263" i="1"/>
  <c r="BY263" i="1"/>
  <c r="CD263" i="1"/>
  <c r="BP263" i="1"/>
  <c r="AV263" i="1"/>
  <c r="BA263" i="1"/>
  <c r="AS263" i="1"/>
  <c r="AX263" i="1"/>
  <c r="BC263" i="1"/>
  <c r="BF263" i="1"/>
  <c r="AW263" i="1"/>
  <c r="BB263" i="1"/>
  <c r="BG263" i="1"/>
  <c r="BH263" i="1"/>
  <c r="BI263" i="1"/>
  <c r="AI263" i="1"/>
  <c r="BJ263" i="1"/>
  <c r="BK263" i="1"/>
  <c r="BM263" i="1"/>
  <c r="AT263" i="1"/>
  <c r="AY263" i="1"/>
  <c r="BD263" i="1"/>
  <c r="AU263" i="1"/>
  <c r="AZ263" i="1"/>
  <c r="BE263" i="1"/>
  <c r="AQ263" i="1"/>
  <c r="X263" i="1"/>
  <c r="FO262" i="1"/>
  <c r="FQ262" i="1"/>
  <c r="FS262" i="1"/>
  <c r="ER262" i="1"/>
  <c r="EW262" i="1"/>
  <c r="EO262" i="1"/>
  <c r="ET262" i="1"/>
  <c r="EY262" i="1"/>
  <c r="FB262" i="1"/>
  <c r="ES262" i="1"/>
  <c r="EX262" i="1"/>
  <c r="FC262" i="1"/>
  <c r="FD262" i="1"/>
  <c r="FE262" i="1"/>
  <c r="AM262" i="1"/>
  <c r="FF262" i="1"/>
  <c r="FG262" i="1"/>
  <c r="FI262" i="1"/>
  <c r="EP262" i="1"/>
  <c r="EU262" i="1"/>
  <c r="EZ262" i="1"/>
  <c r="EQ262" i="1"/>
  <c r="EV262" i="1"/>
  <c r="FA262" i="1"/>
  <c r="EM262" i="1"/>
  <c r="DS262" i="1"/>
  <c r="DX262" i="1"/>
  <c r="DP262" i="1"/>
  <c r="DU262" i="1"/>
  <c r="DZ262" i="1"/>
  <c r="EC262" i="1"/>
  <c r="EH262" i="1"/>
  <c r="EJ262" i="1"/>
  <c r="DT262" i="1"/>
  <c r="DY262" i="1"/>
  <c r="AL262" i="1"/>
  <c r="ED262" i="1"/>
  <c r="EE262" i="1"/>
  <c r="EG262" i="1"/>
  <c r="DQ262" i="1"/>
  <c r="DV262" i="1"/>
  <c r="EA262" i="1"/>
  <c r="DR262" i="1"/>
  <c r="DW262" i="1"/>
  <c r="EB262" i="1"/>
  <c r="EF262" i="1"/>
  <c r="DN262" i="1"/>
  <c r="CT262" i="1"/>
  <c r="CY262" i="1"/>
  <c r="CQ262" i="1"/>
  <c r="CV262" i="1"/>
  <c r="DA262" i="1"/>
  <c r="DD262" i="1"/>
  <c r="CU262" i="1"/>
  <c r="CZ262" i="1"/>
  <c r="DE262" i="1"/>
  <c r="DF262" i="1"/>
  <c r="DG262" i="1"/>
  <c r="AK262" i="1"/>
  <c r="DH262" i="1"/>
  <c r="DI262" i="1"/>
  <c r="DK262" i="1"/>
  <c r="CR262" i="1"/>
  <c r="CW262" i="1"/>
  <c r="DB262" i="1"/>
  <c r="CS262" i="1"/>
  <c r="CX262" i="1"/>
  <c r="DC262" i="1"/>
  <c r="CO262" i="1"/>
  <c r="BU262" i="1"/>
  <c r="BZ262" i="1"/>
  <c r="BR262" i="1"/>
  <c r="BW262" i="1"/>
  <c r="CB262" i="1"/>
  <c r="CE262" i="1"/>
  <c r="BV262" i="1"/>
  <c r="CA262" i="1"/>
  <c r="CF262" i="1"/>
  <c r="CG262" i="1"/>
  <c r="CH262" i="1"/>
  <c r="AJ262" i="1"/>
  <c r="CI262" i="1"/>
  <c r="CJ262" i="1"/>
  <c r="CL262" i="1"/>
  <c r="BS262" i="1"/>
  <c r="BX262" i="1"/>
  <c r="CC262" i="1"/>
  <c r="BT262" i="1"/>
  <c r="BY262" i="1"/>
  <c r="CD262" i="1"/>
  <c r="BP262" i="1"/>
  <c r="AV262" i="1"/>
  <c r="BA262" i="1"/>
  <c r="AS262" i="1"/>
  <c r="AX262" i="1"/>
  <c r="BC262" i="1"/>
  <c r="BF262" i="1"/>
  <c r="AW262" i="1"/>
  <c r="BB262" i="1"/>
  <c r="BG262" i="1"/>
  <c r="BH262" i="1"/>
  <c r="BI262" i="1"/>
  <c r="AI262" i="1"/>
  <c r="BJ262" i="1"/>
  <c r="BK262" i="1"/>
  <c r="BM262" i="1"/>
  <c r="AT262" i="1"/>
  <c r="AY262" i="1"/>
  <c r="BD262" i="1"/>
  <c r="AU262" i="1"/>
  <c r="AZ262" i="1"/>
  <c r="BE262" i="1"/>
  <c r="AQ262" i="1"/>
  <c r="X262" i="1"/>
  <c r="FO261" i="1"/>
  <c r="FQ261" i="1"/>
  <c r="FS261" i="1"/>
  <c r="ER261" i="1"/>
  <c r="EW261" i="1"/>
  <c r="EO261" i="1"/>
  <c r="ET261" i="1"/>
  <c r="EY261" i="1"/>
  <c r="FB261" i="1"/>
  <c r="ES261" i="1"/>
  <c r="EX261" i="1"/>
  <c r="FC261" i="1"/>
  <c r="FD261" i="1"/>
  <c r="FE261" i="1"/>
  <c r="AM261" i="1"/>
  <c r="FF261" i="1"/>
  <c r="FG261" i="1"/>
  <c r="FI261" i="1"/>
  <c r="EP261" i="1"/>
  <c r="EU261" i="1"/>
  <c r="EZ261" i="1"/>
  <c r="EQ261" i="1"/>
  <c r="EV261" i="1"/>
  <c r="FA261" i="1"/>
  <c r="EM261" i="1"/>
  <c r="DS261" i="1"/>
  <c r="DX261" i="1"/>
  <c r="DP261" i="1"/>
  <c r="DU261" i="1"/>
  <c r="DZ261" i="1"/>
  <c r="EC261" i="1"/>
  <c r="EH261" i="1"/>
  <c r="EJ261" i="1"/>
  <c r="DT261" i="1"/>
  <c r="DY261" i="1"/>
  <c r="AL261" i="1"/>
  <c r="ED261" i="1"/>
  <c r="EE261" i="1"/>
  <c r="EG261" i="1"/>
  <c r="DQ261" i="1"/>
  <c r="DV261" i="1"/>
  <c r="EA261" i="1"/>
  <c r="DR261" i="1"/>
  <c r="DW261" i="1"/>
  <c r="EB261" i="1"/>
  <c r="EF261" i="1"/>
  <c r="DN261" i="1"/>
  <c r="CT261" i="1"/>
  <c r="CY261" i="1"/>
  <c r="CQ261" i="1"/>
  <c r="CV261" i="1"/>
  <c r="DA261" i="1"/>
  <c r="DD261" i="1"/>
  <c r="CU261" i="1"/>
  <c r="CZ261" i="1"/>
  <c r="DE261" i="1"/>
  <c r="DF261" i="1"/>
  <c r="DG261" i="1"/>
  <c r="AK261" i="1"/>
  <c r="DH261" i="1"/>
  <c r="DI261" i="1"/>
  <c r="DK261" i="1"/>
  <c r="CR261" i="1"/>
  <c r="CW261" i="1"/>
  <c r="DB261" i="1"/>
  <c r="CS261" i="1"/>
  <c r="CX261" i="1"/>
  <c r="DC261" i="1"/>
  <c r="CO261" i="1"/>
  <c r="BU261" i="1"/>
  <c r="BZ261" i="1"/>
  <c r="BR261" i="1"/>
  <c r="BW261" i="1"/>
  <c r="CB261" i="1"/>
  <c r="CE261" i="1"/>
  <c r="BV261" i="1"/>
  <c r="CA261" i="1"/>
  <c r="CF261" i="1"/>
  <c r="CG261" i="1"/>
  <c r="CH261" i="1"/>
  <c r="AJ261" i="1"/>
  <c r="CI261" i="1"/>
  <c r="CJ261" i="1"/>
  <c r="CL261" i="1"/>
  <c r="BS261" i="1"/>
  <c r="BX261" i="1"/>
  <c r="CC261" i="1"/>
  <c r="BT261" i="1"/>
  <c r="BY261" i="1"/>
  <c r="CD261" i="1"/>
  <c r="BP261" i="1"/>
  <c r="AV261" i="1"/>
  <c r="BA261" i="1"/>
  <c r="AS261" i="1"/>
  <c r="AX261" i="1"/>
  <c r="BC261" i="1"/>
  <c r="BF261" i="1"/>
  <c r="AW261" i="1"/>
  <c r="BB261" i="1"/>
  <c r="BG261" i="1"/>
  <c r="BH261" i="1"/>
  <c r="BI261" i="1"/>
  <c r="AI261" i="1"/>
  <c r="BJ261" i="1"/>
  <c r="BK261" i="1"/>
  <c r="BM261" i="1"/>
  <c r="AT261" i="1"/>
  <c r="AY261" i="1"/>
  <c r="BD261" i="1"/>
  <c r="AU261" i="1"/>
  <c r="AZ261" i="1"/>
  <c r="BE261" i="1"/>
  <c r="AQ261" i="1"/>
  <c r="X261" i="1"/>
  <c r="FO260" i="1"/>
  <c r="FQ260" i="1"/>
  <c r="FS260" i="1"/>
  <c r="ER260" i="1"/>
  <c r="EW260" i="1"/>
  <c r="EO260" i="1"/>
  <c r="ET260" i="1"/>
  <c r="EY260" i="1"/>
  <c r="FB260" i="1"/>
  <c r="ES260" i="1"/>
  <c r="EX260" i="1"/>
  <c r="FC260" i="1"/>
  <c r="FD260" i="1"/>
  <c r="FE260" i="1"/>
  <c r="AM260" i="1"/>
  <c r="FF260" i="1"/>
  <c r="FG260" i="1"/>
  <c r="FI260" i="1"/>
  <c r="EP260" i="1"/>
  <c r="EU260" i="1"/>
  <c r="EZ260" i="1"/>
  <c r="EQ260" i="1"/>
  <c r="EV260" i="1"/>
  <c r="FA260" i="1"/>
  <c r="EM260" i="1"/>
  <c r="DS260" i="1"/>
  <c r="DX260" i="1"/>
  <c r="DP260" i="1"/>
  <c r="DU260" i="1"/>
  <c r="DZ260" i="1"/>
  <c r="EC260" i="1"/>
  <c r="EH260" i="1"/>
  <c r="EJ260" i="1"/>
  <c r="DT260" i="1"/>
  <c r="DY260" i="1"/>
  <c r="AL260" i="1"/>
  <c r="ED260" i="1"/>
  <c r="EE260" i="1"/>
  <c r="EG260" i="1"/>
  <c r="DQ260" i="1"/>
  <c r="DV260" i="1"/>
  <c r="EA260" i="1"/>
  <c r="DR260" i="1"/>
  <c r="DW260" i="1"/>
  <c r="EB260" i="1"/>
  <c r="EF260" i="1"/>
  <c r="DN260" i="1"/>
  <c r="CT260" i="1"/>
  <c r="CY260" i="1"/>
  <c r="CQ260" i="1"/>
  <c r="CV260" i="1"/>
  <c r="DA260" i="1"/>
  <c r="DD260" i="1"/>
  <c r="CU260" i="1"/>
  <c r="CZ260" i="1"/>
  <c r="DE260" i="1"/>
  <c r="DF260" i="1"/>
  <c r="DG260" i="1"/>
  <c r="AK260" i="1"/>
  <c r="DH260" i="1"/>
  <c r="DI260" i="1"/>
  <c r="DK260" i="1"/>
  <c r="CR260" i="1"/>
  <c r="CW260" i="1"/>
  <c r="DB260" i="1"/>
  <c r="CS260" i="1"/>
  <c r="CX260" i="1"/>
  <c r="DC260" i="1"/>
  <c r="CO260" i="1"/>
  <c r="BU260" i="1"/>
  <c r="BZ260" i="1"/>
  <c r="BR260" i="1"/>
  <c r="BW260" i="1"/>
  <c r="CB260" i="1"/>
  <c r="CE260" i="1"/>
  <c r="BV260" i="1"/>
  <c r="CA260" i="1"/>
  <c r="CF260" i="1"/>
  <c r="CG260" i="1"/>
  <c r="CH260" i="1"/>
  <c r="AJ260" i="1"/>
  <c r="CI260" i="1"/>
  <c r="CJ260" i="1"/>
  <c r="CL260" i="1"/>
  <c r="BS260" i="1"/>
  <c r="BX260" i="1"/>
  <c r="CC260" i="1"/>
  <c r="BT260" i="1"/>
  <c r="BY260" i="1"/>
  <c r="CD260" i="1"/>
  <c r="BP260" i="1"/>
  <c r="AV260" i="1"/>
  <c r="BA260" i="1"/>
  <c r="AS260" i="1"/>
  <c r="AX260" i="1"/>
  <c r="BC260" i="1"/>
  <c r="BF260" i="1"/>
  <c r="AW260" i="1"/>
  <c r="BB260" i="1"/>
  <c r="BG260" i="1"/>
  <c r="BH260" i="1"/>
  <c r="BI260" i="1"/>
  <c r="AI260" i="1"/>
  <c r="BJ260" i="1"/>
  <c r="BK260" i="1"/>
  <c r="BM260" i="1"/>
  <c r="AT260" i="1"/>
  <c r="AY260" i="1"/>
  <c r="BD260" i="1"/>
  <c r="AU260" i="1"/>
  <c r="AZ260" i="1"/>
  <c r="BE260" i="1"/>
  <c r="AQ260" i="1"/>
  <c r="X260" i="1"/>
  <c r="FO259" i="1"/>
  <c r="FQ259" i="1"/>
  <c r="FS259" i="1"/>
  <c r="ER259" i="1"/>
  <c r="EW259" i="1"/>
  <c r="EO259" i="1"/>
  <c r="ET259" i="1"/>
  <c r="EY259" i="1"/>
  <c r="FB259" i="1"/>
  <c r="ES259" i="1"/>
  <c r="EX259" i="1"/>
  <c r="FC259" i="1"/>
  <c r="FD259" i="1"/>
  <c r="FE259" i="1"/>
  <c r="AM259" i="1"/>
  <c r="FF259" i="1"/>
  <c r="FG259" i="1"/>
  <c r="FI259" i="1"/>
  <c r="EP259" i="1"/>
  <c r="EU259" i="1"/>
  <c r="EZ259" i="1"/>
  <c r="EQ259" i="1"/>
  <c r="EV259" i="1"/>
  <c r="FA259" i="1"/>
  <c r="EM259" i="1"/>
  <c r="DS259" i="1"/>
  <c r="DX259" i="1"/>
  <c r="DP259" i="1"/>
  <c r="DU259" i="1"/>
  <c r="DZ259" i="1"/>
  <c r="EC259" i="1"/>
  <c r="EH259" i="1"/>
  <c r="EJ259" i="1"/>
  <c r="DT259" i="1"/>
  <c r="DY259" i="1"/>
  <c r="AL259" i="1"/>
  <c r="ED259" i="1"/>
  <c r="EE259" i="1"/>
  <c r="EG259" i="1"/>
  <c r="DQ259" i="1"/>
  <c r="DV259" i="1"/>
  <c r="EA259" i="1"/>
  <c r="DR259" i="1"/>
  <c r="DW259" i="1"/>
  <c r="EB259" i="1"/>
  <c r="EF259" i="1"/>
  <c r="DN259" i="1"/>
  <c r="CT259" i="1"/>
  <c r="CY259" i="1"/>
  <c r="CQ259" i="1"/>
  <c r="CV259" i="1"/>
  <c r="DA259" i="1"/>
  <c r="DD259" i="1"/>
  <c r="CU259" i="1"/>
  <c r="CZ259" i="1"/>
  <c r="DE259" i="1"/>
  <c r="DF259" i="1"/>
  <c r="DG259" i="1"/>
  <c r="AK259" i="1"/>
  <c r="DH259" i="1"/>
  <c r="DI259" i="1"/>
  <c r="DK259" i="1"/>
  <c r="CR259" i="1"/>
  <c r="CW259" i="1"/>
  <c r="DB259" i="1"/>
  <c r="CS259" i="1"/>
  <c r="CX259" i="1"/>
  <c r="DC259" i="1"/>
  <c r="CO259" i="1"/>
  <c r="BU259" i="1"/>
  <c r="BZ259" i="1"/>
  <c r="BR259" i="1"/>
  <c r="BW259" i="1"/>
  <c r="CB259" i="1"/>
  <c r="CE259" i="1"/>
  <c r="BV259" i="1"/>
  <c r="CA259" i="1"/>
  <c r="CF259" i="1"/>
  <c r="CG259" i="1"/>
  <c r="CH259" i="1"/>
  <c r="AJ259" i="1"/>
  <c r="CI259" i="1"/>
  <c r="CJ259" i="1"/>
  <c r="CL259" i="1"/>
  <c r="BS259" i="1"/>
  <c r="BX259" i="1"/>
  <c r="CC259" i="1"/>
  <c r="BT259" i="1"/>
  <c r="BY259" i="1"/>
  <c r="CD259" i="1"/>
  <c r="BP259" i="1"/>
  <c r="AV259" i="1"/>
  <c r="BA259" i="1"/>
  <c r="AS259" i="1"/>
  <c r="AX259" i="1"/>
  <c r="BC259" i="1"/>
  <c r="BF259" i="1"/>
  <c r="AW259" i="1"/>
  <c r="BB259" i="1"/>
  <c r="BG259" i="1"/>
  <c r="BH259" i="1"/>
  <c r="BI259" i="1"/>
  <c r="AI259" i="1"/>
  <c r="BJ259" i="1"/>
  <c r="BK259" i="1"/>
  <c r="BM259" i="1"/>
  <c r="AT259" i="1"/>
  <c r="AY259" i="1"/>
  <c r="BD259" i="1"/>
  <c r="AU259" i="1"/>
  <c r="AZ259" i="1"/>
  <c r="BE259" i="1"/>
  <c r="AQ259" i="1"/>
  <c r="X259" i="1"/>
  <c r="FO258" i="1"/>
  <c r="FQ258" i="1"/>
  <c r="FS258" i="1"/>
  <c r="ER258" i="1"/>
  <c r="EW258" i="1"/>
  <c r="EO258" i="1"/>
  <c r="ET258" i="1"/>
  <c r="EY258" i="1"/>
  <c r="FB258" i="1"/>
  <c r="ES258" i="1"/>
  <c r="EX258" i="1"/>
  <c r="FC258" i="1"/>
  <c r="FD258" i="1"/>
  <c r="FE258" i="1"/>
  <c r="AM258" i="1"/>
  <c r="FF258" i="1"/>
  <c r="FG258" i="1"/>
  <c r="FI258" i="1"/>
  <c r="EP258" i="1"/>
  <c r="EU258" i="1"/>
  <c r="EZ258" i="1"/>
  <c r="EQ258" i="1"/>
  <c r="EV258" i="1"/>
  <c r="FA258" i="1"/>
  <c r="EM258" i="1"/>
  <c r="DS258" i="1"/>
  <c r="DX258" i="1"/>
  <c r="DP258" i="1"/>
  <c r="DU258" i="1"/>
  <c r="DZ258" i="1"/>
  <c r="EC258" i="1"/>
  <c r="EH258" i="1"/>
  <c r="EJ258" i="1"/>
  <c r="DT258" i="1"/>
  <c r="DY258" i="1"/>
  <c r="AL258" i="1"/>
  <c r="ED258" i="1"/>
  <c r="EE258" i="1"/>
  <c r="EG258" i="1"/>
  <c r="DQ258" i="1"/>
  <c r="DV258" i="1"/>
  <c r="EA258" i="1"/>
  <c r="DR258" i="1"/>
  <c r="DW258" i="1"/>
  <c r="EB258" i="1"/>
  <c r="EF258" i="1"/>
  <c r="DN258" i="1"/>
  <c r="CT258" i="1"/>
  <c r="CY258" i="1"/>
  <c r="CQ258" i="1"/>
  <c r="CV258" i="1"/>
  <c r="DA258" i="1"/>
  <c r="DD258" i="1"/>
  <c r="CU258" i="1"/>
  <c r="CZ258" i="1"/>
  <c r="DE258" i="1"/>
  <c r="DF258" i="1"/>
  <c r="DG258" i="1"/>
  <c r="AK258" i="1"/>
  <c r="DH258" i="1"/>
  <c r="DI258" i="1"/>
  <c r="DK258" i="1"/>
  <c r="CR258" i="1"/>
  <c r="CW258" i="1"/>
  <c r="DB258" i="1"/>
  <c r="CS258" i="1"/>
  <c r="CX258" i="1"/>
  <c r="DC258" i="1"/>
  <c r="CO258" i="1"/>
  <c r="BU258" i="1"/>
  <c r="BZ258" i="1"/>
  <c r="BR258" i="1"/>
  <c r="BW258" i="1"/>
  <c r="CB258" i="1"/>
  <c r="CE258" i="1"/>
  <c r="BV258" i="1"/>
  <c r="CA258" i="1"/>
  <c r="CF258" i="1"/>
  <c r="CG258" i="1"/>
  <c r="CH258" i="1"/>
  <c r="AJ258" i="1"/>
  <c r="CI258" i="1"/>
  <c r="CJ258" i="1"/>
  <c r="CL258" i="1"/>
  <c r="BS258" i="1"/>
  <c r="BX258" i="1"/>
  <c r="CC258" i="1"/>
  <c r="BT258" i="1"/>
  <c r="BY258" i="1"/>
  <c r="CD258" i="1"/>
  <c r="BP258" i="1"/>
  <c r="AV258" i="1"/>
  <c r="BA258" i="1"/>
  <c r="AS258" i="1"/>
  <c r="AX258" i="1"/>
  <c r="BC258" i="1"/>
  <c r="BF258" i="1"/>
  <c r="AW258" i="1"/>
  <c r="BB258" i="1"/>
  <c r="BG258" i="1"/>
  <c r="BH258" i="1"/>
  <c r="BI258" i="1"/>
  <c r="AI258" i="1"/>
  <c r="BJ258" i="1"/>
  <c r="BK258" i="1"/>
  <c r="BM258" i="1"/>
  <c r="AT258" i="1"/>
  <c r="AY258" i="1"/>
  <c r="BD258" i="1"/>
  <c r="AU258" i="1"/>
  <c r="AZ258" i="1"/>
  <c r="BE258" i="1"/>
  <c r="AQ258" i="1"/>
  <c r="X258" i="1"/>
  <c r="FO257" i="1"/>
  <c r="FQ257" i="1"/>
  <c r="FS257" i="1"/>
  <c r="ER257" i="1"/>
  <c r="EW257" i="1"/>
  <c r="EO257" i="1"/>
  <c r="ET257" i="1"/>
  <c r="EY257" i="1"/>
  <c r="FB257" i="1"/>
  <c r="ES257" i="1"/>
  <c r="EX257" i="1"/>
  <c r="FC257" i="1"/>
  <c r="FD257" i="1"/>
  <c r="FE257" i="1"/>
  <c r="AM257" i="1"/>
  <c r="FF257" i="1"/>
  <c r="FG257" i="1"/>
  <c r="FI257" i="1"/>
  <c r="EP257" i="1"/>
  <c r="EU257" i="1"/>
  <c r="EZ257" i="1"/>
  <c r="EQ257" i="1"/>
  <c r="EV257" i="1"/>
  <c r="FA257" i="1"/>
  <c r="EM257" i="1"/>
  <c r="DS257" i="1"/>
  <c r="DX257" i="1"/>
  <c r="DP257" i="1"/>
  <c r="DU257" i="1"/>
  <c r="DZ257" i="1"/>
  <c r="EC257" i="1"/>
  <c r="EH257" i="1"/>
  <c r="EJ257" i="1"/>
  <c r="DT257" i="1"/>
  <c r="DY257" i="1"/>
  <c r="AL257" i="1"/>
  <c r="ED257" i="1"/>
  <c r="EE257" i="1"/>
  <c r="EG257" i="1"/>
  <c r="DQ257" i="1"/>
  <c r="DV257" i="1"/>
  <c r="EA257" i="1"/>
  <c r="DR257" i="1"/>
  <c r="DW257" i="1"/>
  <c r="EB257" i="1"/>
  <c r="EF257" i="1"/>
  <c r="DN257" i="1"/>
  <c r="CT257" i="1"/>
  <c r="CY257" i="1"/>
  <c r="CQ257" i="1"/>
  <c r="CV257" i="1"/>
  <c r="DA257" i="1"/>
  <c r="DD257" i="1"/>
  <c r="CU257" i="1"/>
  <c r="CZ257" i="1"/>
  <c r="DE257" i="1"/>
  <c r="DF257" i="1"/>
  <c r="DG257" i="1"/>
  <c r="AK257" i="1"/>
  <c r="DH257" i="1"/>
  <c r="DI257" i="1"/>
  <c r="DK257" i="1"/>
  <c r="CR257" i="1"/>
  <c r="CW257" i="1"/>
  <c r="DB257" i="1"/>
  <c r="CS257" i="1"/>
  <c r="CX257" i="1"/>
  <c r="DC257" i="1"/>
  <c r="CO257" i="1"/>
  <c r="BU257" i="1"/>
  <c r="BZ257" i="1"/>
  <c r="BR257" i="1"/>
  <c r="BW257" i="1"/>
  <c r="CB257" i="1"/>
  <c r="CE257" i="1"/>
  <c r="BV257" i="1"/>
  <c r="CA257" i="1"/>
  <c r="CF257" i="1"/>
  <c r="CG257" i="1"/>
  <c r="CH257" i="1"/>
  <c r="AJ257" i="1"/>
  <c r="CI257" i="1"/>
  <c r="CJ257" i="1"/>
  <c r="CL257" i="1"/>
  <c r="BS257" i="1"/>
  <c r="BX257" i="1"/>
  <c r="CC257" i="1"/>
  <c r="BT257" i="1"/>
  <c r="BY257" i="1"/>
  <c r="CD257" i="1"/>
  <c r="BP257" i="1"/>
  <c r="AV257" i="1"/>
  <c r="BA257" i="1"/>
  <c r="AS257" i="1"/>
  <c r="AX257" i="1"/>
  <c r="BC257" i="1"/>
  <c r="BF257" i="1"/>
  <c r="AW257" i="1"/>
  <c r="BB257" i="1"/>
  <c r="BG257" i="1"/>
  <c r="BH257" i="1"/>
  <c r="BI257" i="1"/>
  <c r="AI257" i="1"/>
  <c r="BJ257" i="1"/>
  <c r="BK257" i="1"/>
  <c r="BM257" i="1"/>
  <c r="AT257" i="1"/>
  <c r="AY257" i="1"/>
  <c r="BD257" i="1"/>
  <c r="AU257" i="1"/>
  <c r="AZ257" i="1"/>
  <c r="BE257" i="1"/>
  <c r="AQ257" i="1"/>
  <c r="X257" i="1"/>
  <c r="FO256" i="1"/>
  <c r="FQ256" i="1"/>
  <c r="FS256" i="1"/>
  <c r="ER256" i="1"/>
  <c r="EW256" i="1"/>
  <c r="EO256" i="1"/>
  <c r="ET256" i="1"/>
  <c r="EY256" i="1"/>
  <c r="FB256" i="1"/>
  <c r="ES256" i="1"/>
  <c r="EX256" i="1"/>
  <c r="FC256" i="1"/>
  <c r="FD256" i="1"/>
  <c r="FE256" i="1"/>
  <c r="AM256" i="1"/>
  <c r="FF256" i="1"/>
  <c r="FG256" i="1"/>
  <c r="FI256" i="1"/>
  <c r="EP256" i="1"/>
  <c r="EU256" i="1"/>
  <c r="EZ256" i="1"/>
  <c r="EQ256" i="1"/>
  <c r="EV256" i="1"/>
  <c r="FA256" i="1"/>
  <c r="EM256" i="1"/>
  <c r="DS256" i="1"/>
  <c r="DX256" i="1"/>
  <c r="DP256" i="1"/>
  <c r="DU256" i="1"/>
  <c r="DZ256" i="1"/>
  <c r="EC256" i="1"/>
  <c r="EH256" i="1"/>
  <c r="EJ256" i="1"/>
  <c r="DT256" i="1"/>
  <c r="DY256" i="1"/>
  <c r="AL256" i="1"/>
  <c r="ED256" i="1"/>
  <c r="EE256" i="1"/>
  <c r="EG256" i="1"/>
  <c r="DQ256" i="1"/>
  <c r="DV256" i="1"/>
  <c r="EA256" i="1"/>
  <c r="DR256" i="1"/>
  <c r="DW256" i="1"/>
  <c r="EB256" i="1"/>
  <c r="EF256" i="1"/>
  <c r="DN256" i="1"/>
  <c r="CT256" i="1"/>
  <c r="CY256" i="1"/>
  <c r="CQ256" i="1"/>
  <c r="CV256" i="1"/>
  <c r="DA256" i="1"/>
  <c r="DD256" i="1"/>
  <c r="CU256" i="1"/>
  <c r="CZ256" i="1"/>
  <c r="DE256" i="1"/>
  <c r="DF256" i="1"/>
  <c r="DG256" i="1"/>
  <c r="AK256" i="1"/>
  <c r="DH256" i="1"/>
  <c r="DI256" i="1"/>
  <c r="DK256" i="1"/>
  <c r="CR256" i="1"/>
  <c r="CW256" i="1"/>
  <c r="DB256" i="1"/>
  <c r="CS256" i="1"/>
  <c r="CX256" i="1"/>
  <c r="DC256" i="1"/>
  <c r="CO256" i="1"/>
  <c r="BU256" i="1"/>
  <c r="BZ256" i="1"/>
  <c r="BR256" i="1"/>
  <c r="BW256" i="1"/>
  <c r="CB256" i="1"/>
  <c r="CE256" i="1"/>
  <c r="BV256" i="1"/>
  <c r="CA256" i="1"/>
  <c r="CF256" i="1"/>
  <c r="CG256" i="1"/>
  <c r="CH256" i="1"/>
  <c r="AJ256" i="1"/>
  <c r="CI256" i="1"/>
  <c r="CJ256" i="1"/>
  <c r="CL256" i="1"/>
  <c r="BS256" i="1"/>
  <c r="BX256" i="1"/>
  <c r="CC256" i="1"/>
  <c r="BT256" i="1"/>
  <c r="BY256" i="1"/>
  <c r="CD256" i="1"/>
  <c r="BP256" i="1"/>
  <c r="AV256" i="1"/>
  <c r="BA256" i="1"/>
  <c r="AS256" i="1"/>
  <c r="AX256" i="1"/>
  <c r="BC256" i="1"/>
  <c r="BF256" i="1"/>
  <c r="AW256" i="1"/>
  <c r="BB256" i="1"/>
  <c r="BG256" i="1"/>
  <c r="BH256" i="1"/>
  <c r="BI256" i="1"/>
  <c r="AI256" i="1"/>
  <c r="BJ256" i="1"/>
  <c r="BK256" i="1"/>
  <c r="BM256" i="1"/>
  <c r="AT256" i="1"/>
  <c r="AY256" i="1"/>
  <c r="BD256" i="1"/>
  <c r="AU256" i="1"/>
  <c r="AZ256" i="1"/>
  <c r="BE256" i="1"/>
  <c r="AQ256" i="1"/>
  <c r="X256" i="1"/>
  <c r="FO255" i="1"/>
  <c r="FQ255" i="1"/>
  <c r="FS255" i="1"/>
  <c r="ER255" i="1"/>
  <c r="EW255" i="1"/>
  <c r="EO255" i="1"/>
  <c r="ET255" i="1"/>
  <c r="EY255" i="1"/>
  <c r="FB255" i="1"/>
  <c r="ES255" i="1"/>
  <c r="EX255" i="1"/>
  <c r="FC255" i="1"/>
  <c r="FD255" i="1"/>
  <c r="FE255" i="1"/>
  <c r="AM255" i="1"/>
  <c r="FF255" i="1"/>
  <c r="FG255" i="1"/>
  <c r="FI255" i="1"/>
  <c r="EP255" i="1"/>
  <c r="EU255" i="1"/>
  <c r="EZ255" i="1"/>
  <c r="EQ255" i="1"/>
  <c r="EV255" i="1"/>
  <c r="FA255" i="1"/>
  <c r="EM255" i="1"/>
  <c r="DS255" i="1"/>
  <c r="DX255" i="1"/>
  <c r="DP255" i="1"/>
  <c r="DU255" i="1"/>
  <c r="DZ255" i="1"/>
  <c r="EC255" i="1"/>
  <c r="EH255" i="1"/>
  <c r="EJ255" i="1"/>
  <c r="DT255" i="1"/>
  <c r="DY255" i="1"/>
  <c r="AL255" i="1"/>
  <c r="ED255" i="1"/>
  <c r="EE255" i="1"/>
  <c r="EG255" i="1"/>
  <c r="DQ255" i="1"/>
  <c r="DV255" i="1"/>
  <c r="EA255" i="1"/>
  <c r="DR255" i="1"/>
  <c r="DW255" i="1"/>
  <c r="EB255" i="1"/>
  <c r="EF255" i="1"/>
  <c r="DN255" i="1"/>
  <c r="CT255" i="1"/>
  <c r="CY255" i="1"/>
  <c r="CQ255" i="1"/>
  <c r="CV255" i="1"/>
  <c r="DA255" i="1"/>
  <c r="DD255" i="1"/>
  <c r="CU255" i="1"/>
  <c r="CZ255" i="1"/>
  <c r="DE255" i="1"/>
  <c r="DF255" i="1"/>
  <c r="DG255" i="1"/>
  <c r="AK255" i="1"/>
  <c r="DH255" i="1"/>
  <c r="DI255" i="1"/>
  <c r="DK255" i="1"/>
  <c r="CR255" i="1"/>
  <c r="CW255" i="1"/>
  <c r="DB255" i="1"/>
  <c r="CS255" i="1"/>
  <c r="CX255" i="1"/>
  <c r="DC255" i="1"/>
  <c r="CO255" i="1"/>
  <c r="BU255" i="1"/>
  <c r="BZ255" i="1"/>
  <c r="BR255" i="1"/>
  <c r="BW255" i="1"/>
  <c r="CB255" i="1"/>
  <c r="CE255" i="1"/>
  <c r="BV255" i="1"/>
  <c r="CA255" i="1"/>
  <c r="CF255" i="1"/>
  <c r="CG255" i="1"/>
  <c r="CH255" i="1"/>
  <c r="AJ255" i="1"/>
  <c r="CI255" i="1"/>
  <c r="CJ255" i="1"/>
  <c r="CL255" i="1"/>
  <c r="BS255" i="1"/>
  <c r="BX255" i="1"/>
  <c r="CC255" i="1"/>
  <c r="BT255" i="1"/>
  <c r="BY255" i="1"/>
  <c r="CD255" i="1"/>
  <c r="BP255" i="1"/>
  <c r="AV255" i="1"/>
  <c r="BA255" i="1"/>
  <c r="AS255" i="1"/>
  <c r="AX255" i="1"/>
  <c r="BC255" i="1"/>
  <c r="BF255" i="1"/>
  <c r="AW255" i="1"/>
  <c r="BB255" i="1"/>
  <c r="BG255" i="1"/>
  <c r="BH255" i="1"/>
  <c r="BI255" i="1"/>
  <c r="AI255" i="1"/>
  <c r="BJ255" i="1"/>
  <c r="BK255" i="1"/>
  <c r="BM255" i="1"/>
  <c r="AT255" i="1"/>
  <c r="AY255" i="1"/>
  <c r="BD255" i="1"/>
  <c r="AU255" i="1"/>
  <c r="AZ255" i="1"/>
  <c r="BE255" i="1"/>
  <c r="AQ255" i="1"/>
  <c r="X255" i="1"/>
  <c r="FO254" i="1"/>
  <c r="FQ254" i="1"/>
  <c r="FS254" i="1"/>
  <c r="ER254" i="1"/>
  <c r="EW254" i="1"/>
  <c r="EO254" i="1"/>
  <c r="ET254" i="1"/>
  <c r="EY254" i="1"/>
  <c r="FB254" i="1"/>
  <c r="ES254" i="1"/>
  <c r="EX254" i="1"/>
  <c r="FC254" i="1"/>
  <c r="FD254" i="1"/>
  <c r="FE254" i="1"/>
  <c r="AM254" i="1"/>
  <c r="FF254" i="1"/>
  <c r="FG254" i="1"/>
  <c r="FI254" i="1"/>
  <c r="EP254" i="1"/>
  <c r="EU254" i="1"/>
  <c r="EZ254" i="1"/>
  <c r="EQ254" i="1"/>
  <c r="EV254" i="1"/>
  <c r="FA254" i="1"/>
  <c r="EM254" i="1"/>
  <c r="DS254" i="1"/>
  <c r="DX254" i="1"/>
  <c r="DP254" i="1"/>
  <c r="DU254" i="1"/>
  <c r="DZ254" i="1"/>
  <c r="EC254" i="1"/>
  <c r="EH254" i="1"/>
  <c r="EJ254" i="1"/>
  <c r="DT254" i="1"/>
  <c r="DY254" i="1"/>
  <c r="AL254" i="1"/>
  <c r="ED254" i="1"/>
  <c r="EE254" i="1"/>
  <c r="EG254" i="1"/>
  <c r="DQ254" i="1"/>
  <c r="DV254" i="1"/>
  <c r="EA254" i="1"/>
  <c r="DR254" i="1"/>
  <c r="DW254" i="1"/>
  <c r="EB254" i="1"/>
  <c r="EF254" i="1"/>
  <c r="DN254" i="1"/>
  <c r="CT254" i="1"/>
  <c r="CY254" i="1"/>
  <c r="CQ254" i="1"/>
  <c r="CV254" i="1"/>
  <c r="DA254" i="1"/>
  <c r="DD254" i="1"/>
  <c r="CU254" i="1"/>
  <c r="CZ254" i="1"/>
  <c r="DE254" i="1"/>
  <c r="DF254" i="1"/>
  <c r="DG254" i="1"/>
  <c r="AK254" i="1"/>
  <c r="DH254" i="1"/>
  <c r="DI254" i="1"/>
  <c r="DK254" i="1"/>
  <c r="CR254" i="1"/>
  <c r="CW254" i="1"/>
  <c r="DB254" i="1"/>
  <c r="CS254" i="1"/>
  <c r="CX254" i="1"/>
  <c r="DC254" i="1"/>
  <c r="CO254" i="1"/>
  <c r="BU254" i="1"/>
  <c r="BZ254" i="1"/>
  <c r="BR254" i="1"/>
  <c r="BW254" i="1"/>
  <c r="CB254" i="1"/>
  <c r="CE254" i="1"/>
  <c r="BV254" i="1"/>
  <c r="CA254" i="1"/>
  <c r="CF254" i="1"/>
  <c r="CG254" i="1"/>
  <c r="CH254" i="1"/>
  <c r="AJ254" i="1"/>
  <c r="CI254" i="1"/>
  <c r="CJ254" i="1"/>
  <c r="CL254" i="1"/>
  <c r="BS254" i="1"/>
  <c r="BX254" i="1"/>
  <c r="CC254" i="1"/>
  <c r="BT254" i="1"/>
  <c r="BY254" i="1"/>
  <c r="CD254" i="1"/>
  <c r="BP254" i="1"/>
  <c r="AV254" i="1"/>
  <c r="BA254" i="1"/>
  <c r="AS254" i="1"/>
  <c r="AX254" i="1"/>
  <c r="BC254" i="1"/>
  <c r="BF254" i="1"/>
  <c r="AW254" i="1"/>
  <c r="BB254" i="1"/>
  <c r="BG254" i="1"/>
  <c r="BH254" i="1"/>
  <c r="BI254" i="1"/>
  <c r="AI254" i="1"/>
  <c r="BJ254" i="1"/>
  <c r="BK254" i="1"/>
  <c r="BM254" i="1"/>
  <c r="AT254" i="1"/>
  <c r="AY254" i="1"/>
  <c r="BD254" i="1"/>
  <c r="AU254" i="1"/>
  <c r="AZ254" i="1"/>
  <c r="BE254" i="1"/>
  <c r="AQ254" i="1"/>
  <c r="X254" i="1"/>
  <c r="FO253" i="1"/>
  <c r="FQ253" i="1"/>
  <c r="FS253" i="1"/>
  <c r="ER253" i="1"/>
  <c r="EW253" i="1"/>
  <c r="EO253" i="1"/>
  <c r="ET253" i="1"/>
  <c r="EY253" i="1"/>
  <c r="FB253" i="1"/>
  <c r="ES253" i="1"/>
  <c r="EX253" i="1"/>
  <c r="FC253" i="1"/>
  <c r="FD253" i="1"/>
  <c r="FE253" i="1"/>
  <c r="AM253" i="1"/>
  <c r="FF253" i="1"/>
  <c r="FG253" i="1"/>
  <c r="FI253" i="1"/>
  <c r="EP253" i="1"/>
  <c r="EU253" i="1"/>
  <c r="EZ253" i="1"/>
  <c r="EQ253" i="1"/>
  <c r="EV253" i="1"/>
  <c r="FA253" i="1"/>
  <c r="EM253" i="1"/>
  <c r="DS253" i="1"/>
  <c r="DX253" i="1"/>
  <c r="DP253" i="1"/>
  <c r="DU253" i="1"/>
  <c r="DZ253" i="1"/>
  <c r="EC253" i="1"/>
  <c r="EH253" i="1"/>
  <c r="EJ253" i="1"/>
  <c r="DT253" i="1"/>
  <c r="DY253" i="1"/>
  <c r="AL253" i="1"/>
  <c r="ED253" i="1"/>
  <c r="EE253" i="1"/>
  <c r="EG253" i="1"/>
  <c r="DQ253" i="1"/>
  <c r="DV253" i="1"/>
  <c r="EA253" i="1"/>
  <c r="DR253" i="1"/>
  <c r="DW253" i="1"/>
  <c r="EB253" i="1"/>
  <c r="EF253" i="1"/>
  <c r="DN253" i="1"/>
  <c r="CT253" i="1"/>
  <c r="CY253" i="1"/>
  <c r="CQ253" i="1"/>
  <c r="CV253" i="1"/>
  <c r="DA253" i="1"/>
  <c r="DD253" i="1"/>
  <c r="CU253" i="1"/>
  <c r="CZ253" i="1"/>
  <c r="DE253" i="1"/>
  <c r="DF253" i="1"/>
  <c r="DG253" i="1"/>
  <c r="AK253" i="1"/>
  <c r="DH253" i="1"/>
  <c r="DI253" i="1"/>
  <c r="DK253" i="1"/>
  <c r="CR253" i="1"/>
  <c r="CW253" i="1"/>
  <c r="DB253" i="1"/>
  <c r="CS253" i="1"/>
  <c r="CX253" i="1"/>
  <c r="DC253" i="1"/>
  <c r="CO253" i="1"/>
  <c r="BU253" i="1"/>
  <c r="BZ253" i="1"/>
  <c r="BR253" i="1"/>
  <c r="BW253" i="1"/>
  <c r="CB253" i="1"/>
  <c r="CE253" i="1"/>
  <c r="BV253" i="1"/>
  <c r="CA253" i="1"/>
  <c r="CF253" i="1"/>
  <c r="CG253" i="1"/>
  <c r="CH253" i="1"/>
  <c r="AJ253" i="1"/>
  <c r="CI253" i="1"/>
  <c r="CJ253" i="1"/>
  <c r="CL253" i="1"/>
  <c r="BS253" i="1"/>
  <c r="BX253" i="1"/>
  <c r="CC253" i="1"/>
  <c r="BT253" i="1"/>
  <c r="BY253" i="1"/>
  <c r="CD253" i="1"/>
  <c r="BP253" i="1"/>
  <c r="AV253" i="1"/>
  <c r="BA253" i="1"/>
  <c r="AS253" i="1"/>
  <c r="AX253" i="1"/>
  <c r="BC253" i="1"/>
  <c r="BF253" i="1"/>
  <c r="AW253" i="1"/>
  <c r="BB253" i="1"/>
  <c r="BG253" i="1"/>
  <c r="BH253" i="1"/>
  <c r="BI253" i="1"/>
  <c r="AI253" i="1"/>
  <c r="BJ253" i="1"/>
  <c r="BK253" i="1"/>
  <c r="BM253" i="1"/>
  <c r="AT253" i="1"/>
  <c r="AY253" i="1"/>
  <c r="BD253" i="1"/>
  <c r="AU253" i="1"/>
  <c r="AZ253" i="1"/>
  <c r="BE253" i="1"/>
  <c r="AQ253" i="1"/>
  <c r="X253" i="1"/>
  <c r="FO252" i="1"/>
  <c r="FQ252" i="1"/>
  <c r="FS252" i="1"/>
  <c r="ER252" i="1"/>
  <c r="EW252" i="1"/>
  <c r="EO252" i="1"/>
  <c r="ET252" i="1"/>
  <c r="EY252" i="1"/>
  <c r="FB252" i="1"/>
  <c r="ES252" i="1"/>
  <c r="EX252" i="1"/>
  <c r="FC252" i="1"/>
  <c r="FD252" i="1"/>
  <c r="FE252" i="1"/>
  <c r="AM252" i="1"/>
  <c r="FF252" i="1"/>
  <c r="FG252" i="1"/>
  <c r="FI252" i="1"/>
  <c r="EP252" i="1"/>
  <c r="EU252" i="1"/>
  <c r="EZ252" i="1"/>
  <c r="EQ252" i="1"/>
  <c r="EV252" i="1"/>
  <c r="FA252" i="1"/>
  <c r="EM252" i="1"/>
  <c r="DS252" i="1"/>
  <c r="DX252" i="1"/>
  <c r="DP252" i="1"/>
  <c r="DU252" i="1"/>
  <c r="DZ252" i="1"/>
  <c r="EC252" i="1"/>
  <c r="EH252" i="1"/>
  <c r="EJ252" i="1"/>
  <c r="DT252" i="1"/>
  <c r="DY252" i="1"/>
  <c r="AL252" i="1"/>
  <c r="ED252" i="1"/>
  <c r="EE252" i="1"/>
  <c r="EG252" i="1"/>
  <c r="DQ252" i="1"/>
  <c r="DV252" i="1"/>
  <c r="EA252" i="1"/>
  <c r="DR252" i="1"/>
  <c r="DW252" i="1"/>
  <c r="EB252" i="1"/>
  <c r="EF252" i="1"/>
  <c r="DN252" i="1"/>
  <c r="CT252" i="1"/>
  <c r="CY252" i="1"/>
  <c r="CQ252" i="1"/>
  <c r="CV252" i="1"/>
  <c r="DA252" i="1"/>
  <c r="DD252" i="1"/>
  <c r="CU252" i="1"/>
  <c r="CZ252" i="1"/>
  <c r="DE252" i="1"/>
  <c r="DF252" i="1"/>
  <c r="DG252" i="1"/>
  <c r="AK252" i="1"/>
  <c r="DH252" i="1"/>
  <c r="DI252" i="1"/>
  <c r="DK252" i="1"/>
  <c r="CR252" i="1"/>
  <c r="CW252" i="1"/>
  <c r="DB252" i="1"/>
  <c r="CS252" i="1"/>
  <c r="CX252" i="1"/>
  <c r="DC252" i="1"/>
  <c r="CO252" i="1"/>
  <c r="BU252" i="1"/>
  <c r="BZ252" i="1"/>
  <c r="BR252" i="1"/>
  <c r="BW252" i="1"/>
  <c r="CB252" i="1"/>
  <c r="CE252" i="1"/>
  <c r="BV252" i="1"/>
  <c r="CA252" i="1"/>
  <c r="CF252" i="1"/>
  <c r="CG252" i="1"/>
  <c r="CH252" i="1"/>
  <c r="AJ252" i="1"/>
  <c r="CI252" i="1"/>
  <c r="CJ252" i="1"/>
  <c r="CL252" i="1"/>
  <c r="BS252" i="1"/>
  <c r="BX252" i="1"/>
  <c r="CC252" i="1"/>
  <c r="BT252" i="1"/>
  <c r="BY252" i="1"/>
  <c r="CD252" i="1"/>
  <c r="BP252" i="1"/>
  <c r="AV252" i="1"/>
  <c r="BA252" i="1"/>
  <c r="AS252" i="1"/>
  <c r="AX252" i="1"/>
  <c r="BC252" i="1"/>
  <c r="BF252" i="1"/>
  <c r="AW252" i="1"/>
  <c r="BB252" i="1"/>
  <c r="BG252" i="1"/>
  <c r="BH252" i="1"/>
  <c r="BI252" i="1"/>
  <c r="AI252" i="1"/>
  <c r="BJ252" i="1"/>
  <c r="BK252" i="1"/>
  <c r="BM252" i="1"/>
  <c r="AT252" i="1"/>
  <c r="AY252" i="1"/>
  <c r="BD252" i="1"/>
  <c r="AU252" i="1"/>
  <c r="AZ252" i="1"/>
  <c r="BE252" i="1"/>
  <c r="AQ252" i="1"/>
  <c r="X252" i="1"/>
  <c r="FO251" i="1"/>
  <c r="FQ251" i="1"/>
  <c r="FS251" i="1"/>
  <c r="ER251" i="1"/>
  <c r="EW251" i="1"/>
  <c r="EO251" i="1"/>
  <c r="ET251" i="1"/>
  <c r="EY251" i="1"/>
  <c r="FB251" i="1"/>
  <c r="ES251" i="1"/>
  <c r="EX251" i="1"/>
  <c r="FC251" i="1"/>
  <c r="FD251" i="1"/>
  <c r="FE251" i="1"/>
  <c r="AM251" i="1"/>
  <c r="FF251" i="1"/>
  <c r="FG251" i="1"/>
  <c r="FI251" i="1"/>
  <c r="EP251" i="1"/>
  <c r="EU251" i="1"/>
  <c r="EZ251" i="1"/>
  <c r="EQ251" i="1"/>
  <c r="EV251" i="1"/>
  <c r="FA251" i="1"/>
  <c r="EM251" i="1"/>
  <c r="DS251" i="1"/>
  <c r="DX251" i="1"/>
  <c r="DP251" i="1"/>
  <c r="DU251" i="1"/>
  <c r="DZ251" i="1"/>
  <c r="EC251" i="1"/>
  <c r="DT251" i="1"/>
  <c r="DY251" i="1"/>
  <c r="ED251" i="1"/>
  <c r="EE251" i="1"/>
  <c r="EF251" i="1"/>
  <c r="AL251" i="1"/>
  <c r="EG251" i="1"/>
  <c r="EH251" i="1"/>
  <c r="EJ251" i="1"/>
  <c r="DQ251" i="1"/>
  <c r="DV251" i="1"/>
  <c r="EA251" i="1"/>
  <c r="DR251" i="1"/>
  <c r="DW251" i="1"/>
  <c r="EB251" i="1"/>
  <c r="DN251" i="1"/>
  <c r="CT251" i="1"/>
  <c r="CY251" i="1"/>
  <c r="CQ251" i="1"/>
  <c r="CV251" i="1"/>
  <c r="DA251" i="1"/>
  <c r="DD251" i="1"/>
  <c r="CU251" i="1"/>
  <c r="CZ251" i="1"/>
  <c r="DE251" i="1"/>
  <c r="DF251" i="1"/>
  <c r="DG251" i="1"/>
  <c r="AK251" i="1"/>
  <c r="DH251" i="1"/>
  <c r="DI251" i="1"/>
  <c r="DK251" i="1"/>
  <c r="CR251" i="1"/>
  <c r="CW251" i="1"/>
  <c r="DB251" i="1"/>
  <c r="CS251" i="1"/>
  <c r="CX251" i="1"/>
  <c r="DC251" i="1"/>
  <c r="CO251" i="1"/>
  <c r="BU251" i="1"/>
  <c r="BZ251" i="1"/>
  <c r="BR251" i="1"/>
  <c r="BW251" i="1"/>
  <c r="CB251" i="1"/>
  <c r="CE251" i="1"/>
  <c r="BV251" i="1"/>
  <c r="CA251" i="1"/>
  <c r="CF251" i="1"/>
  <c r="CG251" i="1"/>
  <c r="CH251" i="1"/>
  <c r="AJ251" i="1"/>
  <c r="CI251" i="1"/>
  <c r="CJ251" i="1"/>
  <c r="CL251" i="1"/>
  <c r="BS251" i="1"/>
  <c r="BX251" i="1"/>
  <c r="CC251" i="1"/>
  <c r="BT251" i="1"/>
  <c r="BY251" i="1"/>
  <c r="CD251" i="1"/>
  <c r="BP251" i="1"/>
  <c r="AV251" i="1"/>
  <c r="BA251" i="1"/>
  <c r="AS251" i="1"/>
  <c r="AX251" i="1"/>
  <c r="BC251" i="1"/>
  <c r="BF251" i="1"/>
  <c r="AW251" i="1"/>
  <c r="BB251" i="1"/>
  <c r="BG251" i="1"/>
  <c r="BH251" i="1"/>
  <c r="BI251" i="1"/>
  <c r="AI251" i="1"/>
  <c r="BJ251" i="1"/>
  <c r="BK251" i="1"/>
  <c r="BM251" i="1"/>
  <c r="AT251" i="1"/>
  <c r="AY251" i="1"/>
  <c r="BD251" i="1"/>
  <c r="AU251" i="1"/>
  <c r="AZ251" i="1"/>
  <c r="BE251" i="1"/>
  <c r="AQ251" i="1"/>
  <c r="X251" i="1"/>
  <c r="FO250" i="1"/>
  <c r="FQ250" i="1"/>
  <c r="FS250" i="1"/>
  <c r="ER250" i="1"/>
  <c r="EW250" i="1"/>
  <c r="EO250" i="1"/>
  <c r="ET250" i="1"/>
  <c r="EY250" i="1"/>
  <c r="FB250" i="1"/>
  <c r="ES250" i="1"/>
  <c r="EX250" i="1"/>
  <c r="FC250" i="1"/>
  <c r="FD250" i="1"/>
  <c r="FE250" i="1"/>
  <c r="AM250" i="1"/>
  <c r="FF250" i="1"/>
  <c r="FG250" i="1"/>
  <c r="FI250" i="1"/>
  <c r="EP250" i="1"/>
  <c r="EU250" i="1"/>
  <c r="EZ250" i="1"/>
  <c r="EQ250" i="1"/>
  <c r="EV250" i="1"/>
  <c r="FA250" i="1"/>
  <c r="EM250" i="1"/>
  <c r="DS250" i="1"/>
  <c r="DX250" i="1"/>
  <c r="DP250" i="1"/>
  <c r="DU250" i="1"/>
  <c r="DZ250" i="1"/>
  <c r="EC250" i="1"/>
  <c r="EH250" i="1"/>
  <c r="EJ250" i="1"/>
  <c r="DT250" i="1"/>
  <c r="DY250" i="1"/>
  <c r="AL250" i="1"/>
  <c r="ED250" i="1"/>
  <c r="EE250" i="1"/>
  <c r="EG250" i="1"/>
  <c r="DQ250" i="1"/>
  <c r="DV250" i="1"/>
  <c r="EA250" i="1"/>
  <c r="DR250" i="1"/>
  <c r="DW250" i="1"/>
  <c r="EB250" i="1"/>
  <c r="EF250" i="1"/>
  <c r="DN250" i="1"/>
  <c r="CT250" i="1"/>
  <c r="CY250" i="1"/>
  <c r="CQ250" i="1"/>
  <c r="CV250" i="1"/>
  <c r="DA250" i="1"/>
  <c r="DD250" i="1"/>
  <c r="CU250" i="1"/>
  <c r="CZ250" i="1"/>
  <c r="DE250" i="1"/>
  <c r="DF250" i="1"/>
  <c r="DG250" i="1"/>
  <c r="AK250" i="1"/>
  <c r="DH250" i="1"/>
  <c r="DI250" i="1"/>
  <c r="DK250" i="1"/>
  <c r="CR250" i="1"/>
  <c r="CW250" i="1"/>
  <c r="DB250" i="1"/>
  <c r="CS250" i="1"/>
  <c r="CX250" i="1"/>
  <c r="DC250" i="1"/>
  <c r="CO250" i="1"/>
  <c r="BU250" i="1"/>
  <c r="BZ250" i="1"/>
  <c r="BR250" i="1"/>
  <c r="BW250" i="1"/>
  <c r="CB250" i="1"/>
  <c r="CE250" i="1"/>
  <c r="BV250" i="1"/>
  <c r="CA250" i="1"/>
  <c r="CF250" i="1"/>
  <c r="CG250" i="1"/>
  <c r="CH250" i="1"/>
  <c r="AJ250" i="1"/>
  <c r="CI250" i="1"/>
  <c r="CJ250" i="1"/>
  <c r="CL250" i="1"/>
  <c r="BS250" i="1"/>
  <c r="BX250" i="1"/>
  <c r="CC250" i="1"/>
  <c r="BT250" i="1"/>
  <c r="BY250" i="1"/>
  <c r="CD250" i="1"/>
  <c r="BP250" i="1"/>
  <c r="AV250" i="1"/>
  <c r="BA250" i="1"/>
  <c r="AS250" i="1"/>
  <c r="AX250" i="1"/>
  <c r="BC250" i="1"/>
  <c r="BF250" i="1"/>
  <c r="AW250" i="1"/>
  <c r="BB250" i="1"/>
  <c r="BG250" i="1"/>
  <c r="BH250" i="1"/>
  <c r="BI250" i="1"/>
  <c r="AI250" i="1"/>
  <c r="BJ250" i="1"/>
  <c r="BK250" i="1"/>
  <c r="BM250" i="1"/>
  <c r="AT250" i="1"/>
  <c r="AY250" i="1"/>
  <c r="BD250" i="1"/>
  <c r="AU250" i="1"/>
  <c r="AZ250" i="1"/>
  <c r="BE250" i="1"/>
  <c r="AQ250" i="1"/>
  <c r="X250" i="1"/>
  <c r="FS185" i="1"/>
  <c r="ER185" i="1"/>
  <c r="EW185" i="1"/>
  <c r="EO185" i="1"/>
  <c r="ET185" i="1"/>
  <c r="EY185" i="1"/>
  <c r="FB185" i="1"/>
  <c r="ES185" i="1"/>
  <c r="EX185" i="1"/>
  <c r="EP185" i="1"/>
  <c r="EU185" i="1"/>
  <c r="EZ185" i="1"/>
  <c r="FC185" i="1"/>
  <c r="EQ185" i="1"/>
  <c r="EV185" i="1"/>
  <c r="FA185" i="1"/>
  <c r="FD185" i="1"/>
  <c r="AM185" i="1"/>
  <c r="FE185" i="1"/>
  <c r="FF185" i="1"/>
  <c r="FG185" i="1"/>
  <c r="FI185" i="1"/>
  <c r="EM185" i="1"/>
  <c r="DS185" i="1"/>
  <c r="DX185" i="1"/>
  <c r="DP185" i="1"/>
  <c r="DU185" i="1"/>
  <c r="DZ185" i="1"/>
  <c r="EC185" i="1"/>
  <c r="DT185" i="1"/>
  <c r="DY185" i="1"/>
  <c r="DQ185" i="1"/>
  <c r="DV185" i="1"/>
  <c r="EA185" i="1"/>
  <c r="ED185" i="1"/>
  <c r="DR185" i="1"/>
  <c r="DW185" i="1"/>
  <c r="EB185" i="1"/>
  <c r="EE185" i="1"/>
  <c r="AL185" i="1"/>
  <c r="EF185" i="1"/>
  <c r="EG185" i="1"/>
  <c r="EH185" i="1"/>
  <c r="EJ185" i="1"/>
  <c r="DN185" i="1"/>
  <c r="CT185" i="1"/>
  <c r="CY185" i="1"/>
  <c r="CQ185" i="1"/>
  <c r="CV185" i="1"/>
  <c r="DA185" i="1"/>
  <c r="DD185" i="1"/>
  <c r="CU185" i="1"/>
  <c r="CZ185" i="1"/>
  <c r="CR185" i="1"/>
  <c r="CW185" i="1"/>
  <c r="DB185" i="1"/>
  <c r="DE185" i="1"/>
  <c r="CS185" i="1"/>
  <c r="CX185" i="1"/>
  <c r="DC185" i="1"/>
  <c r="DF185" i="1"/>
  <c r="AK185" i="1"/>
  <c r="DG185" i="1"/>
  <c r="DH185" i="1"/>
  <c r="DI185" i="1"/>
  <c r="DK185" i="1"/>
  <c r="CO185" i="1"/>
  <c r="BU185" i="1"/>
  <c r="BZ185" i="1"/>
  <c r="BR185" i="1"/>
  <c r="BW185" i="1"/>
  <c r="CB185" i="1"/>
  <c r="CE185" i="1"/>
  <c r="BV185" i="1"/>
  <c r="CA185" i="1"/>
  <c r="BS185" i="1"/>
  <c r="BX185" i="1"/>
  <c r="CC185" i="1"/>
  <c r="CF185" i="1"/>
  <c r="BT185" i="1"/>
  <c r="BY185" i="1"/>
  <c r="CD185" i="1"/>
  <c r="CG185" i="1"/>
  <c r="AJ185" i="1"/>
  <c r="CH185" i="1"/>
  <c r="CI185" i="1"/>
  <c r="CJ185" i="1"/>
  <c r="CL185" i="1"/>
  <c r="BP185" i="1"/>
  <c r="AV185" i="1"/>
  <c r="BA185" i="1"/>
  <c r="AS185" i="1"/>
  <c r="AX185" i="1"/>
  <c r="BC185" i="1"/>
  <c r="BF185" i="1"/>
  <c r="AW185" i="1"/>
  <c r="BB185" i="1"/>
  <c r="AT185" i="1"/>
  <c r="AY185" i="1"/>
  <c r="BD185" i="1"/>
  <c r="BG185" i="1"/>
  <c r="AU185" i="1"/>
  <c r="AZ185" i="1"/>
  <c r="BE185" i="1"/>
  <c r="BH185" i="1"/>
  <c r="AI185" i="1"/>
  <c r="BI185" i="1"/>
  <c r="BJ185" i="1"/>
  <c r="BK185" i="1"/>
  <c r="BM185" i="1"/>
  <c r="AQ185" i="1"/>
  <c r="X185" i="1"/>
  <c r="FS148" i="1"/>
  <c r="ER148" i="1"/>
  <c r="EW148" i="1"/>
  <c r="EO148" i="1"/>
  <c r="ET148" i="1"/>
  <c r="EY148" i="1"/>
  <c r="FB148" i="1"/>
  <c r="ES148" i="1"/>
  <c r="EX148" i="1"/>
  <c r="EP148" i="1"/>
  <c r="EU148" i="1"/>
  <c r="EZ148" i="1"/>
  <c r="FC148" i="1"/>
  <c r="EQ148" i="1"/>
  <c r="EV148" i="1"/>
  <c r="FA148" i="1"/>
  <c r="FD148" i="1"/>
  <c r="AM148" i="1"/>
  <c r="FE148" i="1"/>
  <c r="FF148" i="1"/>
  <c r="FG148" i="1"/>
  <c r="FI148" i="1"/>
  <c r="EM148" i="1"/>
  <c r="DS148" i="1"/>
  <c r="DX148" i="1"/>
  <c r="DP148" i="1"/>
  <c r="DU148" i="1"/>
  <c r="DZ148" i="1"/>
  <c r="EC148" i="1"/>
  <c r="DT148" i="1"/>
  <c r="DY148" i="1"/>
  <c r="DQ148" i="1"/>
  <c r="DV148" i="1"/>
  <c r="EA148" i="1"/>
  <c r="ED148" i="1"/>
  <c r="DR148" i="1"/>
  <c r="DW148" i="1"/>
  <c r="EB148" i="1"/>
  <c r="EE148" i="1"/>
  <c r="AL148" i="1"/>
  <c r="EF148" i="1"/>
  <c r="EG148" i="1"/>
  <c r="EH148" i="1"/>
  <c r="EJ148" i="1"/>
  <c r="DN148" i="1"/>
  <c r="CT148" i="1"/>
  <c r="CY148" i="1"/>
  <c r="CQ148" i="1"/>
  <c r="CV148" i="1"/>
  <c r="DA148" i="1"/>
  <c r="DD148" i="1"/>
  <c r="CU148" i="1"/>
  <c r="CZ148" i="1"/>
  <c r="CR148" i="1"/>
  <c r="CW148" i="1"/>
  <c r="DB148" i="1"/>
  <c r="DE148" i="1"/>
  <c r="CS148" i="1"/>
  <c r="CX148" i="1"/>
  <c r="DC148" i="1"/>
  <c r="DF148" i="1"/>
  <c r="AK148" i="1"/>
  <c r="DG148" i="1"/>
  <c r="DH148" i="1"/>
  <c r="DI148" i="1"/>
  <c r="DK148" i="1"/>
  <c r="CO148" i="1"/>
  <c r="BU148" i="1"/>
  <c r="BZ148" i="1"/>
  <c r="BR148" i="1"/>
  <c r="BW148" i="1"/>
  <c r="CB148" i="1"/>
  <c r="CE148" i="1"/>
  <c r="BV148" i="1"/>
  <c r="CA148" i="1"/>
  <c r="BS148" i="1"/>
  <c r="BX148" i="1"/>
  <c r="CC148" i="1"/>
  <c r="CF148" i="1"/>
  <c r="BT148" i="1"/>
  <c r="BY148" i="1"/>
  <c r="CD148" i="1"/>
  <c r="CG148" i="1"/>
  <c r="AJ148" i="1"/>
  <c r="CH148" i="1"/>
  <c r="CI148" i="1"/>
  <c r="CJ148" i="1"/>
  <c r="CL148" i="1"/>
  <c r="BP148" i="1"/>
  <c r="AV148" i="1"/>
  <c r="BA148" i="1"/>
  <c r="AS148" i="1"/>
  <c r="AX148" i="1"/>
  <c r="BC148" i="1"/>
  <c r="BF148" i="1"/>
  <c r="AW148" i="1"/>
  <c r="BB148" i="1"/>
  <c r="AT148" i="1"/>
  <c r="AY148" i="1"/>
  <c r="BD148" i="1"/>
  <c r="BG148" i="1"/>
  <c r="AU148" i="1"/>
  <c r="AZ148" i="1"/>
  <c r="BE148" i="1"/>
  <c r="BH148" i="1"/>
  <c r="AI148" i="1"/>
  <c r="BI148" i="1"/>
  <c r="BJ148" i="1"/>
  <c r="BK148" i="1"/>
  <c r="BM148" i="1"/>
  <c r="AQ148" i="1"/>
  <c r="X148" i="1"/>
  <c r="FS146" i="1"/>
  <c r="ER146" i="1"/>
  <c r="EW146" i="1"/>
  <c r="EO146" i="1"/>
  <c r="ET146" i="1"/>
  <c r="EY146" i="1"/>
  <c r="FB146" i="1"/>
  <c r="ES146" i="1"/>
  <c r="EX146" i="1"/>
  <c r="EP146" i="1"/>
  <c r="EU146" i="1"/>
  <c r="EZ146" i="1"/>
  <c r="FC146" i="1"/>
  <c r="EQ146" i="1"/>
  <c r="EV146" i="1"/>
  <c r="FA146" i="1"/>
  <c r="FD146" i="1"/>
  <c r="AM146" i="1"/>
  <c r="FE146" i="1"/>
  <c r="FF146" i="1"/>
  <c r="FG146" i="1"/>
  <c r="FI146" i="1"/>
  <c r="EM146" i="1"/>
  <c r="DS146" i="1"/>
  <c r="DX146" i="1"/>
  <c r="DP146" i="1"/>
  <c r="DU146" i="1"/>
  <c r="DZ146" i="1"/>
  <c r="EC146" i="1"/>
  <c r="DT146" i="1"/>
  <c r="DY146" i="1"/>
  <c r="DQ146" i="1"/>
  <c r="DV146" i="1"/>
  <c r="EA146" i="1"/>
  <c r="ED146" i="1"/>
  <c r="DR146" i="1"/>
  <c r="DW146" i="1"/>
  <c r="EB146" i="1"/>
  <c r="EE146" i="1"/>
  <c r="AL146" i="1"/>
  <c r="EF146" i="1"/>
  <c r="EG146" i="1"/>
  <c r="EH146" i="1"/>
  <c r="EJ146" i="1"/>
  <c r="DN146" i="1"/>
  <c r="CT146" i="1"/>
  <c r="CY146" i="1"/>
  <c r="CQ146" i="1"/>
  <c r="CV146" i="1"/>
  <c r="DA146" i="1"/>
  <c r="DD146" i="1"/>
  <c r="CU146" i="1"/>
  <c r="CZ146" i="1"/>
  <c r="CR146" i="1"/>
  <c r="CW146" i="1"/>
  <c r="DB146" i="1"/>
  <c r="DE146" i="1"/>
  <c r="CS146" i="1"/>
  <c r="CX146" i="1"/>
  <c r="DC146" i="1"/>
  <c r="DF146" i="1"/>
  <c r="AK146" i="1"/>
  <c r="DG146" i="1"/>
  <c r="DH146" i="1"/>
  <c r="DI146" i="1"/>
  <c r="DK146" i="1"/>
  <c r="CO146" i="1"/>
  <c r="BU146" i="1"/>
  <c r="BZ146" i="1"/>
  <c r="BR146" i="1"/>
  <c r="BW146" i="1"/>
  <c r="CB146" i="1"/>
  <c r="CE146" i="1"/>
  <c r="BV146" i="1"/>
  <c r="CA146" i="1"/>
  <c r="BS146" i="1"/>
  <c r="BX146" i="1"/>
  <c r="CC146" i="1"/>
  <c r="CF146" i="1"/>
  <c r="BT146" i="1"/>
  <c r="BY146" i="1"/>
  <c r="CD146" i="1"/>
  <c r="CG146" i="1"/>
  <c r="AJ146" i="1"/>
  <c r="CH146" i="1"/>
  <c r="CI146" i="1"/>
  <c r="CJ146" i="1"/>
  <c r="CL146" i="1"/>
  <c r="BP146" i="1"/>
  <c r="AV146" i="1"/>
  <c r="BA146" i="1"/>
  <c r="AS146" i="1"/>
  <c r="AX146" i="1"/>
  <c r="BC146" i="1"/>
  <c r="BF146" i="1"/>
  <c r="AW146" i="1"/>
  <c r="BB146" i="1"/>
  <c r="AT146" i="1"/>
  <c r="AY146" i="1"/>
  <c r="BD146" i="1"/>
  <c r="BG146" i="1"/>
  <c r="AU146" i="1"/>
  <c r="AZ146" i="1"/>
  <c r="BE146" i="1"/>
  <c r="BH146" i="1"/>
  <c r="AI146" i="1"/>
  <c r="BI146" i="1"/>
  <c r="BJ146" i="1"/>
  <c r="BK146" i="1"/>
  <c r="BM146" i="1"/>
  <c r="AQ146" i="1"/>
  <c r="X146" i="1"/>
  <c r="FS155" i="1"/>
  <c r="ER155" i="1"/>
  <c r="EW155" i="1"/>
  <c r="EO155" i="1"/>
  <c r="ET155" i="1"/>
  <c r="EY155" i="1"/>
  <c r="FB155" i="1"/>
  <c r="ES155" i="1"/>
  <c r="EX155" i="1"/>
  <c r="EP155" i="1"/>
  <c r="EU155" i="1"/>
  <c r="EZ155" i="1"/>
  <c r="FC155" i="1"/>
  <c r="EQ155" i="1"/>
  <c r="EV155" i="1"/>
  <c r="FA155" i="1"/>
  <c r="FD155" i="1"/>
  <c r="AM155" i="1"/>
  <c r="FE155" i="1"/>
  <c r="FF155" i="1"/>
  <c r="FG155" i="1"/>
  <c r="FI155" i="1"/>
  <c r="EM155" i="1"/>
  <c r="DS155" i="1"/>
  <c r="DX155" i="1"/>
  <c r="DP155" i="1"/>
  <c r="DU155" i="1"/>
  <c r="DZ155" i="1"/>
  <c r="EC155" i="1"/>
  <c r="DT155" i="1"/>
  <c r="DY155" i="1"/>
  <c r="DQ155" i="1"/>
  <c r="DV155" i="1"/>
  <c r="EA155" i="1"/>
  <c r="ED155" i="1"/>
  <c r="DR155" i="1"/>
  <c r="DW155" i="1"/>
  <c r="EB155" i="1"/>
  <c r="EE155" i="1"/>
  <c r="AL155" i="1"/>
  <c r="EF155" i="1"/>
  <c r="EG155" i="1"/>
  <c r="EH155" i="1"/>
  <c r="EJ155" i="1"/>
  <c r="DN155" i="1"/>
  <c r="CT155" i="1"/>
  <c r="CY155" i="1"/>
  <c r="CQ155" i="1"/>
  <c r="CV155" i="1"/>
  <c r="DA155" i="1"/>
  <c r="DD155" i="1"/>
  <c r="CU155" i="1"/>
  <c r="CZ155" i="1"/>
  <c r="CR155" i="1"/>
  <c r="CW155" i="1"/>
  <c r="DB155" i="1"/>
  <c r="DE155" i="1"/>
  <c r="CS155" i="1"/>
  <c r="CX155" i="1"/>
  <c r="DC155" i="1"/>
  <c r="DF155" i="1"/>
  <c r="AK155" i="1"/>
  <c r="DG155" i="1"/>
  <c r="DH155" i="1"/>
  <c r="DI155" i="1"/>
  <c r="DK155" i="1"/>
  <c r="CO155" i="1"/>
  <c r="BU155" i="1"/>
  <c r="BZ155" i="1"/>
  <c r="BR155" i="1"/>
  <c r="BW155" i="1"/>
  <c r="CB155" i="1"/>
  <c r="CE155" i="1"/>
  <c r="BV155" i="1"/>
  <c r="CA155" i="1"/>
  <c r="BS155" i="1"/>
  <c r="BX155" i="1"/>
  <c r="CC155" i="1"/>
  <c r="CF155" i="1"/>
  <c r="BT155" i="1"/>
  <c r="BY155" i="1"/>
  <c r="CD155" i="1"/>
  <c r="CG155" i="1"/>
  <c r="AJ155" i="1"/>
  <c r="CH155" i="1"/>
  <c r="CI155" i="1"/>
  <c r="CJ155" i="1"/>
  <c r="CL155" i="1"/>
  <c r="BP155" i="1"/>
  <c r="AV155" i="1"/>
  <c r="BA155" i="1"/>
  <c r="AS155" i="1"/>
  <c r="AX155" i="1"/>
  <c r="BC155" i="1"/>
  <c r="BF155" i="1"/>
  <c r="AW155" i="1"/>
  <c r="BB155" i="1"/>
  <c r="AT155" i="1"/>
  <c r="AY155" i="1"/>
  <c r="BD155" i="1"/>
  <c r="BG155" i="1"/>
  <c r="AU155" i="1"/>
  <c r="AZ155" i="1"/>
  <c r="BE155" i="1"/>
  <c r="BH155" i="1"/>
  <c r="AI155" i="1"/>
  <c r="BI155" i="1"/>
  <c r="BJ155" i="1"/>
  <c r="BK155" i="1"/>
  <c r="BM155" i="1"/>
  <c r="AQ155" i="1"/>
  <c r="X155" i="1"/>
  <c r="FS130" i="1"/>
  <c r="ER130" i="1"/>
  <c r="EW130" i="1"/>
  <c r="EO130" i="1"/>
  <c r="ET130" i="1"/>
  <c r="EY130" i="1"/>
  <c r="FB130" i="1"/>
  <c r="ES130" i="1"/>
  <c r="EX130" i="1"/>
  <c r="EP130" i="1"/>
  <c r="EU130" i="1"/>
  <c r="EZ130" i="1"/>
  <c r="FC130" i="1"/>
  <c r="EQ130" i="1"/>
  <c r="EV130" i="1"/>
  <c r="FA130" i="1"/>
  <c r="FD130" i="1"/>
  <c r="AM130" i="1"/>
  <c r="FE130" i="1"/>
  <c r="FF130" i="1"/>
  <c r="FG130" i="1"/>
  <c r="FI130" i="1"/>
  <c r="EM130" i="1"/>
  <c r="DS130" i="1"/>
  <c r="DX130" i="1"/>
  <c r="DP130" i="1"/>
  <c r="DU130" i="1"/>
  <c r="DZ130" i="1"/>
  <c r="EC130" i="1"/>
  <c r="DT130" i="1"/>
  <c r="DY130" i="1"/>
  <c r="DQ130" i="1"/>
  <c r="DV130" i="1"/>
  <c r="EA130" i="1"/>
  <c r="ED130" i="1"/>
  <c r="DR130" i="1"/>
  <c r="DW130" i="1"/>
  <c r="EB130" i="1"/>
  <c r="EE130" i="1"/>
  <c r="AL130" i="1"/>
  <c r="EF130" i="1"/>
  <c r="EG130" i="1"/>
  <c r="EH130" i="1"/>
  <c r="EJ130" i="1"/>
  <c r="DN130" i="1"/>
  <c r="CT130" i="1"/>
  <c r="CY130" i="1"/>
  <c r="CQ130" i="1"/>
  <c r="CV130" i="1"/>
  <c r="DA130" i="1"/>
  <c r="DD130" i="1"/>
  <c r="CU130" i="1"/>
  <c r="CZ130" i="1"/>
  <c r="CR130" i="1"/>
  <c r="CW130" i="1"/>
  <c r="DB130" i="1"/>
  <c r="DE130" i="1"/>
  <c r="CS130" i="1"/>
  <c r="CX130" i="1"/>
  <c r="DC130" i="1"/>
  <c r="DF130" i="1"/>
  <c r="AK130" i="1"/>
  <c r="DG130" i="1"/>
  <c r="DH130" i="1"/>
  <c r="DI130" i="1"/>
  <c r="DK130" i="1"/>
  <c r="CO130" i="1"/>
  <c r="BU130" i="1"/>
  <c r="BZ130" i="1"/>
  <c r="BR130" i="1"/>
  <c r="BW130" i="1"/>
  <c r="CB130" i="1"/>
  <c r="CE130" i="1"/>
  <c r="BV130" i="1"/>
  <c r="CA130" i="1"/>
  <c r="BS130" i="1"/>
  <c r="BX130" i="1"/>
  <c r="CC130" i="1"/>
  <c r="CF130" i="1"/>
  <c r="BT130" i="1"/>
  <c r="BY130" i="1"/>
  <c r="CD130" i="1"/>
  <c r="CG130" i="1"/>
  <c r="AJ130" i="1"/>
  <c r="CH130" i="1"/>
  <c r="CI130" i="1"/>
  <c r="CJ130" i="1"/>
  <c r="CL130" i="1"/>
  <c r="BP130" i="1"/>
  <c r="AV130" i="1"/>
  <c r="BA130" i="1"/>
  <c r="AS130" i="1"/>
  <c r="AX130" i="1"/>
  <c r="BC130" i="1"/>
  <c r="BF130" i="1"/>
  <c r="AW130" i="1"/>
  <c r="BB130" i="1"/>
  <c r="AT130" i="1"/>
  <c r="AY130" i="1"/>
  <c r="BD130" i="1"/>
  <c r="BG130" i="1"/>
  <c r="AU130" i="1"/>
  <c r="AZ130" i="1"/>
  <c r="BE130" i="1"/>
  <c r="BH130" i="1"/>
  <c r="AI130" i="1"/>
  <c r="BI130" i="1"/>
  <c r="BJ130" i="1"/>
  <c r="BK130" i="1"/>
  <c r="BM130" i="1"/>
  <c r="AQ130" i="1"/>
  <c r="X130" i="1"/>
  <c r="FS142" i="1"/>
  <c r="ER142" i="1"/>
  <c r="EW142" i="1"/>
  <c r="EO142" i="1"/>
  <c r="ET142" i="1"/>
  <c r="EY142" i="1"/>
  <c r="FB142" i="1"/>
  <c r="ES142" i="1"/>
  <c r="EX142" i="1"/>
  <c r="EP142" i="1"/>
  <c r="EU142" i="1"/>
  <c r="EZ142" i="1"/>
  <c r="FC142" i="1"/>
  <c r="EQ142" i="1"/>
  <c r="EV142" i="1"/>
  <c r="FA142" i="1"/>
  <c r="FD142" i="1"/>
  <c r="AM142" i="1"/>
  <c r="FE142" i="1"/>
  <c r="FF142" i="1"/>
  <c r="FG142" i="1"/>
  <c r="FI142" i="1"/>
  <c r="EM142" i="1"/>
  <c r="DS142" i="1"/>
  <c r="DX142" i="1"/>
  <c r="DP142" i="1"/>
  <c r="DU142" i="1"/>
  <c r="DZ142" i="1"/>
  <c r="EC142" i="1"/>
  <c r="DT142" i="1"/>
  <c r="DY142" i="1"/>
  <c r="DQ142" i="1"/>
  <c r="DV142" i="1"/>
  <c r="EA142" i="1"/>
  <c r="ED142" i="1"/>
  <c r="DR142" i="1"/>
  <c r="DW142" i="1"/>
  <c r="EB142" i="1"/>
  <c r="EE142" i="1"/>
  <c r="AL142" i="1"/>
  <c r="EF142" i="1"/>
  <c r="EG142" i="1"/>
  <c r="EH142" i="1"/>
  <c r="EJ142" i="1"/>
  <c r="DN142" i="1"/>
  <c r="CT142" i="1"/>
  <c r="CY142" i="1"/>
  <c r="CQ142" i="1"/>
  <c r="CV142" i="1"/>
  <c r="DA142" i="1"/>
  <c r="DD142" i="1"/>
  <c r="CU142" i="1"/>
  <c r="CZ142" i="1"/>
  <c r="CR142" i="1"/>
  <c r="CW142" i="1"/>
  <c r="DB142" i="1"/>
  <c r="DE142" i="1"/>
  <c r="CS142" i="1"/>
  <c r="CX142" i="1"/>
  <c r="DC142" i="1"/>
  <c r="DF142" i="1"/>
  <c r="AK142" i="1"/>
  <c r="DG142" i="1"/>
  <c r="DH142" i="1"/>
  <c r="DI142" i="1"/>
  <c r="DK142" i="1"/>
  <c r="CO142" i="1"/>
  <c r="BU142" i="1"/>
  <c r="BZ142" i="1"/>
  <c r="BR142" i="1"/>
  <c r="BW142" i="1"/>
  <c r="CB142" i="1"/>
  <c r="CE142" i="1"/>
  <c r="BV142" i="1"/>
  <c r="CA142" i="1"/>
  <c r="BS142" i="1"/>
  <c r="BX142" i="1"/>
  <c r="CC142" i="1"/>
  <c r="CF142" i="1"/>
  <c r="BT142" i="1"/>
  <c r="BY142" i="1"/>
  <c r="CD142" i="1"/>
  <c r="CG142" i="1"/>
  <c r="AJ142" i="1"/>
  <c r="CH142" i="1"/>
  <c r="CI142" i="1"/>
  <c r="CJ142" i="1"/>
  <c r="CL142" i="1"/>
  <c r="BP142" i="1"/>
  <c r="AV142" i="1"/>
  <c r="BA142" i="1"/>
  <c r="AS142" i="1"/>
  <c r="AX142" i="1"/>
  <c r="BC142" i="1"/>
  <c r="BF142" i="1"/>
  <c r="AW142" i="1"/>
  <c r="BB142" i="1"/>
  <c r="AT142" i="1"/>
  <c r="AY142" i="1"/>
  <c r="BD142" i="1"/>
  <c r="BG142" i="1"/>
  <c r="AU142" i="1"/>
  <c r="AZ142" i="1"/>
  <c r="BE142" i="1"/>
  <c r="BH142" i="1"/>
  <c r="AI142" i="1"/>
  <c r="BI142" i="1"/>
  <c r="BJ142" i="1"/>
  <c r="BK142" i="1"/>
  <c r="BM142" i="1"/>
  <c r="AQ142" i="1"/>
  <c r="X142" i="1"/>
  <c r="FQ385" i="1"/>
  <c r="FS385" i="1"/>
  <c r="ER385" i="1"/>
  <c r="EW385" i="1"/>
  <c r="EO385" i="1"/>
  <c r="ET385" i="1"/>
  <c r="EY385" i="1"/>
  <c r="FB385" i="1"/>
  <c r="ES385" i="1"/>
  <c r="EX385" i="1"/>
  <c r="FC385" i="1"/>
  <c r="FD385" i="1"/>
  <c r="FE385" i="1"/>
  <c r="AM385" i="1"/>
  <c r="FF385" i="1"/>
  <c r="FG385" i="1"/>
  <c r="FI385" i="1"/>
  <c r="EP385" i="1"/>
  <c r="EU385" i="1"/>
  <c r="EZ385" i="1"/>
  <c r="EQ385" i="1"/>
  <c r="EV385" i="1"/>
  <c r="FA385" i="1"/>
  <c r="EM385" i="1"/>
  <c r="DS385" i="1"/>
  <c r="DX385" i="1"/>
  <c r="DP385" i="1"/>
  <c r="DU385" i="1"/>
  <c r="DZ385" i="1"/>
  <c r="EC385" i="1"/>
  <c r="DT385" i="1"/>
  <c r="DY385" i="1"/>
  <c r="ED385" i="1"/>
  <c r="EE385" i="1"/>
  <c r="EF385" i="1"/>
  <c r="AL385" i="1"/>
  <c r="EG385" i="1"/>
  <c r="EH385" i="1"/>
  <c r="EJ385" i="1"/>
  <c r="DQ385" i="1"/>
  <c r="DV385" i="1"/>
  <c r="EA385" i="1"/>
  <c r="DR385" i="1"/>
  <c r="DW385" i="1"/>
  <c r="EB385" i="1"/>
  <c r="DN385" i="1"/>
  <c r="CT385" i="1"/>
  <c r="CY385" i="1"/>
  <c r="CQ385" i="1"/>
  <c r="CV385" i="1"/>
  <c r="DA385" i="1"/>
  <c r="DD385" i="1"/>
  <c r="CU385" i="1"/>
  <c r="CZ385" i="1"/>
  <c r="DE385" i="1"/>
  <c r="DF385" i="1"/>
  <c r="DG385" i="1"/>
  <c r="AK385" i="1"/>
  <c r="DH385" i="1"/>
  <c r="DI385" i="1"/>
  <c r="DK385" i="1"/>
  <c r="CR385" i="1"/>
  <c r="CW385" i="1"/>
  <c r="DB385" i="1"/>
  <c r="CS385" i="1"/>
  <c r="CX385" i="1"/>
  <c r="DC385" i="1"/>
  <c r="CO385" i="1"/>
  <c r="BU385" i="1"/>
  <c r="BZ385" i="1"/>
  <c r="BR385" i="1"/>
  <c r="BW385" i="1"/>
  <c r="CB385" i="1"/>
  <c r="CE385" i="1"/>
  <c r="BV385" i="1"/>
  <c r="CA385" i="1"/>
  <c r="CF385" i="1"/>
  <c r="CG385" i="1"/>
  <c r="CH385" i="1"/>
  <c r="AJ385" i="1"/>
  <c r="CI385" i="1"/>
  <c r="CJ385" i="1"/>
  <c r="CL385" i="1"/>
  <c r="BS385" i="1"/>
  <c r="BX385" i="1"/>
  <c r="CC385" i="1"/>
  <c r="BT385" i="1"/>
  <c r="BY385" i="1"/>
  <c r="CD385" i="1"/>
  <c r="BP385" i="1"/>
  <c r="AV385" i="1"/>
  <c r="BA385" i="1"/>
  <c r="AS385" i="1"/>
  <c r="AX385" i="1"/>
  <c r="BC385" i="1"/>
  <c r="BF385" i="1"/>
  <c r="AW385" i="1"/>
  <c r="BB385" i="1"/>
  <c r="BG385" i="1"/>
  <c r="BH385" i="1"/>
  <c r="BI385" i="1"/>
  <c r="AI385" i="1"/>
  <c r="BJ385" i="1"/>
  <c r="BK385" i="1"/>
  <c r="BM385" i="1"/>
  <c r="AT385" i="1"/>
  <c r="AY385" i="1"/>
  <c r="BD385" i="1"/>
  <c r="AU385" i="1"/>
  <c r="AZ385" i="1"/>
  <c r="BE385" i="1"/>
  <c r="AQ385" i="1"/>
  <c r="X385" i="1"/>
  <c r="FO249" i="1"/>
  <c r="FQ249" i="1"/>
  <c r="FS249" i="1"/>
  <c r="ER249" i="1"/>
  <c r="EW249" i="1"/>
  <c r="EO249" i="1"/>
  <c r="ET249" i="1"/>
  <c r="EY249" i="1"/>
  <c r="FB249" i="1"/>
  <c r="ES249" i="1"/>
  <c r="EX249" i="1"/>
  <c r="FC249" i="1"/>
  <c r="FD249" i="1"/>
  <c r="FE249" i="1"/>
  <c r="AM249" i="1"/>
  <c r="FF249" i="1"/>
  <c r="FG249" i="1"/>
  <c r="FI249" i="1"/>
  <c r="EP249" i="1"/>
  <c r="EU249" i="1"/>
  <c r="EZ249" i="1"/>
  <c r="EQ249" i="1"/>
  <c r="EV249" i="1"/>
  <c r="FA249" i="1"/>
  <c r="EM249" i="1"/>
  <c r="DS249" i="1"/>
  <c r="DX249" i="1"/>
  <c r="DP249" i="1"/>
  <c r="DU249" i="1"/>
  <c r="DZ249" i="1"/>
  <c r="EC249" i="1"/>
  <c r="DT249" i="1"/>
  <c r="DY249" i="1"/>
  <c r="ED249" i="1"/>
  <c r="EE249" i="1"/>
  <c r="EF249" i="1"/>
  <c r="AL249" i="1"/>
  <c r="EG249" i="1"/>
  <c r="EH249" i="1"/>
  <c r="EJ249" i="1"/>
  <c r="DQ249" i="1"/>
  <c r="DV249" i="1"/>
  <c r="EA249" i="1"/>
  <c r="DR249" i="1"/>
  <c r="DW249" i="1"/>
  <c r="EB249" i="1"/>
  <c r="DN249" i="1"/>
  <c r="CT249" i="1"/>
  <c r="CY249" i="1"/>
  <c r="CQ249" i="1"/>
  <c r="CV249" i="1"/>
  <c r="DA249" i="1"/>
  <c r="DD249" i="1"/>
  <c r="CU249" i="1"/>
  <c r="CZ249" i="1"/>
  <c r="DE249" i="1"/>
  <c r="DF249" i="1"/>
  <c r="DG249" i="1"/>
  <c r="AK249" i="1"/>
  <c r="DH249" i="1"/>
  <c r="DI249" i="1"/>
  <c r="DK249" i="1"/>
  <c r="CR249" i="1"/>
  <c r="CW249" i="1"/>
  <c r="DB249" i="1"/>
  <c r="CS249" i="1"/>
  <c r="CX249" i="1"/>
  <c r="DC249" i="1"/>
  <c r="CO249" i="1"/>
  <c r="BU249" i="1"/>
  <c r="BZ249" i="1"/>
  <c r="BR249" i="1"/>
  <c r="BW249" i="1"/>
  <c r="CB249" i="1"/>
  <c r="CE249" i="1"/>
  <c r="BV249" i="1"/>
  <c r="CA249" i="1"/>
  <c r="CF249" i="1"/>
  <c r="CG249" i="1"/>
  <c r="CH249" i="1"/>
  <c r="AJ249" i="1"/>
  <c r="CI249" i="1"/>
  <c r="CJ249" i="1"/>
  <c r="CL249" i="1"/>
  <c r="BS249" i="1"/>
  <c r="BX249" i="1"/>
  <c r="CC249" i="1"/>
  <c r="BT249" i="1"/>
  <c r="BY249" i="1"/>
  <c r="CD249" i="1"/>
  <c r="BP249" i="1"/>
  <c r="AV249" i="1"/>
  <c r="BA249" i="1"/>
  <c r="AS249" i="1"/>
  <c r="AX249" i="1"/>
  <c r="BC249" i="1"/>
  <c r="BF249" i="1"/>
  <c r="AW249" i="1"/>
  <c r="BB249" i="1"/>
  <c r="BG249" i="1"/>
  <c r="BH249" i="1"/>
  <c r="BI249" i="1"/>
  <c r="AI249" i="1"/>
  <c r="BJ249" i="1"/>
  <c r="BK249" i="1"/>
  <c r="BM249" i="1"/>
  <c r="AT249" i="1"/>
  <c r="AY249" i="1"/>
  <c r="BD249" i="1"/>
  <c r="AU249" i="1"/>
  <c r="AZ249" i="1"/>
  <c r="BE249" i="1"/>
  <c r="AQ249" i="1"/>
  <c r="X249" i="1"/>
  <c r="FO248" i="1"/>
  <c r="FQ248" i="1"/>
  <c r="FS248" i="1"/>
  <c r="ER248" i="1"/>
  <c r="EW248" i="1"/>
  <c r="EO248" i="1"/>
  <c r="ET248" i="1"/>
  <c r="EY248" i="1"/>
  <c r="FB248" i="1"/>
  <c r="ES248" i="1"/>
  <c r="EX248" i="1"/>
  <c r="FC248" i="1"/>
  <c r="FD248" i="1"/>
  <c r="FE248" i="1"/>
  <c r="AM248" i="1"/>
  <c r="FF248" i="1"/>
  <c r="FG248" i="1"/>
  <c r="FI248" i="1"/>
  <c r="EP248" i="1"/>
  <c r="EU248" i="1"/>
  <c r="EZ248" i="1"/>
  <c r="EQ248" i="1"/>
  <c r="EV248" i="1"/>
  <c r="FA248" i="1"/>
  <c r="EM248" i="1"/>
  <c r="DS248" i="1"/>
  <c r="DX248" i="1"/>
  <c r="DP248" i="1"/>
  <c r="DU248" i="1"/>
  <c r="DZ248" i="1"/>
  <c r="EC248" i="1"/>
  <c r="DT248" i="1"/>
  <c r="DY248" i="1"/>
  <c r="ED248" i="1"/>
  <c r="EE248" i="1"/>
  <c r="EF248" i="1"/>
  <c r="AL248" i="1"/>
  <c r="EG248" i="1"/>
  <c r="EH248" i="1"/>
  <c r="EJ248" i="1"/>
  <c r="DQ248" i="1"/>
  <c r="DV248" i="1"/>
  <c r="EA248" i="1"/>
  <c r="DR248" i="1"/>
  <c r="DW248" i="1"/>
  <c r="EB248" i="1"/>
  <c r="DN248" i="1"/>
  <c r="CT248" i="1"/>
  <c r="CY248" i="1"/>
  <c r="CQ248" i="1"/>
  <c r="CV248" i="1"/>
  <c r="DA248" i="1"/>
  <c r="DD248" i="1"/>
  <c r="CU248" i="1"/>
  <c r="CZ248" i="1"/>
  <c r="DE248" i="1"/>
  <c r="DF248" i="1"/>
  <c r="DG248" i="1"/>
  <c r="AK248" i="1"/>
  <c r="DH248" i="1"/>
  <c r="DI248" i="1"/>
  <c r="DK248" i="1"/>
  <c r="CR248" i="1"/>
  <c r="CW248" i="1"/>
  <c r="DB248" i="1"/>
  <c r="CS248" i="1"/>
  <c r="CX248" i="1"/>
  <c r="DC248" i="1"/>
  <c r="CO248" i="1"/>
  <c r="BU248" i="1"/>
  <c r="BZ248" i="1"/>
  <c r="BR248" i="1"/>
  <c r="BW248" i="1"/>
  <c r="CB248" i="1"/>
  <c r="CE248" i="1"/>
  <c r="BV248" i="1"/>
  <c r="CA248" i="1"/>
  <c r="CF248" i="1"/>
  <c r="CG248" i="1"/>
  <c r="CH248" i="1"/>
  <c r="AJ248" i="1"/>
  <c r="CI248" i="1"/>
  <c r="CJ248" i="1"/>
  <c r="CL248" i="1"/>
  <c r="BS248" i="1"/>
  <c r="BX248" i="1"/>
  <c r="CC248" i="1"/>
  <c r="BT248" i="1"/>
  <c r="BY248" i="1"/>
  <c r="CD248" i="1"/>
  <c r="BP248" i="1"/>
  <c r="AV248" i="1"/>
  <c r="BA248" i="1"/>
  <c r="AS248" i="1"/>
  <c r="AX248" i="1"/>
  <c r="BC248" i="1"/>
  <c r="BF248" i="1"/>
  <c r="AW248" i="1"/>
  <c r="BB248" i="1"/>
  <c r="BG248" i="1"/>
  <c r="BH248" i="1"/>
  <c r="BI248" i="1"/>
  <c r="AI248" i="1"/>
  <c r="BJ248" i="1"/>
  <c r="BK248" i="1"/>
  <c r="BM248" i="1"/>
  <c r="AT248" i="1"/>
  <c r="AY248" i="1"/>
  <c r="BD248" i="1"/>
  <c r="AU248" i="1"/>
  <c r="AZ248" i="1"/>
  <c r="BE248" i="1"/>
  <c r="AQ248" i="1"/>
  <c r="X248" i="1"/>
  <c r="FO247" i="1"/>
  <c r="FQ247" i="1"/>
  <c r="FS247" i="1"/>
  <c r="ER247" i="1"/>
  <c r="EW247" i="1"/>
  <c r="EO247" i="1"/>
  <c r="ET247" i="1"/>
  <c r="EY247" i="1"/>
  <c r="FB247" i="1"/>
  <c r="ES247" i="1"/>
  <c r="EX247" i="1"/>
  <c r="FC247" i="1"/>
  <c r="FD247" i="1"/>
  <c r="FE247" i="1"/>
  <c r="AM247" i="1"/>
  <c r="FF247" i="1"/>
  <c r="FG247" i="1"/>
  <c r="FI247" i="1"/>
  <c r="EP247" i="1"/>
  <c r="EU247" i="1"/>
  <c r="EZ247" i="1"/>
  <c r="EQ247" i="1"/>
  <c r="EV247" i="1"/>
  <c r="FA247" i="1"/>
  <c r="EM247" i="1"/>
  <c r="DS247" i="1"/>
  <c r="DX247" i="1"/>
  <c r="DP247" i="1"/>
  <c r="DU247" i="1"/>
  <c r="DZ247" i="1"/>
  <c r="EC247" i="1"/>
  <c r="DT247" i="1"/>
  <c r="DY247" i="1"/>
  <c r="ED247" i="1"/>
  <c r="EE247" i="1"/>
  <c r="EF247" i="1"/>
  <c r="AL247" i="1"/>
  <c r="EG247" i="1"/>
  <c r="EH247" i="1"/>
  <c r="EJ247" i="1"/>
  <c r="DQ247" i="1"/>
  <c r="DV247" i="1"/>
  <c r="EA247" i="1"/>
  <c r="DR247" i="1"/>
  <c r="DW247" i="1"/>
  <c r="EB247" i="1"/>
  <c r="DN247" i="1"/>
  <c r="CT247" i="1"/>
  <c r="CY247" i="1"/>
  <c r="CQ247" i="1"/>
  <c r="CV247" i="1"/>
  <c r="DA247" i="1"/>
  <c r="DD247" i="1"/>
  <c r="CU247" i="1"/>
  <c r="CZ247" i="1"/>
  <c r="DE247" i="1"/>
  <c r="DF247" i="1"/>
  <c r="DG247" i="1"/>
  <c r="AK247" i="1"/>
  <c r="DH247" i="1"/>
  <c r="DI247" i="1"/>
  <c r="DK247" i="1"/>
  <c r="CR247" i="1"/>
  <c r="CW247" i="1"/>
  <c r="DB247" i="1"/>
  <c r="CS247" i="1"/>
  <c r="CX247" i="1"/>
  <c r="DC247" i="1"/>
  <c r="CO247" i="1"/>
  <c r="BU247" i="1"/>
  <c r="BZ247" i="1"/>
  <c r="BR247" i="1"/>
  <c r="BW247" i="1"/>
  <c r="CB247" i="1"/>
  <c r="CE247" i="1"/>
  <c r="BV247" i="1"/>
  <c r="CA247" i="1"/>
  <c r="CF247" i="1"/>
  <c r="CG247" i="1"/>
  <c r="CH247" i="1"/>
  <c r="AJ247" i="1"/>
  <c r="CI247" i="1"/>
  <c r="CJ247" i="1"/>
  <c r="CL247" i="1"/>
  <c r="BS247" i="1"/>
  <c r="BX247" i="1"/>
  <c r="CC247" i="1"/>
  <c r="BT247" i="1"/>
  <c r="BY247" i="1"/>
  <c r="CD247" i="1"/>
  <c r="BP247" i="1"/>
  <c r="AV247" i="1"/>
  <c r="BA247" i="1"/>
  <c r="AS247" i="1"/>
  <c r="AX247" i="1"/>
  <c r="BC247" i="1"/>
  <c r="BF247" i="1"/>
  <c r="AW247" i="1"/>
  <c r="BB247" i="1"/>
  <c r="BG247" i="1"/>
  <c r="BH247" i="1"/>
  <c r="BI247" i="1"/>
  <c r="AI247" i="1"/>
  <c r="BJ247" i="1"/>
  <c r="BK247" i="1"/>
  <c r="BM247" i="1"/>
  <c r="AT247" i="1"/>
  <c r="AY247" i="1"/>
  <c r="BD247" i="1"/>
  <c r="AU247" i="1"/>
  <c r="AZ247" i="1"/>
  <c r="BE247" i="1"/>
  <c r="AQ247" i="1"/>
  <c r="X247" i="1"/>
  <c r="FS426" i="1"/>
  <c r="ER426" i="1"/>
  <c r="EW426" i="1"/>
  <c r="EO426" i="1"/>
  <c r="ET426" i="1"/>
  <c r="EY426" i="1"/>
  <c r="FB426" i="1"/>
  <c r="ES426" i="1"/>
  <c r="EX426" i="1"/>
  <c r="EP426" i="1"/>
  <c r="EU426" i="1"/>
  <c r="EZ426" i="1"/>
  <c r="FC426" i="1"/>
  <c r="EQ426" i="1"/>
  <c r="EV426" i="1"/>
  <c r="FA426" i="1"/>
  <c r="FD426" i="1"/>
  <c r="AM426" i="1"/>
  <c r="FE426" i="1"/>
  <c r="FF426" i="1"/>
  <c r="FG426" i="1"/>
  <c r="FI426" i="1"/>
  <c r="EM426" i="1"/>
  <c r="DS426" i="1"/>
  <c r="DX426" i="1"/>
  <c r="DP426" i="1"/>
  <c r="DU426" i="1"/>
  <c r="DZ426" i="1"/>
  <c r="EC426" i="1"/>
  <c r="DT426" i="1"/>
  <c r="DY426" i="1"/>
  <c r="DQ426" i="1"/>
  <c r="DV426" i="1"/>
  <c r="EA426" i="1"/>
  <c r="ED426" i="1"/>
  <c r="DR426" i="1"/>
  <c r="DW426" i="1"/>
  <c r="EB426" i="1"/>
  <c r="EE426" i="1"/>
  <c r="AL426" i="1"/>
  <c r="EF426" i="1"/>
  <c r="EG426" i="1"/>
  <c r="EH426" i="1"/>
  <c r="EJ426" i="1"/>
  <c r="DN426" i="1"/>
  <c r="CT426" i="1"/>
  <c r="CY426" i="1"/>
  <c r="CQ426" i="1"/>
  <c r="CV426" i="1"/>
  <c r="DA426" i="1"/>
  <c r="DD426" i="1"/>
  <c r="CU426" i="1"/>
  <c r="CZ426" i="1"/>
  <c r="CR426" i="1"/>
  <c r="CW426" i="1"/>
  <c r="DB426" i="1"/>
  <c r="DE426" i="1"/>
  <c r="CS426" i="1"/>
  <c r="CX426" i="1"/>
  <c r="DC426" i="1"/>
  <c r="DF426" i="1"/>
  <c r="AK426" i="1"/>
  <c r="DG426" i="1"/>
  <c r="DH426" i="1"/>
  <c r="DI426" i="1"/>
  <c r="DK426" i="1"/>
  <c r="CO426" i="1"/>
  <c r="BU426" i="1"/>
  <c r="BZ426" i="1"/>
  <c r="BR426" i="1"/>
  <c r="BW426" i="1"/>
  <c r="CB426" i="1"/>
  <c r="CE426" i="1"/>
  <c r="BV426" i="1"/>
  <c r="CA426" i="1"/>
  <c r="BS426" i="1"/>
  <c r="BX426" i="1"/>
  <c r="CC426" i="1"/>
  <c r="CF426" i="1"/>
  <c r="BT426" i="1"/>
  <c r="BY426" i="1"/>
  <c r="CD426" i="1"/>
  <c r="CG426" i="1"/>
  <c r="AJ426" i="1"/>
  <c r="CH426" i="1"/>
  <c r="CI426" i="1"/>
  <c r="CJ426" i="1"/>
  <c r="CL426" i="1"/>
  <c r="BP426" i="1"/>
  <c r="AV426" i="1"/>
  <c r="BA426" i="1"/>
  <c r="AS426" i="1"/>
  <c r="AX426" i="1"/>
  <c r="BC426" i="1"/>
  <c r="BF426" i="1"/>
  <c r="AW426" i="1"/>
  <c r="BB426" i="1"/>
  <c r="AT426" i="1"/>
  <c r="AY426" i="1"/>
  <c r="BD426" i="1"/>
  <c r="BG426" i="1"/>
  <c r="AU426" i="1"/>
  <c r="AZ426" i="1"/>
  <c r="BE426" i="1"/>
  <c r="BH426" i="1"/>
  <c r="AI426" i="1"/>
  <c r="BI426" i="1"/>
  <c r="BJ426" i="1"/>
  <c r="BK426" i="1"/>
  <c r="BM426" i="1"/>
  <c r="AQ426" i="1"/>
  <c r="X426" i="1"/>
  <c r="FS110" i="1"/>
  <c r="ER110" i="1"/>
  <c r="EW110" i="1"/>
  <c r="EO110" i="1"/>
  <c r="ET110" i="1"/>
  <c r="EY110" i="1"/>
  <c r="FB110" i="1"/>
  <c r="ES110" i="1"/>
  <c r="EX110" i="1"/>
  <c r="EP110" i="1"/>
  <c r="EU110" i="1"/>
  <c r="EZ110" i="1"/>
  <c r="FC110" i="1"/>
  <c r="EQ110" i="1"/>
  <c r="EV110" i="1"/>
  <c r="FA110" i="1"/>
  <c r="FD110" i="1"/>
  <c r="AM110" i="1"/>
  <c r="FE110" i="1"/>
  <c r="FF110" i="1"/>
  <c r="FG110" i="1"/>
  <c r="FI110" i="1"/>
  <c r="EM110" i="1"/>
  <c r="DS110" i="1"/>
  <c r="DX110" i="1"/>
  <c r="DP110" i="1"/>
  <c r="DU110" i="1"/>
  <c r="DZ110" i="1"/>
  <c r="EC110" i="1"/>
  <c r="DT110" i="1"/>
  <c r="DY110" i="1"/>
  <c r="DQ110" i="1"/>
  <c r="DV110" i="1"/>
  <c r="EA110" i="1"/>
  <c r="ED110" i="1"/>
  <c r="DR110" i="1"/>
  <c r="DW110" i="1"/>
  <c r="EB110" i="1"/>
  <c r="EE110" i="1"/>
  <c r="AL110" i="1"/>
  <c r="EF110" i="1"/>
  <c r="EG110" i="1"/>
  <c r="EH110" i="1"/>
  <c r="EJ110" i="1"/>
  <c r="DN110" i="1"/>
  <c r="CT110" i="1"/>
  <c r="CY110" i="1"/>
  <c r="CQ110" i="1"/>
  <c r="CV110" i="1"/>
  <c r="DA110" i="1"/>
  <c r="DD110" i="1"/>
  <c r="CU110" i="1"/>
  <c r="CZ110" i="1"/>
  <c r="CR110" i="1"/>
  <c r="CW110" i="1"/>
  <c r="DB110" i="1"/>
  <c r="DE110" i="1"/>
  <c r="CS110" i="1"/>
  <c r="CX110" i="1"/>
  <c r="DC110" i="1"/>
  <c r="DF110" i="1"/>
  <c r="AK110" i="1"/>
  <c r="DG110" i="1"/>
  <c r="DH110" i="1"/>
  <c r="DI110" i="1"/>
  <c r="DK110" i="1"/>
  <c r="CO110" i="1"/>
  <c r="BU110" i="1"/>
  <c r="BZ110" i="1"/>
  <c r="BR110" i="1"/>
  <c r="BW110" i="1"/>
  <c r="CB110" i="1"/>
  <c r="CE110" i="1"/>
  <c r="BV110" i="1"/>
  <c r="CA110" i="1"/>
  <c r="BS110" i="1"/>
  <c r="BX110" i="1"/>
  <c r="CC110" i="1"/>
  <c r="CF110" i="1"/>
  <c r="BT110" i="1"/>
  <c r="BY110" i="1"/>
  <c r="CD110" i="1"/>
  <c r="CG110" i="1"/>
  <c r="AJ110" i="1"/>
  <c r="CH110" i="1"/>
  <c r="CI110" i="1"/>
  <c r="CJ110" i="1"/>
  <c r="CL110" i="1"/>
  <c r="BP110" i="1"/>
  <c r="AV110" i="1"/>
  <c r="BA110" i="1"/>
  <c r="AS110" i="1"/>
  <c r="AX110" i="1"/>
  <c r="BC110" i="1"/>
  <c r="BF110" i="1"/>
  <c r="AW110" i="1"/>
  <c r="BB110" i="1"/>
  <c r="AT110" i="1"/>
  <c r="AY110" i="1"/>
  <c r="BD110" i="1"/>
  <c r="BG110" i="1"/>
  <c r="AU110" i="1"/>
  <c r="AZ110" i="1"/>
  <c r="BE110" i="1"/>
  <c r="BH110" i="1"/>
  <c r="AI110" i="1"/>
  <c r="BI110" i="1"/>
  <c r="BJ110" i="1"/>
  <c r="BK110" i="1"/>
  <c r="BM110" i="1"/>
  <c r="AQ110" i="1"/>
  <c r="X110" i="1"/>
  <c r="FS175" i="1"/>
  <c r="ER175" i="1"/>
  <c r="EW175" i="1"/>
  <c r="EO175" i="1"/>
  <c r="ET175" i="1"/>
  <c r="EY175" i="1"/>
  <c r="FB175" i="1"/>
  <c r="ES175" i="1"/>
  <c r="EX175" i="1"/>
  <c r="EP175" i="1"/>
  <c r="EU175" i="1"/>
  <c r="EZ175" i="1"/>
  <c r="FC175" i="1"/>
  <c r="EQ175" i="1"/>
  <c r="EV175" i="1"/>
  <c r="FA175" i="1"/>
  <c r="FD175" i="1"/>
  <c r="AM175" i="1"/>
  <c r="FE175" i="1"/>
  <c r="FF175" i="1"/>
  <c r="FG175" i="1"/>
  <c r="FI175" i="1"/>
  <c r="EM175" i="1"/>
  <c r="DS175" i="1"/>
  <c r="DX175" i="1"/>
  <c r="DP175" i="1"/>
  <c r="DU175" i="1"/>
  <c r="DZ175" i="1"/>
  <c r="EC175" i="1"/>
  <c r="DT175" i="1"/>
  <c r="DY175" i="1"/>
  <c r="DQ175" i="1"/>
  <c r="DV175" i="1"/>
  <c r="EA175" i="1"/>
  <c r="ED175" i="1"/>
  <c r="DR175" i="1"/>
  <c r="DW175" i="1"/>
  <c r="EB175" i="1"/>
  <c r="EE175" i="1"/>
  <c r="AL175" i="1"/>
  <c r="EF175" i="1"/>
  <c r="EG175" i="1"/>
  <c r="EH175" i="1"/>
  <c r="EJ175" i="1"/>
  <c r="DN175" i="1"/>
  <c r="CT175" i="1"/>
  <c r="CY175" i="1"/>
  <c r="CQ175" i="1"/>
  <c r="CV175" i="1"/>
  <c r="DA175" i="1"/>
  <c r="DD175" i="1"/>
  <c r="CU175" i="1"/>
  <c r="CZ175" i="1"/>
  <c r="CR175" i="1"/>
  <c r="CW175" i="1"/>
  <c r="DB175" i="1"/>
  <c r="DE175" i="1"/>
  <c r="CS175" i="1"/>
  <c r="CX175" i="1"/>
  <c r="DC175" i="1"/>
  <c r="DF175" i="1"/>
  <c r="AK175" i="1"/>
  <c r="DG175" i="1"/>
  <c r="DH175" i="1"/>
  <c r="DI175" i="1"/>
  <c r="DK175" i="1"/>
  <c r="CO175" i="1"/>
  <c r="BU175" i="1"/>
  <c r="BZ175" i="1"/>
  <c r="BR175" i="1"/>
  <c r="BW175" i="1"/>
  <c r="CB175" i="1"/>
  <c r="CE175" i="1"/>
  <c r="BV175" i="1"/>
  <c r="CA175" i="1"/>
  <c r="BS175" i="1"/>
  <c r="BX175" i="1"/>
  <c r="CC175" i="1"/>
  <c r="CF175" i="1"/>
  <c r="BT175" i="1"/>
  <c r="BY175" i="1"/>
  <c r="CD175" i="1"/>
  <c r="CG175" i="1"/>
  <c r="AJ175" i="1"/>
  <c r="CH175" i="1"/>
  <c r="CI175" i="1"/>
  <c r="CJ175" i="1"/>
  <c r="CL175" i="1"/>
  <c r="BP175" i="1"/>
  <c r="AV175" i="1"/>
  <c r="BA175" i="1"/>
  <c r="AS175" i="1"/>
  <c r="AX175" i="1"/>
  <c r="BC175" i="1"/>
  <c r="BF175" i="1"/>
  <c r="AW175" i="1"/>
  <c r="BB175" i="1"/>
  <c r="AT175" i="1"/>
  <c r="AY175" i="1"/>
  <c r="BD175" i="1"/>
  <c r="BG175" i="1"/>
  <c r="AU175" i="1"/>
  <c r="AZ175" i="1"/>
  <c r="BE175" i="1"/>
  <c r="BH175" i="1"/>
  <c r="AI175" i="1"/>
  <c r="BI175" i="1"/>
  <c r="BJ175" i="1"/>
  <c r="BK175" i="1"/>
  <c r="BM175" i="1"/>
  <c r="AQ175" i="1"/>
  <c r="X175" i="1"/>
  <c r="FS177" i="1"/>
  <c r="ER177" i="1"/>
  <c r="EW177" i="1"/>
  <c r="EO177" i="1"/>
  <c r="ET177" i="1"/>
  <c r="EY177" i="1"/>
  <c r="FB177" i="1"/>
  <c r="ES177" i="1"/>
  <c r="EX177" i="1"/>
  <c r="EP177" i="1"/>
  <c r="EU177" i="1"/>
  <c r="EZ177" i="1"/>
  <c r="FC177" i="1"/>
  <c r="EQ177" i="1"/>
  <c r="EV177" i="1"/>
  <c r="FA177" i="1"/>
  <c r="FD177" i="1"/>
  <c r="AM177" i="1"/>
  <c r="FE177" i="1"/>
  <c r="FF177" i="1"/>
  <c r="FG177" i="1"/>
  <c r="FI177" i="1"/>
  <c r="EM177" i="1"/>
  <c r="DS177" i="1"/>
  <c r="DX177" i="1"/>
  <c r="DP177" i="1"/>
  <c r="DU177" i="1"/>
  <c r="DZ177" i="1"/>
  <c r="EC177" i="1"/>
  <c r="DT177" i="1"/>
  <c r="DY177" i="1"/>
  <c r="DQ177" i="1"/>
  <c r="DV177" i="1"/>
  <c r="EA177" i="1"/>
  <c r="ED177" i="1"/>
  <c r="DR177" i="1"/>
  <c r="DW177" i="1"/>
  <c r="EB177" i="1"/>
  <c r="EE177" i="1"/>
  <c r="AL177" i="1"/>
  <c r="EF177" i="1"/>
  <c r="EG177" i="1"/>
  <c r="EH177" i="1"/>
  <c r="EJ177" i="1"/>
  <c r="DN177" i="1"/>
  <c r="CT177" i="1"/>
  <c r="CY177" i="1"/>
  <c r="CQ177" i="1"/>
  <c r="CV177" i="1"/>
  <c r="DA177" i="1"/>
  <c r="DD177" i="1"/>
  <c r="CU177" i="1"/>
  <c r="CZ177" i="1"/>
  <c r="CR177" i="1"/>
  <c r="CW177" i="1"/>
  <c r="DB177" i="1"/>
  <c r="DE177" i="1"/>
  <c r="CS177" i="1"/>
  <c r="CX177" i="1"/>
  <c r="DC177" i="1"/>
  <c r="DF177" i="1"/>
  <c r="AK177" i="1"/>
  <c r="DG177" i="1"/>
  <c r="DH177" i="1"/>
  <c r="DI177" i="1"/>
  <c r="DK177" i="1"/>
  <c r="CO177" i="1"/>
  <c r="BU177" i="1"/>
  <c r="BZ177" i="1"/>
  <c r="BR177" i="1"/>
  <c r="BW177" i="1"/>
  <c r="CB177" i="1"/>
  <c r="CE177" i="1"/>
  <c r="BV177" i="1"/>
  <c r="CA177" i="1"/>
  <c r="BS177" i="1"/>
  <c r="BX177" i="1"/>
  <c r="CC177" i="1"/>
  <c r="CF177" i="1"/>
  <c r="BT177" i="1"/>
  <c r="BY177" i="1"/>
  <c r="CD177" i="1"/>
  <c r="CG177" i="1"/>
  <c r="AJ177" i="1"/>
  <c r="CH177" i="1"/>
  <c r="CI177" i="1"/>
  <c r="CJ177" i="1"/>
  <c r="CL177" i="1"/>
  <c r="BP177" i="1"/>
  <c r="AV177" i="1"/>
  <c r="BA177" i="1"/>
  <c r="AS177" i="1"/>
  <c r="AX177" i="1"/>
  <c r="BC177" i="1"/>
  <c r="BF177" i="1"/>
  <c r="AW177" i="1"/>
  <c r="BB177" i="1"/>
  <c r="AT177" i="1"/>
  <c r="AY177" i="1"/>
  <c r="BD177" i="1"/>
  <c r="BG177" i="1"/>
  <c r="AU177" i="1"/>
  <c r="AZ177" i="1"/>
  <c r="BE177" i="1"/>
  <c r="BH177" i="1"/>
  <c r="AI177" i="1"/>
  <c r="BI177" i="1"/>
  <c r="BJ177" i="1"/>
  <c r="BK177" i="1"/>
  <c r="BM177" i="1"/>
  <c r="AQ177" i="1"/>
  <c r="X177" i="1"/>
  <c r="FS410" i="1"/>
  <c r="ER410" i="1"/>
  <c r="EW410" i="1"/>
  <c r="EO410" i="1"/>
  <c r="ET410" i="1"/>
  <c r="EY410" i="1"/>
  <c r="FB410" i="1"/>
  <c r="ES410" i="1"/>
  <c r="EX410" i="1"/>
  <c r="EP410" i="1"/>
  <c r="EU410" i="1"/>
  <c r="EZ410" i="1"/>
  <c r="FC410" i="1"/>
  <c r="EQ410" i="1"/>
  <c r="EV410" i="1"/>
  <c r="FA410" i="1"/>
  <c r="FD410" i="1"/>
  <c r="AM410" i="1"/>
  <c r="FE410" i="1"/>
  <c r="FF410" i="1"/>
  <c r="FG410" i="1"/>
  <c r="FI410" i="1"/>
  <c r="EM410" i="1"/>
  <c r="DS410" i="1"/>
  <c r="DX410" i="1"/>
  <c r="DP410" i="1"/>
  <c r="DU410" i="1"/>
  <c r="DZ410" i="1"/>
  <c r="EC410" i="1"/>
  <c r="DT410" i="1"/>
  <c r="DY410" i="1"/>
  <c r="DQ410" i="1"/>
  <c r="DV410" i="1"/>
  <c r="EA410" i="1"/>
  <c r="ED410" i="1"/>
  <c r="DR410" i="1"/>
  <c r="DW410" i="1"/>
  <c r="EB410" i="1"/>
  <c r="EE410" i="1"/>
  <c r="AL410" i="1"/>
  <c r="EF410" i="1"/>
  <c r="EG410" i="1"/>
  <c r="EH410" i="1"/>
  <c r="EJ410" i="1"/>
  <c r="DN410" i="1"/>
  <c r="CT410" i="1"/>
  <c r="CY410" i="1"/>
  <c r="CQ410" i="1"/>
  <c r="CV410" i="1"/>
  <c r="DA410" i="1"/>
  <c r="DD410" i="1"/>
  <c r="CU410" i="1"/>
  <c r="CZ410" i="1"/>
  <c r="CR410" i="1"/>
  <c r="CW410" i="1"/>
  <c r="DB410" i="1"/>
  <c r="DE410" i="1"/>
  <c r="CS410" i="1"/>
  <c r="CX410" i="1"/>
  <c r="DC410" i="1"/>
  <c r="DF410" i="1"/>
  <c r="AK410" i="1"/>
  <c r="DG410" i="1"/>
  <c r="DH410" i="1"/>
  <c r="DI410" i="1"/>
  <c r="DK410" i="1"/>
  <c r="CO410" i="1"/>
  <c r="BU410" i="1"/>
  <c r="BZ410" i="1"/>
  <c r="BR410" i="1"/>
  <c r="BW410" i="1"/>
  <c r="CB410" i="1"/>
  <c r="CE410" i="1"/>
  <c r="BV410" i="1"/>
  <c r="CA410" i="1"/>
  <c r="BS410" i="1"/>
  <c r="BX410" i="1"/>
  <c r="CC410" i="1"/>
  <c r="CF410" i="1"/>
  <c r="BT410" i="1"/>
  <c r="BY410" i="1"/>
  <c r="CD410" i="1"/>
  <c r="CG410" i="1"/>
  <c r="AJ410" i="1"/>
  <c r="CH410" i="1"/>
  <c r="CI410" i="1"/>
  <c r="CJ410" i="1"/>
  <c r="CL410" i="1"/>
  <c r="BP410" i="1"/>
  <c r="AV410" i="1"/>
  <c r="BA410" i="1"/>
  <c r="AS410" i="1"/>
  <c r="AX410" i="1"/>
  <c r="BC410" i="1"/>
  <c r="BF410" i="1"/>
  <c r="AW410" i="1"/>
  <c r="BB410" i="1"/>
  <c r="AT410" i="1"/>
  <c r="AY410" i="1"/>
  <c r="BD410" i="1"/>
  <c r="BG410" i="1"/>
  <c r="AU410" i="1"/>
  <c r="AZ410" i="1"/>
  <c r="BE410" i="1"/>
  <c r="BH410" i="1"/>
  <c r="AI410" i="1"/>
  <c r="BI410" i="1"/>
  <c r="BJ410" i="1"/>
  <c r="BK410" i="1"/>
  <c r="BM410" i="1"/>
  <c r="AQ410" i="1"/>
  <c r="X410" i="1"/>
  <c r="FS82" i="1"/>
  <c r="ER82" i="1"/>
  <c r="EW82" i="1"/>
  <c r="EO82" i="1"/>
  <c r="ET82" i="1"/>
  <c r="EY82" i="1"/>
  <c r="FB82" i="1"/>
  <c r="ES82" i="1"/>
  <c r="EX82" i="1"/>
  <c r="EP82" i="1"/>
  <c r="EU82" i="1"/>
  <c r="EZ82" i="1"/>
  <c r="FC82" i="1"/>
  <c r="EQ82" i="1"/>
  <c r="EV82" i="1"/>
  <c r="FA82" i="1"/>
  <c r="FD82" i="1"/>
  <c r="AM82" i="1"/>
  <c r="FE82" i="1"/>
  <c r="FF82" i="1"/>
  <c r="FG82" i="1"/>
  <c r="FI82" i="1"/>
  <c r="EM82" i="1"/>
  <c r="DS82" i="1"/>
  <c r="DX82" i="1"/>
  <c r="DP82" i="1"/>
  <c r="DU82" i="1"/>
  <c r="DZ82" i="1"/>
  <c r="EC82" i="1"/>
  <c r="DT82" i="1"/>
  <c r="DY82" i="1"/>
  <c r="DQ82" i="1"/>
  <c r="DV82" i="1"/>
  <c r="EA82" i="1"/>
  <c r="ED82" i="1"/>
  <c r="DR82" i="1"/>
  <c r="DW82" i="1"/>
  <c r="EB82" i="1"/>
  <c r="EE82" i="1"/>
  <c r="AL82" i="1"/>
  <c r="EF82" i="1"/>
  <c r="EG82" i="1"/>
  <c r="EH82" i="1"/>
  <c r="EJ82" i="1"/>
  <c r="DN82" i="1"/>
  <c r="CT82" i="1"/>
  <c r="CY82" i="1"/>
  <c r="CQ82" i="1"/>
  <c r="CV82" i="1"/>
  <c r="DA82" i="1"/>
  <c r="DD82" i="1"/>
  <c r="CU82" i="1"/>
  <c r="CZ82" i="1"/>
  <c r="CR82" i="1"/>
  <c r="CW82" i="1"/>
  <c r="DB82" i="1"/>
  <c r="DE82" i="1"/>
  <c r="CS82" i="1"/>
  <c r="CX82" i="1"/>
  <c r="DC82" i="1"/>
  <c r="DF82" i="1"/>
  <c r="AK82" i="1"/>
  <c r="DG82" i="1"/>
  <c r="DH82" i="1"/>
  <c r="DI82" i="1"/>
  <c r="DK82" i="1"/>
  <c r="CO82" i="1"/>
  <c r="BU82" i="1"/>
  <c r="BZ82" i="1"/>
  <c r="BR82" i="1"/>
  <c r="BW82" i="1"/>
  <c r="CB82" i="1"/>
  <c r="CE82" i="1"/>
  <c r="BV82" i="1"/>
  <c r="CA82" i="1"/>
  <c r="BS82" i="1"/>
  <c r="BX82" i="1"/>
  <c r="CC82" i="1"/>
  <c r="CF82" i="1"/>
  <c r="BT82" i="1"/>
  <c r="BY82" i="1"/>
  <c r="CD82" i="1"/>
  <c r="CG82" i="1"/>
  <c r="AJ82" i="1"/>
  <c r="CH82" i="1"/>
  <c r="CI82" i="1"/>
  <c r="CJ82" i="1"/>
  <c r="CL82" i="1"/>
  <c r="BP82" i="1"/>
  <c r="AV82" i="1"/>
  <c r="BA82" i="1"/>
  <c r="AS82" i="1"/>
  <c r="AX82" i="1"/>
  <c r="BC82" i="1"/>
  <c r="BF82" i="1"/>
  <c r="AW82" i="1"/>
  <c r="BB82" i="1"/>
  <c r="AT82" i="1"/>
  <c r="AY82" i="1"/>
  <c r="BD82" i="1"/>
  <c r="BG82" i="1"/>
  <c r="AU82" i="1"/>
  <c r="AZ82" i="1"/>
  <c r="BE82" i="1"/>
  <c r="BH82" i="1"/>
  <c r="AI82" i="1"/>
  <c r="BI82" i="1"/>
  <c r="BJ82" i="1"/>
  <c r="BK82" i="1"/>
  <c r="BM82" i="1"/>
  <c r="AQ82" i="1"/>
  <c r="X82" i="1"/>
  <c r="FO246" i="1"/>
  <c r="FQ246" i="1"/>
  <c r="FS246" i="1"/>
  <c r="ER246" i="1"/>
  <c r="EW246" i="1"/>
  <c r="EO246" i="1"/>
  <c r="ET246" i="1"/>
  <c r="EY246" i="1"/>
  <c r="FB246" i="1"/>
  <c r="ES246" i="1"/>
  <c r="EX246" i="1"/>
  <c r="FC246" i="1"/>
  <c r="FD246" i="1"/>
  <c r="FE246" i="1"/>
  <c r="AM246" i="1"/>
  <c r="FF246" i="1"/>
  <c r="FG246" i="1"/>
  <c r="FI246" i="1"/>
  <c r="EP246" i="1"/>
  <c r="EU246" i="1"/>
  <c r="EZ246" i="1"/>
  <c r="EQ246" i="1"/>
  <c r="EV246" i="1"/>
  <c r="FA246" i="1"/>
  <c r="EM246" i="1"/>
  <c r="DS246" i="1"/>
  <c r="DX246" i="1"/>
  <c r="DP246" i="1"/>
  <c r="DU246" i="1"/>
  <c r="DZ246" i="1"/>
  <c r="EC246" i="1"/>
  <c r="DT246" i="1"/>
  <c r="DY246" i="1"/>
  <c r="ED246" i="1"/>
  <c r="EE246" i="1"/>
  <c r="EF246" i="1"/>
  <c r="AL246" i="1"/>
  <c r="EG246" i="1"/>
  <c r="EH246" i="1"/>
  <c r="EJ246" i="1"/>
  <c r="DQ246" i="1"/>
  <c r="DV246" i="1"/>
  <c r="EA246" i="1"/>
  <c r="DR246" i="1"/>
  <c r="DW246" i="1"/>
  <c r="EB246" i="1"/>
  <c r="DN246" i="1"/>
  <c r="CT246" i="1"/>
  <c r="CY246" i="1"/>
  <c r="CQ246" i="1"/>
  <c r="CV246" i="1"/>
  <c r="DA246" i="1"/>
  <c r="DD246" i="1"/>
  <c r="CU246" i="1"/>
  <c r="CZ246" i="1"/>
  <c r="DE246" i="1"/>
  <c r="DF246" i="1"/>
  <c r="DG246" i="1"/>
  <c r="AK246" i="1"/>
  <c r="DH246" i="1"/>
  <c r="DI246" i="1"/>
  <c r="DK246" i="1"/>
  <c r="CR246" i="1"/>
  <c r="CW246" i="1"/>
  <c r="DB246" i="1"/>
  <c r="CS246" i="1"/>
  <c r="CX246" i="1"/>
  <c r="DC246" i="1"/>
  <c r="CO246" i="1"/>
  <c r="BU246" i="1"/>
  <c r="BZ246" i="1"/>
  <c r="BR246" i="1"/>
  <c r="BW246" i="1"/>
  <c r="CB246" i="1"/>
  <c r="CE246" i="1"/>
  <c r="BV246" i="1"/>
  <c r="CA246" i="1"/>
  <c r="CF246" i="1"/>
  <c r="CG246" i="1"/>
  <c r="CH246" i="1"/>
  <c r="AJ246" i="1"/>
  <c r="CI246" i="1"/>
  <c r="CJ246" i="1"/>
  <c r="CL246" i="1"/>
  <c r="BS246" i="1"/>
  <c r="BX246" i="1"/>
  <c r="CC246" i="1"/>
  <c r="BT246" i="1"/>
  <c r="BY246" i="1"/>
  <c r="CD246" i="1"/>
  <c r="BP246" i="1"/>
  <c r="AV246" i="1"/>
  <c r="BA246" i="1"/>
  <c r="AS246" i="1"/>
  <c r="AX246" i="1"/>
  <c r="BC246" i="1"/>
  <c r="BF246" i="1"/>
  <c r="AW246" i="1"/>
  <c r="BB246" i="1"/>
  <c r="BG246" i="1"/>
  <c r="BH246" i="1"/>
  <c r="BI246" i="1"/>
  <c r="AI246" i="1"/>
  <c r="BJ246" i="1"/>
  <c r="BK246" i="1"/>
  <c r="BM246" i="1"/>
  <c r="AT246" i="1"/>
  <c r="AY246" i="1"/>
  <c r="BD246" i="1"/>
  <c r="AU246" i="1"/>
  <c r="AZ246" i="1"/>
  <c r="BE246" i="1"/>
  <c r="AQ246" i="1"/>
  <c r="X246" i="1"/>
  <c r="FS403" i="1"/>
  <c r="ER403" i="1"/>
  <c r="EW403" i="1"/>
  <c r="EO403" i="1"/>
  <c r="ET403" i="1"/>
  <c r="EY403" i="1"/>
  <c r="FB403" i="1"/>
  <c r="ES403" i="1"/>
  <c r="EX403" i="1"/>
  <c r="EP403" i="1"/>
  <c r="EU403" i="1"/>
  <c r="EZ403" i="1"/>
  <c r="FC403" i="1"/>
  <c r="EQ403" i="1"/>
  <c r="EV403" i="1"/>
  <c r="FA403" i="1"/>
  <c r="FD403" i="1"/>
  <c r="AM403" i="1"/>
  <c r="FE403" i="1"/>
  <c r="FF403" i="1"/>
  <c r="FG403" i="1"/>
  <c r="FI403" i="1"/>
  <c r="EM403" i="1"/>
  <c r="DS403" i="1"/>
  <c r="DX403" i="1"/>
  <c r="DP403" i="1"/>
  <c r="DU403" i="1"/>
  <c r="DZ403" i="1"/>
  <c r="EC403" i="1"/>
  <c r="DT403" i="1"/>
  <c r="DY403" i="1"/>
  <c r="DQ403" i="1"/>
  <c r="DV403" i="1"/>
  <c r="EA403" i="1"/>
  <c r="ED403" i="1"/>
  <c r="DR403" i="1"/>
  <c r="DW403" i="1"/>
  <c r="EB403" i="1"/>
  <c r="EE403" i="1"/>
  <c r="AL403" i="1"/>
  <c r="EF403" i="1"/>
  <c r="EG403" i="1"/>
  <c r="EH403" i="1"/>
  <c r="EJ403" i="1"/>
  <c r="DN403" i="1"/>
  <c r="CT403" i="1"/>
  <c r="CY403" i="1"/>
  <c r="CQ403" i="1"/>
  <c r="CV403" i="1"/>
  <c r="DA403" i="1"/>
  <c r="DD403" i="1"/>
  <c r="CU403" i="1"/>
  <c r="CZ403" i="1"/>
  <c r="CR403" i="1"/>
  <c r="CW403" i="1"/>
  <c r="DB403" i="1"/>
  <c r="DE403" i="1"/>
  <c r="CS403" i="1"/>
  <c r="CX403" i="1"/>
  <c r="DC403" i="1"/>
  <c r="DF403" i="1"/>
  <c r="AK403" i="1"/>
  <c r="DG403" i="1"/>
  <c r="DH403" i="1"/>
  <c r="DI403" i="1"/>
  <c r="DK403" i="1"/>
  <c r="CO403" i="1"/>
  <c r="BU403" i="1"/>
  <c r="BZ403" i="1"/>
  <c r="BR403" i="1"/>
  <c r="BW403" i="1"/>
  <c r="CB403" i="1"/>
  <c r="CE403" i="1"/>
  <c r="BV403" i="1"/>
  <c r="CA403" i="1"/>
  <c r="BS403" i="1"/>
  <c r="BX403" i="1"/>
  <c r="CC403" i="1"/>
  <c r="CF403" i="1"/>
  <c r="BT403" i="1"/>
  <c r="BY403" i="1"/>
  <c r="CD403" i="1"/>
  <c r="CG403" i="1"/>
  <c r="AJ403" i="1"/>
  <c r="CH403" i="1"/>
  <c r="CI403" i="1"/>
  <c r="CJ403" i="1"/>
  <c r="CL403" i="1"/>
  <c r="BP403" i="1"/>
  <c r="AV403" i="1"/>
  <c r="BA403" i="1"/>
  <c r="AS403" i="1"/>
  <c r="AX403" i="1"/>
  <c r="BC403" i="1"/>
  <c r="BF403" i="1"/>
  <c r="AW403" i="1"/>
  <c r="BB403" i="1"/>
  <c r="AT403" i="1"/>
  <c r="AY403" i="1"/>
  <c r="BD403" i="1"/>
  <c r="BG403" i="1"/>
  <c r="AU403" i="1"/>
  <c r="AZ403" i="1"/>
  <c r="BE403" i="1"/>
  <c r="BH403" i="1"/>
  <c r="AI403" i="1"/>
  <c r="BI403" i="1"/>
  <c r="BJ403" i="1"/>
  <c r="BK403" i="1"/>
  <c r="BM403" i="1"/>
  <c r="AQ403" i="1"/>
  <c r="X403" i="1"/>
  <c r="FS436" i="1"/>
  <c r="ER436" i="1"/>
  <c r="EW436" i="1"/>
  <c r="EO436" i="1"/>
  <c r="ET436" i="1"/>
  <c r="EY436" i="1"/>
  <c r="FB436" i="1"/>
  <c r="ES436" i="1"/>
  <c r="EX436" i="1"/>
  <c r="EP436" i="1"/>
  <c r="EU436" i="1"/>
  <c r="EZ436" i="1"/>
  <c r="FC436" i="1"/>
  <c r="EQ436" i="1"/>
  <c r="EV436" i="1"/>
  <c r="FA436" i="1"/>
  <c r="FD436" i="1"/>
  <c r="AM436" i="1"/>
  <c r="FE436" i="1"/>
  <c r="FF436" i="1"/>
  <c r="FG436" i="1"/>
  <c r="FI436" i="1"/>
  <c r="EM436" i="1"/>
  <c r="DS436" i="1"/>
  <c r="DX436" i="1"/>
  <c r="DP436" i="1"/>
  <c r="DU436" i="1"/>
  <c r="DZ436" i="1"/>
  <c r="EC436" i="1"/>
  <c r="DT436" i="1"/>
  <c r="DY436" i="1"/>
  <c r="ED436" i="1"/>
  <c r="DR436" i="1"/>
  <c r="DW436" i="1"/>
  <c r="EB436" i="1"/>
  <c r="EE436" i="1"/>
  <c r="EF436" i="1"/>
  <c r="AL436" i="1"/>
  <c r="EG436" i="1"/>
  <c r="EH436" i="1"/>
  <c r="EJ436" i="1"/>
  <c r="DQ436" i="1"/>
  <c r="DV436" i="1"/>
  <c r="EA436" i="1"/>
  <c r="DN436" i="1"/>
  <c r="CT436" i="1"/>
  <c r="CY436" i="1"/>
  <c r="CQ436" i="1"/>
  <c r="CV436" i="1"/>
  <c r="DA436" i="1"/>
  <c r="DD436" i="1"/>
  <c r="CU436" i="1"/>
  <c r="CZ436" i="1"/>
  <c r="CR436" i="1"/>
  <c r="CW436" i="1"/>
  <c r="DB436" i="1"/>
  <c r="DE436" i="1"/>
  <c r="CS436" i="1"/>
  <c r="CX436" i="1"/>
  <c r="DC436" i="1"/>
  <c r="DF436" i="1"/>
  <c r="AK436" i="1"/>
  <c r="DG436" i="1"/>
  <c r="DH436" i="1"/>
  <c r="DI436" i="1"/>
  <c r="DK436" i="1"/>
  <c r="CO436" i="1"/>
  <c r="BU436" i="1"/>
  <c r="BZ436" i="1"/>
  <c r="BR436" i="1"/>
  <c r="BW436" i="1"/>
  <c r="CB436" i="1"/>
  <c r="CE436" i="1"/>
  <c r="BV436" i="1"/>
  <c r="CA436" i="1"/>
  <c r="BS436" i="1"/>
  <c r="BX436" i="1"/>
  <c r="CC436" i="1"/>
  <c r="CF436" i="1"/>
  <c r="BT436" i="1"/>
  <c r="BY436" i="1"/>
  <c r="CD436" i="1"/>
  <c r="CG436" i="1"/>
  <c r="AJ436" i="1"/>
  <c r="CH436" i="1"/>
  <c r="CI436" i="1"/>
  <c r="CJ436" i="1"/>
  <c r="CL436" i="1"/>
  <c r="BP436" i="1"/>
  <c r="AV436" i="1"/>
  <c r="BA436" i="1"/>
  <c r="AS436" i="1"/>
  <c r="AX436" i="1"/>
  <c r="BC436" i="1"/>
  <c r="BF436" i="1"/>
  <c r="AW436" i="1"/>
  <c r="BB436" i="1"/>
  <c r="AT436" i="1"/>
  <c r="AY436" i="1"/>
  <c r="BD436" i="1"/>
  <c r="BG436" i="1"/>
  <c r="AU436" i="1"/>
  <c r="AZ436" i="1"/>
  <c r="BE436" i="1"/>
  <c r="BH436" i="1"/>
  <c r="AI436" i="1"/>
  <c r="BI436" i="1"/>
  <c r="BJ436" i="1"/>
  <c r="BK436" i="1"/>
  <c r="BM436" i="1"/>
  <c r="AQ436" i="1"/>
  <c r="X436" i="1"/>
  <c r="FS387" i="1"/>
  <c r="ER387" i="1"/>
  <c r="EW387" i="1"/>
  <c r="EO387" i="1"/>
  <c r="ET387" i="1"/>
  <c r="EY387" i="1"/>
  <c r="FB387" i="1"/>
  <c r="ES387" i="1"/>
  <c r="EX387" i="1"/>
  <c r="EP387" i="1"/>
  <c r="EU387" i="1"/>
  <c r="EZ387" i="1"/>
  <c r="FC387" i="1"/>
  <c r="EQ387" i="1"/>
  <c r="EV387" i="1"/>
  <c r="FA387" i="1"/>
  <c r="FD387" i="1"/>
  <c r="AM387" i="1"/>
  <c r="FE387" i="1"/>
  <c r="FF387" i="1"/>
  <c r="FG387" i="1"/>
  <c r="FI387" i="1"/>
  <c r="EM387" i="1"/>
  <c r="DS387" i="1"/>
  <c r="DX387" i="1"/>
  <c r="DP387" i="1"/>
  <c r="DU387" i="1"/>
  <c r="DZ387" i="1"/>
  <c r="EC387" i="1"/>
  <c r="DT387" i="1"/>
  <c r="DY387" i="1"/>
  <c r="ED387" i="1"/>
  <c r="DR387" i="1"/>
  <c r="DW387" i="1"/>
  <c r="EB387" i="1"/>
  <c r="EE387" i="1"/>
  <c r="EF387" i="1"/>
  <c r="AL387" i="1"/>
  <c r="EG387" i="1"/>
  <c r="EH387" i="1"/>
  <c r="EJ387" i="1"/>
  <c r="DQ387" i="1"/>
  <c r="DV387" i="1"/>
  <c r="EA387" i="1"/>
  <c r="DN387" i="1"/>
  <c r="CT387" i="1"/>
  <c r="CY387" i="1"/>
  <c r="CQ387" i="1"/>
  <c r="CV387" i="1"/>
  <c r="DA387" i="1"/>
  <c r="DD387" i="1"/>
  <c r="CU387" i="1"/>
  <c r="CZ387" i="1"/>
  <c r="CR387" i="1"/>
  <c r="CW387" i="1"/>
  <c r="DB387" i="1"/>
  <c r="DE387" i="1"/>
  <c r="CS387" i="1"/>
  <c r="CX387" i="1"/>
  <c r="DC387" i="1"/>
  <c r="DF387" i="1"/>
  <c r="AK387" i="1"/>
  <c r="DG387" i="1"/>
  <c r="DH387" i="1"/>
  <c r="DI387" i="1"/>
  <c r="DK387" i="1"/>
  <c r="CO387" i="1"/>
  <c r="BU387" i="1"/>
  <c r="BZ387" i="1"/>
  <c r="BR387" i="1"/>
  <c r="BW387" i="1"/>
  <c r="CB387" i="1"/>
  <c r="CE387" i="1"/>
  <c r="BV387" i="1"/>
  <c r="CA387" i="1"/>
  <c r="BS387" i="1"/>
  <c r="BX387" i="1"/>
  <c r="CC387" i="1"/>
  <c r="CF387" i="1"/>
  <c r="BT387" i="1"/>
  <c r="BY387" i="1"/>
  <c r="CD387" i="1"/>
  <c r="CG387" i="1"/>
  <c r="AJ387" i="1"/>
  <c r="CH387" i="1"/>
  <c r="CI387" i="1"/>
  <c r="CJ387" i="1"/>
  <c r="CL387" i="1"/>
  <c r="BP387" i="1"/>
  <c r="AV387" i="1"/>
  <c r="BA387" i="1"/>
  <c r="AS387" i="1"/>
  <c r="AX387" i="1"/>
  <c r="BC387" i="1"/>
  <c r="BF387" i="1"/>
  <c r="AW387" i="1"/>
  <c r="BB387" i="1"/>
  <c r="AT387" i="1"/>
  <c r="AY387" i="1"/>
  <c r="BD387" i="1"/>
  <c r="BG387" i="1"/>
  <c r="AU387" i="1"/>
  <c r="AZ387" i="1"/>
  <c r="BE387" i="1"/>
  <c r="BH387" i="1"/>
  <c r="AI387" i="1"/>
  <c r="BI387" i="1"/>
  <c r="BJ387" i="1"/>
  <c r="BK387" i="1"/>
  <c r="BM387" i="1"/>
  <c r="AQ387" i="1"/>
  <c r="X387" i="1"/>
  <c r="FS165" i="1"/>
  <c r="ER165" i="1"/>
  <c r="EW165" i="1"/>
  <c r="EO165" i="1"/>
  <c r="ET165" i="1"/>
  <c r="EY165" i="1"/>
  <c r="FB165" i="1"/>
  <c r="ES165" i="1"/>
  <c r="EX165" i="1"/>
  <c r="EP165" i="1"/>
  <c r="EU165" i="1"/>
  <c r="EZ165" i="1"/>
  <c r="FC165" i="1"/>
  <c r="EQ165" i="1"/>
  <c r="EV165" i="1"/>
  <c r="FA165" i="1"/>
  <c r="FD165" i="1"/>
  <c r="AM165" i="1"/>
  <c r="FE165" i="1"/>
  <c r="FF165" i="1"/>
  <c r="FG165" i="1"/>
  <c r="FI165" i="1"/>
  <c r="EM165" i="1"/>
  <c r="DS165" i="1"/>
  <c r="DX165" i="1"/>
  <c r="DP165" i="1"/>
  <c r="DU165" i="1"/>
  <c r="DZ165" i="1"/>
  <c r="EC165" i="1"/>
  <c r="DT165" i="1"/>
  <c r="DY165" i="1"/>
  <c r="DQ165" i="1"/>
  <c r="DV165" i="1"/>
  <c r="EA165" i="1"/>
  <c r="ED165" i="1"/>
  <c r="DR165" i="1"/>
  <c r="DW165" i="1"/>
  <c r="EB165" i="1"/>
  <c r="EE165" i="1"/>
  <c r="AL165" i="1"/>
  <c r="EF165" i="1"/>
  <c r="EG165" i="1"/>
  <c r="EH165" i="1"/>
  <c r="EJ165" i="1"/>
  <c r="DN165" i="1"/>
  <c r="CT165" i="1"/>
  <c r="CY165" i="1"/>
  <c r="CQ165" i="1"/>
  <c r="CV165" i="1"/>
  <c r="DA165" i="1"/>
  <c r="DD165" i="1"/>
  <c r="CU165" i="1"/>
  <c r="CZ165" i="1"/>
  <c r="CR165" i="1"/>
  <c r="CW165" i="1"/>
  <c r="DB165" i="1"/>
  <c r="DE165" i="1"/>
  <c r="CS165" i="1"/>
  <c r="CX165" i="1"/>
  <c r="DC165" i="1"/>
  <c r="DF165" i="1"/>
  <c r="AK165" i="1"/>
  <c r="DG165" i="1"/>
  <c r="DH165" i="1"/>
  <c r="DI165" i="1"/>
  <c r="DK165" i="1"/>
  <c r="CO165" i="1"/>
  <c r="BU165" i="1"/>
  <c r="BZ165" i="1"/>
  <c r="BR165" i="1"/>
  <c r="BW165" i="1"/>
  <c r="CB165" i="1"/>
  <c r="CE165" i="1"/>
  <c r="BV165" i="1"/>
  <c r="CA165" i="1"/>
  <c r="BS165" i="1"/>
  <c r="BX165" i="1"/>
  <c r="CC165" i="1"/>
  <c r="CF165" i="1"/>
  <c r="BT165" i="1"/>
  <c r="BY165" i="1"/>
  <c r="CD165" i="1"/>
  <c r="CG165" i="1"/>
  <c r="AJ165" i="1"/>
  <c r="CH165" i="1"/>
  <c r="CI165" i="1"/>
  <c r="CJ165" i="1"/>
  <c r="CL165" i="1"/>
  <c r="BP165" i="1"/>
  <c r="AV165" i="1"/>
  <c r="BA165" i="1"/>
  <c r="AS165" i="1"/>
  <c r="AX165" i="1"/>
  <c r="BC165" i="1"/>
  <c r="BF165" i="1"/>
  <c r="AW165" i="1"/>
  <c r="BB165" i="1"/>
  <c r="AT165" i="1"/>
  <c r="AY165" i="1"/>
  <c r="BD165" i="1"/>
  <c r="BG165" i="1"/>
  <c r="AU165" i="1"/>
  <c r="AZ165" i="1"/>
  <c r="BE165" i="1"/>
  <c r="BH165" i="1"/>
  <c r="AI165" i="1"/>
  <c r="BI165" i="1"/>
  <c r="BJ165" i="1"/>
  <c r="BK165" i="1"/>
  <c r="BM165" i="1"/>
  <c r="AQ165" i="1"/>
  <c r="X165" i="1"/>
  <c r="FQ371" i="1"/>
  <c r="FS371" i="1"/>
  <c r="ER371" i="1"/>
  <c r="EW371" i="1"/>
  <c r="EO371" i="1"/>
  <c r="ET371" i="1"/>
  <c r="EY371" i="1"/>
  <c r="FB371" i="1"/>
  <c r="ES371" i="1"/>
  <c r="EX371" i="1"/>
  <c r="FC371" i="1"/>
  <c r="FD371" i="1"/>
  <c r="FE371" i="1"/>
  <c r="AM371" i="1"/>
  <c r="FF371" i="1"/>
  <c r="FG371" i="1"/>
  <c r="FI371" i="1"/>
  <c r="EP371" i="1"/>
  <c r="EU371" i="1"/>
  <c r="EZ371" i="1"/>
  <c r="EQ371" i="1"/>
  <c r="EV371" i="1"/>
  <c r="FA371" i="1"/>
  <c r="EM371" i="1"/>
  <c r="DS371" i="1"/>
  <c r="DX371" i="1"/>
  <c r="DP371" i="1"/>
  <c r="DU371" i="1"/>
  <c r="DZ371" i="1"/>
  <c r="EC371" i="1"/>
  <c r="DT371" i="1"/>
  <c r="DY371" i="1"/>
  <c r="ED371" i="1"/>
  <c r="EE371" i="1"/>
  <c r="EF371" i="1"/>
  <c r="AL371" i="1"/>
  <c r="EG371" i="1"/>
  <c r="EH371" i="1"/>
  <c r="EJ371" i="1"/>
  <c r="DQ371" i="1"/>
  <c r="DV371" i="1"/>
  <c r="EA371" i="1"/>
  <c r="DR371" i="1"/>
  <c r="DW371" i="1"/>
  <c r="EB371" i="1"/>
  <c r="DN371" i="1"/>
  <c r="CT371" i="1"/>
  <c r="CY371" i="1"/>
  <c r="CQ371" i="1"/>
  <c r="CV371" i="1"/>
  <c r="DA371" i="1"/>
  <c r="DD371" i="1"/>
  <c r="CU371" i="1"/>
  <c r="CZ371" i="1"/>
  <c r="DE371" i="1"/>
  <c r="DF371" i="1"/>
  <c r="DG371" i="1"/>
  <c r="AK371" i="1"/>
  <c r="DH371" i="1"/>
  <c r="DI371" i="1"/>
  <c r="DK371" i="1"/>
  <c r="CR371" i="1"/>
  <c r="CW371" i="1"/>
  <c r="DB371" i="1"/>
  <c r="CS371" i="1"/>
  <c r="CX371" i="1"/>
  <c r="DC371" i="1"/>
  <c r="CO371" i="1"/>
  <c r="BU371" i="1"/>
  <c r="BZ371" i="1"/>
  <c r="BR371" i="1"/>
  <c r="BW371" i="1"/>
  <c r="CB371" i="1"/>
  <c r="CE371" i="1"/>
  <c r="BV371" i="1"/>
  <c r="CA371" i="1"/>
  <c r="CF371" i="1"/>
  <c r="CG371" i="1"/>
  <c r="CH371" i="1"/>
  <c r="AJ371" i="1"/>
  <c r="CI371" i="1"/>
  <c r="CJ371" i="1"/>
  <c r="CL371" i="1"/>
  <c r="BS371" i="1"/>
  <c r="BX371" i="1"/>
  <c r="CC371" i="1"/>
  <c r="BT371" i="1"/>
  <c r="BY371" i="1"/>
  <c r="CD371" i="1"/>
  <c r="BP371" i="1"/>
  <c r="AV371" i="1"/>
  <c r="BA371" i="1"/>
  <c r="AS371" i="1"/>
  <c r="AX371" i="1"/>
  <c r="BC371" i="1"/>
  <c r="BF371" i="1"/>
  <c r="AW371" i="1"/>
  <c r="BB371" i="1"/>
  <c r="BG371" i="1"/>
  <c r="BH371" i="1"/>
  <c r="BI371" i="1"/>
  <c r="AI371" i="1"/>
  <c r="BJ371" i="1"/>
  <c r="BK371" i="1"/>
  <c r="BM371" i="1"/>
  <c r="AT371" i="1"/>
  <c r="AY371" i="1"/>
  <c r="BD371" i="1"/>
  <c r="AU371" i="1"/>
  <c r="AZ371" i="1"/>
  <c r="BE371" i="1"/>
  <c r="AQ371" i="1"/>
  <c r="X371" i="1"/>
  <c r="FS162" i="1"/>
  <c r="ER162" i="1"/>
  <c r="EW162" i="1"/>
  <c r="EO162" i="1"/>
  <c r="ET162" i="1"/>
  <c r="EY162" i="1"/>
  <c r="FB162" i="1"/>
  <c r="ES162" i="1"/>
  <c r="EX162" i="1"/>
  <c r="EP162" i="1"/>
  <c r="EU162" i="1"/>
  <c r="EZ162" i="1"/>
  <c r="FC162" i="1"/>
  <c r="EQ162" i="1"/>
  <c r="EV162" i="1"/>
  <c r="FA162" i="1"/>
  <c r="FD162" i="1"/>
  <c r="AM162" i="1"/>
  <c r="FE162" i="1"/>
  <c r="FF162" i="1"/>
  <c r="FG162" i="1"/>
  <c r="FI162" i="1"/>
  <c r="EM162" i="1"/>
  <c r="DS162" i="1"/>
  <c r="DX162" i="1"/>
  <c r="DP162" i="1"/>
  <c r="DU162" i="1"/>
  <c r="DZ162" i="1"/>
  <c r="EC162" i="1"/>
  <c r="DT162" i="1"/>
  <c r="DY162" i="1"/>
  <c r="DQ162" i="1"/>
  <c r="DV162" i="1"/>
  <c r="EA162" i="1"/>
  <c r="ED162" i="1"/>
  <c r="DR162" i="1"/>
  <c r="DW162" i="1"/>
  <c r="EB162" i="1"/>
  <c r="EE162" i="1"/>
  <c r="AL162" i="1"/>
  <c r="EF162" i="1"/>
  <c r="EG162" i="1"/>
  <c r="EH162" i="1"/>
  <c r="EJ162" i="1"/>
  <c r="DN162" i="1"/>
  <c r="CT162" i="1"/>
  <c r="CY162" i="1"/>
  <c r="CQ162" i="1"/>
  <c r="CV162" i="1"/>
  <c r="DA162" i="1"/>
  <c r="DD162" i="1"/>
  <c r="CU162" i="1"/>
  <c r="CZ162" i="1"/>
  <c r="CR162" i="1"/>
  <c r="CW162" i="1"/>
  <c r="DB162" i="1"/>
  <c r="DE162" i="1"/>
  <c r="CS162" i="1"/>
  <c r="CX162" i="1"/>
  <c r="DC162" i="1"/>
  <c r="DF162" i="1"/>
  <c r="AK162" i="1"/>
  <c r="DG162" i="1"/>
  <c r="DH162" i="1"/>
  <c r="DI162" i="1"/>
  <c r="DK162" i="1"/>
  <c r="CO162" i="1"/>
  <c r="BU162" i="1"/>
  <c r="BZ162" i="1"/>
  <c r="BR162" i="1"/>
  <c r="BW162" i="1"/>
  <c r="CB162" i="1"/>
  <c r="CE162" i="1"/>
  <c r="BV162" i="1"/>
  <c r="CA162" i="1"/>
  <c r="BS162" i="1"/>
  <c r="BX162" i="1"/>
  <c r="CC162" i="1"/>
  <c r="CF162" i="1"/>
  <c r="BT162" i="1"/>
  <c r="BY162" i="1"/>
  <c r="CD162" i="1"/>
  <c r="CG162" i="1"/>
  <c r="AJ162" i="1"/>
  <c r="CH162" i="1"/>
  <c r="CI162" i="1"/>
  <c r="CJ162" i="1"/>
  <c r="CL162" i="1"/>
  <c r="BP162" i="1"/>
  <c r="AV162" i="1"/>
  <c r="BA162" i="1"/>
  <c r="AS162" i="1"/>
  <c r="AX162" i="1"/>
  <c r="BC162" i="1"/>
  <c r="BF162" i="1"/>
  <c r="AW162" i="1"/>
  <c r="BB162" i="1"/>
  <c r="AT162" i="1"/>
  <c r="AY162" i="1"/>
  <c r="BD162" i="1"/>
  <c r="BG162" i="1"/>
  <c r="AU162" i="1"/>
  <c r="AZ162" i="1"/>
  <c r="BE162" i="1"/>
  <c r="BH162" i="1"/>
  <c r="AI162" i="1"/>
  <c r="BI162" i="1"/>
  <c r="BJ162" i="1"/>
  <c r="BK162" i="1"/>
  <c r="BM162" i="1"/>
  <c r="AQ162" i="1"/>
  <c r="X162" i="1"/>
  <c r="FS407" i="1"/>
  <c r="ER407" i="1"/>
  <c r="EW407" i="1"/>
  <c r="EO407" i="1"/>
  <c r="ET407" i="1"/>
  <c r="EY407" i="1"/>
  <c r="FB407" i="1"/>
  <c r="ES407" i="1"/>
  <c r="EX407" i="1"/>
  <c r="EP407" i="1"/>
  <c r="EU407" i="1"/>
  <c r="EZ407" i="1"/>
  <c r="FC407" i="1"/>
  <c r="EQ407" i="1"/>
  <c r="EV407" i="1"/>
  <c r="FA407" i="1"/>
  <c r="FD407" i="1"/>
  <c r="AM407" i="1"/>
  <c r="FE407" i="1"/>
  <c r="FF407" i="1"/>
  <c r="FG407" i="1"/>
  <c r="FI407" i="1"/>
  <c r="EM407" i="1"/>
  <c r="DS407" i="1"/>
  <c r="DX407" i="1"/>
  <c r="DP407" i="1"/>
  <c r="DU407" i="1"/>
  <c r="DZ407" i="1"/>
  <c r="EC407" i="1"/>
  <c r="DT407" i="1"/>
  <c r="DY407" i="1"/>
  <c r="DQ407" i="1"/>
  <c r="DV407" i="1"/>
  <c r="EA407" i="1"/>
  <c r="ED407" i="1"/>
  <c r="DR407" i="1"/>
  <c r="DW407" i="1"/>
  <c r="EB407" i="1"/>
  <c r="EE407" i="1"/>
  <c r="AL407" i="1"/>
  <c r="EF407" i="1"/>
  <c r="EG407" i="1"/>
  <c r="EH407" i="1"/>
  <c r="EJ407" i="1"/>
  <c r="DN407" i="1"/>
  <c r="CT407" i="1"/>
  <c r="CY407" i="1"/>
  <c r="CQ407" i="1"/>
  <c r="CV407" i="1"/>
  <c r="DA407" i="1"/>
  <c r="DD407" i="1"/>
  <c r="CU407" i="1"/>
  <c r="CZ407" i="1"/>
  <c r="CR407" i="1"/>
  <c r="CW407" i="1"/>
  <c r="DB407" i="1"/>
  <c r="DE407" i="1"/>
  <c r="CS407" i="1"/>
  <c r="CX407" i="1"/>
  <c r="DC407" i="1"/>
  <c r="DF407" i="1"/>
  <c r="AK407" i="1"/>
  <c r="DG407" i="1"/>
  <c r="DH407" i="1"/>
  <c r="DI407" i="1"/>
  <c r="DK407" i="1"/>
  <c r="CO407" i="1"/>
  <c r="BU407" i="1"/>
  <c r="BZ407" i="1"/>
  <c r="BR407" i="1"/>
  <c r="BW407" i="1"/>
  <c r="CB407" i="1"/>
  <c r="CE407" i="1"/>
  <c r="BV407" i="1"/>
  <c r="CA407" i="1"/>
  <c r="BS407" i="1"/>
  <c r="BX407" i="1"/>
  <c r="CC407" i="1"/>
  <c r="CF407" i="1"/>
  <c r="BT407" i="1"/>
  <c r="BY407" i="1"/>
  <c r="CD407" i="1"/>
  <c r="CG407" i="1"/>
  <c r="AJ407" i="1"/>
  <c r="CH407" i="1"/>
  <c r="CI407" i="1"/>
  <c r="CJ407" i="1"/>
  <c r="CL407" i="1"/>
  <c r="BP407" i="1"/>
  <c r="AV407" i="1"/>
  <c r="BA407" i="1"/>
  <c r="AS407" i="1"/>
  <c r="AX407" i="1"/>
  <c r="BC407" i="1"/>
  <c r="BF407" i="1"/>
  <c r="AW407" i="1"/>
  <c r="BB407" i="1"/>
  <c r="AT407" i="1"/>
  <c r="AY407" i="1"/>
  <c r="BD407" i="1"/>
  <c r="BG407" i="1"/>
  <c r="AU407" i="1"/>
  <c r="AZ407" i="1"/>
  <c r="BE407" i="1"/>
  <c r="BH407" i="1"/>
  <c r="AI407" i="1"/>
  <c r="BI407" i="1"/>
  <c r="BJ407" i="1"/>
  <c r="BK407" i="1"/>
  <c r="BM407" i="1"/>
  <c r="AQ407" i="1"/>
  <c r="X407" i="1"/>
  <c r="FS174" i="1"/>
  <c r="ER174" i="1"/>
  <c r="EW174" i="1"/>
  <c r="EO174" i="1"/>
  <c r="ET174" i="1"/>
  <c r="EY174" i="1"/>
  <c r="FB174" i="1"/>
  <c r="ES174" i="1"/>
  <c r="EX174" i="1"/>
  <c r="EP174" i="1"/>
  <c r="EU174" i="1"/>
  <c r="EZ174" i="1"/>
  <c r="FC174" i="1"/>
  <c r="EQ174" i="1"/>
  <c r="EV174" i="1"/>
  <c r="FA174" i="1"/>
  <c r="FD174" i="1"/>
  <c r="AM174" i="1"/>
  <c r="FE174" i="1"/>
  <c r="FF174" i="1"/>
  <c r="FG174" i="1"/>
  <c r="FI174" i="1"/>
  <c r="EM174" i="1"/>
  <c r="DS174" i="1"/>
  <c r="DX174" i="1"/>
  <c r="DP174" i="1"/>
  <c r="DU174" i="1"/>
  <c r="DZ174" i="1"/>
  <c r="EC174" i="1"/>
  <c r="DT174" i="1"/>
  <c r="DY174" i="1"/>
  <c r="DQ174" i="1"/>
  <c r="DV174" i="1"/>
  <c r="EA174" i="1"/>
  <c r="ED174" i="1"/>
  <c r="DR174" i="1"/>
  <c r="DW174" i="1"/>
  <c r="EB174" i="1"/>
  <c r="EE174" i="1"/>
  <c r="AL174" i="1"/>
  <c r="EF174" i="1"/>
  <c r="EG174" i="1"/>
  <c r="EH174" i="1"/>
  <c r="EJ174" i="1"/>
  <c r="DN174" i="1"/>
  <c r="CT174" i="1"/>
  <c r="CY174" i="1"/>
  <c r="CQ174" i="1"/>
  <c r="CV174" i="1"/>
  <c r="DA174" i="1"/>
  <c r="DD174" i="1"/>
  <c r="CU174" i="1"/>
  <c r="CZ174" i="1"/>
  <c r="CR174" i="1"/>
  <c r="CW174" i="1"/>
  <c r="DB174" i="1"/>
  <c r="DE174" i="1"/>
  <c r="CS174" i="1"/>
  <c r="CX174" i="1"/>
  <c r="DC174" i="1"/>
  <c r="DF174" i="1"/>
  <c r="AK174" i="1"/>
  <c r="DG174" i="1"/>
  <c r="DH174" i="1"/>
  <c r="DI174" i="1"/>
  <c r="DK174" i="1"/>
  <c r="CO174" i="1"/>
  <c r="BU174" i="1"/>
  <c r="BZ174" i="1"/>
  <c r="BR174" i="1"/>
  <c r="BW174" i="1"/>
  <c r="CB174" i="1"/>
  <c r="CE174" i="1"/>
  <c r="BV174" i="1"/>
  <c r="CA174" i="1"/>
  <c r="BS174" i="1"/>
  <c r="BX174" i="1"/>
  <c r="CC174" i="1"/>
  <c r="CF174" i="1"/>
  <c r="BT174" i="1"/>
  <c r="BY174" i="1"/>
  <c r="CD174" i="1"/>
  <c r="CG174" i="1"/>
  <c r="AJ174" i="1"/>
  <c r="CH174" i="1"/>
  <c r="CI174" i="1"/>
  <c r="CJ174" i="1"/>
  <c r="CL174" i="1"/>
  <c r="BP174" i="1"/>
  <c r="AV174" i="1"/>
  <c r="BA174" i="1"/>
  <c r="AS174" i="1"/>
  <c r="AX174" i="1"/>
  <c r="BC174" i="1"/>
  <c r="BF174" i="1"/>
  <c r="AW174" i="1"/>
  <c r="BB174" i="1"/>
  <c r="AT174" i="1"/>
  <c r="AY174" i="1"/>
  <c r="BD174" i="1"/>
  <c r="BG174" i="1"/>
  <c r="AU174" i="1"/>
  <c r="AZ174" i="1"/>
  <c r="BE174" i="1"/>
  <c r="BH174" i="1"/>
  <c r="AI174" i="1"/>
  <c r="BI174" i="1"/>
  <c r="BJ174" i="1"/>
  <c r="BK174" i="1"/>
  <c r="BM174" i="1"/>
  <c r="AQ174" i="1"/>
  <c r="X174" i="1"/>
  <c r="FS232" i="1"/>
  <c r="ER232" i="1"/>
  <c r="EW232" i="1"/>
  <c r="EO232" i="1"/>
  <c r="ET232" i="1"/>
  <c r="EY232" i="1"/>
  <c r="FB232" i="1"/>
  <c r="ES232" i="1"/>
  <c r="EX232" i="1"/>
  <c r="EP232" i="1"/>
  <c r="EU232" i="1"/>
  <c r="EZ232" i="1"/>
  <c r="FC232" i="1"/>
  <c r="EQ232" i="1"/>
  <c r="EV232" i="1"/>
  <c r="FA232" i="1"/>
  <c r="FD232" i="1"/>
  <c r="AM232" i="1"/>
  <c r="FE232" i="1"/>
  <c r="FF232" i="1"/>
  <c r="FG232" i="1"/>
  <c r="FI232" i="1"/>
  <c r="EM232" i="1"/>
  <c r="DS232" i="1"/>
  <c r="DX232" i="1"/>
  <c r="DP232" i="1"/>
  <c r="DU232" i="1"/>
  <c r="DZ232" i="1"/>
  <c r="EC232" i="1"/>
  <c r="DT232" i="1"/>
  <c r="DY232" i="1"/>
  <c r="DQ232" i="1"/>
  <c r="DV232" i="1"/>
  <c r="EA232" i="1"/>
  <c r="ED232" i="1"/>
  <c r="DR232" i="1"/>
  <c r="DW232" i="1"/>
  <c r="EB232" i="1"/>
  <c r="EE232" i="1"/>
  <c r="AL232" i="1"/>
  <c r="EF232" i="1"/>
  <c r="EG232" i="1"/>
  <c r="EH232" i="1"/>
  <c r="EJ232" i="1"/>
  <c r="DN232" i="1"/>
  <c r="CT232" i="1"/>
  <c r="CY232" i="1"/>
  <c r="CQ232" i="1"/>
  <c r="CV232" i="1"/>
  <c r="DA232" i="1"/>
  <c r="DD232" i="1"/>
  <c r="CU232" i="1"/>
  <c r="CZ232" i="1"/>
  <c r="CR232" i="1"/>
  <c r="CW232" i="1"/>
  <c r="DB232" i="1"/>
  <c r="DE232" i="1"/>
  <c r="CS232" i="1"/>
  <c r="CX232" i="1"/>
  <c r="DC232" i="1"/>
  <c r="DF232" i="1"/>
  <c r="AK232" i="1"/>
  <c r="DG232" i="1"/>
  <c r="DH232" i="1"/>
  <c r="DI232" i="1"/>
  <c r="DK232" i="1"/>
  <c r="CO232" i="1"/>
  <c r="BU232" i="1"/>
  <c r="BZ232" i="1"/>
  <c r="BR232" i="1"/>
  <c r="BW232" i="1"/>
  <c r="CB232" i="1"/>
  <c r="CE232" i="1"/>
  <c r="BV232" i="1"/>
  <c r="CA232" i="1"/>
  <c r="BS232" i="1"/>
  <c r="BX232" i="1"/>
  <c r="CC232" i="1"/>
  <c r="CF232" i="1"/>
  <c r="BT232" i="1"/>
  <c r="BY232" i="1"/>
  <c r="CD232" i="1"/>
  <c r="CG232" i="1"/>
  <c r="AJ232" i="1"/>
  <c r="CH232" i="1"/>
  <c r="CI232" i="1"/>
  <c r="CJ232" i="1"/>
  <c r="CL232" i="1"/>
  <c r="BP232" i="1"/>
  <c r="AV232" i="1"/>
  <c r="BA232" i="1"/>
  <c r="AS232" i="1"/>
  <c r="AX232" i="1"/>
  <c r="BC232" i="1"/>
  <c r="BF232" i="1"/>
  <c r="AW232" i="1"/>
  <c r="BB232" i="1"/>
  <c r="BG232" i="1"/>
  <c r="AU232" i="1"/>
  <c r="AZ232" i="1"/>
  <c r="BE232" i="1"/>
  <c r="BH232" i="1"/>
  <c r="BI232" i="1"/>
  <c r="AI232" i="1"/>
  <c r="BJ232" i="1"/>
  <c r="BK232" i="1"/>
  <c r="BM232" i="1"/>
  <c r="AT232" i="1"/>
  <c r="AY232" i="1"/>
  <c r="BD232" i="1"/>
  <c r="AQ232" i="1"/>
  <c r="X232" i="1"/>
  <c r="FS367" i="1"/>
  <c r="ER367" i="1"/>
  <c r="EW367" i="1"/>
  <c r="EO367" i="1"/>
  <c r="ET367" i="1"/>
  <c r="EY367" i="1"/>
  <c r="FB367" i="1"/>
  <c r="ES367" i="1"/>
  <c r="EX367" i="1"/>
  <c r="EP367" i="1"/>
  <c r="EU367" i="1"/>
  <c r="EZ367" i="1"/>
  <c r="FC367" i="1"/>
  <c r="EQ367" i="1"/>
  <c r="EV367" i="1"/>
  <c r="FA367" i="1"/>
  <c r="FD367" i="1"/>
  <c r="AM367" i="1"/>
  <c r="FE367" i="1"/>
  <c r="FF367" i="1"/>
  <c r="FG367" i="1"/>
  <c r="FI367" i="1"/>
  <c r="EM367" i="1"/>
  <c r="DS367" i="1"/>
  <c r="DX367" i="1"/>
  <c r="DP367" i="1"/>
  <c r="DU367" i="1"/>
  <c r="DZ367" i="1"/>
  <c r="EC367" i="1"/>
  <c r="DT367" i="1"/>
  <c r="DY367" i="1"/>
  <c r="ED367" i="1"/>
  <c r="DR367" i="1"/>
  <c r="DW367" i="1"/>
  <c r="EB367" i="1"/>
  <c r="EE367" i="1"/>
  <c r="EF367" i="1"/>
  <c r="AL367" i="1"/>
  <c r="EG367" i="1"/>
  <c r="EH367" i="1"/>
  <c r="EJ367" i="1"/>
  <c r="DQ367" i="1"/>
  <c r="DV367" i="1"/>
  <c r="EA367" i="1"/>
  <c r="DN367" i="1"/>
  <c r="CT367" i="1"/>
  <c r="CY367" i="1"/>
  <c r="CQ367" i="1"/>
  <c r="CV367" i="1"/>
  <c r="DA367" i="1"/>
  <c r="DD367" i="1"/>
  <c r="CU367" i="1"/>
  <c r="CZ367" i="1"/>
  <c r="CR367" i="1"/>
  <c r="CW367" i="1"/>
  <c r="DB367" i="1"/>
  <c r="DE367" i="1"/>
  <c r="CS367" i="1"/>
  <c r="CX367" i="1"/>
  <c r="DC367" i="1"/>
  <c r="DF367" i="1"/>
  <c r="AK367" i="1"/>
  <c r="DG367" i="1"/>
  <c r="DH367" i="1"/>
  <c r="DI367" i="1"/>
  <c r="DK367" i="1"/>
  <c r="CO367" i="1"/>
  <c r="BU367" i="1"/>
  <c r="BZ367" i="1"/>
  <c r="BR367" i="1"/>
  <c r="BW367" i="1"/>
  <c r="CB367" i="1"/>
  <c r="CE367" i="1"/>
  <c r="BV367" i="1"/>
  <c r="CA367" i="1"/>
  <c r="BS367" i="1"/>
  <c r="BX367" i="1"/>
  <c r="CC367" i="1"/>
  <c r="CF367" i="1"/>
  <c r="BT367" i="1"/>
  <c r="BY367" i="1"/>
  <c r="CD367" i="1"/>
  <c r="CG367" i="1"/>
  <c r="AJ367" i="1"/>
  <c r="CH367" i="1"/>
  <c r="CI367" i="1"/>
  <c r="CJ367" i="1"/>
  <c r="CL367" i="1"/>
  <c r="BP367" i="1"/>
  <c r="AV367" i="1"/>
  <c r="BA367" i="1"/>
  <c r="AS367" i="1"/>
  <c r="AX367" i="1"/>
  <c r="BC367" i="1"/>
  <c r="BF367" i="1"/>
  <c r="AW367" i="1"/>
  <c r="BB367" i="1"/>
  <c r="BG367" i="1"/>
  <c r="AU367" i="1"/>
  <c r="AZ367" i="1"/>
  <c r="BE367" i="1"/>
  <c r="BH367" i="1"/>
  <c r="BI367" i="1"/>
  <c r="AI367" i="1"/>
  <c r="BJ367" i="1"/>
  <c r="BK367" i="1"/>
  <c r="BM367" i="1"/>
  <c r="AT367" i="1"/>
  <c r="AY367" i="1"/>
  <c r="BD367" i="1"/>
  <c r="AQ367" i="1"/>
  <c r="X367" i="1"/>
  <c r="FS370" i="1"/>
  <c r="ER370" i="1"/>
  <c r="EW370" i="1"/>
  <c r="EO370" i="1"/>
  <c r="ET370" i="1"/>
  <c r="EY370" i="1"/>
  <c r="FB370" i="1"/>
  <c r="ES370" i="1"/>
  <c r="EX370" i="1"/>
  <c r="EP370" i="1"/>
  <c r="EU370" i="1"/>
  <c r="EZ370" i="1"/>
  <c r="FC370" i="1"/>
  <c r="EQ370" i="1"/>
  <c r="EV370" i="1"/>
  <c r="FA370" i="1"/>
  <c r="FD370" i="1"/>
  <c r="AM370" i="1"/>
  <c r="FE370" i="1"/>
  <c r="FF370" i="1"/>
  <c r="FG370" i="1"/>
  <c r="FI370" i="1"/>
  <c r="EM370" i="1"/>
  <c r="DS370" i="1"/>
  <c r="DX370" i="1"/>
  <c r="DP370" i="1"/>
  <c r="DU370" i="1"/>
  <c r="DZ370" i="1"/>
  <c r="EC370" i="1"/>
  <c r="DT370" i="1"/>
  <c r="DY370" i="1"/>
  <c r="ED370" i="1"/>
  <c r="DR370" i="1"/>
  <c r="DW370" i="1"/>
  <c r="EB370" i="1"/>
  <c r="EE370" i="1"/>
  <c r="EF370" i="1"/>
  <c r="AL370" i="1"/>
  <c r="EG370" i="1"/>
  <c r="EH370" i="1"/>
  <c r="EJ370" i="1"/>
  <c r="DQ370" i="1"/>
  <c r="DV370" i="1"/>
  <c r="EA370" i="1"/>
  <c r="DN370" i="1"/>
  <c r="CT370" i="1"/>
  <c r="CY370" i="1"/>
  <c r="CQ370" i="1"/>
  <c r="CV370" i="1"/>
  <c r="DA370" i="1"/>
  <c r="DD370" i="1"/>
  <c r="CU370" i="1"/>
  <c r="CZ370" i="1"/>
  <c r="CR370" i="1"/>
  <c r="CW370" i="1"/>
  <c r="DB370" i="1"/>
  <c r="DE370" i="1"/>
  <c r="CS370" i="1"/>
  <c r="CX370" i="1"/>
  <c r="DC370" i="1"/>
  <c r="DF370" i="1"/>
  <c r="AK370" i="1"/>
  <c r="DG370" i="1"/>
  <c r="DH370" i="1"/>
  <c r="DI370" i="1"/>
  <c r="DK370" i="1"/>
  <c r="CO370" i="1"/>
  <c r="BU370" i="1"/>
  <c r="BZ370" i="1"/>
  <c r="BR370" i="1"/>
  <c r="BW370" i="1"/>
  <c r="CB370" i="1"/>
  <c r="CE370" i="1"/>
  <c r="BV370" i="1"/>
  <c r="CA370" i="1"/>
  <c r="BS370" i="1"/>
  <c r="BX370" i="1"/>
  <c r="CC370" i="1"/>
  <c r="CF370" i="1"/>
  <c r="BT370" i="1"/>
  <c r="BY370" i="1"/>
  <c r="CD370" i="1"/>
  <c r="CG370" i="1"/>
  <c r="AJ370" i="1"/>
  <c r="CH370" i="1"/>
  <c r="CI370" i="1"/>
  <c r="CJ370" i="1"/>
  <c r="CL370" i="1"/>
  <c r="BP370" i="1"/>
  <c r="AV370" i="1"/>
  <c r="BA370" i="1"/>
  <c r="AS370" i="1"/>
  <c r="AX370" i="1"/>
  <c r="BC370" i="1"/>
  <c r="BF370" i="1"/>
  <c r="AW370" i="1"/>
  <c r="BB370" i="1"/>
  <c r="BG370" i="1"/>
  <c r="AU370" i="1"/>
  <c r="AZ370" i="1"/>
  <c r="BE370" i="1"/>
  <c r="BH370" i="1"/>
  <c r="BI370" i="1"/>
  <c r="AI370" i="1"/>
  <c r="BJ370" i="1"/>
  <c r="BK370" i="1"/>
  <c r="BM370" i="1"/>
  <c r="AT370" i="1"/>
  <c r="AY370" i="1"/>
  <c r="BD370" i="1"/>
  <c r="AQ370" i="1"/>
  <c r="X370" i="1"/>
  <c r="FO245" i="1"/>
  <c r="FQ245" i="1"/>
  <c r="FS245" i="1"/>
  <c r="ER245" i="1"/>
  <c r="EW245" i="1"/>
  <c r="EO245" i="1"/>
  <c r="ET245" i="1"/>
  <c r="EY245" i="1"/>
  <c r="FB245" i="1"/>
  <c r="ES245" i="1"/>
  <c r="EX245" i="1"/>
  <c r="FC245" i="1"/>
  <c r="FD245" i="1"/>
  <c r="FE245" i="1"/>
  <c r="AM245" i="1"/>
  <c r="FF245" i="1"/>
  <c r="FG245" i="1"/>
  <c r="FI245" i="1"/>
  <c r="EP245" i="1"/>
  <c r="EU245" i="1"/>
  <c r="EZ245" i="1"/>
  <c r="EQ245" i="1"/>
  <c r="EV245" i="1"/>
  <c r="FA245" i="1"/>
  <c r="EM245" i="1"/>
  <c r="DS245" i="1"/>
  <c r="DX245" i="1"/>
  <c r="DP245" i="1"/>
  <c r="DU245" i="1"/>
  <c r="DZ245" i="1"/>
  <c r="EC245" i="1"/>
  <c r="DT245" i="1"/>
  <c r="DY245" i="1"/>
  <c r="ED245" i="1"/>
  <c r="EE245" i="1"/>
  <c r="EF245" i="1"/>
  <c r="AL245" i="1"/>
  <c r="EG245" i="1"/>
  <c r="EH245" i="1"/>
  <c r="EJ245" i="1"/>
  <c r="DQ245" i="1"/>
  <c r="DV245" i="1"/>
  <c r="EA245" i="1"/>
  <c r="DR245" i="1"/>
  <c r="DW245" i="1"/>
  <c r="EB245" i="1"/>
  <c r="DN245" i="1"/>
  <c r="CT245" i="1"/>
  <c r="CY245" i="1"/>
  <c r="CQ245" i="1"/>
  <c r="CV245" i="1"/>
  <c r="DA245" i="1"/>
  <c r="DD245" i="1"/>
  <c r="CU245" i="1"/>
  <c r="CZ245" i="1"/>
  <c r="DE245" i="1"/>
  <c r="DF245" i="1"/>
  <c r="DG245" i="1"/>
  <c r="AK245" i="1"/>
  <c r="DH245" i="1"/>
  <c r="DI245" i="1"/>
  <c r="DK245" i="1"/>
  <c r="CR245" i="1"/>
  <c r="CW245" i="1"/>
  <c r="DB245" i="1"/>
  <c r="CS245" i="1"/>
  <c r="CX245" i="1"/>
  <c r="DC245" i="1"/>
  <c r="CO245" i="1"/>
  <c r="BU245" i="1"/>
  <c r="BZ245" i="1"/>
  <c r="BR245" i="1"/>
  <c r="BW245" i="1"/>
  <c r="CB245" i="1"/>
  <c r="CE245" i="1"/>
  <c r="BV245" i="1"/>
  <c r="CA245" i="1"/>
  <c r="CF245" i="1"/>
  <c r="CG245" i="1"/>
  <c r="CH245" i="1"/>
  <c r="AJ245" i="1"/>
  <c r="CI245" i="1"/>
  <c r="CJ245" i="1"/>
  <c r="CL245" i="1"/>
  <c r="BS245" i="1"/>
  <c r="BX245" i="1"/>
  <c r="CC245" i="1"/>
  <c r="BT245" i="1"/>
  <c r="BY245" i="1"/>
  <c r="CD245" i="1"/>
  <c r="BP245" i="1"/>
  <c r="AV245" i="1"/>
  <c r="BA245" i="1"/>
  <c r="AS245" i="1"/>
  <c r="AX245" i="1"/>
  <c r="BC245" i="1"/>
  <c r="BF245" i="1"/>
  <c r="AW245" i="1"/>
  <c r="BB245" i="1"/>
  <c r="BG245" i="1"/>
  <c r="BH245" i="1"/>
  <c r="BI245" i="1"/>
  <c r="AI245" i="1"/>
  <c r="BJ245" i="1"/>
  <c r="BK245" i="1"/>
  <c r="BM245" i="1"/>
  <c r="AT245" i="1"/>
  <c r="AY245" i="1"/>
  <c r="BD245" i="1"/>
  <c r="AU245" i="1"/>
  <c r="AZ245" i="1"/>
  <c r="BE245" i="1"/>
  <c r="AQ245" i="1"/>
  <c r="X245" i="1"/>
  <c r="FS158" i="1"/>
  <c r="ER158" i="1"/>
  <c r="EW158" i="1"/>
  <c r="EO158" i="1"/>
  <c r="ET158" i="1"/>
  <c r="EY158" i="1"/>
  <c r="FB158" i="1"/>
  <c r="ES158" i="1"/>
  <c r="EX158" i="1"/>
  <c r="EP158" i="1"/>
  <c r="EU158" i="1"/>
  <c r="EZ158" i="1"/>
  <c r="FC158" i="1"/>
  <c r="EQ158" i="1"/>
  <c r="EV158" i="1"/>
  <c r="FA158" i="1"/>
  <c r="FD158" i="1"/>
  <c r="AM158" i="1"/>
  <c r="FE158" i="1"/>
  <c r="FF158" i="1"/>
  <c r="FG158" i="1"/>
  <c r="FI158" i="1"/>
  <c r="EM158" i="1"/>
  <c r="DS158" i="1"/>
  <c r="DX158" i="1"/>
  <c r="DP158" i="1"/>
  <c r="DU158" i="1"/>
  <c r="DZ158" i="1"/>
  <c r="EC158" i="1"/>
  <c r="DT158" i="1"/>
  <c r="DY158" i="1"/>
  <c r="ED158" i="1"/>
  <c r="DR158" i="1"/>
  <c r="DW158" i="1"/>
  <c r="EB158" i="1"/>
  <c r="EE158" i="1"/>
  <c r="EF158" i="1"/>
  <c r="AL158" i="1"/>
  <c r="EG158" i="1"/>
  <c r="EH158" i="1"/>
  <c r="EJ158" i="1"/>
  <c r="DQ158" i="1"/>
  <c r="DV158" i="1"/>
  <c r="EA158" i="1"/>
  <c r="DN158" i="1"/>
  <c r="CT158" i="1"/>
  <c r="CY158" i="1"/>
  <c r="CQ158" i="1"/>
  <c r="CV158" i="1"/>
  <c r="DA158" i="1"/>
  <c r="DD158" i="1"/>
  <c r="CU158" i="1"/>
  <c r="CZ158" i="1"/>
  <c r="CR158" i="1"/>
  <c r="CW158" i="1"/>
  <c r="DB158" i="1"/>
  <c r="DE158" i="1"/>
  <c r="CS158" i="1"/>
  <c r="CX158" i="1"/>
  <c r="DC158" i="1"/>
  <c r="DF158" i="1"/>
  <c r="AK158" i="1"/>
  <c r="DG158" i="1"/>
  <c r="DH158" i="1"/>
  <c r="DI158" i="1"/>
  <c r="DK158" i="1"/>
  <c r="CO158" i="1"/>
  <c r="BU158" i="1"/>
  <c r="BZ158" i="1"/>
  <c r="BR158" i="1"/>
  <c r="BW158" i="1"/>
  <c r="CB158" i="1"/>
  <c r="CE158" i="1"/>
  <c r="BV158" i="1"/>
  <c r="CA158" i="1"/>
  <c r="BS158" i="1"/>
  <c r="BX158" i="1"/>
  <c r="CC158" i="1"/>
  <c r="CF158" i="1"/>
  <c r="BT158" i="1"/>
  <c r="BY158" i="1"/>
  <c r="CD158" i="1"/>
  <c r="CG158" i="1"/>
  <c r="AJ158" i="1"/>
  <c r="CH158" i="1"/>
  <c r="CI158" i="1"/>
  <c r="CJ158" i="1"/>
  <c r="CL158" i="1"/>
  <c r="BP158" i="1"/>
  <c r="AV158" i="1"/>
  <c r="BA158" i="1"/>
  <c r="AS158" i="1"/>
  <c r="AX158" i="1"/>
  <c r="BC158" i="1"/>
  <c r="BF158" i="1"/>
  <c r="AW158" i="1"/>
  <c r="BB158" i="1"/>
  <c r="BG158" i="1"/>
  <c r="AU158" i="1"/>
  <c r="AZ158" i="1"/>
  <c r="BE158" i="1"/>
  <c r="BH158" i="1"/>
  <c r="BI158" i="1"/>
  <c r="AI158" i="1"/>
  <c r="BJ158" i="1"/>
  <c r="BK158" i="1"/>
  <c r="BM158" i="1"/>
  <c r="AT158" i="1"/>
  <c r="AY158" i="1"/>
  <c r="BD158" i="1"/>
  <c r="AQ158" i="1"/>
  <c r="X158" i="1"/>
  <c r="FS363" i="1"/>
  <c r="ER363" i="1"/>
  <c r="EW363" i="1"/>
  <c r="EO363" i="1"/>
  <c r="ET363" i="1"/>
  <c r="EY363" i="1"/>
  <c r="FB363" i="1"/>
  <c r="ES363" i="1"/>
  <c r="EX363" i="1"/>
  <c r="EP363" i="1"/>
  <c r="EU363" i="1"/>
  <c r="EZ363" i="1"/>
  <c r="FC363" i="1"/>
  <c r="EQ363" i="1"/>
  <c r="EV363" i="1"/>
  <c r="FA363" i="1"/>
  <c r="FD363" i="1"/>
  <c r="AM363" i="1"/>
  <c r="FE363" i="1"/>
  <c r="FF363" i="1"/>
  <c r="FG363" i="1"/>
  <c r="FI363" i="1"/>
  <c r="EM363" i="1"/>
  <c r="DS363" i="1"/>
  <c r="DX363" i="1"/>
  <c r="DP363" i="1"/>
  <c r="DU363" i="1"/>
  <c r="DZ363" i="1"/>
  <c r="EC363" i="1"/>
  <c r="DT363" i="1"/>
  <c r="DY363" i="1"/>
  <c r="DQ363" i="1"/>
  <c r="DV363" i="1"/>
  <c r="EA363" i="1"/>
  <c r="ED363" i="1"/>
  <c r="DR363" i="1"/>
  <c r="DW363" i="1"/>
  <c r="EB363" i="1"/>
  <c r="EE363" i="1"/>
  <c r="AL363" i="1"/>
  <c r="EF363" i="1"/>
  <c r="EG363" i="1"/>
  <c r="EH363" i="1"/>
  <c r="EJ363" i="1"/>
  <c r="DN363" i="1"/>
  <c r="CT363" i="1"/>
  <c r="CY363" i="1"/>
  <c r="CQ363" i="1"/>
  <c r="CV363" i="1"/>
  <c r="DA363" i="1"/>
  <c r="DD363" i="1"/>
  <c r="CU363" i="1"/>
  <c r="CZ363" i="1"/>
  <c r="CR363" i="1"/>
  <c r="CW363" i="1"/>
  <c r="DB363" i="1"/>
  <c r="DE363" i="1"/>
  <c r="CS363" i="1"/>
  <c r="CX363" i="1"/>
  <c r="DC363" i="1"/>
  <c r="DF363" i="1"/>
  <c r="AK363" i="1"/>
  <c r="DG363" i="1"/>
  <c r="DH363" i="1"/>
  <c r="DI363" i="1"/>
  <c r="DK363" i="1"/>
  <c r="CO363" i="1"/>
  <c r="BU363" i="1"/>
  <c r="BZ363" i="1"/>
  <c r="BR363" i="1"/>
  <c r="BW363" i="1"/>
  <c r="CB363" i="1"/>
  <c r="CE363" i="1"/>
  <c r="BV363" i="1"/>
  <c r="CA363" i="1"/>
  <c r="BS363" i="1"/>
  <c r="BX363" i="1"/>
  <c r="CC363" i="1"/>
  <c r="CF363" i="1"/>
  <c r="BT363" i="1"/>
  <c r="BY363" i="1"/>
  <c r="CD363" i="1"/>
  <c r="CG363" i="1"/>
  <c r="AJ363" i="1"/>
  <c r="CH363" i="1"/>
  <c r="CI363" i="1"/>
  <c r="CJ363" i="1"/>
  <c r="CL363" i="1"/>
  <c r="BP363" i="1"/>
  <c r="AV363" i="1"/>
  <c r="BA363" i="1"/>
  <c r="AS363" i="1"/>
  <c r="AX363" i="1"/>
  <c r="BC363" i="1"/>
  <c r="BF363" i="1"/>
  <c r="AW363" i="1"/>
  <c r="BB363" i="1"/>
  <c r="BG363" i="1"/>
  <c r="AU363" i="1"/>
  <c r="AZ363" i="1"/>
  <c r="BE363" i="1"/>
  <c r="BH363" i="1"/>
  <c r="BI363" i="1"/>
  <c r="AI363" i="1"/>
  <c r="BJ363" i="1"/>
  <c r="BK363" i="1"/>
  <c r="BM363" i="1"/>
  <c r="AT363" i="1"/>
  <c r="AY363" i="1"/>
  <c r="BD363" i="1"/>
  <c r="AQ363" i="1"/>
  <c r="X363" i="1"/>
  <c r="FS159" i="1"/>
  <c r="ER159" i="1"/>
  <c r="EW159" i="1"/>
  <c r="EO159" i="1"/>
  <c r="ET159" i="1"/>
  <c r="EY159" i="1"/>
  <c r="FB159" i="1"/>
  <c r="ES159" i="1"/>
  <c r="EX159" i="1"/>
  <c r="EP159" i="1"/>
  <c r="EU159" i="1"/>
  <c r="EZ159" i="1"/>
  <c r="FC159" i="1"/>
  <c r="EQ159" i="1"/>
  <c r="EV159" i="1"/>
  <c r="FA159" i="1"/>
  <c r="FD159" i="1"/>
  <c r="AM159" i="1"/>
  <c r="FE159" i="1"/>
  <c r="FF159" i="1"/>
  <c r="FG159" i="1"/>
  <c r="FI159" i="1"/>
  <c r="EM159" i="1"/>
  <c r="DS159" i="1"/>
  <c r="DX159" i="1"/>
  <c r="DP159" i="1"/>
  <c r="DU159" i="1"/>
  <c r="DZ159" i="1"/>
  <c r="EC159" i="1"/>
  <c r="DT159" i="1"/>
  <c r="DY159" i="1"/>
  <c r="DQ159" i="1"/>
  <c r="DV159" i="1"/>
  <c r="EA159" i="1"/>
  <c r="ED159" i="1"/>
  <c r="DR159" i="1"/>
  <c r="DW159" i="1"/>
  <c r="EB159" i="1"/>
  <c r="EE159" i="1"/>
  <c r="AL159" i="1"/>
  <c r="EF159" i="1"/>
  <c r="EG159" i="1"/>
  <c r="EH159" i="1"/>
  <c r="EJ159" i="1"/>
  <c r="DN159" i="1"/>
  <c r="CT159" i="1"/>
  <c r="CY159" i="1"/>
  <c r="CQ159" i="1"/>
  <c r="CV159" i="1"/>
  <c r="DA159" i="1"/>
  <c r="DD159" i="1"/>
  <c r="CU159" i="1"/>
  <c r="CZ159" i="1"/>
  <c r="CR159" i="1"/>
  <c r="CW159" i="1"/>
  <c r="DB159" i="1"/>
  <c r="DE159" i="1"/>
  <c r="CS159" i="1"/>
  <c r="CX159" i="1"/>
  <c r="DC159" i="1"/>
  <c r="DF159" i="1"/>
  <c r="AK159" i="1"/>
  <c r="DG159" i="1"/>
  <c r="DH159" i="1"/>
  <c r="DI159" i="1"/>
  <c r="DK159" i="1"/>
  <c r="CO159" i="1"/>
  <c r="BU159" i="1"/>
  <c r="BZ159" i="1"/>
  <c r="BR159" i="1"/>
  <c r="BW159" i="1"/>
  <c r="CB159" i="1"/>
  <c r="CE159" i="1"/>
  <c r="BV159" i="1"/>
  <c r="CA159" i="1"/>
  <c r="BS159" i="1"/>
  <c r="BX159" i="1"/>
  <c r="CC159" i="1"/>
  <c r="CF159" i="1"/>
  <c r="BT159" i="1"/>
  <c r="BY159" i="1"/>
  <c r="CD159" i="1"/>
  <c r="CG159" i="1"/>
  <c r="AJ159" i="1"/>
  <c r="CH159" i="1"/>
  <c r="CI159" i="1"/>
  <c r="CJ159" i="1"/>
  <c r="CL159" i="1"/>
  <c r="BP159" i="1"/>
  <c r="AV159" i="1"/>
  <c r="BA159" i="1"/>
  <c r="AS159" i="1"/>
  <c r="AX159" i="1"/>
  <c r="BC159" i="1"/>
  <c r="BF159" i="1"/>
  <c r="AW159" i="1"/>
  <c r="BB159" i="1"/>
  <c r="AT159" i="1"/>
  <c r="AY159" i="1"/>
  <c r="BD159" i="1"/>
  <c r="BG159" i="1"/>
  <c r="AU159" i="1"/>
  <c r="AZ159" i="1"/>
  <c r="BE159" i="1"/>
  <c r="BH159" i="1"/>
  <c r="AI159" i="1"/>
  <c r="BI159" i="1"/>
  <c r="BJ159" i="1"/>
  <c r="BK159" i="1"/>
  <c r="BM159" i="1"/>
  <c r="AQ159" i="1"/>
  <c r="X159" i="1"/>
  <c r="FS439" i="1"/>
  <c r="ER439" i="1"/>
  <c r="EW439" i="1"/>
  <c r="EO439" i="1"/>
  <c r="ET439" i="1"/>
  <c r="EY439" i="1"/>
  <c r="FB439" i="1"/>
  <c r="ES439" i="1"/>
  <c r="EX439" i="1"/>
  <c r="EP439" i="1"/>
  <c r="EU439" i="1"/>
  <c r="EZ439" i="1"/>
  <c r="FC439" i="1"/>
  <c r="EQ439" i="1"/>
  <c r="EV439" i="1"/>
  <c r="FA439" i="1"/>
  <c r="FD439" i="1"/>
  <c r="AM439" i="1"/>
  <c r="FE439" i="1"/>
  <c r="FF439" i="1"/>
  <c r="FG439" i="1"/>
  <c r="FI439" i="1"/>
  <c r="EM439" i="1"/>
  <c r="DS439" i="1"/>
  <c r="DX439" i="1"/>
  <c r="DP439" i="1"/>
  <c r="DU439" i="1"/>
  <c r="DZ439" i="1"/>
  <c r="EC439" i="1"/>
  <c r="DT439" i="1"/>
  <c r="DY439" i="1"/>
  <c r="DQ439" i="1"/>
  <c r="DV439" i="1"/>
  <c r="EA439" i="1"/>
  <c r="ED439" i="1"/>
  <c r="DR439" i="1"/>
  <c r="DW439" i="1"/>
  <c r="EB439" i="1"/>
  <c r="EE439" i="1"/>
  <c r="AL439" i="1"/>
  <c r="EF439" i="1"/>
  <c r="EG439" i="1"/>
  <c r="EH439" i="1"/>
  <c r="EJ439" i="1"/>
  <c r="DN439" i="1"/>
  <c r="CT439" i="1"/>
  <c r="CY439" i="1"/>
  <c r="CQ439" i="1"/>
  <c r="CV439" i="1"/>
  <c r="DA439" i="1"/>
  <c r="DD439" i="1"/>
  <c r="CU439" i="1"/>
  <c r="CZ439" i="1"/>
  <c r="CR439" i="1"/>
  <c r="CW439" i="1"/>
  <c r="DB439" i="1"/>
  <c r="DE439" i="1"/>
  <c r="CS439" i="1"/>
  <c r="CX439" i="1"/>
  <c r="DC439" i="1"/>
  <c r="DF439" i="1"/>
  <c r="AK439" i="1"/>
  <c r="DG439" i="1"/>
  <c r="DH439" i="1"/>
  <c r="DI439" i="1"/>
  <c r="DK439" i="1"/>
  <c r="CO439" i="1"/>
  <c r="BU439" i="1"/>
  <c r="BZ439" i="1"/>
  <c r="BR439" i="1"/>
  <c r="BW439" i="1"/>
  <c r="CB439" i="1"/>
  <c r="CE439" i="1"/>
  <c r="BV439" i="1"/>
  <c r="CA439" i="1"/>
  <c r="BS439" i="1"/>
  <c r="BX439" i="1"/>
  <c r="CC439" i="1"/>
  <c r="CF439" i="1"/>
  <c r="BT439" i="1"/>
  <c r="BY439" i="1"/>
  <c r="CD439" i="1"/>
  <c r="CG439" i="1"/>
  <c r="AJ439" i="1"/>
  <c r="CH439" i="1"/>
  <c r="CI439" i="1"/>
  <c r="CJ439" i="1"/>
  <c r="CL439" i="1"/>
  <c r="BP439" i="1"/>
  <c r="AV439" i="1"/>
  <c r="BA439" i="1"/>
  <c r="AS439" i="1"/>
  <c r="AX439" i="1"/>
  <c r="BC439" i="1"/>
  <c r="BF439" i="1"/>
  <c r="AW439" i="1"/>
  <c r="BB439" i="1"/>
  <c r="AT439" i="1"/>
  <c r="AY439" i="1"/>
  <c r="BD439" i="1"/>
  <c r="BG439" i="1"/>
  <c r="AU439" i="1"/>
  <c r="AZ439" i="1"/>
  <c r="BE439" i="1"/>
  <c r="BH439" i="1"/>
  <c r="AI439" i="1"/>
  <c r="BI439" i="1"/>
  <c r="BJ439" i="1"/>
  <c r="BK439" i="1"/>
  <c r="BM439" i="1"/>
  <c r="AQ439" i="1"/>
  <c r="X439" i="1"/>
  <c r="FS411" i="1"/>
  <c r="ER411" i="1"/>
  <c r="EW411" i="1"/>
  <c r="EO411" i="1"/>
  <c r="ET411" i="1"/>
  <c r="EY411" i="1"/>
  <c r="FB411" i="1"/>
  <c r="ES411" i="1"/>
  <c r="EX411" i="1"/>
  <c r="FC411" i="1"/>
  <c r="FD411" i="1"/>
  <c r="FE411" i="1"/>
  <c r="AM411" i="1"/>
  <c r="FF411" i="1"/>
  <c r="FG411" i="1"/>
  <c r="FI411" i="1"/>
  <c r="EP411" i="1"/>
  <c r="EU411" i="1"/>
  <c r="EZ411" i="1"/>
  <c r="EQ411" i="1"/>
  <c r="EV411" i="1"/>
  <c r="FA411" i="1"/>
  <c r="EM411" i="1"/>
  <c r="DS411" i="1"/>
  <c r="DX411" i="1"/>
  <c r="DP411" i="1"/>
  <c r="DU411" i="1"/>
  <c r="DZ411" i="1"/>
  <c r="EC411" i="1"/>
  <c r="DT411" i="1"/>
  <c r="DY411" i="1"/>
  <c r="ED411" i="1"/>
  <c r="EE411" i="1"/>
  <c r="EF411" i="1"/>
  <c r="AL411" i="1"/>
  <c r="EG411" i="1"/>
  <c r="EH411" i="1"/>
  <c r="EJ411" i="1"/>
  <c r="DQ411" i="1"/>
  <c r="DV411" i="1"/>
  <c r="EA411" i="1"/>
  <c r="DR411" i="1"/>
  <c r="DW411" i="1"/>
  <c r="EB411" i="1"/>
  <c r="DN411" i="1"/>
  <c r="CT411" i="1"/>
  <c r="CY411" i="1"/>
  <c r="CQ411" i="1"/>
  <c r="CV411" i="1"/>
  <c r="DA411" i="1"/>
  <c r="DD411" i="1"/>
  <c r="CU411" i="1"/>
  <c r="CZ411" i="1"/>
  <c r="DE411" i="1"/>
  <c r="DF411" i="1"/>
  <c r="DG411" i="1"/>
  <c r="AK411" i="1"/>
  <c r="DH411" i="1"/>
  <c r="DI411" i="1"/>
  <c r="DK411" i="1"/>
  <c r="CR411" i="1"/>
  <c r="CW411" i="1"/>
  <c r="DB411" i="1"/>
  <c r="CS411" i="1"/>
  <c r="CX411" i="1"/>
  <c r="DC411" i="1"/>
  <c r="CO411" i="1"/>
  <c r="BU411" i="1"/>
  <c r="BZ411" i="1"/>
  <c r="BR411" i="1"/>
  <c r="BW411" i="1"/>
  <c r="CB411" i="1"/>
  <c r="CE411" i="1"/>
  <c r="BV411" i="1"/>
  <c r="CA411" i="1"/>
  <c r="CF411" i="1"/>
  <c r="CG411" i="1"/>
  <c r="CH411" i="1"/>
  <c r="AJ411" i="1"/>
  <c r="CI411" i="1"/>
  <c r="CJ411" i="1"/>
  <c r="CL411" i="1"/>
  <c r="BS411" i="1"/>
  <c r="BX411" i="1"/>
  <c r="CC411" i="1"/>
  <c r="BT411" i="1"/>
  <c r="BY411" i="1"/>
  <c r="CD411" i="1"/>
  <c r="BP411" i="1"/>
  <c r="AV411" i="1"/>
  <c r="BA411" i="1"/>
  <c r="AS411" i="1"/>
  <c r="AX411" i="1"/>
  <c r="BC411" i="1"/>
  <c r="BF411" i="1"/>
  <c r="AW411" i="1"/>
  <c r="BB411" i="1"/>
  <c r="BG411" i="1"/>
  <c r="BH411" i="1"/>
  <c r="BI411" i="1"/>
  <c r="AI411" i="1"/>
  <c r="BJ411" i="1"/>
  <c r="BK411" i="1"/>
  <c r="BM411" i="1"/>
  <c r="AT411" i="1"/>
  <c r="AY411" i="1"/>
  <c r="BD411" i="1"/>
  <c r="AU411" i="1"/>
  <c r="AZ411" i="1"/>
  <c r="BE411" i="1"/>
  <c r="AQ411" i="1"/>
  <c r="X411" i="1"/>
  <c r="FS209" i="1"/>
  <c r="ER209" i="1"/>
  <c r="EW209" i="1"/>
  <c r="EO209" i="1"/>
  <c r="ET209" i="1"/>
  <c r="EY209" i="1"/>
  <c r="FB209" i="1"/>
  <c r="ES209" i="1"/>
  <c r="EX209" i="1"/>
  <c r="EP209" i="1"/>
  <c r="EU209" i="1"/>
  <c r="EZ209" i="1"/>
  <c r="FC209" i="1"/>
  <c r="EQ209" i="1"/>
  <c r="EV209" i="1"/>
  <c r="FA209" i="1"/>
  <c r="FD209" i="1"/>
  <c r="AM209" i="1"/>
  <c r="FE209" i="1"/>
  <c r="FF209" i="1"/>
  <c r="FG209" i="1"/>
  <c r="FI209" i="1"/>
  <c r="EM209" i="1"/>
  <c r="DS209" i="1"/>
  <c r="DX209" i="1"/>
  <c r="DP209" i="1"/>
  <c r="DU209" i="1"/>
  <c r="DZ209" i="1"/>
  <c r="EC209" i="1"/>
  <c r="DT209" i="1"/>
  <c r="DY209" i="1"/>
  <c r="ED209" i="1"/>
  <c r="DR209" i="1"/>
  <c r="DW209" i="1"/>
  <c r="EB209" i="1"/>
  <c r="EE209" i="1"/>
  <c r="EF209" i="1"/>
  <c r="AL209" i="1"/>
  <c r="EG209" i="1"/>
  <c r="EH209" i="1"/>
  <c r="EJ209" i="1"/>
  <c r="DQ209" i="1"/>
  <c r="DV209" i="1"/>
  <c r="EA209" i="1"/>
  <c r="DN209" i="1"/>
  <c r="CT209" i="1"/>
  <c r="CY209" i="1"/>
  <c r="CQ209" i="1"/>
  <c r="CV209" i="1"/>
  <c r="DA209" i="1"/>
  <c r="DD209" i="1"/>
  <c r="CU209" i="1"/>
  <c r="CZ209" i="1"/>
  <c r="CR209" i="1"/>
  <c r="CW209" i="1"/>
  <c r="DB209" i="1"/>
  <c r="DE209" i="1"/>
  <c r="CS209" i="1"/>
  <c r="CX209" i="1"/>
  <c r="DC209" i="1"/>
  <c r="DF209" i="1"/>
  <c r="AK209" i="1"/>
  <c r="DG209" i="1"/>
  <c r="DH209" i="1"/>
  <c r="DI209" i="1"/>
  <c r="DK209" i="1"/>
  <c r="CO209" i="1"/>
  <c r="BU209" i="1"/>
  <c r="BZ209" i="1"/>
  <c r="BR209" i="1"/>
  <c r="BW209" i="1"/>
  <c r="CB209" i="1"/>
  <c r="CE209" i="1"/>
  <c r="BV209" i="1"/>
  <c r="CA209" i="1"/>
  <c r="BS209" i="1"/>
  <c r="BX209" i="1"/>
  <c r="CC209" i="1"/>
  <c r="CF209" i="1"/>
  <c r="BT209" i="1"/>
  <c r="BY209" i="1"/>
  <c r="CD209" i="1"/>
  <c r="CG209" i="1"/>
  <c r="AJ209" i="1"/>
  <c r="CH209" i="1"/>
  <c r="CI209" i="1"/>
  <c r="CJ209" i="1"/>
  <c r="CL209" i="1"/>
  <c r="BP209" i="1"/>
  <c r="AV209" i="1"/>
  <c r="BA209" i="1"/>
  <c r="AS209" i="1"/>
  <c r="AX209" i="1"/>
  <c r="BC209" i="1"/>
  <c r="BF209" i="1"/>
  <c r="AW209" i="1"/>
  <c r="BB209" i="1"/>
  <c r="AT209" i="1"/>
  <c r="AY209" i="1"/>
  <c r="BD209" i="1"/>
  <c r="BG209" i="1"/>
  <c r="AU209" i="1"/>
  <c r="AZ209" i="1"/>
  <c r="BE209" i="1"/>
  <c r="BH209" i="1"/>
  <c r="AI209" i="1"/>
  <c r="BI209" i="1"/>
  <c r="BJ209" i="1"/>
  <c r="BK209" i="1"/>
  <c r="BM209" i="1"/>
  <c r="AQ209" i="1"/>
  <c r="X209" i="1"/>
  <c r="FS382" i="1"/>
  <c r="ER382" i="1"/>
  <c r="EW382" i="1"/>
  <c r="EO382" i="1"/>
  <c r="ET382" i="1"/>
  <c r="EY382" i="1"/>
  <c r="FB382" i="1"/>
  <c r="ES382" i="1"/>
  <c r="EX382" i="1"/>
  <c r="EP382" i="1"/>
  <c r="EU382" i="1"/>
  <c r="EZ382" i="1"/>
  <c r="FC382" i="1"/>
  <c r="EQ382" i="1"/>
  <c r="EV382" i="1"/>
  <c r="FA382" i="1"/>
  <c r="FD382" i="1"/>
  <c r="AM382" i="1"/>
  <c r="FE382" i="1"/>
  <c r="FF382" i="1"/>
  <c r="FG382" i="1"/>
  <c r="FI382" i="1"/>
  <c r="EM382" i="1"/>
  <c r="DS382" i="1"/>
  <c r="DX382" i="1"/>
  <c r="DP382" i="1"/>
  <c r="DU382" i="1"/>
  <c r="DZ382" i="1"/>
  <c r="EC382" i="1"/>
  <c r="DT382" i="1"/>
  <c r="DY382" i="1"/>
  <c r="ED382" i="1"/>
  <c r="DR382" i="1"/>
  <c r="DW382" i="1"/>
  <c r="EB382" i="1"/>
  <c r="EE382" i="1"/>
  <c r="EF382" i="1"/>
  <c r="AL382" i="1"/>
  <c r="EG382" i="1"/>
  <c r="EH382" i="1"/>
  <c r="EJ382" i="1"/>
  <c r="DQ382" i="1"/>
  <c r="DV382" i="1"/>
  <c r="EA382" i="1"/>
  <c r="DN382" i="1"/>
  <c r="CT382" i="1"/>
  <c r="CY382" i="1"/>
  <c r="CQ382" i="1"/>
  <c r="CV382" i="1"/>
  <c r="DA382" i="1"/>
  <c r="DD382" i="1"/>
  <c r="CU382" i="1"/>
  <c r="CZ382" i="1"/>
  <c r="CR382" i="1"/>
  <c r="CW382" i="1"/>
  <c r="DB382" i="1"/>
  <c r="DE382" i="1"/>
  <c r="CS382" i="1"/>
  <c r="CX382" i="1"/>
  <c r="DC382" i="1"/>
  <c r="DF382" i="1"/>
  <c r="AK382" i="1"/>
  <c r="DG382" i="1"/>
  <c r="DH382" i="1"/>
  <c r="DI382" i="1"/>
  <c r="DK382" i="1"/>
  <c r="CO382" i="1"/>
  <c r="BU382" i="1"/>
  <c r="BZ382" i="1"/>
  <c r="BR382" i="1"/>
  <c r="BW382" i="1"/>
  <c r="CB382" i="1"/>
  <c r="CE382" i="1"/>
  <c r="BV382" i="1"/>
  <c r="CA382" i="1"/>
  <c r="BS382" i="1"/>
  <c r="BX382" i="1"/>
  <c r="CC382" i="1"/>
  <c r="CF382" i="1"/>
  <c r="BT382" i="1"/>
  <c r="BY382" i="1"/>
  <c r="CD382" i="1"/>
  <c r="CG382" i="1"/>
  <c r="AJ382" i="1"/>
  <c r="CH382" i="1"/>
  <c r="CI382" i="1"/>
  <c r="CJ382" i="1"/>
  <c r="CL382" i="1"/>
  <c r="BP382" i="1"/>
  <c r="AV382" i="1"/>
  <c r="BA382" i="1"/>
  <c r="AS382" i="1"/>
  <c r="AX382" i="1"/>
  <c r="BC382" i="1"/>
  <c r="BF382" i="1"/>
  <c r="AW382" i="1"/>
  <c r="BB382" i="1"/>
  <c r="BG382" i="1"/>
  <c r="AU382" i="1"/>
  <c r="AZ382" i="1"/>
  <c r="BE382" i="1"/>
  <c r="BH382" i="1"/>
  <c r="BI382" i="1"/>
  <c r="AI382" i="1"/>
  <c r="BJ382" i="1"/>
  <c r="BK382" i="1"/>
  <c r="BM382" i="1"/>
  <c r="AT382" i="1"/>
  <c r="AY382" i="1"/>
  <c r="BD382" i="1"/>
  <c r="AQ382" i="1"/>
  <c r="X382" i="1"/>
  <c r="FS409" i="1"/>
  <c r="ER409" i="1"/>
  <c r="EW409" i="1"/>
  <c r="EO409" i="1"/>
  <c r="ET409" i="1"/>
  <c r="EY409" i="1"/>
  <c r="FB409" i="1"/>
  <c r="ES409" i="1"/>
  <c r="EX409" i="1"/>
  <c r="EP409" i="1"/>
  <c r="EU409" i="1"/>
  <c r="EZ409" i="1"/>
  <c r="FC409" i="1"/>
  <c r="EQ409" i="1"/>
  <c r="EV409" i="1"/>
  <c r="FA409" i="1"/>
  <c r="FD409" i="1"/>
  <c r="AM409" i="1"/>
  <c r="FE409" i="1"/>
  <c r="FF409" i="1"/>
  <c r="FG409" i="1"/>
  <c r="FI409" i="1"/>
  <c r="EM409" i="1"/>
  <c r="DS409" i="1"/>
  <c r="DX409" i="1"/>
  <c r="DP409" i="1"/>
  <c r="DU409" i="1"/>
  <c r="DZ409" i="1"/>
  <c r="EC409" i="1"/>
  <c r="DT409" i="1"/>
  <c r="DY409" i="1"/>
  <c r="DQ409" i="1"/>
  <c r="DV409" i="1"/>
  <c r="EA409" i="1"/>
  <c r="ED409" i="1"/>
  <c r="DR409" i="1"/>
  <c r="DW409" i="1"/>
  <c r="EB409" i="1"/>
  <c r="EE409" i="1"/>
  <c r="AL409" i="1"/>
  <c r="EF409" i="1"/>
  <c r="EG409" i="1"/>
  <c r="EH409" i="1"/>
  <c r="EJ409" i="1"/>
  <c r="DN409" i="1"/>
  <c r="CT409" i="1"/>
  <c r="CY409" i="1"/>
  <c r="CQ409" i="1"/>
  <c r="CV409" i="1"/>
  <c r="DA409" i="1"/>
  <c r="DD409" i="1"/>
  <c r="CU409" i="1"/>
  <c r="CZ409" i="1"/>
  <c r="CR409" i="1"/>
  <c r="CW409" i="1"/>
  <c r="DB409" i="1"/>
  <c r="DE409" i="1"/>
  <c r="CS409" i="1"/>
  <c r="CX409" i="1"/>
  <c r="DC409" i="1"/>
  <c r="DF409" i="1"/>
  <c r="AK409" i="1"/>
  <c r="DG409" i="1"/>
  <c r="DH409" i="1"/>
  <c r="DI409" i="1"/>
  <c r="DK409" i="1"/>
  <c r="CO409" i="1"/>
  <c r="BU409" i="1"/>
  <c r="BZ409" i="1"/>
  <c r="BR409" i="1"/>
  <c r="BW409" i="1"/>
  <c r="CB409" i="1"/>
  <c r="CE409" i="1"/>
  <c r="BV409" i="1"/>
  <c r="CA409" i="1"/>
  <c r="BS409" i="1"/>
  <c r="BX409" i="1"/>
  <c r="CC409" i="1"/>
  <c r="CF409" i="1"/>
  <c r="BT409" i="1"/>
  <c r="BY409" i="1"/>
  <c r="CD409" i="1"/>
  <c r="CG409" i="1"/>
  <c r="AJ409" i="1"/>
  <c r="CH409" i="1"/>
  <c r="CI409" i="1"/>
  <c r="CJ409" i="1"/>
  <c r="CL409" i="1"/>
  <c r="BP409" i="1"/>
  <c r="AV409" i="1"/>
  <c r="BA409" i="1"/>
  <c r="AS409" i="1"/>
  <c r="AX409" i="1"/>
  <c r="BC409" i="1"/>
  <c r="BF409" i="1"/>
  <c r="AW409" i="1"/>
  <c r="BB409" i="1"/>
  <c r="AT409" i="1"/>
  <c r="AY409" i="1"/>
  <c r="BD409" i="1"/>
  <c r="BG409" i="1"/>
  <c r="AU409" i="1"/>
  <c r="AZ409" i="1"/>
  <c r="BE409" i="1"/>
  <c r="BH409" i="1"/>
  <c r="AI409" i="1"/>
  <c r="BI409" i="1"/>
  <c r="BJ409" i="1"/>
  <c r="BK409" i="1"/>
  <c r="BM409" i="1"/>
  <c r="AQ409" i="1"/>
  <c r="X409" i="1"/>
  <c r="FS115" i="1"/>
  <c r="ER115" i="1"/>
  <c r="EW115" i="1"/>
  <c r="EO115" i="1"/>
  <c r="ET115" i="1"/>
  <c r="EY115" i="1"/>
  <c r="FB115" i="1"/>
  <c r="ES115" i="1"/>
  <c r="EX115" i="1"/>
  <c r="EP115" i="1"/>
  <c r="EU115" i="1"/>
  <c r="EZ115" i="1"/>
  <c r="FC115" i="1"/>
  <c r="EQ115" i="1"/>
  <c r="EV115" i="1"/>
  <c r="FA115" i="1"/>
  <c r="FD115" i="1"/>
  <c r="AM115" i="1"/>
  <c r="FE115" i="1"/>
  <c r="FF115" i="1"/>
  <c r="FG115" i="1"/>
  <c r="FI115" i="1"/>
  <c r="EM115" i="1"/>
  <c r="DS115" i="1"/>
  <c r="DX115" i="1"/>
  <c r="DP115" i="1"/>
  <c r="DU115" i="1"/>
  <c r="DZ115" i="1"/>
  <c r="EC115" i="1"/>
  <c r="DT115" i="1"/>
  <c r="DY115" i="1"/>
  <c r="DQ115" i="1"/>
  <c r="DV115" i="1"/>
  <c r="EA115" i="1"/>
  <c r="ED115" i="1"/>
  <c r="DR115" i="1"/>
  <c r="DW115" i="1"/>
  <c r="EB115" i="1"/>
  <c r="EE115" i="1"/>
  <c r="AL115" i="1"/>
  <c r="EF115" i="1"/>
  <c r="EG115" i="1"/>
  <c r="EH115" i="1"/>
  <c r="EJ115" i="1"/>
  <c r="DN115" i="1"/>
  <c r="CT115" i="1"/>
  <c r="CY115" i="1"/>
  <c r="CQ115" i="1"/>
  <c r="CV115" i="1"/>
  <c r="DA115" i="1"/>
  <c r="DD115" i="1"/>
  <c r="CU115" i="1"/>
  <c r="CZ115" i="1"/>
  <c r="CR115" i="1"/>
  <c r="CW115" i="1"/>
  <c r="DB115" i="1"/>
  <c r="DE115" i="1"/>
  <c r="CS115" i="1"/>
  <c r="CX115" i="1"/>
  <c r="DC115" i="1"/>
  <c r="DF115" i="1"/>
  <c r="AK115" i="1"/>
  <c r="DG115" i="1"/>
  <c r="DH115" i="1"/>
  <c r="DI115" i="1"/>
  <c r="DK115" i="1"/>
  <c r="CO115" i="1"/>
  <c r="BU115" i="1"/>
  <c r="BZ115" i="1"/>
  <c r="BR115" i="1"/>
  <c r="BW115" i="1"/>
  <c r="CB115" i="1"/>
  <c r="CE115" i="1"/>
  <c r="BV115" i="1"/>
  <c r="CA115" i="1"/>
  <c r="BS115" i="1"/>
  <c r="BX115" i="1"/>
  <c r="CC115" i="1"/>
  <c r="CF115" i="1"/>
  <c r="BT115" i="1"/>
  <c r="BY115" i="1"/>
  <c r="CD115" i="1"/>
  <c r="CG115" i="1"/>
  <c r="AJ115" i="1"/>
  <c r="CH115" i="1"/>
  <c r="CI115" i="1"/>
  <c r="CJ115" i="1"/>
  <c r="CL115" i="1"/>
  <c r="BP115" i="1"/>
  <c r="AV115" i="1"/>
  <c r="BA115" i="1"/>
  <c r="AS115" i="1"/>
  <c r="AX115" i="1"/>
  <c r="BC115" i="1"/>
  <c r="BF115" i="1"/>
  <c r="AW115" i="1"/>
  <c r="BB115" i="1"/>
  <c r="AT115" i="1"/>
  <c r="AY115" i="1"/>
  <c r="BD115" i="1"/>
  <c r="BG115" i="1"/>
  <c r="AU115" i="1"/>
  <c r="AZ115" i="1"/>
  <c r="BE115" i="1"/>
  <c r="BH115" i="1"/>
  <c r="AI115" i="1"/>
  <c r="BI115" i="1"/>
  <c r="BJ115" i="1"/>
  <c r="BK115" i="1"/>
  <c r="BM115" i="1"/>
  <c r="AQ115" i="1"/>
  <c r="X115" i="1"/>
  <c r="FQ408" i="1"/>
  <c r="FS408" i="1"/>
  <c r="ER408" i="1"/>
  <c r="EW408" i="1"/>
  <c r="EO408" i="1"/>
  <c r="ET408" i="1"/>
  <c r="EY408" i="1"/>
  <c r="FB408" i="1"/>
  <c r="ES408" i="1"/>
  <c r="EX408" i="1"/>
  <c r="FC408" i="1"/>
  <c r="FD408" i="1"/>
  <c r="FE408" i="1"/>
  <c r="AM408" i="1"/>
  <c r="FF408" i="1"/>
  <c r="FG408" i="1"/>
  <c r="FI408" i="1"/>
  <c r="EP408" i="1"/>
  <c r="EU408" i="1"/>
  <c r="EZ408" i="1"/>
  <c r="EQ408" i="1"/>
  <c r="EV408" i="1"/>
  <c r="FA408" i="1"/>
  <c r="EM408" i="1"/>
  <c r="DS408" i="1"/>
  <c r="DX408" i="1"/>
  <c r="DP408" i="1"/>
  <c r="DU408" i="1"/>
  <c r="DZ408" i="1"/>
  <c r="EC408" i="1"/>
  <c r="DT408" i="1"/>
  <c r="DY408" i="1"/>
  <c r="ED408" i="1"/>
  <c r="EE408" i="1"/>
  <c r="EF408" i="1"/>
  <c r="AL408" i="1"/>
  <c r="EG408" i="1"/>
  <c r="EH408" i="1"/>
  <c r="EJ408" i="1"/>
  <c r="DQ408" i="1"/>
  <c r="DV408" i="1"/>
  <c r="EA408" i="1"/>
  <c r="DR408" i="1"/>
  <c r="DW408" i="1"/>
  <c r="EB408" i="1"/>
  <c r="DN408" i="1"/>
  <c r="CT408" i="1"/>
  <c r="CY408" i="1"/>
  <c r="CQ408" i="1"/>
  <c r="CV408" i="1"/>
  <c r="DA408" i="1"/>
  <c r="DD408" i="1"/>
  <c r="CU408" i="1"/>
  <c r="CZ408" i="1"/>
  <c r="DE408" i="1"/>
  <c r="DF408" i="1"/>
  <c r="DG408" i="1"/>
  <c r="AK408" i="1"/>
  <c r="DH408" i="1"/>
  <c r="DI408" i="1"/>
  <c r="DK408" i="1"/>
  <c r="CR408" i="1"/>
  <c r="CW408" i="1"/>
  <c r="DB408" i="1"/>
  <c r="CS408" i="1"/>
  <c r="CX408" i="1"/>
  <c r="DC408" i="1"/>
  <c r="CO408" i="1"/>
  <c r="BU408" i="1"/>
  <c r="BZ408" i="1"/>
  <c r="BR408" i="1"/>
  <c r="BW408" i="1"/>
  <c r="CB408" i="1"/>
  <c r="CE408" i="1"/>
  <c r="BV408" i="1"/>
  <c r="CA408" i="1"/>
  <c r="CF408" i="1"/>
  <c r="CG408" i="1"/>
  <c r="CH408" i="1"/>
  <c r="AJ408" i="1"/>
  <c r="CI408" i="1"/>
  <c r="CJ408" i="1"/>
  <c r="CL408" i="1"/>
  <c r="BS408" i="1"/>
  <c r="BX408" i="1"/>
  <c r="CC408" i="1"/>
  <c r="BT408" i="1"/>
  <c r="BY408" i="1"/>
  <c r="CD408" i="1"/>
  <c r="BP408" i="1"/>
  <c r="AV408" i="1"/>
  <c r="BA408" i="1"/>
  <c r="AS408" i="1"/>
  <c r="AX408" i="1"/>
  <c r="BC408" i="1"/>
  <c r="BF408" i="1"/>
  <c r="AW408" i="1"/>
  <c r="BB408" i="1"/>
  <c r="BG408" i="1"/>
  <c r="BH408" i="1"/>
  <c r="BI408" i="1"/>
  <c r="AI408" i="1"/>
  <c r="BJ408" i="1"/>
  <c r="BK408" i="1"/>
  <c r="BM408" i="1"/>
  <c r="AT408" i="1"/>
  <c r="AY408" i="1"/>
  <c r="BD408" i="1"/>
  <c r="AU408" i="1"/>
  <c r="AZ408" i="1"/>
  <c r="BE408" i="1"/>
  <c r="AQ408" i="1"/>
  <c r="X408" i="1"/>
  <c r="FS399" i="1"/>
  <c r="ER399" i="1"/>
  <c r="EW399" i="1"/>
  <c r="EO399" i="1"/>
  <c r="ET399" i="1"/>
  <c r="EY399" i="1"/>
  <c r="FB399" i="1"/>
  <c r="ES399" i="1"/>
  <c r="EX399" i="1"/>
  <c r="EP399" i="1"/>
  <c r="EU399" i="1"/>
  <c r="EZ399" i="1"/>
  <c r="FC399" i="1"/>
  <c r="EQ399" i="1"/>
  <c r="EV399" i="1"/>
  <c r="FA399" i="1"/>
  <c r="FD399" i="1"/>
  <c r="AM399" i="1"/>
  <c r="FE399" i="1"/>
  <c r="FF399" i="1"/>
  <c r="FG399" i="1"/>
  <c r="FI399" i="1"/>
  <c r="EM399" i="1"/>
  <c r="DS399" i="1"/>
  <c r="DX399" i="1"/>
  <c r="DP399" i="1"/>
  <c r="DU399" i="1"/>
  <c r="DZ399" i="1"/>
  <c r="EC399" i="1"/>
  <c r="DT399" i="1"/>
  <c r="DY399" i="1"/>
  <c r="DQ399" i="1"/>
  <c r="DV399" i="1"/>
  <c r="EA399" i="1"/>
  <c r="ED399" i="1"/>
  <c r="DR399" i="1"/>
  <c r="DW399" i="1"/>
  <c r="EB399" i="1"/>
  <c r="EE399" i="1"/>
  <c r="AL399" i="1"/>
  <c r="EF399" i="1"/>
  <c r="EG399" i="1"/>
  <c r="EH399" i="1"/>
  <c r="EJ399" i="1"/>
  <c r="DN399" i="1"/>
  <c r="CT399" i="1"/>
  <c r="CY399" i="1"/>
  <c r="CQ399" i="1"/>
  <c r="CV399" i="1"/>
  <c r="DA399" i="1"/>
  <c r="DD399" i="1"/>
  <c r="CU399" i="1"/>
  <c r="CZ399" i="1"/>
  <c r="CR399" i="1"/>
  <c r="CW399" i="1"/>
  <c r="DB399" i="1"/>
  <c r="DE399" i="1"/>
  <c r="CS399" i="1"/>
  <c r="CX399" i="1"/>
  <c r="DC399" i="1"/>
  <c r="DF399" i="1"/>
  <c r="AK399" i="1"/>
  <c r="DG399" i="1"/>
  <c r="DH399" i="1"/>
  <c r="DI399" i="1"/>
  <c r="DK399" i="1"/>
  <c r="CO399" i="1"/>
  <c r="BU399" i="1"/>
  <c r="BZ399" i="1"/>
  <c r="BR399" i="1"/>
  <c r="BW399" i="1"/>
  <c r="CB399" i="1"/>
  <c r="CE399" i="1"/>
  <c r="BV399" i="1"/>
  <c r="CA399" i="1"/>
  <c r="BS399" i="1"/>
  <c r="BX399" i="1"/>
  <c r="CC399" i="1"/>
  <c r="CF399" i="1"/>
  <c r="BT399" i="1"/>
  <c r="BY399" i="1"/>
  <c r="CD399" i="1"/>
  <c r="CG399" i="1"/>
  <c r="AJ399" i="1"/>
  <c r="CH399" i="1"/>
  <c r="CI399" i="1"/>
  <c r="CJ399" i="1"/>
  <c r="CL399" i="1"/>
  <c r="BP399" i="1"/>
  <c r="AV399" i="1"/>
  <c r="BA399" i="1"/>
  <c r="AS399" i="1"/>
  <c r="AX399" i="1"/>
  <c r="BC399" i="1"/>
  <c r="BF399" i="1"/>
  <c r="AW399" i="1"/>
  <c r="BB399" i="1"/>
  <c r="AT399" i="1"/>
  <c r="AY399" i="1"/>
  <c r="BD399" i="1"/>
  <c r="BG399" i="1"/>
  <c r="AU399" i="1"/>
  <c r="AZ399" i="1"/>
  <c r="BE399" i="1"/>
  <c r="BH399" i="1"/>
  <c r="AI399" i="1"/>
  <c r="BI399" i="1"/>
  <c r="BJ399" i="1"/>
  <c r="BK399" i="1"/>
  <c r="BM399" i="1"/>
  <c r="AQ399" i="1"/>
  <c r="X399" i="1"/>
  <c r="FO244" i="1"/>
  <c r="FQ244" i="1"/>
  <c r="FS244" i="1"/>
  <c r="ER244" i="1"/>
  <c r="EW244" i="1"/>
  <c r="EO244" i="1"/>
  <c r="ET244" i="1"/>
  <c r="EY244" i="1"/>
  <c r="FB244" i="1"/>
  <c r="ES244" i="1"/>
  <c r="EX244" i="1"/>
  <c r="FC244" i="1"/>
  <c r="FD244" i="1"/>
  <c r="FE244" i="1"/>
  <c r="AM244" i="1"/>
  <c r="FF244" i="1"/>
  <c r="FG244" i="1"/>
  <c r="FI244" i="1"/>
  <c r="EP244" i="1"/>
  <c r="EU244" i="1"/>
  <c r="EZ244" i="1"/>
  <c r="EQ244" i="1"/>
  <c r="EV244" i="1"/>
  <c r="FA244" i="1"/>
  <c r="EM244" i="1"/>
  <c r="DS244" i="1"/>
  <c r="DX244" i="1"/>
  <c r="DP244" i="1"/>
  <c r="DU244" i="1"/>
  <c r="DZ244" i="1"/>
  <c r="EC244" i="1"/>
  <c r="DT244" i="1"/>
  <c r="DY244" i="1"/>
  <c r="ED244" i="1"/>
  <c r="EE244" i="1"/>
  <c r="EF244" i="1"/>
  <c r="AL244" i="1"/>
  <c r="EG244" i="1"/>
  <c r="EH244" i="1"/>
  <c r="EJ244" i="1"/>
  <c r="DQ244" i="1"/>
  <c r="DV244" i="1"/>
  <c r="EA244" i="1"/>
  <c r="DR244" i="1"/>
  <c r="DW244" i="1"/>
  <c r="EB244" i="1"/>
  <c r="DN244" i="1"/>
  <c r="CT244" i="1"/>
  <c r="CY244" i="1"/>
  <c r="CQ244" i="1"/>
  <c r="CV244" i="1"/>
  <c r="DA244" i="1"/>
  <c r="DD244" i="1"/>
  <c r="CU244" i="1"/>
  <c r="CZ244" i="1"/>
  <c r="DE244" i="1"/>
  <c r="DF244" i="1"/>
  <c r="DG244" i="1"/>
  <c r="AK244" i="1"/>
  <c r="DH244" i="1"/>
  <c r="DI244" i="1"/>
  <c r="DK244" i="1"/>
  <c r="CR244" i="1"/>
  <c r="CW244" i="1"/>
  <c r="DB244" i="1"/>
  <c r="CS244" i="1"/>
  <c r="CX244" i="1"/>
  <c r="DC244" i="1"/>
  <c r="CO244" i="1"/>
  <c r="BU244" i="1"/>
  <c r="BZ244" i="1"/>
  <c r="BR244" i="1"/>
  <c r="BW244" i="1"/>
  <c r="CB244" i="1"/>
  <c r="CE244" i="1"/>
  <c r="BV244" i="1"/>
  <c r="CA244" i="1"/>
  <c r="CF244" i="1"/>
  <c r="CG244" i="1"/>
  <c r="CH244" i="1"/>
  <c r="AJ244" i="1"/>
  <c r="CI244" i="1"/>
  <c r="CJ244" i="1"/>
  <c r="CL244" i="1"/>
  <c r="BS244" i="1"/>
  <c r="BX244" i="1"/>
  <c r="CC244" i="1"/>
  <c r="BT244" i="1"/>
  <c r="BY244" i="1"/>
  <c r="CD244" i="1"/>
  <c r="BP244" i="1"/>
  <c r="AV244" i="1"/>
  <c r="BA244" i="1"/>
  <c r="AS244" i="1"/>
  <c r="AX244" i="1"/>
  <c r="BC244" i="1"/>
  <c r="BF244" i="1"/>
  <c r="AW244" i="1"/>
  <c r="BB244" i="1"/>
  <c r="BG244" i="1"/>
  <c r="BH244" i="1"/>
  <c r="BI244" i="1"/>
  <c r="AI244" i="1"/>
  <c r="BJ244" i="1"/>
  <c r="BK244" i="1"/>
  <c r="BM244" i="1"/>
  <c r="AT244" i="1"/>
  <c r="AY244" i="1"/>
  <c r="BD244" i="1"/>
  <c r="AU244" i="1"/>
  <c r="AZ244" i="1"/>
  <c r="BE244" i="1"/>
  <c r="AQ244" i="1"/>
  <c r="X244" i="1"/>
  <c r="FS218" i="1"/>
  <c r="ER218" i="1"/>
  <c r="EW218" i="1"/>
  <c r="EO218" i="1"/>
  <c r="ET218" i="1"/>
  <c r="EY218" i="1"/>
  <c r="FB218" i="1"/>
  <c r="ES218" i="1"/>
  <c r="EX218" i="1"/>
  <c r="EP218" i="1"/>
  <c r="EU218" i="1"/>
  <c r="EZ218" i="1"/>
  <c r="FC218" i="1"/>
  <c r="EQ218" i="1"/>
  <c r="EV218" i="1"/>
  <c r="FA218" i="1"/>
  <c r="FD218" i="1"/>
  <c r="AM218" i="1"/>
  <c r="FE218" i="1"/>
  <c r="FF218" i="1"/>
  <c r="FG218" i="1"/>
  <c r="FI218" i="1"/>
  <c r="EM218" i="1"/>
  <c r="DS218" i="1"/>
  <c r="DX218" i="1"/>
  <c r="DP218" i="1"/>
  <c r="DU218" i="1"/>
  <c r="DZ218" i="1"/>
  <c r="EC218" i="1"/>
  <c r="DT218" i="1"/>
  <c r="DY218" i="1"/>
  <c r="DQ218" i="1"/>
  <c r="DV218" i="1"/>
  <c r="EA218" i="1"/>
  <c r="ED218" i="1"/>
  <c r="DR218" i="1"/>
  <c r="DW218" i="1"/>
  <c r="EB218" i="1"/>
  <c r="EE218" i="1"/>
  <c r="AL218" i="1"/>
  <c r="EF218" i="1"/>
  <c r="EG218" i="1"/>
  <c r="EH218" i="1"/>
  <c r="EJ218" i="1"/>
  <c r="DN218" i="1"/>
  <c r="CT218" i="1"/>
  <c r="CY218" i="1"/>
  <c r="CQ218" i="1"/>
  <c r="CV218" i="1"/>
  <c r="DA218" i="1"/>
  <c r="DD218" i="1"/>
  <c r="CU218" i="1"/>
  <c r="CZ218" i="1"/>
  <c r="CR218" i="1"/>
  <c r="CW218" i="1"/>
  <c r="DB218" i="1"/>
  <c r="DE218" i="1"/>
  <c r="CS218" i="1"/>
  <c r="CX218" i="1"/>
  <c r="DC218" i="1"/>
  <c r="DF218" i="1"/>
  <c r="AK218" i="1"/>
  <c r="DG218" i="1"/>
  <c r="DH218" i="1"/>
  <c r="DI218" i="1"/>
  <c r="DK218" i="1"/>
  <c r="CO218" i="1"/>
  <c r="BU218" i="1"/>
  <c r="BZ218" i="1"/>
  <c r="BR218" i="1"/>
  <c r="BW218" i="1"/>
  <c r="CB218" i="1"/>
  <c r="CE218" i="1"/>
  <c r="BV218" i="1"/>
  <c r="CA218" i="1"/>
  <c r="BS218" i="1"/>
  <c r="BX218" i="1"/>
  <c r="CC218" i="1"/>
  <c r="CF218" i="1"/>
  <c r="BT218" i="1"/>
  <c r="BY218" i="1"/>
  <c r="CD218" i="1"/>
  <c r="CG218" i="1"/>
  <c r="AJ218" i="1"/>
  <c r="CH218" i="1"/>
  <c r="CI218" i="1"/>
  <c r="CJ218" i="1"/>
  <c r="CL218" i="1"/>
  <c r="BP218" i="1"/>
  <c r="AV218" i="1"/>
  <c r="BA218" i="1"/>
  <c r="AS218" i="1"/>
  <c r="AX218" i="1"/>
  <c r="BC218" i="1"/>
  <c r="BF218" i="1"/>
  <c r="AW218" i="1"/>
  <c r="BB218" i="1"/>
  <c r="AT218" i="1"/>
  <c r="AY218" i="1"/>
  <c r="BD218" i="1"/>
  <c r="BG218" i="1"/>
  <c r="AU218" i="1"/>
  <c r="AZ218" i="1"/>
  <c r="BE218" i="1"/>
  <c r="BH218" i="1"/>
  <c r="AI218" i="1"/>
  <c r="BI218" i="1"/>
  <c r="BJ218" i="1"/>
  <c r="BK218" i="1"/>
  <c r="BM218" i="1"/>
  <c r="AQ218" i="1"/>
  <c r="X218" i="1"/>
  <c r="FS99" i="1"/>
  <c r="ER99" i="1"/>
  <c r="EW99" i="1"/>
  <c r="EO99" i="1"/>
  <c r="ET99" i="1"/>
  <c r="EY99" i="1"/>
  <c r="FB99" i="1"/>
  <c r="ES99" i="1"/>
  <c r="EX99" i="1"/>
  <c r="EP99" i="1"/>
  <c r="EU99" i="1"/>
  <c r="EZ99" i="1"/>
  <c r="FC99" i="1"/>
  <c r="EQ99" i="1"/>
  <c r="EV99" i="1"/>
  <c r="FA99" i="1"/>
  <c r="FD99" i="1"/>
  <c r="AM99" i="1"/>
  <c r="FE99" i="1"/>
  <c r="FF99" i="1"/>
  <c r="FG99" i="1"/>
  <c r="FI99" i="1"/>
  <c r="EM99" i="1"/>
  <c r="DS99" i="1"/>
  <c r="DX99" i="1"/>
  <c r="DP99" i="1"/>
  <c r="DU99" i="1"/>
  <c r="DZ99" i="1"/>
  <c r="EC99" i="1"/>
  <c r="DT99" i="1"/>
  <c r="DY99" i="1"/>
  <c r="DQ99" i="1"/>
  <c r="DV99" i="1"/>
  <c r="EA99" i="1"/>
  <c r="ED99" i="1"/>
  <c r="DR99" i="1"/>
  <c r="DW99" i="1"/>
  <c r="EB99" i="1"/>
  <c r="EE99" i="1"/>
  <c r="AL99" i="1"/>
  <c r="EF99" i="1"/>
  <c r="EG99" i="1"/>
  <c r="EH99" i="1"/>
  <c r="EJ99" i="1"/>
  <c r="DN99" i="1"/>
  <c r="CT99" i="1"/>
  <c r="CY99" i="1"/>
  <c r="CQ99" i="1"/>
  <c r="CV99" i="1"/>
  <c r="DA99" i="1"/>
  <c r="DD99" i="1"/>
  <c r="CU99" i="1"/>
  <c r="CZ99" i="1"/>
  <c r="CR99" i="1"/>
  <c r="CW99" i="1"/>
  <c r="DB99" i="1"/>
  <c r="DE99" i="1"/>
  <c r="CS99" i="1"/>
  <c r="CX99" i="1"/>
  <c r="DC99" i="1"/>
  <c r="DF99" i="1"/>
  <c r="AK99" i="1"/>
  <c r="DG99" i="1"/>
  <c r="DH99" i="1"/>
  <c r="DI99" i="1"/>
  <c r="DK99" i="1"/>
  <c r="CO99" i="1"/>
  <c r="BU99" i="1"/>
  <c r="BZ99" i="1"/>
  <c r="BR99" i="1"/>
  <c r="BW99" i="1"/>
  <c r="CB99" i="1"/>
  <c r="CE99" i="1"/>
  <c r="BV99" i="1"/>
  <c r="CA99" i="1"/>
  <c r="BS99" i="1"/>
  <c r="BX99" i="1"/>
  <c r="CC99" i="1"/>
  <c r="CF99" i="1"/>
  <c r="BT99" i="1"/>
  <c r="BY99" i="1"/>
  <c r="CD99" i="1"/>
  <c r="CG99" i="1"/>
  <c r="AJ99" i="1"/>
  <c r="CH99" i="1"/>
  <c r="CI99" i="1"/>
  <c r="CJ99" i="1"/>
  <c r="CL99" i="1"/>
  <c r="BP99" i="1"/>
  <c r="AV99" i="1"/>
  <c r="BA99" i="1"/>
  <c r="AS99" i="1"/>
  <c r="AX99" i="1"/>
  <c r="BC99" i="1"/>
  <c r="BF99" i="1"/>
  <c r="AW99" i="1"/>
  <c r="BB99" i="1"/>
  <c r="AT99" i="1"/>
  <c r="AY99" i="1"/>
  <c r="BD99" i="1"/>
  <c r="BG99" i="1"/>
  <c r="AU99" i="1"/>
  <c r="AZ99" i="1"/>
  <c r="BE99" i="1"/>
  <c r="BH99" i="1"/>
  <c r="AI99" i="1"/>
  <c r="BI99" i="1"/>
  <c r="BJ99" i="1"/>
  <c r="BK99" i="1"/>
  <c r="BM99" i="1"/>
  <c r="AQ99" i="1"/>
  <c r="X99" i="1"/>
  <c r="FS196" i="1"/>
  <c r="ER196" i="1"/>
  <c r="EW196" i="1"/>
  <c r="EO196" i="1"/>
  <c r="ET196" i="1"/>
  <c r="EY196" i="1"/>
  <c r="FB196" i="1"/>
  <c r="ES196" i="1"/>
  <c r="EX196" i="1"/>
  <c r="EP196" i="1"/>
  <c r="EU196" i="1"/>
  <c r="EZ196" i="1"/>
  <c r="FC196" i="1"/>
  <c r="EQ196" i="1"/>
  <c r="EV196" i="1"/>
  <c r="FA196" i="1"/>
  <c r="FD196" i="1"/>
  <c r="AM196" i="1"/>
  <c r="FE196" i="1"/>
  <c r="FF196" i="1"/>
  <c r="FG196" i="1"/>
  <c r="FI196" i="1"/>
  <c r="EM196" i="1"/>
  <c r="DS196" i="1"/>
  <c r="DX196" i="1"/>
  <c r="DP196" i="1"/>
  <c r="DU196" i="1"/>
  <c r="DZ196" i="1"/>
  <c r="EC196" i="1"/>
  <c r="DT196" i="1"/>
  <c r="DY196" i="1"/>
  <c r="DQ196" i="1"/>
  <c r="DV196" i="1"/>
  <c r="EA196" i="1"/>
  <c r="ED196" i="1"/>
  <c r="DR196" i="1"/>
  <c r="DW196" i="1"/>
  <c r="EB196" i="1"/>
  <c r="EE196" i="1"/>
  <c r="AL196" i="1"/>
  <c r="EF196" i="1"/>
  <c r="EG196" i="1"/>
  <c r="EH196" i="1"/>
  <c r="EJ196" i="1"/>
  <c r="DN196" i="1"/>
  <c r="CT196" i="1"/>
  <c r="CY196" i="1"/>
  <c r="CQ196" i="1"/>
  <c r="CV196" i="1"/>
  <c r="DA196" i="1"/>
  <c r="DD196" i="1"/>
  <c r="CU196" i="1"/>
  <c r="CZ196" i="1"/>
  <c r="CR196" i="1"/>
  <c r="CW196" i="1"/>
  <c r="DB196" i="1"/>
  <c r="DE196" i="1"/>
  <c r="CS196" i="1"/>
  <c r="CX196" i="1"/>
  <c r="DC196" i="1"/>
  <c r="DF196" i="1"/>
  <c r="AK196" i="1"/>
  <c r="DG196" i="1"/>
  <c r="DH196" i="1"/>
  <c r="DI196" i="1"/>
  <c r="DK196" i="1"/>
  <c r="CO196" i="1"/>
  <c r="BU196" i="1"/>
  <c r="BZ196" i="1"/>
  <c r="BR196" i="1"/>
  <c r="BW196" i="1"/>
  <c r="CB196" i="1"/>
  <c r="CE196" i="1"/>
  <c r="BV196" i="1"/>
  <c r="CA196" i="1"/>
  <c r="BS196" i="1"/>
  <c r="BX196" i="1"/>
  <c r="CC196" i="1"/>
  <c r="CF196" i="1"/>
  <c r="BT196" i="1"/>
  <c r="BY196" i="1"/>
  <c r="CD196" i="1"/>
  <c r="CG196" i="1"/>
  <c r="AJ196" i="1"/>
  <c r="CH196" i="1"/>
  <c r="CI196" i="1"/>
  <c r="CJ196" i="1"/>
  <c r="CL196" i="1"/>
  <c r="BP196" i="1"/>
  <c r="AV196" i="1"/>
  <c r="BA196" i="1"/>
  <c r="AS196" i="1"/>
  <c r="AX196" i="1"/>
  <c r="BC196" i="1"/>
  <c r="BF196" i="1"/>
  <c r="AW196" i="1"/>
  <c r="BB196" i="1"/>
  <c r="AT196" i="1"/>
  <c r="AY196" i="1"/>
  <c r="BD196" i="1"/>
  <c r="BG196" i="1"/>
  <c r="AU196" i="1"/>
  <c r="AZ196" i="1"/>
  <c r="BE196" i="1"/>
  <c r="BH196" i="1"/>
  <c r="AI196" i="1"/>
  <c r="BI196" i="1"/>
  <c r="BJ196" i="1"/>
  <c r="BK196" i="1"/>
  <c r="BM196" i="1"/>
  <c r="AQ196" i="1"/>
  <c r="X196" i="1"/>
  <c r="FS197" i="1"/>
  <c r="ER197" i="1"/>
  <c r="EW197" i="1"/>
  <c r="EO197" i="1"/>
  <c r="ET197" i="1"/>
  <c r="EY197" i="1"/>
  <c r="FB197" i="1"/>
  <c r="ES197" i="1"/>
  <c r="EX197" i="1"/>
  <c r="EP197" i="1"/>
  <c r="EU197" i="1"/>
  <c r="EZ197" i="1"/>
  <c r="FC197" i="1"/>
  <c r="EQ197" i="1"/>
  <c r="EV197" i="1"/>
  <c r="FA197" i="1"/>
  <c r="FD197" i="1"/>
  <c r="AM197" i="1"/>
  <c r="FE197" i="1"/>
  <c r="FF197" i="1"/>
  <c r="FG197" i="1"/>
  <c r="FI197" i="1"/>
  <c r="EM197" i="1"/>
  <c r="DS197" i="1"/>
  <c r="DX197" i="1"/>
  <c r="DP197" i="1"/>
  <c r="DU197" i="1"/>
  <c r="DZ197" i="1"/>
  <c r="EC197" i="1"/>
  <c r="DT197" i="1"/>
  <c r="DY197" i="1"/>
  <c r="DQ197" i="1"/>
  <c r="DV197" i="1"/>
  <c r="EA197" i="1"/>
  <c r="ED197" i="1"/>
  <c r="DR197" i="1"/>
  <c r="DW197" i="1"/>
  <c r="EB197" i="1"/>
  <c r="EE197" i="1"/>
  <c r="AL197" i="1"/>
  <c r="EF197" i="1"/>
  <c r="EG197" i="1"/>
  <c r="EH197" i="1"/>
  <c r="EJ197" i="1"/>
  <c r="DN197" i="1"/>
  <c r="CT197" i="1"/>
  <c r="CY197" i="1"/>
  <c r="CQ197" i="1"/>
  <c r="CV197" i="1"/>
  <c r="DA197" i="1"/>
  <c r="DD197" i="1"/>
  <c r="CU197" i="1"/>
  <c r="CZ197" i="1"/>
  <c r="CR197" i="1"/>
  <c r="CW197" i="1"/>
  <c r="DB197" i="1"/>
  <c r="DE197" i="1"/>
  <c r="CS197" i="1"/>
  <c r="CX197" i="1"/>
  <c r="DC197" i="1"/>
  <c r="DF197" i="1"/>
  <c r="AK197" i="1"/>
  <c r="DG197" i="1"/>
  <c r="DH197" i="1"/>
  <c r="DI197" i="1"/>
  <c r="DK197" i="1"/>
  <c r="CO197" i="1"/>
  <c r="BU197" i="1"/>
  <c r="BZ197" i="1"/>
  <c r="BR197" i="1"/>
  <c r="BW197" i="1"/>
  <c r="CB197" i="1"/>
  <c r="CE197" i="1"/>
  <c r="BV197" i="1"/>
  <c r="CA197" i="1"/>
  <c r="BS197" i="1"/>
  <c r="BX197" i="1"/>
  <c r="CC197" i="1"/>
  <c r="CF197" i="1"/>
  <c r="BT197" i="1"/>
  <c r="BY197" i="1"/>
  <c r="CD197" i="1"/>
  <c r="CG197" i="1"/>
  <c r="AJ197" i="1"/>
  <c r="CH197" i="1"/>
  <c r="CI197" i="1"/>
  <c r="CJ197" i="1"/>
  <c r="CL197" i="1"/>
  <c r="BP197" i="1"/>
  <c r="AV197" i="1"/>
  <c r="BA197" i="1"/>
  <c r="AS197" i="1"/>
  <c r="AX197" i="1"/>
  <c r="BC197" i="1"/>
  <c r="BF197" i="1"/>
  <c r="AW197" i="1"/>
  <c r="BB197" i="1"/>
  <c r="AT197" i="1"/>
  <c r="AY197" i="1"/>
  <c r="BD197" i="1"/>
  <c r="BG197" i="1"/>
  <c r="AU197" i="1"/>
  <c r="AZ197" i="1"/>
  <c r="BE197" i="1"/>
  <c r="BH197" i="1"/>
  <c r="AI197" i="1"/>
  <c r="BI197" i="1"/>
  <c r="BJ197" i="1"/>
  <c r="BK197" i="1"/>
  <c r="BM197" i="1"/>
  <c r="AQ197" i="1"/>
  <c r="X197" i="1"/>
  <c r="FS389" i="1"/>
  <c r="ER389" i="1"/>
  <c r="EW389" i="1"/>
  <c r="EO389" i="1"/>
  <c r="ET389" i="1"/>
  <c r="EY389" i="1"/>
  <c r="FB389" i="1"/>
  <c r="ES389" i="1"/>
  <c r="EX389" i="1"/>
  <c r="EP389" i="1"/>
  <c r="EU389" i="1"/>
  <c r="EZ389" i="1"/>
  <c r="FC389" i="1"/>
  <c r="EQ389" i="1"/>
  <c r="EV389" i="1"/>
  <c r="FA389" i="1"/>
  <c r="FD389" i="1"/>
  <c r="AM389" i="1"/>
  <c r="FE389" i="1"/>
  <c r="FF389" i="1"/>
  <c r="FG389" i="1"/>
  <c r="FI389" i="1"/>
  <c r="EM389" i="1"/>
  <c r="DS389" i="1"/>
  <c r="DX389" i="1"/>
  <c r="DP389" i="1"/>
  <c r="DU389" i="1"/>
  <c r="DZ389" i="1"/>
  <c r="EC389" i="1"/>
  <c r="DT389" i="1"/>
  <c r="DY389" i="1"/>
  <c r="DQ389" i="1"/>
  <c r="DV389" i="1"/>
  <c r="EA389" i="1"/>
  <c r="ED389" i="1"/>
  <c r="DR389" i="1"/>
  <c r="DW389" i="1"/>
  <c r="EB389" i="1"/>
  <c r="EE389" i="1"/>
  <c r="AL389" i="1"/>
  <c r="EF389" i="1"/>
  <c r="EG389" i="1"/>
  <c r="EH389" i="1"/>
  <c r="EJ389" i="1"/>
  <c r="DN389" i="1"/>
  <c r="CT389" i="1"/>
  <c r="CY389" i="1"/>
  <c r="CQ389" i="1"/>
  <c r="CV389" i="1"/>
  <c r="DA389" i="1"/>
  <c r="DD389" i="1"/>
  <c r="CU389" i="1"/>
  <c r="CZ389" i="1"/>
  <c r="CR389" i="1"/>
  <c r="CW389" i="1"/>
  <c r="DB389" i="1"/>
  <c r="DE389" i="1"/>
  <c r="CS389" i="1"/>
  <c r="CX389" i="1"/>
  <c r="DC389" i="1"/>
  <c r="DF389" i="1"/>
  <c r="AK389" i="1"/>
  <c r="DG389" i="1"/>
  <c r="DH389" i="1"/>
  <c r="DI389" i="1"/>
  <c r="DK389" i="1"/>
  <c r="CO389" i="1"/>
  <c r="BU389" i="1"/>
  <c r="BZ389" i="1"/>
  <c r="BR389" i="1"/>
  <c r="BW389" i="1"/>
  <c r="CB389" i="1"/>
  <c r="CE389" i="1"/>
  <c r="BV389" i="1"/>
  <c r="CA389" i="1"/>
  <c r="BS389" i="1"/>
  <c r="BX389" i="1"/>
  <c r="CC389" i="1"/>
  <c r="CF389" i="1"/>
  <c r="BT389" i="1"/>
  <c r="BY389" i="1"/>
  <c r="CD389" i="1"/>
  <c r="CG389" i="1"/>
  <c r="AJ389" i="1"/>
  <c r="CH389" i="1"/>
  <c r="CI389" i="1"/>
  <c r="CJ389" i="1"/>
  <c r="CL389" i="1"/>
  <c r="BP389" i="1"/>
  <c r="AV389" i="1"/>
  <c r="BA389" i="1"/>
  <c r="AS389" i="1"/>
  <c r="AX389" i="1"/>
  <c r="BC389" i="1"/>
  <c r="BF389" i="1"/>
  <c r="AW389" i="1"/>
  <c r="BB389" i="1"/>
  <c r="AT389" i="1"/>
  <c r="AY389" i="1"/>
  <c r="BD389" i="1"/>
  <c r="BG389" i="1"/>
  <c r="AU389" i="1"/>
  <c r="AZ389" i="1"/>
  <c r="BE389" i="1"/>
  <c r="BH389" i="1"/>
  <c r="AI389" i="1"/>
  <c r="BI389" i="1"/>
  <c r="BJ389" i="1"/>
  <c r="BK389" i="1"/>
  <c r="BM389" i="1"/>
  <c r="AQ389" i="1"/>
  <c r="X389" i="1"/>
  <c r="FS160" i="1"/>
  <c r="ER160" i="1"/>
  <c r="EW160" i="1"/>
  <c r="EO160" i="1"/>
  <c r="ET160" i="1"/>
  <c r="EY160" i="1"/>
  <c r="FB160" i="1"/>
  <c r="ES160" i="1"/>
  <c r="EX160" i="1"/>
  <c r="EP160" i="1"/>
  <c r="EU160" i="1"/>
  <c r="EZ160" i="1"/>
  <c r="FC160" i="1"/>
  <c r="EQ160" i="1"/>
  <c r="EV160" i="1"/>
  <c r="FA160" i="1"/>
  <c r="FD160" i="1"/>
  <c r="AM160" i="1"/>
  <c r="FE160" i="1"/>
  <c r="FF160" i="1"/>
  <c r="FG160" i="1"/>
  <c r="FI160" i="1"/>
  <c r="EM160" i="1"/>
  <c r="DS160" i="1"/>
  <c r="DX160" i="1"/>
  <c r="DP160" i="1"/>
  <c r="DU160" i="1"/>
  <c r="DZ160" i="1"/>
  <c r="EC160" i="1"/>
  <c r="DT160" i="1"/>
  <c r="DY160" i="1"/>
  <c r="DQ160" i="1"/>
  <c r="DV160" i="1"/>
  <c r="EA160" i="1"/>
  <c r="ED160" i="1"/>
  <c r="DR160" i="1"/>
  <c r="DW160" i="1"/>
  <c r="EB160" i="1"/>
  <c r="EE160" i="1"/>
  <c r="AL160" i="1"/>
  <c r="EF160" i="1"/>
  <c r="EG160" i="1"/>
  <c r="EH160" i="1"/>
  <c r="EJ160" i="1"/>
  <c r="DN160" i="1"/>
  <c r="CT160" i="1"/>
  <c r="CY160" i="1"/>
  <c r="CQ160" i="1"/>
  <c r="CV160" i="1"/>
  <c r="DA160" i="1"/>
  <c r="DD160" i="1"/>
  <c r="CU160" i="1"/>
  <c r="CZ160" i="1"/>
  <c r="CR160" i="1"/>
  <c r="CW160" i="1"/>
  <c r="DB160" i="1"/>
  <c r="DE160" i="1"/>
  <c r="CS160" i="1"/>
  <c r="CX160" i="1"/>
  <c r="DC160" i="1"/>
  <c r="DF160" i="1"/>
  <c r="AK160" i="1"/>
  <c r="DG160" i="1"/>
  <c r="DH160" i="1"/>
  <c r="DI160" i="1"/>
  <c r="DK160" i="1"/>
  <c r="CO160" i="1"/>
  <c r="BU160" i="1"/>
  <c r="BZ160" i="1"/>
  <c r="BR160" i="1"/>
  <c r="BW160" i="1"/>
  <c r="CB160" i="1"/>
  <c r="CE160" i="1"/>
  <c r="BV160" i="1"/>
  <c r="CA160" i="1"/>
  <c r="BS160" i="1"/>
  <c r="BX160" i="1"/>
  <c r="CC160" i="1"/>
  <c r="CF160" i="1"/>
  <c r="BT160" i="1"/>
  <c r="BY160" i="1"/>
  <c r="CD160" i="1"/>
  <c r="CG160" i="1"/>
  <c r="AJ160" i="1"/>
  <c r="CH160" i="1"/>
  <c r="CI160" i="1"/>
  <c r="CJ160" i="1"/>
  <c r="CL160" i="1"/>
  <c r="BP160" i="1"/>
  <c r="AV160" i="1"/>
  <c r="BA160" i="1"/>
  <c r="AS160" i="1"/>
  <c r="AX160" i="1"/>
  <c r="BC160" i="1"/>
  <c r="BF160" i="1"/>
  <c r="AW160" i="1"/>
  <c r="BB160" i="1"/>
  <c r="AT160" i="1"/>
  <c r="AY160" i="1"/>
  <c r="BD160" i="1"/>
  <c r="BG160" i="1"/>
  <c r="AU160" i="1"/>
  <c r="AZ160" i="1"/>
  <c r="BE160" i="1"/>
  <c r="BH160" i="1"/>
  <c r="AI160" i="1"/>
  <c r="BI160" i="1"/>
  <c r="BJ160" i="1"/>
  <c r="BK160" i="1"/>
  <c r="BM160" i="1"/>
  <c r="AQ160" i="1"/>
  <c r="X160" i="1"/>
  <c r="FS388" i="1"/>
  <c r="ER388" i="1"/>
  <c r="EW388" i="1"/>
  <c r="EO388" i="1"/>
  <c r="ET388" i="1"/>
  <c r="EY388" i="1"/>
  <c r="FB388" i="1"/>
  <c r="ES388" i="1"/>
  <c r="EX388" i="1"/>
  <c r="EP388" i="1"/>
  <c r="EU388" i="1"/>
  <c r="EZ388" i="1"/>
  <c r="FC388" i="1"/>
  <c r="EQ388" i="1"/>
  <c r="EV388" i="1"/>
  <c r="FA388" i="1"/>
  <c r="FD388" i="1"/>
  <c r="AM388" i="1"/>
  <c r="FE388" i="1"/>
  <c r="FF388" i="1"/>
  <c r="FG388" i="1"/>
  <c r="FI388" i="1"/>
  <c r="EM388" i="1"/>
  <c r="DS388" i="1"/>
  <c r="DX388" i="1"/>
  <c r="DP388" i="1"/>
  <c r="DU388" i="1"/>
  <c r="DZ388" i="1"/>
  <c r="EC388" i="1"/>
  <c r="DT388" i="1"/>
  <c r="DY388" i="1"/>
  <c r="DQ388" i="1"/>
  <c r="DV388" i="1"/>
  <c r="EA388" i="1"/>
  <c r="ED388" i="1"/>
  <c r="DR388" i="1"/>
  <c r="DW388" i="1"/>
  <c r="EB388" i="1"/>
  <c r="EE388" i="1"/>
  <c r="AL388" i="1"/>
  <c r="EF388" i="1"/>
  <c r="EG388" i="1"/>
  <c r="EH388" i="1"/>
  <c r="EJ388" i="1"/>
  <c r="DN388" i="1"/>
  <c r="CT388" i="1"/>
  <c r="CY388" i="1"/>
  <c r="CQ388" i="1"/>
  <c r="CV388" i="1"/>
  <c r="DA388" i="1"/>
  <c r="DD388" i="1"/>
  <c r="CU388" i="1"/>
  <c r="CZ388" i="1"/>
  <c r="CR388" i="1"/>
  <c r="CW388" i="1"/>
  <c r="DB388" i="1"/>
  <c r="DE388" i="1"/>
  <c r="CS388" i="1"/>
  <c r="CX388" i="1"/>
  <c r="DC388" i="1"/>
  <c r="DF388" i="1"/>
  <c r="AK388" i="1"/>
  <c r="DG388" i="1"/>
  <c r="DH388" i="1"/>
  <c r="DI388" i="1"/>
  <c r="DK388" i="1"/>
  <c r="CO388" i="1"/>
  <c r="BU388" i="1"/>
  <c r="BZ388" i="1"/>
  <c r="BR388" i="1"/>
  <c r="BW388" i="1"/>
  <c r="CB388" i="1"/>
  <c r="CE388" i="1"/>
  <c r="BV388" i="1"/>
  <c r="CA388" i="1"/>
  <c r="BS388" i="1"/>
  <c r="BX388" i="1"/>
  <c r="CC388" i="1"/>
  <c r="CF388" i="1"/>
  <c r="BT388" i="1"/>
  <c r="BY388" i="1"/>
  <c r="CD388" i="1"/>
  <c r="CG388" i="1"/>
  <c r="AJ388" i="1"/>
  <c r="CH388" i="1"/>
  <c r="CI388" i="1"/>
  <c r="CJ388" i="1"/>
  <c r="CL388" i="1"/>
  <c r="BP388" i="1"/>
  <c r="AV388" i="1"/>
  <c r="BA388" i="1"/>
  <c r="AS388" i="1"/>
  <c r="AX388" i="1"/>
  <c r="BC388" i="1"/>
  <c r="BF388" i="1"/>
  <c r="AW388" i="1"/>
  <c r="BB388" i="1"/>
  <c r="AT388" i="1"/>
  <c r="AY388" i="1"/>
  <c r="BD388" i="1"/>
  <c r="BG388" i="1"/>
  <c r="AU388" i="1"/>
  <c r="AZ388" i="1"/>
  <c r="BE388" i="1"/>
  <c r="BH388" i="1"/>
  <c r="AI388" i="1"/>
  <c r="BI388" i="1"/>
  <c r="BJ388" i="1"/>
  <c r="BK388" i="1"/>
  <c r="BM388" i="1"/>
  <c r="AQ388" i="1"/>
  <c r="X388" i="1"/>
  <c r="FO243" i="1"/>
  <c r="FQ243" i="1"/>
  <c r="FS243" i="1"/>
  <c r="ER243" i="1"/>
  <c r="EW243" i="1"/>
  <c r="EO243" i="1"/>
  <c r="ET243" i="1"/>
  <c r="EY243" i="1"/>
  <c r="FB243" i="1"/>
  <c r="ES243" i="1"/>
  <c r="EX243" i="1"/>
  <c r="FC243" i="1"/>
  <c r="FD243" i="1"/>
  <c r="FE243" i="1"/>
  <c r="AM243" i="1"/>
  <c r="FF243" i="1"/>
  <c r="FG243" i="1"/>
  <c r="FI243" i="1"/>
  <c r="EP243" i="1"/>
  <c r="EU243" i="1"/>
  <c r="EZ243" i="1"/>
  <c r="EQ243" i="1"/>
  <c r="EV243" i="1"/>
  <c r="FA243" i="1"/>
  <c r="EM243" i="1"/>
  <c r="DS243" i="1"/>
  <c r="DX243" i="1"/>
  <c r="DP243" i="1"/>
  <c r="DU243" i="1"/>
  <c r="DZ243" i="1"/>
  <c r="EC243" i="1"/>
  <c r="DT243" i="1"/>
  <c r="DY243" i="1"/>
  <c r="ED243" i="1"/>
  <c r="EE243" i="1"/>
  <c r="EF243" i="1"/>
  <c r="AL243" i="1"/>
  <c r="EG243" i="1"/>
  <c r="EH243" i="1"/>
  <c r="EJ243" i="1"/>
  <c r="DQ243" i="1"/>
  <c r="DV243" i="1"/>
  <c r="EA243" i="1"/>
  <c r="DR243" i="1"/>
  <c r="DW243" i="1"/>
  <c r="EB243" i="1"/>
  <c r="DN243" i="1"/>
  <c r="CT243" i="1"/>
  <c r="CY243" i="1"/>
  <c r="CQ243" i="1"/>
  <c r="CV243" i="1"/>
  <c r="DA243" i="1"/>
  <c r="DD243" i="1"/>
  <c r="CU243" i="1"/>
  <c r="CZ243" i="1"/>
  <c r="DE243" i="1"/>
  <c r="DF243" i="1"/>
  <c r="DG243" i="1"/>
  <c r="AK243" i="1"/>
  <c r="DH243" i="1"/>
  <c r="DI243" i="1"/>
  <c r="DK243" i="1"/>
  <c r="CR243" i="1"/>
  <c r="CW243" i="1"/>
  <c r="DB243" i="1"/>
  <c r="CS243" i="1"/>
  <c r="CX243" i="1"/>
  <c r="DC243" i="1"/>
  <c r="CO243" i="1"/>
  <c r="BU243" i="1"/>
  <c r="BZ243" i="1"/>
  <c r="BR243" i="1"/>
  <c r="BW243" i="1"/>
  <c r="CB243" i="1"/>
  <c r="CE243" i="1"/>
  <c r="BV243" i="1"/>
  <c r="CA243" i="1"/>
  <c r="CF243" i="1"/>
  <c r="CG243" i="1"/>
  <c r="CH243" i="1"/>
  <c r="AJ243" i="1"/>
  <c r="CI243" i="1"/>
  <c r="CJ243" i="1"/>
  <c r="CL243" i="1"/>
  <c r="BS243" i="1"/>
  <c r="BX243" i="1"/>
  <c r="CC243" i="1"/>
  <c r="BT243" i="1"/>
  <c r="BY243" i="1"/>
  <c r="CD243" i="1"/>
  <c r="BP243" i="1"/>
  <c r="AV243" i="1"/>
  <c r="BA243" i="1"/>
  <c r="AS243" i="1"/>
  <c r="AX243" i="1"/>
  <c r="BC243" i="1"/>
  <c r="BF243" i="1"/>
  <c r="AW243" i="1"/>
  <c r="BB243" i="1"/>
  <c r="BG243" i="1"/>
  <c r="BH243" i="1"/>
  <c r="BI243" i="1"/>
  <c r="AI243" i="1"/>
  <c r="BJ243" i="1"/>
  <c r="BK243" i="1"/>
  <c r="BM243" i="1"/>
  <c r="AT243" i="1"/>
  <c r="AY243" i="1"/>
  <c r="BD243" i="1"/>
  <c r="AU243" i="1"/>
  <c r="AZ243" i="1"/>
  <c r="BE243" i="1"/>
  <c r="AQ243" i="1"/>
  <c r="X243" i="1"/>
  <c r="FS378" i="1"/>
  <c r="ER378" i="1"/>
  <c r="EW378" i="1"/>
  <c r="EO378" i="1"/>
  <c r="ET378" i="1"/>
  <c r="EY378" i="1"/>
  <c r="FB378" i="1"/>
  <c r="ES378" i="1"/>
  <c r="EX378" i="1"/>
  <c r="EP378" i="1"/>
  <c r="EU378" i="1"/>
  <c r="EZ378" i="1"/>
  <c r="FC378" i="1"/>
  <c r="EQ378" i="1"/>
  <c r="EV378" i="1"/>
  <c r="FA378" i="1"/>
  <c r="FD378" i="1"/>
  <c r="AM378" i="1"/>
  <c r="FE378" i="1"/>
  <c r="FF378" i="1"/>
  <c r="FG378" i="1"/>
  <c r="FI378" i="1"/>
  <c r="EM378" i="1"/>
  <c r="DS378" i="1"/>
  <c r="DX378" i="1"/>
  <c r="DP378" i="1"/>
  <c r="DU378" i="1"/>
  <c r="DZ378" i="1"/>
  <c r="EC378" i="1"/>
  <c r="DT378" i="1"/>
  <c r="DY378" i="1"/>
  <c r="DQ378" i="1"/>
  <c r="DV378" i="1"/>
  <c r="EA378" i="1"/>
  <c r="ED378" i="1"/>
  <c r="DR378" i="1"/>
  <c r="DW378" i="1"/>
  <c r="EB378" i="1"/>
  <c r="EE378" i="1"/>
  <c r="AL378" i="1"/>
  <c r="EF378" i="1"/>
  <c r="EG378" i="1"/>
  <c r="EH378" i="1"/>
  <c r="EJ378" i="1"/>
  <c r="DN378" i="1"/>
  <c r="CT378" i="1"/>
  <c r="CY378" i="1"/>
  <c r="CQ378" i="1"/>
  <c r="CV378" i="1"/>
  <c r="DA378" i="1"/>
  <c r="DD378" i="1"/>
  <c r="CU378" i="1"/>
  <c r="CZ378" i="1"/>
  <c r="CR378" i="1"/>
  <c r="CW378" i="1"/>
  <c r="DB378" i="1"/>
  <c r="DE378" i="1"/>
  <c r="CS378" i="1"/>
  <c r="CX378" i="1"/>
  <c r="DC378" i="1"/>
  <c r="DF378" i="1"/>
  <c r="AK378" i="1"/>
  <c r="DG378" i="1"/>
  <c r="DH378" i="1"/>
  <c r="DI378" i="1"/>
  <c r="DK378" i="1"/>
  <c r="CO378" i="1"/>
  <c r="BU378" i="1"/>
  <c r="BZ378" i="1"/>
  <c r="BR378" i="1"/>
  <c r="BW378" i="1"/>
  <c r="CB378" i="1"/>
  <c r="CE378" i="1"/>
  <c r="BV378" i="1"/>
  <c r="CA378" i="1"/>
  <c r="BS378" i="1"/>
  <c r="BX378" i="1"/>
  <c r="CC378" i="1"/>
  <c r="CF378" i="1"/>
  <c r="BT378" i="1"/>
  <c r="BY378" i="1"/>
  <c r="CD378" i="1"/>
  <c r="CG378" i="1"/>
  <c r="AJ378" i="1"/>
  <c r="CH378" i="1"/>
  <c r="CI378" i="1"/>
  <c r="CJ378" i="1"/>
  <c r="CL378" i="1"/>
  <c r="BP378" i="1"/>
  <c r="AV378" i="1"/>
  <c r="BA378" i="1"/>
  <c r="AS378" i="1"/>
  <c r="AX378" i="1"/>
  <c r="BC378" i="1"/>
  <c r="BF378" i="1"/>
  <c r="AW378" i="1"/>
  <c r="BB378" i="1"/>
  <c r="AT378" i="1"/>
  <c r="AY378" i="1"/>
  <c r="BD378" i="1"/>
  <c r="BG378" i="1"/>
  <c r="AU378" i="1"/>
  <c r="AZ378" i="1"/>
  <c r="BE378" i="1"/>
  <c r="BH378" i="1"/>
  <c r="AI378" i="1"/>
  <c r="BI378" i="1"/>
  <c r="BJ378" i="1"/>
  <c r="BK378" i="1"/>
  <c r="BM378" i="1"/>
  <c r="AQ378" i="1"/>
  <c r="X378" i="1"/>
  <c r="FQ161" i="1"/>
  <c r="FS161" i="1"/>
  <c r="ER161" i="1"/>
  <c r="EW161" i="1"/>
  <c r="EO161" i="1"/>
  <c r="ET161" i="1"/>
  <c r="EY161" i="1"/>
  <c r="FB161" i="1"/>
  <c r="ES161" i="1"/>
  <c r="EX161" i="1"/>
  <c r="FC161" i="1"/>
  <c r="FD161" i="1"/>
  <c r="FE161" i="1"/>
  <c r="AM161" i="1"/>
  <c r="FF161" i="1"/>
  <c r="FG161" i="1"/>
  <c r="FI161" i="1"/>
  <c r="EP161" i="1"/>
  <c r="EU161" i="1"/>
  <c r="EZ161" i="1"/>
  <c r="EQ161" i="1"/>
  <c r="EV161" i="1"/>
  <c r="FA161" i="1"/>
  <c r="EM161" i="1"/>
  <c r="DS161" i="1"/>
  <c r="DX161" i="1"/>
  <c r="DP161" i="1"/>
  <c r="DU161" i="1"/>
  <c r="DZ161" i="1"/>
  <c r="EC161" i="1"/>
  <c r="DT161" i="1"/>
  <c r="DY161" i="1"/>
  <c r="ED161" i="1"/>
  <c r="EE161" i="1"/>
  <c r="EF161" i="1"/>
  <c r="AL161" i="1"/>
  <c r="EG161" i="1"/>
  <c r="EH161" i="1"/>
  <c r="EJ161" i="1"/>
  <c r="DQ161" i="1"/>
  <c r="DV161" i="1"/>
  <c r="EA161" i="1"/>
  <c r="DR161" i="1"/>
  <c r="DW161" i="1"/>
  <c r="EB161" i="1"/>
  <c r="DN161" i="1"/>
  <c r="CT161" i="1"/>
  <c r="CY161" i="1"/>
  <c r="CQ161" i="1"/>
  <c r="CV161" i="1"/>
  <c r="DA161" i="1"/>
  <c r="DD161" i="1"/>
  <c r="CU161" i="1"/>
  <c r="CZ161" i="1"/>
  <c r="DE161" i="1"/>
  <c r="DF161" i="1"/>
  <c r="DG161" i="1"/>
  <c r="AK161" i="1"/>
  <c r="DH161" i="1"/>
  <c r="DI161" i="1"/>
  <c r="DK161" i="1"/>
  <c r="CR161" i="1"/>
  <c r="CW161" i="1"/>
  <c r="DB161" i="1"/>
  <c r="CS161" i="1"/>
  <c r="CX161" i="1"/>
  <c r="DC161" i="1"/>
  <c r="CO161" i="1"/>
  <c r="BU161" i="1"/>
  <c r="BZ161" i="1"/>
  <c r="BR161" i="1"/>
  <c r="BW161" i="1"/>
  <c r="CB161" i="1"/>
  <c r="CE161" i="1"/>
  <c r="BV161" i="1"/>
  <c r="CA161" i="1"/>
  <c r="CF161" i="1"/>
  <c r="CG161" i="1"/>
  <c r="CH161" i="1"/>
  <c r="AJ161" i="1"/>
  <c r="CI161" i="1"/>
  <c r="CJ161" i="1"/>
  <c r="CL161" i="1"/>
  <c r="BS161" i="1"/>
  <c r="BX161" i="1"/>
  <c r="CC161" i="1"/>
  <c r="BT161" i="1"/>
  <c r="BY161" i="1"/>
  <c r="CD161" i="1"/>
  <c r="BP161" i="1"/>
  <c r="AV161" i="1"/>
  <c r="BA161" i="1"/>
  <c r="AS161" i="1"/>
  <c r="AX161" i="1"/>
  <c r="BC161" i="1"/>
  <c r="BF161" i="1"/>
  <c r="AW161" i="1"/>
  <c r="BB161" i="1"/>
  <c r="BG161" i="1"/>
  <c r="BH161" i="1"/>
  <c r="BI161" i="1"/>
  <c r="AI161" i="1"/>
  <c r="BJ161" i="1"/>
  <c r="BK161" i="1"/>
  <c r="BM161" i="1"/>
  <c r="AT161" i="1"/>
  <c r="AY161" i="1"/>
  <c r="BD161" i="1"/>
  <c r="AU161" i="1"/>
  <c r="AZ161" i="1"/>
  <c r="BE161" i="1"/>
  <c r="AQ161" i="1"/>
  <c r="X161" i="1"/>
  <c r="FS167" i="1"/>
  <c r="ER167" i="1"/>
  <c r="EW167" i="1"/>
  <c r="EO167" i="1"/>
  <c r="ET167" i="1"/>
  <c r="EY167" i="1"/>
  <c r="FB167" i="1"/>
  <c r="ES167" i="1"/>
  <c r="EX167" i="1"/>
  <c r="EP167" i="1"/>
  <c r="EU167" i="1"/>
  <c r="EZ167" i="1"/>
  <c r="FC167" i="1"/>
  <c r="EQ167" i="1"/>
  <c r="EV167" i="1"/>
  <c r="FA167" i="1"/>
  <c r="FD167" i="1"/>
  <c r="AM167" i="1"/>
  <c r="FE167" i="1"/>
  <c r="FF167" i="1"/>
  <c r="FG167" i="1"/>
  <c r="FI167" i="1"/>
  <c r="EM167" i="1"/>
  <c r="DS167" i="1"/>
  <c r="DX167" i="1"/>
  <c r="DP167" i="1"/>
  <c r="DU167" i="1"/>
  <c r="DZ167" i="1"/>
  <c r="EC167" i="1"/>
  <c r="DT167" i="1"/>
  <c r="DY167" i="1"/>
  <c r="DQ167" i="1"/>
  <c r="DV167" i="1"/>
  <c r="EA167" i="1"/>
  <c r="ED167" i="1"/>
  <c r="DR167" i="1"/>
  <c r="DW167" i="1"/>
  <c r="EB167" i="1"/>
  <c r="EE167" i="1"/>
  <c r="AL167" i="1"/>
  <c r="EF167" i="1"/>
  <c r="EG167" i="1"/>
  <c r="EH167" i="1"/>
  <c r="EJ167" i="1"/>
  <c r="DN167" i="1"/>
  <c r="CT167" i="1"/>
  <c r="CY167" i="1"/>
  <c r="CQ167" i="1"/>
  <c r="CV167" i="1"/>
  <c r="DA167" i="1"/>
  <c r="DD167" i="1"/>
  <c r="CU167" i="1"/>
  <c r="CZ167" i="1"/>
  <c r="CR167" i="1"/>
  <c r="CW167" i="1"/>
  <c r="DB167" i="1"/>
  <c r="DE167" i="1"/>
  <c r="CS167" i="1"/>
  <c r="CX167" i="1"/>
  <c r="DC167" i="1"/>
  <c r="DF167" i="1"/>
  <c r="AK167" i="1"/>
  <c r="DG167" i="1"/>
  <c r="DH167" i="1"/>
  <c r="DI167" i="1"/>
  <c r="DK167" i="1"/>
  <c r="CO167" i="1"/>
  <c r="BU167" i="1"/>
  <c r="BZ167" i="1"/>
  <c r="BR167" i="1"/>
  <c r="BW167" i="1"/>
  <c r="CB167" i="1"/>
  <c r="CE167" i="1"/>
  <c r="BV167" i="1"/>
  <c r="CA167" i="1"/>
  <c r="BS167" i="1"/>
  <c r="BX167" i="1"/>
  <c r="CC167" i="1"/>
  <c r="CF167" i="1"/>
  <c r="BT167" i="1"/>
  <c r="BY167" i="1"/>
  <c r="CD167" i="1"/>
  <c r="CG167" i="1"/>
  <c r="AJ167" i="1"/>
  <c r="CH167" i="1"/>
  <c r="CI167" i="1"/>
  <c r="CJ167" i="1"/>
  <c r="CL167" i="1"/>
  <c r="BP167" i="1"/>
  <c r="AV167" i="1"/>
  <c r="BA167" i="1"/>
  <c r="AS167" i="1"/>
  <c r="AX167" i="1"/>
  <c r="BC167" i="1"/>
  <c r="BF167" i="1"/>
  <c r="AW167" i="1"/>
  <c r="BB167" i="1"/>
  <c r="AT167" i="1"/>
  <c r="AY167" i="1"/>
  <c r="BD167" i="1"/>
  <c r="BG167" i="1"/>
  <c r="AU167" i="1"/>
  <c r="AZ167" i="1"/>
  <c r="BE167" i="1"/>
  <c r="BH167" i="1"/>
  <c r="AI167" i="1"/>
  <c r="BI167" i="1"/>
  <c r="BJ167" i="1"/>
  <c r="BK167" i="1"/>
  <c r="BM167" i="1"/>
  <c r="AQ167" i="1"/>
  <c r="X167" i="1"/>
  <c r="FQ366" i="1"/>
  <c r="FS366" i="1"/>
  <c r="ER366" i="1"/>
  <c r="EW366" i="1"/>
  <c r="EO366" i="1"/>
  <c r="ET366" i="1"/>
  <c r="EY366" i="1"/>
  <c r="FB366" i="1"/>
  <c r="ES366" i="1"/>
  <c r="EX366" i="1"/>
  <c r="FC366" i="1"/>
  <c r="FD366" i="1"/>
  <c r="FE366" i="1"/>
  <c r="AM366" i="1"/>
  <c r="FF366" i="1"/>
  <c r="FG366" i="1"/>
  <c r="FI366" i="1"/>
  <c r="EP366" i="1"/>
  <c r="EU366" i="1"/>
  <c r="EZ366" i="1"/>
  <c r="EQ366" i="1"/>
  <c r="EV366" i="1"/>
  <c r="FA366" i="1"/>
  <c r="EM366" i="1"/>
  <c r="DS366" i="1"/>
  <c r="DX366" i="1"/>
  <c r="DP366" i="1"/>
  <c r="DU366" i="1"/>
  <c r="DZ366" i="1"/>
  <c r="EC366" i="1"/>
  <c r="DT366" i="1"/>
  <c r="DY366" i="1"/>
  <c r="ED366" i="1"/>
  <c r="EE366" i="1"/>
  <c r="EF366" i="1"/>
  <c r="AL366" i="1"/>
  <c r="EG366" i="1"/>
  <c r="EH366" i="1"/>
  <c r="EJ366" i="1"/>
  <c r="DQ366" i="1"/>
  <c r="DV366" i="1"/>
  <c r="EA366" i="1"/>
  <c r="DR366" i="1"/>
  <c r="DW366" i="1"/>
  <c r="EB366" i="1"/>
  <c r="DN366" i="1"/>
  <c r="CT366" i="1"/>
  <c r="CY366" i="1"/>
  <c r="CQ366" i="1"/>
  <c r="CV366" i="1"/>
  <c r="DA366" i="1"/>
  <c r="DD366" i="1"/>
  <c r="CU366" i="1"/>
  <c r="CZ366" i="1"/>
  <c r="DE366" i="1"/>
  <c r="DF366" i="1"/>
  <c r="DG366" i="1"/>
  <c r="AK366" i="1"/>
  <c r="DH366" i="1"/>
  <c r="DI366" i="1"/>
  <c r="DK366" i="1"/>
  <c r="CR366" i="1"/>
  <c r="CW366" i="1"/>
  <c r="DB366" i="1"/>
  <c r="CS366" i="1"/>
  <c r="CX366" i="1"/>
  <c r="DC366" i="1"/>
  <c r="CO366" i="1"/>
  <c r="BU366" i="1"/>
  <c r="BZ366" i="1"/>
  <c r="BR366" i="1"/>
  <c r="BW366" i="1"/>
  <c r="CB366" i="1"/>
  <c r="CE366" i="1"/>
  <c r="BV366" i="1"/>
  <c r="CA366" i="1"/>
  <c r="CF366" i="1"/>
  <c r="CG366" i="1"/>
  <c r="CH366" i="1"/>
  <c r="AJ366" i="1"/>
  <c r="CI366" i="1"/>
  <c r="CJ366" i="1"/>
  <c r="CL366" i="1"/>
  <c r="BS366" i="1"/>
  <c r="BX366" i="1"/>
  <c r="CC366" i="1"/>
  <c r="BT366" i="1"/>
  <c r="BY366" i="1"/>
  <c r="CD366" i="1"/>
  <c r="BP366" i="1"/>
  <c r="AV366" i="1"/>
  <c r="BA366" i="1"/>
  <c r="AS366" i="1"/>
  <c r="AX366" i="1"/>
  <c r="BC366" i="1"/>
  <c r="BF366" i="1"/>
  <c r="AW366" i="1"/>
  <c r="BB366" i="1"/>
  <c r="BG366" i="1"/>
  <c r="BH366" i="1"/>
  <c r="BI366" i="1"/>
  <c r="AI366" i="1"/>
  <c r="BJ366" i="1"/>
  <c r="BK366" i="1"/>
  <c r="BM366" i="1"/>
  <c r="AT366" i="1"/>
  <c r="AY366" i="1"/>
  <c r="BD366" i="1"/>
  <c r="AU366" i="1"/>
  <c r="AZ366" i="1"/>
  <c r="BE366" i="1"/>
  <c r="AQ366" i="1"/>
  <c r="X366" i="1"/>
  <c r="FS420" i="1"/>
  <c r="ER420" i="1"/>
  <c r="EW420" i="1"/>
  <c r="EO420" i="1"/>
  <c r="ET420" i="1"/>
  <c r="EY420" i="1"/>
  <c r="FB420" i="1"/>
  <c r="ES420" i="1"/>
  <c r="EX420" i="1"/>
  <c r="EP420" i="1"/>
  <c r="EU420" i="1"/>
  <c r="EZ420" i="1"/>
  <c r="FC420" i="1"/>
  <c r="EQ420" i="1"/>
  <c r="EV420" i="1"/>
  <c r="FA420" i="1"/>
  <c r="FD420" i="1"/>
  <c r="AM420" i="1"/>
  <c r="FE420" i="1"/>
  <c r="FF420" i="1"/>
  <c r="FG420" i="1"/>
  <c r="FI420" i="1"/>
  <c r="EM420" i="1"/>
  <c r="DS420" i="1"/>
  <c r="DX420" i="1"/>
  <c r="DP420" i="1"/>
  <c r="DU420" i="1"/>
  <c r="DZ420" i="1"/>
  <c r="EC420" i="1"/>
  <c r="DT420" i="1"/>
  <c r="DY420" i="1"/>
  <c r="DQ420" i="1"/>
  <c r="DV420" i="1"/>
  <c r="EA420" i="1"/>
  <c r="ED420" i="1"/>
  <c r="DR420" i="1"/>
  <c r="DW420" i="1"/>
  <c r="EB420" i="1"/>
  <c r="EE420" i="1"/>
  <c r="AL420" i="1"/>
  <c r="EF420" i="1"/>
  <c r="EG420" i="1"/>
  <c r="EH420" i="1"/>
  <c r="EJ420" i="1"/>
  <c r="DN420" i="1"/>
  <c r="CT420" i="1"/>
  <c r="CY420" i="1"/>
  <c r="CQ420" i="1"/>
  <c r="CV420" i="1"/>
  <c r="DA420" i="1"/>
  <c r="DD420" i="1"/>
  <c r="CU420" i="1"/>
  <c r="CZ420" i="1"/>
  <c r="CR420" i="1"/>
  <c r="CW420" i="1"/>
  <c r="DB420" i="1"/>
  <c r="DE420" i="1"/>
  <c r="CS420" i="1"/>
  <c r="CX420" i="1"/>
  <c r="DC420" i="1"/>
  <c r="DF420" i="1"/>
  <c r="AK420" i="1"/>
  <c r="DG420" i="1"/>
  <c r="DH420" i="1"/>
  <c r="DI420" i="1"/>
  <c r="DK420" i="1"/>
  <c r="CO420" i="1"/>
  <c r="BU420" i="1"/>
  <c r="BZ420" i="1"/>
  <c r="BR420" i="1"/>
  <c r="BW420" i="1"/>
  <c r="CB420" i="1"/>
  <c r="CE420" i="1"/>
  <c r="BV420" i="1"/>
  <c r="CA420" i="1"/>
  <c r="BS420" i="1"/>
  <c r="BX420" i="1"/>
  <c r="CC420" i="1"/>
  <c r="CF420" i="1"/>
  <c r="BT420" i="1"/>
  <c r="BY420" i="1"/>
  <c r="CD420" i="1"/>
  <c r="CG420" i="1"/>
  <c r="AJ420" i="1"/>
  <c r="CH420" i="1"/>
  <c r="CI420" i="1"/>
  <c r="CJ420" i="1"/>
  <c r="CL420" i="1"/>
  <c r="BP420" i="1"/>
  <c r="AV420" i="1"/>
  <c r="BA420" i="1"/>
  <c r="AS420" i="1"/>
  <c r="AX420" i="1"/>
  <c r="BC420" i="1"/>
  <c r="BF420" i="1"/>
  <c r="AW420" i="1"/>
  <c r="BB420" i="1"/>
  <c r="AT420" i="1"/>
  <c r="AY420" i="1"/>
  <c r="BD420" i="1"/>
  <c r="BG420" i="1"/>
  <c r="AU420" i="1"/>
  <c r="AZ420" i="1"/>
  <c r="BE420" i="1"/>
  <c r="BH420" i="1"/>
  <c r="AI420" i="1"/>
  <c r="BI420" i="1"/>
  <c r="BJ420" i="1"/>
  <c r="BK420" i="1"/>
  <c r="BM420" i="1"/>
  <c r="AQ420" i="1"/>
  <c r="X420" i="1"/>
  <c r="FS81" i="1"/>
  <c r="ER81" i="1"/>
  <c r="EW81" i="1"/>
  <c r="EO81" i="1"/>
  <c r="ET81" i="1"/>
  <c r="EY81" i="1"/>
  <c r="FB81" i="1"/>
  <c r="ES81" i="1"/>
  <c r="EX81" i="1"/>
  <c r="EP81" i="1"/>
  <c r="EU81" i="1"/>
  <c r="EZ81" i="1"/>
  <c r="FC81" i="1"/>
  <c r="EQ81" i="1"/>
  <c r="EV81" i="1"/>
  <c r="FA81" i="1"/>
  <c r="FD81" i="1"/>
  <c r="AM81" i="1"/>
  <c r="FE81" i="1"/>
  <c r="FF81" i="1"/>
  <c r="FG81" i="1"/>
  <c r="FI81" i="1"/>
  <c r="EM81" i="1"/>
  <c r="DS81" i="1"/>
  <c r="DX81" i="1"/>
  <c r="DP81" i="1"/>
  <c r="DU81" i="1"/>
  <c r="DZ81" i="1"/>
  <c r="EC81" i="1"/>
  <c r="DT81" i="1"/>
  <c r="DY81" i="1"/>
  <c r="DQ81" i="1"/>
  <c r="DV81" i="1"/>
  <c r="EA81" i="1"/>
  <c r="ED81" i="1"/>
  <c r="DR81" i="1"/>
  <c r="DW81" i="1"/>
  <c r="EB81" i="1"/>
  <c r="EE81" i="1"/>
  <c r="AL81" i="1"/>
  <c r="EF81" i="1"/>
  <c r="EG81" i="1"/>
  <c r="EH81" i="1"/>
  <c r="EJ81" i="1"/>
  <c r="DN81" i="1"/>
  <c r="CT81" i="1"/>
  <c r="CY81" i="1"/>
  <c r="CQ81" i="1"/>
  <c r="CV81" i="1"/>
  <c r="DA81" i="1"/>
  <c r="DD81" i="1"/>
  <c r="CU81" i="1"/>
  <c r="CZ81" i="1"/>
  <c r="CR81" i="1"/>
  <c r="CW81" i="1"/>
  <c r="DB81" i="1"/>
  <c r="DE81" i="1"/>
  <c r="CS81" i="1"/>
  <c r="CX81" i="1"/>
  <c r="DC81" i="1"/>
  <c r="DF81" i="1"/>
  <c r="AK81" i="1"/>
  <c r="DG81" i="1"/>
  <c r="DH81" i="1"/>
  <c r="DI81" i="1"/>
  <c r="DK81" i="1"/>
  <c r="CO81" i="1"/>
  <c r="BU81" i="1"/>
  <c r="BZ81" i="1"/>
  <c r="BR81" i="1"/>
  <c r="BW81" i="1"/>
  <c r="CB81" i="1"/>
  <c r="CE81" i="1"/>
  <c r="BV81" i="1"/>
  <c r="CA81" i="1"/>
  <c r="BS81" i="1"/>
  <c r="BX81" i="1"/>
  <c r="CC81" i="1"/>
  <c r="CF81" i="1"/>
  <c r="BT81" i="1"/>
  <c r="BY81" i="1"/>
  <c r="CD81" i="1"/>
  <c r="CG81" i="1"/>
  <c r="AJ81" i="1"/>
  <c r="CH81" i="1"/>
  <c r="CI81" i="1"/>
  <c r="CJ81" i="1"/>
  <c r="CL81" i="1"/>
  <c r="BP81" i="1"/>
  <c r="AV81" i="1"/>
  <c r="BA81" i="1"/>
  <c r="AS81" i="1"/>
  <c r="AX81" i="1"/>
  <c r="BC81" i="1"/>
  <c r="BF81" i="1"/>
  <c r="AW81" i="1"/>
  <c r="BB81" i="1"/>
  <c r="AT81" i="1"/>
  <c r="AY81" i="1"/>
  <c r="BD81" i="1"/>
  <c r="BG81" i="1"/>
  <c r="AU81" i="1"/>
  <c r="AZ81" i="1"/>
  <c r="BE81" i="1"/>
  <c r="BH81" i="1"/>
  <c r="AI81" i="1"/>
  <c r="BI81" i="1"/>
  <c r="BJ81" i="1"/>
  <c r="BK81" i="1"/>
  <c r="BM81" i="1"/>
  <c r="AQ81" i="1"/>
  <c r="X81" i="1"/>
  <c r="FO242" i="1"/>
  <c r="FQ242" i="1"/>
  <c r="FS242" i="1"/>
  <c r="ER242" i="1"/>
  <c r="EW242" i="1"/>
  <c r="EO242" i="1"/>
  <c r="ET242" i="1"/>
  <c r="EY242" i="1"/>
  <c r="FB242" i="1"/>
  <c r="ES242" i="1"/>
  <c r="EX242" i="1"/>
  <c r="FC242" i="1"/>
  <c r="FD242" i="1"/>
  <c r="FE242" i="1"/>
  <c r="AM242" i="1"/>
  <c r="FF242" i="1"/>
  <c r="FG242" i="1"/>
  <c r="FI242" i="1"/>
  <c r="EP242" i="1"/>
  <c r="EU242" i="1"/>
  <c r="EZ242" i="1"/>
  <c r="EQ242" i="1"/>
  <c r="EV242" i="1"/>
  <c r="FA242" i="1"/>
  <c r="EM242" i="1"/>
  <c r="DS242" i="1"/>
  <c r="DX242" i="1"/>
  <c r="DP242" i="1"/>
  <c r="DU242" i="1"/>
  <c r="DZ242" i="1"/>
  <c r="EC242" i="1"/>
  <c r="DT242" i="1"/>
  <c r="DY242" i="1"/>
  <c r="ED242" i="1"/>
  <c r="EE242" i="1"/>
  <c r="EF242" i="1"/>
  <c r="AL242" i="1"/>
  <c r="EG242" i="1"/>
  <c r="EH242" i="1"/>
  <c r="EJ242" i="1"/>
  <c r="DQ242" i="1"/>
  <c r="DV242" i="1"/>
  <c r="EA242" i="1"/>
  <c r="DR242" i="1"/>
  <c r="DW242" i="1"/>
  <c r="EB242" i="1"/>
  <c r="DN242" i="1"/>
  <c r="CT242" i="1"/>
  <c r="CY242" i="1"/>
  <c r="CQ242" i="1"/>
  <c r="CV242" i="1"/>
  <c r="DA242" i="1"/>
  <c r="DD242" i="1"/>
  <c r="CU242" i="1"/>
  <c r="CZ242" i="1"/>
  <c r="DE242" i="1"/>
  <c r="DF242" i="1"/>
  <c r="DG242" i="1"/>
  <c r="AK242" i="1"/>
  <c r="DH242" i="1"/>
  <c r="DI242" i="1"/>
  <c r="DK242" i="1"/>
  <c r="CR242" i="1"/>
  <c r="CW242" i="1"/>
  <c r="DB242" i="1"/>
  <c r="CS242" i="1"/>
  <c r="CX242" i="1"/>
  <c r="DC242" i="1"/>
  <c r="CO242" i="1"/>
  <c r="BU242" i="1"/>
  <c r="BZ242" i="1"/>
  <c r="BR242" i="1"/>
  <c r="BW242" i="1"/>
  <c r="CB242" i="1"/>
  <c r="CE242" i="1"/>
  <c r="BV242" i="1"/>
  <c r="CA242" i="1"/>
  <c r="CF242" i="1"/>
  <c r="CG242" i="1"/>
  <c r="CH242" i="1"/>
  <c r="AJ242" i="1"/>
  <c r="CI242" i="1"/>
  <c r="CJ242" i="1"/>
  <c r="CL242" i="1"/>
  <c r="BS242" i="1"/>
  <c r="BX242" i="1"/>
  <c r="CC242" i="1"/>
  <c r="BT242" i="1"/>
  <c r="BY242" i="1"/>
  <c r="CD242" i="1"/>
  <c r="BP242" i="1"/>
  <c r="AV242" i="1"/>
  <c r="BA242" i="1"/>
  <c r="AS242" i="1"/>
  <c r="AX242" i="1"/>
  <c r="BC242" i="1"/>
  <c r="BF242" i="1"/>
  <c r="AW242" i="1"/>
  <c r="BB242" i="1"/>
  <c r="BG242" i="1"/>
  <c r="BH242" i="1"/>
  <c r="BI242" i="1"/>
  <c r="AI242" i="1"/>
  <c r="BJ242" i="1"/>
  <c r="BK242" i="1"/>
  <c r="BM242" i="1"/>
  <c r="AT242" i="1"/>
  <c r="AY242" i="1"/>
  <c r="BD242" i="1"/>
  <c r="AU242" i="1"/>
  <c r="AZ242" i="1"/>
  <c r="BE242" i="1"/>
  <c r="AQ242" i="1"/>
  <c r="X242" i="1"/>
  <c r="FS116" i="1"/>
  <c r="ER116" i="1"/>
  <c r="EW116" i="1"/>
  <c r="EO116" i="1"/>
  <c r="ET116" i="1"/>
  <c r="EY116" i="1"/>
  <c r="FB116" i="1"/>
  <c r="ES116" i="1"/>
  <c r="EX116" i="1"/>
  <c r="EP116" i="1"/>
  <c r="EU116" i="1"/>
  <c r="EZ116" i="1"/>
  <c r="FC116" i="1"/>
  <c r="EQ116" i="1"/>
  <c r="EV116" i="1"/>
  <c r="FA116" i="1"/>
  <c r="FD116" i="1"/>
  <c r="AM116" i="1"/>
  <c r="FE116" i="1"/>
  <c r="FF116" i="1"/>
  <c r="FG116" i="1"/>
  <c r="FI116" i="1"/>
  <c r="EM116" i="1"/>
  <c r="DS116" i="1"/>
  <c r="DX116" i="1"/>
  <c r="DP116" i="1"/>
  <c r="DU116" i="1"/>
  <c r="DZ116" i="1"/>
  <c r="EC116" i="1"/>
  <c r="DT116" i="1"/>
  <c r="DY116" i="1"/>
  <c r="DQ116" i="1"/>
  <c r="DV116" i="1"/>
  <c r="EA116" i="1"/>
  <c r="ED116" i="1"/>
  <c r="DR116" i="1"/>
  <c r="DW116" i="1"/>
  <c r="EB116" i="1"/>
  <c r="EE116" i="1"/>
  <c r="AL116" i="1"/>
  <c r="EF116" i="1"/>
  <c r="EG116" i="1"/>
  <c r="EH116" i="1"/>
  <c r="EJ116" i="1"/>
  <c r="DN116" i="1"/>
  <c r="CT116" i="1"/>
  <c r="CY116" i="1"/>
  <c r="CQ116" i="1"/>
  <c r="CV116" i="1"/>
  <c r="DA116" i="1"/>
  <c r="DD116" i="1"/>
  <c r="CU116" i="1"/>
  <c r="CZ116" i="1"/>
  <c r="CR116" i="1"/>
  <c r="CW116" i="1"/>
  <c r="DB116" i="1"/>
  <c r="DE116" i="1"/>
  <c r="CS116" i="1"/>
  <c r="CX116" i="1"/>
  <c r="DC116" i="1"/>
  <c r="DF116" i="1"/>
  <c r="AK116" i="1"/>
  <c r="DG116" i="1"/>
  <c r="DH116" i="1"/>
  <c r="DI116" i="1"/>
  <c r="DK116" i="1"/>
  <c r="CO116" i="1"/>
  <c r="BU116" i="1"/>
  <c r="BZ116" i="1"/>
  <c r="BR116" i="1"/>
  <c r="BW116" i="1"/>
  <c r="CB116" i="1"/>
  <c r="CE116" i="1"/>
  <c r="BV116" i="1"/>
  <c r="CA116" i="1"/>
  <c r="BS116" i="1"/>
  <c r="BX116" i="1"/>
  <c r="CC116" i="1"/>
  <c r="CF116" i="1"/>
  <c r="BT116" i="1"/>
  <c r="BY116" i="1"/>
  <c r="CD116" i="1"/>
  <c r="CG116" i="1"/>
  <c r="AJ116" i="1"/>
  <c r="CH116" i="1"/>
  <c r="CI116" i="1"/>
  <c r="CJ116" i="1"/>
  <c r="CL116" i="1"/>
  <c r="BP116" i="1"/>
  <c r="AV116" i="1"/>
  <c r="BA116" i="1"/>
  <c r="AS116" i="1"/>
  <c r="AX116" i="1"/>
  <c r="BC116" i="1"/>
  <c r="BF116" i="1"/>
  <c r="AW116" i="1"/>
  <c r="BB116" i="1"/>
  <c r="AT116" i="1"/>
  <c r="AY116" i="1"/>
  <c r="BD116" i="1"/>
  <c r="BG116" i="1"/>
  <c r="AU116" i="1"/>
  <c r="AZ116" i="1"/>
  <c r="BE116" i="1"/>
  <c r="BH116" i="1"/>
  <c r="AI116" i="1"/>
  <c r="BI116" i="1"/>
  <c r="BJ116" i="1"/>
  <c r="BK116" i="1"/>
  <c r="BM116" i="1"/>
  <c r="AQ116" i="1"/>
  <c r="X116" i="1"/>
  <c r="FS418" i="1"/>
  <c r="ER418" i="1"/>
  <c r="EW418" i="1"/>
  <c r="EO418" i="1"/>
  <c r="ET418" i="1"/>
  <c r="EY418" i="1"/>
  <c r="FB418" i="1"/>
  <c r="ES418" i="1"/>
  <c r="EX418" i="1"/>
  <c r="EP418" i="1"/>
  <c r="EU418" i="1"/>
  <c r="EZ418" i="1"/>
  <c r="FC418" i="1"/>
  <c r="EQ418" i="1"/>
  <c r="EV418" i="1"/>
  <c r="FA418" i="1"/>
  <c r="FD418" i="1"/>
  <c r="AM418" i="1"/>
  <c r="FE418" i="1"/>
  <c r="FF418" i="1"/>
  <c r="FG418" i="1"/>
  <c r="FI418" i="1"/>
  <c r="EM418" i="1"/>
  <c r="DS418" i="1"/>
  <c r="DX418" i="1"/>
  <c r="DP418" i="1"/>
  <c r="DU418" i="1"/>
  <c r="DZ418" i="1"/>
  <c r="EC418" i="1"/>
  <c r="DT418" i="1"/>
  <c r="DY418" i="1"/>
  <c r="DQ418" i="1"/>
  <c r="DV418" i="1"/>
  <c r="EA418" i="1"/>
  <c r="ED418" i="1"/>
  <c r="DR418" i="1"/>
  <c r="DW418" i="1"/>
  <c r="EB418" i="1"/>
  <c r="EE418" i="1"/>
  <c r="AL418" i="1"/>
  <c r="EF418" i="1"/>
  <c r="EG418" i="1"/>
  <c r="EH418" i="1"/>
  <c r="EJ418" i="1"/>
  <c r="DN418" i="1"/>
  <c r="CT418" i="1"/>
  <c r="CY418" i="1"/>
  <c r="CQ418" i="1"/>
  <c r="CV418" i="1"/>
  <c r="DA418" i="1"/>
  <c r="DD418" i="1"/>
  <c r="CU418" i="1"/>
  <c r="CZ418" i="1"/>
  <c r="CR418" i="1"/>
  <c r="CW418" i="1"/>
  <c r="DB418" i="1"/>
  <c r="DE418" i="1"/>
  <c r="CS418" i="1"/>
  <c r="CX418" i="1"/>
  <c r="DC418" i="1"/>
  <c r="DF418" i="1"/>
  <c r="AK418" i="1"/>
  <c r="DG418" i="1"/>
  <c r="DH418" i="1"/>
  <c r="DI418" i="1"/>
  <c r="DK418" i="1"/>
  <c r="CO418" i="1"/>
  <c r="BU418" i="1"/>
  <c r="BZ418" i="1"/>
  <c r="BR418" i="1"/>
  <c r="BW418" i="1"/>
  <c r="CB418" i="1"/>
  <c r="CE418" i="1"/>
  <c r="BV418" i="1"/>
  <c r="CA418" i="1"/>
  <c r="BS418" i="1"/>
  <c r="BX418" i="1"/>
  <c r="CC418" i="1"/>
  <c r="CF418" i="1"/>
  <c r="BT418" i="1"/>
  <c r="BY418" i="1"/>
  <c r="CD418" i="1"/>
  <c r="CG418" i="1"/>
  <c r="AJ418" i="1"/>
  <c r="CH418" i="1"/>
  <c r="CI418" i="1"/>
  <c r="CJ418" i="1"/>
  <c r="CL418" i="1"/>
  <c r="BP418" i="1"/>
  <c r="AV418" i="1"/>
  <c r="BA418" i="1"/>
  <c r="AS418" i="1"/>
  <c r="AX418" i="1"/>
  <c r="BC418" i="1"/>
  <c r="BF418" i="1"/>
  <c r="AW418" i="1"/>
  <c r="BB418" i="1"/>
  <c r="AT418" i="1"/>
  <c r="AY418" i="1"/>
  <c r="BD418" i="1"/>
  <c r="BG418" i="1"/>
  <c r="AU418" i="1"/>
  <c r="AZ418" i="1"/>
  <c r="BE418" i="1"/>
  <c r="BH418" i="1"/>
  <c r="AI418" i="1"/>
  <c r="BI418" i="1"/>
  <c r="BJ418" i="1"/>
  <c r="BK418" i="1"/>
  <c r="BM418" i="1"/>
  <c r="AQ418" i="1"/>
  <c r="X418" i="1"/>
  <c r="FQ368" i="1"/>
  <c r="FS368" i="1"/>
  <c r="ER368" i="1"/>
  <c r="EW368" i="1"/>
  <c r="EO368" i="1"/>
  <c r="ET368" i="1"/>
  <c r="EY368" i="1"/>
  <c r="FB368" i="1"/>
  <c r="ES368" i="1"/>
  <c r="EX368" i="1"/>
  <c r="FC368" i="1"/>
  <c r="FD368" i="1"/>
  <c r="FE368" i="1"/>
  <c r="AM368" i="1"/>
  <c r="FF368" i="1"/>
  <c r="FG368" i="1"/>
  <c r="FI368" i="1"/>
  <c r="EP368" i="1"/>
  <c r="EU368" i="1"/>
  <c r="EZ368" i="1"/>
  <c r="EQ368" i="1"/>
  <c r="EV368" i="1"/>
  <c r="FA368" i="1"/>
  <c r="EM368" i="1"/>
  <c r="DS368" i="1"/>
  <c r="DX368" i="1"/>
  <c r="DP368" i="1"/>
  <c r="DU368" i="1"/>
  <c r="DZ368" i="1"/>
  <c r="EC368" i="1"/>
  <c r="DT368" i="1"/>
  <c r="DY368" i="1"/>
  <c r="ED368" i="1"/>
  <c r="EE368" i="1"/>
  <c r="EF368" i="1"/>
  <c r="AL368" i="1"/>
  <c r="EG368" i="1"/>
  <c r="EH368" i="1"/>
  <c r="EJ368" i="1"/>
  <c r="DQ368" i="1"/>
  <c r="DV368" i="1"/>
  <c r="EA368" i="1"/>
  <c r="DR368" i="1"/>
  <c r="DW368" i="1"/>
  <c r="EB368" i="1"/>
  <c r="DN368" i="1"/>
  <c r="CT368" i="1"/>
  <c r="CY368" i="1"/>
  <c r="CQ368" i="1"/>
  <c r="CV368" i="1"/>
  <c r="DA368" i="1"/>
  <c r="DD368" i="1"/>
  <c r="CU368" i="1"/>
  <c r="CZ368" i="1"/>
  <c r="DE368" i="1"/>
  <c r="DF368" i="1"/>
  <c r="DG368" i="1"/>
  <c r="AK368" i="1"/>
  <c r="DH368" i="1"/>
  <c r="DI368" i="1"/>
  <c r="DK368" i="1"/>
  <c r="CR368" i="1"/>
  <c r="CW368" i="1"/>
  <c r="DB368" i="1"/>
  <c r="CS368" i="1"/>
  <c r="CX368" i="1"/>
  <c r="DC368" i="1"/>
  <c r="CO368" i="1"/>
  <c r="BU368" i="1"/>
  <c r="BZ368" i="1"/>
  <c r="BR368" i="1"/>
  <c r="BW368" i="1"/>
  <c r="CB368" i="1"/>
  <c r="CE368" i="1"/>
  <c r="BV368" i="1"/>
  <c r="CA368" i="1"/>
  <c r="CF368" i="1"/>
  <c r="CG368" i="1"/>
  <c r="CH368" i="1"/>
  <c r="AJ368" i="1"/>
  <c r="CI368" i="1"/>
  <c r="CJ368" i="1"/>
  <c r="CL368" i="1"/>
  <c r="BS368" i="1"/>
  <c r="BX368" i="1"/>
  <c r="CC368" i="1"/>
  <c r="BT368" i="1"/>
  <c r="BY368" i="1"/>
  <c r="CD368" i="1"/>
  <c r="BP368" i="1"/>
  <c r="AV368" i="1"/>
  <c r="BA368" i="1"/>
  <c r="AS368" i="1"/>
  <c r="AX368" i="1"/>
  <c r="BC368" i="1"/>
  <c r="BF368" i="1"/>
  <c r="AW368" i="1"/>
  <c r="BB368" i="1"/>
  <c r="BG368" i="1"/>
  <c r="BH368" i="1"/>
  <c r="BI368" i="1"/>
  <c r="AI368" i="1"/>
  <c r="BJ368" i="1"/>
  <c r="BK368" i="1"/>
  <c r="BM368" i="1"/>
  <c r="AT368" i="1"/>
  <c r="AY368" i="1"/>
  <c r="BD368" i="1"/>
  <c r="AU368" i="1"/>
  <c r="AZ368" i="1"/>
  <c r="BE368" i="1"/>
  <c r="AQ368" i="1"/>
  <c r="X368" i="1"/>
  <c r="FS416" i="1"/>
  <c r="ER416" i="1"/>
  <c r="EW416" i="1"/>
  <c r="EO416" i="1"/>
  <c r="ET416" i="1"/>
  <c r="EY416" i="1"/>
  <c r="FB416" i="1"/>
  <c r="ES416" i="1"/>
  <c r="EX416" i="1"/>
  <c r="EP416" i="1"/>
  <c r="EU416" i="1"/>
  <c r="EZ416" i="1"/>
  <c r="FC416" i="1"/>
  <c r="EQ416" i="1"/>
  <c r="EV416" i="1"/>
  <c r="FA416" i="1"/>
  <c r="FD416" i="1"/>
  <c r="AM416" i="1"/>
  <c r="FE416" i="1"/>
  <c r="FF416" i="1"/>
  <c r="FG416" i="1"/>
  <c r="FI416" i="1"/>
  <c r="EM416" i="1"/>
  <c r="DS416" i="1"/>
  <c r="DX416" i="1"/>
  <c r="DP416" i="1"/>
  <c r="DU416" i="1"/>
  <c r="DZ416" i="1"/>
  <c r="EC416" i="1"/>
  <c r="DT416" i="1"/>
  <c r="DY416" i="1"/>
  <c r="DQ416" i="1"/>
  <c r="DV416" i="1"/>
  <c r="EA416" i="1"/>
  <c r="ED416" i="1"/>
  <c r="DR416" i="1"/>
  <c r="DW416" i="1"/>
  <c r="EB416" i="1"/>
  <c r="EE416" i="1"/>
  <c r="AL416" i="1"/>
  <c r="EF416" i="1"/>
  <c r="EG416" i="1"/>
  <c r="EH416" i="1"/>
  <c r="EJ416" i="1"/>
  <c r="DN416" i="1"/>
  <c r="CT416" i="1"/>
  <c r="CY416" i="1"/>
  <c r="CQ416" i="1"/>
  <c r="CV416" i="1"/>
  <c r="DA416" i="1"/>
  <c r="DD416" i="1"/>
  <c r="CU416" i="1"/>
  <c r="CZ416" i="1"/>
  <c r="CR416" i="1"/>
  <c r="CW416" i="1"/>
  <c r="DB416" i="1"/>
  <c r="DE416" i="1"/>
  <c r="CS416" i="1"/>
  <c r="CX416" i="1"/>
  <c r="DC416" i="1"/>
  <c r="DF416" i="1"/>
  <c r="AK416" i="1"/>
  <c r="DG416" i="1"/>
  <c r="DH416" i="1"/>
  <c r="DI416" i="1"/>
  <c r="DK416" i="1"/>
  <c r="CO416" i="1"/>
  <c r="BU416" i="1"/>
  <c r="BZ416" i="1"/>
  <c r="BR416" i="1"/>
  <c r="BW416" i="1"/>
  <c r="CB416" i="1"/>
  <c r="CE416" i="1"/>
  <c r="BV416" i="1"/>
  <c r="CA416" i="1"/>
  <c r="BS416" i="1"/>
  <c r="BX416" i="1"/>
  <c r="CC416" i="1"/>
  <c r="CF416" i="1"/>
  <c r="BT416" i="1"/>
  <c r="BY416" i="1"/>
  <c r="CD416" i="1"/>
  <c r="CG416" i="1"/>
  <c r="AJ416" i="1"/>
  <c r="CH416" i="1"/>
  <c r="CI416" i="1"/>
  <c r="CJ416" i="1"/>
  <c r="CL416" i="1"/>
  <c r="BP416" i="1"/>
  <c r="AV416" i="1"/>
  <c r="BA416" i="1"/>
  <c r="AS416" i="1"/>
  <c r="AX416" i="1"/>
  <c r="BC416" i="1"/>
  <c r="BF416" i="1"/>
  <c r="AW416" i="1"/>
  <c r="BB416" i="1"/>
  <c r="AT416" i="1"/>
  <c r="AY416" i="1"/>
  <c r="BD416" i="1"/>
  <c r="BG416" i="1"/>
  <c r="AU416" i="1"/>
  <c r="AZ416" i="1"/>
  <c r="BE416" i="1"/>
  <c r="BH416" i="1"/>
  <c r="AI416" i="1"/>
  <c r="BI416" i="1"/>
  <c r="BJ416" i="1"/>
  <c r="BK416" i="1"/>
  <c r="BM416" i="1"/>
  <c r="AQ416" i="1"/>
  <c r="X416" i="1"/>
  <c r="FO241" i="1"/>
  <c r="FQ241" i="1"/>
  <c r="FS241" i="1"/>
  <c r="ER241" i="1"/>
  <c r="EW241" i="1"/>
  <c r="EO241" i="1"/>
  <c r="ET241" i="1"/>
  <c r="EY241" i="1"/>
  <c r="FB241" i="1"/>
  <c r="ES241" i="1"/>
  <c r="EX241" i="1"/>
  <c r="FC241" i="1"/>
  <c r="FD241" i="1"/>
  <c r="FE241" i="1"/>
  <c r="AM241" i="1"/>
  <c r="FF241" i="1"/>
  <c r="FG241" i="1"/>
  <c r="FI241" i="1"/>
  <c r="EP241" i="1"/>
  <c r="EU241" i="1"/>
  <c r="EZ241" i="1"/>
  <c r="EQ241" i="1"/>
  <c r="EV241" i="1"/>
  <c r="FA241" i="1"/>
  <c r="EM241" i="1"/>
  <c r="DS241" i="1"/>
  <c r="DX241" i="1"/>
  <c r="DP241" i="1"/>
  <c r="DU241" i="1"/>
  <c r="DZ241" i="1"/>
  <c r="EC241" i="1"/>
  <c r="DT241" i="1"/>
  <c r="DY241" i="1"/>
  <c r="ED241" i="1"/>
  <c r="EE241" i="1"/>
  <c r="EF241" i="1"/>
  <c r="AL241" i="1"/>
  <c r="EG241" i="1"/>
  <c r="EH241" i="1"/>
  <c r="EJ241" i="1"/>
  <c r="DQ241" i="1"/>
  <c r="DV241" i="1"/>
  <c r="EA241" i="1"/>
  <c r="DR241" i="1"/>
  <c r="DW241" i="1"/>
  <c r="EB241" i="1"/>
  <c r="DN241" i="1"/>
  <c r="CT241" i="1"/>
  <c r="CY241" i="1"/>
  <c r="CQ241" i="1"/>
  <c r="CV241" i="1"/>
  <c r="DA241" i="1"/>
  <c r="DD241" i="1"/>
  <c r="CU241" i="1"/>
  <c r="CZ241" i="1"/>
  <c r="DE241" i="1"/>
  <c r="DF241" i="1"/>
  <c r="DG241" i="1"/>
  <c r="AK241" i="1"/>
  <c r="DH241" i="1"/>
  <c r="DI241" i="1"/>
  <c r="DK241" i="1"/>
  <c r="CR241" i="1"/>
  <c r="CW241" i="1"/>
  <c r="DB241" i="1"/>
  <c r="CS241" i="1"/>
  <c r="CX241" i="1"/>
  <c r="DC241" i="1"/>
  <c r="CO241" i="1"/>
  <c r="BU241" i="1"/>
  <c r="BZ241" i="1"/>
  <c r="BR241" i="1"/>
  <c r="BW241" i="1"/>
  <c r="CB241" i="1"/>
  <c r="CE241" i="1"/>
  <c r="BV241" i="1"/>
  <c r="CA241" i="1"/>
  <c r="CF241" i="1"/>
  <c r="CG241" i="1"/>
  <c r="CH241" i="1"/>
  <c r="AJ241" i="1"/>
  <c r="CI241" i="1"/>
  <c r="CJ241" i="1"/>
  <c r="CL241" i="1"/>
  <c r="BS241" i="1"/>
  <c r="BX241" i="1"/>
  <c r="CC241" i="1"/>
  <c r="BT241" i="1"/>
  <c r="BY241" i="1"/>
  <c r="CD241" i="1"/>
  <c r="BP241" i="1"/>
  <c r="AV241" i="1"/>
  <c r="BA241" i="1"/>
  <c r="AS241" i="1"/>
  <c r="AX241" i="1"/>
  <c r="BC241" i="1"/>
  <c r="BF241" i="1"/>
  <c r="AW241" i="1"/>
  <c r="BB241" i="1"/>
  <c r="BG241" i="1"/>
  <c r="BH241" i="1"/>
  <c r="BI241" i="1"/>
  <c r="AI241" i="1"/>
  <c r="BJ241" i="1"/>
  <c r="BK241" i="1"/>
  <c r="BM241" i="1"/>
  <c r="AT241" i="1"/>
  <c r="AY241" i="1"/>
  <c r="BD241" i="1"/>
  <c r="AU241" i="1"/>
  <c r="AZ241" i="1"/>
  <c r="BE241" i="1"/>
  <c r="AQ241" i="1"/>
  <c r="X241" i="1"/>
  <c r="FO240" i="1"/>
  <c r="FQ240" i="1"/>
  <c r="FS240" i="1"/>
  <c r="ER240" i="1"/>
  <c r="EW240" i="1"/>
  <c r="EO240" i="1"/>
  <c r="ET240" i="1"/>
  <c r="EY240" i="1"/>
  <c r="FB240" i="1"/>
  <c r="ES240" i="1"/>
  <c r="EX240" i="1"/>
  <c r="FC240" i="1"/>
  <c r="FD240" i="1"/>
  <c r="FE240" i="1"/>
  <c r="AM240" i="1"/>
  <c r="FF240" i="1"/>
  <c r="FG240" i="1"/>
  <c r="FI240" i="1"/>
  <c r="EP240" i="1"/>
  <c r="EU240" i="1"/>
  <c r="EZ240" i="1"/>
  <c r="EQ240" i="1"/>
  <c r="EV240" i="1"/>
  <c r="FA240" i="1"/>
  <c r="EM240" i="1"/>
  <c r="DS240" i="1"/>
  <c r="DX240" i="1"/>
  <c r="DP240" i="1"/>
  <c r="DU240" i="1"/>
  <c r="DZ240" i="1"/>
  <c r="EC240" i="1"/>
  <c r="DT240" i="1"/>
  <c r="DY240" i="1"/>
  <c r="ED240" i="1"/>
  <c r="EE240" i="1"/>
  <c r="EF240" i="1"/>
  <c r="AL240" i="1"/>
  <c r="EG240" i="1"/>
  <c r="EH240" i="1"/>
  <c r="EJ240" i="1"/>
  <c r="DQ240" i="1"/>
  <c r="DV240" i="1"/>
  <c r="EA240" i="1"/>
  <c r="DR240" i="1"/>
  <c r="DW240" i="1"/>
  <c r="EB240" i="1"/>
  <c r="DN240" i="1"/>
  <c r="CT240" i="1"/>
  <c r="CY240" i="1"/>
  <c r="CQ240" i="1"/>
  <c r="CV240" i="1"/>
  <c r="DA240" i="1"/>
  <c r="DD240" i="1"/>
  <c r="CU240" i="1"/>
  <c r="CZ240" i="1"/>
  <c r="DE240" i="1"/>
  <c r="DF240" i="1"/>
  <c r="DG240" i="1"/>
  <c r="AK240" i="1"/>
  <c r="DH240" i="1"/>
  <c r="DI240" i="1"/>
  <c r="DK240" i="1"/>
  <c r="CR240" i="1"/>
  <c r="CW240" i="1"/>
  <c r="DB240" i="1"/>
  <c r="CS240" i="1"/>
  <c r="CX240" i="1"/>
  <c r="DC240" i="1"/>
  <c r="CO240" i="1"/>
  <c r="BU240" i="1"/>
  <c r="BZ240" i="1"/>
  <c r="BR240" i="1"/>
  <c r="BW240" i="1"/>
  <c r="CB240" i="1"/>
  <c r="CE240" i="1"/>
  <c r="BV240" i="1"/>
  <c r="CA240" i="1"/>
  <c r="CF240" i="1"/>
  <c r="CG240" i="1"/>
  <c r="CH240" i="1"/>
  <c r="AJ240" i="1"/>
  <c r="CI240" i="1"/>
  <c r="CJ240" i="1"/>
  <c r="CL240" i="1"/>
  <c r="BS240" i="1"/>
  <c r="BX240" i="1"/>
  <c r="CC240" i="1"/>
  <c r="BT240" i="1"/>
  <c r="BY240" i="1"/>
  <c r="CD240" i="1"/>
  <c r="BP240" i="1"/>
  <c r="AV240" i="1"/>
  <c r="BA240" i="1"/>
  <c r="AS240" i="1"/>
  <c r="AX240" i="1"/>
  <c r="BC240" i="1"/>
  <c r="BF240" i="1"/>
  <c r="AW240" i="1"/>
  <c r="BB240" i="1"/>
  <c r="BG240" i="1"/>
  <c r="BH240" i="1"/>
  <c r="BI240" i="1"/>
  <c r="AI240" i="1"/>
  <c r="BJ240" i="1"/>
  <c r="BK240" i="1"/>
  <c r="BM240" i="1"/>
  <c r="AT240" i="1"/>
  <c r="AY240" i="1"/>
  <c r="BD240" i="1"/>
  <c r="AU240" i="1"/>
  <c r="AZ240" i="1"/>
  <c r="BE240" i="1"/>
  <c r="AQ240" i="1"/>
  <c r="X240" i="1"/>
  <c r="FS406" i="1"/>
  <c r="ER406" i="1"/>
  <c r="EW406" i="1"/>
  <c r="EO406" i="1"/>
  <c r="ET406" i="1"/>
  <c r="EY406" i="1"/>
  <c r="FB406" i="1"/>
  <c r="ES406" i="1"/>
  <c r="EX406" i="1"/>
  <c r="EP406" i="1"/>
  <c r="EU406" i="1"/>
  <c r="EZ406" i="1"/>
  <c r="FC406" i="1"/>
  <c r="EQ406" i="1"/>
  <c r="EV406" i="1"/>
  <c r="FA406" i="1"/>
  <c r="FD406" i="1"/>
  <c r="AM406" i="1"/>
  <c r="FE406" i="1"/>
  <c r="FF406" i="1"/>
  <c r="FG406" i="1"/>
  <c r="FI406" i="1"/>
  <c r="EM406" i="1"/>
  <c r="DS406" i="1"/>
  <c r="DX406" i="1"/>
  <c r="DP406" i="1"/>
  <c r="DU406" i="1"/>
  <c r="DZ406" i="1"/>
  <c r="EC406" i="1"/>
  <c r="DT406" i="1"/>
  <c r="DY406" i="1"/>
  <c r="DQ406" i="1"/>
  <c r="DV406" i="1"/>
  <c r="EA406" i="1"/>
  <c r="ED406" i="1"/>
  <c r="DR406" i="1"/>
  <c r="DW406" i="1"/>
  <c r="EB406" i="1"/>
  <c r="EE406" i="1"/>
  <c r="AL406" i="1"/>
  <c r="EF406" i="1"/>
  <c r="EG406" i="1"/>
  <c r="EH406" i="1"/>
  <c r="EJ406" i="1"/>
  <c r="DN406" i="1"/>
  <c r="CT406" i="1"/>
  <c r="CY406" i="1"/>
  <c r="CQ406" i="1"/>
  <c r="CV406" i="1"/>
  <c r="DA406" i="1"/>
  <c r="DD406" i="1"/>
  <c r="CU406" i="1"/>
  <c r="CZ406" i="1"/>
  <c r="CR406" i="1"/>
  <c r="CW406" i="1"/>
  <c r="DB406" i="1"/>
  <c r="DE406" i="1"/>
  <c r="CS406" i="1"/>
  <c r="CX406" i="1"/>
  <c r="DC406" i="1"/>
  <c r="DF406" i="1"/>
  <c r="AK406" i="1"/>
  <c r="DG406" i="1"/>
  <c r="DH406" i="1"/>
  <c r="DI406" i="1"/>
  <c r="DK406" i="1"/>
  <c r="CO406" i="1"/>
  <c r="BU406" i="1"/>
  <c r="BZ406" i="1"/>
  <c r="BR406" i="1"/>
  <c r="BW406" i="1"/>
  <c r="CB406" i="1"/>
  <c r="CE406" i="1"/>
  <c r="BV406" i="1"/>
  <c r="CA406" i="1"/>
  <c r="BS406" i="1"/>
  <c r="BX406" i="1"/>
  <c r="CC406" i="1"/>
  <c r="CF406" i="1"/>
  <c r="BT406" i="1"/>
  <c r="BY406" i="1"/>
  <c r="CD406" i="1"/>
  <c r="CG406" i="1"/>
  <c r="AJ406" i="1"/>
  <c r="CH406" i="1"/>
  <c r="CI406" i="1"/>
  <c r="CJ406" i="1"/>
  <c r="CL406" i="1"/>
  <c r="BP406" i="1"/>
  <c r="AV406" i="1"/>
  <c r="BA406" i="1"/>
  <c r="AS406" i="1"/>
  <c r="AX406" i="1"/>
  <c r="BC406" i="1"/>
  <c r="BF406" i="1"/>
  <c r="AW406" i="1"/>
  <c r="BB406" i="1"/>
  <c r="AT406" i="1"/>
  <c r="AY406" i="1"/>
  <c r="BD406" i="1"/>
  <c r="BG406" i="1"/>
  <c r="AU406" i="1"/>
  <c r="AZ406" i="1"/>
  <c r="BE406" i="1"/>
  <c r="BH406" i="1"/>
  <c r="AI406" i="1"/>
  <c r="BI406" i="1"/>
  <c r="BJ406" i="1"/>
  <c r="BK406" i="1"/>
  <c r="BM406" i="1"/>
  <c r="AQ406" i="1"/>
  <c r="X406" i="1"/>
  <c r="FS374" i="1"/>
  <c r="ER374" i="1"/>
  <c r="EW374" i="1"/>
  <c r="EO374" i="1"/>
  <c r="ET374" i="1"/>
  <c r="EY374" i="1"/>
  <c r="FB374" i="1"/>
  <c r="ES374" i="1"/>
  <c r="EX374" i="1"/>
  <c r="EP374" i="1"/>
  <c r="EU374" i="1"/>
  <c r="EZ374" i="1"/>
  <c r="FC374" i="1"/>
  <c r="EQ374" i="1"/>
  <c r="EV374" i="1"/>
  <c r="FA374" i="1"/>
  <c r="FD374" i="1"/>
  <c r="AM374" i="1"/>
  <c r="FE374" i="1"/>
  <c r="FF374" i="1"/>
  <c r="FG374" i="1"/>
  <c r="FI374" i="1"/>
  <c r="EM374" i="1"/>
  <c r="DS374" i="1"/>
  <c r="DX374" i="1"/>
  <c r="DP374" i="1"/>
  <c r="DU374" i="1"/>
  <c r="DZ374" i="1"/>
  <c r="EC374" i="1"/>
  <c r="DT374" i="1"/>
  <c r="DY374" i="1"/>
  <c r="DQ374" i="1"/>
  <c r="DV374" i="1"/>
  <c r="EA374" i="1"/>
  <c r="ED374" i="1"/>
  <c r="DR374" i="1"/>
  <c r="DW374" i="1"/>
  <c r="EB374" i="1"/>
  <c r="EE374" i="1"/>
  <c r="AL374" i="1"/>
  <c r="EF374" i="1"/>
  <c r="EG374" i="1"/>
  <c r="EH374" i="1"/>
  <c r="EJ374" i="1"/>
  <c r="DN374" i="1"/>
  <c r="CT374" i="1"/>
  <c r="CY374" i="1"/>
  <c r="CQ374" i="1"/>
  <c r="CV374" i="1"/>
  <c r="DA374" i="1"/>
  <c r="DD374" i="1"/>
  <c r="CU374" i="1"/>
  <c r="CZ374" i="1"/>
  <c r="CR374" i="1"/>
  <c r="CW374" i="1"/>
  <c r="DB374" i="1"/>
  <c r="DE374" i="1"/>
  <c r="CS374" i="1"/>
  <c r="CX374" i="1"/>
  <c r="DC374" i="1"/>
  <c r="DF374" i="1"/>
  <c r="AK374" i="1"/>
  <c r="DG374" i="1"/>
  <c r="DH374" i="1"/>
  <c r="DI374" i="1"/>
  <c r="DK374" i="1"/>
  <c r="CO374" i="1"/>
  <c r="BU374" i="1"/>
  <c r="BZ374" i="1"/>
  <c r="BR374" i="1"/>
  <c r="BW374" i="1"/>
  <c r="CB374" i="1"/>
  <c r="CE374" i="1"/>
  <c r="BV374" i="1"/>
  <c r="CA374" i="1"/>
  <c r="BS374" i="1"/>
  <c r="BX374" i="1"/>
  <c r="CC374" i="1"/>
  <c r="CF374" i="1"/>
  <c r="BT374" i="1"/>
  <c r="BY374" i="1"/>
  <c r="CD374" i="1"/>
  <c r="CG374" i="1"/>
  <c r="AJ374" i="1"/>
  <c r="CH374" i="1"/>
  <c r="CI374" i="1"/>
  <c r="CJ374" i="1"/>
  <c r="CL374" i="1"/>
  <c r="BP374" i="1"/>
  <c r="AV374" i="1"/>
  <c r="BA374" i="1"/>
  <c r="AS374" i="1"/>
  <c r="AX374" i="1"/>
  <c r="BC374" i="1"/>
  <c r="BF374" i="1"/>
  <c r="AW374" i="1"/>
  <c r="BB374" i="1"/>
  <c r="AT374" i="1"/>
  <c r="AY374" i="1"/>
  <c r="BD374" i="1"/>
  <c r="BG374" i="1"/>
  <c r="AU374" i="1"/>
  <c r="AZ374" i="1"/>
  <c r="BE374" i="1"/>
  <c r="BH374" i="1"/>
  <c r="AI374" i="1"/>
  <c r="BI374" i="1"/>
  <c r="BJ374" i="1"/>
  <c r="BK374" i="1"/>
  <c r="BM374" i="1"/>
  <c r="AQ374" i="1"/>
  <c r="X374" i="1"/>
  <c r="FS194" i="1"/>
  <c r="ER194" i="1"/>
  <c r="EW194" i="1"/>
  <c r="EO194" i="1"/>
  <c r="ET194" i="1"/>
  <c r="EY194" i="1"/>
  <c r="FB194" i="1"/>
  <c r="ES194" i="1"/>
  <c r="EX194" i="1"/>
  <c r="EP194" i="1"/>
  <c r="EU194" i="1"/>
  <c r="EZ194" i="1"/>
  <c r="FC194" i="1"/>
  <c r="EQ194" i="1"/>
  <c r="EV194" i="1"/>
  <c r="FA194" i="1"/>
  <c r="FD194" i="1"/>
  <c r="AM194" i="1"/>
  <c r="FE194" i="1"/>
  <c r="FF194" i="1"/>
  <c r="FG194" i="1"/>
  <c r="FI194" i="1"/>
  <c r="EM194" i="1"/>
  <c r="DS194" i="1"/>
  <c r="DX194" i="1"/>
  <c r="DP194" i="1"/>
  <c r="DU194" i="1"/>
  <c r="DZ194" i="1"/>
  <c r="EC194" i="1"/>
  <c r="DT194" i="1"/>
  <c r="DY194" i="1"/>
  <c r="DQ194" i="1"/>
  <c r="DV194" i="1"/>
  <c r="EA194" i="1"/>
  <c r="ED194" i="1"/>
  <c r="DR194" i="1"/>
  <c r="DW194" i="1"/>
  <c r="EB194" i="1"/>
  <c r="EE194" i="1"/>
  <c r="AL194" i="1"/>
  <c r="EF194" i="1"/>
  <c r="EG194" i="1"/>
  <c r="EH194" i="1"/>
  <c r="EJ194" i="1"/>
  <c r="DN194" i="1"/>
  <c r="CT194" i="1"/>
  <c r="CY194" i="1"/>
  <c r="CQ194" i="1"/>
  <c r="CV194" i="1"/>
  <c r="DA194" i="1"/>
  <c r="DD194" i="1"/>
  <c r="CU194" i="1"/>
  <c r="CZ194" i="1"/>
  <c r="CR194" i="1"/>
  <c r="CW194" i="1"/>
  <c r="DB194" i="1"/>
  <c r="DE194" i="1"/>
  <c r="CS194" i="1"/>
  <c r="CX194" i="1"/>
  <c r="DC194" i="1"/>
  <c r="DF194" i="1"/>
  <c r="AK194" i="1"/>
  <c r="DG194" i="1"/>
  <c r="DH194" i="1"/>
  <c r="DI194" i="1"/>
  <c r="DK194" i="1"/>
  <c r="CO194" i="1"/>
  <c r="BU194" i="1"/>
  <c r="BZ194" i="1"/>
  <c r="BR194" i="1"/>
  <c r="BW194" i="1"/>
  <c r="CB194" i="1"/>
  <c r="CE194" i="1"/>
  <c r="BV194" i="1"/>
  <c r="CA194" i="1"/>
  <c r="BS194" i="1"/>
  <c r="BX194" i="1"/>
  <c r="CC194" i="1"/>
  <c r="CF194" i="1"/>
  <c r="BT194" i="1"/>
  <c r="BY194" i="1"/>
  <c r="CD194" i="1"/>
  <c r="CG194" i="1"/>
  <c r="AJ194" i="1"/>
  <c r="CH194" i="1"/>
  <c r="CI194" i="1"/>
  <c r="CJ194" i="1"/>
  <c r="CL194" i="1"/>
  <c r="BP194" i="1"/>
  <c r="AV194" i="1"/>
  <c r="BA194" i="1"/>
  <c r="AS194" i="1"/>
  <c r="AX194" i="1"/>
  <c r="BC194" i="1"/>
  <c r="BF194" i="1"/>
  <c r="AW194" i="1"/>
  <c r="BB194" i="1"/>
  <c r="AT194" i="1"/>
  <c r="AY194" i="1"/>
  <c r="BD194" i="1"/>
  <c r="BG194" i="1"/>
  <c r="AU194" i="1"/>
  <c r="AZ194" i="1"/>
  <c r="BE194" i="1"/>
  <c r="BH194" i="1"/>
  <c r="AI194" i="1"/>
  <c r="BI194" i="1"/>
  <c r="BJ194" i="1"/>
  <c r="BK194" i="1"/>
  <c r="BM194" i="1"/>
  <c r="AQ194" i="1"/>
  <c r="X194" i="1"/>
  <c r="FS210" i="1"/>
  <c r="ER210" i="1"/>
  <c r="EW210" i="1"/>
  <c r="EO210" i="1"/>
  <c r="ET210" i="1"/>
  <c r="EY210" i="1"/>
  <c r="FB210" i="1"/>
  <c r="ES210" i="1"/>
  <c r="EX210" i="1"/>
  <c r="EP210" i="1"/>
  <c r="EU210" i="1"/>
  <c r="EZ210" i="1"/>
  <c r="FC210" i="1"/>
  <c r="EQ210" i="1"/>
  <c r="EV210" i="1"/>
  <c r="FA210" i="1"/>
  <c r="FD210" i="1"/>
  <c r="AM210" i="1"/>
  <c r="FE210" i="1"/>
  <c r="FF210" i="1"/>
  <c r="FG210" i="1"/>
  <c r="FI210" i="1"/>
  <c r="EM210" i="1"/>
  <c r="DS210" i="1"/>
  <c r="DX210" i="1"/>
  <c r="DP210" i="1"/>
  <c r="DU210" i="1"/>
  <c r="DZ210" i="1"/>
  <c r="EC210" i="1"/>
  <c r="DT210" i="1"/>
  <c r="DY210" i="1"/>
  <c r="DQ210" i="1"/>
  <c r="DV210" i="1"/>
  <c r="EA210" i="1"/>
  <c r="ED210" i="1"/>
  <c r="DR210" i="1"/>
  <c r="DW210" i="1"/>
  <c r="EB210" i="1"/>
  <c r="EE210" i="1"/>
  <c r="AL210" i="1"/>
  <c r="EF210" i="1"/>
  <c r="EG210" i="1"/>
  <c r="EH210" i="1"/>
  <c r="EJ210" i="1"/>
  <c r="DN210" i="1"/>
  <c r="CT210" i="1"/>
  <c r="CY210" i="1"/>
  <c r="CQ210" i="1"/>
  <c r="CV210" i="1"/>
  <c r="DA210" i="1"/>
  <c r="DD210" i="1"/>
  <c r="CU210" i="1"/>
  <c r="CZ210" i="1"/>
  <c r="CR210" i="1"/>
  <c r="CW210" i="1"/>
  <c r="DB210" i="1"/>
  <c r="DE210" i="1"/>
  <c r="CS210" i="1"/>
  <c r="CX210" i="1"/>
  <c r="DC210" i="1"/>
  <c r="DF210" i="1"/>
  <c r="AK210" i="1"/>
  <c r="DG210" i="1"/>
  <c r="DH210" i="1"/>
  <c r="DI210" i="1"/>
  <c r="DK210" i="1"/>
  <c r="CO210" i="1"/>
  <c r="BU210" i="1"/>
  <c r="BZ210" i="1"/>
  <c r="BR210" i="1"/>
  <c r="BW210" i="1"/>
  <c r="CB210" i="1"/>
  <c r="CE210" i="1"/>
  <c r="BV210" i="1"/>
  <c r="CA210" i="1"/>
  <c r="BS210" i="1"/>
  <c r="BX210" i="1"/>
  <c r="CC210" i="1"/>
  <c r="CF210" i="1"/>
  <c r="BT210" i="1"/>
  <c r="BY210" i="1"/>
  <c r="CD210" i="1"/>
  <c r="CG210" i="1"/>
  <c r="AJ210" i="1"/>
  <c r="CH210" i="1"/>
  <c r="CI210" i="1"/>
  <c r="CJ210" i="1"/>
  <c r="CL210" i="1"/>
  <c r="BP210" i="1"/>
  <c r="AV210" i="1"/>
  <c r="BA210" i="1"/>
  <c r="AS210" i="1"/>
  <c r="AX210" i="1"/>
  <c r="BC210" i="1"/>
  <c r="BF210" i="1"/>
  <c r="AW210" i="1"/>
  <c r="BB210" i="1"/>
  <c r="AT210" i="1"/>
  <c r="AY210" i="1"/>
  <c r="BD210" i="1"/>
  <c r="BG210" i="1"/>
  <c r="AU210" i="1"/>
  <c r="AZ210" i="1"/>
  <c r="BE210" i="1"/>
  <c r="BH210" i="1"/>
  <c r="AI210" i="1"/>
  <c r="BI210" i="1"/>
  <c r="BJ210" i="1"/>
  <c r="BK210" i="1"/>
  <c r="BM210" i="1"/>
  <c r="AQ210" i="1"/>
  <c r="X210" i="1"/>
  <c r="FS211" i="1"/>
  <c r="ER211" i="1"/>
  <c r="EW211" i="1"/>
  <c r="EO211" i="1"/>
  <c r="ET211" i="1"/>
  <c r="EY211" i="1"/>
  <c r="FB211" i="1"/>
  <c r="ES211" i="1"/>
  <c r="EX211" i="1"/>
  <c r="EP211" i="1"/>
  <c r="EU211" i="1"/>
  <c r="EZ211" i="1"/>
  <c r="FC211" i="1"/>
  <c r="EQ211" i="1"/>
  <c r="EV211" i="1"/>
  <c r="FA211" i="1"/>
  <c r="FD211" i="1"/>
  <c r="AM211" i="1"/>
  <c r="FE211" i="1"/>
  <c r="FF211" i="1"/>
  <c r="FG211" i="1"/>
  <c r="FI211" i="1"/>
  <c r="EM211" i="1"/>
  <c r="DS211" i="1"/>
  <c r="DX211" i="1"/>
  <c r="DP211" i="1"/>
  <c r="DU211" i="1"/>
  <c r="DZ211" i="1"/>
  <c r="EC211" i="1"/>
  <c r="DT211" i="1"/>
  <c r="DY211" i="1"/>
  <c r="DQ211" i="1"/>
  <c r="DV211" i="1"/>
  <c r="EA211" i="1"/>
  <c r="ED211" i="1"/>
  <c r="DR211" i="1"/>
  <c r="DW211" i="1"/>
  <c r="EB211" i="1"/>
  <c r="EE211" i="1"/>
  <c r="AL211" i="1"/>
  <c r="EF211" i="1"/>
  <c r="EG211" i="1"/>
  <c r="EH211" i="1"/>
  <c r="EJ211" i="1"/>
  <c r="DN211" i="1"/>
  <c r="CT211" i="1"/>
  <c r="CY211" i="1"/>
  <c r="CQ211" i="1"/>
  <c r="CV211" i="1"/>
  <c r="DA211" i="1"/>
  <c r="DD211" i="1"/>
  <c r="CU211" i="1"/>
  <c r="CZ211" i="1"/>
  <c r="CR211" i="1"/>
  <c r="CW211" i="1"/>
  <c r="DB211" i="1"/>
  <c r="DE211" i="1"/>
  <c r="CS211" i="1"/>
  <c r="CX211" i="1"/>
  <c r="DC211" i="1"/>
  <c r="DF211" i="1"/>
  <c r="AK211" i="1"/>
  <c r="DG211" i="1"/>
  <c r="DH211" i="1"/>
  <c r="DI211" i="1"/>
  <c r="DK211" i="1"/>
  <c r="CO211" i="1"/>
  <c r="BU211" i="1"/>
  <c r="BZ211" i="1"/>
  <c r="BR211" i="1"/>
  <c r="BW211" i="1"/>
  <c r="CB211" i="1"/>
  <c r="CE211" i="1"/>
  <c r="BV211" i="1"/>
  <c r="CA211" i="1"/>
  <c r="BS211" i="1"/>
  <c r="BX211" i="1"/>
  <c r="CC211" i="1"/>
  <c r="CF211" i="1"/>
  <c r="BT211" i="1"/>
  <c r="BY211" i="1"/>
  <c r="CD211" i="1"/>
  <c r="CG211" i="1"/>
  <c r="AJ211" i="1"/>
  <c r="CH211" i="1"/>
  <c r="CI211" i="1"/>
  <c r="CJ211" i="1"/>
  <c r="CL211" i="1"/>
  <c r="BP211" i="1"/>
  <c r="AV211" i="1"/>
  <c r="BA211" i="1"/>
  <c r="AS211" i="1"/>
  <c r="AX211" i="1"/>
  <c r="BC211" i="1"/>
  <c r="BF211" i="1"/>
  <c r="AW211" i="1"/>
  <c r="BB211" i="1"/>
  <c r="AT211" i="1"/>
  <c r="AY211" i="1"/>
  <c r="BD211" i="1"/>
  <c r="BG211" i="1"/>
  <c r="AU211" i="1"/>
  <c r="AZ211" i="1"/>
  <c r="BE211" i="1"/>
  <c r="BH211" i="1"/>
  <c r="AI211" i="1"/>
  <c r="BI211" i="1"/>
  <c r="BJ211" i="1"/>
  <c r="BK211" i="1"/>
  <c r="BM211" i="1"/>
  <c r="AQ211" i="1"/>
  <c r="X211" i="1"/>
  <c r="FS187" i="1"/>
  <c r="ER187" i="1"/>
  <c r="EW187" i="1"/>
  <c r="EO187" i="1"/>
  <c r="ET187" i="1"/>
  <c r="EY187" i="1"/>
  <c r="FB187" i="1"/>
  <c r="ES187" i="1"/>
  <c r="EX187" i="1"/>
  <c r="EP187" i="1"/>
  <c r="EU187" i="1"/>
  <c r="EZ187" i="1"/>
  <c r="FC187" i="1"/>
  <c r="EQ187" i="1"/>
  <c r="EV187" i="1"/>
  <c r="FA187" i="1"/>
  <c r="FD187" i="1"/>
  <c r="AM187" i="1"/>
  <c r="FE187" i="1"/>
  <c r="FF187" i="1"/>
  <c r="FG187" i="1"/>
  <c r="FI187" i="1"/>
  <c r="EM187" i="1"/>
  <c r="DS187" i="1"/>
  <c r="DX187" i="1"/>
  <c r="DP187" i="1"/>
  <c r="DU187" i="1"/>
  <c r="DZ187" i="1"/>
  <c r="EC187" i="1"/>
  <c r="DT187" i="1"/>
  <c r="DY187" i="1"/>
  <c r="DQ187" i="1"/>
  <c r="DV187" i="1"/>
  <c r="EA187" i="1"/>
  <c r="ED187" i="1"/>
  <c r="DR187" i="1"/>
  <c r="DW187" i="1"/>
  <c r="EB187" i="1"/>
  <c r="EE187" i="1"/>
  <c r="AL187" i="1"/>
  <c r="EF187" i="1"/>
  <c r="EG187" i="1"/>
  <c r="EH187" i="1"/>
  <c r="EJ187" i="1"/>
  <c r="DN187" i="1"/>
  <c r="CT187" i="1"/>
  <c r="CY187" i="1"/>
  <c r="CQ187" i="1"/>
  <c r="CV187" i="1"/>
  <c r="DA187" i="1"/>
  <c r="DD187" i="1"/>
  <c r="CU187" i="1"/>
  <c r="CZ187" i="1"/>
  <c r="CR187" i="1"/>
  <c r="CW187" i="1"/>
  <c r="DB187" i="1"/>
  <c r="DE187" i="1"/>
  <c r="CS187" i="1"/>
  <c r="CX187" i="1"/>
  <c r="DC187" i="1"/>
  <c r="DF187" i="1"/>
  <c r="AK187" i="1"/>
  <c r="DG187" i="1"/>
  <c r="DH187" i="1"/>
  <c r="DI187" i="1"/>
  <c r="DK187" i="1"/>
  <c r="CO187" i="1"/>
  <c r="BU187" i="1"/>
  <c r="BZ187" i="1"/>
  <c r="BR187" i="1"/>
  <c r="BW187" i="1"/>
  <c r="CB187" i="1"/>
  <c r="CE187" i="1"/>
  <c r="BV187" i="1"/>
  <c r="CA187" i="1"/>
  <c r="BS187" i="1"/>
  <c r="BX187" i="1"/>
  <c r="CC187" i="1"/>
  <c r="CF187" i="1"/>
  <c r="BT187" i="1"/>
  <c r="BY187" i="1"/>
  <c r="CD187" i="1"/>
  <c r="CG187" i="1"/>
  <c r="AJ187" i="1"/>
  <c r="CH187" i="1"/>
  <c r="CI187" i="1"/>
  <c r="CJ187" i="1"/>
  <c r="CL187" i="1"/>
  <c r="BP187" i="1"/>
  <c r="AV187" i="1"/>
  <c r="BA187" i="1"/>
  <c r="AS187" i="1"/>
  <c r="AX187" i="1"/>
  <c r="BC187" i="1"/>
  <c r="BF187" i="1"/>
  <c r="AW187" i="1"/>
  <c r="BB187" i="1"/>
  <c r="AT187" i="1"/>
  <c r="AY187" i="1"/>
  <c r="BD187" i="1"/>
  <c r="BG187" i="1"/>
  <c r="AU187" i="1"/>
  <c r="AZ187" i="1"/>
  <c r="BE187" i="1"/>
  <c r="BH187" i="1"/>
  <c r="AI187" i="1"/>
  <c r="BI187" i="1"/>
  <c r="BJ187" i="1"/>
  <c r="BK187" i="1"/>
  <c r="BM187" i="1"/>
  <c r="AQ187" i="1"/>
  <c r="X187" i="1"/>
  <c r="FS131" i="1"/>
  <c r="ER131" i="1"/>
  <c r="EW131" i="1"/>
  <c r="EO131" i="1"/>
  <c r="ET131" i="1"/>
  <c r="EY131" i="1"/>
  <c r="FB131" i="1"/>
  <c r="ES131" i="1"/>
  <c r="EX131" i="1"/>
  <c r="EP131" i="1"/>
  <c r="EU131" i="1"/>
  <c r="EZ131" i="1"/>
  <c r="FC131" i="1"/>
  <c r="EQ131" i="1"/>
  <c r="EV131" i="1"/>
  <c r="FA131" i="1"/>
  <c r="FD131" i="1"/>
  <c r="AM131" i="1"/>
  <c r="FE131" i="1"/>
  <c r="FF131" i="1"/>
  <c r="FG131" i="1"/>
  <c r="FI131" i="1"/>
  <c r="EM131" i="1"/>
  <c r="DS131" i="1"/>
  <c r="DX131" i="1"/>
  <c r="DP131" i="1"/>
  <c r="DU131" i="1"/>
  <c r="DZ131" i="1"/>
  <c r="EC131" i="1"/>
  <c r="DT131" i="1"/>
  <c r="DY131" i="1"/>
  <c r="DQ131" i="1"/>
  <c r="DV131" i="1"/>
  <c r="EA131" i="1"/>
  <c r="ED131" i="1"/>
  <c r="DR131" i="1"/>
  <c r="DW131" i="1"/>
  <c r="EB131" i="1"/>
  <c r="EE131" i="1"/>
  <c r="AL131" i="1"/>
  <c r="EF131" i="1"/>
  <c r="EG131" i="1"/>
  <c r="EH131" i="1"/>
  <c r="EJ131" i="1"/>
  <c r="DN131" i="1"/>
  <c r="CT131" i="1"/>
  <c r="CY131" i="1"/>
  <c r="CQ131" i="1"/>
  <c r="CV131" i="1"/>
  <c r="DA131" i="1"/>
  <c r="DD131" i="1"/>
  <c r="CU131" i="1"/>
  <c r="CZ131" i="1"/>
  <c r="CR131" i="1"/>
  <c r="CW131" i="1"/>
  <c r="DB131" i="1"/>
  <c r="DE131" i="1"/>
  <c r="CS131" i="1"/>
  <c r="CX131" i="1"/>
  <c r="DC131" i="1"/>
  <c r="DF131" i="1"/>
  <c r="AK131" i="1"/>
  <c r="DG131" i="1"/>
  <c r="DH131" i="1"/>
  <c r="DI131" i="1"/>
  <c r="DK131" i="1"/>
  <c r="CO131" i="1"/>
  <c r="BU131" i="1"/>
  <c r="BZ131" i="1"/>
  <c r="BR131" i="1"/>
  <c r="BW131" i="1"/>
  <c r="CB131" i="1"/>
  <c r="CE131" i="1"/>
  <c r="BV131" i="1"/>
  <c r="CA131" i="1"/>
  <c r="BS131" i="1"/>
  <c r="BX131" i="1"/>
  <c r="CC131" i="1"/>
  <c r="CF131" i="1"/>
  <c r="BT131" i="1"/>
  <c r="BY131" i="1"/>
  <c r="CD131" i="1"/>
  <c r="CG131" i="1"/>
  <c r="AJ131" i="1"/>
  <c r="CH131" i="1"/>
  <c r="CI131" i="1"/>
  <c r="CJ131" i="1"/>
  <c r="CL131" i="1"/>
  <c r="BP131" i="1"/>
  <c r="AV131" i="1"/>
  <c r="BA131" i="1"/>
  <c r="AS131" i="1"/>
  <c r="AX131" i="1"/>
  <c r="BC131" i="1"/>
  <c r="BF131" i="1"/>
  <c r="AW131" i="1"/>
  <c r="BB131" i="1"/>
  <c r="AT131" i="1"/>
  <c r="AY131" i="1"/>
  <c r="BD131" i="1"/>
  <c r="BG131" i="1"/>
  <c r="AU131" i="1"/>
  <c r="AZ131" i="1"/>
  <c r="BE131" i="1"/>
  <c r="BH131" i="1"/>
  <c r="AI131" i="1"/>
  <c r="BI131" i="1"/>
  <c r="BJ131" i="1"/>
  <c r="BK131" i="1"/>
  <c r="BM131" i="1"/>
  <c r="AQ131" i="1"/>
  <c r="X131" i="1"/>
  <c r="FQ361" i="1"/>
  <c r="FS361" i="1"/>
  <c r="ER361" i="1"/>
  <c r="EW361" i="1"/>
  <c r="EO361" i="1"/>
  <c r="ET361" i="1"/>
  <c r="EY361" i="1"/>
  <c r="FB361" i="1"/>
  <c r="ES361" i="1"/>
  <c r="EX361" i="1"/>
  <c r="FC361" i="1"/>
  <c r="FD361" i="1"/>
  <c r="FE361" i="1"/>
  <c r="AM361" i="1"/>
  <c r="FF361" i="1"/>
  <c r="FG361" i="1"/>
  <c r="FI361" i="1"/>
  <c r="EP361" i="1"/>
  <c r="EU361" i="1"/>
  <c r="EZ361" i="1"/>
  <c r="EQ361" i="1"/>
  <c r="EV361" i="1"/>
  <c r="FA361" i="1"/>
  <c r="EM361" i="1"/>
  <c r="DS361" i="1"/>
  <c r="DX361" i="1"/>
  <c r="DP361" i="1"/>
  <c r="DU361" i="1"/>
  <c r="DZ361" i="1"/>
  <c r="EC361" i="1"/>
  <c r="DT361" i="1"/>
  <c r="DY361" i="1"/>
  <c r="ED361" i="1"/>
  <c r="EE361" i="1"/>
  <c r="EF361" i="1"/>
  <c r="AL361" i="1"/>
  <c r="EG361" i="1"/>
  <c r="EH361" i="1"/>
  <c r="EJ361" i="1"/>
  <c r="DQ361" i="1"/>
  <c r="DV361" i="1"/>
  <c r="EA361" i="1"/>
  <c r="DR361" i="1"/>
  <c r="DW361" i="1"/>
  <c r="EB361" i="1"/>
  <c r="DN361" i="1"/>
  <c r="CT361" i="1"/>
  <c r="CY361" i="1"/>
  <c r="CQ361" i="1"/>
  <c r="CV361" i="1"/>
  <c r="DA361" i="1"/>
  <c r="DD361" i="1"/>
  <c r="CU361" i="1"/>
  <c r="CZ361" i="1"/>
  <c r="DE361" i="1"/>
  <c r="DF361" i="1"/>
  <c r="DG361" i="1"/>
  <c r="AK361" i="1"/>
  <c r="DH361" i="1"/>
  <c r="DI361" i="1"/>
  <c r="DK361" i="1"/>
  <c r="CR361" i="1"/>
  <c r="CW361" i="1"/>
  <c r="DB361" i="1"/>
  <c r="CS361" i="1"/>
  <c r="CX361" i="1"/>
  <c r="DC361" i="1"/>
  <c r="CO361" i="1"/>
  <c r="BU361" i="1"/>
  <c r="BZ361" i="1"/>
  <c r="BR361" i="1"/>
  <c r="BW361" i="1"/>
  <c r="CB361" i="1"/>
  <c r="CE361" i="1"/>
  <c r="BV361" i="1"/>
  <c r="CA361" i="1"/>
  <c r="CF361" i="1"/>
  <c r="CG361" i="1"/>
  <c r="CH361" i="1"/>
  <c r="AJ361" i="1"/>
  <c r="CI361" i="1"/>
  <c r="CJ361" i="1"/>
  <c r="CL361" i="1"/>
  <c r="BS361" i="1"/>
  <c r="BX361" i="1"/>
  <c r="CC361" i="1"/>
  <c r="BT361" i="1"/>
  <c r="BY361" i="1"/>
  <c r="CD361" i="1"/>
  <c r="BP361" i="1"/>
  <c r="AV361" i="1"/>
  <c r="BA361" i="1"/>
  <c r="AS361" i="1"/>
  <c r="AX361" i="1"/>
  <c r="BC361" i="1"/>
  <c r="BF361" i="1"/>
  <c r="AW361" i="1"/>
  <c r="BB361" i="1"/>
  <c r="BG361" i="1"/>
  <c r="BH361" i="1"/>
  <c r="BI361" i="1"/>
  <c r="AI361" i="1"/>
  <c r="BJ361" i="1"/>
  <c r="BK361" i="1"/>
  <c r="BM361" i="1"/>
  <c r="AT361" i="1"/>
  <c r="AY361" i="1"/>
  <c r="BD361" i="1"/>
  <c r="AU361" i="1"/>
  <c r="AZ361" i="1"/>
  <c r="BE361" i="1"/>
  <c r="AQ361" i="1"/>
  <c r="X361" i="1"/>
  <c r="FS224" i="1"/>
  <c r="ER224" i="1"/>
  <c r="EW224" i="1"/>
  <c r="EO224" i="1"/>
  <c r="ET224" i="1"/>
  <c r="EY224" i="1"/>
  <c r="FB224" i="1"/>
  <c r="ES224" i="1"/>
  <c r="EX224" i="1"/>
  <c r="EP224" i="1"/>
  <c r="EU224" i="1"/>
  <c r="EZ224" i="1"/>
  <c r="FC224" i="1"/>
  <c r="EQ224" i="1"/>
  <c r="EV224" i="1"/>
  <c r="FA224" i="1"/>
  <c r="FD224" i="1"/>
  <c r="AM224" i="1"/>
  <c r="FE224" i="1"/>
  <c r="FF224" i="1"/>
  <c r="FG224" i="1"/>
  <c r="FI224" i="1"/>
  <c r="EM224" i="1"/>
  <c r="DS224" i="1"/>
  <c r="DX224" i="1"/>
  <c r="DP224" i="1"/>
  <c r="DU224" i="1"/>
  <c r="DZ224" i="1"/>
  <c r="EC224" i="1"/>
  <c r="DT224" i="1"/>
  <c r="DY224" i="1"/>
  <c r="DQ224" i="1"/>
  <c r="DV224" i="1"/>
  <c r="EA224" i="1"/>
  <c r="ED224" i="1"/>
  <c r="DR224" i="1"/>
  <c r="DW224" i="1"/>
  <c r="EB224" i="1"/>
  <c r="EE224" i="1"/>
  <c r="AL224" i="1"/>
  <c r="EF224" i="1"/>
  <c r="EG224" i="1"/>
  <c r="EH224" i="1"/>
  <c r="EJ224" i="1"/>
  <c r="DN224" i="1"/>
  <c r="CT224" i="1"/>
  <c r="CY224" i="1"/>
  <c r="CQ224" i="1"/>
  <c r="CV224" i="1"/>
  <c r="DA224" i="1"/>
  <c r="DD224" i="1"/>
  <c r="CU224" i="1"/>
  <c r="CZ224" i="1"/>
  <c r="CR224" i="1"/>
  <c r="CW224" i="1"/>
  <c r="DB224" i="1"/>
  <c r="DE224" i="1"/>
  <c r="CS224" i="1"/>
  <c r="CX224" i="1"/>
  <c r="DC224" i="1"/>
  <c r="DF224" i="1"/>
  <c r="AK224" i="1"/>
  <c r="DG224" i="1"/>
  <c r="DH224" i="1"/>
  <c r="DI224" i="1"/>
  <c r="DK224" i="1"/>
  <c r="CO224" i="1"/>
  <c r="BU224" i="1"/>
  <c r="BZ224" i="1"/>
  <c r="BR224" i="1"/>
  <c r="BW224" i="1"/>
  <c r="CB224" i="1"/>
  <c r="CE224" i="1"/>
  <c r="BV224" i="1"/>
  <c r="CA224" i="1"/>
  <c r="BS224" i="1"/>
  <c r="BX224" i="1"/>
  <c r="CC224" i="1"/>
  <c r="CF224" i="1"/>
  <c r="BT224" i="1"/>
  <c r="BY224" i="1"/>
  <c r="CD224" i="1"/>
  <c r="CG224" i="1"/>
  <c r="AJ224" i="1"/>
  <c r="CH224" i="1"/>
  <c r="CI224" i="1"/>
  <c r="CJ224" i="1"/>
  <c r="CL224" i="1"/>
  <c r="BP224" i="1"/>
  <c r="AV224" i="1"/>
  <c r="BA224" i="1"/>
  <c r="AS224" i="1"/>
  <c r="AX224" i="1"/>
  <c r="BC224" i="1"/>
  <c r="BF224" i="1"/>
  <c r="AW224" i="1"/>
  <c r="BB224" i="1"/>
  <c r="AT224" i="1"/>
  <c r="AY224" i="1"/>
  <c r="BD224" i="1"/>
  <c r="BG224" i="1"/>
  <c r="AU224" i="1"/>
  <c r="AZ224" i="1"/>
  <c r="BE224" i="1"/>
  <c r="BH224" i="1"/>
  <c r="AI224" i="1"/>
  <c r="BI224" i="1"/>
  <c r="BJ224" i="1"/>
  <c r="BK224" i="1"/>
  <c r="BM224" i="1"/>
  <c r="AQ224" i="1"/>
  <c r="X224" i="1"/>
  <c r="FS231" i="1"/>
  <c r="ER231" i="1"/>
  <c r="EW231" i="1"/>
  <c r="EO231" i="1"/>
  <c r="ET231" i="1"/>
  <c r="EY231" i="1"/>
  <c r="FB231" i="1"/>
  <c r="ES231" i="1"/>
  <c r="EX231" i="1"/>
  <c r="EP231" i="1"/>
  <c r="EU231" i="1"/>
  <c r="EZ231" i="1"/>
  <c r="FC231" i="1"/>
  <c r="EQ231" i="1"/>
  <c r="EV231" i="1"/>
  <c r="FA231" i="1"/>
  <c r="FD231" i="1"/>
  <c r="AM231" i="1"/>
  <c r="FE231" i="1"/>
  <c r="FF231" i="1"/>
  <c r="FG231" i="1"/>
  <c r="FI231" i="1"/>
  <c r="EM231" i="1"/>
  <c r="DS231" i="1"/>
  <c r="DX231" i="1"/>
  <c r="DP231" i="1"/>
  <c r="DU231" i="1"/>
  <c r="DZ231" i="1"/>
  <c r="EC231" i="1"/>
  <c r="DT231" i="1"/>
  <c r="DY231" i="1"/>
  <c r="DQ231" i="1"/>
  <c r="DV231" i="1"/>
  <c r="EA231" i="1"/>
  <c r="ED231" i="1"/>
  <c r="DR231" i="1"/>
  <c r="DW231" i="1"/>
  <c r="EB231" i="1"/>
  <c r="EE231" i="1"/>
  <c r="AL231" i="1"/>
  <c r="EF231" i="1"/>
  <c r="EG231" i="1"/>
  <c r="EH231" i="1"/>
  <c r="EJ231" i="1"/>
  <c r="DN231" i="1"/>
  <c r="CT231" i="1"/>
  <c r="CY231" i="1"/>
  <c r="CQ231" i="1"/>
  <c r="CV231" i="1"/>
  <c r="DA231" i="1"/>
  <c r="DD231" i="1"/>
  <c r="CU231" i="1"/>
  <c r="CZ231" i="1"/>
  <c r="CR231" i="1"/>
  <c r="CW231" i="1"/>
  <c r="DB231" i="1"/>
  <c r="DE231" i="1"/>
  <c r="CS231" i="1"/>
  <c r="CX231" i="1"/>
  <c r="DC231" i="1"/>
  <c r="DF231" i="1"/>
  <c r="AK231" i="1"/>
  <c r="DG231" i="1"/>
  <c r="DH231" i="1"/>
  <c r="DI231" i="1"/>
  <c r="DK231" i="1"/>
  <c r="CO231" i="1"/>
  <c r="BU231" i="1"/>
  <c r="BZ231" i="1"/>
  <c r="BR231" i="1"/>
  <c r="BW231" i="1"/>
  <c r="CB231" i="1"/>
  <c r="CE231" i="1"/>
  <c r="BV231" i="1"/>
  <c r="CA231" i="1"/>
  <c r="BS231" i="1"/>
  <c r="BX231" i="1"/>
  <c r="CC231" i="1"/>
  <c r="CF231" i="1"/>
  <c r="BT231" i="1"/>
  <c r="BY231" i="1"/>
  <c r="CD231" i="1"/>
  <c r="CG231" i="1"/>
  <c r="AJ231" i="1"/>
  <c r="CH231" i="1"/>
  <c r="CI231" i="1"/>
  <c r="CJ231" i="1"/>
  <c r="CL231" i="1"/>
  <c r="BP231" i="1"/>
  <c r="AV231" i="1"/>
  <c r="BA231" i="1"/>
  <c r="AS231" i="1"/>
  <c r="AX231" i="1"/>
  <c r="BC231" i="1"/>
  <c r="BF231" i="1"/>
  <c r="AW231" i="1"/>
  <c r="BB231" i="1"/>
  <c r="AT231" i="1"/>
  <c r="AY231" i="1"/>
  <c r="BD231" i="1"/>
  <c r="BG231" i="1"/>
  <c r="AU231" i="1"/>
  <c r="AZ231" i="1"/>
  <c r="BE231" i="1"/>
  <c r="BH231" i="1"/>
  <c r="AI231" i="1"/>
  <c r="BI231" i="1"/>
  <c r="BJ231" i="1"/>
  <c r="BK231" i="1"/>
  <c r="BM231" i="1"/>
  <c r="AQ231" i="1"/>
  <c r="X231" i="1"/>
  <c r="FS227" i="1"/>
  <c r="ER227" i="1"/>
  <c r="EW227" i="1"/>
  <c r="EO227" i="1"/>
  <c r="ET227" i="1"/>
  <c r="EY227" i="1"/>
  <c r="FB227" i="1"/>
  <c r="ES227" i="1"/>
  <c r="EX227" i="1"/>
  <c r="EP227" i="1"/>
  <c r="EU227" i="1"/>
  <c r="EZ227" i="1"/>
  <c r="FC227" i="1"/>
  <c r="EQ227" i="1"/>
  <c r="EV227" i="1"/>
  <c r="FA227" i="1"/>
  <c r="FD227" i="1"/>
  <c r="AM227" i="1"/>
  <c r="FE227" i="1"/>
  <c r="FF227" i="1"/>
  <c r="FG227" i="1"/>
  <c r="FI227" i="1"/>
  <c r="EM227" i="1"/>
  <c r="DS227" i="1"/>
  <c r="DX227" i="1"/>
  <c r="DP227" i="1"/>
  <c r="DU227" i="1"/>
  <c r="DZ227" i="1"/>
  <c r="EC227" i="1"/>
  <c r="DT227" i="1"/>
  <c r="DY227" i="1"/>
  <c r="DQ227" i="1"/>
  <c r="DV227" i="1"/>
  <c r="EA227" i="1"/>
  <c r="ED227" i="1"/>
  <c r="DR227" i="1"/>
  <c r="DW227" i="1"/>
  <c r="EB227" i="1"/>
  <c r="EE227" i="1"/>
  <c r="AL227" i="1"/>
  <c r="EF227" i="1"/>
  <c r="EG227" i="1"/>
  <c r="EH227" i="1"/>
  <c r="EJ227" i="1"/>
  <c r="DN227" i="1"/>
  <c r="CT227" i="1"/>
  <c r="CY227" i="1"/>
  <c r="CQ227" i="1"/>
  <c r="CV227" i="1"/>
  <c r="DA227" i="1"/>
  <c r="DD227" i="1"/>
  <c r="CU227" i="1"/>
  <c r="CZ227" i="1"/>
  <c r="CR227" i="1"/>
  <c r="CW227" i="1"/>
  <c r="DB227" i="1"/>
  <c r="DE227" i="1"/>
  <c r="CS227" i="1"/>
  <c r="CX227" i="1"/>
  <c r="DC227" i="1"/>
  <c r="DF227" i="1"/>
  <c r="AK227" i="1"/>
  <c r="DG227" i="1"/>
  <c r="DH227" i="1"/>
  <c r="DI227" i="1"/>
  <c r="DK227" i="1"/>
  <c r="CO227" i="1"/>
  <c r="BU227" i="1"/>
  <c r="BZ227" i="1"/>
  <c r="BR227" i="1"/>
  <c r="BW227" i="1"/>
  <c r="CB227" i="1"/>
  <c r="CE227" i="1"/>
  <c r="BV227" i="1"/>
  <c r="CA227" i="1"/>
  <c r="BS227" i="1"/>
  <c r="BX227" i="1"/>
  <c r="CC227" i="1"/>
  <c r="CF227" i="1"/>
  <c r="BT227" i="1"/>
  <c r="BY227" i="1"/>
  <c r="CD227" i="1"/>
  <c r="CG227" i="1"/>
  <c r="AJ227" i="1"/>
  <c r="CH227" i="1"/>
  <c r="CI227" i="1"/>
  <c r="CJ227" i="1"/>
  <c r="CL227" i="1"/>
  <c r="BP227" i="1"/>
  <c r="AV227" i="1"/>
  <c r="BA227" i="1"/>
  <c r="AS227" i="1"/>
  <c r="AX227" i="1"/>
  <c r="BC227" i="1"/>
  <c r="BF227" i="1"/>
  <c r="AW227" i="1"/>
  <c r="BB227" i="1"/>
  <c r="AT227" i="1"/>
  <c r="AY227" i="1"/>
  <c r="BD227" i="1"/>
  <c r="BG227" i="1"/>
  <c r="AU227" i="1"/>
  <c r="AZ227" i="1"/>
  <c r="BE227" i="1"/>
  <c r="BH227" i="1"/>
  <c r="AI227" i="1"/>
  <c r="BI227" i="1"/>
  <c r="BJ227" i="1"/>
  <c r="BK227" i="1"/>
  <c r="BM227" i="1"/>
  <c r="AQ227" i="1"/>
  <c r="X227" i="1"/>
  <c r="FS176" i="1"/>
  <c r="ER176" i="1"/>
  <c r="EW176" i="1"/>
  <c r="EO176" i="1"/>
  <c r="ET176" i="1"/>
  <c r="EY176" i="1"/>
  <c r="FB176" i="1"/>
  <c r="ES176" i="1"/>
  <c r="EX176" i="1"/>
  <c r="EP176" i="1"/>
  <c r="EU176" i="1"/>
  <c r="EZ176" i="1"/>
  <c r="FC176" i="1"/>
  <c r="EQ176" i="1"/>
  <c r="EV176" i="1"/>
  <c r="FA176" i="1"/>
  <c r="FD176" i="1"/>
  <c r="AM176" i="1"/>
  <c r="FE176" i="1"/>
  <c r="FF176" i="1"/>
  <c r="FG176" i="1"/>
  <c r="FI176" i="1"/>
  <c r="EM176" i="1"/>
  <c r="DS176" i="1"/>
  <c r="DX176" i="1"/>
  <c r="DP176" i="1"/>
  <c r="DU176" i="1"/>
  <c r="DZ176" i="1"/>
  <c r="EC176" i="1"/>
  <c r="DT176" i="1"/>
  <c r="DY176" i="1"/>
  <c r="DQ176" i="1"/>
  <c r="DV176" i="1"/>
  <c r="EA176" i="1"/>
  <c r="ED176" i="1"/>
  <c r="DR176" i="1"/>
  <c r="DW176" i="1"/>
  <c r="EB176" i="1"/>
  <c r="EE176" i="1"/>
  <c r="AL176" i="1"/>
  <c r="EF176" i="1"/>
  <c r="EG176" i="1"/>
  <c r="EH176" i="1"/>
  <c r="EJ176" i="1"/>
  <c r="DN176" i="1"/>
  <c r="CT176" i="1"/>
  <c r="CY176" i="1"/>
  <c r="CQ176" i="1"/>
  <c r="CV176" i="1"/>
  <c r="DA176" i="1"/>
  <c r="DD176" i="1"/>
  <c r="CU176" i="1"/>
  <c r="CZ176" i="1"/>
  <c r="CR176" i="1"/>
  <c r="CW176" i="1"/>
  <c r="DB176" i="1"/>
  <c r="DE176" i="1"/>
  <c r="CS176" i="1"/>
  <c r="CX176" i="1"/>
  <c r="DC176" i="1"/>
  <c r="DF176" i="1"/>
  <c r="AK176" i="1"/>
  <c r="DG176" i="1"/>
  <c r="DH176" i="1"/>
  <c r="DI176" i="1"/>
  <c r="DK176" i="1"/>
  <c r="CO176" i="1"/>
  <c r="BU176" i="1"/>
  <c r="BZ176" i="1"/>
  <c r="BR176" i="1"/>
  <c r="BW176" i="1"/>
  <c r="CB176" i="1"/>
  <c r="CE176" i="1"/>
  <c r="BV176" i="1"/>
  <c r="CA176" i="1"/>
  <c r="BS176" i="1"/>
  <c r="BX176" i="1"/>
  <c r="CC176" i="1"/>
  <c r="CF176" i="1"/>
  <c r="BT176" i="1"/>
  <c r="BY176" i="1"/>
  <c r="CD176" i="1"/>
  <c r="CG176" i="1"/>
  <c r="AJ176" i="1"/>
  <c r="CH176" i="1"/>
  <c r="CI176" i="1"/>
  <c r="CJ176" i="1"/>
  <c r="CL176" i="1"/>
  <c r="BP176" i="1"/>
  <c r="AV176" i="1"/>
  <c r="BA176" i="1"/>
  <c r="AS176" i="1"/>
  <c r="AX176" i="1"/>
  <c r="BC176" i="1"/>
  <c r="BF176" i="1"/>
  <c r="AW176" i="1"/>
  <c r="BB176" i="1"/>
  <c r="AT176" i="1"/>
  <c r="AY176" i="1"/>
  <c r="BD176" i="1"/>
  <c r="BG176" i="1"/>
  <c r="AU176" i="1"/>
  <c r="AZ176" i="1"/>
  <c r="BE176" i="1"/>
  <c r="BH176" i="1"/>
  <c r="AI176" i="1"/>
  <c r="BI176" i="1"/>
  <c r="BJ176" i="1"/>
  <c r="BK176" i="1"/>
  <c r="BM176" i="1"/>
  <c r="AQ176" i="1"/>
  <c r="X176" i="1"/>
  <c r="FS198" i="1"/>
  <c r="ER198" i="1"/>
  <c r="EW198" i="1"/>
  <c r="EO198" i="1"/>
  <c r="ET198" i="1"/>
  <c r="EY198" i="1"/>
  <c r="FB198" i="1"/>
  <c r="ES198" i="1"/>
  <c r="EX198" i="1"/>
  <c r="EP198" i="1"/>
  <c r="EU198" i="1"/>
  <c r="EZ198" i="1"/>
  <c r="FC198" i="1"/>
  <c r="EQ198" i="1"/>
  <c r="EV198" i="1"/>
  <c r="FA198" i="1"/>
  <c r="FD198" i="1"/>
  <c r="AM198" i="1"/>
  <c r="FE198" i="1"/>
  <c r="FF198" i="1"/>
  <c r="FG198" i="1"/>
  <c r="FI198" i="1"/>
  <c r="EM198" i="1"/>
  <c r="DS198" i="1"/>
  <c r="DX198" i="1"/>
  <c r="DP198" i="1"/>
  <c r="DU198" i="1"/>
  <c r="DZ198" i="1"/>
  <c r="EC198" i="1"/>
  <c r="DT198" i="1"/>
  <c r="DY198" i="1"/>
  <c r="DQ198" i="1"/>
  <c r="DV198" i="1"/>
  <c r="EA198" i="1"/>
  <c r="ED198" i="1"/>
  <c r="DR198" i="1"/>
  <c r="DW198" i="1"/>
  <c r="EB198" i="1"/>
  <c r="EE198" i="1"/>
  <c r="AL198" i="1"/>
  <c r="EF198" i="1"/>
  <c r="EG198" i="1"/>
  <c r="EH198" i="1"/>
  <c r="EJ198" i="1"/>
  <c r="DN198" i="1"/>
  <c r="CT198" i="1"/>
  <c r="CY198" i="1"/>
  <c r="CQ198" i="1"/>
  <c r="CV198" i="1"/>
  <c r="DA198" i="1"/>
  <c r="DD198" i="1"/>
  <c r="CU198" i="1"/>
  <c r="CZ198" i="1"/>
  <c r="CR198" i="1"/>
  <c r="CW198" i="1"/>
  <c r="DB198" i="1"/>
  <c r="DE198" i="1"/>
  <c r="CS198" i="1"/>
  <c r="CX198" i="1"/>
  <c r="DC198" i="1"/>
  <c r="DF198" i="1"/>
  <c r="AK198" i="1"/>
  <c r="DG198" i="1"/>
  <c r="DH198" i="1"/>
  <c r="DI198" i="1"/>
  <c r="DK198" i="1"/>
  <c r="CO198" i="1"/>
  <c r="BU198" i="1"/>
  <c r="BZ198" i="1"/>
  <c r="BR198" i="1"/>
  <c r="BW198" i="1"/>
  <c r="CB198" i="1"/>
  <c r="CE198" i="1"/>
  <c r="BV198" i="1"/>
  <c r="CA198" i="1"/>
  <c r="BS198" i="1"/>
  <c r="BX198" i="1"/>
  <c r="CC198" i="1"/>
  <c r="CF198" i="1"/>
  <c r="BT198" i="1"/>
  <c r="BY198" i="1"/>
  <c r="CD198" i="1"/>
  <c r="CG198" i="1"/>
  <c r="AJ198" i="1"/>
  <c r="CH198" i="1"/>
  <c r="CI198" i="1"/>
  <c r="CJ198" i="1"/>
  <c r="CL198" i="1"/>
  <c r="BP198" i="1"/>
  <c r="AV198" i="1"/>
  <c r="BA198" i="1"/>
  <c r="AS198" i="1"/>
  <c r="AX198" i="1"/>
  <c r="BC198" i="1"/>
  <c r="BF198" i="1"/>
  <c r="AW198" i="1"/>
  <c r="BB198" i="1"/>
  <c r="AT198" i="1"/>
  <c r="AY198" i="1"/>
  <c r="BD198" i="1"/>
  <c r="BG198" i="1"/>
  <c r="AU198" i="1"/>
  <c r="AZ198" i="1"/>
  <c r="BE198" i="1"/>
  <c r="BH198" i="1"/>
  <c r="AI198" i="1"/>
  <c r="BI198" i="1"/>
  <c r="BJ198" i="1"/>
  <c r="BK198" i="1"/>
  <c r="BM198" i="1"/>
  <c r="AQ198" i="1"/>
  <c r="X198" i="1"/>
  <c r="FS226" i="1"/>
  <c r="ER226" i="1"/>
  <c r="EW226" i="1"/>
  <c r="EO226" i="1"/>
  <c r="ET226" i="1"/>
  <c r="EY226" i="1"/>
  <c r="FB226" i="1"/>
  <c r="ES226" i="1"/>
  <c r="EX226" i="1"/>
  <c r="EP226" i="1"/>
  <c r="EU226" i="1"/>
  <c r="EZ226" i="1"/>
  <c r="FC226" i="1"/>
  <c r="EQ226" i="1"/>
  <c r="EV226" i="1"/>
  <c r="FA226" i="1"/>
  <c r="FD226" i="1"/>
  <c r="AM226" i="1"/>
  <c r="FE226" i="1"/>
  <c r="FF226" i="1"/>
  <c r="FG226" i="1"/>
  <c r="FI226" i="1"/>
  <c r="EM226" i="1"/>
  <c r="DS226" i="1"/>
  <c r="DX226" i="1"/>
  <c r="DP226" i="1"/>
  <c r="DU226" i="1"/>
  <c r="DZ226" i="1"/>
  <c r="EC226" i="1"/>
  <c r="DT226" i="1"/>
  <c r="DY226" i="1"/>
  <c r="DQ226" i="1"/>
  <c r="DV226" i="1"/>
  <c r="EA226" i="1"/>
  <c r="ED226" i="1"/>
  <c r="DR226" i="1"/>
  <c r="DW226" i="1"/>
  <c r="EB226" i="1"/>
  <c r="EE226" i="1"/>
  <c r="AL226" i="1"/>
  <c r="EF226" i="1"/>
  <c r="EG226" i="1"/>
  <c r="EH226" i="1"/>
  <c r="EJ226" i="1"/>
  <c r="DN226" i="1"/>
  <c r="CT226" i="1"/>
  <c r="CY226" i="1"/>
  <c r="CQ226" i="1"/>
  <c r="CV226" i="1"/>
  <c r="DA226" i="1"/>
  <c r="DD226" i="1"/>
  <c r="CU226" i="1"/>
  <c r="CZ226" i="1"/>
  <c r="CR226" i="1"/>
  <c r="CW226" i="1"/>
  <c r="DB226" i="1"/>
  <c r="DE226" i="1"/>
  <c r="CS226" i="1"/>
  <c r="CX226" i="1"/>
  <c r="DC226" i="1"/>
  <c r="DF226" i="1"/>
  <c r="AK226" i="1"/>
  <c r="DG226" i="1"/>
  <c r="DH226" i="1"/>
  <c r="DI226" i="1"/>
  <c r="DK226" i="1"/>
  <c r="CO226" i="1"/>
  <c r="BU226" i="1"/>
  <c r="BZ226" i="1"/>
  <c r="BR226" i="1"/>
  <c r="BW226" i="1"/>
  <c r="CB226" i="1"/>
  <c r="CE226" i="1"/>
  <c r="BV226" i="1"/>
  <c r="CA226" i="1"/>
  <c r="BS226" i="1"/>
  <c r="BX226" i="1"/>
  <c r="CC226" i="1"/>
  <c r="CF226" i="1"/>
  <c r="BT226" i="1"/>
  <c r="BY226" i="1"/>
  <c r="CD226" i="1"/>
  <c r="CG226" i="1"/>
  <c r="AJ226" i="1"/>
  <c r="CH226" i="1"/>
  <c r="CI226" i="1"/>
  <c r="CJ226" i="1"/>
  <c r="CL226" i="1"/>
  <c r="BP226" i="1"/>
  <c r="AV226" i="1"/>
  <c r="BA226" i="1"/>
  <c r="AS226" i="1"/>
  <c r="AX226" i="1"/>
  <c r="BC226" i="1"/>
  <c r="BF226" i="1"/>
  <c r="AW226" i="1"/>
  <c r="BB226" i="1"/>
  <c r="AT226" i="1"/>
  <c r="AY226" i="1"/>
  <c r="BD226" i="1"/>
  <c r="BG226" i="1"/>
  <c r="AU226" i="1"/>
  <c r="AZ226" i="1"/>
  <c r="BE226" i="1"/>
  <c r="BH226" i="1"/>
  <c r="AI226" i="1"/>
  <c r="BI226" i="1"/>
  <c r="BJ226" i="1"/>
  <c r="BK226" i="1"/>
  <c r="BM226" i="1"/>
  <c r="AQ226" i="1"/>
  <c r="X226" i="1"/>
  <c r="FS369" i="1"/>
  <c r="ER369" i="1"/>
  <c r="EW369" i="1"/>
  <c r="EO369" i="1"/>
  <c r="ET369" i="1"/>
  <c r="EY369" i="1"/>
  <c r="FB369" i="1"/>
  <c r="ES369" i="1"/>
  <c r="EX369" i="1"/>
  <c r="EP369" i="1"/>
  <c r="EU369" i="1"/>
  <c r="EZ369" i="1"/>
  <c r="FC369" i="1"/>
  <c r="EQ369" i="1"/>
  <c r="EV369" i="1"/>
  <c r="FA369" i="1"/>
  <c r="FD369" i="1"/>
  <c r="AM369" i="1"/>
  <c r="FE369" i="1"/>
  <c r="FF369" i="1"/>
  <c r="FG369" i="1"/>
  <c r="FI369" i="1"/>
  <c r="EM369" i="1"/>
  <c r="DS369" i="1"/>
  <c r="DX369" i="1"/>
  <c r="DP369" i="1"/>
  <c r="DU369" i="1"/>
  <c r="DZ369" i="1"/>
  <c r="EC369" i="1"/>
  <c r="DT369" i="1"/>
  <c r="DY369" i="1"/>
  <c r="DQ369" i="1"/>
  <c r="DV369" i="1"/>
  <c r="EA369" i="1"/>
  <c r="ED369" i="1"/>
  <c r="DR369" i="1"/>
  <c r="DW369" i="1"/>
  <c r="EB369" i="1"/>
  <c r="EE369" i="1"/>
  <c r="AL369" i="1"/>
  <c r="EF369" i="1"/>
  <c r="EG369" i="1"/>
  <c r="EH369" i="1"/>
  <c r="EJ369" i="1"/>
  <c r="DN369" i="1"/>
  <c r="CT369" i="1"/>
  <c r="CY369" i="1"/>
  <c r="CQ369" i="1"/>
  <c r="CV369" i="1"/>
  <c r="DA369" i="1"/>
  <c r="DD369" i="1"/>
  <c r="CU369" i="1"/>
  <c r="CZ369" i="1"/>
  <c r="CR369" i="1"/>
  <c r="CW369" i="1"/>
  <c r="DB369" i="1"/>
  <c r="DE369" i="1"/>
  <c r="CS369" i="1"/>
  <c r="CX369" i="1"/>
  <c r="DC369" i="1"/>
  <c r="DF369" i="1"/>
  <c r="AK369" i="1"/>
  <c r="DG369" i="1"/>
  <c r="DH369" i="1"/>
  <c r="DI369" i="1"/>
  <c r="DK369" i="1"/>
  <c r="CO369" i="1"/>
  <c r="BU369" i="1"/>
  <c r="BZ369" i="1"/>
  <c r="BR369" i="1"/>
  <c r="BW369" i="1"/>
  <c r="CB369" i="1"/>
  <c r="CE369" i="1"/>
  <c r="BV369" i="1"/>
  <c r="CA369" i="1"/>
  <c r="BS369" i="1"/>
  <c r="BX369" i="1"/>
  <c r="CC369" i="1"/>
  <c r="CF369" i="1"/>
  <c r="BT369" i="1"/>
  <c r="BY369" i="1"/>
  <c r="CD369" i="1"/>
  <c r="CG369" i="1"/>
  <c r="AJ369" i="1"/>
  <c r="CH369" i="1"/>
  <c r="CI369" i="1"/>
  <c r="CJ369" i="1"/>
  <c r="CL369" i="1"/>
  <c r="BP369" i="1"/>
  <c r="AV369" i="1"/>
  <c r="BA369" i="1"/>
  <c r="AS369" i="1"/>
  <c r="AX369" i="1"/>
  <c r="BC369" i="1"/>
  <c r="BF369" i="1"/>
  <c r="AW369" i="1"/>
  <c r="BB369" i="1"/>
  <c r="AT369" i="1"/>
  <c r="AY369" i="1"/>
  <c r="BD369" i="1"/>
  <c r="BG369" i="1"/>
  <c r="AU369" i="1"/>
  <c r="AZ369" i="1"/>
  <c r="BE369" i="1"/>
  <c r="BH369" i="1"/>
  <c r="AI369" i="1"/>
  <c r="BI369" i="1"/>
  <c r="BJ369" i="1"/>
  <c r="BK369" i="1"/>
  <c r="BM369" i="1"/>
  <c r="AQ369" i="1"/>
  <c r="X369" i="1"/>
  <c r="FS375" i="1"/>
  <c r="ER375" i="1"/>
  <c r="EW375" i="1"/>
  <c r="EO375" i="1"/>
  <c r="ET375" i="1"/>
  <c r="EY375" i="1"/>
  <c r="FB375" i="1"/>
  <c r="ES375" i="1"/>
  <c r="EX375" i="1"/>
  <c r="EP375" i="1"/>
  <c r="EU375" i="1"/>
  <c r="EZ375" i="1"/>
  <c r="FC375" i="1"/>
  <c r="EQ375" i="1"/>
  <c r="EV375" i="1"/>
  <c r="FA375" i="1"/>
  <c r="FD375" i="1"/>
  <c r="AM375" i="1"/>
  <c r="FE375" i="1"/>
  <c r="FF375" i="1"/>
  <c r="FG375" i="1"/>
  <c r="FI375" i="1"/>
  <c r="EM375" i="1"/>
  <c r="DS375" i="1"/>
  <c r="DX375" i="1"/>
  <c r="DP375" i="1"/>
  <c r="DU375" i="1"/>
  <c r="DZ375" i="1"/>
  <c r="EC375" i="1"/>
  <c r="DT375" i="1"/>
  <c r="DY375" i="1"/>
  <c r="DQ375" i="1"/>
  <c r="DV375" i="1"/>
  <c r="EA375" i="1"/>
  <c r="ED375" i="1"/>
  <c r="DR375" i="1"/>
  <c r="DW375" i="1"/>
  <c r="EB375" i="1"/>
  <c r="EE375" i="1"/>
  <c r="AL375" i="1"/>
  <c r="EF375" i="1"/>
  <c r="EG375" i="1"/>
  <c r="EH375" i="1"/>
  <c r="EJ375" i="1"/>
  <c r="DN375" i="1"/>
  <c r="CT375" i="1"/>
  <c r="CY375" i="1"/>
  <c r="CQ375" i="1"/>
  <c r="CV375" i="1"/>
  <c r="DA375" i="1"/>
  <c r="DD375" i="1"/>
  <c r="CU375" i="1"/>
  <c r="CZ375" i="1"/>
  <c r="CR375" i="1"/>
  <c r="CW375" i="1"/>
  <c r="DB375" i="1"/>
  <c r="DE375" i="1"/>
  <c r="CS375" i="1"/>
  <c r="CX375" i="1"/>
  <c r="DC375" i="1"/>
  <c r="DF375" i="1"/>
  <c r="AK375" i="1"/>
  <c r="DG375" i="1"/>
  <c r="DH375" i="1"/>
  <c r="DI375" i="1"/>
  <c r="DK375" i="1"/>
  <c r="CO375" i="1"/>
  <c r="BU375" i="1"/>
  <c r="BZ375" i="1"/>
  <c r="BR375" i="1"/>
  <c r="BW375" i="1"/>
  <c r="CB375" i="1"/>
  <c r="CE375" i="1"/>
  <c r="BV375" i="1"/>
  <c r="CA375" i="1"/>
  <c r="BS375" i="1"/>
  <c r="BX375" i="1"/>
  <c r="CC375" i="1"/>
  <c r="CF375" i="1"/>
  <c r="BT375" i="1"/>
  <c r="BY375" i="1"/>
  <c r="CD375" i="1"/>
  <c r="CG375" i="1"/>
  <c r="AJ375" i="1"/>
  <c r="CH375" i="1"/>
  <c r="CI375" i="1"/>
  <c r="CJ375" i="1"/>
  <c r="CL375" i="1"/>
  <c r="BP375" i="1"/>
  <c r="AV375" i="1"/>
  <c r="BA375" i="1"/>
  <c r="AS375" i="1"/>
  <c r="AX375" i="1"/>
  <c r="BC375" i="1"/>
  <c r="BF375" i="1"/>
  <c r="AW375" i="1"/>
  <c r="BB375" i="1"/>
  <c r="AT375" i="1"/>
  <c r="AY375" i="1"/>
  <c r="BD375" i="1"/>
  <c r="BG375" i="1"/>
  <c r="AU375" i="1"/>
  <c r="AZ375" i="1"/>
  <c r="BE375" i="1"/>
  <c r="BH375" i="1"/>
  <c r="AI375" i="1"/>
  <c r="BI375" i="1"/>
  <c r="BJ375" i="1"/>
  <c r="BK375" i="1"/>
  <c r="BM375" i="1"/>
  <c r="AQ375" i="1"/>
  <c r="X375" i="1"/>
  <c r="FO239" i="1"/>
  <c r="FQ239" i="1"/>
  <c r="FS239" i="1"/>
  <c r="ER239" i="1"/>
  <c r="EW239" i="1"/>
  <c r="EO239" i="1"/>
  <c r="ET239" i="1"/>
  <c r="EY239" i="1"/>
  <c r="FB239" i="1"/>
  <c r="ES239" i="1"/>
  <c r="EX239" i="1"/>
  <c r="FC239" i="1"/>
  <c r="FD239" i="1"/>
  <c r="FE239" i="1"/>
  <c r="AM239" i="1"/>
  <c r="FF239" i="1"/>
  <c r="FG239" i="1"/>
  <c r="FI239" i="1"/>
  <c r="EP239" i="1"/>
  <c r="EU239" i="1"/>
  <c r="EZ239" i="1"/>
  <c r="EQ239" i="1"/>
  <c r="EV239" i="1"/>
  <c r="FA239" i="1"/>
  <c r="EM239" i="1"/>
  <c r="DS239" i="1"/>
  <c r="DX239" i="1"/>
  <c r="DP239" i="1"/>
  <c r="DU239" i="1"/>
  <c r="DZ239" i="1"/>
  <c r="EC239" i="1"/>
  <c r="DT239" i="1"/>
  <c r="DY239" i="1"/>
  <c r="ED239" i="1"/>
  <c r="EE239" i="1"/>
  <c r="EF239" i="1"/>
  <c r="AL239" i="1"/>
  <c r="EG239" i="1"/>
  <c r="EH239" i="1"/>
  <c r="EJ239" i="1"/>
  <c r="DQ239" i="1"/>
  <c r="DV239" i="1"/>
  <c r="EA239" i="1"/>
  <c r="DR239" i="1"/>
  <c r="DW239" i="1"/>
  <c r="EB239" i="1"/>
  <c r="DN239" i="1"/>
  <c r="CT239" i="1"/>
  <c r="CY239" i="1"/>
  <c r="CQ239" i="1"/>
  <c r="CV239" i="1"/>
  <c r="DA239" i="1"/>
  <c r="DD239" i="1"/>
  <c r="CU239" i="1"/>
  <c r="CZ239" i="1"/>
  <c r="DE239" i="1"/>
  <c r="DF239" i="1"/>
  <c r="DG239" i="1"/>
  <c r="AK239" i="1"/>
  <c r="DH239" i="1"/>
  <c r="DI239" i="1"/>
  <c r="DK239" i="1"/>
  <c r="CR239" i="1"/>
  <c r="CW239" i="1"/>
  <c r="DB239" i="1"/>
  <c r="CS239" i="1"/>
  <c r="CX239" i="1"/>
  <c r="DC239" i="1"/>
  <c r="CO239" i="1"/>
  <c r="BU239" i="1"/>
  <c r="BZ239" i="1"/>
  <c r="BR239" i="1"/>
  <c r="BW239" i="1"/>
  <c r="CB239" i="1"/>
  <c r="CE239" i="1"/>
  <c r="BV239" i="1"/>
  <c r="CA239" i="1"/>
  <c r="CF239" i="1"/>
  <c r="CG239" i="1"/>
  <c r="CH239" i="1"/>
  <c r="AJ239" i="1"/>
  <c r="CI239" i="1"/>
  <c r="CJ239" i="1"/>
  <c r="CL239" i="1"/>
  <c r="BS239" i="1"/>
  <c r="BX239" i="1"/>
  <c r="CC239" i="1"/>
  <c r="BT239" i="1"/>
  <c r="BY239" i="1"/>
  <c r="CD239" i="1"/>
  <c r="BP239" i="1"/>
  <c r="AV239" i="1"/>
  <c r="BA239" i="1"/>
  <c r="AS239" i="1"/>
  <c r="AX239" i="1"/>
  <c r="BC239" i="1"/>
  <c r="BF239" i="1"/>
  <c r="AW239" i="1"/>
  <c r="BB239" i="1"/>
  <c r="BG239" i="1"/>
  <c r="BH239" i="1"/>
  <c r="BI239" i="1"/>
  <c r="AI239" i="1"/>
  <c r="BJ239" i="1"/>
  <c r="BK239" i="1"/>
  <c r="BM239" i="1"/>
  <c r="AT239" i="1"/>
  <c r="AY239" i="1"/>
  <c r="BD239" i="1"/>
  <c r="AU239" i="1"/>
  <c r="AZ239" i="1"/>
  <c r="BE239" i="1"/>
  <c r="AQ239" i="1"/>
  <c r="X239" i="1"/>
  <c r="FS189" i="1"/>
  <c r="ER189" i="1"/>
  <c r="EW189" i="1"/>
  <c r="EO189" i="1"/>
  <c r="ET189" i="1"/>
  <c r="EY189" i="1"/>
  <c r="FB189" i="1"/>
  <c r="ES189" i="1"/>
  <c r="EX189" i="1"/>
  <c r="EP189" i="1"/>
  <c r="EU189" i="1"/>
  <c r="EZ189" i="1"/>
  <c r="FC189" i="1"/>
  <c r="EQ189" i="1"/>
  <c r="EV189" i="1"/>
  <c r="FA189" i="1"/>
  <c r="FD189" i="1"/>
  <c r="AM189" i="1"/>
  <c r="FE189" i="1"/>
  <c r="FF189" i="1"/>
  <c r="FG189" i="1"/>
  <c r="FI189" i="1"/>
  <c r="EM189" i="1"/>
  <c r="DS189" i="1"/>
  <c r="DX189" i="1"/>
  <c r="DP189" i="1"/>
  <c r="DU189" i="1"/>
  <c r="DZ189" i="1"/>
  <c r="EC189" i="1"/>
  <c r="DT189" i="1"/>
  <c r="DY189" i="1"/>
  <c r="DQ189" i="1"/>
  <c r="DV189" i="1"/>
  <c r="EA189" i="1"/>
  <c r="ED189" i="1"/>
  <c r="DR189" i="1"/>
  <c r="DW189" i="1"/>
  <c r="EB189" i="1"/>
  <c r="EE189" i="1"/>
  <c r="AL189" i="1"/>
  <c r="EF189" i="1"/>
  <c r="EG189" i="1"/>
  <c r="EH189" i="1"/>
  <c r="EJ189" i="1"/>
  <c r="DN189" i="1"/>
  <c r="CT189" i="1"/>
  <c r="CY189" i="1"/>
  <c r="CQ189" i="1"/>
  <c r="CV189" i="1"/>
  <c r="DA189" i="1"/>
  <c r="DD189" i="1"/>
  <c r="CU189" i="1"/>
  <c r="CZ189" i="1"/>
  <c r="CR189" i="1"/>
  <c r="CW189" i="1"/>
  <c r="DB189" i="1"/>
  <c r="DE189" i="1"/>
  <c r="CS189" i="1"/>
  <c r="CX189" i="1"/>
  <c r="DC189" i="1"/>
  <c r="DF189" i="1"/>
  <c r="AK189" i="1"/>
  <c r="DG189" i="1"/>
  <c r="DH189" i="1"/>
  <c r="DI189" i="1"/>
  <c r="DK189" i="1"/>
  <c r="CO189" i="1"/>
  <c r="BU189" i="1"/>
  <c r="BZ189" i="1"/>
  <c r="BR189" i="1"/>
  <c r="BW189" i="1"/>
  <c r="CB189" i="1"/>
  <c r="CE189" i="1"/>
  <c r="BV189" i="1"/>
  <c r="CA189" i="1"/>
  <c r="BS189" i="1"/>
  <c r="BX189" i="1"/>
  <c r="CC189" i="1"/>
  <c r="CF189" i="1"/>
  <c r="BT189" i="1"/>
  <c r="BY189" i="1"/>
  <c r="CD189" i="1"/>
  <c r="CG189" i="1"/>
  <c r="AJ189" i="1"/>
  <c r="CH189" i="1"/>
  <c r="CI189" i="1"/>
  <c r="CJ189" i="1"/>
  <c r="CL189" i="1"/>
  <c r="BP189" i="1"/>
  <c r="AV189" i="1"/>
  <c r="BA189" i="1"/>
  <c r="AS189" i="1"/>
  <c r="AX189" i="1"/>
  <c r="BC189" i="1"/>
  <c r="BF189" i="1"/>
  <c r="AW189" i="1"/>
  <c r="BB189" i="1"/>
  <c r="AT189" i="1"/>
  <c r="AY189" i="1"/>
  <c r="BD189" i="1"/>
  <c r="BG189" i="1"/>
  <c r="AU189" i="1"/>
  <c r="AZ189" i="1"/>
  <c r="BE189" i="1"/>
  <c r="BH189" i="1"/>
  <c r="AI189" i="1"/>
  <c r="BI189" i="1"/>
  <c r="BJ189" i="1"/>
  <c r="BK189" i="1"/>
  <c r="BM189" i="1"/>
  <c r="AQ189" i="1"/>
  <c r="X189" i="1"/>
  <c r="FS170" i="1"/>
  <c r="ER170" i="1"/>
  <c r="EW170" i="1"/>
  <c r="EO170" i="1"/>
  <c r="ET170" i="1"/>
  <c r="EY170" i="1"/>
  <c r="FB170" i="1"/>
  <c r="ES170" i="1"/>
  <c r="EX170" i="1"/>
  <c r="EP170" i="1"/>
  <c r="EU170" i="1"/>
  <c r="EZ170" i="1"/>
  <c r="FC170" i="1"/>
  <c r="EQ170" i="1"/>
  <c r="EV170" i="1"/>
  <c r="FA170" i="1"/>
  <c r="FD170" i="1"/>
  <c r="AM170" i="1"/>
  <c r="FE170" i="1"/>
  <c r="FF170" i="1"/>
  <c r="FG170" i="1"/>
  <c r="FI170" i="1"/>
  <c r="EM170" i="1"/>
  <c r="DS170" i="1"/>
  <c r="DX170" i="1"/>
  <c r="DP170" i="1"/>
  <c r="DU170" i="1"/>
  <c r="DZ170" i="1"/>
  <c r="EC170" i="1"/>
  <c r="DT170" i="1"/>
  <c r="DY170" i="1"/>
  <c r="DQ170" i="1"/>
  <c r="DV170" i="1"/>
  <c r="EA170" i="1"/>
  <c r="ED170" i="1"/>
  <c r="DR170" i="1"/>
  <c r="DW170" i="1"/>
  <c r="EB170" i="1"/>
  <c r="EE170" i="1"/>
  <c r="AL170" i="1"/>
  <c r="EF170" i="1"/>
  <c r="EG170" i="1"/>
  <c r="EH170" i="1"/>
  <c r="EJ170" i="1"/>
  <c r="DN170" i="1"/>
  <c r="CT170" i="1"/>
  <c r="CY170" i="1"/>
  <c r="CQ170" i="1"/>
  <c r="CV170" i="1"/>
  <c r="DA170" i="1"/>
  <c r="DD170" i="1"/>
  <c r="CU170" i="1"/>
  <c r="CZ170" i="1"/>
  <c r="CR170" i="1"/>
  <c r="CW170" i="1"/>
  <c r="DB170" i="1"/>
  <c r="DE170" i="1"/>
  <c r="CS170" i="1"/>
  <c r="CX170" i="1"/>
  <c r="DC170" i="1"/>
  <c r="DF170" i="1"/>
  <c r="AK170" i="1"/>
  <c r="DG170" i="1"/>
  <c r="DH170" i="1"/>
  <c r="DI170" i="1"/>
  <c r="DK170" i="1"/>
  <c r="CO170" i="1"/>
  <c r="BU170" i="1"/>
  <c r="BZ170" i="1"/>
  <c r="BR170" i="1"/>
  <c r="BW170" i="1"/>
  <c r="CB170" i="1"/>
  <c r="CE170" i="1"/>
  <c r="BV170" i="1"/>
  <c r="CA170" i="1"/>
  <c r="BS170" i="1"/>
  <c r="BX170" i="1"/>
  <c r="CC170" i="1"/>
  <c r="CF170" i="1"/>
  <c r="BT170" i="1"/>
  <c r="BY170" i="1"/>
  <c r="CD170" i="1"/>
  <c r="CG170" i="1"/>
  <c r="AJ170" i="1"/>
  <c r="CH170" i="1"/>
  <c r="CI170" i="1"/>
  <c r="CJ170" i="1"/>
  <c r="CL170" i="1"/>
  <c r="BP170" i="1"/>
  <c r="AV170" i="1"/>
  <c r="BA170" i="1"/>
  <c r="AS170" i="1"/>
  <c r="AX170" i="1"/>
  <c r="BC170" i="1"/>
  <c r="BF170" i="1"/>
  <c r="AW170" i="1"/>
  <c r="BB170" i="1"/>
  <c r="AT170" i="1"/>
  <c r="AY170" i="1"/>
  <c r="BD170" i="1"/>
  <c r="BG170" i="1"/>
  <c r="AU170" i="1"/>
  <c r="AZ170" i="1"/>
  <c r="BE170" i="1"/>
  <c r="BH170" i="1"/>
  <c r="AI170" i="1"/>
  <c r="BI170" i="1"/>
  <c r="BJ170" i="1"/>
  <c r="BK170" i="1"/>
  <c r="BM170" i="1"/>
  <c r="AQ170" i="1"/>
  <c r="X170" i="1"/>
  <c r="FS186" i="1"/>
  <c r="ER186" i="1"/>
  <c r="EW186" i="1"/>
  <c r="EO186" i="1"/>
  <c r="ET186" i="1"/>
  <c r="EY186" i="1"/>
  <c r="FB186" i="1"/>
  <c r="ES186" i="1"/>
  <c r="EX186" i="1"/>
  <c r="EP186" i="1"/>
  <c r="EU186" i="1"/>
  <c r="EZ186" i="1"/>
  <c r="FC186" i="1"/>
  <c r="EQ186" i="1"/>
  <c r="EV186" i="1"/>
  <c r="FA186" i="1"/>
  <c r="FD186" i="1"/>
  <c r="AM186" i="1"/>
  <c r="FE186" i="1"/>
  <c r="FF186" i="1"/>
  <c r="FG186" i="1"/>
  <c r="FI186" i="1"/>
  <c r="EM186" i="1"/>
  <c r="DS186" i="1"/>
  <c r="DX186" i="1"/>
  <c r="DP186" i="1"/>
  <c r="DU186" i="1"/>
  <c r="DZ186" i="1"/>
  <c r="EC186" i="1"/>
  <c r="DT186" i="1"/>
  <c r="DY186" i="1"/>
  <c r="DQ186" i="1"/>
  <c r="DV186" i="1"/>
  <c r="EA186" i="1"/>
  <c r="ED186" i="1"/>
  <c r="DR186" i="1"/>
  <c r="DW186" i="1"/>
  <c r="EB186" i="1"/>
  <c r="EE186" i="1"/>
  <c r="AL186" i="1"/>
  <c r="EF186" i="1"/>
  <c r="EG186" i="1"/>
  <c r="EH186" i="1"/>
  <c r="EJ186" i="1"/>
  <c r="DN186" i="1"/>
  <c r="CT186" i="1"/>
  <c r="CY186" i="1"/>
  <c r="CQ186" i="1"/>
  <c r="CV186" i="1"/>
  <c r="DA186" i="1"/>
  <c r="DD186" i="1"/>
  <c r="CU186" i="1"/>
  <c r="CZ186" i="1"/>
  <c r="CR186" i="1"/>
  <c r="CW186" i="1"/>
  <c r="DB186" i="1"/>
  <c r="DE186" i="1"/>
  <c r="CS186" i="1"/>
  <c r="CX186" i="1"/>
  <c r="DC186" i="1"/>
  <c r="DF186" i="1"/>
  <c r="AK186" i="1"/>
  <c r="DG186" i="1"/>
  <c r="DH186" i="1"/>
  <c r="DI186" i="1"/>
  <c r="DK186" i="1"/>
  <c r="CO186" i="1"/>
  <c r="BU186" i="1"/>
  <c r="BZ186" i="1"/>
  <c r="BR186" i="1"/>
  <c r="BW186" i="1"/>
  <c r="CB186" i="1"/>
  <c r="CE186" i="1"/>
  <c r="BV186" i="1"/>
  <c r="CA186" i="1"/>
  <c r="BS186" i="1"/>
  <c r="BX186" i="1"/>
  <c r="CC186" i="1"/>
  <c r="CF186" i="1"/>
  <c r="BT186" i="1"/>
  <c r="BY186" i="1"/>
  <c r="CD186" i="1"/>
  <c r="CG186" i="1"/>
  <c r="AJ186" i="1"/>
  <c r="CH186" i="1"/>
  <c r="CI186" i="1"/>
  <c r="CJ186" i="1"/>
  <c r="CL186" i="1"/>
  <c r="BP186" i="1"/>
  <c r="AV186" i="1"/>
  <c r="BA186" i="1"/>
  <c r="AS186" i="1"/>
  <c r="AX186" i="1"/>
  <c r="BC186" i="1"/>
  <c r="BF186" i="1"/>
  <c r="AW186" i="1"/>
  <c r="BB186" i="1"/>
  <c r="AT186" i="1"/>
  <c r="AY186" i="1"/>
  <c r="BD186" i="1"/>
  <c r="BG186" i="1"/>
  <c r="AU186" i="1"/>
  <c r="AZ186" i="1"/>
  <c r="BE186" i="1"/>
  <c r="BH186" i="1"/>
  <c r="AI186" i="1"/>
  <c r="BI186" i="1"/>
  <c r="BJ186" i="1"/>
  <c r="BK186" i="1"/>
  <c r="BM186" i="1"/>
  <c r="AQ186" i="1"/>
  <c r="X186" i="1"/>
  <c r="FS217" i="1"/>
  <c r="ER217" i="1"/>
  <c r="EW217" i="1"/>
  <c r="EO217" i="1"/>
  <c r="ET217" i="1"/>
  <c r="EY217" i="1"/>
  <c r="FB217" i="1"/>
  <c r="ES217" i="1"/>
  <c r="EX217" i="1"/>
  <c r="EP217" i="1"/>
  <c r="EU217" i="1"/>
  <c r="EZ217" i="1"/>
  <c r="FC217" i="1"/>
  <c r="EQ217" i="1"/>
  <c r="EV217" i="1"/>
  <c r="FA217" i="1"/>
  <c r="FD217" i="1"/>
  <c r="AM217" i="1"/>
  <c r="FE217" i="1"/>
  <c r="FF217" i="1"/>
  <c r="FG217" i="1"/>
  <c r="FI217" i="1"/>
  <c r="EM217" i="1"/>
  <c r="DS217" i="1"/>
  <c r="DX217" i="1"/>
  <c r="DP217" i="1"/>
  <c r="DU217" i="1"/>
  <c r="DZ217" i="1"/>
  <c r="EC217" i="1"/>
  <c r="DT217" i="1"/>
  <c r="DY217" i="1"/>
  <c r="DQ217" i="1"/>
  <c r="DV217" i="1"/>
  <c r="EA217" i="1"/>
  <c r="ED217" i="1"/>
  <c r="DR217" i="1"/>
  <c r="DW217" i="1"/>
  <c r="EB217" i="1"/>
  <c r="EE217" i="1"/>
  <c r="AL217" i="1"/>
  <c r="EF217" i="1"/>
  <c r="EG217" i="1"/>
  <c r="EH217" i="1"/>
  <c r="EJ217" i="1"/>
  <c r="DN217" i="1"/>
  <c r="CT217" i="1"/>
  <c r="CY217" i="1"/>
  <c r="CQ217" i="1"/>
  <c r="CV217" i="1"/>
  <c r="DA217" i="1"/>
  <c r="DD217" i="1"/>
  <c r="CU217" i="1"/>
  <c r="CZ217" i="1"/>
  <c r="CR217" i="1"/>
  <c r="CW217" i="1"/>
  <c r="DB217" i="1"/>
  <c r="DE217" i="1"/>
  <c r="CS217" i="1"/>
  <c r="CX217" i="1"/>
  <c r="DC217" i="1"/>
  <c r="DF217" i="1"/>
  <c r="AK217" i="1"/>
  <c r="DG217" i="1"/>
  <c r="DH217" i="1"/>
  <c r="DI217" i="1"/>
  <c r="DK217" i="1"/>
  <c r="CO217" i="1"/>
  <c r="BU217" i="1"/>
  <c r="BZ217" i="1"/>
  <c r="BR217" i="1"/>
  <c r="BW217" i="1"/>
  <c r="CB217" i="1"/>
  <c r="CE217" i="1"/>
  <c r="BV217" i="1"/>
  <c r="CA217" i="1"/>
  <c r="BS217" i="1"/>
  <c r="BX217" i="1"/>
  <c r="CC217" i="1"/>
  <c r="CF217" i="1"/>
  <c r="BT217" i="1"/>
  <c r="BY217" i="1"/>
  <c r="CD217" i="1"/>
  <c r="CG217" i="1"/>
  <c r="AJ217" i="1"/>
  <c r="CH217" i="1"/>
  <c r="CI217" i="1"/>
  <c r="CJ217" i="1"/>
  <c r="CL217" i="1"/>
  <c r="BP217" i="1"/>
  <c r="AV217" i="1"/>
  <c r="BA217" i="1"/>
  <c r="AS217" i="1"/>
  <c r="AX217" i="1"/>
  <c r="BC217" i="1"/>
  <c r="BF217" i="1"/>
  <c r="AW217" i="1"/>
  <c r="BB217" i="1"/>
  <c r="BG217" i="1"/>
  <c r="AU217" i="1"/>
  <c r="AZ217" i="1"/>
  <c r="BE217" i="1"/>
  <c r="BH217" i="1"/>
  <c r="BI217" i="1"/>
  <c r="AI217" i="1"/>
  <c r="BJ217" i="1"/>
  <c r="BK217" i="1"/>
  <c r="BM217" i="1"/>
  <c r="AT217" i="1"/>
  <c r="AY217" i="1"/>
  <c r="BD217" i="1"/>
  <c r="AQ217" i="1"/>
  <c r="X217" i="1"/>
  <c r="FS373" i="1"/>
  <c r="ER373" i="1"/>
  <c r="EW373" i="1"/>
  <c r="EO373" i="1"/>
  <c r="ET373" i="1"/>
  <c r="EY373" i="1"/>
  <c r="FB373" i="1"/>
  <c r="ES373" i="1"/>
  <c r="EX373" i="1"/>
  <c r="FC373" i="1"/>
  <c r="FD373" i="1"/>
  <c r="FE373" i="1"/>
  <c r="AM373" i="1"/>
  <c r="FF373" i="1"/>
  <c r="FG373" i="1"/>
  <c r="FI373" i="1"/>
  <c r="EP373" i="1"/>
  <c r="EU373" i="1"/>
  <c r="EZ373" i="1"/>
  <c r="EQ373" i="1"/>
  <c r="EV373" i="1"/>
  <c r="FA373" i="1"/>
  <c r="EM373" i="1"/>
  <c r="DS373" i="1"/>
  <c r="DX373" i="1"/>
  <c r="DP373" i="1"/>
  <c r="DU373" i="1"/>
  <c r="DZ373" i="1"/>
  <c r="EC373" i="1"/>
  <c r="DT373" i="1"/>
  <c r="DY373" i="1"/>
  <c r="ED373" i="1"/>
  <c r="EE373" i="1"/>
  <c r="EF373" i="1"/>
  <c r="AL373" i="1"/>
  <c r="EG373" i="1"/>
  <c r="EH373" i="1"/>
  <c r="EJ373" i="1"/>
  <c r="DQ373" i="1"/>
  <c r="DV373" i="1"/>
  <c r="EA373" i="1"/>
  <c r="DR373" i="1"/>
  <c r="DW373" i="1"/>
  <c r="EB373" i="1"/>
  <c r="DN373" i="1"/>
  <c r="CT373" i="1"/>
  <c r="CY373" i="1"/>
  <c r="CQ373" i="1"/>
  <c r="CV373" i="1"/>
  <c r="DA373" i="1"/>
  <c r="DD373" i="1"/>
  <c r="CU373" i="1"/>
  <c r="CZ373" i="1"/>
  <c r="DE373" i="1"/>
  <c r="DF373" i="1"/>
  <c r="DG373" i="1"/>
  <c r="AK373" i="1"/>
  <c r="DH373" i="1"/>
  <c r="DI373" i="1"/>
  <c r="DK373" i="1"/>
  <c r="CR373" i="1"/>
  <c r="CW373" i="1"/>
  <c r="DB373" i="1"/>
  <c r="CS373" i="1"/>
  <c r="CX373" i="1"/>
  <c r="DC373" i="1"/>
  <c r="CO373" i="1"/>
  <c r="BU373" i="1"/>
  <c r="BZ373" i="1"/>
  <c r="BR373" i="1"/>
  <c r="BW373" i="1"/>
  <c r="CB373" i="1"/>
  <c r="CE373" i="1"/>
  <c r="BV373" i="1"/>
  <c r="CA373" i="1"/>
  <c r="CF373" i="1"/>
  <c r="CG373" i="1"/>
  <c r="CH373" i="1"/>
  <c r="AJ373" i="1"/>
  <c r="CI373" i="1"/>
  <c r="CJ373" i="1"/>
  <c r="CL373" i="1"/>
  <c r="BS373" i="1"/>
  <c r="BX373" i="1"/>
  <c r="CC373" i="1"/>
  <c r="BT373" i="1"/>
  <c r="BY373" i="1"/>
  <c r="CD373" i="1"/>
  <c r="BP373" i="1"/>
  <c r="AV373" i="1"/>
  <c r="BA373" i="1"/>
  <c r="AS373" i="1"/>
  <c r="AX373" i="1"/>
  <c r="BC373" i="1"/>
  <c r="BF373" i="1"/>
  <c r="AW373" i="1"/>
  <c r="BB373" i="1"/>
  <c r="BG373" i="1"/>
  <c r="BH373" i="1"/>
  <c r="BI373" i="1"/>
  <c r="AI373" i="1"/>
  <c r="BJ373" i="1"/>
  <c r="BK373" i="1"/>
  <c r="BM373" i="1"/>
  <c r="AT373" i="1"/>
  <c r="AY373" i="1"/>
  <c r="BD373" i="1"/>
  <c r="AU373" i="1"/>
  <c r="AZ373" i="1"/>
  <c r="BE373" i="1"/>
  <c r="AQ373" i="1"/>
  <c r="X373" i="1"/>
  <c r="FS229" i="1"/>
  <c r="ER229" i="1"/>
  <c r="EW229" i="1"/>
  <c r="EO229" i="1"/>
  <c r="ET229" i="1"/>
  <c r="EY229" i="1"/>
  <c r="FB229" i="1"/>
  <c r="ES229" i="1"/>
  <c r="EX229" i="1"/>
  <c r="EP229" i="1"/>
  <c r="EU229" i="1"/>
  <c r="EZ229" i="1"/>
  <c r="FC229" i="1"/>
  <c r="EQ229" i="1"/>
  <c r="EV229" i="1"/>
  <c r="FA229" i="1"/>
  <c r="FD229" i="1"/>
  <c r="AM229" i="1"/>
  <c r="FE229" i="1"/>
  <c r="FF229" i="1"/>
  <c r="FG229" i="1"/>
  <c r="FI229" i="1"/>
  <c r="EM229" i="1"/>
  <c r="DS229" i="1"/>
  <c r="DX229" i="1"/>
  <c r="DP229" i="1"/>
  <c r="DU229" i="1"/>
  <c r="DZ229" i="1"/>
  <c r="EC229" i="1"/>
  <c r="DT229" i="1"/>
  <c r="DY229" i="1"/>
  <c r="DQ229" i="1"/>
  <c r="DV229" i="1"/>
  <c r="EA229" i="1"/>
  <c r="ED229" i="1"/>
  <c r="DR229" i="1"/>
  <c r="DW229" i="1"/>
  <c r="EB229" i="1"/>
  <c r="EE229" i="1"/>
  <c r="AL229" i="1"/>
  <c r="EF229" i="1"/>
  <c r="EG229" i="1"/>
  <c r="EH229" i="1"/>
  <c r="EJ229" i="1"/>
  <c r="DN229" i="1"/>
  <c r="CT229" i="1"/>
  <c r="CY229" i="1"/>
  <c r="CQ229" i="1"/>
  <c r="CV229" i="1"/>
  <c r="DA229" i="1"/>
  <c r="DD229" i="1"/>
  <c r="CU229" i="1"/>
  <c r="CZ229" i="1"/>
  <c r="CR229" i="1"/>
  <c r="CW229" i="1"/>
  <c r="DB229" i="1"/>
  <c r="DE229" i="1"/>
  <c r="CS229" i="1"/>
  <c r="CX229" i="1"/>
  <c r="DC229" i="1"/>
  <c r="DF229" i="1"/>
  <c r="AK229" i="1"/>
  <c r="DG229" i="1"/>
  <c r="DH229" i="1"/>
  <c r="DI229" i="1"/>
  <c r="DK229" i="1"/>
  <c r="CO229" i="1"/>
  <c r="BU229" i="1"/>
  <c r="BZ229" i="1"/>
  <c r="BR229" i="1"/>
  <c r="BW229" i="1"/>
  <c r="CB229" i="1"/>
  <c r="CE229" i="1"/>
  <c r="BV229" i="1"/>
  <c r="CA229" i="1"/>
  <c r="BS229" i="1"/>
  <c r="BX229" i="1"/>
  <c r="CC229" i="1"/>
  <c r="CF229" i="1"/>
  <c r="BT229" i="1"/>
  <c r="BY229" i="1"/>
  <c r="CD229" i="1"/>
  <c r="CG229" i="1"/>
  <c r="AJ229" i="1"/>
  <c r="CH229" i="1"/>
  <c r="CI229" i="1"/>
  <c r="CJ229" i="1"/>
  <c r="CL229" i="1"/>
  <c r="BP229" i="1"/>
  <c r="AV229" i="1"/>
  <c r="BA229" i="1"/>
  <c r="AS229" i="1"/>
  <c r="AX229" i="1"/>
  <c r="BC229" i="1"/>
  <c r="BF229" i="1"/>
  <c r="AW229" i="1"/>
  <c r="BB229" i="1"/>
  <c r="AT229" i="1"/>
  <c r="AY229" i="1"/>
  <c r="BD229" i="1"/>
  <c r="BG229" i="1"/>
  <c r="AU229" i="1"/>
  <c r="AZ229" i="1"/>
  <c r="BE229" i="1"/>
  <c r="BH229" i="1"/>
  <c r="AI229" i="1"/>
  <c r="BI229" i="1"/>
  <c r="BJ229" i="1"/>
  <c r="BK229" i="1"/>
  <c r="BM229" i="1"/>
  <c r="AQ229" i="1"/>
  <c r="X229" i="1"/>
  <c r="FS199" i="1"/>
  <c r="ER199" i="1"/>
  <c r="EW199" i="1"/>
  <c r="EO199" i="1"/>
  <c r="ET199" i="1"/>
  <c r="EY199" i="1"/>
  <c r="FB199" i="1"/>
  <c r="ES199" i="1"/>
  <c r="EX199" i="1"/>
  <c r="FC199" i="1"/>
  <c r="FD199" i="1"/>
  <c r="FE199" i="1"/>
  <c r="AM199" i="1"/>
  <c r="FF199" i="1"/>
  <c r="FG199" i="1"/>
  <c r="FI199" i="1"/>
  <c r="EP199" i="1"/>
  <c r="EU199" i="1"/>
  <c r="EZ199" i="1"/>
  <c r="EQ199" i="1"/>
  <c r="EV199" i="1"/>
  <c r="FA199" i="1"/>
  <c r="EM199" i="1"/>
  <c r="DS199" i="1"/>
  <c r="DX199" i="1"/>
  <c r="DP199" i="1"/>
  <c r="DU199" i="1"/>
  <c r="DZ199" i="1"/>
  <c r="EC199" i="1"/>
  <c r="DT199" i="1"/>
  <c r="DY199" i="1"/>
  <c r="ED199" i="1"/>
  <c r="EE199" i="1"/>
  <c r="EF199" i="1"/>
  <c r="AL199" i="1"/>
  <c r="EG199" i="1"/>
  <c r="EH199" i="1"/>
  <c r="EJ199" i="1"/>
  <c r="DQ199" i="1"/>
  <c r="DV199" i="1"/>
  <c r="EA199" i="1"/>
  <c r="DR199" i="1"/>
  <c r="DW199" i="1"/>
  <c r="EB199" i="1"/>
  <c r="DN199" i="1"/>
  <c r="CT199" i="1"/>
  <c r="CY199" i="1"/>
  <c r="CQ199" i="1"/>
  <c r="CV199" i="1"/>
  <c r="DA199" i="1"/>
  <c r="DD199" i="1"/>
  <c r="CU199" i="1"/>
  <c r="CZ199" i="1"/>
  <c r="DE199" i="1"/>
  <c r="DF199" i="1"/>
  <c r="DG199" i="1"/>
  <c r="AK199" i="1"/>
  <c r="DH199" i="1"/>
  <c r="DI199" i="1"/>
  <c r="DK199" i="1"/>
  <c r="CR199" i="1"/>
  <c r="CW199" i="1"/>
  <c r="DB199" i="1"/>
  <c r="CS199" i="1"/>
  <c r="CX199" i="1"/>
  <c r="DC199" i="1"/>
  <c r="CO199" i="1"/>
  <c r="BU199" i="1"/>
  <c r="BZ199" i="1"/>
  <c r="BR199" i="1"/>
  <c r="BW199" i="1"/>
  <c r="CB199" i="1"/>
  <c r="CE199" i="1"/>
  <c r="BV199" i="1"/>
  <c r="CA199" i="1"/>
  <c r="CF199" i="1"/>
  <c r="CG199" i="1"/>
  <c r="CH199" i="1"/>
  <c r="AJ199" i="1"/>
  <c r="CI199" i="1"/>
  <c r="CJ199" i="1"/>
  <c r="CL199" i="1"/>
  <c r="BS199" i="1"/>
  <c r="BX199" i="1"/>
  <c r="CC199" i="1"/>
  <c r="BT199" i="1"/>
  <c r="BY199" i="1"/>
  <c r="CD199" i="1"/>
  <c r="BP199" i="1"/>
  <c r="AV199" i="1"/>
  <c r="BA199" i="1"/>
  <c r="AS199" i="1"/>
  <c r="AX199" i="1"/>
  <c r="BC199" i="1"/>
  <c r="BF199" i="1"/>
  <c r="AW199" i="1"/>
  <c r="BB199" i="1"/>
  <c r="BG199" i="1"/>
  <c r="BH199" i="1"/>
  <c r="BI199" i="1"/>
  <c r="AI199" i="1"/>
  <c r="BJ199" i="1"/>
  <c r="BK199" i="1"/>
  <c r="BM199" i="1"/>
  <c r="AT199" i="1"/>
  <c r="AY199" i="1"/>
  <c r="BD199" i="1"/>
  <c r="AU199" i="1"/>
  <c r="AZ199" i="1"/>
  <c r="BE199" i="1"/>
  <c r="AQ199" i="1"/>
  <c r="X199" i="1"/>
  <c r="FS169" i="1"/>
  <c r="ER169" i="1"/>
  <c r="EW169" i="1"/>
  <c r="EO169" i="1"/>
  <c r="ET169" i="1"/>
  <c r="EY169" i="1"/>
  <c r="FB169" i="1"/>
  <c r="ES169" i="1"/>
  <c r="EX169" i="1"/>
  <c r="EP169" i="1"/>
  <c r="EU169" i="1"/>
  <c r="EZ169" i="1"/>
  <c r="FC169" i="1"/>
  <c r="EQ169" i="1"/>
  <c r="EV169" i="1"/>
  <c r="FA169" i="1"/>
  <c r="FD169" i="1"/>
  <c r="AM169" i="1"/>
  <c r="FE169" i="1"/>
  <c r="FF169" i="1"/>
  <c r="FG169" i="1"/>
  <c r="FI169" i="1"/>
  <c r="EM169" i="1"/>
  <c r="DS169" i="1"/>
  <c r="DX169" i="1"/>
  <c r="DP169" i="1"/>
  <c r="DU169" i="1"/>
  <c r="DZ169" i="1"/>
  <c r="EC169" i="1"/>
  <c r="DT169" i="1"/>
  <c r="DY169" i="1"/>
  <c r="DQ169" i="1"/>
  <c r="DV169" i="1"/>
  <c r="EA169" i="1"/>
  <c r="ED169" i="1"/>
  <c r="DR169" i="1"/>
  <c r="DW169" i="1"/>
  <c r="EB169" i="1"/>
  <c r="EE169" i="1"/>
  <c r="AL169" i="1"/>
  <c r="EF169" i="1"/>
  <c r="EG169" i="1"/>
  <c r="EH169" i="1"/>
  <c r="EJ169" i="1"/>
  <c r="DN169" i="1"/>
  <c r="CT169" i="1"/>
  <c r="CY169" i="1"/>
  <c r="CQ169" i="1"/>
  <c r="CV169" i="1"/>
  <c r="DA169" i="1"/>
  <c r="DD169" i="1"/>
  <c r="CU169" i="1"/>
  <c r="CZ169" i="1"/>
  <c r="CR169" i="1"/>
  <c r="CW169" i="1"/>
  <c r="DB169" i="1"/>
  <c r="DE169" i="1"/>
  <c r="CS169" i="1"/>
  <c r="CX169" i="1"/>
  <c r="DC169" i="1"/>
  <c r="DF169" i="1"/>
  <c r="AK169" i="1"/>
  <c r="DG169" i="1"/>
  <c r="DH169" i="1"/>
  <c r="DI169" i="1"/>
  <c r="DK169" i="1"/>
  <c r="CO169" i="1"/>
  <c r="BU169" i="1"/>
  <c r="BZ169" i="1"/>
  <c r="BR169" i="1"/>
  <c r="BW169" i="1"/>
  <c r="CB169" i="1"/>
  <c r="CE169" i="1"/>
  <c r="BV169" i="1"/>
  <c r="CA169" i="1"/>
  <c r="BS169" i="1"/>
  <c r="BX169" i="1"/>
  <c r="CC169" i="1"/>
  <c r="CF169" i="1"/>
  <c r="BT169" i="1"/>
  <c r="BY169" i="1"/>
  <c r="CD169" i="1"/>
  <c r="CG169" i="1"/>
  <c r="AJ169" i="1"/>
  <c r="CH169" i="1"/>
  <c r="CI169" i="1"/>
  <c r="CJ169" i="1"/>
  <c r="CL169" i="1"/>
  <c r="BP169" i="1"/>
  <c r="AV169" i="1"/>
  <c r="BA169" i="1"/>
  <c r="AS169" i="1"/>
  <c r="AX169" i="1"/>
  <c r="BC169" i="1"/>
  <c r="BF169" i="1"/>
  <c r="AW169" i="1"/>
  <c r="BB169" i="1"/>
  <c r="AT169" i="1"/>
  <c r="AY169" i="1"/>
  <c r="BD169" i="1"/>
  <c r="BG169" i="1"/>
  <c r="AU169" i="1"/>
  <c r="AZ169" i="1"/>
  <c r="BE169" i="1"/>
  <c r="BH169" i="1"/>
  <c r="AI169" i="1"/>
  <c r="BI169" i="1"/>
  <c r="BJ169" i="1"/>
  <c r="BK169" i="1"/>
  <c r="BM169" i="1"/>
  <c r="AQ169" i="1"/>
  <c r="X169" i="1"/>
  <c r="FS121" i="1"/>
  <c r="ER121" i="1"/>
  <c r="EW121" i="1"/>
  <c r="EO121" i="1"/>
  <c r="ET121" i="1"/>
  <c r="EY121" i="1"/>
  <c r="FB121" i="1"/>
  <c r="ES121" i="1"/>
  <c r="EX121" i="1"/>
  <c r="EP121" i="1"/>
  <c r="EU121" i="1"/>
  <c r="EZ121" i="1"/>
  <c r="FC121" i="1"/>
  <c r="EQ121" i="1"/>
  <c r="EV121" i="1"/>
  <c r="FA121" i="1"/>
  <c r="FD121" i="1"/>
  <c r="AM121" i="1"/>
  <c r="FE121" i="1"/>
  <c r="FF121" i="1"/>
  <c r="FG121" i="1"/>
  <c r="FI121" i="1"/>
  <c r="EM121" i="1"/>
  <c r="DS121" i="1"/>
  <c r="DX121" i="1"/>
  <c r="DP121" i="1"/>
  <c r="DU121" i="1"/>
  <c r="DZ121" i="1"/>
  <c r="EC121" i="1"/>
  <c r="DT121" i="1"/>
  <c r="DY121" i="1"/>
  <c r="DQ121" i="1"/>
  <c r="DV121" i="1"/>
  <c r="EA121" i="1"/>
  <c r="ED121" i="1"/>
  <c r="DR121" i="1"/>
  <c r="DW121" i="1"/>
  <c r="EB121" i="1"/>
  <c r="EE121" i="1"/>
  <c r="AL121" i="1"/>
  <c r="EF121" i="1"/>
  <c r="EG121" i="1"/>
  <c r="EH121" i="1"/>
  <c r="EJ121" i="1"/>
  <c r="DN121" i="1"/>
  <c r="CT121" i="1"/>
  <c r="CY121" i="1"/>
  <c r="CQ121" i="1"/>
  <c r="CV121" i="1"/>
  <c r="DA121" i="1"/>
  <c r="DD121" i="1"/>
  <c r="CU121" i="1"/>
  <c r="CZ121" i="1"/>
  <c r="CR121" i="1"/>
  <c r="CW121" i="1"/>
  <c r="DB121" i="1"/>
  <c r="DE121" i="1"/>
  <c r="CS121" i="1"/>
  <c r="CX121" i="1"/>
  <c r="DC121" i="1"/>
  <c r="DF121" i="1"/>
  <c r="AK121" i="1"/>
  <c r="DG121" i="1"/>
  <c r="DH121" i="1"/>
  <c r="DI121" i="1"/>
  <c r="DK121" i="1"/>
  <c r="CO121" i="1"/>
  <c r="BU121" i="1"/>
  <c r="BZ121" i="1"/>
  <c r="BR121" i="1"/>
  <c r="BW121" i="1"/>
  <c r="CB121" i="1"/>
  <c r="CE121" i="1"/>
  <c r="BV121" i="1"/>
  <c r="CA121" i="1"/>
  <c r="BS121" i="1"/>
  <c r="BX121" i="1"/>
  <c r="CC121" i="1"/>
  <c r="CF121" i="1"/>
  <c r="BT121" i="1"/>
  <c r="BY121" i="1"/>
  <c r="CD121" i="1"/>
  <c r="CG121" i="1"/>
  <c r="AJ121" i="1"/>
  <c r="CH121" i="1"/>
  <c r="CI121" i="1"/>
  <c r="CJ121" i="1"/>
  <c r="CL121" i="1"/>
  <c r="BP121" i="1"/>
  <c r="AV121" i="1"/>
  <c r="BA121" i="1"/>
  <c r="AS121" i="1"/>
  <c r="AX121" i="1"/>
  <c r="BC121" i="1"/>
  <c r="BF121" i="1"/>
  <c r="AW121" i="1"/>
  <c r="BB121" i="1"/>
  <c r="AT121" i="1"/>
  <c r="AY121" i="1"/>
  <c r="BD121" i="1"/>
  <c r="BG121" i="1"/>
  <c r="AU121" i="1"/>
  <c r="AZ121" i="1"/>
  <c r="BE121" i="1"/>
  <c r="BH121" i="1"/>
  <c r="AI121" i="1"/>
  <c r="BI121" i="1"/>
  <c r="BJ121" i="1"/>
  <c r="BK121" i="1"/>
  <c r="BM121" i="1"/>
  <c r="AQ121" i="1"/>
  <c r="X121" i="1"/>
  <c r="FS163" i="1"/>
  <c r="ER163" i="1"/>
  <c r="EW163" i="1"/>
  <c r="EO163" i="1"/>
  <c r="ET163" i="1"/>
  <c r="EY163" i="1"/>
  <c r="FB163" i="1"/>
  <c r="ES163" i="1"/>
  <c r="EX163" i="1"/>
  <c r="EP163" i="1"/>
  <c r="EU163" i="1"/>
  <c r="EZ163" i="1"/>
  <c r="FC163" i="1"/>
  <c r="EQ163" i="1"/>
  <c r="EV163" i="1"/>
  <c r="FA163" i="1"/>
  <c r="FD163" i="1"/>
  <c r="AM163" i="1"/>
  <c r="FE163" i="1"/>
  <c r="FF163" i="1"/>
  <c r="FG163" i="1"/>
  <c r="FI163" i="1"/>
  <c r="EM163" i="1"/>
  <c r="DS163" i="1"/>
  <c r="DX163" i="1"/>
  <c r="DP163" i="1"/>
  <c r="DU163" i="1"/>
  <c r="DZ163" i="1"/>
  <c r="EC163" i="1"/>
  <c r="DT163" i="1"/>
  <c r="DY163" i="1"/>
  <c r="DQ163" i="1"/>
  <c r="DV163" i="1"/>
  <c r="EA163" i="1"/>
  <c r="ED163" i="1"/>
  <c r="DR163" i="1"/>
  <c r="DW163" i="1"/>
  <c r="EB163" i="1"/>
  <c r="EE163" i="1"/>
  <c r="AL163" i="1"/>
  <c r="EF163" i="1"/>
  <c r="EG163" i="1"/>
  <c r="EH163" i="1"/>
  <c r="EJ163" i="1"/>
  <c r="DN163" i="1"/>
  <c r="CT163" i="1"/>
  <c r="CY163" i="1"/>
  <c r="CQ163" i="1"/>
  <c r="CV163" i="1"/>
  <c r="DA163" i="1"/>
  <c r="DD163" i="1"/>
  <c r="CU163" i="1"/>
  <c r="CZ163" i="1"/>
  <c r="CR163" i="1"/>
  <c r="CW163" i="1"/>
  <c r="DB163" i="1"/>
  <c r="DE163" i="1"/>
  <c r="CS163" i="1"/>
  <c r="CX163" i="1"/>
  <c r="DC163" i="1"/>
  <c r="DF163" i="1"/>
  <c r="AK163" i="1"/>
  <c r="DG163" i="1"/>
  <c r="DH163" i="1"/>
  <c r="DI163" i="1"/>
  <c r="DK163" i="1"/>
  <c r="CO163" i="1"/>
  <c r="BU163" i="1"/>
  <c r="BZ163" i="1"/>
  <c r="BR163" i="1"/>
  <c r="BW163" i="1"/>
  <c r="CB163" i="1"/>
  <c r="CE163" i="1"/>
  <c r="BV163" i="1"/>
  <c r="CA163" i="1"/>
  <c r="BS163" i="1"/>
  <c r="BX163" i="1"/>
  <c r="CC163" i="1"/>
  <c r="CF163" i="1"/>
  <c r="BT163" i="1"/>
  <c r="BY163" i="1"/>
  <c r="CD163" i="1"/>
  <c r="CG163" i="1"/>
  <c r="AJ163" i="1"/>
  <c r="CH163" i="1"/>
  <c r="CI163" i="1"/>
  <c r="CJ163" i="1"/>
  <c r="CL163" i="1"/>
  <c r="BP163" i="1"/>
  <c r="AV163" i="1"/>
  <c r="BA163" i="1"/>
  <c r="AS163" i="1"/>
  <c r="AX163" i="1"/>
  <c r="BC163" i="1"/>
  <c r="BF163" i="1"/>
  <c r="AW163" i="1"/>
  <c r="BB163" i="1"/>
  <c r="AT163" i="1"/>
  <c r="AY163" i="1"/>
  <c r="BD163" i="1"/>
  <c r="BG163" i="1"/>
  <c r="AU163" i="1"/>
  <c r="AZ163" i="1"/>
  <c r="BE163" i="1"/>
  <c r="BH163" i="1"/>
  <c r="AI163" i="1"/>
  <c r="BI163" i="1"/>
  <c r="BJ163" i="1"/>
  <c r="BK163" i="1"/>
  <c r="BM163" i="1"/>
  <c r="AQ163" i="1"/>
  <c r="X163" i="1"/>
  <c r="FS141" i="1"/>
  <c r="ER141" i="1"/>
  <c r="EW141" i="1"/>
  <c r="EO141" i="1"/>
  <c r="ET141" i="1"/>
  <c r="EY141" i="1"/>
  <c r="FB141" i="1"/>
  <c r="ES141" i="1"/>
  <c r="EX141" i="1"/>
  <c r="EP141" i="1"/>
  <c r="EU141" i="1"/>
  <c r="EZ141" i="1"/>
  <c r="FC141" i="1"/>
  <c r="EQ141" i="1"/>
  <c r="EV141" i="1"/>
  <c r="FA141" i="1"/>
  <c r="FD141" i="1"/>
  <c r="AM141" i="1"/>
  <c r="FE141" i="1"/>
  <c r="FF141" i="1"/>
  <c r="FG141" i="1"/>
  <c r="FI141" i="1"/>
  <c r="EM141" i="1"/>
  <c r="DS141" i="1"/>
  <c r="DX141" i="1"/>
  <c r="DP141" i="1"/>
  <c r="DU141" i="1"/>
  <c r="DZ141" i="1"/>
  <c r="EC141" i="1"/>
  <c r="DT141" i="1"/>
  <c r="DY141" i="1"/>
  <c r="DQ141" i="1"/>
  <c r="DV141" i="1"/>
  <c r="EA141" i="1"/>
  <c r="ED141" i="1"/>
  <c r="DR141" i="1"/>
  <c r="DW141" i="1"/>
  <c r="EB141" i="1"/>
  <c r="EE141" i="1"/>
  <c r="AL141" i="1"/>
  <c r="EF141" i="1"/>
  <c r="EG141" i="1"/>
  <c r="EH141" i="1"/>
  <c r="EJ141" i="1"/>
  <c r="DN141" i="1"/>
  <c r="CT141" i="1"/>
  <c r="CY141" i="1"/>
  <c r="CQ141" i="1"/>
  <c r="CV141" i="1"/>
  <c r="DA141" i="1"/>
  <c r="DD141" i="1"/>
  <c r="CU141" i="1"/>
  <c r="CZ141" i="1"/>
  <c r="CR141" i="1"/>
  <c r="CW141" i="1"/>
  <c r="DB141" i="1"/>
  <c r="DE141" i="1"/>
  <c r="CS141" i="1"/>
  <c r="CX141" i="1"/>
  <c r="DC141" i="1"/>
  <c r="DF141" i="1"/>
  <c r="AK141" i="1"/>
  <c r="DG141" i="1"/>
  <c r="DH141" i="1"/>
  <c r="DI141" i="1"/>
  <c r="DK141" i="1"/>
  <c r="CO141" i="1"/>
  <c r="BU141" i="1"/>
  <c r="BZ141" i="1"/>
  <c r="BR141" i="1"/>
  <c r="BW141" i="1"/>
  <c r="CB141" i="1"/>
  <c r="CE141" i="1"/>
  <c r="BV141" i="1"/>
  <c r="CA141" i="1"/>
  <c r="BS141" i="1"/>
  <c r="BX141" i="1"/>
  <c r="CC141" i="1"/>
  <c r="CF141" i="1"/>
  <c r="BT141" i="1"/>
  <c r="BY141" i="1"/>
  <c r="CD141" i="1"/>
  <c r="CG141" i="1"/>
  <c r="AJ141" i="1"/>
  <c r="CH141" i="1"/>
  <c r="CI141" i="1"/>
  <c r="CJ141" i="1"/>
  <c r="CL141" i="1"/>
  <c r="BP141" i="1"/>
  <c r="AV141" i="1"/>
  <c r="BA141" i="1"/>
  <c r="AS141" i="1"/>
  <c r="AX141" i="1"/>
  <c r="BC141" i="1"/>
  <c r="BF141" i="1"/>
  <c r="AW141" i="1"/>
  <c r="BB141" i="1"/>
  <c r="AT141" i="1"/>
  <c r="AY141" i="1"/>
  <c r="BD141" i="1"/>
  <c r="BG141" i="1"/>
  <c r="AU141" i="1"/>
  <c r="AZ141" i="1"/>
  <c r="BE141" i="1"/>
  <c r="BH141" i="1"/>
  <c r="AI141" i="1"/>
  <c r="BI141" i="1"/>
  <c r="BJ141" i="1"/>
  <c r="BK141" i="1"/>
  <c r="BM141" i="1"/>
  <c r="AQ141" i="1"/>
  <c r="X141" i="1"/>
  <c r="FO238" i="1"/>
  <c r="FQ238" i="1"/>
  <c r="FS238" i="1"/>
  <c r="ER238" i="1"/>
  <c r="EW238" i="1"/>
  <c r="EO238" i="1"/>
  <c r="ET238" i="1"/>
  <c r="EY238" i="1"/>
  <c r="FB238" i="1"/>
  <c r="ES238" i="1"/>
  <c r="EX238" i="1"/>
  <c r="FC238" i="1"/>
  <c r="FD238" i="1"/>
  <c r="FE238" i="1"/>
  <c r="AM238" i="1"/>
  <c r="FF238" i="1"/>
  <c r="FG238" i="1"/>
  <c r="FI238" i="1"/>
  <c r="EP238" i="1"/>
  <c r="EU238" i="1"/>
  <c r="EZ238" i="1"/>
  <c r="EQ238" i="1"/>
  <c r="EV238" i="1"/>
  <c r="FA238" i="1"/>
  <c r="EM238" i="1"/>
  <c r="DS238" i="1"/>
  <c r="DX238" i="1"/>
  <c r="DP238" i="1"/>
  <c r="DU238" i="1"/>
  <c r="DZ238" i="1"/>
  <c r="EC238" i="1"/>
  <c r="DT238" i="1"/>
  <c r="DY238" i="1"/>
  <c r="ED238" i="1"/>
  <c r="EE238" i="1"/>
  <c r="EF238" i="1"/>
  <c r="AL238" i="1"/>
  <c r="EG238" i="1"/>
  <c r="EH238" i="1"/>
  <c r="EJ238" i="1"/>
  <c r="DQ238" i="1"/>
  <c r="DV238" i="1"/>
  <c r="EA238" i="1"/>
  <c r="DR238" i="1"/>
  <c r="DW238" i="1"/>
  <c r="EB238" i="1"/>
  <c r="DN238" i="1"/>
  <c r="CT238" i="1"/>
  <c r="CY238" i="1"/>
  <c r="CQ238" i="1"/>
  <c r="CV238" i="1"/>
  <c r="DA238" i="1"/>
  <c r="DD238" i="1"/>
  <c r="CU238" i="1"/>
  <c r="CZ238" i="1"/>
  <c r="DE238" i="1"/>
  <c r="DF238" i="1"/>
  <c r="DG238" i="1"/>
  <c r="AK238" i="1"/>
  <c r="DH238" i="1"/>
  <c r="DI238" i="1"/>
  <c r="DK238" i="1"/>
  <c r="CR238" i="1"/>
  <c r="CW238" i="1"/>
  <c r="DB238" i="1"/>
  <c r="CS238" i="1"/>
  <c r="CX238" i="1"/>
  <c r="DC238" i="1"/>
  <c r="CO238" i="1"/>
  <c r="BU238" i="1"/>
  <c r="BZ238" i="1"/>
  <c r="BR238" i="1"/>
  <c r="BW238" i="1"/>
  <c r="CB238" i="1"/>
  <c r="CE238" i="1"/>
  <c r="BV238" i="1"/>
  <c r="CA238" i="1"/>
  <c r="CF238" i="1"/>
  <c r="CG238" i="1"/>
  <c r="CH238" i="1"/>
  <c r="AJ238" i="1"/>
  <c r="CI238" i="1"/>
  <c r="CJ238" i="1"/>
  <c r="CL238" i="1"/>
  <c r="BS238" i="1"/>
  <c r="BX238" i="1"/>
  <c r="CC238" i="1"/>
  <c r="BT238" i="1"/>
  <c r="BY238" i="1"/>
  <c r="CD238" i="1"/>
  <c r="BP238" i="1"/>
  <c r="AV238" i="1"/>
  <c r="BA238" i="1"/>
  <c r="AS238" i="1"/>
  <c r="AX238" i="1"/>
  <c r="BC238" i="1"/>
  <c r="BF238" i="1"/>
  <c r="AW238" i="1"/>
  <c r="BB238" i="1"/>
  <c r="BG238" i="1"/>
  <c r="BH238" i="1"/>
  <c r="BI238" i="1"/>
  <c r="AI238" i="1"/>
  <c r="BJ238" i="1"/>
  <c r="BK238" i="1"/>
  <c r="BM238" i="1"/>
  <c r="AT238" i="1"/>
  <c r="AY238" i="1"/>
  <c r="BD238" i="1"/>
  <c r="AU238" i="1"/>
  <c r="AZ238" i="1"/>
  <c r="BE238" i="1"/>
  <c r="AQ238" i="1"/>
  <c r="X238" i="1"/>
  <c r="FS223" i="1"/>
  <c r="ER223" i="1"/>
  <c r="EW223" i="1"/>
  <c r="EO223" i="1"/>
  <c r="ET223" i="1"/>
  <c r="EY223" i="1"/>
  <c r="FB223" i="1"/>
  <c r="ES223" i="1"/>
  <c r="EX223" i="1"/>
  <c r="EP223" i="1"/>
  <c r="EU223" i="1"/>
  <c r="EZ223" i="1"/>
  <c r="FC223" i="1"/>
  <c r="EQ223" i="1"/>
  <c r="EV223" i="1"/>
  <c r="FA223" i="1"/>
  <c r="FD223" i="1"/>
  <c r="AM223" i="1"/>
  <c r="FE223" i="1"/>
  <c r="FF223" i="1"/>
  <c r="FG223" i="1"/>
  <c r="FI223" i="1"/>
  <c r="EM223" i="1"/>
  <c r="DS223" i="1"/>
  <c r="DX223" i="1"/>
  <c r="DP223" i="1"/>
  <c r="DU223" i="1"/>
  <c r="DZ223" i="1"/>
  <c r="EC223" i="1"/>
  <c r="DT223" i="1"/>
  <c r="DY223" i="1"/>
  <c r="DQ223" i="1"/>
  <c r="DV223" i="1"/>
  <c r="EA223" i="1"/>
  <c r="ED223" i="1"/>
  <c r="DR223" i="1"/>
  <c r="DW223" i="1"/>
  <c r="EB223" i="1"/>
  <c r="EE223" i="1"/>
  <c r="AL223" i="1"/>
  <c r="EF223" i="1"/>
  <c r="EG223" i="1"/>
  <c r="EH223" i="1"/>
  <c r="EJ223" i="1"/>
  <c r="DN223" i="1"/>
  <c r="CT223" i="1"/>
  <c r="CY223" i="1"/>
  <c r="CQ223" i="1"/>
  <c r="CV223" i="1"/>
  <c r="DA223" i="1"/>
  <c r="DD223" i="1"/>
  <c r="CU223" i="1"/>
  <c r="CZ223" i="1"/>
  <c r="CR223" i="1"/>
  <c r="CW223" i="1"/>
  <c r="DB223" i="1"/>
  <c r="DE223" i="1"/>
  <c r="CS223" i="1"/>
  <c r="CX223" i="1"/>
  <c r="DC223" i="1"/>
  <c r="DF223" i="1"/>
  <c r="AK223" i="1"/>
  <c r="DG223" i="1"/>
  <c r="DH223" i="1"/>
  <c r="DI223" i="1"/>
  <c r="DK223" i="1"/>
  <c r="CO223" i="1"/>
  <c r="BU223" i="1"/>
  <c r="BZ223" i="1"/>
  <c r="BR223" i="1"/>
  <c r="BW223" i="1"/>
  <c r="CB223" i="1"/>
  <c r="CE223" i="1"/>
  <c r="BV223" i="1"/>
  <c r="CA223" i="1"/>
  <c r="BS223" i="1"/>
  <c r="BX223" i="1"/>
  <c r="CC223" i="1"/>
  <c r="CF223" i="1"/>
  <c r="BT223" i="1"/>
  <c r="BY223" i="1"/>
  <c r="CD223" i="1"/>
  <c r="CG223" i="1"/>
  <c r="AJ223" i="1"/>
  <c r="CH223" i="1"/>
  <c r="CI223" i="1"/>
  <c r="CJ223" i="1"/>
  <c r="CL223" i="1"/>
  <c r="BP223" i="1"/>
  <c r="AV223" i="1"/>
  <c r="BA223" i="1"/>
  <c r="AS223" i="1"/>
  <c r="AX223" i="1"/>
  <c r="BC223" i="1"/>
  <c r="BF223" i="1"/>
  <c r="AW223" i="1"/>
  <c r="BB223" i="1"/>
  <c r="AT223" i="1"/>
  <c r="AY223" i="1"/>
  <c r="BD223" i="1"/>
  <c r="BG223" i="1"/>
  <c r="AU223" i="1"/>
  <c r="AZ223" i="1"/>
  <c r="BE223" i="1"/>
  <c r="BH223" i="1"/>
  <c r="AI223" i="1"/>
  <c r="BI223" i="1"/>
  <c r="BJ223" i="1"/>
  <c r="BK223" i="1"/>
  <c r="BM223" i="1"/>
  <c r="AQ223" i="1"/>
  <c r="X223" i="1"/>
  <c r="FO237" i="1"/>
  <c r="FQ237" i="1"/>
  <c r="FS237" i="1"/>
  <c r="ER237" i="1"/>
  <c r="EW237" i="1"/>
  <c r="EO237" i="1"/>
  <c r="ET237" i="1"/>
  <c r="EY237" i="1"/>
  <c r="FB237" i="1"/>
  <c r="ES237" i="1"/>
  <c r="EX237" i="1"/>
  <c r="FC237" i="1"/>
  <c r="FD237" i="1"/>
  <c r="FE237" i="1"/>
  <c r="AM237" i="1"/>
  <c r="FF237" i="1"/>
  <c r="FG237" i="1"/>
  <c r="FI237" i="1"/>
  <c r="EP237" i="1"/>
  <c r="EU237" i="1"/>
  <c r="EZ237" i="1"/>
  <c r="EQ237" i="1"/>
  <c r="EV237" i="1"/>
  <c r="FA237" i="1"/>
  <c r="EM237" i="1"/>
  <c r="DS237" i="1"/>
  <c r="DX237" i="1"/>
  <c r="DP237" i="1"/>
  <c r="DU237" i="1"/>
  <c r="DZ237" i="1"/>
  <c r="EC237" i="1"/>
  <c r="DT237" i="1"/>
  <c r="DY237" i="1"/>
  <c r="ED237" i="1"/>
  <c r="EE237" i="1"/>
  <c r="EF237" i="1"/>
  <c r="AL237" i="1"/>
  <c r="EG237" i="1"/>
  <c r="EH237" i="1"/>
  <c r="EJ237" i="1"/>
  <c r="DQ237" i="1"/>
  <c r="DV237" i="1"/>
  <c r="EA237" i="1"/>
  <c r="DR237" i="1"/>
  <c r="DW237" i="1"/>
  <c r="EB237" i="1"/>
  <c r="DN237" i="1"/>
  <c r="CT237" i="1"/>
  <c r="CY237" i="1"/>
  <c r="CQ237" i="1"/>
  <c r="CV237" i="1"/>
  <c r="DA237" i="1"/>
  <c r="DD237" i="1"/>
  <c r="CU237" i="1"/>
  <c r="CZ237" i="1"/>
  <c r="DE237" i="1"/>
  <c r="DF237" i="1"/>
  <c r="DG237" i="1"/>
  <c r="AK237" i="1"/>
  <c r="DH237" i="1"/>
  <c r="DI237" i="1"/>
  <c r="DK237" i="1"/>
  <c r="CR237" i="1"/>
  <c r="CW237" i="1"/>
  <c r="DB237" i="1"/>
  <c r="CS237" i="1"/>
  <c r="CX237" i="1"/>
  <c r="DC237" i="1"/>
  <c r="CO237" i="1"/>
  <c r="BU237" i="1"/>
  <c r="BZ237" i="1"/>
  <c r="BR237" i="1"/>
  <c r="BW237" i="1"/>
  <c r="CB237" i="1"/>
  <c r="CE237" i="1"/>
  <c r="BV237" i="1"/>
  <c r="CA237" i="1"/>
  <c r="CF237" i="1"/>
  <c r="CG237" i="1"/>
  <c r="CH237" i="1"/>
  <c r="AJ237" i="1"/>
  <c r="CI237" i="1"/>
  <c r="CJ237" i="1"/>
  <c r="CL237" i="1"/>
  <c r="BS237" i="1"/>
  <c r="BX237" i="1"/>
  <c r="CC237" i="1"/>
  <c r="BT237" i="1"/>
  <c r="BY237" i="1"/>
  <c r="CD237" i="1"/>
  <c r="BP237" i="1"/>
  <c r="AV237" i="1"/>
  <c r="BA237" i="1"/>
  <c r="AS237" i="1"/>
  <c r="AX237" i="1"/>
  <c r="BC237" i="1"/>
  <c r="BF237" i="1"/>
  <c r="AW237" i="1"/>
  <c r="BB237" i="1"/>
  <c r="BG237" i="1"/>
  <c r="BH237" i="1"/>
  <c r="BI237" i="1"/>
  <c r="AI237" i="1"/>
  <c r="BJ237" i="1"/>
  <c r="BK237" i="1"/>
  <c r="BM237" i="1"/>
  <c r="AT237" i="1"/>
  <c r="AY237" i="1"/>
  <c r="BD237" i="1"/>
  <c r="AU237" i="1"/>
  <c r="AZ237" i="1"/>
  <c r="BE237" i="1"/>
  <c r="AQ237" i="1"/>
  <c r="X237" i="1"/>
  <c r="FS192" i="1"/>
  <c r="ER192" i="1"/>
  <c r="EW192" i="1"/>
  <c r="EO192" i="1"/>
  <c r="ET192" i="1"/>
  <c r="EY192" i="1"/>
  <c r="FB192" i="1"/>
  <c r="ES192" i="1"/>
  <c r="EX192" i="1"/>
  <c r="FC192" i="1"/>
  <c r="FD192" i="1"/>
  <c r="FE192" i="1"/>
  <c r="AM192" i="1"/>
  <c r="FF192" i="1"/>
  <c r="FG192" i="1"/>
  <c r="FI192" i="1"/>
  <c r="EP192" i="1"/>
  <c r="EU192" i="1"/>
  <c r="EZ192" i="1"/>
  <c r="EQ192" i="1"/>
  <c r="EV192" i="1"/>
  <c r="FA192" i="1"/>
  <c r="EM192" i="1"/>
  <c r="DS192" i="1"/>
  <c r="DX192" i="1"/>
  <c r="DP192" i="1"/>
  <c r="DU192" i="1"/>
  <c r="DZ192" i="1"/>
  <c r="EC192" i="1"/>
  <c r="DT192" i="1"/>
  <c r="DY192" i="1"/>
  <c r="ED192" i="1"/>
  <c r="EE192" i="1"/>
  <c r="EF192" i="1"/>
  <c r="AL192" i="1"/>
  <c r="EG192" i="1"/>
  <c r="EH192" i="1"/>
  <c r="EJ192" i="1"/>
  <c r="DQ192" i="1"/>
  <c r="DV192" i="1"/>
  <c r="EA192" i="1"/>
  <c r="DR192" i="1"/>
  <c r="DW192" i="1"/>
  <c r="EB192" i="1"/>
  <c r="DN192" i="1"/>
  <c r="CT192" i="1"/>
  <c r="CY192" i="1"/>
  <c r="CQ192" i="1"/>
  <c r="CV192" i="1"/>
  <c r="DA192" i="1"/>
  <c r="DD192" i="1"/>
  <c r="CU192" i="1"/>
  <c r="CZ192" i="1"/>
  <c r="DE192" i="1"/>
  <c r="DF192" i="1"/>
  <c r="DG192" i="1"/>
  <c r="AK192" i="1"/>
  <c r="DH192" i="1"/>
  <c r="DI192" i="1"/>
  <c r="DK192" i="1"/>
  <c r="CR192" i="1"/>
  <c r="CW192" i="1"/>
  <c r="DB192" i="1"/>
  <c r="CS192" i="1"/>
  <c r="CX192" i="1"/>
  <c r="DC192" i="1"/>
  <c r="CO192" i="1"/>
  <c r="BU192" i="1"/>
  <c r="BZ192" i="1"/>
  <c r="BR192" i="1"/>
  <c r="BW192" i="1"/>
  <c r="CB192" i="1"/>
  <c r="CE192" i="1"/>
  <c r="BV192" i="1"/>
  <c r="CA192" i="1"/>
  <c r="CF192" i="1"/>
  <c r="CG192" i="1"/>
  <c r="CH192" i="1"/>
  <c r="AJ192" i="1"/>
  <c r="CI192" i="1"/>
  <c r="CJ192" i="1"/>
  <c r="CL192" i="1"/>
  <c r="BS192" i="1"/>
  <c r="BX192" i="1"/>
  <c r="CC192" i="1"/>
  <c r="BT192" i="1"/>
  <c r="BY192" i="1"/>
  <c r="CD192" i="1"/>
  <c r="BP192" i="1"/>
  <c r="AV192" i="1"/>
  <c r="BA192" i="1"/>
  <c r="AS192" i="1"/>
  <c r="AX192" i="1"/>
  <c r="BC192" i="1"/>
  <c r="BF192" i="1"/>
  <c r="AW192" i="1"/>
  <c r="BB192" i="1"/>
  <c r="BG192" i="1"/>
  <c r="BH192" i="1"/>
  <c r="BI192" i="1"/>
  <c r="AI192" i="1"/>
  <c r="BJ192" i="1"/>
  <c r="BK192" i="1"/>
  <c r="BM192" i="1"/>
  <c r="AT192" i="1"/>
  <c r="AY192" i="1"/>
  <c r="BD192" i="1"/>
  <c r="AU192" i="1"/>
  <c r="AZ192" i="1"/>
  <c r="BE192" i="1"/>
  <c r="AQ192" i="1"/>
  <c r="X192" i="1"/>
  <c r="FS430" i="1"/>
  <c r="ER430" i="1"/>
  <c r="EW430" i="1"/>
  <c r="EO430" i="1"/>
  <c r="ET430" i="1"/>
  <c r="EY430" i="1"/>
  <c r="FB430" i="1"/>
  <c r="ES430" i="1"/>
  <c r="EX430" i="1"/>
  <c r="EP430" i="1"/>
  <c r="EU430" i="1"/>
  <c r="EZ430" i="1"/>
  <c r="FC430" i="1"/>
  <c r="EQ430" i="1"/>
  <c r="EV430" i="1"/>
  <c r="FA430" i="1"/>
  <c r="FD430" i="1"/>
  <c r="AM430" i="1"/>
  <c r="FE430" i="1"/>
  <c r="FF430" i="1"/>
  <c r="FG430" i="1"/>
  <c r="FI430" i="1"/>
  <c r="EM430" i="1"/>
  <c r="DS430" i="1"/>
  <c r="DX430" i="1"/>
  <c r="DP430" i="1"/>
  <c r="DU430" i="1"/>
  <c r="DZ430" i="1"/>
  <c r="EC430" i="1"/>
  <c r="DT430" i="1"/>
  <c r="DY430" i="1"/>
  <c r="DQ430" i="1"/>
  <c r="DV430" i="1"/>
  <c r="EA430" i="1"/>
  <c r="ED430" i="1"/>
  <c r="DR430" i="1"/>
  <c r="DW430" i="1"/>
  <c r="EB430" i="1"/>
  <c r="EE430" i="1"/>
  <c r="AL430" i="1"/>
  <c r="EF430" i="1"/>
  <c r="EG430" i="1"/>
  <c r="EH430" i="1"/>
  <c r="EJ430" i="1"/>
  <c r="DN430" i="1"/>
  <c r="CT430" i="1"/>
  <c r="CY430" i="1"/>
  <c r="CQ430" i="1"/>
  <c r="CV430" i="1"/>
  <c r="DA430" i="1"/>
  <c r="DD430" i="1"/>
  <c r="CU430" i="1"/>
  <c r="CZ430" i="1"/>
  <c r="CR430" i="1"/>
  <c r="CW430" i="1"/>
  <c r="DB430" i="1"/>
  <c r="DE430" i="1"/>
  <c r="CS430" i="1"/>
  <c r="CX430" i="1"/>
  <c r="DC430" i="1"/>
  <c r="DF430" i="1"/>
  <c r="AK430" i="1"/>
  <c r="DG430" i="1"/>
  <c r="DH430" i="1"/>
  <c r="DI430" i="1"/>
  <c r="DK430" i="1"/>
  <c r="CO430" i="1"/>
  <c r="BU430" i="1"/>
  <c r="BZ430" i="1"/>
  <c r="BR430" i="1"/>
  <c r="BW430" i="1"/>
  <c r="CB430" i="1"/>
  <c r="CE430" i="1"/>
  <c r="BV430" i="1"/>
  <c r="CA430" i="1"/>
  <c r="BS430" i="1"/>
  <c r="BX430" i="1"/>
  <c r="CC430" i="1"/>
  <c r="CF430" i="1"/>
  <c r="BT430" i="1"/>
  <c r="BY430" i="1"/>
  <c r="CD430" i="1"/>
  <c r="CG430" i="1"/>
  <c r="AJ430" i="1"/>
  <c r="CH430" i="1"/>
  <c r="CI430" i="1"/>
  <c r="CJ430" i="1"/>
  <c r="CL430" i="1"/>
  <c r="BP430" i="1"/>
  <c r="AV430" i="1"/>
  <c r="BA430" i="1"/>
  <c r="AS430" i="1"/>
  <c r="AX430" i="1"/>
  <c r="BC430" i="1"/>
  <c r="BF430" i="1"/>
  <c r="AW430" i="1"/>
  <c r="BB430" i="1"/>
  <c r="AT430" i="1"/>
  <c r="AY430" i="1"/>
  <c r="BD430" i="1"/>
  <c r="BG430" i="1"/>
  <c r="AU430" i="1"/>
  <c r="AZ430" i="1"/>
  <c r="BE430" i="1"/>
  <c r="BH430" i="1"/>
  <c r="AI430" i="1"/>
  <c r="BI430" i="1"/>
  <c r="BJ430" i="1"/>
  <c r="BK430" i="1"/>
  <c r="BM430" i="1"/>
  <c r="AQ430" i="1"/>
  <c r="X430" i="1"/>
  <c r="FS152" i="1"/>
  <c r="ER152" i="1"/>
  <c r="EW152" i="1"/>
  <c r="EO152" i="1"/>
  <c r="ET152" i="1"/>
  <c r="EY152" i="1"/>
  <c r="FB152" i="1"/>
  <c r="ES152" i="1"/>
  <c r="EX152" i="1"/>
  <c r="EP152" i="1"/>
  <c r="EU152" i="1"/>
  <c r="EZ152" i="1"/>
  <c r="FC152" i="1"/>
  <c r="EQ152" i="1"/>
  <c r="EV152" i="1"/>
  <c r="FA152" i="1"/>
  <c r="FD152" i="1"/>
  <c r="AM152" i="1"/>
  <c r="FE152" i="1"/>
  <c r="FF152" i="1"/>
  <c r="FG152" i="1"/>
  <c r="FI152" i="1"/>
  <c r="EM152" i="1"/>
  <c r="DS152" i="1"/>
  <c r="DX152" i="1"/>
  <c r="DP152" i="1"/>
  <c r="DU152" i="1"/>
  <c r="DZ152" i="1"/>
  <c r="EC152" i="1"/>
  <c r="DT152" i="1"/>
  <c r="DY152" i="1"/>
  <c r="DQ152" i="1"/>
  <c r="DV152" i="1"/>
  <c r="EA152" i="1"/>
  <c r="ED152" i="1"/>
  <c r="DR152" i="1"/>
  <c r="DW152" i="1"/>
  <c r="EB152" i="1"/>
  <c r="EE152" i="1"/>
  <c r="AL152" i="1"/>
  <c r="EF152" i="1"/>
  <c r="EG152" i="1"/>
  <c r="EH152" i="1"/>
  <c r="EJ152" i="1"/>
  <c r="DN152" i="1"/>
  <c r="CT152" i="1"/>
  <c r="CY152" i="1"/>
  <c r="CQ152" i="1"/>
  <c r="CV152" i="1"/>
  <c r="DA152" i="1"/>
  <c r="DD152" i="1"/>
  <c r="CU152" i="1"/>
  <c r="CZ152" i="1"/>
  <c r="CR152" i="1"/>
  <c r="CW152" i="1"/>
  <c r="DB152" i="1"/>
  <c r="DE152" i="1"/>
  <c r="CS152" i="1"/>
  <c r="CX152" i="1"/>
  <c r="DC152" i="1"/>
  <c r="DF152" i="1"/>
  <c r="AK152" i="1"/>
  <c r="DG152" i="1"/>
  <c r="DH152" i="1"/>
  <c r="DI152" i="1"/>
  <c r="DK152" i="1"/>
  <c r="CO152" i="1"/>
  <c r="BU152" i="1"/>
  <c r="BZ152" i="1"/>
  <c r="BR152" i="1"/>
  <c r="BW152" i="1"/>
  <c r="CB152" i="1"/>
  <c r="CE152" i="1"/>
  <c r="BV152" i="1"/>
  <c r="CA152" i="1"/>
  <c r="BS152" i="1"/>
  <c r="BX152" i="1"/>
  <c r="CC152" i="1"/>
  <c r="CF152" i="1"/>
  <c r="BT152" i="1"/>
  <c r="BY152" i="1"/>
  <c r="CD152" i="1"/>
  <c r="CG152" i="1"/>
  <c r="AJ152" i="1"/>
  <c r="CH152" i="1"/>
  <c r="CI152" i="1"/>
  <c r="CJ152" i="1"/>
  <c r="CL152" i="1"/>
  <c r="BP152" i="1"/>
  <c r="AV152" i="1"/>
  <c r="BA152" i="1"/>
  <c r="AS152" i="1"/>
  <c r="AX152" i="1"/>
  <c r="BC152" i="1"/>
  <c r="BF152" i="1"/>
  <c r="AW152" i="1"/>
  <c r="BB152" i="1"/>
  <c r="AT152" i="1"/>
  <c r="AY152" i="1"/>
  <c r="BD152" i="1"/>
  <c r="BG152" i="1"/>
  <c r="AU152" i="1"/>
  <c r="AZ152" i="1"/>
  <c r="BE152" i="1"/>
  <c r="BH152" i="1"/>
  <c r="AI152" i="1"/>
  <c r="BI152" i="1"/>
  <c r="BJ152" i="1"/>
  <c r="BK152" i="1"/>
  <c r="BM152" i="1"/>
  <c r="AQ152" i="1"/>
  <c r="X152" i="1"/>
  <c r="FS455" i="1"/>
  <c r="ER455" i="1"/>
  <c r="EW455" i="1"/>
  <c r="EO455" i="1"/>
  <c r="ET455" i="1"/>
  <c r="EY455" i="1"/>
  <c r="FB455" i="1"/>
  <c r="ES455" i="1"/>
  <c r="EX455" i="1"/>
  <c r="EP455" i="1"/>
  <c r="EU455" i="1"/>
  <c r="EZ455" i="1"/>
  <c r="FC455" i="1"/>
  <c r="EQ455" i="1"/>
  <c r="EV455" i="1"/>
  <c r="FA455" i="1"/>
  <c r="FD455" i="1"/>
  <c r="AM455" i="1"/>
  <c r="FE455" i="1"/>
  <c r="FF455" i="1"/>
  <c r="FG455" i="1"/>
  <c r="FI455" i="1"/>
  <c r="EM455" i="1"/>
  <c r="DS455" i="1"/>
  <c r="DX455" i="1"/>
  <c r="DP455" i="1"/>
  <c r="DU455" i="1"/>
  <c r="DZ455" i="1"/>
  <c r="EC455" i="1"/>
  <c r="DT455" i="1"/>
  <c r="DY455" i="1"/>
  <c r="DQ455" i="1"/>
  <c r="DV455" i="1"/>
  <c r="EA455" i="1"/>
  <c r="ED455" i="1"/>
  <c r="DR455" i="1"/>
  <c r="DW455" i="1"/>
  <c r="EB455" i="1"/>
  <c r="EE455" i="1"/>
  <c r="AL455" i="1"/>
  <c r="EF455" i="1"/>
  <c r="EG455" i="1"/>
  <c r="EH455" i="1"/>
  <c r="EJ455" i="1"/>
  <c r="DN455" i="1"/>
  <c r="CT455" i="1"/>
  <c r="CY455" i="1"/>
  <c r="CQ455" i="1"/>
  <c r="CV455" i="1"/>
  <c r="DA455" i="1"/>
  <c r="DD455" i="1"/>
  <c r="CU455" i="1"/>
  <c r="CZ455" i="1"/>
  <c r="CR455" i="1"/>
  <c r="CW455" i="1"/>
  <c r="DB455" i="1"/>
  <c r="DE455" i="1"/>
  <c r="CS455" i="1"/>
  <c r="CX455" i="1"/>
  <c r="DC455" i="1"/>
  <c r="DF455" i="1"/>
  <c r="AK455" i="1"/>
  <c r="DG455" i="1"/>
  <c r="DH455" i="1"/>
  <c r="DI455" i="1"/>
  <c r="DK455" i="1"/>
  <c r="CO455" i="1"/>
  <c r="BU455" i="1"/>
  <c r="BZ455" i="1"/>
  <c r="BR455" i="1"/>
  <c r="BW455" i="1"/>
  <c r="CB455" i="1"/>
  <c r="CE455" i="1"/>
  <c r="BV455" i="1"/>
  <c r="CA455" i="1"/>
  <c r="BS455" i="1"/>
  <c r="BX455" i="1"/>
  <c r="CC455" i="1"/>
  <c r="CF455" i="1"/>
  <c r="BT455" i="1"/>
  <c r="BY455" i="1"/>
  <c r="CD455" i="1"/>
  <c r="CG455" i="1"/>
  <c r="AJ455" i="1"/>
  <c r="CH455" i="1"/>
  <c r="CI455" i="1"/>
  <c r="CJ455" i="1"/>
  <c r="CL455" i="1"/>
  <c r="BP455" i="1"/>
  <c r="AV455" i="1"/>
  <c r="BA455" i="1"/>
  <c r="AS455" i="1"/>
  <c r="AX455" i="1"/>
  <c r="BC455" i="1"/>
  <c r="BF455" i="1"/>
  <c r="AW455" i="1"/>
  <c r="BB455" i="1"/>
  <c r="AT455" i="1"/>
  <c r="AY455" i="1"/>
  <c r="BD455" i="1"/>
  <c r="BG455" i="1"/>
  <c r="AU455" i="1"/>
  <c r="AZ455" i="1"/>
  <c r="BE455" i="1"/>
  <c r="BH455" i="1"/>
  <c r="AI455" i="1"/>
  <c r="BI455" i="1"/>
  <c r="BJ455" i="1"/>
  <c r="BK455" i="1"/>
  <c r="BM455" i="1"/>
  <c r="AQ455" i="1"/>
  <c r="X455" i="1"/>
  <c r="FQ212" i="1"/>
  <c r="FS212" i="1"/>
  <c r="ER212" i="1"/>
  <c r="EW212" i="1"/>
  <c r="EO212" i="1"/>
  <c r="ET212" i="1"/>
  <c r="EY212" i="1"/>
  <c r="FB212" i="1"/>
  <c r="ES212" i="1"/>
  <c r="EX212" i="1"/>
  <c r="FC212" i="1"/>
  <c r="FD212" i="1"/>
  <c r="FE212" i="1"/>
  <c r="AM212" i="1"/>
  <c r="FF212" i="1"/>
  <c r="FG212" i="1"/>
  <c r="FI212" i="1"/>
  <c r="EP212" i="1"/>
  <c r="EU212" i="1"/>
  <c r="EZ212" i="1"/>
  <c r="EQ212" i="1"/>
  <c r="EV212" i="1"/>
  <c r="FA212" i="1"/>
  <c r="EM212" i="1"/>
  <c r="DS212" i="1"/>
  <c r="DX212" i="1"/>
  <c r="DP212" i="1"/>
  <c r="DU212" i="1"/>
  <c r="DZ212" i="1"/>
  <c r="EC212" i="1"/>
  <c r="DT212" i="1"/>
  <c r="DY212" i="1"/>
  <c r="ED212" i="1"/>
  <c r="EE212" i="1"/>
  <c r="EF212" i="1"/>
  <c r="AL212" i="1"/>
  <c r="EG212" i="1"/>
  <c r="EH212" i="1"/>
  <c r="EJ212" i="1"/>
  <c r="DQ212" i="1"/>
  <c r="DV212" i="1"/>
  <c r="EA212" i="1"/>
  <c r="DR212" i="1"/>
  <c r="DW212" i="1"/>
  <c r="EB212" i="1"/>
  <c r="DN212" i="1"/>
  <c r="CT212" i="1"/>
  <c r="CY212" i="1"/>
  <c r="CQ212" i="1"/>
  <c r="CV212" i="1"/>
  <c r="DA212" i="1"/>
  <c r="DD212" i="1"/>
  <c r="CU212" i="1"/>
  <c r="CZ212" i="1"/>
  <c r="DE212" i="1"/>
  <c r="DF212" i="1"/>
  <c r="DG212" i="1"/>
  <c r="AK212" i="1"/>
  <c r="DH212" i="1"/>
  <c r="DI212" i="1"/>
  <c r="DK212" i="1"/>
  <c r="CR212" i="1"/>
  <c r="CW212" i="1"/>
  <c r="DB212" i="1"/>
  <c r="CS212" i="1"/>
  <c r="CX212" i="1"/>
  <c r="DC212" i="1"/>
  <c r="CO212" i="1"/>
  <c r="BU212" i="1"/>
  <c r="BZ212" i="1"/>
  <c r="BR212" i="1"/>
  <c r="BW212" i="1"/>
  <c r="CB212" i="1"/>
  <c r="CE212" i="1"/>
  <c r="BV212" i="1"/>
  <c r="CA212" i="1"/>
  <c r="CF212" i="1"/>
  <c r="CG212" i="1"/>
  <c r="CH212" i="1"/>
  <c r="AJ212" i="1"/>
  <c r="CI212" i="1"/>
  <c r="CJ212" i="1"/>
  <c r="CL212" i="1"/>
  <c r="BS212" i="1"/>
  <c r="BX212" i="1"/>
  <c r="CC212" i="1"/>
  <c r="BT212" i="1"/>
  <c r="BY212" i="1"/>
  <c r="CD212" i="1"/>
  <c r="BP212" i="1"/>
  <c r="AV212" i="1"/>
  <c r="BA212" i="1"/>
  <c r="AS212" i="1"/>
  <c r="AX212" i="1"/>
  <c r="BC212" i="1"/>
  <c r="BF212" i="1"/>
  <c r="AW212" i="1"/>
  <c r="BB212" i="1"/>
  <c r="BG212" i="1"/>
  <c r="BH212" i="1"/>
  <c r="BI212" i="1"/>
  <c r="AI212" i="1"/>
  <c r="BJ212" i="1"/>
  <c r="BK212" i="1"/>
  <c r="BM212" i="1"/>
  <c r="AT212" i="1"/>
  <c r="AY212" i="1"/>
  <c r="BD212" i="1"/>
  <c r="AU212" i="1"/>
  <c r="AZ212" i="1"/>
  <c r="BE212" i="1"/>
  <c r="AQ212" i="1"/>
  <c r="X212" i="1"/>
  <c r="FO236" i="1"/>
  <c r="FQ236" i="1"/>
  <c r="FS236" i="1"/>
  <c r="ER236" i="1"/>
  <c r="EW236" i="1"/>
  <c r="EO236" i="1"/>
  <c r="ET236" i="1"/>
  <c r="EY236" i="1"/>
  <c r="FB236" i="1"/>
  <c r="ES236" i="1"/>
  <c r="EX236" i="1"/>
  <c r="FC236" i="1"/>
  <c r="FD236" i="1"/>
  <c r="FE236" i="1"/>
  <c r="AM236" i="1"/>
  <c r="FF236" i="1"/>
  <c r="FG236" i="1"/>
  <c r="FI236" i="1"/>
  <c r="EP236" i="1"/>
  <c r="EU236" i="1"/>
  <c r="EZ236" i="1"/>
  <c r="EQ236" i="1"/>
  <c r="EV236" i="1"/>
  <c r="FA236" i="1"/>
  <c r="EM236" i="1"/>
  <c r="DS236" i="1"/>
  <c r="DX236" i="1"/>
  <c r="DP236" i="1"/>
  <c r="DU236" i="1"/>
  <c r="DZ236" i="1"/>
  <c r="EC236" i="1"/>
  <c r="DT236" i="1"/>
  <c r="DY236" i="1"/>
  <c r="ED236" i="1"/>
  <c r="EE236" i="1"/>
  <c r="EF236" i="1"/>
  <c r="AL236" i="1"/>
  <c r="EG236" i="1"/>
  <c r="EH236" i="1"/>
  <c r="EJ236" i="1"/>
  <c r="DQ236" i="1"/>
  <c r="DV236" i="1"/>
  <c r="EA236" i="1"/>
  <c r="DR236" i="1"/>
  <c r="DW236" i="1"/>
  <c r="EB236" i="1"/>
  <c r="DN236" i="1"/>
  <c r="CT236" i="1"/>
  <c r="CY236" i="1"/>
  <c r="CQ236" i="1"/>
  <c r="CV236" i="1"/>
  <c r="DA236" i="1"/>
  <c r="DD236" i="1"/>
  <c r="CU236" i="1"/>
  <c r="CZ236" i="1"/>
  <c r="DE236" i="1"/>
  <c r="DF236" i="1"/>
  <c r="DG236" i="1"/>
  <c r="AK236" i="1"/>
  <c r="DH236" i="1"/>
  <c r="DI236" i="1"/>
  <c r="DK236" i="1"/>
  <c r="CR236" i="1"/>
  <c r="CW236" i="1"/>
  <c r="DB236" i="1"/>
  <c r="CS236" i="1"/>
  <c r="CX236" i="1"/>
  <c r="DC236" i="1"/>
  <c r="CO236" i="1"/>
  <c r="BU236" i="1"/>
  <c r="BZ236" i="1"/>
  <c r="BR236" i="1"/>
  <c r="BW236" i="1"/>
  <c r="CB236" i="1"/>
  <c r="CE236" i="1"/>
  <c r="BV236" i="1"/>
  <c r="CA236" i="1"/>
  <c r="CF236" i="1"/>
  <c r="CG236" i="1"/>
  <c r="CH236" i="1"/>
  <c r="AJ236" i="1"/>
  <c r="CI236" i="1"/>
  <c r="CJ236" i="1"/>
  <c r="CL236" i="1"/>
  <c r="BS236" i="1"/>
  <c r="BX236" i="1"/>
  <c r="CC236" i="1"/>
  <c r="BT236" i="1"/>
  <c r="BY236" i="1"/>
  <c r="CD236" i="1"/>
  <c r="BP236" i="1"/>
  <c r="AV236" i="1"/>
  <c r="BA236" i="1"/>
  <c r="AS236" i="1"/>
  <c r="AX236" i="1"/>
  <c r="BC236" i="1"/>
  <c r="BF236" i="1"/>
  <c r="AW236" i="1"/>
  <c r="BB236" i="1"/>
  <c r="BG236" i="1"/>
  <c r="BH236" i="1"/>
  <c r="BI236" i="1"/>
  <c r="AI236" i="1"/>
  <c r="BJ236" i="1"/>
  <c r="BK236" i="1"/>
  <c r="BM236" i="1"/>
  <c r="AT236" i="1"/>
  <c r="AY236" i="1"/>
  <c r="BD236" i="1"/>
  <c r="AU236" i="1"/>
  <c r="AZ236" i="1"/>
  <c r="BE236" i="1"/>
  <c r="AQ236" i="1"/>
  <c r="X236" i="1"/>
  <c r="FS425" i="1"/>
  <c r="ER425" i="1"/>
  <c r="EW425" i="1"/>
  <c r="EO425" i="1"/>
  <c r="ET425" i="1"/>
  <c r="EY425" i="1"/>
  <c r="FB425" i="1"/>
  <c r="ES425" i="1"/>
  <c r="EX425" i="1"/>
  <c r="EP425" i="1"/>
  <c r="EU425" i="1"/>
  <c r="EZ425" i="1"/>
  <c r="FC425" i="1"/>
  <c r="EQ425" i="1"/>
  <c r="EV425" i="1"/>
  <c r="FA425" i="1"/>
  <c r="FD425" i="1"/>
  <c r="AM425" i="1"/>
  <c r="FE425" i="1"/>
  <c r="FF425" i="1"/>
  <c r="FG425" i="1"/>
  <c r="FI425" i="1"/>
  <c r="EM425" i="1"/>
  <c r="DS425" i="1"/>
  <c r="DX425" i="1"/>
  <c r="DP425" i="1"/>
  <c r="DU425" i="1"/>
  <c r="DZ425" i="1"/>
  <c r="EC425" i="1"/>
  <c r="DT425" i="1"/>
  <c r="DY425" i="1"/>
  <c r="DQ425" i="1"/>
  <c r="DV425" i="1"/>
  <c r="EA425" i="1"/>
  <c r="ED425" i="1"/>
  <c r="DR425" i="1"/>
  <c r="DW425" i="1"/>
  <c r="EB425" i="1"/>
  <c r="EE425" i="1"/>
  <c r="AL425" i="1"/>
  <c r="EF425" i="1"/>
  <c r="EG425" i="1"/>
  <c r="EH425" i="1"/>
  <c r="EJ425" i="1"/>
  <c r="DN425" i="1"/>
  <c r="CT425" i="1"/>
  <c r="CY425" i="1"/>
  <c r="CQ425" i="1"/>
  <c r="CV425" i="1"/>
  <c r="DA425" i="1"/>
  <c r="DD425" i="1"/>
  <c r="CU425" i="1"/>
  <c r="CZ425" i="1"/>
  <c r="CR425" i="1"/>
  <c r="CW425" i="1"/>
  <c r="DB425" i="1"/>
  <c r="DE425" i="1"/>
  <c r="CS425" i="1"/>
  <c r="CX425" i="1"/>
  <c r="DC425" i="1"/>
  <c r="DF425" i="1"/>
  <c r="AK425" i="1"/>
  <c r="DG425" i="1"/>
  <c r="DH425" i="1"/>
  <c r="DI425" i="1"/>
  <c r="DK425" i="1"/>
  <c r="CO425" i="1"/>
  <c r="BU425" i="1"/>
  <c r="BZ425" i="1"/>
  <c r="BR425" i="1"/>
  <c r="BW425" i="1"/>
  <c r="CB425" i="1"/>
  <c r="CE425" i="1"/>
  <c r="BV425" i="1"/>
  <c r="CA425" i="1"/>
  <c r="BS425" i="1"/>
  <c r="BX425" i="1"/>
  <c r="CC425" i="1"/>
  <c r="CF425" i="1"/>
  <c r="BT425" i="1"/>
  <c r="BY425" i="1"/>
  <c r="CD425" i="1"/>
  <c r="CG425" i="1"/>
  <c r="AJ425" i="1"/>
  <c r="CH425" i="1"/>
  <c r="CI425" i="1"/>
  <c r="CJ425" i="1"/>
  <c r="CL425" i="1"/>
  <c r="BP425" i="1"/>
  <c r="AV425" i="1"/>
  <c r="BA425" i="1"/>
  <c r="AS425" i="1"/>
  <c r="AX425" i="1"/>
  <c r="BC425" i="1"/>
  <c r="BF425" i="1"/>
  <c r="AW425" i="1"/>
  <c r="BB425" i="1"/>
  <c r="AT425" i="1"/>
  <c r="AY425" i="1"/>
  <c r="BD425" i="1"/>
  <c r="BG425" i="1"/>
  <c r="AU425" i="1"/>
  <c r="AZ425" i="1"/>
  <c r="BE425" i="1"/>
  <c r="BH425" i="1"/>
  <c r="AI425" i="1"/>
  <c r="BI425" i="1"/>
  <c r="BJ425" i="1"/>
  <c r="BK425" i="1"/>
  <c r="BM425" i="1"/>
  <c r="AQ425" i="1"/>
  <c r="X425" i="1"/>
  <c r="FO235" i="1"/>
  <c r="FQ235" i="1"/>
  <c r="FS235" i="1"/>
  <c r="ER235" i="1"/>
  <c r="EW235" i="1"/>
  <c r="EO235" i="1"/>
  <c r="ET235" i="1"/>
  <c r="EY235" i="1"/>
  <c r="FB235" i="1"/>
  <c r="ES235" i="1"/>
  <c r="EX235" i="1"/>
  <c r="FC235" i="1"/>
  <c r="FD235" i="1"/>
  <c r="FE235" i="1"/>
  <c r="AM235" i="1"/>
  <c r="FF235" i="1"/>
  <c r="FG235" i="1"/>
  <c r="FI235" i="1"/>
  <c r="EP235" i="1"/>
  <c r="EU235" i="1"/>
  <c r="EZ235" i="1"/>
  <c r="EQ235" i="1"/>
  <c r="EV235" i="1"/>
  <c r="FA235" i="1"/>
  <c r="EM235" i="1"/>
  <c r="DS235" i="1"/>
  <c r="DX235" i="1"/>
  <c r="DP235" i="1"/>
  <c r="DU235" i="1"/>
  <c r="DZ235" i="1"/>
  <c r="EC235" i="1"/>
  <c r="DT235" i="1"/>
  <c r="DY235" i="1"/>
  <c r="ED235" i="1"/>
  <c r="EE235" i="1"/>
  <c r="EF235" i="1"/>
  <c r="AL235" i="1"/>
  <c r="EG235" i="1"/>
  <c r="EH235" i="1"/>
  <c r="EJ235" i="1"/>
  <c r="DQ235" i="1"/>
  <c r="DV235" i="1"/>
  <c r="EA235" i="1"/>
  <c r="DR235" i="1"/>
  <c r="DW235" i="1"/>
  <c r="EB235" i="1"/>
  <c r="DN235" i="1"/>
  <c r="CT235" i="1"/>
  <c r="CY235" i="1"/>
  <c r="CQ235" i="1"/>
  <c r="CV235" i="1"/>
  <c r="DA235" i="1"/>
  <c r="DD235" i="1"/>
  <c r="CU235" i="1"/>
  <c r="CZ235" i="1"/>
  <c r="DE235" i="1"/>
  <c r="DF235" i="1"/>
  <c r="DG235" i="1"/>
  <c r="AK235" i="1"/>
  <c r="DH235" i="1"/>
  <c r="DI235" i="1"/>
  <c r="DK235" i="1"/>
  <c r="CR235" i="1"/>
  <c r="CW235" i="1"/>
  <c r="DB235" i="1"/>
  <c r="CS235" i="1"/>
  <c r="CX235" i="1"/>
  <c r="DC235" i="1"/>
  <c r="CO235" i="1"/>
  <c r="BU235" i="1"/>
  <c r="BZ235" i="1"/>
  <c r="BR235" i="1"/>
  <c r="BW235" i="1"/>
  <c r="CB235" i="1"/>
  <c r="CE235" i="1"/>
  <c r="BV235" i="1"/>
  <c r="CA235" i="1"/>
  <c r="CF235" i="1"/>
  <c r="CG235" i="1"/>
  <c r="CH235" i="1"/>
  <c r="AJ235" i="1"/>
  <c r="CI235" i="1"/>
  <c r="CJ235" i="1"/>
  <c r="CL235" i="1"/>
  <c r="BS235" i="1"/>
  <c r="BX235" i="1"/>
  <c r="CC235" i="1"/>
  <c r="BT235" i="1"/>
  <c r="BY235" i="1"/>
  <c r="CD235" i="1"/>
  <c r="BP235" i="1"/>
  <c r="AV235" i="1"/>
  <c r="BA235" i="1"/>
  <c r="AS235" i="1"/>
  <c r="AX235" i="1"/>
  <c r="BC235" i="1"/>
  <c r="BF235" i="1"/>
  <c r="AW235" i="1"/>
  <c r="BB235" i="1"/>
  <c r="BG235" i="1"/>
  <c r="BH235" i="1"/>
  <c r="BI235" i="1"/>
  <c r="AI235" i="1"/>
  <c r="BJ235" i="1"/>
  <c r="BK235" i="1"/>
  <c r="BM235" i="1"/>
  <c r="AT235" i="1"/>
  <c r="AY235" i="1"/>
  <c r="BD235" i="1"/>
  <c r="AU235" i="1"/>
  <c r="AZ235" i="1"/>
  <c r="BE235" i="1"/>
  <c r="AQ235" i="1"/>
  <c r="X235" i="1"/>
  <c r="FS182" i="1"/>
  <c r="ER182" i="1"/>
  <c r="EW182" i="1"/>
  <c r="EO182" i="1"/>
  <c r="ET182" i="1"/>
  <c r="EY182" i="1"/>
  <c r="FB182" i="1"/>
  <c r="ES182" i="1"/>
  <c r="EX182" i="1"/>
  <c r="EP182" i="1"/>
  <c r="EU182" i="1"/>
  <c r="EZ182" i="1"/>
  <c r="FC182" i="1"/>
  <c r="EQ182" i="1"/>
  <c r="EV182" i="1"/>
  <c r="FA182" i="1"/>
  <c r="FD182" i="1"/>
  <c r="AM182" i="1"/>
  <c r="FE182" i="1"/>
  <c r="FF182" i="1"/>
  <c r="FG182" i="1"/>
  <c r="FI182" i="1"/>
  <c r="EM182" i="1"/>
  <c r="DS182" i="1"/>
  <c r="DX182" i="1"/>
  <c r="DP182" i="1"/>
  <c r="DU182" i="1"/>
  <c r="DZ182" i="1"/>
  <c r="EC182" i="1"/>
  <c r="DT182" i="1"/>
  <c r="DY182" i="1"/>
  <c r="DQ182" i="1"/>
  <c r="DV182" i="1"/>
  <c r="EA182" i="1"/>
  <c r="ED182" i="1"/>
  <c r="DR182" i="1"/>
  <c r="DW182" i="1"/>
  <c r="EB182" i="1"/>
  <c r="EE182" i="1"/>
  <c r="AL182" i="1"/>
  <c r="EF182" i="1"/>
  <c r="EG182" i="1"/>
  <c r="EH182" i="1"/>
  <c r="EJ182" i="1"/>
  <c r="DN182" i="1"/>
  <c r="CT182" i="1"/>
  <c r="CY182" i="1"/>
  <c r="CQ182" i="1"/>
  <c r="CV182" i="1"/>
  <c r="DA182" i="1"/>
  <c r="DD182" i="1"/>
  <c r="CU182" i="1"/>
  <c r="CZ182" i="1"/>
  <c r="CR182" i="1"/>
  <c r="CW182" i="1"/>
  <c r="DB182" i="1"/>
  <c r="DE182" i="1"/>
  <c r="CS182" i="1"/>
  <c r="CX182" i="1"/>
  <c r="DC182" i="1"/>
  <c r="DF182" i="1"/>
  <c r="AK182" i="1"/>
  <c r="DG182" i="1"/>
  <c r="DH182" i="1"/>
  <c r="DI182" i="1"/>
  <c r="DK182" i="1"/>
  <c r="CO182" i="1"/>
  <c r="BU182" i="1"/>
  <c r="BZ182" i="1"/>
  <c r="BR182" i="1"/>
  <c r="BW182" i="1"/>
  <c r="CB182" i="1"/>
  <c r="CE182" i="1"/>
  <c r="BV182" i="1"/>
  <c r="CA182" i="1"/>
  <c r="BS182" i="1"/>
  <c r="BX182" i="1"/>
  <c r="CC182" i="1"/>
  <c r="CF182" i="1"/>
  <c r="BT182" i="1"/>
  <c r="BY182" i="1"/>
  <c r="CD182" i="1"/>
  <c r="CG182" i="1"/>
  <c r="AJ182" i="1"/>
  <c r="CH182" i="1"/>
  <c r="CI182" i="1"/>
  <c r="CJ182" i="1"/>
  <c r="CL182" i="1"/>
  <c r="BP182" i="1"/>
  <c r="AV182" i="1"/>
  <c r="BA182" i="1"/>
  <c r="AS182" i="1"/>
  <c r="AX182" i="1"/>
  <c r="BC182" i="1"/>
  <c r="BF182" i="1"/>
  <c r="AW182" i="1"/>
  <c r="BB182" i="1"/>
  <c r="AT182" i="1"/>
  <c r="AY182" i="1"/>
  <c r="BD182" i="1"/>
  <c r="BG182" i="1"/>
  <c r="AU182" i="1"/>
  <c r="AZ182" i="1"/>
  <c r="BE182" i="1"/>
  <c r="BH182" i="1"/>
  <c r="AI182" i="1"/>
  <c r="BI182" i="1"/>
  <c r="BJ182" i="1"/>
  <c r="BK182" i="1"/>
  <c r="BM182" i="1"/>
  <c r="AQ182" i="1"/>
  <c r="X182" i="1"/>
  <c r="FS228" i="1"/>
  <c r="ER228" i="1"/>
  <c r="EW228" i="1"/>
  <c r="EO228" i="1"/>
  <c r="ET228" i="1"/>
  <c r="EY228" i="1"/>
  <c r="FB228" i="1"/>
  <c r="ES228" i="1"/>
  <c r="EX228" i="1"/>
  <c r="EP228" i="1"/>
  <c r="EU228" i="1"/>
  <c r="EZ228" i="1"/>
  <c r="FC228" i="1"/>
  <c r="EQ228" i="1"/>
  <c r="EV228" i="1"/>
  <c r="FA228" i="1"/>
  <c r="FD228" i="1"/>
  <c r="AM228" i="1"/>
  <c r="FE228" i="1"/>
  <c r="FF228" i="1"/>
  <c r="FG228" i="1"/>
  <c r="FI228" i="1"/>
  <c r="EM228" i="1"/>
  <c r="DS228" i="1"/>
  <c r="DX228" i="1"/>
  <c r="DP228" i="1"/>
  <c r="DU228" i="1"/>
  <c r="DZ228" i="1"/>
  <c r="EC228" i="1"/>
  <c r="DT228" i="1"/>
  <c r="DY228" i="1"/>
  <c r="DQ228" i="1"/>
  <c r="DV228" i="1"/>
  <c r="EA228" i="1"/>
  <c r="ED228" i="1"/>
  <c r="DR228" i="1"/>
  <c r="DW228" i="1"/>
  <c r="EB228" i="1"/>
  <c r="EE228" i="1"/>
  <c r="AL228" i="1"/>
  <c r="EF228" i="1"/>
  <c r="EG228" i="1"/>
  <c r="EH228" i="1"/>
  <c r="EJ228" i="1"/>
  <c r="DN228" i="1"/>
  <c r="CT228" i="1"/>
  <c r="CY228" i="1"/>
  <c r="CQ228" i="1"/>
  <c r="CV228" i="1"/>
  <c r="DA228" i="1"/>
  <c r="DD228" i="1"/>
  <c r="CU228" i="1"/>
  <c r="CZ228" i="1"/>
  <c r="CR228" i="1"/>
  <c r="CW228" i="1"/>
  <c r="DB228" i="1"/>
  <c r="DE228" i="1"/>
  <c r="CS228" i="1"/>
  <c r="CX228" i="1"/>
  <c r="DC228" i="1"/>
  <c r="DF228" i="1"/>
  <c r="AK228" i="1"/>
  <c r="DG228" i="1"/>
  <c r="DH228" i="1"/>
  <c r="DI228" i="1"/>
  <c r="DK228" i="1"/>
  <c r="CO228" i="1"/>
  <c r="BU228" i="1"/>
  <c r="BZ228" i="1"/>
  <c r="BR228" i="1"/>
  <c r="BW228" i="1"/>
  <c r="CB228" i="1"/>
  <c r="CE228" i="1"/>
  <c r="BV228" i="1"/>
  <c r="CA228" i="1"/>
  <c r="BS228" i="1"/>
  <c r="BX228" i="1"/>
  <c r="CC228" i="1"/>
  <c r="CF228" i="1"/>
  <c r="BT228" i="1"/>
  <c r="BY228" i="1"/>
  <c r="CD228" i="1"/>
  <c r="CG228" i="1"/>
  <c r="AJ228" i="1"/>
  <c r="CH228" i="1"/>
  <c r="CI228" i="1"/>
  <c r="CJ228" i="1"/>
  <c r="CL228" i="1"/>
  <c r="BP228" i="1"/>
  <c r="AV228" i="1"/>
  <c r="BA228" i="1"/>
  <c r="AS228" i="1"/>
  <c r="AX228" i="1"/>
  <c r="BC228" i="1"/>
  <c r="BF228" i="1"/>
  <c r="AW228" i="1"/>
  <c r="BB228" i="1"/>
  <c r="AT228" i="1"/>
  <c r="AY228" i="1"/>
  <c r="BD228" i="1"/>
  <c r="BG228" i="1"/>
  <c r="AU228" i="1"/>
  <c r="AZ228" i="1"/>
  <c r="BE228" i="1"/>
  <c r="BH228" i="1"/>
  <c r="AI228" i="1"/>
  <c r="BI228" i="1"/>
  <c r="BJ228" i="1"/>
  <c r="BK228" i="1"/>
  <c r="BM228" i="1"/>
  <c r="AQ228" i="1"/>
  <c r="X228" i="1"/>
  <c r="FS84" i="1"/>
  <c r="ER84" i="1"/>
  <c r="EW84" i="1"/>
  <c r="EO84" i="1"/>
  <c r="ET84" i="1"/>
  <c r="EY84" i="1"/>
  <c r="FB84" i="1"/>
  <c r="ES84" i="1"/>
  <c r="EX84" i="1"/>
  <c r="EP84" i="1"/>
  <c r="EU84" i="1"/>
  <c r="EZ84" i="1"/>
  <c r="FC84" i="1"/>
  <c r="EQ84" i="1"/>
  <c r="EV84" i="1"/>
  <c r="FA84" i="1"/>
  <c r="FD84" i="1"/>
  <c r="AM84" i="1"/>
  <c r="FE84" i="1"/>
  <c r="FF84" i="1"/>
  <c r="FG84" i="1"/>
  <c r="FI84" i="1"/>
  <c r="EM84" i="1"/>
  <c r="DS84" i="1"/>
  <c r="DX84" i="1"/>
  <c r="DP84" i="1"/>
  <c r="DU84" i="1"/>
  <c r="DZ84" i="1"/>
  <c r="EC84" i="1"/>
  <c r="DT84" i="1"/>
  <c r="DY84" i="1"/>
  <c r="DQ84" i="1"/>
  <c r="DV84" i="1"/>
  <c r="EA84" i="1"/>
  <c r="ED84" i="1"/>
  <c r="DR84" i="1"/>
  <c r="DW84" i="1"/>
  <c r="EB84" i="1"/>
  <c r="EE84" i="1"/>
  <c r="AL84" i="1"/>
  <c r="EF84" i="1"/>
  <c r="EG84" i="1"/>
  <c r="EH84" i="1"/>
  <c r="EJ84" i="1"/>
  <c r="DN84" i="1"/>
  <c r="CT84" i="1"/>
  <c r="CY84" i="1"/>
  <c r="CQ84" i="1"/>
  <c r="CV84" i="1"/>
  <c r="DA84" i="1"/>
  <c r="DD84" i="1"/>
  <c r="CU84" i="1"/>
  <c r="CZ84" i="1"/>
  <c r="CR84" i="1"/>
  <c r="CW84" i="1"/>
  <c r="DB84" i="1"/>
  <c r="DE84" i="1"/>
  <c r="CS84" i="1"/>
  <c r="CX84" i="1"/>
  <c r="DC84" i="1"/>
  <c r="DF84" i="1"/>
  <c r="AK84" i="1"/>
  <c r="DG84" i="1"/>
  <c r="DH84" i="1"/>
  <c r="DI84" i="1"/>
  <c r="DK84" i="1"/>
  <c r="CO84" i="1"/>
  <c r="BU84" i="1"/>
  <c r="BZ84" i="1"/>
  <c r="BR84" i="1"/>
  <c r="BW84" i="1"/>
  <c r="CB84" i="1"/>
  <c r="CE84" i="1"/>
  <c r="BV84" i="1"/>
  <c r="CA84" i="1"/>
  <c r="BS84" i="1"/>
  <c r="BX84" i="1"/>
  <c r="CC84" i="1"/>
  <c r="CF84" i="1"/>
  <c r="BT84" i="1"/>
  <c r="BY84" i="1"/>
  <c r="CD84" i="1"/>
  <c r="CG84" i="1"/>
  <c r="AJ84" i="1"/>
  <c r="CH84" i="1"/>
  <c r="CI84" i="1"/>
  <c r="CJ84" i="1"/>
  <c r="CL84" i="1"/>
  <c r="BP84" i="1"/>
  <c r="AV84" i="1"/>
  <c r="BA84" i="1"/>
  <c r="AS84" i="1"/>
  <c r="AX84" i="1"/>
  <c r="BC84" i="1"/>
  <c r="BF84" i="1"/>
  <c r="AW84" i="1"/>
  <c r="BB84" i="1"/>
  <c r="AT84" i="1"/>
  <c r="AY84" i="1"/>
  <c r="BD84" i="1"/>
  <c r="BG84" i="1"/>
  <c r="AU84" i="1"/>
  <c r="AZ84" i="1"/>
  <c r="BE84" i="1"/>
  <c r="BH84" i="1"/>
  <c r="AI84" i="1"/>
  <c r="BI84" i="1"/>
  <c r="BJ84" i="1"/>
  <c r="BK84" i="1"/>
  <c r="BM84" i="1"/>
  <c r="AQ84" i="1"/>
  <c r="X84" i="1"/>
  <c r="FS402" i="1"/>
  <c r="ER402" i="1"/>
  <c r="EW402" i="1"/>
  <c r="EO402" i="1"/>
  <c r="ET402" i="1"/>
  <c r="EY402" i="1"/>
  <c r="FB402" i="1"/>
  <c r="ES402" i="1"/>
  <c r="EX402" i="1"/>
  <c r="EP402" i="1"/>
  <c r="EU402" i="1"/>
  <c r="EZ402" i="1"/>
  <c r="FC402" i="1"/>
  <c r="EQ402" i="1"/>
  <c r="EV402" i="1"/>
  <c r="FA402" i="1"/>
  <c r="FD402" i="1"/>
  <c r="AM402" i="1"/>
  <c r="FE402" i="1"/>
  <c r="FF402" i="1"/>
  <c r="FG402" i="1"/>
  <c r="FI402" i="1"/>
  <c r="EM402" i="1"/>
  <c r="DS402" i="1"/>
  <c r="DX402" i="1"/>
  <c r="DP402" i="1"/>
  <c r="DU402" i="1"/>
  <c r="DZ402" i="1"/>
  <c r="EC402" i="1"/>
  <c r="DT402" i="1"/>
  <c r="DY402" i="1"/>
  <c r="DQ402" i="1"/>
  <c r="DV402" i="1"/>
  <c r="EA402" i="1"/>
  <c r="ED402" i="1"/>
  <c r="DR402" i="1"/>
  <c r="DW402" i="1"/>
  <c r="EB402" i="1"/>
  <c r="EE402" i="1"/>
  <c r="AL402" i="1"/>
  <c r="EF402" i="1"/>
  <c r="EG402" i="1"/>
  <c r="EH402" i="1"/>
  <c r="EJ402" i="1"/>
  <c r="DN402" i="1"/>
  <c r="CT402" i="1"/>
  <c r="CY402" i="1"/>
  <c r="CQ402" i="1"/>
  <c r="CV402" i="1"/>
  <c r="DA402" i="1"/>
  <c r="DD402" i="1"/>
  <c r="CU402" i="1"/>
  <c r="CZ402" i="1"/>
  <c r="CR402" i="1"/>
  <c r="CW402" i="1"/>
  <c r="DB402" i="1"/>
  <c r="DE402" i="1"/>
  <c r="CS402" i="1"/>
  <c r="CX402" i="1"/>
  <c r="DC402" i="1"/>
  <c r="DF402" i="1"/>
  <c r="AK402" i="1"/>
  <c r="DG402" i="1"/>
  <c r="DH402" i="1"/>
  <c r="DI402" i="1"/>
  <c r="DK402" i="1"/>
  <c r="CO402" i="1"/>
  <c r="BU402" i="1"/>
  <c r="BZ402" i="1"/>
  <c r="BR402" i="1"/>
  <c r="BW402" i="1"/>
  <c r="CB402" i="1"/>
  <c r="CE402" i="1"/>
  <c r="BV402" i="1"/>
  <c r="CA402" i="1"/>
  <c r="BS402" i="1"/>
  <c r="BX402" i="1"/>
  <c r="CC402" i="1"/>
  <c r="CF402" i="1"/>
  <c r="BT402" i="1"/>
  <c r="BY402" i="1"/>
  <c r="CD402" i="1"/>
  <c r="CG402" i="1"/>
  <c r="AJ402" i="1"/>
  <c r="CH402" i="1"/>
  <c r="CI402" i="1"/>
  <c r="CJ402" i="1"/>
  <c r="CL402" i="1"/>
  <c r="BP402" i="1"/>
  <c r="AV402" i="1"/>
  <c r="BA402" i="1"/>
  <c r="AS402" i="1"/>
  <c r="AX402" i="1"/>
  <c r="BC402" i="1"/>
  <c r="BF402" i="1"/>
  <c r="AW402" i="1"/>
  <c r="BB402" i="1"/>
  <c r="AT402" i="1"/>
  <c r="AY402" i="1"/>
  <c r="BD402" i="1"/>
  <c r="BG402" i="1"/>
  <c r="AU402" i="1"/>
  <c r="AZ402" i="1"/>
  <c r="BE402" i="1"/>
  <c r="BH402" i="1"/>
  <c r="AI402" i="1"/>
  <c r="BI402" i="1"/>
  <c r="BJ402" i="1"/>
  <c r="BK402" i="1"/>
  <c r="BM402" i="1"/>
  <c r="AQ402" i="1"/>
  <c r="X402" i="1"/>
  <c r="FS85" i="1"/>
  <c r="ER85" i="1"/>
  <c r="EW85" i="1"/>
  <c r="EO85" i="1"/>
  <c r="ET85" i="1"/>
  <c r="EY85" i="1"/>
  <c r="FB85" i="1"/>
  <c r="ES85" i="1"/>
  <c r="EX85" i="1"/>
  <c r="EP85" i="1"/>
  <c r="EU85" i="1"/>
  <c r="EZ85" i="1"/>
  <c r="FC85" i="1"/>
  <c r="EQ85" i="1"/>
  <c r="EV85" i="1"/>
  <c r="FA85" i="1"/>
  <c r="FD85" i="1"/>
  <c r="AM85" i="1"/>
  <c r="FE85" i="1"/>
  <c r="FF85" i="1"/>
  <c r="FG85" i="1"/>
  <c r="FI85" i="1"/>
  <c r="EM85" i="1"/>
  <c r="DS85" i="1"/>
  <c r="DX85" i="1"/>
  <c r="DP85" i="1"/>
  <c r="DU85" i="1"/>
  <c r="DZ85" i="1"/>
  <c r="EC85" i="1"/>
  <c r="DT85" i="1"/>
  <c r="DY85" i="1"/>
  <c r="DQ85" i="1"/>
  <c r="DV85" i="1"/>
  <c r="EA85" i="1"/>
  <c r="ED85" i="1"/>
  <c r="DR85" i="1"/>
  <c r="DW85" i="1"/>
  <c r="EB85" i="1"/>
  <c r="EE85" i="1"/>
  <c r="AL85" i="1"/>
  <c r="EF85" i="1"/>
  <c r="EG85" i="1"/>
  <c r="EH85" i="1"/>
  <c r="EJ85" i="1"/>
  <c r="DN85" i="1"/>
  <c r="CT85" i="1"/>
  <c r="CY85" i="1"/>
  <c r="CQ85" i="1"/>
  <c r="CV85" i="1"/>
  <c r="DA85" i="1"/>
  <c r="DD85" i="1"/>
  <c r="CU85" i="1"/>
  <c r="CZ85" i="1"/>
  <c r="CR85" i="1"/>
  <c r="CW85" i="1"/>
  <c r="DB85" i="1"/>
  <c r="DE85" i="1"/>
  <c r="CS85" i="1"/>
  <c r="CX85" i="1"/>
  <c r="DC85" i="1"/>
  <c r="DF85" i="1"/>
  <c r="AK85" i="1"/>
  <c r="DG85" i="1"/>
  <c r="DH85" i="1"/>
  <c r="DI85" i="1"/>
  <c r="DK85" i="1"/>
  <c r="CO85" i="1"/>
  <c r="BU85" i="1"/>
  <c r="BZ85" i="1"/>
  <c r="BR85" i="1"/>
  <c r="BW85" i="1"/>
  <c r="CB85" i="1"/>
  <c r="CE85" i="1"/>
  <c r="BV85" i="1"/>
  <c r="CA85" i="1"/>
  <c r="BS85" i="1"/>
  <c r="BX85" i="1"/>
  <c r="CC85" i="1"/>
  <c r="CF85" i="1"/>
  <c r="BT85" i="1"/>
  <c r="BY85" i="1"/>
  <c r="CD85" i="1"/>
  <c r="CG85" i="1"/>
  <c r="AJ85" i="1"/>
  <c r="CH85" i="1"/>
  <c r="CI85" i="1"/>
  <c r="CJ85" i="1"/>
  <c r="CL85" i="1"/>
  <c r="BP85" i="1"/>
  <c r="AV85" i="1"/>
  <c r="BA85" i="1"/>
  <c r="AS85" i="1"/>
  <c r="AX85" i="1"/>
  <c r="BC85" i="1"/>
  <c r="BF85" i="1"/>
  <c r="AW85" i="1"/>
  <c r="BB85" i="1"/>
  <c r="AT85" i="1"/>
  <c r="AY85" i="1"/>
  <c r="BD85" i="1"/>
  <c r="BG85" i="1"/>
  <c r="AU85" i="1"/>
  <c r="AZ85" i="1"/>
  <c r="BE85" i="1"/>
  <c r="BH85" i="1"/>
  <c r="AI85" i="1"/>
  <c r="BI85" i="1"/>
  <c r="BJ85" i="1"/>
  <c r="BK85" i="1"/>
  <c r="BM85" i="1"/>
  <c r="AQ85" i="1"/>
  <c r="X85" i="1"/>
  <c r="FS214" i="1"/>
  <c r="ER214" i="1"/>
  <c r="EW214" i="1"/>
  <c r="EO214" i="1"/>
  <c r="ET214" i="1"/>
  <c r="EY214" i="1"/>
  <c r="FB214" i="1"/>
  <c r="ES214" i="1"/>
  <c r="EX214" i="1"/>
  <c r="EP214" i="1"/>
  <c r="EU214" i="1"/>
  <c r="EZ214" i="1"/>
  <c r="FC214" i="1"/>
  <c r="EQ214" i="1"/>
  <c r="EV214" i="1"/>
  <c r="FA214" i="1"/>
  <c r="FD214" i="1"/>
  <c r="AM214" i="1"/>
  <c r="FE214" i="1"/>
  <c r="FF214" i="1"/>
  <c r="FG214" i="1"/>
  <c r="FI214" i="1"/>
  <c r="EM214" i="1"/>
  <c r="DS214" i="1"/>
  <c r="DX214" i="1"/>
  <c r="DP214" i="1"/>
  <c r="DU214" i="1"/>
  <c r="DZ214" i="1"/>
  <c r="EC214" i="1"/>
  <c r="DT214" i="1"/>
  <c r="DY214" i="1"/>
  <c r="DQ214" i="1"/>
  <c r="DV214" i="1"/>
  <c r="EA214" i="1"/>
  <c r="ED214" i="1"/>
  <c r="DR214" i="1"/>
  <c r="DW214" i="1"/>
  <c r="EB214" i="1"/>
  <c r="EE214" i="1"/>
  <c r="AL214" i="1"/>
  <c r="EF214" i="1"/>
  <c r="EG214" i="1"/>
  <c r="EH214" i="1"/>
  <c r="EJ214" i="1"/>
  <c r="DN214" i="1"/>
  <c r="CT214" i="1"/>
  <c r="CY214" i="1"/>
  <c r="CQ214" i="1"/>
  <c r="CV214" i="1"/>
  <c r="DA214" i="1"/>
  <c r="DD214" i="1"/>
  <c r="CU214" i="1"/>
  <c r="CZ214" i="1"/>
  <c r="CR214" i="1"/>
  <c r="CW214" i="1"/>
  <c r="DB214" i="1"/>
  <c r="DE214" i="1"/>
  <c r="CS214" i="1"/>
  <c r="CX214" i="1"/>
  <c r="DC214" i="1"/>
  <c r="DF214" i="1"/>
  <c r="AK214" i="1"/>
  <c r="DG214" i="1"/>
  <c r="DH214" i="1"/>
  <c r="DI214" i="1"/>
  <c r="DK214" i="1"/>
  <c r="CO214" i="1"/>
  <c r="BU214" i="1"/>
  <c r="BZ214" i="1"/>
  <c r="BR214" i="1"/>
  <c r="BW214" i="1"/>
  <c r="CB214" i="1"/>
  <c r="CE214" i="1"/>
  <c r="BV214" i="1"/>
  <c r="CA214" i="1"/>
  <c r="BS214" i="1"/>
  <c r="BX214" i="1"/>
  <c r="CC214" i="1"/>
  <c r="CF214" i="1"/>
  <c r="BT214" i="1"/>
  <c r="BY214" i="1"/>
  <c r="CD214" i="1"/>
  <c r="CG214" i="1"/>
  <c r="AJ214" i="1"/>
  <c r="CH214" i="1"/>
  <c r="CI214" i="1"/>
  <c r="CJ214" i="1"/>
  <c r="CL214" i="1"/>
  <c r="BP214" i="1"/>
  <c r="AV214" i="1"/>
  <c r="BA214" i="1"/>
  <c r="AS214" i="1"/>
  <c r="AX214" i="1"/>
  <c r="BC214" i="1"/>
  <c r="BF214" i="1"/>
  <c r="AW214" i="1"/>
  <c r="BB214" i="1"/>
  <c r="AT214" i="1"/>
  <c r="AY214" i="1"/>
  <c r="BD214" i="1"/>
  <c r="BG214" i="1"/>
  <c r="AU214" i="1"/>
  <c r="AZ214" i="1"/>
  <c r="BE214" i="1"/>
  <c r="BH214" i="1"/>
  <c r="AI214" i="1"/>
  <c r="BI214" i="1"/>
  <c r="BJ214" i="1"/>
  <c r="BK214" i="1"/>
  <c r="BM214" i="1"/>
  <c r="AQ214" i="1"/>
  <c r="X214" i="1"/>
  <c r="FS200" i="1"/>
  <c r="ER200" i="1"/>
  <c r="EW200" i="1"/>
  <c r="EO200" i="1"/>
  <c r="ET200" i="1"/>
  <c r="EY200" i="1"/>
  <c r="FB200" i="1"/>
  <c r="ES200" i="1"/>
  <c r="EX200" i="1"/>
  <c r="EP200" i="1"/>
  <c r="EU200" i="1"/>
  <c r="EZ200" i="1"/>
  <c r="FC200" i="1"/>
  <c r="EQ200" i="1"/>
  <c r="EV200" i="1"/>
  <c r="FA200" i="1"/>
  <c r="FD200" i="1"/>
  <c r="AM200" i="1"/>
  <c r="FE200" i="1"/>
  <c r="FF200" i="1"/>
  <c r="FG200" i="1"/>
  <c r="FI200" i="1"/>
  <c r="EM200" i="1"/>
  <c r="DS200" i="1"/>
  <c r="DX200" i="1"/>
  <c r="DP200" i="1"/>
  <c r="DU200" i="1"/>
  <c r="DZ200" i="1"/>
  <c r="EC200" i="1"/>
  <c r="DT200" i="1"/>
  <c r="DY200" i="1"/>
  <c r="DQ200" i="1"/>
  <c r="DV200" i="1"/>
  <c r="EA200" i="1"/>
  <c r="ED200" i="1"/>
  <c r="DR200" i="1"/>
  <c r="DW200" i="1"/>
  <c r="EB200" i="1"/>
  <c r="EE200" i="1"/>
  <c r="AL200" i="1"/>
  <c r="EF200" i="1"/>
  <c r="EG200" i="1"/>
  <c r="EH200" i="1"/>
  <c r="EJ200" i="1"/>
  <c r="DN200" i="1"/>
  <c r="CT200" i="1"/>
  <c r="CY200" i="1"/>
  <c r="CQ200" i="1"/>
  <c r="CV200" i="1"/>
  <c r="DA200" i="1"/>
  <c r="DD200" i="1"/>
  <c r="CU200" i="1"/>
  <c r="CZ200" i="1"/>
  <c r="CR200" i="1"/>
  <c r="CW200" i="1"/>
  <c r="DB200" i="1"/>
  <c r="DE200" i="1"/>
  <c r="CS200" i="1"/>
  <c r="CX200" i="1"/>
  <c r="DC200" i="1"/>
  <c r="DF200" i="1"/>
  <c r="AK200" i="1"/>
  <c r="DG200" i="1"/>
  <c r="DH200" i="1"/>
  <c r="DI200" i="1"/>
  <c r="DK200" i="1"/>
  <c r="CO200" i="1"/>
  <c r="BU200" i="1"/>
  <c r="BZ200" i="1"/>
  <c r="BR200" i="1"/>
  <c r="BW200" i="1"/>
  <c r="CB200" i="1"/>
  <c r="CE200" i="1"/>
  <c r="BV200" i="1"/>
  <c r="CA200" i="1"/>
  <c r="BS200" i="1"/>
  <c r="BX200" i="1"/>
  <c r="CC200" i="1"/>
  <c r="CF200" i="1"/>
  <c r="BT200" i="1"/>
  <c r="BY200" i="1"/>
  <c r="CD200" i="1"/>
  <c r="CG200" i="1"/>
  <c r="AJ200" i="1"/>
  <c r="CH200" i="1"/>
  <c r="CI200" i="1"/>
  <c r="CJ200" i="1"/>
  <c r="CL200" i="1"/>
  <c r="BP200" i="1"/>
  <c r="AV200" i="1"/>
  <c r="BA200" i="1"/>
  <c r="AS200" i="1"/>
  <c r="AX200" i="1"/>
  <c r="BC200" i="1"/>
  <c r="BF200" i="1"/>
  <c r="AW200" i="1"/>
  <c r="BB200" i="1"/>
  <c r="AT200" i="1"/>
  <c r="AY200" i="1"/>
  <c r="BD200" i="1"/>
  <c r="BG200" i="1"/>
  <c r="AU200" i="1"/>
  <c r="AZ200" i="1"/>
  <c r="BE200" i="1"/>
  <c r="BH200" i="1"/>
  <c r="AI200" i="1"/>
  <c r="BI200" i="1"/>
  <c r="BJ200" i="1"/>
  <c r="BK200" i="1"/>
  <c r="BM200" i="1"/>
  <c r="AQ200" i="1"/>
  <c r="X200" i="1"/>
  <c r="FS206" i="1"/>
  <c r="ER206" i="1"/>
  <c r="EW206" i="1"/>
  <c r="EO206" i="1"/>
  <c r="ET206" i="1"/>
  <c r="EY206" i="1"/>
  <c r="FB206" i="1"/>
  <c r="ES206" i="1"/>
  <c r="EX206" i="1"/>
  <c r="EP206" i="1"/>
  <c r="EU206" i="1"/>
  <c r="EZ206" i="1"/>
  <c r="FC206" i="1"/>
  <c r="EQ206" i="1"/>
  <c r="EV206" i="1"/>
  <c r="FA206" i="1"/>
  <c r="FD206" i="1"/>
  <c r="AM206" i="1"/>
  <c r="FE206" i="1"/>
  <c r="FF206" i="1"/>
  <c r="FG206" i="1"/>
  <c r="FI206" i="1"/>
  <c r="EM206" i="1"/>
  <c r="DS206" i="1"/>
  <c r="DX206" i="1"/>
  <c r="DP206" i="1"/>
  <c r="DU206" i="1"/>
  <c r="DZ206" i="1"/>
  <c r="EC206" i="1"/>
  <c r="DT206" i="1"/>
  <c r="DY206" i="1"/>
  <c r="DQ206" i="1"/>
  <c r="DV206" i="1"/>
  <c r="EA206" i="1"/>
  <c r="ED206" i="1"/>
  <c r="DR206" i="1"/>
  <c r="DW206" i="1"/>
  <c r="EB206" i="1"/>
  <c r="EE206" i="1"/>
  <c r="AL206" i="1"/>
  <c r="EF206" i="1"/>
  <c r="EG206" i="1"/>
  <c r="EH206" i="1"/>
  <c r="EJ206" i="1"/>
  <c r="DN206" i="1"/>
  <c r="CT206" i="1"/>
  <c r="CY206" i="1"/>
  <c r="CQ206" i="1"/>
  <c r="CV206" i="1"/>
  <c r="DA206" i="1"/>
  <c r="DD206" i="1"/>
  <c r="CU206" i="1"/>
  <c r="CZ206" i="1"/>
  <c r="CR206" i="1"/>
  <c r="CW206" i="1"/>
  <c r="DB206" i="1"/>
  <c r="DE206" i="1"/>
  <c r="CS206" i="1"/>
  <c r="CX206" i="1"/>
  <c r="DC206" i="1"/>
  <c r="DF206" i="1"/>
  <c r="AK206" i="1"/>
  <c r="DG206" i="1"/>
  <c r="DH206" i="1"/>
  <c r="DI206" i="1"/>
  <c r="DK206" i="1"/>
  <c r="CO206" i="1"/>
  <c r="BU206" i="1"/>
  <c r="BZ206" i="1"/>
  <c r="BR206" i="1"/>
  <c r="BW206" i="1"/>
  <c r="CB206" i="1"/>
  <c r="CE206" i="1"/>
  <c r="BV206" i="1"/>
  <c r="CA206" i="1"/>
  <c r="BS206" i="1"/>
  <c r="BX206" i="1"/>
  <c r="CC206" i="1"/>
  <c r="CF206" i="1"/>
  <c r="BT206" i="1"/>
  <c r="BY206" i="1"/>
  <c r="CD206" i="1"/>
  <c r="CG206" i="1"/>
  <c r="AJ206" i="1"/>
  <c r="CH206" i="1"/>
  <c r="CI206" i="1"/>
  <c r="CJ206" i="1"/>
  <c r="CL206" i="1"/>
  <c r="BP206" i="1"/>
  <c r="AV206" i="1"/>
  <c r="BA206" i="1"/>
  <c r="AS206" i="1"/>
  <c r="AX206" i="1"/>
  <c r="BC206" i="1"/>
  <c r="BF206" i="1"/>
  <c r="AW206" i="1"/>
  <c r="BB206" i="1"/>
  <c r="AT206" i="1"/>
  <c r="AY206" i="1"/>
  <c r="BD206" i="1"/>
  <c r="BG206" i="1"/>
  <c r="AU206" i="1"/>
  <c r="AZ206" i="1"/>
  <c r="BE206" i="1"/>
  <c r="BH206" i="1"/>
  <c r="AI206" i="1"/>
  <c r="BI206" i="1"/>
  <c r="BJ206" i="1"/>
  <c r="BK206" i="1"/>
  <c r="BM206" i="1"/>
  <c r="AQ206" i="1"/>
  <c r="X206" i="1"/>
  <c r="FS204" i="1"/>
  <c r="ER204" i="1"/>
  <c r="EW204" i="1"/>
  <c r="EO204" i="1"/>
  <c r="ET204" i="1"/>
  <c r="EY204" i="1"/>
  <c r="FB204" i="1"/>
  <c r="ES204" i="1"/>
  <c r="EX204" i="1"/>
  <c r="EP204" i="1"/>
  <c r="EU204" i="1"/>
  <c r="EZ204" i="1"/>
  <c r="FC204" i="1"/>
  <c r="EQ204" i="1"/>
  <c r="EV204" i="1"/>
  <c r="FA204" i="1"/>
  <c r="FD204" i="1"/>
  <c r="AM204" i="1"/>
  <c r="FE204" i="1"/>
  <c r="FF204" i="1"/>
  <c r="FG204" i="1"/>
  <c r="FI204" i="1"/>
  <c r="EM204" i="1"/>
  <c r="DS204" i="1"/>
  <c r="DX204" i="1"/>
  <c r="DP204" i="1"/>
  <c r="DU204" i="1"/>
  <c r="DZ204" i="1"/>
  <c r="EC204" i="1"/>
  <c r="DT204" i="1"/>
  <c r="DY204" i="1"/>
  <c r="DQ204" i="1"/>
  <c r="DV204" i="1"/>
  <c r="EA204" i="1"/>
  <c r="ED204" i="1"/>
  <c r="DR204" i="1"/>
  <c r="DW204" i="1"/>
  <c r="EB204" i="1"/>
  <c r="EE204" i="1"/>
  <c r="AL204" i="1"/>
  <c r="EF204" i="1"/>
  <c r="EG204" i="1"/>
  <c r="EH204" i="1"/>
  <c r="EJ204" i="1"/>
  <c r="DN204" i="1"/>
  <c r="CT204" i="1"/>
  <c r="CY204" i="1"/>
  <c r="CQ204" i="1"/>
  <c r="CV204" i="1"/>
  <c r="DA204" i="1"/>
  <c r="DD204" i="1"/>
  <c r="CU204" i="1"/>
  <c r="CZ204" i="1"/>
  <c r="CR204" i="1"/>
  <c r="CW204" i="1"/>
  <c r="DB204" i="1"/>
  <c r="DE204" i="1"/>
  <c r="CS204" i="1"/>
  <c r="CX204" i="1"/>
  <c r="DC204" i="1"/>
  <c r="DF204" i="1"/>
  <c r="AK204" i="1"/>
  <c r="DG204" i="1"/>
  <c r="DH204" i="1"/>
  <c r="DI204" i="1"/>
  <c r="DK204" i="1"/>
  <c r="CO204" i="1"/>
  <c r="BU204" i="1"/>
  <c r="BZ204" i="1"/>
  <c r="BR204" i="1"/>
  <c r="BW204" i="1"/>
  <c r="CB204" i="1"/>
  <c r="CE204" i="1"/>
  <c r="BV204" i="1"/>
  <c r="CA204" i="1"/>
  <c r="BS204" i="1"/>
  <c r="BX204" i="1"/>
  <c r="CC204" i="1"/>
  <c r="CF204" i="1"/>
  <c r="BT204" i="1"/>
  <c r="BY204" i="1"/>
  <c r="CD204" i="1"/>
  <c r="CG204" i="1"/>
  <c r="AJ204" i="1"/>
  <c r="CH204" i="1"/>
  <c r="CI204" i="1"/>
  <c r="CJ204" i="1"/>
  <c r="CL204" i="1"/>
  <c r="BP204" i="1"/>
  <c r="AV204" i="1"/>
  <c r="BA204" i="1"/>
  <c r="AS204" i="1"/>
  <c r="AX204" i="1"/>
  <c r="BC204" i="1"/>
  <c r="BF204" i="1"/>
  <c r="AW204" i="1"/>
  <c r="BB204" i="1"/>
  <c r="AT204" i="1"/>
  <c r="AY204" i="1"/>
  <c r="BD204" i="1"/>
  <c r="BG204" i="1"/>
  <c r="AU204" i="1"/>
  <c r="AZ204" i="1"/>
  <c r="BE204" i="1"/>
  <c r="BH204" i="1"/>
  <c r="AI204" i="1"/>
  <c r="BI204" i="1"/>
  <c r="BJ204" i="1"/>
  <c r="BK204" i="1"/>
  <c r="BM204" i="1"/>
  <c r="AQ204" i="1"/>
  <c r="X204" i="1"/>
  <c r="FS424" i="1"/>
  <c r="ER424" i="1"/>
  <c r="EW424" i="1"/>
  <c r="EO424" i="1"/>
  <c r="ET424" i="1"/>
  <c r="EY424" i="1"/>
  <c r="FB424" i="1"/>
  <c r="ES424" i="1"/>
  <c r="EX424" i="1"/>
  <c r="EP424" i="1"/>
  <c r="EU424" i="1"/>
  <c r="EZ424" i="1"/>
  <c r="FC424" i="1"/>
  <c r="EQ424" i="1"/>
  <c r="EV424" i="1"/>
  <c r="FA424" i="1"/>
  <c r="FD424" i="1"/>
  <c r="AM424" i="1"/>
  <c r="FE424" i="1"/>
  <c r="FF424" i="1"/>
  <c r="FG424" i="1"/>
  <c r="FI424" i="1"/>
  <c r="EM424" i="1"/>
  <c r="DS424" i="1"/>
  <c r="DX424" i="1"/>
  <c r="DP424" i="1"/>
  <c r="DU424" i="1"/>
  <c r="DZ424" i="1"/>
  <c r="EC424" i="1"/>
  <c r="DT424" i="1"/>
  <c r="DY424" i="1"/>
  <c r="DQ424" i="1"/>
  <c r="DV424" i="1"/>
  <c r="EA424" i="1"/>
  <c r="ED424" i="1"/>
  <c r="DR424" i="1"/>
  <c r="DW424" i="1"/>
  <c r="EB424" i="1"/>
  <c r="EE424" i="1"/>
  <c r="AL424" i="1"/>
  <c r="EF424" i="1"/>
  <c r="EG424" i="1"/>
  <c r="EH424" i="1"/>
  <c r="EJ424" i="1"/>
  <c r="DN424" i="1"/>
  <c r="CT424" i="1"/>
  <c r="CY424" i="1"/>
  <c r="CQ424" i="1"/>
  <c r="CV424" i="1"/>
  <c r="DA424" i="1"/>
  <c r="DD424" i="1"/>
  <c r="CU424" i="1"/>
  <c r="CZ424" i="1"/>
  <c r="CR424" i="1"/>
  <c r="CW424" i="1"/>
  <c r="DB424" i="1"/>
  <c r="DE424" i="1"/>
  <c r="CS424" i="1"/>
  <c r="CX424" i="1"/>
  <c r="DC424" i="1"/>
  <c r="DF424" i="1"/>
  <c r="AK424" i="1"/>
  <c r="DG424" i="1"/>
  <c r="DH424" i="1"/>
  <c r="DI424" i="1"/>
  <c r="DK424" i="1"/>
  <c r="CO424" i="1"/>
  <c r="BU424" i="1"/>
  <c r="BZ424" i="1"/>
  <c r="BR424" i="1"/>
  <c r="BW424" i="1"/>
  <c r="CB424" i="1"/>
  <c r="CE424" i="1"/>
  <c r="BV424" i="1"/>
  <c r="CA424" i="1"/>
  <c r="BS424" i="1"/>
  <c r="BX424" i="1"/>
  <c r="CC424" i="1"/>
  <c r="CF424" i="1"/>
  <c r="BT424" i="1"/>
  <c r="BY424" i="1"/>
  <c r="CD424" i="1"/>
  <c r="CG424" i="1"/>
  <c r="AJ424" i="1"/>
  <c r="CH424" i="1"/>
  <c r="CI424" i="1"/>
  <c r="CJ424" i="1"/>
  <c r="CL424" i="1"/>
  <c r="BP424" i="1"/>
  <c r="AV424" i="1"/>
  <c r="BA424" i="1"/>
  <c r="AS424" i="1"/>
  <c r="AX424" i="1"/>
  <c r="BC424" i="1"/>
  <c r="BF424" i="1"/>
  <c r="AW424" i="1"/>
  <c r="BB424" i="1"/>
  <c r="AT424" i="1"/>
  <c r="AY424" i="1"/>
  <c r="BD424" i="1"/>
  <c r="BG424" i="1"/>
  <c r="AU424" i="1"/>
  <c r="AZ424" i="1"/>
  <c r="BE424" i="1"/>
  <c r="BH424" i="1"/>
  <c r="AI424" i="1"/>
  <c r="BI424" i="1"/>
  <c r="BJ424" i="1"/>
  <c r="BK424" i="1"/>
  <c r="BM424" i="1"/>
  <c r="AQ424" i="1"/>
  <c r="X424" i="1"/>
  <c r="FS112" i="1"/>
  <c r="ER112" i="1"/>
  <c r="EW112" i="1"/>
  <c r="EO112" i="1"/>
  <c r="ET112" i="1"/>
  <c r="EY112" i="1"/>
  <c r="FB112" i="1"/>
  <c r="ES112" i="1"/>
  <c r="EX112" i="1"/>
  <c r="FC112" i="1"/>
  <c r="FD112" i="1"/>
  <c r="FE112" i="1"/>
  <c r="AM112" i="1"/>
  <c r="FF112" i="1"/>
  <c r="FG112" i="1"/>
  <c r="FI112" i="1"/>
  <c r="EP112" i="1"/>
  <c r="EU112" i="1"/>
  <c r="EZ112" i="1"/>
  <c r="EQ112" i="1"/>
  <c r="EV112" i="1"/>
  <c r="FA112" i="1"/>
  <c r="EM112" i="1"/>
  <c r="DS112" i="1"/>
  <c r="DX112" i="1"/>
  <c r="DP112" i="1"/>
  <c r="DU112" i="1"/>
  <c r="DZ112" i="1"/>
  <c r="EC112" i="1"/>
  <c r="DT112" i="1"/>
  <c r="DY112" i="1"/>
  <c r="ED112" i="1"/>
  <c r="EE112" i="1"/>
  <c r="EF112" i="1"/>
  <c r="AL112" i="1"/>
  <c r="EG112" i="1"/>
  <c r="EH112" i="1"/>
  <c r="EJ112" i="1"/>
  <c r="DQ112" i="1"/>
  <c r="DV112" i="1"/>
  <c r="EA112" i="1"/>
  <c r="DR112" i="1"/>
  <c r="DW112" i="1"/>
  <c r="EB112" i="1"/>
  <c r="DN112" i="1"/>
  <c r="CT112" i="1"/>
  <c r="CY112" i="1"/>
  <c r="CQ112" i="1"/>
  <c r="CV112" i="1"/>
  <c r="DA112" i="1"/>
  <c r="DD112" i="1"/>
  <c r="CU112" i="1"/>
  <c r="CZ112" i="1"/>
  <c r="DE112" i="1"/>
  <c r="DF112" i="1"/>
  <c r="DG112" i="1"/>
  <c r="AK112" i="1"/>
  <c r="DH112" i="1"/>
  <c r="DI112" i="1"/>
  <c r="DK112" i="1"/>
  <c r="CR112" i="1"/>
  <c r="CW112" i="1"/>
  <c r="DB112" i="1"/>
  <c r="CS112" i="1"/>
  <c r="CX112" i="1"/>
  <c r="DC112" i="1"/>
  <c r="CO112" i="1"/>
  <c r="BU112" i="1"/>
  <c r="BZ112" i="1"/>
  <c r="BR112" i="1"/>
  <c r="BW112" i="1"/>
  <c r="CB112" i="1"/>
  <c r="CE112" i="1"/>
  <c r="BV112" i="1"/>
  <c r="CA112" i="1"/>
  <c r="CF112" i="1"/>
  <c r="CG112" i="1"/>
  <c r="CH112" i="1"/>
  <c r="AJ112" i="1"/>
  <c r="CI112" i="1"/>
  <c r="CJ112" i="1"/>
  <c r="CL112" i="1"/>
  <c r="BS112" i="1"/>
  <c r="BX112" i="1"/>
  <c r="CC112" i="1"/>
  <c r="BT112" i="1"/>
  <c r="BY112" i="1"/>
  <c r="CD112" i="1"/>
  <c r="BP112" i="1"/>
  <c r="AV112" i="1"/>
  <c r="BA112" i="1"/>
  <c r="AS112" i="1"/>
  <c r="AX112" i="1"/>
  <c r="BC112" i="1"/>
  <c r="BF112" i="1"/>
  <c r="AW112" i="1"/>
  <c r="BB112" i="1"/>
  <c r="BG112" i="1"/>
  <c r="BH112" i="1"/>
  <c r="BI112" i="1"/>
  <c r="AI112" i="1"/>
  <c r="BJ112" i="1"/>
  <c r="BK112" i="1"/>
  <c r="BM112" i="1"/>
  <c r="AT112" i="1"/>
  <c r="AY112" i="1"/>
  <c r="BD112" i="1"/>
  <c r="AU112" i="1"/>
  <c r="AZ112" i="1"/>
  <c r="BE112" i="1"/>
  <c r="AQ112" i="1"/>
  <c r="X112" i="1"/>
  <c r="FS220" i="1"/>
  <c r="ER220" i="1"/>
  <c r="EW220" i="1"/>
  <c r="EO220" i="1"/>
  <c r="ET220" i="1"/>
  <c r="EY220" i="1"/>
  <c r="FB220" i="1"/>
  <c r="ES220" i="1"/>
  <c r="EX220" i="1"/>
  <c r="EP220" i="1"/>
  <c r="EU220" i="1"/>
  <c r="EZ220" i="1"/>
  <c r="FC220" i="1"/>
  <c r="EQ220" i="1"/>
  <c r="EV220" i="1"/>
  <c r="FA220" i="1"/>
  <c r="FD220" i="1"/>
  <c r="AM220" i="1"/>
  <c r="FE220" i="1"/>
  <c r="FF220" i="1"/>
  <c r="FG220" i="1"/>
  <c r="FI220" i="1"/>
  <c r="EM220" i="1"/>
  <c r="DS220" i="1"/>
  <c r="DX220" i="1"/>
  <c r="DP220" i="1"/>
  <c r="DU220" i="1"/>
  <c r="DZ220" i="1"/>
  <c r="EC220" i="1"/>
  <c r="DT220" i="1"/>
  <c r="DY220" i="1"/>
  <c r="DQ220" i="1"/>
  <c r="DV220" i="1"/>
  <c r="EA220" i="1"/>
  <c r="ED220" i="1"/>
  <c r="DR220" i="1"/>
  <c r="DW220" i="1"/>
  <c r="EB220" i="1"/>
  <c r="EE220" i="1"/>
  <c r="AL220" i="1"/>
  <c r="EF220" i="1"/>
  <c r="EG220" i="1"/>
  <c r="EH220" i="1"/>
  <c r="EJ220" i="1"/>
  <c r="DN220" i="1"/>
  <c r="CT220" i="1"/>
  <c r="CY220" i="1"/>
  <c r="CQ220" i="1"/>
  <c r="CV220" i="1"/>
  <c r="DA220" i="1"/>
  <c r="DD220" i="1"/>
  <c r="CU220" i="1"/>
  <c r="CZ220" i="1"/>
  <c r="CR220" i="1"/>
  <c r="CW220" i="1"/>
  <c r="DB220" i="1"/>
  <c r="DE220" i="1"/>
  <c r="CS220" i="1"/>
  <c r="CX220" i="1"/>
  <c r="DC220" i="1"/>
  <c r="DF220" i="1"/>
  <c r="AK220" i="1"/>
  <c r="DG220" i="1"/>
  <c r="DH220" i="1"/>
  <c r="DI220" i="1"/>
  <c r="DK220" i="1"/>
  <c r="CO220" i="1"/>
  <c r="BU220" i="1"/>
  <c r="BZ220" i="1"/>
  <c r="BR220" i="1"/>
  <c r="BW220" i="1"/>
  <c r="CB220" i="1"/>
  <c r="CE220" i="1"/>
  <c r="BV220" i="1"/>
  <c r="CA220" i="1"/>
  <c r="BS220" i="1"/>
  <c r="BX220" i="1"/>
  <c r="CC220" i="1"/>
  <c r="CF220" i="1"/>
  <c r="BT220" i="1"/>
  <c r="BY220" i="1"/>
  <c r="CD220" i="1"/>
  <c r="CG220" i="1"/>
  <c r="AJ220" i="1"/>
  <c r="CH220" i="1"/>
  <c r="CI220" i="1"/>
  <c r="CJ220" i="1"/>
  <c r="CL220" i="1"/>
  <c r="BP220" i="1"/>
  <c r="AV220" i="1"/>
  <c r="BA220" i="1"/>
  <c r="AS220" i="1"/>
  <c r="AX220" i="1"/>
  <c r="BC220" i="1"/>
  <c r="BF220" i="1"/>
  <c r="AW220" i="1"/>
  <c r="BB220" i="1"/>
  <c r="AT220" i="1"/>
  <c r="AY220" i="1"/>
  <c r="BD220" i="1"/>
  <c r="BG220" i="1"/>
  <c r="AU220" i="1"/>
  <c r="AZ220" i="1"/>
  <c r="BE220" i="1"/>
  <c r="BH220" i="1"/>
  <c r="AI220" i="1"/>
  <c r="BI220" i="1"/>
  <c r="BJ220" i="1"/>
  <c r="BK220" i="1"/>
  <c r="BM220" i="1"/>
  <c r="AQ220" i="1"/>
  <c r="X220" i="1"/>
  <c r="FS446" i="1"/>
  <c r="ER446" i="1"/>
  <c r="EW446" i="1"/>
  <c r="EO446" i="1"/>
  <c r="ET446" i="1"/>
  <c r="EY446" i="1"/>
  <c r="FB446" i="1"/>
  <c r="ES446" i="1"/>
  <c r="EX446" i="1"/>
  <c r="EP446" i="1"/>
  <c r="EU446" i="1"/>
  <c r="EZ446" i="1"/>
  <c r="FC446" i="1"/>
  <c r="EQ446" i="1"/>
  <c r="EV446" i="1"/>
  <c r="FA446" i="1"/>
  <c r="FD446" i="1"/>
  <c r="AM446" i="1"/>
  <c r="FE446" i="1"/>
  <c r="FF446" i="1"/>
  <c r="FG446" i="1"/>
  <c r="FI446" i="1"/>
  <c r="EM446" i="1"/>
  <c r="DS446" i="1"/>
  <c r="DX446" i="1"/>
  <c r="DP446" i="1"/>
  <c r="DU446" i="1"/>
  <c r="DZ446" i="1"/>
  <c r="EC446" i="1"/>
  <c r="DT446" i="1"/>
  <c r="DY446" i="1"/>
  <c r="DQ446" i="1"/>
  <c r="DV446" i="1"/>
  <c r="EA446" i="1"/>
  <c r="ED446" i="1"/>
  <c r="DR446" i="1"/>
  <c r="DW446" i="1"/>
  <c r="EB446" i="1"/>
  <c r="EE446" i="1"/>
  <c r="AL446" i="1"/>
  <c r="EF446" i="1"/>
  <c r="EG446" i="1"/>
  <c r="EH446" i="1"/>
  <c r="EJ446" i="1"/>
  <c r="DN446" i="1"/>
  <c r="CT446" i="1"/>
  <c r="CY446" i="1"/>
  <c r="CQ446" i="1"/>
  <c r="CV446" i="1"/>
  <c r="DA446" i="1"/>
  <c r="DD446" i="1"/>
  <c r="CU446" i="1"/>
  <c r="CZ446" i="1"/>
  <c r="CR446" i="1"/>
  <c r="CW446" i="1"/>
  <c r="DB446" i="1"/>
  <c r="DE446" i="1"/>
  <c r="CS446" i="1"/>
  <c r="CX446" i="1"/>
  <c r="DC446" i="1"/>
  <c r="DF446" i="1"/>
  <c r="AK446" i="1"/>
  <c r="DG446" i="1"/>
  <c r="DH446" i="1"/>
  <c r="DI446" i="1"/>
  <c r="DK446" i="1"/>
  <c r="CO446" i="1"/>
  <c r="BU446" i="1"/>
  <c r="BZ446" i="1"/>
  <c r="BR446" i="1"/>
  <c r="BW446" i="1"/>
  <c r="CB446" i="1"/>
  <c r="CE446" i="1"/>
  <c r="BV446" i="1"/>
  <c r="CA446" i="1"/>
  <c r="BS446" i="1"/>
  <c r="BX446" i="1"/>
  <c r="CC446" i="1"/>
  <c r="CF446" i="1"/>
  <c r="BT446" i="1"/>
  <c r="BY446" i="1"/>
  <c r="CD446" i="1"/>
  <c r="CG446" i="1"/>
  <c r="AJ446" i="1"/>
  <c r="CH446" i="1"/>
  <c r="CI446" i="1"/>
  <c r="CJ446" i="1"/>
  <c r="CL446" i="1"/>
  <c r="BP446" i="1"/>
  <c r="AV446" i="1"/>
  <c r="BA446" i="1"/>
  <c r="AS446" i="1"/>
  <c r="AX446" i="1"/>
  <c r="BC446" i="1"/>
  <c r="BF446" i="1"/>
  <c r="AW446" i="1"/>
  <c r="BB446" i="1"/>
  <c r="AT446" i="1"/>
  <c r="AY446" i="1"/>
  <c r="BD446" i="1"/>
  <c r="BG446" i="1"/>
  <c r="AU446" i="1"/>
  <c r="AZ446" i="1"/>
  <c r="BE446" i="1"/>
  <c r="BH446" i="1"/>
  <c r="AI446" i="1"/>
  <c r="BI446" i="1"/>
  <c r="BJ446" i="1"/>
  <c r="BK446" i="1"/>
  <c r="BM446" i="1"/>
  <c r="AQ446" i="1"/>
  <c r="X446" i="1"/>
  <c r="FS101" i="1"/>
  <c r="ER101" i="1"/>
  <c r="EW101" i="1"/>
  <c r="EO101" i="1"/>
  <c r="ET101" i="1"/>
  <c r="EY101" i="1"/>
  <c r="FB101" i="1"/>
  <c r="ES101" i="1"/>
  <c r="EX101" i="1"/>
  <c r="EP101" i="1"/>
  <c r="EU101" i="1"/>
  <c r="EZ101" i="1"/>
  <c r="FC101" i="1"/>
  <c r="EQ101" i="1"/>
  <c r="EV101" i="1"/>
  <c r="FA101" i="1"/>
  <c r="FD101" i="1"/>
  <c r="AM101" i="1"/>
  <c r="FE101" i="1"/>
  <c r="FF101" i="1"/>
  <c r="FG101" i="1"/>
  <c r="FI101" i="1"/>
  <c r="EM101" i="1"/>
  <c r="DS101" i="1"/>
  <c r="DX101" i="1"/>
  <c r="DP101" i="1"/>
  <c r="DU101" i="1"/>
  <c r="DZ101" i="1"/>
  <c r="EC101" i="1"/>
  <c r="DT101" i="1"/>
  <c r="DY101" i="1"/>
  <c r="DQ101" i="1"/>
  <c r="DV101" i="1"/>
  <c r="EA101" i="1"/>
  <c r="ED101" i="1"/>
  <c r="DR101" i="1"/>
  <c r="DW101" i="1"/>
  <c r="EB101" i="1"/>
  <c r="EE101" i="1"/>
  <c r="AL101" i="1"/>
  <c r="EF101" i="1"/>
  <c r="EG101" i="1"/>
  <c r="EH101" i="1"/>
  <c r="EJ101" i="1"/>
  <c r="DN101" i="1"/>
  <c r="CT101" i="1"/>
  <c r="CY101" i="1"/>
  <c r="CQ101" i="1"/>
  <c r="CV101" i="1"/>
  <c r="DA101" i="1"/>
  <c r="DD101" i="1"/>
  <c r="CU101" i="1"/>
  <c r="CZ101" i="1"/>
  <c r="CR101" i="1"/>
  <c r="CW101" i="1"/>
  <c r="DB101" i="1"/>
  <c r="DE101" i="1"/>
  <c r="CS101" i="1"/>
  <c r="CX101" i="1"/>
  <c r="DC101" i="1"/>
  <c r="DF101" i="1"/>
  <c r="AK101" i="1"/>
  <c r="DG101" i="1"/>
  <c r="DH101" i="1"/>
  <c r="DI101" i="1"/>
  <c r="DK101" i="1"/>
  <c r="CO101" i="1"/>
  <c r="BU101" i="1"/>
  <c r="BZ101" i="1"/>
  <c r="BR101" i="1"/>
  <c r="BW101" i="1"/>
  <c r="CB101" i="1"/>
  <c r="CE101" i="1"/>
  <c r="BV101" i="1"/>
  <c r="CA101" i="1"/>
  <c r="BS101" i="1"/>
  <c r="BX101" i="1"/>
  <c r="CC101" i="1"/>
  <c r="CF101" i="1"/>
  <c r="BT101" i="1"/>
  <c r="BY101" i="1"/>
  <c r="CD101" i="1"/>
  <c r="CG101" i="1"/>
  <c r="AJ101" i="1"/>
  <c r="CH101" i="1"/>
  <c r="CI101" i="1"/>
  <c r="CJ101" i="1"/>
  <c r="CL101" i="1"/>
  <c r="BP101" i="1"/>
  <c r="AV101" i="1"/>
  <c r="BA101" i="1"/>
  <c r="AS101" i="1"/>
  <c r="AX101" i="1"/>
  <c r="BC101" i="1"/>
  <c r="BF101" i="1"/>
  <c r="AW101" i="1"/>
  <c r="BB101" i="1"/>
  <c r="AT101" i="1"/>
  <c r="AY101" i="1"/>
  <c r="BD101" i="1"/>
  <c r="BG101" i="1"/>
  <c r="AU101" i="1"/>
  <c r="AZ101" i="1"/>
  <c r="BE101" i="1"/>
  <c r="BH101" i="1"/>
  <c r="AI101" i="1"/>
  <c r="BI101" i="1"/>
  <c r="BJ101" i="1"/>
  <c r="BK101" i="1"/>
  <c r="BM101" i="1"/>
  <c r="AQ101" i="1"/>
  <c r="X101" i="1"/>
  <c r="FS400" i="1"/>
  <c r="ER400" i="1"/>
  <c r="EW400" i="1"/>
  <c r="EO400" i="1"/>
  <c r="ET400" i="1"/>
  <c r="EY400" i="1"/>
  <c r="FB400" i="1"/>
  <c r="ES400" i="1"/>
  <c r="EX400" i="1"/>
  <c r="EP400" i="1"/>
  <c r="EU400" i="1"/>
  <c r="EZ400" i="1"/>
  <c r="FC400" i="1"/>
  <c r="EQ400" i="1"/>
  <c r="EV400" i="1"/>
  <c r="FA400" i="1"/>
  <c r="FD400" i="1"/>
  <c r="AM400" i="1"/>
  <c r="FE400" i="1"/>
  <c r="FF400" i="1"/>
  <c r="FG400" i="1"/>
  <c r="FI400" i="1"/>
  <c r="EM400" i="1"/>
  <c r="DS400" i="1"/>
  <c r="DX400" i="1"/>
  <c r="DP400" i="1"/>
  <c r="DU400" i="1"/>
  <c r="DZ400" i="1"/>
  <c r="EC400" i="1"/>
  <c r="DT400" i="1"/>
  <c r="DY400" i="1"/>
  <c r="DQ400" i="1"/>
  <c r="DV400" i="1"/>
  <c r="EA400" i="1"/>
  <c r="ED400" i="1"/>
  <c r="DR400" i="1"/>
  <c r="DW400" i="1"/>
  <c r="EB400" i="1"/>
  <c r="EE400" i="1"/>
  <c r="AL400" i="1"/>
  <c r="EF400" i="1"/>
  <c r="EG400" i="1"/>
  <c r="EH400" i="1"/>
  <c r="EJ400" i="1"/>
  <c r="DN400" i="1"/>
  <c r="CT400" i="1"/>
  <c r="CY400" i="1"/>
  <c r="CQ400" i="1"/>
  <c r="CV400" i="1"/>
  <c r="DA400" i="1"/>
  <c r="DD400" i="1"/>
  <c r="CU400" i="1"/>
  <c r="CZ400" i="1"/>
  <c r="CR400" i="1"/>
  <c r="CW400" i="1"/>
  <c r="DB400" i="1"/>
  <c r="DE400" i="1"/>
  <c r="CS400" i="1"/>
  <c r="CX400" i="1"/>
  <c r="DC400" i="1"/>
  <c r="DF400" i="1"/>
  <c r="AK400" i="1"/>
  <c r="DG400" i="1"/>
  <c r="DH400" i="1"/>
  <c r="DI400" i="1"/>
  <c r="DK400" i="1"/>
  <c r="CO400" i="1"/>
  <c r="BU400" i="1"/>
  <c r="BZ400" i="1"/>
  <c r="BR400" i="1"/>
  <c r="BW400" i="1"/>
  <c r="CB400" i="1"/>
  <c r="CE400" i="1"/>
  <c r="BV400" i="1"/>
  <c r="CA400" i="1"/>
  <c r="BS400" i="1"/>
  <c r="BX400" i="1"/>
  <c r="CC400" i="1"/>
  <c r="CF400" i="1"/>
  <c r="BT400" i="1"/>
  <c r="BY400" i="1"/>
  <c r="CD400" i="1"/>
  <c r="CG400" i="1"/>
  <c r="AJ400" i="1"/>
  <c r="CH400" i="1"/>
  <c r="CI400" i="1"/>
  <c r="CJ400" i="1"/>
  <c r="CL400" i="1"/>
  <c r="BP400" i="1"/>
  <c r="AV400" i="1"/>
  <c r="BA400" i="1"/>
  <c r="AS400" i="1"/>
  <c r="AX400" i="1"/>
  <c r="BC400" i="1"/>
  <c r="BF400" i="1"/>
  <c r="AW400" i="1"/>
  <c r="BB400" i="1"/>
  <c r="AT400" i="1"/>
  <c r="AY400" i="1"/>
  <c r="BD400" i="1"/>
  <c r="BG400" i="1"/>
  <c r="AU400" i="1"/>
  <c r="AZ400" i="1"/>
  <c r="BE400" i="1"/>
  <c r="BH400" i="1"/>
  <c r="AI400" i="1"/>
  <c r="BI400" i="1"/>
  <c r="BJ400" i="1"/>
  <c r="BK400" i="1"/>
  <c r="BM400" i="1"/>
  <c r="AQ400" i="1"/>
  <c r="X400" i="1"/>
  <c r="FS419" i="1"/>
  <c r="ER419" i="1"/>
  <c r="EW419" i="1"/>
  <c r="EO419" i="1"/>
  <c r="ET419" i="1"/>
  <c r="EY419" i="1"/>
  <c r="FB419" i="1"/>
  <c r="ES419" i="1"/>
  <c r="EX419" i="1"/>
  <c r="EP419" i="1"/>
  <c r="EU419" i="1"/>
  <c r="EZ419" i="1"/>
  <c r="FC419" i="1"/>
  <c r="EQ419" i="1"/>
  <c r="EV419" i="1"/>
  <c r="FA419" i="1"/>
  <c r="FD419" i="1"/>
  <c r="AM419" i="1"/>
  <c r="FE419" i="1"/>
  <c r="FF419" i="1"/>
  <c r="FG419" i="1"/>
  <c r="FI419" i="1"/>
  <c r="EM419" i="1"/>
  <c r="DS419" i="1"/>
  <c r="DX419" i="1"/>
  <c r="DP419" i="1"/>
  <c r="DU419" i="1"/>
  <c r="DZ419" i="1"/>
  <c r="EC419" i="1"/>
  <c r="DT419" i="1"/>
  <c r="DY419" i="1"/>
  <c r="DQ419" i="1"/>
  <c r="DV419" i="1"/>
  <c r="EA419" i="1"/>
  <c r="ED419" i="1"/>
  <c r="DR419" i="1"/>
  <c r="DW419" i="1"/>
  <c r="EB419" i="1"/>
  <c r="EE419" i="1"/>
  <c r="AL419" i="1"/>
  <c r="EF419" i="1"/>
  <c r="EG419" i="1"/>
  <c r="EH419" i="1"/>
  <c r="EJ419" i="1"/>
  <c r="DN419" i="1"/>
  <c r="CT419" i="1"/>
  <c r="CY419" i="1"/>
  <c r="CQ419" i="1"/>
  <c r="CV419" i="1"/>
  <c r="DA419" i="1"/>
  <c r="DD419" i="1"/>
  <c r="CU419" i="1"/>
  <c r="CZ419" i="1"/>
  <c r="CR419" i="1"/>
  <c r="CW419" i="1"/>
  <c r="DB419" i="1"/>
  <c r="DE419" i="1"/>
  <c r="CS419" i="1"/>
  <c r="CX419" i="1"/>
  <c r="DC419" i="1"/>
  <c r="DF419" i="1"/>
  <c r="AK419" i="1"/>
  <c r="DG419" i="1"/>
  <c r="DH419" i="1"/>
  <c r="DI419" i="1"/>
  <c r="DK419" i="1"/>
  <c r="CO419" i="1"/>
  <c r="BU419" i="1"/>
  <c r="BZ419" i="1"/>
  <c r="BR419" i="1"/>
  <c r="BW419" i="1"/>
  <c r="CB419" i="1"/>
  <c r="CE419" i="1"/>
  <c r="BV419" i="1"/>
  <c r="CA419" i="1"/>
  <c r="BS419" i="1"/>
  <c r="BX419" i="1"/>
  <c r="CC419" i="1"/>
  <c r="CF419" i="1"/>
  <c r="BT419" i="1"/>
  <c r="BY419" i="1"/>
  <c r="CD419" i="1"/>
  <c r="CG419" i="1"/>
  <c r="AJ419" i="1"/>
  <c r="CH419" i="1"/>
  <c r="CI419" i="1"/>
  <c r="CJ419" i="1"/>
  <c r="CL419" i="1"/>
  <c r="BP419" i="1"/>
  <c r="AV419" i="1"/>
  <c r="BA419" i="1"/>
  <c r="AS419" i="1"/>
  <c r="AX419" i="1"/>
  <c r="BC419" i="1"/>
  <c r="BF419" i="1"/>
  <c r="AW419" i="1"/>
  <c r="BB419" i="1"/>
  <c r="AT419" i="1"/>
  <c r="AY419" i="1"/>
  <c r="BD419" i="1"/>
  <c r="BG419" i="1"/>
  <c r="AU419" i="1"/>
  <c r="AZ419" i="1"/>
  <c r="BE419" i="1"/>
  <c r="BH419" i="1"/>
  <c r="AI419" i="1"/>
  <c r="BI419" i="1"/>
  <c r="BJ419" i="1"/>
  <c r="BK419" i="1"/>
  <c r="BM419" i="1"/>
  <c r="AQ419" i="1"/>
  <c r="X419" i="1"/>
  <c r="FS384" i="1"/>
  <c r="ER384" i="1"/>
  <c r="EW384" i="1"/>
  <c r="EO384" i="1"/>
  <c r="ET384" i="1"/>
  <c r="EY384" i="1"/>
  <c r="FB384" i="1"/>
  <c r="ES384" i="1"/>
  <c r="EX384" i="1"/>
  <c r="EP384" i="1"/>
  <c r="EU384" i="1"/>
  <c r="EZ384" i="1"/>
  <c r="FC384" i="1"/>
  <c r="EQ384" i="1"/>
  <c r="EV384" i="1"/>
  <c r="FA384" i="1"/>
  <c r="FD384" i="1"/>
  <c r="AM384" i="1"/>
  <c r="FE384" i="1"/>
  <c r="FF384" i="1"/>
  <c r="FG384" i="1"/>
  <c r="FI384" i="1"/>
  <c r="EM384" i="1"/>
  <c r="DS384" i="1"/>
  <c r="DX384" i="1"/>
  <c r="DP384" i="1"/>
  <c r="DU384" i="1"/>
  <c r="DZ384" i="1"/>
  <c r="EC384" i="1"/>
  <c r="DT384" i="1"/>
  <c r="DY384" i="1"/>
  <c r="DQ384" i="1"/>
  <c r="DV384" i="1"/>
  <c r="EA384" i="1"/>
  <c r="ED384" i="1"/>
  <c r="DR384" i="1"/>
  <c r="DW384" i="1"/>
  <c r="EB384" i="1"/>
  <c r="EE384" i="1"/>
  <c r="AL384" i="1"/>
  <c r="EF384" i="1"/>
  <c r="EG384" i="1"/>
  <c r="EH384" i="1"/>
  <c r="EJ384" i="1"/>
  <c r="DN384" i="1"/>
  <c r="CT384" i="1"/>
  <c r="CY384" i="1"/>
  <c r="CQ384" i="1"/>
  <c r="CV384" i="1"/>
  <c r="DA384" i="1"/>
  <c r="DD384" i="1"/>
  <c r="CU384" i="1"/>
  <c r="CZ384" i="1"/>
  <c r="CR384" i="1"/>
  <c r="CW384" i="1"/>
  <c r="DB384" i="1"/>
  <c r="DE384" i="1"/>
  <c r="CS384" i="1"/>
  <c r="CX384" i="1"/>
  <c r="DC384" i="1"/>
  <c r="DF384" i="1"/>
  <c r="AK384" i="1"/>
  <c r="DG384" i="1"/>
  <c r="DH384" i="1"/>
  <c r="DI384" i="1"/>
  <c r="DK384" i="1"/>
  <c r="CO384" i="1"/>
  <c r="BU384" i="1"/>
  <c r="BZ384" i="1"/>
  <c r="BR384" i="1"/>
  <c r="BW384" i="1"/>
  <c r="CB384" i="1"/>
  <c r="CE384" i="1"/>
  <c r="BV384" i="1"/>
  <c r="CA384" i="1"/>
  <c r="BS384" i="1"/>
  <c r="BX384" i="1"/>
  <c r="CC384" i="1"/>
  <c r="CF384" i="1"/>
  <c r="BT384" i="1"/>
  <c r="BY384" i="1"/>
  <c r="CD384" i="1"/>
  <c r="CG384" i="1"/>
  <c r="AJ384" i="1"/>
  <c r="CH384" i="1"/>
  <c r="CI384" i="1"/>
  <c r="CJ384" i="1"/>
  <c r="CL384" i="1"/>
  <c r="BP384" i="1"/>
  <c r="AV384" i="1"/>
  <c r="BA384" i="1"/>
  <c r="AS384" i="1"/>
  <c r="AX384" i="1"/>
  <c r="BC384" i="1"/>
  <c r="BF384" i="1"/>
  <c r="AW384" i="1"/>
  <c r="BB384" i="1"/>
  <c r="AT384" i="1"/>
  <c r="AY384" i="1"/>
  <c r="BD384" i="1"/>
  <c r="BG384" i="1"/>
  <c r="AU384" i="1"/>
  <c r="AZ384" i="1"/>
  <c r="BE384" i="1"/>
  <c r="BH384" i="1"/>
  <c r="AI384" i="1"/>
  <c r="BI384" i="1"/>
  <c r="BJ384" i="1"/>
  <c r="BK384" i="1"/>
  <c r="BM384" i="1"/>
  <c r="AQ384" i="1"/>
  <c r="X384" i="1"/>
  <c r="FS396" i="1"/>
  <c r="ER396" i="1"/>
  <c r="EW396" i="1"/>
  <c r="EO396" i="1"/>
  <c r="ET396" i="1"/>
  <c r="EY396" i="1"/>
  <c r="FB396" i="1"/>
  <c r="ES396" i="1"/>
  <c r="EX396" i="1"/>
  <c r="EP396" i="1"/>
  <c r="EU396" i="1"/>
  <c r="EZ396" i="1"/>
  <c r="FC396" i="1"/>
  <c r="EQ396" i="1"/>
  <c r="EV396" i="1"/>
  <c r="FA396" i="1"/>
  <c r="FD396" i="1"/>
  <c r="AM396" i="1"/>
  <c r="FE396" i="1"/>
  <c r="FF396" i="1"/>
  <c r="FG396" i="1"/>
  <c r="FI396" i="1"/>
  <c r="EM396" i="1"/>
  <c r="DS396" i="1"/>
  <c r="DX396" i="1"/>
  <c r="DP396" i="1"/>
  <c r="DU396" i="1"/>
  <c r="DZ396" i="1"/>
  <c r="EC396" i="1"/>
  <c r="DT396" i="1"/>
  <c r="DY396" i="1"/>
  <c r="DQ396" i="1"/>
  <c r="DV396" i="1"/>
  <c r="EA396" i="1"/>
  <c r="ED396" i="1"/>
  <c r="DR396" i="1"/>
  <c r="DW396" i="1"/>
  <c r="EB396" i="1"/>
  <c r="EE396" i="1"/>
  <c r="AL396" i="1"/>
  <c r="EF396" i="1"/>
  <c r="EG396" i="1"/>
  <c r="EH396" i="1"/>
  <c r="EJ396" i="1"/>
  <c r="DN396" i="1"/>
  <c r="CT396" i="1"/>
  <c r="CY396" i="1"/>
  <c r="CQ396" i="1"/>
  <c r="CV396" i="1"/>
  <c r="DA396" i="1"/>
  <c r="DD396" i="1"/>
  <c r="CU396" i="1"/>
  <c r="CZ396" i="1"/>
  <c r="CR396" i="1"/>
  <c r="CW396" i="1"/>
  <c r="DB396" i="1"/>
  <c r="DE396" i="1"/>
  <c r="CS396" i="1"/>
  <c r="CX396" i="1"/>
  <c r="DC396" i="1"/>
  <c r="DF396" i="1"/>
  <c r="AK396" i="1"/>
  <c r="DG396" i="1"/>
  <c r="DH396" i="1"/>
  <c r="DI396" i="1"/>
  <c r="DK396" i="1"/>
  <c r="CO396" i="1"/>
  <c r="BU396" i="1"/>
  <c r="BZ396" i="1"/>
  <c r="BR396" i="1"/>
  <c r="BW396" i="1"/>
  <c r="CB396" i="1"/>
  <c r="CE396" i="1"/>
  <c r="BV396" i="1"/>
  <c r="CA396" i="1"/>
  <c r="BS396" i="1"/>
  <c r="BX396" i="1"/>
  <c r="CC396" i="1"/>
  <c r="CF396" i="1"/>
  <c r="BT396" i="1"/>
  <c r="BY396" i="1"/>
  <c r="CD396" i="1"/>
  <c r="CG396" i="1"/>
  <c r="AJ396" i="1"/>
  <c r="CH396" i="1"/>
  <c r="CI396" i="1"/>
  <c r="CJ396" i="1"/>
  <c r="CL396" i="1"/>
  <c r="BP396" i="1"/>
  <c r="AV396" i="1"/>
  <c r="BA396" i="1"/>
  <c r="AS396" i="1"/>
  <c r="AX396" i="1"/>
  <c r="BC396" i="1"/>
  <c r="BF396" i="1"/>
  <c r="AW396" i="1"/>
  <c r="BB396" i="1"/>
  <c r="AT396" i="1"/>
  <c r="AY396" i="1"/>
  <c r="BD396" i="1"/>
  <c r="BG396" i="1"/>
  <c r="AU396" i="1"/>
  <c r="AZ396" i="1"/>
  <c r="BE396" i="1"/>
  <c r="BH396" i="1"/>
  <c r="AI396" i="1"/>
  <c r="BI396" i="1"/>
  <c r="BJ396" i="1"/>
  <c r="BK396" i="1"/>
  <c r="BM396" i="1"/>
  <c r="AQ396" i="1"/>
  <c r="X396" i="1"/>
  <c r="FQ362" i="1"/>
  <c r="FS362" i="1"/>
  <c r="ER362" i="1"/>
  <c r="EW362" i="1"/>
  <c r="EO362" i="1"/>
  <c r="ET362" i="1"/>
  <c r="EY362" i="1"/>
  <c r="FB362" i="1"/>
  <c r="ES362" i="1"/>
  <c r="EX362" i="1"/>
  <c r="FC362" i="1"/>
  <c r="FD362" i="1"/>
  <c r="FE362" i="1"/>
  <c r="AM362" i="1"/>
  <c r="FF362" i="1"/>
  <c r="FG362" i="1"/>
  <c r="FI362" i="1"/>
  <c r="EP362" i="1"/>
  <c r="EU362" i="1"/>
  <c r="EZ362" i="1"/>
  <c r="EQ362" i="1"/>
  <c r="EV362" i="1"/>
  <c r="FA362" i="1"/>
  <c r="EM362" i="1"/>
  <c r="DS362" i="1"/>
  <c r="DX362" i="1"/>
  <c r="DP362" i="1"/>
  <c r="DU362" i="1"/>
  <c r="DZ362" i="1"/>
  <c r="EC362" i="1"/>
  <c r="DT362" i="1"/>
  <c r="DY362" i="1"/>
  <c r="ED362" i="1"/>
  <c r="EE362" i="1"/>
  <c r="EF362" i="1"/>
  <c r="AL362" i="1"/>
  <c r="EG362" i="1"/>
  <c r="EH362" i="1"/>
  <c r="EJ362" i="1"/>
  <c r="DQ362" i="1"/>
  <c r="DV362" i="1"/>
  <c r="EA362" i="1"/>
  <c r="DR362" i="1"/>
  <c r="DW362" i="1"/>
  <c r="EB362" i="1"/>
  <c r="DN362" i="1"/>
  <c r="CT362" i="1"/>
  <c r="CY362" i="1"/>
  <c r="CQ362" i="1"/>
  <c r="CV362" i="1"/>
  <c r="DA362" i="1"/>
  <c r="DD362" i="1"/>
  <c r="CU362" i="1"/>
  <c r="CZ362" i="1"/>
  <c r="DE362" i="1"/>
  <c r="DF362" i="1"/>
  <c r="DG362" i="1"/>
  <c r="AK362" i="1"/>
  <c r="DH362" i="1"/>
  <c r="DI362" i="1"/>
  <c r="DK362" i="1"/>
  <c r="CR362" i="1"/>
  <c r="CW362" i="1"/>
  <c r="DB362" i="1"/>
  <c r="CS362" i="1"/>
  <c r="CX362" i="1"/>
  <c r="DC362" i="1"/>
  <c r="CO362" i="1"/>
  <c r="BU362" i="1"/>
  <c r="BZ362" i="1"/>
  <c r="BR362" i="1"/>
  <c r="BW362" i="1"/>
  <c r="CB362" i="1"/>
  <c r="CE362" i="1"/>
  <c r="BV362" i="1"/>
  <c r="CA362" i="1"/>
  <c r="CF362" i="1"/>
  <c r="CG362" i="1"/>
  <c r="CH362" i="1"/>
  <c r="AJ362" i="1"/>
  <c r="CI362" i="1"/>
  <c r="CJ362" i="1"/>
  <c r="CL362" i="1"/>
  <c r="BS362" i="1"/>
  <c r="BX362" i="1"/>
  <c r="CC362" i="1"/>
  <c r="BT362" i="1"/>
  <c r="BY362" i="1"/>
  <c r="CD362" i="1"/>
  <c r="BP362" i="1"/>
  <c r="AV362" i="1"/>
  <c r="BA362" i="1"/>
  <c r="AS362" i="1"/>
  <c r="AX362" i="1"/>
  <c r="BC362" i="1"/>
  <c r="BF362" i="1"/>
  <c r="AW362" i="1"/>
  <c r="BB362" i="1"/>
  <c r="BG362" i="1"/>
  <c r="BH362" i="1"/>
  <c r="BI362" i="1"/>
  <c r="AI362" i="1"/>
  <c r="BJ362" i="1"/>
  <c r="BK362" i="1"/>
  <c r="BM362" i="1"/>
  <c r="AT362" i="1"/>
  <c r="AY362" i="1"/>
  <c r="BD362" i="1"/>
  <c r="AU362" i="1"/>
  <c r="AZ362" i="1"/>
  <c r="BE362" i="1"/>
  <c r="AQ362" i="1"/>
  <c r="X362" i="1"/>
  <c r="FS233" i="1"/>
  <c r="ER233" i="1"/>
  <c r="EW233" i="1"/>
  <c r="EO233" i="1"/>
  <c r="ET233" i="1"/>
  <c r="EY233" i="1"/>
  <c r="FB233" i="1"/>
  <c r="ES233" i="1"/>
  <c r="EX233" i="1"/>
  <c r="EP233" i="1"/>
  <c r="EU233" i="1"/>
  <c r="EZ233" i="1"/>
  <c r="FC233" i="1"/>
  <c r="EQ233" i="1"/>
  <c r="EV233" i="1"/>
  <c r="FA233" i="1"/>
  <c r="FD233" i="1"/>
  <c r="AM233" i="1"/>
  <c r="FE233" i="1"/>
  <c r="FF233" i="1"/>
  <c r="FG233" i="1"/>
  <c r="FI233" i="1"/>
  <c r="EM233" i="1"/>
  <c r="DS233" i="1"/>
  <c r="DX233" i="1"/>
  <c r="DP233" i="1"/>
  <c r="DU233" i="1"/>
  <c r="DZ233" i="1"/>
  <c r="EC233" i="1"/>
  <c r="DT233" i="1"/>
  <c r="DY233" i="1"/>
  <c r="DQ233" i="1"/>
  <c r="DV233" i="1"/>
  <c r="EA233" i="1"/>
  <c r="ED233" i="1"/>
  <c r="DR233" i="1"/>
  <c r="DW233" i="1"/>
  <c r="EB233" i="1"/>
  <c r="EE233" i="1"/>
  <c r="AL233" i="1"/>
  <c r="EF233" i="1"/>
  <c r="EG233" i="1"/>
  <c r="EH233" i="1"/>
  <c r="EJ233" i="1"/>
  <c r="DN233" i="1"/>
  <c r="CT233" i="1"/>
  <c r="CY233" i="1"/>
  <c r="CQ233" i="1"/>
  <c r="CV233" i="1"/>
  <c r="DA233" i="1"/>
  <c r="DD233" i="1"/>
  <c r="CU233" i="1"/>
  <c r="CZ233" i="1"/>
  <c r="CR233" i="1"/>
  <c r="CW233" i="1"/>
  <c r="DB233" i="1"/>
  <c r="DE233" i="1"/>
  <c r="CS233" i="1"/>
  <c r="CX233" i="1"/>
  <c r="DC233" i="1"/>
  <c r="DF233" i="1"/>
  <c r="AK233" i="1"/>
  <c r="DG233" i="1"/>
  <c r="DH233" i="1"/>
  <c r="DI233" i="1"/>
  <c r="DK233" i="1"/>
  <c r="CO233" i="1"/>
  <c r="BU233" i="1"/>
  <c r="BZ233" i="1"/>
  <c r="BR233" i="1"/>
  <c r="BW233" i="1"/>
  <c r="CB233" i="1"/>
  <c r="CE233" i="1"/>
  <c r="BV233" i="1"/>
  <c r="CA233" i="1"/>
  <c r="BS233" i="1"/>
  <c r="BX233" i="1"/>
  <c r="CC233" i="1"/>
  <c r="CF233" i="1"/>
  <c r="BT233" i="1"/>
  <c r="BY233" i="1"/>
  <c r="CD233" i="1"/>
  <c r="CG233" i="1"/>
  <c r="AJ233" i="1"/>
  <c r="CH233" i="1"/>
  <c r="CI233" i="1"/>
  <c r="CJ233" i="1"/>
  <c r="CL233" i="1"/>
  <c r="BP233" i="1"/>
  <c r="AV233" i="1"/>
  <c r="BA233" i="1"/>
  <c r="AS233" i="1"/>
  <c r="AX233" i="1"/>
  <c r="BC233" i="1"/>
  <c r="BF233" i="1"/>
  <c r="AW233" i="1"/>
  <c r="BB233" i="1"/>
  <c r="AT233" i="1"/>
  <c r="AY233" i="1"/>
  <c r="BD233" i="1"/>
  <c r="BG233" i="1"/>
  <c r="AU233" i="1"/>
  <c r="AZ233" i="1"/>
  <c r="BE233" i="1"/>
  <c r="BH233" i="1"/>
  <c r="AI233" i="1"/>
  <c r="BI233" i="1"/>
  <c r="BJ233" i="1"/>
  <c r="BK233" i="1"/>
  <c r="BM233" i="1"/>
  <c r="AQ233" i="1"/>
  <c r="X233" i="1"/>
  <c r="FS379" i="1"/>
  <c r="ER379" i="1"/>
  <c r="EW379" i="1"/>
  <c r="EO379" i="1"/>
  <c r="ET379" i="1"/>
  <c r="EY379" i="1"/>
  <c r="FB379" i="1"/>
  <c r="ES379" i="1"/>
  <c r="EX379" i="1"/>
  <c r="EP379" i="1"/>
  <c r="EU379" i="1"/>
  <c r="EZ379" i="1"/>
  <c r="FC379" i="1"/>
  <c r="EQ379" i="1"/>
  <c r="EV379" i="1"/>
  <c r="FA379" i="1"/>
  <c r="FD379" i="1"/>
  <c r="AM379" i="1"/>
  <c r="FE379" i="1"/>
  <c r="FF379" i="1"/>
  <c r="FG379" i="1"/>
  <c r="FI379" i="1"/>
  <c r="EM379" i="1"/>
  <c r="DS379" i="1"/>
  <c r="DX379" i="1"/>
  <c r="DP379" i="1"/>
  <c r="DU379" i="1"/>
  <c r="DZ379" i="1"/>
  <c r="EC379" i="1"/>
  <c r="DT379" i="1"/>
  <c r="DY379" i="1"/>
  <c r="DQ379" i="1"/>
  <c r="DV379" i="1"/>
  <c r="EA379" i="1"/>
  <c r="ED379" i="1"/>
  <c r="DR379" i="1"/>
  <c r="DW379" i="1"/>
  <c r="EB379" i="1"/>
  <c r="EE379" i="1"/>
  <c r="AL379" i="1"/>
  <c r="EF379" i="1"/>
  <c r="EG379" i="1"/>
  <c r="EH379" i="1"/>
  <c r="EJ379" i="1"/>
  <c r="DN379" i="1"/>
  <c r="CT379" i="1"/>
  <c r="CY379" i="1"/>
  <c r="CQ379" i="1"/>
  <c r="CV379" i="1"/>
  <c r="DA379" i="1"/>
  <c r="DD379" i="1"/>
  <c r="CU379" i="1"/>
  <c r="CZ379" i="1"/>
  <c r="CR379" i="1"/>
  <c r="CW379" i="1"/>
  <c r="DB379" i="1"/>
  <c r="DE379" i="1"/>
  <c r="CS379" i="1"/>
  <c r="CX379" i="1"/>
  <c r="DC379" i="1"/>
  <c r="DF379" i="1"/>
  <c r="AK379" i="1"/>
  <c r="DG379" i="1"/>
  <c r="DH379" i="1"/>
  <c r="DI379" i="1"/>
  <c r="DK379" i="1"/>
  <c r="CO379" i="1"/>
  <c r="BU379" i="1"/>
  <c r="BZ379" i="1"/>
  <c r="BR379" i="1"/>
  <c r="BW379" i="1"/>
  <c r="CB379" i="1"/>
  <c r="CE379" i="1"/>
  <c r="BV379" i="1"/>
  <c r="CA379" i="1"/>
  <c r="BS379" i="1"/>
  <c r="BX379" i="1"/>
  <c r="CC379" i="1"/>
  <c r="CF379" i="1"/>
  <c r="BT379" i="1"/>
  <c r="BY379" i="1"/>
  <c r="CD379" i="1"/>
  <c r="CG379" i="1"/>
  <c r="AJ379" i="1"/>
  <c r="CH379" i="1"/>
  <c r="CI379" i="1"/>
  <c r="CJ379" i="1"/>
  <c r="CL379" i="1"/>
  <c r="BP379" i="1"/>
  <c r="AV379" i="1"/>
  <c r="BA379" i="1"/>
  <c r="AS379" i="1"/>
  <c r="AX379" i="1"/>
  <c r="BC379" i="1"/>
  <c r="BF379" i="1"/>
  <c r="AW379" i="1"/>
  <c r="BB379" i="1"/>
  <c r="AT379" i="1"/>
  <c r="AY379" i="1"/>
  <c r="BD379" i="1"/>
  <c r="BG379" i="1"/>
  <c r="AU379" i="1"/>
  <c r="AZ379" i="1"/>
  <c r="BE379" i="1"/>
  <c r="BH379" i="1"/>
  <c r="AI379" i="1"/>
  <c r="BI379" i="1"/>
  <c r="BJ379" i="1"/>
  <c r="BK379" i="1"/>
  <c r="BM379" i="1"/>
  <c r="AQ379" i="1"/>
  <c r="X379" i="1"/>
  <c r="FS219" i="1"/>
  <c r="ER219" i="1"/>
  <c r="EW219" i="1"/>
  <c r="EO219" i="1"/>
  <c r="ET219" i="1"/>
  <c r="EY219" i="1"/>
  <c r="FB219" i="1"/>
  <c r="ES219" i="1"/>
  <c r="EX219" i="1"/>
  <c r="EP219" i="1"/>
  <c r="EU219" i="1"/>
  <c r="EZ219" i="1"/>
  <c r="FC219" i="1"/>
  <c r="EQ219" i="1"/>
  <c r="EV219" i="1"/>
  <c r="FA219" i="1"/>
  <c r="FD219" i="1"/>
  <c r="AM219" i="1"/>
  <c r="FE219" i="1"/>
  <c r="FF219" i="1"/>
  <c r="FG219" i="1"/>
  <c r="FI219" i="1"/>
  <c r="EM219" i="1"/>
  <c r="DS219" i="1"/>
  <c r="DX219" i="1"/>
  <c r="DP219" i="1"/>
  <c r="DU219" i="1"/>
  <c r="DZ219" i="1"/>
  <c r="EC219" i="1"/>
  <c r="DT219" i="1"/>
  <c r="DY219" i="1"/>
  <c r="DQ219" i="1"/>
  <c r="DV219" i="1"/>
  <c r="EA219" i="1"/>
  <c r="ED219" i="1"/>
  <c r="DR219" i="1"/>
  <c r="DW219" i="1"/>
  <c r="EB219" i="1"/>
  <c r="EE219" i="1"/>
  <c r="AL219" i="1"/>
  <c r="EF219" i="1"/>
  <c r="EG219" i="1"/>
  <c r="EH219" i="1"/>
  <c r="EJ219" i="1"/>
  <c r="DN219" i="1"/>
  <c r="CT219" i="1"/>
  <c r="CY219" i="1"/>
  <c r="CQ219" i="1"/>
  <c r="CV219" i="1"/>
  <c r="DA219" i="1"/>
  <c r="DD219" i="1"/>
  <c r="CU219" i="1"/>
  <c r="CZ219" i="1"/>
  <c r="CR219" i="1"/>
  <c r="CW219" i="1"/>
  <c r="DB219" i="1"/>
  <c r="DE219" i="1"/>
  <c r="CS219" i="1"/>
  <c r="CX219" i="1"/>
  <c r="DC219" i="1"/>
  <c r="DF219" i="1"/>
  <c r="AK219" i="1"/>
  <c r="DG219" i="1"/>
  <c r="DH219" i="1"/>
  <c r="DI219" i="1"/>
  <c r="DK219" i="1"/>
  <c r="CO219" i="1"/>
  <c r="BU219" i="1"/>
  <c r="BZ219" i="1"/>
  <c r="BR219" i="1"/>
  <c r="BW219" i="1"/>
  <c r="CB219" i="1"/>
  <c r="CE219" i="1"/>
  <c r="BV219" i="1"/>
  <c r="CA219" i="1"/>
  <c r="BS219" i="1"/>
  <c r="BX219" i="1"/>
  <c r="CC219" i="1"/>
  <c r="CF219" i="1"/>
  <c r="BT219" i="1"/>
  <c r="BY219" i="1"/>
  <c r="CD219" i="1"/>
  <c r="CG219" i="1"/>
  <c r="AJ219" i="1"/>
  <c r="CH219" i="1"/>
  <c r="CI219" i="1"/>
  <c r="CJ219" i="1"/>
  <c r="CL219" i="1"/>
  <c r="BP219" i="1"/>
  <c r="AV219" i="1"/>
  <c r="BA219" i="1"/>
  <c r="AS219" i="1"/>
  <c r="AX219" i="1"/>
  <c r="BC219" i="1"/>
  <c r="BF219" i="1"/>
  <c r="AW219" i="1"/>
  <c r="BB219" i="1"/>
  <c r="AT219" i="1"/>
  <c r="AY219" i="1"/>
  <c r="BD219" i="1"/>
  <c r="BG219" i="1"/>
  <c r="AU219" i="1"/>
  <c r="AZ219" i="1"/>
  <c r="BE219" i="1"/>
  <c r="BH219" i="1"/>
  <c r="AI219" i="1"/>
  <c r="BI219" i="1"/>
  <c r="BJ219" i="1"/>
  <c r="BK219" i="1"/>
  <c r="BM219" i="1"/>
  <c r="AQ219" i="1"/>
  <c r="X219" i="1"/>
  <c r="FS222" i="1"/>
  <c r="ER222" i="1"/>
  <c r="EW222" i="1"/>
  <c r="EO222" i="1"/>
  <c r="ET222" i="1"/>
  <c r="EY222" i="1"/>
  <c r="FB222" i="1"/>
  <c r="ES222" i="1"/>
  <c r="EX222" i="1"/>
  <c r="EP222" i="1"/>
  <c r="EU222" i="1"/>
  <c r="EZ222" i="1"/>
  <c r="FC222" i="1"/>
  <c r="EQ222" i="1"/>
  <c r="EV222" i="1"/>
  <c r="FA222" i="1"/>
  <c r="FD222" i="1"/>
  <c r="AM222" i="1"/>
  <c r="FE222" i="1"/>
  <c r="FF222" i="1"/>
  <c r="FG222" i="1"/>
  <c r="FI222" i="1"/>
  <c r="EM222" i="1"/>
  <c r="DS222" i="1"/>
  <c r="DX222" i="1"/>
  <c r="DP222" i="1"/>
  <c r="DU222" i="1"/>
  <c r="DZ222" i="1"/>
  <c r="EC222" i="1"/>
  <c r="DT222" i="1"/>
  <c r="DY222" i="1"/>
  <c r="DQ222" i="1"/>
  <c r="DV222" i="1"/>
  <c r="EA222" i="1"/>
  <c r="ED222" i="1"/>
  <c r="DR222" i="1"/>
  <c r="DW222" i="1"/>
  <c r="EB222" i="1"/>
  <c r="EE222" i="1"/>
  <c r="AL222" i="1"/>
  <c r="EF222" i="1"/>
  <c r="EG222" i="1"/>
  <c r="EH222" i="1"/>
  <c r="EJ222" i="1"/>
  <c r="DN222" i="1"/>
  <c r="CT222" i="1"/>
  <c r="CY222" i="1"/>
  <c r="CQ222" i="1"/>
  <c r="CV222" i="1"/>
  <c r="DA222" i="1"/>
  <c r="DD222" i="1"/>
  <c r="CU222" i="1"/>
  <c r="CZ222" i="1"/>
  <c r="CR222" i="1"/>
  <c r="CW222" i="1"/>
  <c r="DB222" i="1"/>
  <c r="DE222" i="1"/>
  <c r="CS222" i="1"/>
  <c r="CX222" i="1"/>
  <c r="DC222" i="1"/>
  <c r="DF222" i="1"/>
  <c r="AK222" i="1"/>
  <c r="DG222" i="1"/>
  <c r="DH222" i="1"/>
  <c r="DI222" i="1"/>
  <c r="DK222" i="1"/>
  <c r="CO222" i="1"/>
  <c r="BU222" i="1"/>
  <c r="BZ222" i="1"/>
  <c r="BR222" i="1"/>
  <c r="BW222" i="1"/>
  <c r="CB222" i="1"/>
  <c r="CE222" i="1"/>
  <c r="BV222" i="1"/>
  <c r="CA222" i="1"/>
  <c r="BS222" i="1"/>
  <c r="BX222" i="1"/>
  <c r="CC222" i="1"/>
  <c r="CF222" i="1"/>
  <c r="BT222" i="1"/>
  <c r="BY222" i="1"/>
  <c r="CD222" i="1"/>
  <c r="CG222" i="1"/>
  <c r="AJ222" i="1"/>
  <c r="CH222" i="1"/>
  <c r="CI222" i="1"/>
  <c r="CJ222" i="1"/>
  <c r="CL222" i="1"/>
  <c r="BP222" i="1"/>
  <c r="AV222" i="1"/>
  <c r="BA222" i="1"/>
  <c r="AS222" i="1"/>
  <c r="AX222" i="1"/>
  <c r="BC222" i="1"/>
  <c r="BF222" i="1"/>
  <c r="AW222" i="1"/>
  <c r="BB222" i="1"/>
  <c r="AT222" i="1"/>
  <c r="AY222" i="1"/>
  <c r="BD222" i="1"/>
  <c r="BG222" i="1"/>
  <c r="AU222" i="1"/>
  <c r="AZ222" i="1"/>
  <c r="BE222" i="1"/>
  <c r="BH222" i="1"/>
  <c r="AI222" i="1"/>
  <c r="BI222" i="1"/>
  <c r="BJ222" i="1"/>
  <c r="BK222" i="1"/>
  <c r="BM222" i="1"/>
  <c r="AQ222" i="1"/>
  <c r="X222" i="1"/>
  <c r="FS364" i="1"/>
  <c r="ER364" i="1"/>
  <c r="EW364" i="1"/>
  <c r="EO364" i="1"/>
  <c r="ET364" i="1"/>
  <c r="EY364" i="1"/>
  <c r="FB364" i="1"/>
  <c r="ES364" i="1"/>
  <c r="EX364" i="1"/>
  <c r="EP364" i="1"/>
  <c r="EU364" i="1"/>
  <c r="EZ364" i="1"/>
  <c r="FC364" i="1"/>
  <c r="EQ364" i="1"/>
  <c r="EV364" i="1"/>
  <c r="FA364" i="1"/>
  <c r="FD364" i="1"/>
  <c r="AM364" i="1"/>
  <c r="FE364" i="1"/>
  <c r="FF364" i="1"/>
  <c r="FG364" i="1"/>
  <c r="FI364" i="1"/>
  <c r="EM364" i="1"/>
  <c r="DS364" i="1"/>
  <c r="DX364" i="1"/>
  <c r="DP364" i="1"/>
  <c r="DU364" i="1"/>
  <c r="DZ364" i="1"/>
  <c r="EC364" i="1"/>
  <c r="DT364" i="1"/>
  <c r="DY364" i="1"/>
  <c r="DQ364" i="1"/>
  <c r="DV364" i="1"/>
  <c r="EA364" i="1"/>
  <c r="ED364" i="1"/>
  <c r="DR364" i="1"/>
  <c r="DW364" i="1"/>
  <c r="EB364" i="1"/>
  <c r="EE364" i="1"/>
  <c r="AL364" i="1"/>
  <c r="EF364" i="1"/>
  <c r="EG364" i="1"/>
  <c r="EH364" i="1"/>
  <c r="EJ364" i="1"/>
  <c r="DN364" i="1"/>
  <c r="CT364" i="1"/>
  <c r="CY364" i="1"/>
  <c r="CQ364" i="1"/>
  <c r="CV364" i="1"/>
  <c r="DA364" i="1"/>
  <c r="DD364" i="1"/>
  <c r="CU364" i="1"/>
  <c r="CZ364" i="1"/>
  <c r="CR364" i="1"/>
  <c r="CW364" i="1"/>
  <c r="DB364" i="1"/>
  <c r="DE364" i="1"/>
  <c r="CS364" i="1"/>
  <c r="CX364" i="1"/>
  <c r="DC364" i="1"/>
  <c r="DF364" i="1"/>
  <c r="AK364" i="1"/>
  <c r="DG364" i="1"/>
  <c r="DH364" i="1"/>
  <c r="DI364" i="1"/>
  <c r="DK364" i="1"/>
  <c r="CO364" i="1"/>
  <c r="BU364" i="1"/>
  <c r="BZ364" i="1"/>
  <c r="BR364" i="1"/>
  <c r="BW364" i="1"/>
  <c r="CB364" i="1"/>
  <c r="CE364" i="1"/>
  <c r="BV364" i="1"/>
  <c r="CA364" i="1"/>
  <c r="BS364" i="1"/>
  <c r="BX364" i="1"/>
  <c r="CC364" i="1"/>
  <c r="CF364" i="1"/>
  <c r="BT364" i="1"/>
  <c r="BY364" i="1"/>
  <c r="CD364" i="1"/>
  <c r="CG364" i="1"/>
  <c r="AJ364" i="1"/>
  <c r="CH364" i="1"/>
  <c r="CI364" i="1"/>
  <c r="CJ364" i="1"/>
  <c r="CL364" i="1"/>
  <c r="BP364" i="1"/>
  <c r="AV364" i="1"/>
  <c r="BA364" i="1"/>
  <c r="AS364" i="1"/>
  <c r="AX364" i="1"/>
  <c r="BC364" i="1"/>
  <c r="BF364" i="1"/>
  <c r="AW364" i="1"/>
  <c r="BB364" i="1"/>
  <c r="AT364" i="1"/>
  <c r="AY364" i="1"/>
  <c r="BD364" i="1"/>
  <c r="BG364" i="1"/>
  <c r="AU364" i="1"/>
  <c r="AZ364" i="1"/>
  <c r="BE364" i="1"/>
  <c r="BH364" i="1"/>
  <c r="AI364" i="1"/>
  <c r="BI364" i="1"/>
  <c r="BJ364" i="1"/>
  <c r="BK364" i="1"/>
  <c r="BM364" i="1"/>
  <c r="AQ364" i="1"/>
  <c r="X364" i="1"/>
  <c r="FS139" i="1"/>
  <c r="ER139" i="1"/>
  <c r="EW139" i="1"/>
  <c r="EO139" i="1"/>
  <c r="ET139" i="1"/>
  <c r="EY139" i="1"/>
  <c r="FB139" i="1"/>
  <c r="ES139" i="1"/>
  <c r="EX139" i="1"/>
  <c r="EP139" i="1"/>
  <c r="EU139" i="1"/>
  <c r="EZ139" i="1"/>
  <c r="FC139" i="1"/>
  <c r="EQ139" i="1"/>
  <c r="EV139" i="1"/>
  <c r="FA139" i="1"/>
  <c r="FD139" i="1"/>
  <c r="AM139" i="1"/>
  <c r="FE139" i="1"/>
  <c r="FF139" i="1"/>
  <c r="FG139" i="1"/>
  <c r="FI139" i="1"/>
  <c r="EM139" i="1"/>
  <c r="DS139" i="1"/>
  <c r="DX139" i="1"/>
  <c r="DP139" i="1"/>
  <c r="DU139" i="1"/>
  <c r="DZ139" i="1"/>
  <c r="EC139" i="1"/>
  <c r="DT139" i="1"/>
  <c r="DY139" i="1"/>
  <c r="DQ139" i="1"/>
  <c r="DV139" i="1"/>
  <c r="EA139" i="1"/>
  <c r="ED139" i="1"/>
  <c r="DR139" i="1"/>
  <c r="DW139" i="1"/>
  <c r="EB139" i="1"/>
  <c r="EE139" i="1"/>
  <c r="AL139" i="1"/>
  <c r="EF139" i="1"/>
  <c r="EG139" i="1"/>
  <c r="EH139" i="1"/>
  <c r="EJ139" i="1"/>
  <c r="DN139" i="1"/>
  <c r="CT139" i="1"/>
  <c r="CY139" i="1"/>
  <c r="CQ139" i="1"/>
  <c r="CV139" i="1"/>
  <c r="DA139" i="1"/>
  <c r="DD139" i="1"/>
  <c r="CU139" i="1"/>
  <c r="CZ139" i="1"/>
  <c r="CR139" i="1"/>
  <c r="CW139" i="1"/>
  <c r="DB139" i="1"/>
  <c r="DE139" i="1"/>
  <c r="CS139" i="1"/>
  <c r="CX139" i="1"/>
  <c r="DC139" i="1"/>
  <c r="DF139" i="1"/>
  <c r="AK139" i="1"/>
  <c r="DG139" i="1"/>
  <c r="DH139" i="1"/>
  <c r="DI139" i="1"/>
  <c r="DK139" i="1"/>
  <c r="CO139" i="1"/>
  <c r="BU139" i="1"/>
  <c r="BZ139" i="1"/>
  <c r="BR139" i="1"/>
  <c r="BW139" i="1"/>
  <c r="CB139" i="1"/>
  <c r="CE139" i="1"/>
  <c r="BV139" i="1"/>
  <c r="CA139" i="1"/>
  <c r="BS139" i="1"/>
  <c r="BX139" i="1"/>
  <c r="CC139" i="1"/>
  <c r="CF139" i="1"/>
  <c r="BT139" i="1"/>
  <c r="BY139" i="1"/>
  <c r="CD139" i="1"/>
  <c r="CG139" i="1"/>
  <c r="AJ139" i="1"/>
  <c r="CH139" i="1"/>
  <c r="CI139" i="1"/>
  <c r="CJ139" i="1"/>
  <c r="CL139" i="1"/>
  <c r="BP139" i="1"/>
  <c r="AV139" i="1"/>
  <c r="BA139" i="1"/>
  <c r="AS139" i="1"/>
  <c r="AX139" i="1"/>
  <c r="BC139" i="1"/>
  <c r="BF139" i="1"/>
  <c r="AW139" i="1"/>
  <c r="BB139" i="1"/>
  <c r="AT139" i="1"/>
  <c r="AY139" i="1"/>
  <c r="BD139" i="1"/>
  <c r="BG139" i="1"/>
  <c r="AU139" i="1"/>
  <c r="AZ139" i="1"/>
  <c r="BE139" i="1"/>
  <c r="BH139" i="1"/>
  <c r="AI139" i="1"/>
  <c r="BI139" i="1"/>
  <c r="BJ139" i="1"/>
  <c r="BK139" i="1"/>
  <c r="BM139" i="1"/>
  <c r="AQ139" i="1"/>
  <c r="X139" i="1"/>
  <c r="FS415" i="1"/>
  <c r="ER415" i="1"/>
  <c r="EW415" i="1"/>
  <c r="EO415" i="1"/>
  <c r="ET415" i="1"/>
  <c r="EY415" i="1"/>
  <c r="FB415" i="1"/>
  <c r="ES415" i="1"/>
  <c r="EX415" i="1"/>
  <c r="EP415" i="1"/>
  <c r="EU415" i="1"/>
  <c r="EZ415" i="1"/>
  <c r="FC415" i="1"/>
  <c r="EQ415" i="1"/>
  <c r="EV415" i="1"/>
  <c r="FA415" i="1"/>
  <c r="FD415" i="1"/>
  <c r="AM415" i="1"/>
  <c r="FE415" i="1"/>
  <c r="FF415" i="1"/>
  <c r="FG415" i="1"/>
  <c r="FI415" i="1"/>
  <c r="EM415" i="1"/>
  <c r="DS415" i="1"/>
  <c r="DX415" i="1"/>
  <c r="DP415" i="1"/>
  <c r="DU415" i="1"/>
  <c r="DZ415" i="1"/>
  <c r="EC415" i="1"/>
  <c r="DT415" i="1"/>
  <c r="DY415" i="1"/>
  <c r="DQ415" i="1"/>
  <c r="DV415" i="1"/>
  <c r="EA415" i="1"/>
  <c r="ED415" i="1"/>
  <c r="DR415" i="1"/>
  <c r="DW415" i="1"/>
  <c r="EB415" i="1"/>
  <c r="EE415" i="1"/>
  <c r="AL415" i="1"/>
  <c r="EF415" i="1"/>
  <c r="EG415" i="1"/>
  <c r="EH415" i="1"/>
  <c r="EJ415" i="1"/>
  <c r="DN415" i="1"/>
  <c r="CT415" i="1"/>
  <c r="CY415" i="1"/>
  <c r="CQ415" i="1"/>
  <c r="CV415" i="1"/>
  <c r="DA415" i="1"/>
  <c r="DD415" i="1"/>
  <c r="CU415" i="1"/>
  <c r="CZ415" i="1"/>
  <c r="CR415" i="1"/>
  <c r="CW415" i="1"/>
  <c r="DB415" i="1"/>
  <c r="DE415" i="1"/>
  <c r="CS415" i="1"/>
  <c r="CX415" i="1"/>
  <c r="DC415" i="1"/>
  <c r="DF415" i="1"/>
  <c r="AK415" i="1"/>
  <c r="DG415" i="1"/>
  <c r="DH415" i="1"/>
  <c r="DI415" i="1"/>
  <c r="DK415" i="1"/>
  <c r="CO415" i="1"/>
  <c r="BU415" i="1"/>
  <c r="BZ415" i="1"/>
  <c r="BR415" i="1"/>
  <c r="BW415" i="1"/>
  <c r="CB415" i="1"/>
  <c r="CE415" i="1"/>
  <c r="BV415" i="1"/>
  <c r="CA415" i="1"/>
  <c r="BS415" i="1"/>
  <c r="BX415" i="1"/>
  <c r="CC415" i="1"/>
  <c r="CF415" i="1"/>
  <c r="BT415" i="1"/>
  <c r="BY415" i="1"/>
  <c r="CD415" i="1"/>
  <c r="CG415" i="1"/>
  <c r="AJ415" i="1"/>
  <c r="CH415" i="1"/>
  <c r="CI415" i="1"/>
  <c r="CJ415" i="1"/>
  <c r="CL415" i="1"/>
  <c r="BP415" i="1"/>
  <c r="AV415" i="1"/>
  <c r="BA415" i="1"/>
  <c r="AS415" i="1"/>
  <c r="AX415" i="1"/>
  <c r="BC415" i="1"/>
  <c r="BF415" i="1"/>
  <c r="AW415" i="1"/>
  <c r="BB415" i="1"/>
  <c r="AT415" i="1"/>
  <c r="AY415" i="1"/>
  <c r="BD415" i="1"/>
  <c r="BG415" i="1"/>
  <c r="AU415" i="1"/>
  <c r="AZ415" i="1"/>
  <c r="BE415" i="1"/>
  <c r="BH415" i="1"/>
  <c r="AI415" i="1"/>
  <c r="BI415" i="1"/>
  <c r="BJ415" i="1"/>
  <c r="BK415" i="1"/>
  <c r="BM415" i="1"/>
  <c r="AQ415" i="1"/>
  <c r="X415" i="1"/>
  <c r="FS173" i="1"/>
  <c r="ER173" i="1"/>
  <c r="EW173" i="1"/>
  <c r="EO173" i="1"/>
  <c r="ET173" i="1"/>
  <c r="EY173" i="1"/>
  <c r="FB173" i="1"/>
  <c r="ES173" i="1"/>
  <c r="EX173" i="1"/>
  <c r="EP173" i="1"/>
  <c r="EU173" i="1"/>
  <c r="EZ173" i="1"/>
  <c r="FC173" i="1"/>
  <c r="EQ173" i="1"/>
  <c r="EV173" i="1"/>
  <c r="FA173" i="1"/>
  <c r="FD173" i="1"/>
  <c r="AM173" i="1"/>
  <c r="FE173" i="1"/>
  <c r="FF173" i="1"/>
  <c r="FG173" i="1"/>
  <c r="FI173" i="1"/>
  <c r="EM173" i="1"/>
  <c r="DS173" i="1"/>
  <c r="DX173" i="1"/>
  <c r="DP173" i="1"/>
  <c r="DU173" i="1"/>
  <c r="DZ173" i="1"/>
  <c r="EC173" i="1"/>
  <c r="DT173" i="1"/>
  <c r="DY173" i="1"/>
  <c r="DQ173" i="1"/>
  <c r="DV173" i="1"/>
  <c r="EA173" i="1"/>
  <c r="ED173" i="1"/>
  <c r="DR173" i="1"/>
  <c r="DW173" i="1"/>
  <c r="EB173" i="1"/>
  <c r="EE173" i="1"/>
  <c r="AL173" i="1"/>
  <c r="EF173" i="1"/>
  <c r="EG173" i="1"/>
  <c r="EH173" i="1"/>
  <c r="EJ173" i="1"/>
  <c r="DN173" i="1"/>
  <c r="CT173" i="1"/>
  <c r="CY173" i="1"/>
  <c r="CQ173" i="1"/>
  <c r="CV173" i="1"/>
  <c r="DA173" i="1"/>
  <c r="DD173" i="1"/>
  <c r="CU173" i="1"/>
  <c r="CZ173" i="1"/>
  <c r="CR173" i="1"/>
  <c r="CW173" i="1"/>
  <c r="DB173" i="1"/>
  <c r="DE173" i="1"/>
  <c r="CS173" i="1"/>
  <c r="CX173" i="1"/>
  <c r="DC173" i="1"/>
  <c r="DF173" i="1"/>
  <c r="AK173" i="1"/>
  <c r="DG173" i="1"/>
  <c r="DH173" i="1"/>
  <c r="DI173" i="1"/>
  <c r="DK173" i="1"/>
  <c r="CO173" i="1"/>
  <c r="BU173" i="1"/>
  <c r="BZ173" i="1"/>
  <c r="BR173" i="1"/>
  <c r="BW173" i="1"/>
  <c r="CB173" i="1"/>
  <c r="CE173" i="1"/>
  <c r="BV173" i="1"/>
  <c r="CA173" i="1"/>
  <c r="BS173" i="1"/>
  <c r="BX173" i="1"/>
  <c r="CC173" i="1"/>
  <c r="CF173" i="1"/>
  <c r="BT173" i="1"/>
  <c r="BY173" i="1"/>
  <c r="CD173" i="1"/>
  <c r="CG173" i="1"/>
  <c r="AJ173" i="1"/>
  <c r="CH173" i="1"/>
  <c r="CI173" i="1"/>
  <c r="CJ173" i="1"/>
  <c r="CL173" i="1"/>
  <c r="BP173" i="1"/>
  <c r="AV173" i="1"/>
  <c r="BA173" i="1"/>
  <c r="AS173" i="1"/>
  <c r="AX173" i="1"/>
  <c r="BC173" i="1"/>
  <c r="BF173" i="1"/>
  <c r="AW173" i="1"/>
  <c r="BB173" i="1"/>
  <c r="AT173" i="1"/>
  <c r="AY173" i="1"/>
  <c r="BD173" i="1"/>
  <c r="BG173" i="1"/>
  <c r="AU173" i="1"/>
  <c r="AZ173" i="1"/>
  <c r="BE173" i="1"/>
  <c r="BH173" i="1"/>
  <c r="AI173" i="1"/>
  <c r="BI173" i="1"/>
  <c r="BJ173" i="1"/>
  <c r="BK173" i="1"/>
  <c r="BM173" i="1"/>
  <c r="AQ173" i="1"/>
  <c r="X173" i="1"/>
  <c r="FS96" i="1"/>
  <c r="ER96" i="1"/>
  <c r="EW96" i="1"/>
  <c r="EO96" i="1"/>
  <c r="ET96" i="1"/>
  <c r="EY96" i="1"/>
  <c r="FB96" i="1"/>
  <c r="ES96" i="1"/>
  <c r="EX96" i="1"/>
  <c r="EP96" i="1"/>
  <c r="EU96" i="1"/>
  <c r="EZ96" i="1"/>
  <c r="FC96" i="1"/>
  <c r="EQ96" i="1"/>
  <c r="EV96" i="1"/>
  <c r="FA96" i="1"/>
  <c r="FD96" i="1"/>
  <c r="AM96" i="1"/>
  <c r="FE96" i="1"/>
  <c r="FF96" i="1"/>
  <c r="FG96" i="1"/>
  <c r="FI96" i="1"/>
  <c r="EM96" i="1"/>
  <c r="DS96" i="1"/>
  <c r="DX96" i="1"/>
  <c r="DP96" i="1"/>
  <c r="DU96" i="1"/>
  <c r="DZ96" i="1"/>
  <c r="EC96" i="1"/>
  <c r="DT96" i="1"/>
  <c r="DY96" i="1"/>
  <c r="DQ96" i="1"/>
  <c r="DV96" i="1"/>
  <c r="EA96" i="1"/>
  <c r="ED96" i="1"/>
  <c r="DR96" i="1"/>
  <c r="DW96" i="1"/>
  <c r="EB96" i="1"/>
  <c r="EE96" i="1"/>
  <c r="AL96" i="1"/>
  <c r="EF96" i="1"/>
  <c r="EG96" i="1"/>
  <c r="EH96" i="1"/>
  <c r="EJ96" i="1"/>
  <c r="DN96" i="1"/>
  <c r="CT96" i="1"/>
  <c r="CY96" i="1"/>
  <c r="CQ96" i="1"/>
  <c r="CV96" i="1"/>
  <c r="DA96" i="1"/>
  <c r="DD96" i="1"/>
  <c r="CU96" i="1"/>
  <c r="CZ96" i="1"/>
  <c r="CR96" i="1"/>
  <c r="CW96" i="1"/>
  <c r="DB96" i="1"/>
  <c r="DE96" i="1"/>
  <c r="CS96" i="1"/>
  <c r="CX96" i="1"/>
  <c r="DC96" i="1"/>
  <c r="DF96" i="1"/>
  <c r="AK96" i="1"/>
  <c r="DG96" i="1"/>
  <c r="DH96" i="1"/>
  <c r="DI96" i="1"/>
  <c r="DK96" i="1"/>
  <c r="CO96" i="1"/>
  <c r="BU96" i="1"/>
  <c r="BZ96" i="1"/>
  <c r="BR96" i="1"/>
  <c r="BW96" i="1"/>
  <c r="CB96" i="1"/>
  <c r="CE96" i="1"/>
  <c r="BV96" i="1"/>
  <c r="CA96" i="1"/>
  <c r="BS96" i="1"/>
  <c r="BX96" i="1"/>
  <c r="CC96" i="1"/>
  <c r="CF96" i="1"/>
  <c r="BT96" i="1"/>
  <c r="BY96" i="1"/>
  <c r="CD96" i="1"/>
  <c r="CG96" i="1"/>
  <c r="AJ96" i="1"/>
  <c r="CH96" i="1"/>
  <c r="CI96" i="1"/>
  <c r="CJ96" i="1"/>
  <c r="CL96" i="1"/>
  <c r="BP96" i="1"/>
  <c r="AV96" i="1"/>
  <c r="BA96" i="1"/>
  <c r="AS96" i="1"/>
  <c r="AX96" i="1"/>
  <c r="BC96" i="1"/>
  <c r="BF96" i="1"/>
  <c r="AW96" i="1"/>
  <c r="BB96" i="1"/>
  <c r="AT96" i="1"/>
  <c r="AY96" i="1"/>
  <c r="BD96" i="1"/>
  <c r="BG96" i="1"/>
  <c r="AU96" i="1"/>
  <c r="AZ96" i="1"/>
  <c r="BE96" i="1"/>
  <c r="BH96" i="1"/>
  <c r="AI96" i="1"/>
  <c r="BI96" i="1"/>
  <c r="BJ96" i="1"/>
  <c r="BK96" i="1"/>
  <c r="BM96" i="1"/>
  <c r="AQ96" i="1"/>
  <c r="X96" i="1"/>
  <c r="FO234" i="1"/>
  <c r="FQ234" i="1"/>
  <c r="FS234" i="1"/>
  <c r="ER234" i="1"/>
  <c r="EW234" i="1"/>
  <c r="EO234" i="1"/>
  <c r="ET234" i="1"/>
  <c r="EY234" i="1"/>
  <c r="FB234" i="1"/>
  <c r="ES234" i="1"/>
  <c r="EX234" i="1"/>
  <c r="FC234" i="1"/>
  <c r="FD234" i="1"/>
  <c r="FE234" i="1"/>
  <c r="AM234" i="1"/>
  <c r="FF234" i="1"/>
  <c r="FG234" i="1"/>
  <c r="FI234" i="1"/>
  <c r="EP234" i="1"/>
  <c r="EU234" i="1"/>
  <c r="EZ234" i="1"/>
  <c r="EQ234" i="1"/>
  <c r="EV234" i="1"/>
  <c r="FA234" i="1"/>
  <c r="EM234" i="1"/>
  <c r="DS234" i="1"/>
  <c r="DX234" i="1"/>
  <c r="DP234" i="1"/>
  <c r="DU234" i="1"/>
  <c r="DZ234" i="1"/>
  <c r="EC234" i="1"/>
  <c r="DT234" i="1"/>
  <c r="DY234" i="1"/>
  <c r="ED234" i="1"/>
  <c r="EE234" i="1"/>
  <c r="EF234" i="1"/>
  <c r="AL234" i="1"/>
  <c r="EG234" i="1"/>
  <c r="EH234" i="1"/>
  <c r="EJ234" i="1"/>
  <c r="DQ234" i="1"/>
  <c r="DV234" i="1"/>
  <c r="EA234" i="1"/>
  <c r="DR234" i="1"/>
  <c r="DW234" i="1"/>
  <c r="EB234" i="1"/>
  <c r="DN234" i="1"/>
  <c r="CT234" i="1"/>
  <c r="CY234" i="1"/>
  <c r="CQ234" i="1"/>
  <c r="CV234" i="1"/>
  <c r="DA234" i="1"/>
  <c r="DD234" i="1"/>
  <c r="CU234" i="1"/>
  <c r="CZ234" i="1"/>
  <c r="DE234" i="1"/>
  <c r="DF234" i="1"/>
  <c r="DG234" i="1"/>
  <c r="AK234" i="1"/>
  <c r="DH234" i="1"/>
  <c r="DI234" i="1"/>
  <c r="DK234" i="1"/>
  <c r="CR234" i="1"/>
  <c r="CW234" i="1"/>
  <c r="DB234" i="1"/>
  <c r="CS234" i="1"/>
  <c r="CX234" i="1"/>
  <c r="DC234" i="1"/>
  <c r="CO234" i="1"/>
  <c r="BU234" i="1"/>
  <c r="BZ234" i="1"/>
  <c r="BR234" i="1"/>
  <c r="BW234" i="1"/>
  <c r="CB234" i="1"/>
  <c r="CE234" i="1"/>
  <c r="BV234" i="1"/>
  <c r="CA234" i="1"/>
  <c r="CF234" i="1"/>
  <c r="CG234" i="1"/>
  <c r="CH234" i="1"/>
  <c r="AJ234" i="1"/>
  <c r="CI234" i="1"/>
  <c r="CJ234" i="1"/>
  <c r="CL234" i="1"/>
  <c r="BS234" i="1"/>
  <c r="BX234" i="1"/>
  <c r="CC234" i="1"/>
  <c r="BT234" i="1"/>
  <c r="BY234" i="1"/>
  <c r="CD234" i="1"/>
  <c r="BP234" i="1"/>
  <c r="AV234" i="1"/>
  <c r="BA234" i="1"/>
  <c r="AS234" i="1"/>
  <c r="AX234" i="1"/>
  <c r="BC234" i="1"/>
  <c r="BF234" i="1"/>
  <c r="AW234" i="1"/>
  <c r="BB234" i="1"/>
  <c r="BG234" i="1"/>
  <c r="BH234" i="1"/>
  <c r="BI234" i="1"/>
  <c r="AI234" i="1"/>
  <c r="BJ234" i="1"/>
  <c r="BK234" i="1"/>
  <c r="BM234" i="1"/>
  <c r="AT234" i="1"/>
  <c r="AY234" i="1"/>
  <c r="BD234" i="1"/>
  <c r="AU234" i="1"/>
  <c r="AZ234" i="1"/>
  <c r="BE234" i="1"/>
  <c r="AQ234" i="1"/>
  <c r="X234" i="1"/>
  <c r="FS441" i="1"/>
  <c r="ER441" i="1"/>
  <c r="EW441" i="1"/>
  <c r="EO441" i="1"/>
  <c r="ET441" i="1"/>
  <c r="EY441" i="1"/>
  <c r="FB441" i="1"/>
  <c r="ES441" i="1"/>
  <c r="EX441" i="1"/>
  <c r="EP441" i="1"/>
  <c r="EU441" i="1"/>
  <c r="EZ441" i="1"/>
  <c r="FC441" i="1"/>
  <c r="EQ441" i="1"/>
  <c r="EV441" i="1"/>
  <c r="FA441" i="1"/>
  <c r="FD441" i="1"/>
  <c r="AM441" i="1"/>
  <c r="FE441" i="1"/>
  <c r="FF441" i="1"/>
  <c r="FG441" i="1"/>
  <c r="FI441" i="1"/>
  <c r="EM441" i="1"/>
  <c r="DS441" i="1"/>
  <c r="DX441" i="1"/>
  <c r="DP441" i="1"/>
  <c r="DU441" i="1"/>
  <c r="DZ441" i="1"/>
  <c r="EC441" i="1"/>
  <c r="DT441" i="1"/>
  <c r="DY441" i="1"/>
  <c r="DQ441" i="1"/>
  <c r="DV441" i="1"/>
  <c r="EA441" i="1"/>
  <c r="ED441" i="1"/>
  <c r="DR441" i="1"/>
  <c r="DW441" i="1"/>
  <c r="EB441" i="1"/>
  <c r="EE441" i="1"/>
  <c r="AL441" i="1"/>
  <c r="EF441" i="1"/>
  <c r="EG441" i="1"/>
  <c r="EH441" i="1"/>
  <c r="EJ441" i="1"/>
  <c r="DN441" i="1"/>
  <c r="CT441" i="1"/>
  <c r="CY441" i="1"/>
  <c r="CQ441" i="1"/>
  <c r="CV441" i="1"/>
  <c r="DA441" i="1"/>
  <c r="DD441" i="1"/>
  <c r="CU441" i="1"/>
  <c r="CZ441" i="1"/>
  <c r="CR441" i="1"/>
  <c r="CW441" i="1"/>
  <c r="DB441" i="1"/>
  <c r="DE441" i="1"/>
  <c r="CS441" i="1"/>
  <c r="CX441" i="1"/>
  <c r="DC441" i="1"/>
  <c r="DF441" i="1"/>
  <c r="AK441" i="1"/>
  <c r="DG441" i="1"/>
  <c r="DH441" i="1"/>
  <c r="DI441" i="1"/>
  <c r="DK441" i="1"/>
  <c r="CO441" i="1"/>
  <c r="BU441" i="1"/>
  <c r="BZ441" i="1"/>
  <c r="BR441" i="1"/>
  <c r="BW441" i="1"/>
  <c r="CB441" i="1"/>
  <c r="CE441" i="1"/>
  <c r="BV441" i="1"/>
  <c r="CA441" i="1"/>
  <c r="BS441" i="1"/>
  <c r="BX441" i="1"/>
  <c r="CC441" i="1"/>
  <c r="CF441" i="1"/>
  <c r="BT441" i="1"/>
  <c r="BY441" i="1"/>
  <c r="CD441" i="1"/>
  <c r="CG441" i="1"/>
  <c r="AJ441" i="1"/>
  <c r="CH441" i="1"/>
  <c r="CI441" i="1"/>
  <c r="CJ441" i="1"/>
  <c r="CL441" i="1"/>
  <c r="BP441" i="1"/>
  <c r="AV441" i="1"/>
  <c r="BA441" i="1"/>
  <c r="AS441" i="1"/>
  <c r="AX441" i="1"/>
  <c r="BC441" i="1"/>
  <c r="BF441" i="1"/>
  <c r="AW441" i="1"/>
  <c r="BB441" i="1"/>
  <c r="AT441" i="1"/>
  <c r="AY441" i="1"/>
  <c r="BD441" i="1"/>
  <c r="BG441" i="1"/>
  <c r="AU441" i="1"/>
  <c r="AZ441" i="1"/>
  <c r="BE441" i="1"/>
  <c r="BH441" i="1"/>
  <c r="AI441" i="1"/>
  <c r="BI441" i="1"/>
  <c r="BJ441" i="1"/>
  <c r="BK441" i="1"/>
  <c r="BM441" i="1"/>
  <c r="AQ441" i="1"/>
  <c r="X441" i="1"/>
  <c r="FS394" i="1"/>
  <c r="ER394" i="1"/>
  <c r="EW394" i="1"/>
  <c r="EO394" i="1"/>
  <c r="ET394" i="1"/>
  <c r="EY394" i="1"/>
  <c r="FB394" i="1"/>
  <c r="ES394" i="1"/>
  <c r="EX394" i="1"/>
  <c r="EP394" i="1"/>
  <c r="EU394" i="1"/>
  <c r="EZ394" i="1"/>
  <c r="FC394" i="1"/>
  <c r="EQ394" i="1"/>
  <c r="EV394" i="1"/>
  <c r="FA394" i="1"/>
  <c r="FD394" i="1"/>
  <c r="AM394" i="1"/>
  <c r="FE394" i="1"/>
  <c r="FF394" i="1"/>
  <c r="FG394" i="1"/>
  <c r="FI394" i="1"/>
  <c r="EM394" i="1"/>
  <c r="DS394" i="1"/>
  <c r="DX394" i="1"/>
  <c r="DP394" i="1"/>
  <c r="DU394" i="1"/>
  <c r="DZ394" i="1"/>
  <c r="EC394" i="1"/>
  <c r="DT394" i="1"/>
  <c r="DY394" i="1"/>
  <c r="DQ394" i="1"/>
  <c r="DV394" i="1"/>
  <c r="EA394" i="1"/>
  <c r="ED394" i="1"/>
  <c r="DR394" i="1"/>
  <c r="DW394" i="1"/>
  <c r="EB394" i="1"/>
  <c r="EE394" i="1"/>
  <c r="AL394" i="1"/>
  <c r="EF394" i="1"/>
  <c r="EG394" i="1"/>
  <c r="EH394" i="1"/>
  <c r="EJ394" i="1"/>
  <c r="DN394" i="1"/>
  <c r="CT394" i="1"/>
  <c r="CY394" i="1"/>
  <c r="CQ394" i="1"/>
  <c r="CV394" i="1"/>
  <c r="DA394" i="1"/>
  <c r="DD394" i="1"/>
  <c r="CU394" i="1"/>
  <c r="CZ394" i="1"/>
  <c r="CR394" i="1"/>
  <c r="CW394" i="1"/>
  <c r="DB394" i="1"/>
  <c r="DE394" i="1"/>
  <c r="CS394" i="1"/>
  <c r="CX394" i="1"/>
  <c r="DC394" i="1"/>
  <c r="DF394" i="1"/>
  <c r="AK394" i="1"/>
  <c r="DG394" i="1"/>
  <c r="DH394" i="1"/>
  <c r="DI394" i="1"/>
  <c r="DK394" i="1"/>
  <c r="CO394" i="1"/>
  <c r="BU394" i="1"/>
  <c r="BZ394" i="1"/>
  <c r="BR394" i="1"/>
  <c r="BW394" i="1"/>
  <c r="CB394" i="1"/>
  <c r="CE394" i="1"/>
  <c r="BV394" i="1"/>
  <c r="CA394" i="1"/>
  <c r="BS394" i="1"/>
  <c r="BX394" i="1"/>
  <c r="CC394" i="1"/>
  <c r="CF394" i="1"/>
  <c r="BT394" i="1"/>
  <c r="BY394" i="1"/>
  <c r="CD394" i="1"/>
  <c r="CG394" i="1"/>
  <c r="AJ394" i="1"/>
  <c r="CH394" i="1"/>
  <c r="CI394" i="1"/>
  <c r="CJ394" i="1"/>
  <c r="CL394" i="1"/>
  <c r="BP394" i="1"/>
  <c r="AV394" i="1"/>
  <c r="BA394" i="1"/>
  <c r="AS394" i="1"/>
  <c r="AX394" i="1"/>
  <c r="BC394" i="1"/>
  <c r="BF394" i="1"/>
  <c r="AW394" i="1"/>
  <c r="BB394" i="1"/>
  <c r="AT394" i="1"/>
  <c r="AY394" i="1"/>
  <c r="BD394" i="1"/>
  <c r="BG394" i="1"/>
  <c r="AU394" i="1"/>
  <c r="AZ394" i="1"/>
  <c r="BE394" i="1"/>
  <c r="BH394" i="1"/>
  <c r="AI394" i="1"/>
  <c r="BI394" i="1"/>
  <c r="BJ394" i="1"/>
  <c r="BK394" i="1"/>
  <c r="BM394" i="1"/>
  <c r="AQ394" i="1"/>
  <c r="X394" i="1"/>
  <c r="FS230" i="1"/>
  <c r="ER230" i="1"/>
  <c r="EW230" i="1"/>
  <c r="EO230" i="1"/>
  <c r="ET230" i="1"/>
  <c r="EY230" i="1"/>
  <c r="FB230" i="1"/>
  <c r="ES230" i="1"/>
  <c r="EX230" i="1"/>
  <c r="EP230" i="1"/>
  <c r="EU230" i="1"/>
  <c r="EZ230" i="1"/>
  <c r="FC230" i="1"/>
  <c r="EQ230" i="1"/>
  <c r="EV230" i="1"/>
  <c r="FA230" i="1"/>
  <c r="FD230" i="1"/>
  <c r="AM230" i="1"/>
  <c r="FE230" i="1"/>
  <c r="FF230" i="1"/>
  <c r="FG230" i="1"/>
  <c r="FI230" i="1"/>
  <c r="EM230" i="1"/>
  <c r="DS230" i="1"/>
  <c r="DX230" i="1"/>
  <c r="DP230" i="1"/>
  <c r="DU230" i="1"/>
  <c r="DZ230" i="1"/>
  <c r="EC230" i="1"/>
  <c r="DT230" i="1"/>
  <c r="DY230" i="1"/>
  <c r="DQ230" i="1"/>
  <c r="DV230" i="1"/>
  <c r="EA230" i="1"/>
  <c r="ED230" i="1"/>
  <c r="DR230" i="1"/>
  <c r="DW230" i="1"/>
  <c r="EB230" i="1"/>
  <c r="EE230" i="1"/>
  <c r="AL230" i="1"/>
  <c r="EF230" i="1"/>
  <c r="EG230" i="1"/>
  <c r="EH230" i="1"/>
  <c r="EJ230" i="1"/>
  <c r="DN230" i="1"/>
  <c r="CT230" i="1"/>
  <c r="CY230" i="1"/>
  <c r="CQ230" i="1"/>
  <c r="CV230" i="1"/>
  <c r="DA230" i="1"/>
  <c r="DD230" i="1"/>
  <c r="CU230" i="1"/>
  <c r="CZ230" i="1"/>
  <c r="CR230" i="1"/>
  <c r="CW230" i="1"/>
  <c r="DB230" i="1"/>
  <c r="DE230" i="1"/>
  <c r="CS230" i="1"/>
  <c r="CX230" i="1"/>
  <c r="DC230" i="1"/>
  <c r="DF230" i="1"/>
  <c r="AK230" i="1"/>
  <c r="DG230" i="1"/>
  <c r="DH230" i="1"/>
  <c r="DI230" i="1"/>
  <c r="DK230" i="1"/>
  <c r="CO230" i="1"/>
  <c r="BU230" i="1"/>
  <c r="BZ230" i="1"/>
  <c r="BR230" i="1"/>
  <c r="BW230" i="1"/>
  <c r="CB230" i="1"/>
  <c r="CE230" i="1"/>
  <c r="BV230" i="1"/>
  <c r="CA230" i="1"/>
  <c r="BS230" i="1"/>
  <c r="BX230" i="1"/>
  <c r="CC230" i="1"/>
  <c r="CF230" i="1"/>
  <c r="BT230" i="1"/>
  <c r="BY230" i="1"/>
  <c r="CD230" i="1"/>
  <c r="CG230" i="1"/>
  <c r="AJ230" i="1"/>
  <c r="CH230" i="1"/>
  <c r="CI230" i="1"/>
  <c r="CJ230" i="1"/>
  <c r="CL230" i="1"/>
  <c r="BP230" i="1"/>
  <c r="AV230" i="1"/>
  <c r="BA230" i="1"/>
  <c r="AS230" i="1"/>
  <c r="AX230" i="1"/>
  <c r="BC230" i="1"/>
  <c r="BF230" i="1"/>
  <c r="AW230" i="1"/>
  <c r="BB230" i="1"/>
  <c r="AT230" i="1"/>
  <c r="AY230" i="1"/>
  <c r="BD230" i="1"/>
  <c r="BG230" i="1"/>
  <c r="AU230" i="1"/>
  <c r="AZ230" i="1"/>
  <c r="BE230" i="1"/>
  <c r="BH230" i="1"/>
  <c r="AI230" i="1"/>
  <c r="BI230" i="1"/>
  <c r="BJ230" i="1"/>
  <c r="BK230" i="1"/>
  <c r="BM230" i="1"/>
  <c r="AQ230" i="1"/>
  <c r="X230" i="1"/>
  <c r="FS365" i="1"/>
  <c r="ER365" i="1"/>
  <c r="EW365" i="1"/>
  <c r="EO365" i="1"/>
  <c r="ET365" i="1"/>
  <c r="EY365" i="1"/>
  <c r="FB365" i="1"/>
  <c r="ES365" i="1"/>
  <c r="EX365" i="1"/>
  <c r="EP365" i="1"/>
  <c r="EU365" i="1"/>
  <c r="EZ365" i="1"/>
  <c r="FC365" i="1"/>
  <c r="EQ365" i="1"/>
  <c r="EV365" i="1"/>
  <c r="FA365" i="1"/>
  <c r="FD365" i="1"/>
  <c r="AM365" i="1"/>
  <c r="FE365" i="1"/>
  <c r="FF365" i="1"/>
  <c r="FG365" i="1"/>
  <c r="FI365" i="1"/>
  <c r="EM365" i="1"/>
  <c r="DS365" i="1"/>
  <c r="DX365" i="1"/>
  <c r="DP365" i="1"/>
  <c r="DU365" i="1"/>
  <c r="DZ365" i="1"/>
  <c r="EC365" i="1"/>
  <c r="DT365" i="1"/>
  <c r="DY365" i="1"/>
  <c r="DQ365" i="1"/>
  <c r="DV365" i="1"/>
  <c r="EA365" i="1"/>
  <c r="ED365" i="1"/>
  <c r="DR365" i="1"/>
  <c r="DW365" i="1"/>
  <c r="EB365" i="1"/>
  <c r="EE365" i="1"/>
  <c r="AL365" i="1"/>
  <c r="EF365" i="1"/>
  <c r="EG365" i="1"/>
  <c r="EH365" i="1"/>
  <c r="EJ365" i="1"/>
  <c r="DN365" i="1"/>
  <c r="CT365" i="1"/>
  <c r="CY365" i="1"/>
  <c r="CQ365" i="1"/>
  <c r="CV365" i="1"/>
  <c r="DA365" i="1"/>
  <c r="DD365" i="1"/>
  <c r="CU365" i="1"/>
  <c r="CZ365" i="1"/>
  <c r="CR365" i="1"/>
  <c r="CW365" i="1"/>
  <c r="DB365" i="1"/>
  <c r="DE365" i="1"/>
  <c r="CS365" i="1"/>
  <c r="CX365" i="1"/>
  <c r="DC365" i="1"/>
  <c r="DF365" i="1"/>
  <c r="AK365" i="1"/>
  <c r="DG365" i="1"/>
  <c r="DH365" i="1"/>
  <c r="DI365" i="1"/>
  <c r="DK365" i="1"/>
  <c r="CO365" i="1"/>
  <c r="BU365" i="1"/>
  <c r="BZ365" i="1"/>
  <c r="BR365" i="1"/>
  <c r="BW365" i="1"/>
  <c r="CB365" i="1"/>
  <c r="CE365" i="1"/>
  <c r="BV365" i="1"/>
  <c r="CA365" i="1"/>
  <c r="BS365" i="1"/>
  <c r="BX365" i="1"/>
  <c r="CC365" i="1"/>
  <c r="CF365" i="1"/>
  <c r="BT365" i="1"/>
  <c r="BY365" i="1"/>
  <c r="CD365" i="1"/>
  <c r="CG365" i="1"/>
  <c r="AJ365" i="1"/>
  <c r="CH365" i="1"/>
  <c r="CI365" i="1"/>
  <c r="CJ365" i="1"/>
  <c r="CL365" i="1"/>
  <c r="BP365" i="1"/>
  <c r="AV365" i="1"/>
  <c r="BA365" i="1"/>
  <c r="AS365" i="1"/>
  <c r="AX365" i="1"/>
  <c r="BC365" i="1"/>
  <c r="BF365" i="1"/>
  <c r="AW365" i="1"/>
  <c r="BB365" i="1"/>
  <c r="AT365" i="1"/>
  <c r="AY365" i="1"/>
  <c r="BD365" i="1"/>
  <c r="BG365" i="1"/>
  <c r="AU365" i="1"/>
  <c r="AZ365" i="1"/>
  <c r="BE365" i="1"/>
  <c r="BH365" i="1"/>
  <c r="AI365" i="1"/>
  <c r="BI365" i="1"/>
  <c r="BJ365" i="1"/>
  <c r="BK365" i="1"/>
  <c r="BM365" i="1"/>
  <c r="AQ365" i="1"/>
  <c r="X365" i="1"/>
  <c r="FS216" i="1"/>
  <c r="ER216" i="1"/>
  <c r="EW216" i="1"/>
  <c r="EO216" i="1"/>
  <c r="ET216" i="1"/>
  <c r="EY216" i="1"/>
  <c r="FB216" i="1"/>
  <c r="ES216" i="1"/>
  <c r="EX216" i="1"/>
  <c r="EP216" i="1"/>
  <c r="EU216" i="1"/>
  <c r="EZ216" i="1"/>
  <c r="FC216" i="1"/>
  <c r="EQ216" i="1"/>
  <c r="EV216" i="1"/>
  <c r="FA216" i="1"/>
  <c r="FD216" i="1"/>
  <c r="AM216" i="1"/>
  <c r="FE216" i="1"/>
  <c r="FF216" i="1"/>
  <c r="FG216" i="1"/>
  <c r="FI216" i="1"/>
  <c r="EM216" i="1"/>
  <c r="DS216" i="1"/>
  <c r="DX216" i="1"/>
  <c r="DP216" i="1"/>
  <c r="DU216" i="1"/>
  <c r="DZ216" i="1"/>
  <c r="EC216" i="1"/>
  <c r="DT216" i="1"/>
  <c r="DY216" i="1"/>
  <c r="DQ216" i="1"/>
  <c r="DV216" i="1"/>
  <c r="EA216" i="1"/>
  <c r="ED216" i="1"/>
  <c r="DR216" i="1"/>
  <c r="DW216" i="1"/>
  <c r="EB216" i="1"/>
  <c r="EE216" i="1"/>
  <c r="AL216" i="1"/>
  <c r="EF216" i="1"/>
  <c r="EG216" i="1"/>
  <c r="EH216" i="1"/>
  <c r="EJ216" i="1"/>
  <c r="DN216" i="1"/>
  <c r="CT216" i="1"/>
  <c r="CY216" i="1"/>
  <c r="CQ216" i="1"/>
  <c r="CV216" i="1"/>
  <c r="DA216" i="1"/>
  <c r="DD216" i="1"/>
  <c r="CU216" i="1"/>
  <c r="CZ216" i="1"/>
  <c r="CR216" i="1"/>
  <c r="CW216" i="1"/>
  <c r="DB216" i="1"/>
  <c r="DE216" i="1"/>
  <c r="CS216" i="1"/>
  <c r="CX216" i="1"/>
  <c r="DC216" i="1"/>
  <c r="DF216" i="1"/>
  <c r="AK216" i="1"/>
  <c r="DG216" i="1"/>
  <c r="DH216" i="1"/>
  <c r="DI216" i="1"/>
  <c r="DK216" i="1"/>
  <c r="CO216" i="1"/>
  <c r="BU216" i="1"/>
  <c r="BZ216" i="1"/>
  <c r="BR216" i="1"/>
  <c r="BW216" i="1"/>
  <c r="CB216" i="1"/>
  <c r="CE216" i="1"/>
  <c r="BV216" i="1"/>
  <c r="CA216" i="1"/>
  <c r="BS216" i="1"/>
  <c r="BX216" i="1"/>
  <c r="CC216" i="1"/>
  <c r="CF216" i="1"/>
  <c r="BT216" i="1"/>
  <c r="BY216" i="1"/>
  <c r="CD216" i="1"/>
  <c r="CG216" i="1"/>
  <c r="AJ216" i="1"/>
  <c r="CH216" i="1"/>
  <c r="CI216" i="1"/>
  <c r="CJ216" i="1"/>
  <c r="CL216" i="1"/>
  <c r="BP216" i="1"/>
  <c r="AV216" i="1"/>
  <c r="BA216" i="1"/>
  <c r="AS216" i="1"/>
  <c r="AX216" i="1"/>
  <c r="BC216" i="1"/>
  <c r="BF216" i="1"/>
  <c r="AW216" i="1"/>
  <c r="BB216" i="1"/>
  <c r="AT216" i="1"/>
  <c r="AY216" i="1"/>
  <c r="BD216" i="1"/>
  <c r="BG216" i="1"/>
  <c r="AU216" i="1"/>
  <c r="AZ216" i="1"/>
  <c r="BE216" i="1"/>
  <c r="BH216" i="1"/>
  <c r="AI216" i="1"/>
  <c r="BI216" i="1"/>
  <c r="BJ216" i="1"/>
  <c r="BK216" i="1"/>
  <c r="BM216" i="1"/>
  <c r="AQ216" i="1"/>
  <c r="X216" i="1"/>
  <c r="FS412" i="1"/>
  <c r="ER412" i="1"/>
  <c r="EW412" i="1"/>
  <c r="EO412" i="1"/>
  <c r="ET412" i="1"/>
  <c r="EY412" i="1"/>
  <c r="FB412" i="1"/>
  <c r="ES412" i="1"/>
  <c r="EX412" i="1"/>
  <c r="EP412" i="1"/>
  <c r="EU412" i="1"/>
  <c r="EZ412" i="1"/>
  <c r="FC412" i="1"/>
  <c r="EQ412" i="1"/>
  <c r="EV412" i="1"/>
  <c r="FA412" i="1"/>
  <c r="FD412" i="1"/>
  <c r="AM412" i="1"/>
  <c r="FE412" i="1"/>
  <c r="FF412" i="1"/>
  <c r="FG412" i="1"/>
  <c r="FI412" i="1"/>
  <c r="EM412" i="1"/>
  <c r="DS412" i="1"/>
  <c r="DX412" i="1"/>
  <c r="DP412" i="1"/>
  <c r="DU412" i="1"/>
  <c r="DZ412" i="1"/>
  <c r="EC412" i="1"/>
  <c r="DT412" i="1"/>
  <c r="DY412" i="1"/>
  <c r="DQ412" i="1"/>
  <c r="DV412" i="1"/>
  <c r="EA412" i="1"/>
  <c r="ED412" i="1"/>
  <c r="DR412" i="1"/>
  <c r="DW412" i="1"/>
  <c r="EB412" i="1"/>
  <c r="EE412" i="1"/>
  <c r="AL412" i="1"/>
  <c r="EF412" i="1"/>
  <c r="EG412" i="1"/>
  <c r="EH412" i="1"/>
  <c r="EJ412" i="1"/>
  <c r="DN412" i="1"/>
  <c r="CT412" i="1"/>
  <c r="CY412" i="1"/>
  <c r="CQ412" i="1"/>
  <c r="CV412" i="1"/>
  <c r="DA412" i="1"/>
  <c r="DD412" i="1"/>
  <c r="CU412" i="1"/>
  <c r="CZ412" i="1"/>
  <c r="CR412" i="1"/>
  <c r="CW412" i="1"/>
  <c r="DB412" i="1"/>
  <c r="DE412" i="1"/>
  <c r="CS412" i="1"/>
  <c r="CX412" i="1"/>
  <c r="DC412" i="1"/>
  <c r="DF412" i="1"/>
  <c r="AK412" i="1"/>
  <c r="DG412" i="1"/>
  <c r="DH412" i="1"/>
  <c r="DI412" i="1"/>
  <c r="DK412" i="1"/>
  <c r="CO412" i="1"/>
  <c r="BU412" i="1"/>
  <c r="BZ412" i="1"/>
  <c r="BR412" i="1"/>
  <c r="BW412" i="1"/>
  <c r="CB412" i="1"/>
  <c r="CE412" i="1"/>
  <c r="BV412" i="1"/>
  <c r="CA412" i="1"/>
  <c r="BS412" i="1"/>
  <c r="BX412" i="1"/>
  <c r="CC412" i="1"/>
  <c r="CF412" i="1"/>
  <c r="BT412" i="1"/>
  <c r="BY412" i="1"/>
  <c r="CD412" i="1"/>
  <c r="CG412" i="1"/>
  <c r="AJ412" i="1"/>
  <c r="CH412" i="1"/>
  <c r="CI412" i="1"/>
  <c r="CJ412" i="1"/>
  <c r="CL412" i="1"/>
  <c r="BP412" i="1"/>
  <c r="AV412" i="1"/>
  <c r="BA412" i="1"/>
  <c r="AS412" i="1"/>
  <c r="AX412" i="1"/>
  <c r="BC412" i="1"/>
  <c r="BF412" i="1"/>
  <c r="AW412" i="1"/>
  <c r="BB412" i="1"/>
  <c r="AT412" i="1"/>
  <c r="AY412" i="1"/>
  <c r="BD412" i="1"/>
  <c r="BG412" i="1"/>
  <c r="AU412" i="1"/>
  <c r="AZ412" i="1"/>
  <c r="BE412" i="1"/>
  <c r="BH412" i="1"/>
  <c r="AI412" i="1"/>
  <c r="BI412" i="1"/>
  <c r="BJ412" i="1"/>
  <c r="BK412" i="1"/>
  <c r="BM412" i="1"/>
  <c r="AQ412" i="1"/>
  <c r="X412" i="1"/>
  <c r="FS225" i="1"/>
  <c r="ER225" i="1"/>
  <c r="EW225" i="1"/>
  <c r="EO225" i="1"/>
  <c r="ET225" i="1"/>
  <c r="EY225" i="1"/>
  <c r="FB225" i="1"/>
  <c r="ES225" i="1"/>
  <c r="EX225" i="1"/>
  <c r="EP225" i="1"/>
  <c r="EU225" i="1"/>
  <c r="EZ225" i="1"/>
  <c r="FC225" i="1"/>
  <c r="EQ225" i="1"/>
  <c r="EV225" i="1"/>
  <c r="FA225" i="1"/>
  <c r="FD225" i="1"/>
  <c r="AM225" i="1"/>
  <c r="FE225" i="1"/>
  <c r="FF225" i="1"/>
  <c r="FG225" i="1"/>
  <c r="FI225" i="1"/>
  <c r="EM225" i="1"/>
  <c r="DS225" i="1"/>
  <c r="DX225" i="1"/>
  <c r="DP225" i="1"/>
  <c r="DU225" i="1"/>
  <c r="DZ225" i="1"/>
  <c r="EC225" i="1"/>
  <c r="DT225" i="1"/>
  <c r="DY225" i="1"/>
  <c r="DQ225" i="1"/>
  <c r="DV225" i="1"/>
  <c r="EA225" i="1"/>
  <c r="ED225" i="1"/>
  <c r="DR225" i="1"/>
  <c r="DW225" i="1"/>
  <c r="EB225" i="1"/>
  <c r="EE225" i="1"/>
  <c r="AL225" i="1"/>
  <c r="EF225" i="1"/>
  <c r="EG225" i="1"/>
  <c r="EH225" i="1"/>
  <c r="EJ225" i="1"/>
  <c r="DN225" i="1"/>
  <c r="CT225" i="1"/>
  <c r="CY225" i="1"/>
  <c r="CQ225" i="1"/>
  <c r="CV225" i="1"/>
  <c r="DA225" i="1"/>
  <c r="DD225" i="1"/>
  <c r="CU225" i="1"/>
  <c r="CZ225" i="1"/>
  <c r="CR225" i="1"/>
  <c r="CW225" i="1"/>
  <c r="DB225" i="1"/>
  <c r="DE225" i="1"/>
  <c r="CS225" i="1"/>
  <c r="CX225" i="1"/>
  <c r="DC225" i="1"/>
  <c r="DF225" i="1"/>
  <c r="AK225" i="1"/>
  <c r="DG225" i="1"/>
  <c r="DH225" i="1"/>
  <c r="DI225" i="1"/>
  <c r="DK225" i="1"/>
  <c r="CO225" i="1"/>
  <c r="BU225" i="1"/>
  <c r="BZ225" i="1"/>
  <c r="BR225" i="1"/>
  <c r="BW225" i="1"/>
  <c r="CB225" i="1"/>
  <c r="CE225" i="1"/>
  <c r="BV225" i="1"/>
  <c r="CA225" i="1"/>
  <c r="BS225" i="1"/>
  <c r="BX225" i="1"/>
  <c r="CC225" i="1"/>
  <c r="CF225" i="1"/>
  <c r="BT225" i="1"/>
  <c r="BY225" i="1"/>
  <c r="CD225" i="1"/>
  <c r="CG225" i="1"/>
  <c r="AJ225" i="1"/>
  <c r="CH225" i="1"/>
  <c r="CI225" i="1"/>
  <c r="CJ225" i="1"/>
  <c r="CL225" i="1"/>
  <c r="BP225" i="1"/>
  <c r="AV225" i="1"/>
  <c r="BA225" i="1"/>
  <c r="AS225" i="1"/>
  <c r="AX225" i="1"/>
  <c r="BC225" i="1"/>
  <c r="BF225" i="1"/>
  <c r="AW225" i="1"/>
  <c r="BB225" i="1"/>
  <c r="AT225" i="1"/>
  <c r="AY225" i="1"/>
  <c r="BD225" i="1"/>
  <c r="BG225" i="1"/>
  <c r="AU225" i="1"/>
  <c r="AZ225" i="1"/>
  <c r="BE225" i="1"/>
  <c r="BH225" i="1"/>
  <c r="AI225" i="1"/>
  <c r="BI225" i="1"/>
  <c r="BJ225" i="1"/>
  <c r="BK225" i="1"/>
  <c r="BM225" i="1"/>
  <c r="AQ225" i="1"/>
  <c r="X225" i="1"/>
  <c r="FS392" i="1"/>
  <c r="ER392" i="1"/>
  <c r="EW392" i="1"/>
  <c r="EO392" i="1"/>
  <c r="ET392" i="1"/>
  <c r="EY392" i="1"/>
  <c r="FB392" i="1"/>
  <c r="ES392" i="1"/>
  <c r="EX392" i="1"/>
  <c r="EP392" i="1"/>
  <c r="EU392" i="1"/>
  <c r="EZ392" i="1"/>
  <c r="FC392" i="1"/>
  <c r="EQ392" i="1"/>
  <c r="EV392" i="1"/>
  <c r="FA392" i="1"/>
  <c r="FD392" i="1"/>
  <c r="AM392" i="1"/>
  <c r="FE392" i="1"/>
  <c r="FF392" i="1"/>
  <c r="FG392" i="1"/>
  <c r="FI392" i="1"/>
  <c r="EM392" i="1"/>
  <c r="DS392" i="1"/>
  <c r="DX392" i="1"/>
  <c r="DP392" i="1"/>
  <c r="DU392" i="1"/>
  <c r="DZ392" i="1"/>
  <c r="EC392" i="1"/>
  <c r="DT392" i="1"/>
  <c r="DY392" i="1"/>
  <c r="DQ392" i="1"/>
  <c r="DV392" i="1"/>
  <c r="EA392" i="1"/>
  <c r="ED392" i="1"/>
  <c r="DR392" i="1"/>
  <c r="DW392" i="1"/>
  <c r="EB392" i="1"/>
  <c r="EE392" i="1"/>
  <c r="AL392" i="1"/>
  <c r="EF392" i="1"/>
  <c r="EG392" i="1"/>
  <c r="EH392" i="1"/>
  <c r="EJ392" i="1"/>
  <c r="DN392" i="1"/>
  <c r="CT392" i="1"/>
  <c r="CY392" i="1"/>
  <c r="CQ392" i="1"/>
  <c r="CV392" i="1"/>
  <c r="DA392" i="1"/>
  <c r="DD392" i="1"/>
  <c r="CU392" i="1"/>
  <c r="CZ392" i="1"/>
  <c r="CR392" i="1"/>
  <c r="CW392" i="1"/>
  <c r="DB392" i="1"/>
  <c r="DE392" i="1"/>
  <c r="CS392" i="1"/>
  <c r="CX392" i="1"/>
  <c r="DC392" i="1"/>
  <c r="DF392" i="1"/>
  <c r="AK392" i="1"/>
  <c r="DG392" i="1"/>
  <c r="DH392" i="1"/>
  <c r="DI392" i="1"/>
  <c r="DK392" i="1"/>
  <c r="CO392" i="1"/>
  <c r="BU392" i="1"/>
  <c r="BZ392" i="1"/>
  <c r="BR392" i="1"/>
  <c r="BW392" i="1"/>
  <c r="CB392" i="1"/>
  <c r="CE392" i="1"/>
  <c r="BV392" i="1"/>
  <c r="CA392" i="1"/>
  <c r="BS392" i="1"/>
  <c r="BX392" i="1"/>
  <c r="CC392" i="1"/>
  <c r="CF392" i="1"/>
  <c r="BT392" i="1"/>
  <c r="BY392" i="1"/>
  <c r="CD392" i="1"/>
  <c r="CG392" i="1"/>
  <c r="AJ392" i="1"/>
  <c r="CH392" i="1"/>
  <c r="CI392" i="1"/>
  <c r="CJ392" i="1"/>
  <c r="CL392" i="1"/>
  <c r="BP392" i="1"/>
  <c r="AV392" i="1"/>
  <c r="BA392" i="1"/>
  <c r="AS392" i="1"/>
  <c r="AX392" i="1"/>
  <c r="BC392" i="1"/>
  <c r="BF392" i="1"/>
  <c r="AW392" i="1"/>
  <c r="BB392" i="1"/>
  <c r="AT392" i="1"/>
  <c r="AY392" i="1"/>
  <c r="BD392" i="1"/>
  <c r="BG392" i="1"/>
  <c r="AU392" i="1"/>
  <c r="AZ392" i="1"/>
  <c r="BE392" i="1"/>
  <c r="BH392" i="1"/>
  <c r="AI392" i="1"/>
  <c r="BI392" i="1"/>
  <c r="BJ392" i="1"/>
  <c r="BK392" i="1"/>
  <c r="BM392" i="1"/>
  <c r="AQ392" i="1"/>
  <c r="X392" i="1"/>
  <c r="FS391" i="1"/>
  <c r="ER391" i="1"/>
  <c r="EW391" i="1"/>
  <c r="EO391" i="1"/>
  <c r="ET391" i="1"/>
  <c r="EY391" i="1"/>
  <c r="FB391" i="1"/>
  <c r="ES391" i="1"/>
  <c r="EX391" i="1"/>
  <c r="EP391" i="1"/>
  <c r="EU391" i="1"/>
  <c r="EZ391" i="1"/>
  <c r="FC391" i="1"/>
  <c r="EQ391" i="1"/>
  <c r="EV391" i="1"/>
  <c r="FA391" i="1"/>
  <c r="FD391" i="1"/>
  <c r="AM391" i="1"/>
  <c r="FE391" i="1"/>
  <c r="FF391" i="1"/>
  <c r="FG391" i="1"/>
  <c r="FI391" i="1"/>
  <c r="EM391" i="1"/>
  <c r="DS391" i="1"/>
  <c r="DX391" i="1"/>
  <c r="DP391" i="1"/>
  <c r="DU391" i="1"/>
  <c r="DZ391" i="1"/>
  <c r="EC391" i="1"/>
  <c r="DT391" i="1"/>
  <c r="DY391" i="1"/>
  <c r="DQ391" i="1"/>
  <c r="DV391" i="1"/>
  <c r="EA391" i="1"/>
  <c r="ED391" i="1"/>
  <c r="DR391" i="1"/>
  <c r="DW391" i="1"/>
  <c r="EB391" i="1"/>
  <c r="EE391" i="1"/>
  <c r="AL391" i="1"/>
  <c r="EF391" i="1"/>
  <c r="EG391" i="1"/>
  <c r="EH391" i="1"/>
  <c r="EJ391" i="1"/>
  <c r="DN391" i="1"/>
  <c r="CT391" i="1"/>
  <c r="CY391" i="1"/>
  <c r="CQ391" i="1"/>
  <c r="CV391" i="1"/>
  <c r="DA391" i="1"/>
  <c r="DD391" i="1"/>
  <c r="CU391" i="1"/>
  <c r="CZ391" i="1"/>
  <c r="CR391" i="1"/>
  <c r="CW391" i="1"/>
  <c r="DB391" i="1"/>
  <c r="DE391" i="1"/>
  <c r="CS391" i="1"/>
  <c r="CX391" i="1"/>
  <c r="DC391" i="1"/>
  <c r="DF391" i="1"/>
  <c r="AK391" i="1"/>
  <c r="DG391" i="1"/>
  <c r="DH391" i="1"/>
  <c r="DI391" i="1"/>
  <c r="DK391" i="1"/>
  <c r="CO391" i="1"/>
  <c r="BU391" i="1"/>
  <c r="BZ391" i="1"/>
  <c r="BR391" i="1"/>
  <c r="BW391" i="1"/>
  <c r="CB391" i="1"/>
  <c r="CE391" i="1"/>
  <c r="BV391" i="1"/>
  <c r="CA391" i="1"/>
  <c r="BS391" i="1"/>
  <c r="BX391" i="1"/>
  <c r="CC391" i="1"/>
  <c r="CF391" i="1"/>
  <c r="BT391" i="1"/>
  <c r="BY391" i="1"/>
  <c r="CD391" i="1"/>
  <c r="CG391" i="1"/>
  <c r="AJ391" i="1"/>
  <c r="CH391" i="1"/>
  <c r="CI391" i="1"/>
  <c r="CJ391" i="1"/>
  <c r="CL391" i="1"/>
  <c r="BP391" i="1"/>
  <c r="AV391" i="1"/>
  <c r="BA391" i="1"/>
  <c r="AS391" i="1"/>
  <c r="AX391" i="1"/>
  <c r="BC391" i="1"/>
  <c r="BF391" i="1"/>
  <c r="AW391" i="1"/>
  <c r="BB391" i="1"/>
  <c r="AT391" i="1"/>
  <c r="AY391" i="1"/>
  <c r="BD391" i="1"/>
  <c r="BG391" i="1"/>
  <c r="AU391" i="1"/>
  <c r="AZ391" i="1"/>
  <c r="BE391" i="1"/>
  <c r="BH391" i="1"/>
  <c r="AI391" i="1"/>
  <c r="BI391" i="1"/>
  <c r="BJ391" i="1"/>
  <c r="BK391" i="1"/>
  <c r="BM391" i="1"/>
  <c r="AQ391" i="1"/>
  <c r="X391" i="1"/>
  <c r="FS435" i="1"/>
  <c r="ER435" i="1"/>
  <c r="EW435" i="1"/>
  <c r="EO435" i="1"/>
  <c r="ET435" i="1"/>
  <c r="EY435" i="1"/>
  <c r="FB435" i="1"/>
  <c r="ES435" i="1"/>
  <c r="EX435" i="1"/>
  <c r="EP435" i="1"/>
  <c r="EU435" i="1"/>
  <c r="EZ435" i="1"/>
  <c r="FC435" i="1"/>
  <c r="EQ435" i="1"/>
  <c r="EV435" i="1"/>
  <c r="FA435" i="1"/>
  <c r="FD435" i="1"/>
  <c r="AM435" i="1"/>
  <c r="FE435" i="1"/>
  <c r="FF435" i="1"/>
  <c r="FG435" i="1"/>
  <c r="FI435" i="1"/>
  <c r="EM435" i="1"/>
  <c r="DS435" i="1"/>
  <c r="DX435" i="1"/>
  <c r="DP435" i="1"/>
  <c r="DU435" i="1"/>
  <c r="DZ435" i="1"/>
  <c r="EC435" i="1"/>
  <c r="DT435" i="1"/>
  <c r="DY435" i="1"/>
  <c r="DQ435" i="1"/>
  <c r="DV435" i="1"/>
  <c r="EA435" i="1"/>
  <c r="ED435" i="1"/>
  <c r="DR435" i="1"/>
  <c r="DW435" i="1"/>
  <c r="EB435" i="1"/>
  <c r="EE435" i="1"/>
  <c r="AL435" i="1"/>
  <c r="EF435" i="1"/>
  <c r="EG435" i="1"/>
  <c r="EH435" i="1"/>
  <c r="EJ435" i="1"/>
  <c r="DN435" i="1"/>
  <c r="CT435" i="1"/>
  <c r="CY435" i="1"/>
  <c r="CQ435" i="1"/>
  <c r="CV435" i="1"/>
  <c r="DA435" i="1"/>
  <c r="DD435" i="1"/>
  <c r="CU435" i="1"/>
  <c r="CZ435" i="1"/>
  <c r="CR435" i="1"/>
  <c r="CW435" i="1"/>
  <c r="DB435" i="1"/>
  <c r="DE435" i="1"/>
  <c r="CS435" i="1"/>
  <c r="CX435" i="1"/>
  <c r="DC435" i="1"/>
  <c r="DF435" i="1"/>
  <c r="AK435" i="1"/>
  <c r="DG435" i="1"/>
  <c r="DH435" i="1"/>
  <c r="DI435" i="1"/>
  <c r="DK435" i="1"/>
  <c r="CO435" i="1"/>
  <c r="BU435" i="1"/>
  <c r="BZ435" i="1"/>
  <c r="BR435" i="1"/>
  <c r="BW435" i="1"/>
  <c r="CB435" i="1"/>
  <c r="CE435" i="1"/>
  <c r="BV435" i="1"/>
  <c r="CA435" i="1"/>
  <c r="BS435" i="1"/>
  <c r="BX435" i="1"/>
  <c r="CC435" i="1"/>
  <c r="CF435" i="1"/>
  <c r="BT435" i="1"/>
  <c r="BY435" i="1"/>
  <c r="CD435" i="1"/>
  <c r="CG435" i="1"/>
  <c r="AJ435" i="1"/>
  <c r="CH435" i="1"/>
  <c r="CI435" i="1"/>
  <c r="CJ435" i="1"/>
  <c r="CL435" i="1"/>
  <c r="BP435" i="1"/>
  <c r="AV435" i="1"/>
  <c r="BA435" i="1"/>
  <c r="AS435" i="1"/>
  <c r="AX435" i="1"/>
  <c r="BC435" i="1"/>
  <c r="BF435" i="1"/>
  <c r="AW435" i="1"/>
  <c r="BB435" i="1"/>
  <c r="AT435" i="1"/>
  <c r="AY435" i="1"/>
  <c r="BD435" i="1"/>
  <c r="BG435" i="1"/>
  <c r="AU435" i="1"/>
  <c r="AZ435" i="1"/>
  <c r="BE435" i="1"/>
  <c r="BH435" i="1"/>
  <c r="AI435" i="1"/>
  <c r="BI435" i="1"/>
  <c r="BJ435" i="1"/>
  <c r="BK435" i="1"/>
  <c r="BM435" i="1"/>
  <c r="AQ435" i="1"/>
  <c r="X435" i="1"/>
  <c r="FS129" i="1"/>
  <c r="ER129" i="1"/>
  <c r="EW129" i="1"/>
  <c r="EO129" i="1"/>
  <c r="ET129" i="1"/>
  <c r="EY129" i="1"/>
  <c r="FB129" i="1"/>
  <c r="ES129" i="1"/>
  <c r="EX129" i="1"/>
  <c r="EP129" i="1"/>
  <c r="EU129" i="1"/>
  <c r="EZ129" i="1"/>
  <c r="FC129" i="1"/>
  <c r="EQ129" i="1"/>
  <c r="EV129" i="1"/>
  <c r="FA129" i="1"/>
  <c r="FD129" i="1"/>
  <c r="AM129" i="1"/>
  <c r="FE129" i="1"/>
  <c r="FF129" i="1"/>
  <c r="FG129" i="1"/>
  <c r="FI129" i="1"/>
  <c r="EM129" i="1"/>
  <c r="DS129" i="1"/>
  <c r="DX129" i="1"/>
  <c r="DP129" i="1"/>
  <c r="DU129" i="1"/>
  <c r="DZ129" i="1"/>
  <c r="EC129" i="1"/>
  <c r="DT129" i="1"/>
  <c r="DY129" i="1"/>
  <c r="DQ129" i="1"/>
  <c r="DV129" i="1"/>
  <c r="EA129" i="1"/>
  <c r="ED129" i="1"/>
  <c r="DR129" i="1"/>
  <c r="DW129" i="1"/>
  <c r="EB129" i="1"/>
  <c r="EE129" i="1"/>
  <c r="AL129" i="1"/>
  <c r="EF129" i="1"/>
  <c r="EG129" i="1"/>
  <c r="EH129" i="1"/>
  <c r="EJ129" i="1"/>
  <c r="DN129" i="1"/>
  <c r="CT129" i="1"/>
  <c r="CY129" i="1"/>
  <c r="CQ129" i="1"/>
  <c r="CV129" i="1"/>
  <c r="DA129" i="1"/>
  <c r="DD129" i="1"/>
  <c r="CU129" i="1"/>
  <c r="CZ129" i="1"/>
  <c r="CR129" i="1"/>
  <c r="CW129" i="1"/>
  <c r="DB129" i="1"/>
  <c r="DE129" i="1"/>
  <c r="CS129" i="1"/>
  <c r="CX129" i="1"/>
  <c r="DC129" i="1"/>
  <c r="DF129" i="1"/>
  <c r="AK129" i="1"/>
  <c r="DG129" i="1"/>
  <c r="DH129" i="1"/>
  <c r="DI129" i="1"/>
  <c r="DK129" i="1"/>
  <c r="CO129" i="1"/>
  <c r="BU129" i="1"/>
  <c r="BZ129" i="1"/>
  <c r="BR129" i="1"/>
  <c r="BW129" i="1"/>
  <c r="CB129" i="1"/>
  <c r="CE129" i="1"/>
  <c r="BV129" i="1"/>
  <c r="CA129" i="1"/>
  <c r="BS129" i="1"/>
  <c r="BX129" i="1"/>
  <c r="CC129" i="1"/>
  <c r="CF129" i="1"/>
  <c r="BT129" i="1"/>
  <c r="BY129" i="1"/>
  <c r="CD129" i="1"/>
  <c r="CG129" i="1"/>
  <c r="AJ129" i="1"/>
  <c r="CH129" i="1"/>
  <c r="CI129" i="1"/>
  <c r="CJ129" i="1"/>
  <c r="CL129" i="1"/>
  <c r="BP129" i="1"/>
  <c r="AV129" i="1"/>
  <c r="BA129" i="1"/>
  <c r="AS129" i="1"/>
  <c r="AX129" i="1"/>
  <c r="BC129" i="1"/>
  <c r="BF129" i="1"/>
  <c r="AW129" i="1"/>
  <c r="BB129" i="1"/>
  <c r="AT129" i="1"/>
  <c r="AY129" i="1"/>
  <c r="BD129" i="1"/>
  <c r="BG129" i="1"/>
  <c r="AU129" i="1"/>
  <c r="AZ129" i="1"/>
  <c r="BE129" i="1"/>
  <c r="BH129" i="1"/>
  <c r="AI129" i="1"/>
  <c r="BI129" i="1"/>
  <c r="BJ129" i="1"/>
  <c r="BK129" i="1"/>
  <c r="BM129" i="1"/>
  <c r="AQ129" i="1"/>
  <c r="X129" i="1"/>
  <c r="FS181" i="1"/>
  <c r="ER181" i="1"/>
  <c r="EW181" i="1"/>
  <c r="EO181" i="1"/>
  <c r="ET181" i="1"/>
  <c r="EY181" i="1"/>
  <c r="FB181" i="1"/>
  <c r="ES181" i="1"/>
  <c r="EX181" i="1"/>
  <c r="EP181" i="1"/>
  <c r="EU181" i="1"/>
  <c r="EZ181" i="1"/>
  <c r="FC181" i="1"/>
  <c r="EQ181" i="1"/>
  <c r="EV181" i="1"/>
  <c r="FA181" i="1"/>
  <c r="FD181" i="1"/>
  <c r="AM181" i="1"/>
  <c r="FE181" i="1"/>
  <c r="FF181" i="1"/>
  <c r="FG181" i="1"/>
  <c r="FI181" i="1"/>
  <c r="EM181" i="1"/>
  <c r="DS181" i="1"/>
  <c r="DX181" i="1"/>
  <c r="DP181" i="1"/>
  <c r="DU181" i="1"/>
  <c r="DZ181" i="1"/>
  <c r="EC181" i="1"/>
  <c r="DT181" i="1"/>
  <c r="DY181" i="1"/>
  <c r="DQ181" i="1"/>
  <c r="DV181" i="1"/>
  <c r="EA181" i="1"/>
  <c r="ED181" i="1"/>
  <c r="DR181" i="1"/>
  <c r="DW181" i="1"/>
  <c r="EB181" i="1"/>
  <c r="EE181" i="1"/>
  <c r="AL181" i="1"/>
  <c r="EF181" i="1"/>
  <c r="EG181" i="1"/>
  <c r="EH181" i="1"/>
  <c r="EJ181" i="1"/>
  <c r="DN181" i="1"/>
  <c r="CT181" i="1"/>
  <c r="CY181" i="1"/>
  <c r="CQ181" i="1"/>
  <c r="CV181" i="1"/>
  <c r="DA181" i="1"/>
  <c r="DD181" i="1"/>
  <c r="CU181" i="1"/>
  <c r="CZ181" i="1"/>
  <c r="CR181" i="1"/>
  <c r="CW181" i="1"/>
  <c r="DB181" i="1"/>
  <c r="DE181" i="1"/>
  <c r="CS181" i="1"/>
  <c r="CX181" i="1"/>
  <c r="DC181" i="1"/>
  <c r="DF181" i="1"/>
  <c r="AK181" i="1"/>
  <c r="DG181" i="1"/>
  <c r="DH181" i="1"/>
  <c r="DI181" i="1"/>
  <c r="DK181" i="1"/>
  <c r="CO181" i="1"/>
  <c r="BU181" i="1"/>
  <c r="BZ181" i="1"/>
  <c r="BR181" i="1"/>
  <c r="BW181" i="1"/>
  <c r="CB181" i="1"/>
  <c r="CE181" i="1"/>
  <c r="BV181" i="1"/>
  <c r="CA181" i="1"/>
  <c r="BS181" i="1"/>
  <c r="BX181" i="1"/>
  <c r="CC181" i="1"/>
  <c r="CF181" i="1"/>
  <c r="BT181" i="1"/>
  <c r="BY181" i="1"/>
  <c r="CD181" i="1"/>
  <c r="CG181" i="1"/>
  <c r="AJ181" i="1"/>
  <c r="CH181" i="1"/>
  <c r="CI181" i="1"/>
  <c r="CJ181" i="1"/>
  <c r="CL181" i="1"/>
  <c r="BP181" i="1"/>
  <c r="AV181" i="1"/>
  <c r="BA181" i="1"/>
  <c r="AS181" i="1"/>
  <c r="AX181" i="1"/>
  <c r="BC181" i="1"/>
  <c r="BF181" i="1"/>
  <c r="AW181" i="1"/>
  <c r="BB181" i="1"/>
  <c r="AT181" i="1"/>
  <c r="AY181" i="1"/>
  <c r="BD181" i="1"/>
  <c r="BG181" i="1"/>
  <c r="AU181" i="1"/>
  <c r="AZ181" i="1"/>
  <c r="BE181" i="1"/>
  <c r="BH181" i="1"/>
  <c r="AI181" i="1"/>
  <c r="BI181" i="1"/>
  <c r="BJ181" i="1"/>
  <c r="BK181" i="1"/>
  <c r="BM181" i="1"/>
  <c r="AQ181" i="1"/>
  <c r="X181" i="1"/>
  <c r="FS429" i="1"/>
  <c r="ER429" i="1"/>
  <c r="EW429" i="1"/>
  <c r="EO429" i="1"/>
  <c r="ET429" i="1"/>
  <c r="EY429" i="1"/>
  <c r="FB429" i="1"/>
  <c r="ES429" i="1"/>
  <c r="EX429" i="1"/>
  <c r="EP429" i="1"/>
  <c r="EU429" i="1"/>
  <c r="EZ429" i="1"/>
  <c r="FC429" i="1"/>
  <c r="EQ429" i="1"/>
  <c r="EV429" i="1"/>
  <c r="FA429" i="1"/>
  <c r="FD429" i="1"/>
  <c r="AM429" i="1"/>
  <c r="FE429" i="1"/>
  <c r="FF429" i="1"/>
  <c r="FG429" i="1"/>
  <c r="FI429" i="1"/>
  <c r="EM429" i="1"/>
  <c r="DS429" i="1"/>
  <c r="DX429" i="1"/>
  <c r="DP429" i="1"/>
  <c r="DU429" i="1"/>
  <c r="DZ429" i="1"/>
  <c r="EC429" i="1"/>
  <c r="DT429" i="1"/>
  <c r="DY429" i="1"/>
  <c r="DQ429" i="1"/>
  <c r="DV429" i="1"/>
  <c r="EA429" i="1"/>
  <c r="ED429" i="1"/>
  <c r="DR429" i="1"/>
  <c r="DW429" i="1"/>
  <c r="EB429" i="1"/>
  <c r="EE429" i="1"/>
  <c r="AL429" i="1"/>
  <c r="EF429" i="1"/>
  <c r="EG429" i="1"/>
  <c r="EH429" i="1"/>
  <c r="EJ429" i="1"/>
  <c r="DN429" i="1"/>
  <c r="CT429" i="1"/>
  <c r="CY429" i="1"/>
  <c r="CQ429" i="1"/>
  <c r="CV429" i="1"/>
  <c r="DA429" i="1"/>
  <c r="DD429" i="1"/>
  <c r="CU429" i="1"/>
  <c r="CZ429" i="1"/>
  <c r="CR429" i="1"/>
  <c r="CW429" i="1"/>
  <c r="DB429" i="1"/>
  <c r="DE429" i="1"/>
  <c r="CS429" i="1"/>
  <c r="CX429" i="1"/>
  <c r="DC429" i="1"/>
  <c r="DF429" i="1"/>
  <c r="AK429" i="1"/>
  <c r="DG429" i="1"/>
  <c r="DH429" i="1"/>
  <c r="DI429" i="1"/>
  <c r="DK429" i="1"/>
  <c r="CO429" i="1"/>
  <c r="BU429" i="1"/>
  <c r="BZ429" i="1"/>
  <c r="BR429" i="1"/>
  <c r="BW429" i="1"/>
  <c r="CB429" i="1"/>
  <c r="CE429" i="1"/>
  <c r="BV429" i="1"/>
  <c r="CA429" i="1"/>
  <c r="BS429" i="1"/>
  <c r="BX429" i="1"/>
  <c r="CC429" i="1"/>
  <c r="CF429" i="1"/>
  <c r="BT429" i="1"/>
  <c r="BY429" i="1"/>
  <c r="CD429" i="1"/>
  <c r="CG429" i="1"/>
  <c r="AJ429" i="1"/>
  <c r="CH429" i="1"/>
  <c r="CI429" i="1"/>
  <c r="CJ429" i="1"/>
  <c r="CL429" i="1"/>
  <c r="BP429" i="1"/>
  <c r="AV429" i="1"/>
  <c r="BA429" i="1"/>
  <c r="AS429" i="1"/>
  <c r="AX429" i="1"/>
  <c r="BC429" i="1"/>
  <c r="BF429" i="1"/>
  <c r="AW429" i="1"/>
  <c r="BB429" i="1"/>
  <c r="AT429" i="1"/>
  <c r="AY429" i="1"/>
  <c r="BD429" i="1"/>
  <c r="BG429" i="1"/>
  <c r="AU429" i="1"/>
  <c r="AZ429" i="1"/>
  <c r="BE429" i="1"/>
  <c r="BH429" i="1"/>
  <c r="AI429" i="1"/>
  <c r="BI429" i="1"/>
  <c r="BJ429" i="1"/>
  <c r="BK429" i="1"/>
  <c r="BM429" i="1"/>
  <c r="AQ429" i="1"/>
  <c r="X429" i="1"/>
  <c r="FS401" i="1"/>
  <c r="ER401" i="1"/>
  <c r="EW401" i="1"/>
  <c r="EO401" i="1"/>
  <c r="ET401" i="1"/>
  <c r="EY401" i="1"/>
  <c r="FB401" i="1"/>
  <c r="ES401" i="1"/>
  <c r="EX401" i="1"/>
  <c r="EP401" i="1"/>
  <c r="EU401" i="1"/>
  <c r="EZ401" i="1"/>
  <c r="FC401" i="1"/>
  <c r="EQ401" i="1"/>
  <c r="EV401" i="1"/>
  <c r="FA401" i="1"/>
  <c r="FD401" i="1"/>
  <c r="AM401" i="1"/>
  <c r="FE401" i="1"/>
  <c r="FF401" i="1"/>
  <c r="FG401" i="1"/>
  <c r="FI401" i="1"/>
  <c r="EM401" i="1"/>
  <c r="DS401" i="1"/>
  <c r="DX401" i="1"/>
  <c r="DP401" i="1"/>
  <c r="DU401" i="1"/>
  <c r="DZ401" i="1"/>
  <c r="EC401" i="1"/>
  <c r="DT401" i="1"/>
  <c r="DY401" i="1"/>
  <c r="DQ401" i="1"/>
  <c r="DV401" i="1"/>
  <c r="EA401" i="1"/>
  <c r="ED401" i="1"/>
  <c r="DR401" i="1"/>
  <c r="DW401" i="1"/>
  <c r="EB401" i="1"/>
  <c r="EE401" i="1"/>
  <c r="AL401" i="1"/>
  <c r="EF401" i="1"/>
  <c r="EG401" i="1"/>
  <c r="EH401" i="1"/>
  <c r="EJ401" i="1"/>
  <c r="DN401" i="1"/>
  <c r="CT401" i="1"/>
  <c r="CY401" i="1"/>
  <c r="CQ401" i="1"/>
  <c r="CV401" i="1"/>
  <c r="DA401" i="1"/>
  <c r="DD401" i="1"/>
  <c r="CU401" i="1"/>
  <c r="CZ401" i="1"/>
  <c r="CR401" i="1"/>
  <c r="CW401" i="1"/>
  <c r="DB401" i="1"/>
  <c r="DE401" i="1"/>
  <c r="CS401" i="1"/>
  <c r="CX401" i="1"/>
  <c r="DC401" i="1"/>
  <c r="DF401" i="1"/>
  <c r="AK401" i="1"/>
  <c r="DG401" i="1"/>
  <c r="DH401" i="1"/>
  <c r="DI401" i="1"/>
  <c r="DK401" i="1"/>
  <c r="CO401" i="1"/>
  <c r="BU401" i="1"/>
  <c r="BZ401" i="1"/>
  <c r="BR401" i="1"/>
  <c r="BW401" i="1"/>
  <c r="CB401" i="1"/>
  <c r="CE401" i="1"/>
  <c r="BV401" i="1"/>
  <c r="CA401" i="1"/>
  <c r="BS401" i="1"/>
  <c r="BX401" i="1"/>
  <c r="CC401" i="1"/>
  <c r="CF401" i="1"/>
  <c r="BT401" i="1"/>
  <c r="BY401" i="1"/>
  <c r="CD401" i="1"/>
  <c r="CG401" i="1"/>
  <c r="AJ401" i="1"/>
  <c r="CH401" i="1"/>
  <c r="CI401" i="1"/>
  <c r="CJ401" i="1"/>
  <c r="CL401" i="1"/>
  <c r="BP401" i="1"/>
  <c r="AV401" i="1"/>
  <c r="BA401" i="1"/>
  <c r="AS401" i="1"/>
  <c r="AX401" i="1"/>
  <c r="BC401" i="1"/>
  <c r="BF401" i="1"/>
  <c r="AW401" i="1"/>
  <c r="BB401" i="1"/>
  <c r="AT401" i="1"/>
  <c r="AY401" i="1"/>
  <c r="BD401" i="1"/>
  <c r="BG401" i="1"/>
  <c r="AU401" i="1"/>
  <c r="AZ401" i="1"/>
  <c r="BE401" i="1"/>
  <c r="BH401" i="1"/>
  <c r="AI401" i="1"/>
  <c r="BI401" i="1"/>
  <c r="BJ401" i="1"/>
  <c r="BK401" i="1"/>
  <c r="BM401" i="1"/>
  <c r="AQ401" i="1"/>
  <c r="X401" i="1"/>
  <c r="FS128" i="1"/>
  <c r="ER128" i="1"/>
  <c r="EW128" i="1"/>
  <c r="EO128" i="1"/>
  <c r="ET128" i="1"/>
  <c r="EY128" i="1"/>
  <c r="FB128" i="1"/>
  <c r="ES128" i="1"/>
  <c r="EX128" i="1"/>
  <c r="EP128" i="1"/>
  <c r="EU128" i="1"/>
  <c r="EZ128" i="1"/>
  <c r="FC128" i="1"/>
  <c r="EQ128" i="1"/>
  <c r="EV128" i="1"/>
  <c r="FA128" i="1"/>
  <c r="FD128" i="1"/>
  <c r="AM128" i="1"/>
  <c r="FE128" i="1"/>
  <c r="FF128" i="1"/>
  <c r="FG128" i="1"/>
  <c r="FI128" i="1"/>
  <c r="EM128" i="1"/>
  <c r="DS128" i="1"/>
  <c r="DX128" i="1"/>
  <c r="DP128" i="1"/>
  <c r="DU128" i="1"/>
  <c r="DZ128" i="1"/>
  <c r="EC128" i="1"/>
  <c r="DT128" i="1"/>
  <c r="DY128" i="1"/>
  <c r="DQ128" i="1"/>
  <c r="DV128" i="1"/>
  <c r="EA128" i="1"/>
  <c r="ED128" i="1"/>
  <c r="DR128" i="1"/>
  <c r="DW128" i="1"/>
  <c r="EB128" i="1"/>
  <c r="EE128" i="1"/>
  <c r="AL128" i="1"/>
  <c r="EF128" i="1"/>
  <c r="EG128" i="1"/>
  <c r="EH128" i="1"/>
  <c r="EJ128" i="1"/>
  <c r="DN128" i="1"/>
  <c r="CT128" i="1"/>
  <c r="CY128" i="1"/>
  <c r="CQ128" i="1"/>
  <c r="CV128" i="1"/>
  <c r="DA128" i="1"/>
  <c r="DD128" i="1"/>
  <c r="CU128" i="1"/>
  <c r="CZ128" i="1"/>
  <c r="CR128" i="1"/>
  <c r="CW128" i="1"/>
  <c r="DB128" i="1"/>
  <c r="DE128" i="1"/>
  <c r="CS128" i="1"/>
  <c r="CX128" i="1"/>
  <c r="DC128" i="1"/>
  <c r="DF128" i="1"/>
  <c r="AK128" i="1"/>
  <c r="DG128" i="1"/>
  <c r="DH128" i="1"/>
  <c r="DI128" i="1"/>
  <c r="DK128" i="1"/>
  <c r="CO128" i="1"/>
  <c r="BU128" i="1"/>
  <c r="BZ128" i="1"/>
  <c r="BR128" i="1"/>
  <c r="BW128" i="1"/>
  <c r="CB128" i="1"/>
  <c r="CE128" i="1"/>
  <c r="BV128" i="1"/>
  <c r="CA128" i="1"/>
  <c r="BS128" i="1"/>
  <c r="BX128" i="1"/>
  <c r="CC128" i="1"/>
  <c r="CF128" i="1"/>
  <c r="BT128" i="1"/>
  <c r="BY128" i="1"/>
  <c r="CD128" i="1"/>
  <c r="CG128" i="1"/>
  <c r="AJ128" i="1"/>
  <c r="CH128" i="1"/>
  <c r="CI128" i="1"/>
  <c r="CJ128" i="1"/>
  <c r="CL128" i="1"/>
  <c r="BP128" i="1"/>
  <c r="AV128" i="1"/>
  <c r="BA128" i="1"/>
  <c r="AS128" i="1"/>
  <c r="AX128" i="1"/>
  <c r="BC128" i="1"/>
  <c r="BF128" i="1"/>
  <c r="AW128" i="1"/>
  <c r="BB128" i="1"/>
  <c r="AT128" i="1"/>
  <c r="AY128" i="1"/>
  <c r="BD128" i="1"/>
  <c r="BG128" i="1"/>
  <c r="AU128" i="1"/>
  <c r="AZ128" i="1"/>
  <c r="BE128" i="1"/>
  <c r="BH128" i="1"/>
  <c r="AI128" i="1"/>
  <c r="BI128" i="1"/>
  <c r="BJ128" i="1"/>
  <c r="BK128" i="1"/>
  <c r="BM128" i="1"/>
  <c r="AQ128" i="1"/>
  <c r="X128" i="1"/>
  <c r="FS376" i="1"/>
  <c r="ER376" i="1"/>
  <c r="EW376" i="1"/>
  <c r="EO376" i="1"/>
  <c r="ET376" i="1"/>
  <c r="EY376" i="1"/>
  <c r="FB376" i="1"/>
  <c r="ES376" i="1"/>
  <c r="EX376" i="1"/>
  <c r="EP376" i="1"/>
  <c r="EU376" i="1"/>
  <c r="EZ376" i="1"/>
  <c r="FC376" i="1"/>
  <c r="EQ376" i="1"/>
  <c r="EV376" i="1"/>
  <c r="FA376" i="1"/>
  <c r="FD376" i="1"/>
  <c r="AM376" i="1"/>
  <c r="FE376" i="1"/>
  <c r="FF376" i="1"/>
  <c r="FG376" i="1"/>
  <c r="FI376" i="1"/>
  <c r="EM376" i="1"/>
  <c r="DS376" i="1"/>
  <c r="DX376" i="1"/>
  <c r="DP376" i="1"/>
  <c r="DU376" i="1"/>
  <c r="DZ376" i="1"/>
  <c r="EC376" i="1"/>
  <c r="DT376" i="1"/>
  <c r="DY376" i="1"/>
  <c r="DQ376" i="1"/>
  <c r="DV376" i="1"/>
  <c r="EA376" i="1"/>
  <c r="ED376" i="1"/>
  <c r="DR376" i="1"/>
  <c r="DW376" i="1"/>
  <c r="EB376" i="1"/>
  <c r="EE376" i="1"/>
  <c r="AL376" i="1"/>
  <c r="EF376" i="1"/>
  <c r="EG376" i="1"/>
  <c r="EH376" i="1"/>
  <c r="EJ376" i="1"/>
  <c r="DN376" i="1"/>
  <c r="CT376" i="1"/>
  <c r="CY376" i="1"/>
  <c r="CQ376" i="1"/>
  <c r="CV376" i="1"/>
  <c r="DA376" i="1"/>
  <c r="DD376" i="1"/>
  <c r="CU376" i="1"/>
  <c r="CZ376" i="1"/>
  <c r="CR376" i="1"/>
  <c r="CW376" i="1"/>
  <c r="DB376" i="1"/>
  <c r="DE376" i="1"/>
  <c r="CS376" i="1"/>
  <c r="CX376" i="1"/>
  <c r="DC376" i="1"/>
  <c r="DF376" i="1"/>
  <c r="AK376" i="1"/>
  <c r="DG376" i="1"/>
  <c r="DH376" i="1"/>
  <c r="DI376" i="1"/>
  <c r="DK376" i="1"/>
  <c r="CO376" i="1"/>
  <c r="BU376" i="1"/>
  <c r="BZ376" i="1"/>
  <c r="BR376" i="1"/>
  <c r="BW376" i="1"/>
  <c r="CB376" i="1"/>
  <c r="CE376" i="1"/>
  <c r="BV376" i="1"/>
  <c r="CA376" i="1"/>
  <c r="BS376" i="1"/>
  <c r="BX376" i="1"/>
  <c r="CC376" i="1"/>
  <c r="CF376" i="1"/>
  <c r="BT376" i="1"/>
  <c r="BY376" i="1"/>
  <c r="CD376" i="1"/>
  <c r="CG376" i="1"/>
  <c r="AJ376" i="1"/>
  <c r="CH376" i="1"/>
  <c r="CI376" i="1"/>
  <c r="CJ376" i="1"/>
  <c r="CL376" i="1"/>
  <c r="BP376" i="1"/>
  <c r="AV376" i="1"/>
  <c r="BA376" i="1"/>
  <c r="AS376" i="1"/>
  <c r="AX376" i="1"/>
  <c r="BC376" i="1"/>
  <c r="BF376" i="1"/>
  <c r="AW376" i="1"/>
  <c r="BB376" i="1"/>
  <c r="AT376" i="1"/>
  <c r="AY376" i="1"/>
  <c r="BD376" i="1"/>
  <c r="BG376" i="1"/>
  <c r="AU376" i="1"/>
  <c r="AZ376" i="1"/>
  <c r="BE376" i="1"/>
  <c r="BH376" i="1"/>
  <c r="AI376" i="1"/>
  <c r="BI376" i="1"/>
  <c r="BJ376" i="1"/>
  <c r="BK376" i="1"/>
  <c r="BM376" i="1"/>
  <c r="AQ376" i="1"/>
  <c r="X376" i="1"/>
  <c r="FS422" i="1"/>
  <c r="ER422" i="1"/>
  <c r="EW422" i="1"/>
  <c r="EO422" i="1"/>
  <c r="ET422" i="1"/>
  <c r="EY422" i="1"/>
  <c r="FB422" i="1"/>
  <c r="ES422" i="1"/>
  <c r="EX422" i="1"/>
  <c r="EP422" i="1"/>
  <c r="EU422" i="1"/>
  <c r="EZ422" i="1"/>
  <c r="FC422" i="1"/>
  <c r="EQ422" i="1"/>
  <c r="EV422" i="1"/>
  <c r="FA422" i="1"/>
  <c r="FD422" i="1"/>
  <c r="AM422" i="1"/>
  <c r="FE422" i="1"/>
  <c r="FF422" i="1"/>
  <c r="FG422" i="1"/>
  <c r="FI422" i="1"/>
  <c r="EM422" i="1"/>
  <c r="DS422" i="1"/>
  <c r="DX422" i="1"/>
  <c r="DP422" i="1"/>
  <c r="DU422" i="1"/>
  <c r="DZ422" i="1"/>
  <c r="EC422" i="1"/>
  <c r="DT422" i="1"/>
  <c r="DY422" i="1"/>
  <c r="DQ422" i="1"/>
  <c r="DV422" i="1"/>
  <c r="EA422" i="1"/>
  <c r="ED422" i="1"/>
  <c r="DR422" i="1"/>
  <c r="DW422" i="1"/>
  <c r="EB422" i="1"/>
  <c r="EE422" i="1"/>
  <c r="AL422" i="1"/>
  <c r="EF422" i="1"/>
  <c r="EG422" i="1"/>
  <c r="EH422" i="1"/>
  <c r="EJ422" i="1"/>
  <c r="DN422" i="1"/>
  <c r="CT422" i="1"/>
  <c r="CY422" i="1"/>
  <c r="CQ422" i="1"/>
  <c r="CV422" i="1"/>
  <c r="DA422" i="1"/>
  <c r="DD422" i="1"/>
  <c r="CU422" i="1"/>
  <c r="CZ422" i="1"/>
  <c r="CR422" i="1"/>
  <c r="CW422" i="1"/>
  <c r="DB422" i="1"/>
  <c r="DE422" i="1"/>
  <c r="CS422" i="1"/>
  <c r="CX422" i="1"/>
  <c r="DC422" i="1"/>
  <c r="DF422" i="1"/>
  <c r="AK422" i="1"/>
  <c r="DG422" i="1"/>
  <c r="DH422" i="1"/>
  <c r="DI422" i="1"/>
  <c r="DK422" i="1"/>
  <c r="CO422" i="1"/>
  <c r="BU422" i="1"/>
  <c r="BZ422" i="1"/>
  <c r="BR422" i="1"/>
  <c r="BW422" i="1"/>
  <c r="CB422" i="1"/>
  <c r="CE422" i="1"/>
  <c r="BV422" i="1"/>
  <c r="CA422" i="1"/>
  <c r="BS422" i="1"/>
  <c r="BX422" i="1"/>
  <c r="CC422" i="1"/>
  <c r="CF422" i="1"/>
  <c r="BT422" i="1"/>
  <c r="BY422" i="1"/>
  <c r="CD422" i="1"/>
  <c r="CG422" i="1"/>
  <c r="AJ422" i="1"/>
  <c r="CH422" i="1"/>
  <c r="CI422" i="1"/>
  <c r="CJ422" i="1"/>
  <c r="CL422" i="1"/>
  <c r="BP422" i="1"/>
  <c r="AV422" i="1"/>
  <c r="BA422" i="1"/>
  <c r="AS422" i="1"/>
  <c r="AX422" i="1"/>
  <c r="BC422" i="1"/>
  <c r="BF422" i="1"/>
  <c r="AW422" i="1"/>
  <c r="BB422" i="1"/>
  <c r="AT422" i="1"/>
  <c r="AY422" i="1"/>
  <c r="BD422" i="1"/>
  <c r="BG422" i="1"/>
  <c r="AU422" i="1"/>
  <c r="AZ422" i="1"/>
  <c r="BE422" i="1"/>
  <c r="BH422" i="1"/>
  <c r="AI422" i="1"/>
  <c r="BI422" i="1"/>
  <c r="BJ422" i="1"/>
  <c r="BK422" i="1"/>
  <c r="BM422" i="1"/>
  <c r="AQ422" i="1"/>
  <c r="X422" i="1"/>
  <c r="FS397" i="1"/>
  <c r="ER397" i="1"/>
  <c r="EW397" i="1"/>
  <c r="EO397" i="1"/>
  <c r="ET397" i="1"/>
  <c r="EY397" i="1"/>
  <c r="FB397" i="1"/>
  <c r="ES397" i="1"/>
  <c r="EX397" i="1"/>
  <c r="EP397" i="1"/>
  <c r="EU397" i="1"/>
  <c r="EZ397" i="1"/>
  <c r="FC397" i="1"/>
  <c r="EQ397" i="1"/>
  <c r="EV397" i="1"/>
  <c r="FA397" i="1"/>
  <c r="FD397" i="1"/>
  <c r="AM397" i="1"/>
  <c r="FE397" i="1"/>
  <c r="FF397" i="1"/>
  <c r="FG397" i="1"/>
  <c r="FI397" i="1"/>
  <c r="EM397" i="1"/>
  <c r="DS397" i="1"/>
  <c r="DX397" i="1"/>
  <c r="DP397" i="1"/>
  <c r="DU397" i="1"/>
  <c r="DZ397" i="1"/>
  <c r="EC397" i="1"/>
  <c r="DT397" i="1"/>
  <c r="DY397" i="1"/>
  <c r="DQ397" i="1"/>
  <c r="DV397" i="1"/>
  <c r="EA397" i="1"/>
  <c r="ED397" i="1"/>
  <c r="DR397" i="1"/>
  <c r="DW397" i="1"/>
  <c r="EB397" i="1"/>
  <c r="EE397" i="1"/>
  <c r="AL397" i="1"/>
  <c r="EF397" i="1"/>
  <c r="EG397" i="1"/>
  <c r="EH397" i="1"/>
  <c r="EJ397" i="1"/>
  <c r="DN397" i="1"/>
  <c r="CT397" i="1"/>
  <c r="CY397" i="1"/>
  <c r="CQ397" i="1"/>
  <c r="CV397" i="1"/>
  <c r="DA397" i="1"/>
  <c r="DD397" i="1"/>
  <c r="CU397" i="1"/>
  <c r="CZ397" i="1"/>
  <c r="CR397" i="1"/>
  <c r="CW397" i="1"/>
  <c r="DB397" i="1"/>
  <c r="DE397" i="1"/>
  <c r="CS397" i="1"/>
  <c r="CX397" i="1"/>
  <c r="DC397" i="1"/>
  <c r="DF397" i="1"/>
  <c r="AK397" i="1"/>
  <c r="DG397" i="1"/>
  <c r="DH397" i="1"/>
  <c r="DI397" i="1"/>
  <c r="DK397" i="1"/>
  <c r="CO397" i="1"/>
  <c r="BU397" i="1"/>
  <c r="BZ397" i="1"/>
  <c r="BR397" i="1"/>
  <c r="BW397" i="1"/>
  <c r="CB397" i="1"/>
  <c r="CE397" i="1"/>
  <c r="BV397" i="1"/>
  <c r="CA397" i="1"/>
  <c r="BS397" i="1"/>
  <c r="BX397" i="1"/>
  <c r="CC397" i="1"/>
  <c r="CF397" i="1"/>
  <c r="BT397" i="1"/>
  <c r="BY397" i="1"/>
  <c r="CD397" i="1"/>
  <c r="CG397" i="1"/>
  <c r="AJ397" i="1"/>
  <c r="CH397" i="1"/>
  <c r="CI397" i="1"/>
  <c r="CJ397" i="1"/>
  <c r="CL397" i="1"/>
  <c r="BP397" i="1"/>
  <c r="AV397" i="1"/>
  <c r="BA397" i="1"/>
  <c r="AS397" i="1"/>
  <c r="AX397" i="1"/>
  <c r="BC397" i="1"/>
  <c r="BF397" i="1"/>
  <c r="AW397" i="1"/>
  <c r="BB397" i="1"/>
  <c r="AT397" i="1"/>
  <c r="AY397" i="1"/>
  <c r="BD397" i="1"/>
  <c r="BG397" i="1"/>
  <c r="AU397" i="1"/>
  <c r="AZ397" i="1"/>
  <c r="BE397" i="1"/>
  <c r="BH397" i="1"/>
  <c r="AI397" i="1"/>
  <c r="BI397" i="1"/>
  <c r="BJ397" i="1"/>
  <c r="BK397" i="1"/>
  <c r="BM397" i="1"/>
  <c r="AQ397" i="1"/>
  <c r="X397" i="1"/>
  <c r="FS448" i="1"/>
  <c r="ER448" i="1"/>
  <c r="EW448" i="1"/>
  <c r="EO448" i="1"/>
  <c r="ET448" i="1"/>
  <c r="EY448" i="1"/>
  <c r="FB448" i="1"/>
  <c r="ES448" i="1"/>
  <c r="EX448" i="1"/>
  <c r="EP448" i="1"/>
  <c r="EU448" i="1"/>
  <c r="EZ448" i="1"/>
  <c r="FC448" i="1"/>
  <c r="EQ448" i="1"/>
  <c r="EV448" i="1"/>
  <c r="FA448" i="1"/>
  <c r="FD448" i="1"/>
  <c r="AM448" i="1"/>
  <c r="FE448" i="1"/>
  <c r="FF448" i="1"/>
  <c r="FG448" i="1"/>
  <c r="FI448" i="1"/>
  <c r="EM448" i="1"/>
  <c r="DS448" i="1"/>
  <c r="DX448" i="1"/>
  <c r="DP448" i="1"/>
  <c r="DU448" i="1"/>
  <c r="DZ448" i="1"/>
  <c r="EC448" i="1"/>
  <c r="DT448" i="1"/>
  <c r="DY448" i="1"/>
  <c r="DQ448" i="1"/>
  <c r="DV448" i="1"/>
  <c r="EA448" i="1"/>
  <c r="ED448" i="1"/>
  <c r="DR448" i="1"/>
  <c r="DW448" i="1"/>
  <c r="EB448" i="1"/>
  <c r="EE448" i="1"/>
  <c r="AL448" i="1"/>
  <c r="EF448" i="1"/>
  <c r="EG448" i="1"/>
  <c r="EH448" i="1"/>
  <c r="EJ448" i="1"/>
  <c r="DN448" i="1"/>
  <c r="CT448" i="1"/>
  <c r="CY448" i="1"/>
  <c r="CQ448" i="1"/>
  <c r="CV448" i="1"/>
  <c r="DA448" i="1"/>
  <c r="DD448" i="1"/>
  <c r="CU448" i="1"/>
  <c r="CZ448" i="1"/>
  <c r="CR448" i="1"/>
  <c r="CW448" i="1"/>
  <c r="DB448" i="1"/>
  <c r="DE448" i="1"/>
  <c r="CS448" i="1"/>
  <c r="CX448" i="1"/>
  <c r="DC448" i="1"/>
  <c r="DF448" i="1"/>
  <c r="AK448" i="1"/>
  <c r="DG448" i="1"/>
  <c r="DH448" i="1"/>
  <c r="DI448" i="1"/>
  <c r="DK448" i="1"/>
  <c r="CO448" i="1"/>
  <c r="BU448" i="1"/>
  <c r="BZ448" i="1"/>
  <c r="BR448" i="1"/>
  <c r="BW448" i="1"/>
  <c r="CB448" i="1"/>
  <c r="CE448" i="1"/>
  <c r="BV448" i="1"/>
  <c r="CA448" i="1"/>
  <c r="BS448" i="1"/>
  <c r="BX448" i="1"/>
  <c r="CC448" i="1"/>
  <c r="CF448" i="1"/>
  <c r="BT448" i="1"/>
  <c r="BY448" i="1"/>
  <c r="CD448" i="1"/>
  <c r="CG448" i="1"/>
  <c r="AJ448" i="1"/>
  <c r="CH448" i="1"/>
  <c r="CI448" i="1"/>
  <c r="CJ448" i="1"/>
  <c r="CL448" i="1"/>
  <c r="BP448" i="1"/>
  <c r="AV448" i="1"/>
  <c r="BA448" i="1"/>
  <c r="AS448" i="1"/>
  <c r="AX448" i="1"/>
  <c r="BC448" i="1"/>
  <c r="BF448" i="1"/>
  <c r="AW448" i="1"/>
  <c r="BB448" i="1"/>
  <c r="AT448" i="1"/>
  <c r="AY448" i="1"/>
  <c r="BD448" i="1"/>
  <c r="BG448" i="1"/>
  <c r="AU448" i="1"/>
  <c r="AZ448" i="1"/>
  <c r="BE448" i="1"/>
  <c r="BH448" i="1"/>
  <c r="AI448" i="1"/>
  <c r="BI448" i="1"/>
  <c r="BJ448" i="1"/>
  <c r="BK448" i="1"/>
  <c r="BM448" i="1"/>
  <c r="AQ448" i="1"/>
  <c r="X448" i="1"/>
  <c r="FS414" i="1"/>
  <c r="ER414" i="1"/>
  <c r="EW414" i="1"/>
  <c r="EO414" i="1"/>
  <c r="ET414" i="1"/>
  <c r="EY414" i="1"/>
  <c r="FB414" i="1"/>
  <c r="ES414" i="1"/>
  <c r="EX414" i="1"/>
  <c r="EP414" i="1"/>
  <c r="EU414" i="1"/>
  <c r="EZ414" i="1"/>
  <c r="FC414" i="1"/>
  <c r="EQ414" i="1"/>
  <c r="EV414" i="1"/>
  <c r="FA414" i="1"/>
  <c r="FD414" i="1"/>
  <c r="AM414" i="1"/>
  <c r="FE414" i="1"/>
  <c r="FF414" i="1"/>
  <c r="FG414" i="1"/>
  <c r="FI414" i="1"/>
  <c r="EM414" i="1"/>
  <c r="DS414" i="1"/>
  <c r="DX414" i="1"/>
  <c r="DP414" i="1"/>
  <c r="DU414" i="1"/>
  <c r="DZ414" i="1"/>
  <c r="EC414" i="1"/>
  <c r="DT414" i="1"/>
  <c r="DY414" i="1"/>
  <c r="DQ414" i="1"/>
  <c r="DV414" i="1"/>
  <c r="EA414" i="1"/>
  <c r="ED414" i="1"/>
  <c r="DR414" i="1"/>
  <c r="DW414" i="1"/>
  <c r="EB414" i="1"/>
  <c r="EE414" i="1"/>
  <c r="AL414" i="1"/>
  <c r="EF414" i="1"/>
  <c r="EG414" i="1"/>
  <c r="EH414" i="1"/>
  <c r="EJ414" i="1"/>
  <c r="DN414" i="1"/>
  <c r="CT414" i="1"/>
  <c r="CY414" i="1"/>
  <c r="CQ414" i="1"/>
  <c r="CV414" i="1"/>
  <c r="DA414" i="1"/>
  <c r="DD414" i="1"/>
  <c r="CU414" i="1"/>
  <c r="CZ414" i="1"/>
  <c r="CR414" i="1"/>
  <c r="CW414" i="1"/>
  <c r="DB414" i="1"/>
  <c r="DE414" i="1"/>
  <c r="CS414" i="1"/>
  <c r="CX414" i="1"/>
  <c r="DC414" i="1"/>
  <c r="DF414" i="1"/>
  <c r="AK414" i="1"/>
  <c r="DG414" i="1"/>
  <c r="DH414" i="1"/>
  <c r="DI414" i="1"/>
  <c r="DK414" i="1"/>
  <c r="CO414" i="1"/>
  <c r="BU414" i="1"/>
  <c r="BZ414" i="1"/>
  <c r="BR414" i="1"/>
  <c r="BW414" i="1"/>
  <c r="CB414" i="1"/>
  <c r="CE414" i="1"/>
  <c r="BV414" i="1"/>
  <c r="CA414" i="1"/>
  <c r="BS414" i="1"/>
  <c r="BX414" i="1"/>
  <c r="CC414" i="1"/>
  <c r="CF414" i="1"/>
  <c r="BT414" i="1"/>
  <c r="BY414" i="1"/>
  <c r="CD414" i="1"/>
  <c r="CG414" i="1"/>
  <c r="AJ414" i="1"/>
  <c r="CH414" i="1"/>
  <c r="CI414" i="1"/>
  <c r="CJ414" i="1"/>
  <c r="CL414" i="1"/>
  <c r="BP414" i="1"/>
  <c r="AV414" i="1"/>
  <c r="BA414" i="1"/>
  <c r="AS414" i="1"/>
  <c r="AX414" i="1"/>
  <c r="BC414" i="1"/>
  <c r="BF414" i="1"/>
  <c r="AW414" i="1"/>
  <c r="BB414" i="1"/>
  <c r="AT414" i="1"/>
  <c r="AY414" i="1"/>
  <c r="BD414" i="1"/>
  <c r="BG414" i="1"/>
  <c r="AU414" i="1"/>
  <c r="AZ414" i="1"/>
  <c r="BE414" i="1"/>
  <c r="BH414" i="1"/>
  <c r="AI414" i="1"/>
  <c r="BI414" i="1"/>
  <c r="BJ414" i="1"/>
  <c r="BK414" i="1"/>
  <c r="BM414" i="1"/>
  <c r="AQ414" i="1"/>
  <c r="X414" i="1"/>
  <c r="FS202" i="1"/>
  <c r="ER202" i="1"/>
  <c r="EW202" i="1"/>
  <c r="EO202" i="1"/>
  <c r="ET202" i="1"/>
  <c r="EY202" i="1"/>
  <c r="FB202" i="1"/>
  <c r="ES202" i="1"/>
  <c r="EX202" i="1"/>
  <c r="EP202" i="1"/>
  <c r="EU202" i="1"/>
  <c r="EZ202" i="1"/>
  <c r="FC202" i="1"/>
  <c r="EQ202" i="1"/>
  <c r="EV202" i="1"/>
  <c r="FA202" i="1"/>
  <c r="FD202" i="1"/>
  <c r="AM202" i="1"/>
  <c r="FE202" i="1"/>
  <c r="FF202" i="1"/>
  <c r="FG202" i="1"/>
  <c r="FI202" i="1"/>
  <c r="EM202" i="1"/>
  <c r="DS202" i="1"/>
  <c r="DX202" i="1"/>
  <c r="DP202" i="1"/>
  <c r="DU202" i="1"/>
  <c r="DZ202" i="1"/>
  <c r="EC202" i="1"/>
  <c r="DT202" i="1"/>
  <c r="DY202" i="1"/>
  <c r="DQ202" i="1"/>
  <c r="DV202" i="1"/>
  <c r="EA202" i="1"/>
  <c r="ED202" i="1"/>
  <c r="DR202" i="1"/>
  <c r="DW202" i="1"/>
  <c r="EB202" i="1"/>
  <c r="EE202" i="1"/>
  <c r="AL202" i="1"/>
  <c r="EF202" i="1"/>
  <c r="EG202" i="1"/>
  <c r="EH202" i="1"/>
  <c r="EJ202" i="1"/>
  <c r="DN202" i="1"/>
  <c r="CT202" i="1"/>
  <c r="CY202" i="1"/>
  <c r="CQ202" i="1"/>
  <c r="CV202" i="1"/>
  <c r="DA202" i="1"/>
  <c r="DD202" i="1"/>
  <c r="CU202" i="1"/>
  <c r="CZ202" i="1"/>
  <c r="CR202" i="1"/>
  <c r="CW202" i="1"/>
  <c r="DB202" i="1"/>
  <c r="DE202" i="1"/>
  <c r="CS202" i="1"/>
  <c r="CX202" i="1"/>
  <c r="DC202" i="1"/>
  <c r="DF202" i="1"/>
  <c r="AK202" i="1"/>
  <c r="DG202" i="1"/>
  <c r="DH202" i="1"/>
  <c r="DI202" i="1"/>
  <c r="DK202" i="1"/>
  <c r="CO202" i="1"/>
  <c r="BU202" i="1"/>
  <c r="BZ202" i="1"/>
  <c r="BR202" i="1"/>
  <c r="BW202" i="1"/>
  <c r="CB202" i="1"/>
  <c r="CE202" i="1"/>
  <c r="BV202" i="1"/>
  <c r="CA202" i="1"/>
  <c r="BS202" i="1"/>
  <c r="BX202" i="1"/>
  <c r="CC202" i="1"/>
  <c r="CF202" i="1"/>
  <c r="BT202" i="1"/>
  <c r="BY202" i="1"/>
  <c r="CD202" i="1"/>
  <c r="CG202" i="1"/>
  <c r="AJ202" i="1"/>
  <c r="CH202" i="1"/>
  <c r="CI202" i="1"/>
  <c r="CJ202" i="1"/>
  <c r="CL202" i="1"/>
  <c r="BP202" i="1"/>
  <c r="AV202" i="1"/>
  <c r="BA202" i="1"/>
  <c r="AS202" i="1"/>
  <c r="AX202" i="1"/>
  <c r="BC202" i="1"/>
  <c r="BF202" i="1"/>
  <c r="AW202" i="1"/>
  <c r="BB202" i="1"/>
  <c r="AT202" i="1"/>
  <c r="AY202" i="1"/>
  <c r="BD202" i="1"/>
  <c r="BG202" i="1"/>
  <c r="AU202" i="1"/>
  <c r="AZ202" i="1"/>
  <c r="BE202" i="1"/>
  <c r="BH202" i="1"/>
  <c r="AI202" i="1"/>
  <c r="BI202" i="1"/>
  <c r="BJ202" i="1"/>
  <c r="BK202" i="1"/>
  <c r="BM202" i="1"/>
  <c r="AQ202" i="1"/>
  <c r="X202" i="1"/>
  <c r="FS205" i="1"/>
  <c r="ER205" i="1"/>
  <c r="EW205" i="1"/>
  <c r="EO205" i="1"/>
  <c r="ET205" i="1"/>
  <c r="EY205" i="1"/>
  <c r="FB205" i="1"/>
  <c r="ES205" i="1"/>
  <c r="EX205" i="1"/>
  <c r="EP205" i="1"/>
  <c r="EU205" i="1"/>
  <c r="EZ205" i="1"/>
  <c r="FC205" i="1"/>
  <c r="EQ205" i="1"/>
  <c r="EV205" i="1"/>
  <c r="FA205" i="1"/>
  <c r="FD205" i="1"/>
  <c r="AM205" i="1"/>
  <c r="FE205" i="1"/>
  <c r="FF205" i="1"/>
  <c r="FG205" i="1"/>
  <c r="FI205" i="1"/>
  <c r="EM205" i="1"/>
  <c r="DS205" i="1"/>
  <c r="DX205" i="1"/>
  <c r="DP205" i="1"/>
  <c r="DU205" i="1"/>
  <c r="DZ205" i="1"/>
  <c r="EC205" i="1"/>
  <c r="DT205" i="1"/>
  <c r="DY205" i="1"/>
  <c r="DQ205" i="1"/>
  <c r="DV205" i="1"/>
  <c r="EA205" i="1"/>
  <c r="ED205" i="1"/>
  <c r="DR205" i="1"/>
  <c r="DW205" i="1"/>
  <c r="EB205" i="1"/>
  <c r="EE205" i="1"/>
  <c r="AL205" i="1"/>
  <c r="EF205" i="1"/>
  <c r="EG205" i="1"/>
  <c r="EH205" i="1"/>
  <c r="EJ205" i="1"/>
  <c r="DN205" i="1"/>
  <c r="CT205" i="1"/>
  <c r="CY205" i="1"/>
  <c r="CQ205" i="1"/>
  <c r="CV205" i="1"/>
  <c r="DA205" i="1"/>
  <c r="DD205" i="1"/>
  <c r="CU205" i="1"/>
  <c r="CZ205" i="1"/>
  <c r="CR205" i="1"/>
  <c r="CW205" i="1"/>
  <c r="DB205" i="1"/>
  <c r="DE205" i="1"/>
  <c r="CS205" i="1"/>
  <c r="CX205" i="1"/>
  <c r="DC205" i="1"/>
  <c r="DF205" i="1"/>
  <c r="AK205" i="1"/>
  <c r="DG205" i="1"/>
  <c r="DH205" i="1"/>
  <c r="DI205" i="1"/>
  <c r="DK205" i="1"/>
  <c r="CO205" i="1"/>
  <c r="BU205" i="1"/>
  <c r="BZ205" i="1"/>
  <c r="BR205" i="1"/>
  <c r="BW205" i="1"/>
  <c r="CB205" i="1"/>
  <c r="CE205" i="1"/>
  <c r="BV205" i="1"/>
  <c r="CA205" i="1"/>
  <c r="BS205" i="1"/>
  <c r="BX205" i="1"/>
  <c r="CC205" i="1"/>
  <c r="CF205" i="1"/>
  <c r="BT205" i="1"/>
  <c r="BY205" i="1"/>
  <c r="CD205" i="1"/>
  <c r="CG205" i="1"/>
  <c r="AJ205" i="1"/>
  <c r="CH205" i="1"/>
  <c r="CI205" i="1"/>
  <c r="CJ205" i="1"/>
  <c r="CL205" i="1"/>
  <c r="BP205" i="1"/>
  <c r="AV205" i="1"/>
  <c r="BA205" i="1"/>
  <c r="AS205" i="1"/>
  <c r="AX205" i="1"/>
  <c r="BC205" i="1"/>
  <c r="BF205" i="1"/>
  <c r="AW205" i="1"/>
  <c r="BB205" i="1"/>
  <c r="AT205" i="1"/>
  <c r="AY205" i="1"/>
  <c r="BD205" i="1"/>
  <c r="BG205" i="1"/>
  <c r="AU205" i="1"/>
  <c r="AZ205" i="1"/>
  <c r="BE205" i="1"/>
  <c r="BH205" i="1"/>
  <c r="AI205" i="1"/>
  <c r="BI205" i="1"/>
  <c r="BJ205" i="1"/>
  <c r="BK205" i="1"/>
  <c r="BM205" i="1"/>
  <c r="AQ205" i="1"/>
  <c r="X205" i="1"/>
  <c r="FS179" i="1"/>
  <c r="ER179" i="1"/>
  <c r="EW179" i="1"/>
  <c r="EO179" i="1"/>
  <c r="ET179" i="1"/>
  <c r="EY179" i="1"/>
  <c r="FB179" i="1"/>
  <c r="ES179" i="1"/>
  <c r="EX179" i="1"/>
  <c r="EP179" i="1"/>
  <c r="EU179" i="1"/>
  <c r="EZ179" i="1"/>
  <c r="FC179" i="1"/>
  <c r="EQ179" i="1"/>
  <c r="EV179" i="1"/>
  <c r="FA179" i="1"/>
  <c r="FD179" i="1"/>
  <c r="AM179" i="1"/>
  <c r="FE179" i="1"/>
  <c r="FF179" i="1"/>
  <c r="FG179" i="1"/>
  <c r="FI179" i="1"/>
  <c r="EM179" i="1"/>
  <c r="DS179" i="1"/>
  <c r="DX179" i="1"/>
  <c r="DP179" i="1"/>
  <c r="DU179" i="1"/>
  <c r="DZ179" i="1"/>
  <c r="EC179" i="1"/>
  <c r="DT179" i="1"/>
  <c r="DY179" i="1"/>
  <c r="DQ179" i="1"/>
  <c r="DV179" i="1"/>
  <c r="EA179" i="1"/>
  <c r="ED179" i="1"/>
  <c r="DR179" i="1"/>
  <c r="DW179" i="1"/>
  <c r="EB179" i="1"/>
  <c r="EE179" i="1"/>
  <c r="AL179" i="1"/>
  <c r="EF179" i="1"/>
  <c r="EG179" i="1"/>
  <c r="EH179" i="1"/>
  <c r="EJ179" i="1"/>
  <c r="DN179" i="1"/>
  <c r="CT179" i="1"/>
  <c r="CY179" i="1"/>
  <c r="CQ179" i="1"/>
  <c r="CV179" i="1"/>
  <c r="DA179" i="1"/>
  <c r="DD179" i="1"/>
  <c r="CU179" i="1"/>
  <c r="CZ179" i="1"/>
  <c r="CR179" i="1"/>
  <c r="CW179" i="1"/>
  <c r="DB179" i="1"/>
  <c r="DE179" i="1"/>
  <c r="CS179" i="1"/>
  <c r="CX179" i="1"/>
  <c r="DC179" i="1"/>
  <c r="DF179" i="1"/>
  <c r="AK179" i="1"/>
  <c r="DG179" i="1"/>
  <c r="DH179" i="1"/>
  <c r="DI179" i="1"/>
  <c r="DK179" i="1"/>
  <c r="CO179" i="1"/>
  <c r="BU179" i="1"/>
  <c r="BZ179" i="1"/>
  <c r="BR179" i="1"/>
  <c r="BW179" i="1"/>
  <c r="CB179" i="1"/>
  <c r="CE179" i="1"/>
  <c r="BV179" i="1"/>
  <c r="CA179" i="1"/>
  <c r="BS179" i="1"/>
  <c r="BX179" i="1"/>
  <c r="CC179" i="1"/>
  <c r="CF179" i="1"/>
  <c r="BT179" i="1"/>
  <c r="BY179" i="1"/>
  <c r="CD179" i="1"/>
  <c r="CG179" i="1"/>
  <c r="AJ179" i="1"/>
  <c r="CH179" i="1"/>
  <c r="CI179" i="1"/>
  <c r="CJ179" i="1"/>
  <c r="CL179" i="1"/>
  <c r="BP179" i="1"/>
  <c r="AV179" i="1"/>
  <c r="BA179" i="1"/>
  <c r="AS179" i="1"/>
  <c r="AX179" i="1"/>
  <c r="BC179" i="1"/>
  <c r="BF179" i="1"/>
  <c r="AW179" i="1"/>
  <c r="BB179" i="1"/>
  <c r="AT179" i="1"/>
  <c r="AY179" i="1"/>
  <c r="BD179" i="1"/>
  <c r="BG179" i="1"/>
  <c r="AU179" i="1"/>
  <c r="AZ179" i="1"/>
  <c r="BE179" i="1"/>
  <c r="BH179" i="1"/>
  <c r="AI179" i="1"/>
  <c r="BI179" i="1"/>
  <c r="BJ179" i="1"/>
  <c r="BK179" i="1"/>
  <c r="BM179" i="1"/>
  <c r="AQ179" i="1"/>
  <c r="X179" i="1"/>
  <c r="FS149" i="1"/>
  <c r="ER149" i="1"/>
  <c r="EW149" i="1"/>
  <c r="EO149" i="1"/>
  <c r="ET149" i="1"/>
  <c r="EY149" i="1"/>
  <c r="FB149" i="1"/>
  <c r="ES149" i="1"/>
  <c r="EX149" i="1"/>
  <c r="EP149" i="1"/>
  <c r="EU149" i="1"/>
  <c r="EZ149" i="1"/>
  <c r="FC149" i="1"/>
  <c r="EQ149" i="1"/>
  <c r="EV149" i="1"/>
  <c r="FA149" i="1"/>
  <c r="FD149" i="1"/>
  <c r="AM149" i="1"/>
  <c r="FE149" i="1"/>
  <c r="FF149" i="1"/>
  <c r="FG149" i="1"/>
  <c r="FI149" i="1"/>
  <c r="EM149" i="1"/>
  <c r="DS149" i="1"/>
  <c r="DX149" i="1"/>
  <c r="DP149" i="1"/>
  <c r="DU149" i="1"/>
  <c r="DZ149" i="1"/>
  <c r="EC149" i="1"/>
  <c r="DT149" i="1"/>
  <c r="DY149" i="1"/>
  <c r="DQ149" i="1"/>
  <c r="DV149" i="1"/>
  <c r="EA149" i="1"/>
  <c r="ED149" i="1"/>
  <c r="DR149" i="1"/>
  <c r="DW149" i="1"/>
  <c r="EB149" i="1"/>
  <c r="EE149" i="1"/>
  <c r="AL149" i="1"/>
  <c r="EF149" i="1"/>
  <c r="EG149" i="1"/>
  <c r="EH149" i="1"/>
  <c r="EJ149" i="1"/>
  <c r="DN149" i="1"/>
  <c r="CT149" i="1"/>
  <c r="CY149" i="1"/>
  <c r="CQ149" i="1"/>
  <c r="CV149" i="1"/>
  <c r="DA149" i="1"/>
  <c r="DD149" i="1"/>
  <c r="CU149" i="1"/>
  <c r="CZ149" i="1"/>
  <c r="CR149" i="1"/>
  <c r="CW149" i="1"/>
  <c r="DB149" i="1"/>
  <c r="DE149" i="1"/>
  <c r="CS149" i="1"/>
  <c r="CX149" i="1"/>
  <c r="DC149" i="1"/>
  <c r="DF149" i="1"/>
  <c r="AK149" i="1"/>
  <c r="DG149" i="1"/>
  <c r="DH149" i="1"/>
  <c r="DI149" i="1"/>
  <c r="DK149" i="1"/>
  <c r="CO149" i="1"/>
  <c r="BU149" i="1"/>
  <c r="BZ149" i="1"/>
  <c r="BR149" i="1"/>
  <c r="BW149" i="1"/>
  <c r="CB149" i="1"/>
  <c r="CE149" i="1"/>
  <c r="BV149" i="1"/>
  <c r="CA149" i="1"/>
  <c r="BS149" i="1"/>
  <c r="BX149" i="1"/>
  <c r="CC149" i="1"/>
  <c r="CF149" i="1"/>
  <c r="BT149" i="1"/>
  <c r="BY149" i="1"/>
  <c r="CD149" i="1"/>
  <c r="CG149" i="1"/>
  <c r="AJ149" i="1"/>
  <c r="CH149" i="1"/>
  <c r="CI149" i="1"/>
  <c r="CJ149" i="1"/>
  <c r="CL149" i="1"/>
  <c r="BP149" i="1"/>
  <c r="AV149" i="1"/>
  <c r="BA149" i="1"/>
  <c r="AS149" i="1"/>
  <c r="AX149" i="1"/>
  <c r="BC149" i="1"/>
  <c r="BF149" i="1"/>
  <c r="AW149" i="1"/>
  <c r="BB149" i="1"/>
  <c r="AT149" i="1"/>
  <c r="AY149" i="1"/>
  <c r="BD149" i="1"/>
  <c r="BG149" i="1"/>
  <c r="AU149" i="1"/>
  <c r="AZ149" i="1"/>
  <c r="BE149" i="1"/>
  <c r="BH149" i="1"/>
  <c r="AI149" i="1"/>
  <c r="BI149" i="1"/>
  <c r="BJ149" i="1"/>
  <c r="BK149" i="1"/>
  <c r="BM149" i="1"/>
  <c r="AQ149" i="1"/>
  <c r="X149" i="1"/>
  <c r="FS434" i="1"/>
  <c r="ER434" i="1"/>
  <c r="EW434" i="1"/>
  <c r="EO434" i="1"/>
  <c r="ET434" i="1"/>
  <c r="EY434" i="1"/>
  <c r="FB434" i="1"/>
  <c r="ES434" i="1"/>
  <c r="EX434" i="1"/>
  <c r="EP434" i="1"/>
  <c r="EU434" i="1"/>
  <c r="EZ434" i="1"/>
  <c r="FC434" i="1"/>
  <c r="EQ434" i="1"/>
  <c r="EV434" i="1"/>
  <c r="FA434" i="1"/>
  <c r="FD434" i="1"/>
  <c r="AM434" i="1"/>
  <c r="FE434" i="1"/>
  <c r="FF434" i="1"/>
  <c r="FG434" i="1"/>
  <c r="FI434" i="1"/>
  <c r="EM434" i="1"/>
  <c r="DS434" i="1"/>
  <c r="DX434" i="1"/>
  <c r="DP434" i="1"/>
  <c r="DU434" i="1"/>
  <c r="DZ434" i="1"/>
  <c r="EC434" i="1"/>
  <c r="DT434" i="1"/>
  <c r="DY434" i="1"/>
  <c r="DQ434" i="1"/>
  <c r="DV434" i="1"/>
  <c r="EA434" i="1"/>
  <c r="ED434" i="1"/>
  <c r="DR434" i="1"/>
  <c r="DW434" i="1"/>
  <c r="EB434" i="1"/>
  <c r="EE434" i="1"/>
  <c r="AL434" i="1"/>
  <c r="EF434" i="1"/>
  <c r="EG434" i="1"/>
  <c r="EH434" i="1"/>
  <c r="EJ434" i="1"/>
  <c r="DN434" i="1"/>
  <c r="CT434" i="1"/>
  <c r="CY434" i="1"/>
  <c r="CQ434" i="1"/>
  <c r="CV434" i="1"/>
  <c r="DA434" i="1"/>
  <c r="DD434" i="1"/>
  <c r="CU434" i="1"/>
  <c r="CZ434" i="1"/>
  <c r="CR434" i="1"/>
  <c r="CW434" i="1"/>
  <c r="DB434" i="1"/>
  <c r="DE434" i="1"/>
  <c r="CS434" i="1"/>
  <c r="CX434" i="1"/>
  <c r="DC434" i="1"/>
  <c r="DF434" i="1"/>
  <c r="AK434" i="1"/>
  <c r="DG434" i="1"/>
  <c r="DH434" i="1"/>
  <c r="DI434" i="1"/>
  <c r="DK434" i="1"/>
  <c r="CO434" i="1"/>
  <c r="BU434" i="1"/>
  <c r="BZ434" i="1"/>
  <c r="BR434" i="1"/>
  <c r="BW434" i="1"/>
  <c r="CB434" i="1"/>
  <c r="CE434" i="1"/>
  <c r="BV434" i="1"/>
  <c r="CA434" i="1"/>
  <c r="BS434" i="1"/>
  <c r="BX434" i="1"/>
  <c r="CC434" i="1"/>
  <c r="CF434" i="1"/>
  <c r="BT434" i="1"/>
  <c r="BY434" i="1"/>
  <c r="CD434" i="1"/>
  <c r="CG434" i="1"/>
  <c r="AJ434" i="1"/>
  <c r="CH434" i="1"/>
  <c r="CI434" i="1"/>
  <c r="CJ434" i="1"/>
  <c r="CL434" i="1"/>
  <c r="BP434" i="1"/>
  <c r="AV434" i="1"/>
  <c r="BA434" i="1"/>
  <c r="AS434" i="1"/>
  <c r="AX434" i="1"/>
  <c r="BC434" i="1"/>
  <c r="BF434" i="1"/>
  <c r="AW434" i="1"/>
  <c r="BB434" i="1"/>
  <c r="AT434" i="1"/>
  <c r="AY434" i="1"/>
  <c r="BD434" i="1"/>
  <c r="BG434" i="1"/>
  <c r="AU434" i="1"/>
  <c r="AZ434" i="1"/>
  <c r="BE434" i="1"/>
  <c r="BH434" i="1"/>
  <c r="AI434" i="1"/>
  <c r="BI434" i="1"/>
  <c r="BJ434" i="1"/>
  <c r="BK434" i="1"/>
  <c r="BM434" i="1"/>
  <c r="AQ434" i="1"/>
  <c r="X434" i="1"/>
  <c r="FS168" i="1"/>
  <c r="ER168" i="1"/>
  <c r="EW168" i="1"/>
  <c r="EO168" i="1"/>
  <c r="ET168" i="1"/>
  <c r="EY168" i="1"/>
  <c r="FB168" i="1"/>
  <c r="ES168" i="1"/>
  <c r="EX168" i="1"/>
  <c r="EP168" i="1"/>
  <c r="EU168" i="1"/>
  <c r="EZ168" i="1"/>
  <c r="FC168" i="1"/>
  <c r="EQ168" i="1"/>
  <c r="EV168" i="1"/>
  <c r="FA168" i="1"/>
  <c r="FD168" i="1"/>
  <c r="AM168" i="1"/>
  <c r="FE168" i="1"/>
  <c r="FF168" i="1"/>
  <c r="FG168" i="1"/>
  <c r="FI168" i="1"/>
  <c r="EM168" i="1"/>
  <c r="DS168" i="1"/>
  <c r="DX168" i="1"/>
  <c r="DP168" i="1"/>
  <c r="DU168" i="1"/>
  <c r="DZ168" i="1"/>
  <c r="EC168" i="1"/>
  <c r="DT168" i="1"/>
  <c r="DY168" i="1"/>
  <c r="DQ168" i="1"/>
  <c r="DV168" i="1"/>
  <c r="EA168" i="1"/>
  <c r="ED168" i="1"/>
  <c r="DR168" i="1"/>
  <c r="DW168" i="1"/>
  <c r="EB168" i="1"/>
  <c r="EE168" i="1"/>
  <c r="AL168" i="1"/>
  <c r="EF168" i="1"/>
  <c r="EG168" i="1"/>
  <c r="EH168" i="1"/>
  <c r="EJ168" i="1"/>
  <c r="DN168" i="1"/>
  <c r="CT168" i="1"/>
  <c r="CY168" i="1"/>
  <c r="CQ168" i="1"/>
  <c r="CV168" i="1"/>
  <c r="DA168" i="1"/>
  <c r="DD168" i="1"/>
  <c r="CU168" i="1"/>
  <c r="CZ168" i="1"/>
  <c r="CR168" i="1"/>
  <c r="CW168" i="1"/>
  <c r="DB168" i="1"/>
  <c r="DE168" i="1"/>
  <c r="CS168" i="1"/>
  <c r="CX168" i="1"/>
  <c r="DC168" i="1"/>
  <c r="DF168" i="1"/>
  <c r="AK168" i="1"/>
  <c r="DG168" i="1"/>
  <c r="DH168" i="1"/>
  <c r="DI168" i="1"/>
  <c r="DK168" i="1"/>
  <c r="CO168" i="1"/>
  <c r="BU168" i="1"/>
  <c r="BZ168" i="1"/>
  <c r="BR168" i="1"/>
  <c r="BW168" i="1"/>
  <c r="CB168" i="1"/>
  <c r="CE168" i="1"/>
  <c r="BV168" i="1"/>
  <c r="CA168" i="1"/>
  <c r="BS168" i="1"/>
  <c r="BX168" i="1"/>
  <c r="CC168" i="1"/>
  <c r="CF168" i="1"/>
  <c r="BT168" i="1"/>
  <c r="BY168" i="1"/>
  <c r="CD168" i="1"/>
  <c r="CG168" i="1"/>
  <c r="AJ168" i="1"/>
  <c r="CH168" i="1"/>
  <c r="CI168" i="1"/>
  <c r="CJ168" i="1"/>
  <c r="CL168" i="1"/>
  <c r="BP168" i="1"/>
  <c r="AV168" i="1"/>
  <c r="BA168" i="1"/>
  <c r="AS168" i="1"/>
  <c r="AX168" i="1"/>
  <c r="BC168" i="1"/>
  <c r="BF168" i="1"/>
  <c r="AW168" i="1"/>
  <c r="BB168" i="1"/>
  <c r="AT168" i="1"/>
  <c r="AY168" i="1"/>
  <c r="BD168" i="1"/>
  <c r="BG168" i="1"/>
  <c r="AU168" i="1"/>
  <c r="AZ168" i="1"/>
  <c r="BE168" i="1"/>
  <c r="BH168" i="1"/>
  <c r="AI168" i="1"/>
  <c r="BI168" i="1"/>
  <c r="BJ168" i="1"/>
  <c r="BK168" i="1"/>
  <c r="BM168" i="1"/>
  <c r="AQ168" i="1"/>
  <c r="X168" i="1"/>
  <c r="FS191" i="1"/>
  <c r="ER191" i="1"/>
  <c r="EW191" i="1"/>
  <c r="EO191" i="1"/>
  <c r="ET191" i="1"/>
  <c r="EY191" i="1"/>
  <c r="FB191" i="1"/>
  <c r="ES191" i="1"/>
  <c r="EX191" i="1"/>
  <c r="EP191" i="1"/>
  <c r="EU191" i="1"/>
  <c r="EZ191" i="1"/>
  <c r="FC191" i="1"/>
  <c r="EQ191" i="1"/>
  <c r="EV191" i="1"/>
  <c r="FA191" i="1"/>
  <c r="FD191" i="1"/>
  <c r="AM191" i="1"/>
  <c r="FE191" i="1"/>
  <c r="FF191" i="1"/>
  <c r="FG191" i="1"/>
  <c r="FI191" i="1"/>
  <c r="EM191" i="1"/>
  <c r="DS191" i="1"/>
  <c r="DX191" i="1"/>
  <c r="DP191" i="1"/>
  <c r="DU191" i="1"/>
  <c r="DZ191" i="1"/>
  <c r="EC191" i="1"/>
  <c r="DT191" i="1"/>
  <c r="DY191" i="1"/>
  <c r="DQ191" i="1"/>
  <c r="DV191" i="1"/>
  <c r="EA191" i="1"/>
  <c r="ED191" i="1"/>
  <c r="DR191" i="1"/>
  <c r="DW191" i="1"/>
  <c r="EB191" i="1"/>
  <c r="EE191" i="1"/>
  <c r="AL191" i="1"/>
  <c r="EF191" i="1"/>
  <c r="EG191" i="1"/>
  <c r="EH191" i="1"/>
  <c r="EJ191" i="1"/>
  <c r="DN191" i="1"/>
  <c r="CT191" i="1"/>
  <c r="CY191" i="1"/>
  <c r="CQ191" i="1"/>
  <c r="CV191" i="1"/>
  <c r="DA191" i="1"/>
  <c r="DD191" i="1"/>
  <c r="CU191" i="1"/>
  <c r="CZ191" i="1"/>
  <c r="CR191" i="1"/>
  <c r="CW191" i="1"/>
  <c r="DB191" i="1"/>
  <c r="DE191" i="1"/>
  <c r="CS191" i="1"/>
  <c r="CX191" i="1"/>
  <c r="DC191" i="1"/>
  <c r="DF191" i="1"/>
  <c r="AK191" i="1"/>
  <c r="DG191" i="1"/>
  <c r="DH191" i="1"/>
  <c r="DI191" i="1"/>
  <c r="DK191" i="1"/>
  <c r="CO191" i="1"/>
  <c r="BU191" i="1"/>
  <c r="BZ191" i="1"/>
  <c r="BR191" i="1"/>
  <c r="BW191" i="1"/>
  <c r="CB191" i="1"/>
  <c r="CE191" i="1"/>
  <c r="BV191" i="1"/>
  <c r="CA191" i="1"/>
  <c r="BS191" i="1"/>
  <c r="BX191" i="1"/>
  <c r="CC191" i="1"/>
  <c r="CF191" i="1"/>
  <c r="BT191" i="1"/>
  <c r="BY191" i="1"/>
  <c r="CD191" i="1"/>
  <c r="CG191" i="1"/>
  <c r="AJ191" i="1"/>
  <c r="CH191" i="1"/>
  <c r="CI191" i="1"/>
  <c r="CJ191" i="1"/>
  <c r="CL191" i="1"/>
  <c r="BP191" i="1"/>
  <c r="AV191" i="1"/>
  <c r="BA191" i="1"/>
  <c r="AS191" i="1"/>
  <c r="AX191" i="1"/>
  <c r="BC191" i="1"/>
  <c r="BF191" i="1"/>
  <c r="AW191" i="1"/>
  <c r="BB191" i="1"/>
  <c r="AT191" i="1"/>
  <c r="AY191" i="1"/>
  <c r="BD191" i="1"/>
  <c r="BG191" i="1"/>
  <c r="AU191" i="1"/>
  <c r="AZ191" i="1"/>
  <c r="BE191" i="1"/>
  <c r="BH191" i="1"/>
  <c r="AI191" i="1"/>
  <c r="BI191" i="1"/>
  <c r="BJ191" i="1"/>
  <c r="BK191" i="1"/>
  <c r="BM191" i="1"/>
  <c r="AQ191" i="1"/>
  <c r="X191" i="1"/>
  <c r="FS172" i="1"/>
  <c r="ER172" i="1"/>
  <c r="EW172" i="1"/>
  <c r="EO172" i="1"/>
  <c r="ET172" i="1"/>
  <c r="EY172" i="1"/>
  <c r="FB172" i="1"/>
  <c r="ES172" i="1"/>
  <c r="EX172" i="1"/>
  <c r="EP172" i="1"/>
  <c r="EU172" i="1"/>
  <c r="EZ172" i="1"/>
  <c r="FC172" i="1"/>
  <c r="EQ172" i="1"/>
  <c r="EV172" i="1"/>
  <c r="FA172" i="1"/>
  <c r="FD172" i="1"/>
  <c r="AM172" i="1"/>
  <c r="FE172" i="1"/>
  <c r="FF172" i="1"/>
  <c r="FG172" i="1"/>
  <c r="FI172" i="1"/>
  <c r="EM172" i="1"/>
  <c r="DS172" i="1"/>
  <c r="DX172" i="1"/>
  <c r="DP172" i="1"/>
  <c r="DU172" i="1"/>
  <c r="DZ172" i="1"/>
  <c r="EC172" i="1"/>
  <c r="DT172" i="1"/>
  <c r="DY172" i="1"/>
  <c r="DQ172" i="1"/>
  <c r="DV172" i="1"/>
  <c r="EA172" i="1"/>
  <c r="ED172" i="1"/>
  <c r="DR172" i="1"/>
  <c r="DW172" i="1"/>
  <c r="EB172" i="1"/>
  <c r="EE172" i="1"/>
  <c r="AL172" i="1"/>
  <c r="EF172" i="1"/>
  <c r="EG172" i="1"/>
  <c r="EH172" i="1"/>
  <c r="EJ172" i="1"/>
  <c r="DN172" i="1"/>
  <c r="CT172" i="1"/>
  <c r="CY172" i="1"/>
  <c r="CQ172" i="1"/>
  <c r="CV172" i="1"/>
  <c r="DA172" i="1"/>
  <c r="DD172" i="1"/>
  <c r="CU172" i="1"/>
  <c r="CZ172" i="1"/>
  <c r="CR172" i="1"/>
  <c r="CW172" i="1"/>
  <c r="DB172" i="1"/>
  <c r="DE172" i="1"/>
  <c r="CS172" i="1"/>
  <c r="CX172" i="1"/>
  <c r="DC172" i="1"/>
  <c r="DF172" i="1"/>
  <c r="AK172" i="1"/>
  <c r="DG172" i="1"/>
  <c r="DH172" i="1"/>
  <c r="DI172" i="1"/>
  <c r="DK172" i="1"/>
  <c r="CO172" i="1"/>
  <c r="BU172" i="1"/>
  <c r="BZ172" i="1"/>
  <c r="BR172" i="1"/>
  <c r="BW172" i="1"/>
  <c r="CB172" i="1"/>
  <c r="CE172" i="1"/>
  <c r="BV172" i="1"/>
  <c r="CA172" i="1"/>
  <c r="BS172" i="1"/>
  <c r="BX172" i="1"/>
  <c r="CC172" i="1"/>
  <c r="CF172" i="1"/>
  <c r="BT172" i="1"/>
  <c r="BY172" i="1"/>
  <c r="CD172" i="1"/>
  <c r="CG172" i="1"/>
  <c r="AJ172" i="1"/>
  <c r="CH172" i="1"/>
  <c r="CI172" i="1"/>
  <c r="CJ172" i="1"/>
  <c r="CL172" i="1"/>
  <c r="BP172" i="1"/>
  <c r="AV172" i="1"/>
  <c r="BA172" i="1"/>
  <c r="AS172" i="1"/>
  <c r="AX172" i="1"/>
  <c r="BC172" i="1"/>
  <c r="BF172" i="1"/>
  <c r="AW172" i="1"/>
  <c r="BB172" i="1"/>
  <c r="AT172" i="1"/>
  <c r="AY172" i="1"/>
  <c r="BD172" i="1"/>
  <c r="BG172" i="1"/>
  <c r="AU172" i="1"/>
  <c r="AZ172" i="1"/>
  <c r="BE172" i="1"/>
  <c r="BH172" i="1"/>
  <c r="AI172" i="1"/>
  <c r="BI172" i="1"/>
  <c r="BJ172" i="1"/>
  <c r="BK172" i="1"/>
  <c r="BM172" i="1"/>
  <c r="AQ172" i="1"/>
  <c r="X172" i="1"/>
  <c r="FS136" i="1"/>
  <c r="ER136" i="1"/>
  <c r="EW136" i="1"/>
  <c r="EO136" i="1"/>
  <c r="ET136" i="1"/>
  <c r="EY136" i="1"/>
  <c r="FB136" i="1"/>
  <c r="ES136" i="1"/>
  <c r="EX136" i="1"/>
  <c r="EP136" i="1"/>
  <c r="EU136" i="1"/>
  <c r="EZ136" i="1"/>
  <c r="FC136" i="1"/>
  <c r="EQ136" i="1"/>
  <c r="EV136" i="1"/>
  <c r="FA136" i="1"/>
  <c r="FD136" i="1"/>
  <c r="AM136" i="1"/>
  <c r="FE136" i="1"/>
  <c r="FF136" i="1"/>
  <c r="FG136" i="1"/>
  <c r="FI136" i="1"/>
  <c r="EM136" i="1"/>
  <c r="DS136" i="1"/>
  <c r="DX136" i="1"/>
  <c r="DP136" i="1"/>
  <c r="DU136" i="1"/>
  <c r="DZ136" i="1"/>
  <c r="EC136" i="1"/>
  <c r="DT136" i="1"/>
  <c r="DY136" i="1"/>
  <c r="DQ136" i="1"/>
  <c r="DV136" i="1"/>
  <c r="EA136" i="1"/>
  <c r="ED136" i="1"/>
  <c r="DR136" i="1"/>
  <c r="DW136" i="1"/>
  <c r="EB136" i="1"/>
  <c r="EE136" i="1"/>
  <c r="AL136" i="1"/>
  <c r="EF136" i="1"/>
  <c r="EG136" i="1"/>
  <c r="EH136" i="1"/>
  <c r="EJ136" i="1"/>
  <c r="DN136" i="1"/>
  <c r="CT136" i="1"/>
  <c r="CY136" i="1"/>
  <c r="CQ136" i="1"/>
  <c r="CV136" i="1"/>
  <c r="DA136" i="1"/>
  <c r="DD136" i="1"/>
  <c r="CU136" i="1"/>
  <c r="CZ136" i="1"/>
  <c r="CR136" i="1"/>
  <c r="CW136" i="1"/>
  <c r="DB136" i="1"/>
  <c r="DE136" i="1"/>
  <c r="CS136" i="1"/>
  <c r="CX136" i="1"/>
  <c r="DC136" i="1"/>
  <c r="DF136" i="1"/>
  <c r="AK136" i="1"/>
  <c r="DG136" i="1"/>
  <c r="DH136" i="1"/>
  <c r="DI136" i="1"/>
  <c r="DK136" i="1"/>
  <c r="CO136" i="1"/>
  <c r="BU136" i="1"/>
  <c r="BZ136" i="1"/>
  <c r="BR136" i="1"/>
  <c r="BW136" i="1"/>
  <c r="CB136" i="1"/>
  <c r="CE136" i="1"/>
  <c r="BV136" i="1"/>
  <c r="CA136" i="1"/>
  <c r="BS136" i="1"/>
  <c r="BX136" i="1"/>
  <c r="CC136" i="1"/>
  <c r="CF136" i="1"/>
  <c r="BT136" i="1"/>
  <c r="BY136" i="1"/>
  <c r="CD136" i="1"/>
  <c r="CG136" i="1"/>
  <c r="AJ136" i="1"/>
  <c r="CH136" i="1"/>
  <c r="CI136" i="1"/>
  <c r="CJ136" i="1"/>
  <c r="CL136" i="1"/>
  <c r="BP136" i="1"/>
  <c r="AV136" i="1"/>
  <c r="BA136" i="1"/>
  <c r="AS136" i="1"/>
  <c r="AX136" i="1"/>
  <c r="BC136" i="1"/>
  <c r="BF136" i="1"/>
  <c r="AW136" i="1"/>
  <c r="BB136" i="1"/>
  <c r="AT136" i="1"/>
  <c r="AY136" i="1"/>
  <c r="BD136" i="1"/>
  <c r="BG136" i="1"/>
  <c r="AU136" i="1"/>
  <c r="AZ136" i="1"/>
  <c r="BE136" i="1"/>
  <c r="BH136" i="1"/>
  <c r="AI136" i="1"/>
  <c r="BI136" i="1"/>
  <c r="BJ136" i="1"/>
  <c r="BK136" i="1"/>
  <c r="BM136" i="1"/>
  <c r="AQ136" i="1"/>
  <c r="X136" i="1"/>
  <c r="FS413" i="1"/>
  <c r="ER413" i="1"/>
  <c r="EW413" i="1"/>
  <c r="EO413" i="1"/>
  <c r="ET413" i="1"/>
  <c r="EY413" i="1"/>
  <c r="FB413" i="1"/>
  <c r="ES413" i="1"/>
  <c r="EX413" i="1"/>
  <c r="EP413" i="1"/>
  <c r="EU413" i="1"/>
  <c r="EZ413" i="1"/>
  <c r="FC413" i="1"/>
  <c r="EQ413" i="1"/>
  <c r="EV413" i="1"/>
  <c r="FA413" i="1"/>
  <c r="FD413" i="1"/>
  <c r="AM413" i="1"/>
  <c r="FE413" i="1"/>
  <c r="FF413" i="1"/>
  <c r="FG413" i="1"/>
  <c r="FI413" i="1"/>
  <c r="EM413" i="1"/>
  <c r="DS413" i="1"/>
  <c r="DX413" i="1"/>
  <c r="DP413" i="1"/>
  <c r="DU413" i="1"/>
  <c r="DZ413" i="1"/>
  <c r="EC413" i="1"/>
  <c r="DT413" i="1"/>
  <c r="DY413" i="1"/>
  <c r="DQ413" i="1"/>
  <c r="DV413" i="1"/>
  <c r="EA413" i="1"/>
  <c r="ED413" i="1"/>
  <c r="DR413" i="1"/>
  <c r="DW413" i="1"/>
  <c r="EB413" i="1"/>
  <c r="EE413" i="1"/>
  <c r="AL413" i="1"/>
  <c r="EF413" i="1"/>
  <c r="EG413" i="1"/>
  <c r="EH413" i="1"/>
  <c r="EJ413" i="1"/>
  <c r="DN413" i="1"/>
  <c r="CT413" i="1"/>
  <c r="CY413" i="1"/>
  <c r="CQ413" i="1"/>
  <c r="CV413" i="1"/>
  <c r="DA413" i="1"/>
  <c r="DD413" i="1"/>
  <c r="CU413" i="1"/>
  <c r="CZ413" i="1"/>
  <c r="CR413" i="1"/>
  <c r="CW413" i="1"/>
  <c r="DB413" i="1"/>
  <c r="DE413" i="1"/>
  <c r="CS413" i="1"/>
  <c r="CX413" i="1"/>
  <c r="DC413" i="1"/>
  <c r="DF413" i="1"/>
  <c r="AK413" i="1"/>
  <c r="DG413" i="1"/>
  <c r="DH413" i="1"/>
  <c r="DI413" i="1"/>
  <c r="DK413" i="1"/>
  <c r="CO413" i="1"/>
  <c r="BU413" i="1"/>
  <c r="BZ413" i="1"/>
  <c r="BR413" i="1"/>
  <c r="BW413" i="1"/>
  <c r="CB413" i="1"/>
  <c r="CE413" i="1"/>
  <c r="BV413" i="1"/>
  <c r="CA413" i="1"/>
  <c r="BS413" i="1"/>
  <c r="BX413" i="1"/>
  <c r="CC413" i="1"/>
  <c r="CF413" i="1"/>
  <c r="BT413" i="1"/>
  <c r="BY413" i="1"/>
  <c r="CD413" i="1"/>
  <c r="CG413" i="1"/>
  <c r="AJ413" i="1"/>
  <c r="CH413" i="1"/>
  <c r="CI413" i="1"/>
  <c r="CJ413" i="1"/>
  <c r="CL413" i="1"/>
  <c r="BP413" i="1"/>
  <c r="AV413" i="1"/>
  <c r="BA413" i="1"/>
  <c r="AS413" i="1"/>
  <c r="AX413" i="1"/>
  <c r="BC413" i="1"/>
  <c r="BF413" i="1"/>
  <c r="AW413" i="1"/>
  <c r="BB413" i="1"/>
  <c r="AT413" i="1"/>
  <c r="AY413" i="1"/>
  <c r="BD413" i="1"/>
  <c r="BG413" i="1"/>
  <c r="AU413" i="1"/>
  <c r="AZ413" i="1"/>
  <c r="BE413" i="1"/>
  <c r="BH413" i="1"/>
  <c r="AI413" i="1"/>
  <c r="BI413" i="1"/>
  <c r="BJ413" i="1"/>
  <c r="BK413" i="1"/>
  <c r="BM413" i="1"/>
  <c r="AQ413" i="1"/>
  <c r="X413" i="1"/>
  <c r="FS383" i="1"/>
  <c r="ER383" i="1"/>
  <c r="EW383" i="1"/>
  <c r="EO383" i="1"/>
  <c r="ET383" i="1"/>
  <c r="EY383" i="1"/>
  <c r="FB383" i="1"/>
  <c r="ES383" i="1"/>
  <c r="EX383" i="1"/>
  <c r="EP383" i="1"/>
  <c r="EU383" i="1"/>
  <c r="EZ383" i="1"/>
  <c r="FC383" i="1"/>
  <c r="EQ383" i="1"/>
  <c r="EV383" i="1"/>
  <c r="FA383" i="1"/>
  <c r="FD383" i="1"/>
  <c r="AM383" i="1"/>
  <c r="FE383" i="1"/>
  <c r="FF383" i="1"/>
  <c r="FG383" i="1"/>
  <c r="FI383" i="1"/>
  <c r="EM383" i="1"/>
  <c r="DS383" i="1"/>
  <c r="DX383" i="1"/>
  <c r="DP383" i="1"/>
  <c r="DU383" i="1"/>
  <c r="DZ383" i="1"/>
  <c r="EC383" i="1"/>
  <c r="DT383" i="1"/>
  <c r="DY383" i="1"/>
  <c r="DQ383" i="1"/>
  <c r="DV383" i="1"/>
  <c r="EA383" i="1"/>
  <c r="ED383" i="1"/>
  <c r="DR383" i="1"/>
  <c r="DW383" i="1"/>
  <c r="EB383" i="1"/>
  <c r="EE383" i="1"/>
  <c r="AL383" i="1"/>
  <c r="EF383" i="1"/>
  <c r="EG383" i="1"/>
  <c r="EH383" i="1"/>
  <c r="EJ383" i="1"/>
  <c r="DN383" i="1"/>
  <c r="CT383" i="1"/>
  <c r="CY383" i="1"/>
  <c r="CQ383" i="1"/>
  <c r="CV383" i="1"/>
  <c r="DA383" i="1"/>
  <c r="DD383" i="1"/>
  <c r="CU383" i="1"/>
  <c r="CZ383" i="1"/>
  <c r="CR383" i="1"/>
  <c r="CW383" i="1"/>
  <c r="DB383" i="1"/>
  <c r="DE383" i="1"/>
  <c r="CS383" i="1"/>
  <c r="CX383" i="1"/>
  <c r="DC383" i="1"/>
  <c r="DF383" i="1"/>
  <c r="AK383" i="1"/>
  <c r="DG383" i="1"/>
  <c r="DH383" i="1"/>
  <c r="DI383" i="1"/>
  <c r="DK383" i="1"/>
  <c r="CO383" i="1"/>
  <c r="BU383" i="1"/>
  <c r="BZ383" i="1"/>
  <c r="BR383" i="1"/>
  <c r="BW383" i="1"/>
  <c r="CB383" i="1"/>
  <c r="CE383" i="1"/>
  <c r="BV383" i="1"/>
  <c r="CA383" i="1"/>
  <c r="BS383" i="1"/>
  <c r="BX383" i="1"/>
  <c r="CC383" i="1"/>
  <c r="CF383" i="1"/>
  <c r="BT383" i="1"/>
  <c r="BY383" i="1"/>
  <c r="CD383" i="1"/>
  <c r="CG383" i="1"/>
  <c r="AJ383" i="1"/>
  <c r="CH383" i="1"/>
  <c r="CI383" i="1"/>
  <c r="CJ383" i="1"/>
  <c r="CL383" i="1"/>
  <c r="BP383" i="1"/>
  <c r="AV383" i="1"/>
  <c r="BA383" i="1"/>
  <c r="AS383" i="1"/>
  <c r="AX383" i="1"/>
  <c r="BC383" i="1"/>
  <c r="BF383" i="1"/>
  <c r="AW383" i="1"/>
  <c r="BB383" i="1"/>
  <c r="AT383" i="1"/>
  <c r="AY383" i="1"/>
  <c r="BD383" i="1"/>
  <c r="BG383" i="1"/>
  <c r="AU383" i="1"/>
  <c r="AZ383" i="1"/>
  <c r="BE383" i="1"/>
  <c r="BH383" i="1"/>
  <c r="AI383" i="1"/>
  <c r="BI383" i="1"/>
  <c r="BJ383" i="1"/>
  <c r="BK383" i="1"/>
  <c r="BM383" i="1"/>
  <c r="AQ383" i="1"/>
  <c r="X383" i="1"/>
  <c r="FS153" i="1"/>
  <c r="ER153" i="1"/>
  <c r="EW153" i="1"/>
  <c r="EO153" i="1"/>
  <c r="ET153" i="1"/>
  <c r="EY153" i="1"/>
  <c r="FB153" i="1"/>
  <c r="ES153" i="1"/>
  <c r="EX153" i="1"/>
  <c r="EP153" i="1"/>
  <c r="EU153" i="1"/>
  <c r="EZ153" i="1"/>
  <c r="FC153" i="1"/>
  <c r="EQ153" i="1"/>
  <c r="EV153" i="1"/>
  <c r="FA153" i="1"/>
  <c r="FD153" i="1"/>
  <c r="AM153" i="1"/>
  <c r="FE153" i="1"/>
  <c r="FF153" i="1"/>
  <c r="FG153" i="1"/>
  <c r="FI153" i="1"/>
  <c r="EM153" i="1"/>
  <c r="DS153" i="1"/>
  <c r="DX153" i="1"/>
  <c r="DP153" i="1"/>
  <c r="DU153" i="1"/>
  <c r="DZ153" i="1"/>
  <c r="EC153" i="1"/>
  <c r="DT153" i="1"/>
  <c r="DY153" i="1"/>
  <c r="DQ153" i="1"/>
  <c r="DV153" i="1"/>
  <c r="EA153" i="1"/>
  <c r="ED153" i="1"/>
  <c r="DR153" i="1"/>
  <c r="DW153" i="1"/>
  <c r="EB153" i="1"/>
  <c r="EE153" i="1"/>
  <c r="AL153" i="1"/>
  <c r="EF153" i="1"/>
  <c r="EG153" i="1"/>
  <c r="EH153" i="1"/>
  <c r="EJ153" i="1"/>
  <c r="DN153" i="1"/>
  <c r="CT153" i="1"/>
  <c r="CY153" i="1"/>
  <c r="CQ153" i="1"/>
  <c r="CV153" i="1"/>
  <c r="DA153" i="1"/>
  <c r="DD153" i="1"/>
  <c r="CU153" i="1"/>
  <c r="CZ153" i="1"/>
  <c r="CR153" i="1"/>
  <c r="CW153" i="1"/>
  <c r="DB153" i="1"/>
  <c r="DE153" i="1"/>
  <c r="CS153" i="1"/>
  <c r="CX153" i="1"/>
  <c r="DC153" i="1"/>
  <c r="DF153" i="1"/>
  <c r="AK153" i="1"/>
  <c r="DG153" i="1"/>
  <c r="DH153" i="1"/>
  <c r="DI153" i="1"/>
  <c r="DK153" i="1"/>
  <c r="CO153" i="1"/>
  <c r="BU153" i="1"/>
  <c r="BZ153" i="1"/>
  <c r="BR153" i="1"/>
  <c r="BW153" i="1"/>
  <c r="CB153" i="1"/>
  <c r="CE153" i="1"/>
  <c r="BV153" i="1"/>
  <c r="CA153" i="1"/>
  <c r="BS153" i="1"/>
  <c r="BX153" i="1"/>
  <c r="CC153" i="1"/>
  <c r="CF153" i="1"/>
  <c r="BT153" i="1"/>
  <c r="BY153" i="1"/>
  <c r="CD153" i="1"/>
  <c r="CG153" i="1"/>
  <c r="AJ153" i="1"/>
  <c r="CH153" i="1"/>
  <c r="CI153" i="1"/>
  <c r="CJ153" i="1"/>
  <c r="CL153" i="1"/>
  <c r="BP153" i="1"/>
  <c r="AV153" i="1"/>
  <c r="BA153" i="1"/>
  <c r="AS153" i="1"/>
  <c r="AX153" i="1"/>
  <c r="BC153" i="1"/>
  <c r="BF153" i="1"/>
  <c r="AW153" i="1"/>
  <c r="BB153" i="1"/>
  <c r="AT153" i="1"/>
  <c r="AY153" i="1"/>
  <c r="BD153" i="1"/>
  <c r="BG153" i="1"/>
  <c r="AU153" i="1"/>
  <c r="AZ153" i="1"/>
  <c r="BE153" i="1"/>
  <c r="BH153" i="1"/>
  <c r="AI153" i="1"/>
  <c r="BI153" i="1"/>
  <c r="BJ153" i="1"/>
  <c r="BK153" i="1"/>
  <c r="BM153" i="1"/>
  <c r="AQ153" i="1"/>
  <c r="X153" i="1"/>
  <c r="FS166" i="1"/>
  <c r="ER166" i="1"/>
  <c r="EW166" i="1"/>
  <c r="EO166" i="1"/>
  <c r="ET166" i="1"/>
  <c r="EY166" i="1"/>
  <c r="FB166" i="1"/>
  <c r="ES166" i="1"/>
  <c r="EX166" i="1"/>
  <c r="EP166" i="1"/>
  <c r="EU166" i="1"/>
  <c r="EZ166" i="1"/>
  <c r="FC166" i="1"/>
  <c r="EQ166" i="1"/>
  <c r="EV166" i="1"/>
  <c r="FA166" i="1"/>
  <c r="FD166" i="1"/>
  <c r="AM166" i="1"/>
  <c r="FE166" i="1"/>
  <c r="FF166" i="1"/>
  <c r="FG166" i="1"/>
  <c r="FI166" i="1"/>
  <c r="EM166" i="1"/>
  <c r="DS166" i="1"/>
  <c r="DX166" i="1"/>
  <c r="DP166" i="1"/>
  <c r="DU166" i="1"/>
  <c r="DZ166" i="1"/>
  <c r="EC166" i="1"/>
  <c r="DT166" i="1"/>
  <c r="DY166" i="1"/>
  <c r="DQ166" i="1"/>
  <c r="DV166" i="1"/>
  <c r="EA166" i="1"/>
  <c r="ED166" i="1"/>
  <c r="DR166" i="1"/>
  <c r="DW166" i="1"/>
  <c r="EB166" i="1"/>
  <c r="EE166" i="1"/>
  <c r="AL166" i="1"/>
  <c r="EF166" i="1"/>
  <c r="EG166" i="1"/>
  <c r="EH166" i="1"/>
  <c r="EJ166" i="1"/>
  <c r="DN166" i="1"/>
  <c r="CT166" i="1"/>
  <c r="CY166" i="1"/>
  <c r="CQ166" i="1"/>
  <c r="CV166" i="1"/>
  <c r="DA166" i="1"/>
  <c r="DD166" i="1"/>
  <c r="CU166" i="1"/>
  <c r="CZ166" i="1"/>
  <c r="CR166" i="1"/>
  <c r="CW166" i="1"/>
  <c r="DB166" i="1"/>
  <c r="DE166" i="1"/>
  <c r="CS166" i="1"/>
  <c r="CX166" i="1"/>
  <c r="DC166" i="1"/>
  <c r="DF166" i="1"/>
  <c r="AK166" i="1"/>
  <c r="DG166" i="1"/>
  <c r="DH166" i="1"/>
  <c r="DI166" i="1"/>
  <c r="DK166" i="1"/>
  <c r="CO166" i="1"/>
  <c r="BU166" i="1"/>
  <c r="BZ166" i="1"/>
  <c r="BR166" i="1"/>
  <c r="BW166" i="1"/>
  <c r="CB166" i="1"/>
  <c r="CE166" i="1"/>
  <c r="BV166" i="1"/>
  <c r="CA166" i="1"/>
  <c r="BS166" i="1"/>
  <c r="BX166" i="1"/>
  <c r="CC166" i="1"/>
  <c r="CF166" i="1"/>
  <c r="BT166" i="1"/>
  <c r="BY166" i="1"/>
  <c r="CD166" i="1"/>
  <c r="CG166" i="1"/>
  <c r="AJ166" i="1"/>
  <c r="CH166" i="1"/>
  <c r="CI166" i="1"/>
  <c r="CJ166" i="1"/>
  <c r="CL166" i="1"/>
  <c r="BP166" i="1"/>
  <c r="AV166" i="1"/>
  <c r="BA166" i="1"/>
  <c r="AS166" i="1"/>
  <c r="AX166" i="1"/>
  <c r="BC166" i="1"/>
  <c r="BF166" i="1"/>
  <c r="AW166" i="1"/>
  <c r="BB166" i="1"/>
  <c r="AT166" i="1"/>
  <c r="AY166" i="1"/>
  <c r="BD166" i="1"/>
  <c r="BG166" i="1"/>
  <c r="AU166" i="1"/>
  <c r="AZ166" i="1"/>
  <c r="BE166" i="1"/>
  <c r="BH166" i="1"/>
  <c r="AI166" i="1"/>
  <c r="BI166" i="1"/>
  <c r="BJ166" i="1"/>
  <c r="BK166" i="1"/>
  <c r="BM166" i="1"/>
  <c r="AQ166" i="1"/>
  <c r="X166" i="1"/>
  <c r="FS438" i="1"/>
  <c r="ER438" i="1"/>
  <c r="EW438" i="1"/>
  <c r="EO438" i="1"/>
  <c r="ET438" i="1"/>
  <c r="EY438" i="1"/>
  <c r="FB438" i="1"/>
  <c r="ES438" i="1"/>
  <c r="EX438" i="1"/>
  <c r="EP438" i="1"/>
  <c r="EU438" i="1"/>
  <c r="EZ438" i="1"/>
  <c r="FC438" i="1"/>
  <c r="EQ438" i="1"/>
  <c r="EV438" i="1"/>
  <c r="FA438" i="1"/>
  <c r="FD438" i="1"/>
  <c r="AM438" i="1"/>
  <c r="FE438" i="1"/>
  <c r="FF438" i="1"/>
  <c r="FG438" i="1"/>
  <c r="FI438" i="1"/>
  <c r="EM438" i="1"/>
  <c r="DS438" i="1"/>
  <c r="DX438" i="1"/>
  <c r="DP438" i="1"/>
  <c r="DU438" i="1"/>
  <c r="DZ438" i="1"/>
  <c r="EC438" i="1"/>
  <c r="DT438" i="1"/>
  <c r="DY438" i="1"/>
  <c r="DQ438" i="1"/>
  <c r="DV438" i="1"/>
  <c r="EA438" i="1"/>
  <c r="ED438" i="1"/>
  <c r="DR438" i="1"/>
  <c r="DW438" i="1"/>
  <c r="EB438" i="1"/>
  <c r="EE438" i="1"/>
  <c r="AL438" i="1"/>
  <c r="EF438" i="1"/>
  <c r="EG438" i="1"/>
  <c r="EH438" i="1"/>
  <c r="EJ438" i="1"/>
  <c r="DN438" i="1"/>
  <c r="CT438" i="1"/>
  <c r="CY438" i="1"/>
  <c r="CQ438" i="1"/>
  <c r="CV438" i="1"/>
  <c r="DA438" i="1"/>
  <c r="DD438" i="1"/>
  <c r="CU438" i="1"/>
  <c r="CZ438" i="1"/>
  <c r="CR438" i="1"/>
  <c r="CW438" i="1"/>
  <c r="DB438" i="1"/>
  <c r="DE438" i="1"/>
  <c r="CS438" i="1"/>
  <c r="CX438" i="1"/>
  <c r="DC438" i="1"/>
  <c r="DF438" i="1"/>
  <c r="AK438" i="1"/>
  <c r="DG438" i="1"/>
  <c r="DH438" i="1"/>
  <c r="DI438" i="1"/>
  <c r="DK438" i="1"/>
  <c r="CO438" i="1"/>
  <c r="BU438" i="1"/>
  <c r="BZ438" i="1"/>
  <c r="BR438" i="1"/>
  <c r="BW438" i="1"/>
  <c r="CB438" i="1"/>
  <c r="CE438" i="1"/>
  <c r="BV438" i="1"/>
  <c r="CA438" i="1"/>
  <c r="BS438" i="1"/>
  <c r="BX438" i="1"/>
  <c r="CC438" i="1"/>
  <c r="CF438" i="1"/>
  <c r="BT438" i="1"/>
  <c r="BY438" i="1"/>
  <c r="CD438" i="1"/>
  <c r="CG438" i="1"/>
  <c r="AJ438" i="1"/>
  <c r="CH438" i="1"/>
  <c r="CI438" i="1"/>
  <c r="CJ438" i="1"/>
  <c r="CL438" i="1"/>
  <c r="BP438" i="1"/>
  <c r="AV438" i="1"/>
  <c r="BA438" i="1"/>
  <c r="AS438" i="1"/>
  <c r="AX438" i="1"/>
  <c r="BC438" i="1"/>
  <c r="BF438" i="1"/>
  <c r="AW438" i="1"/>
  <c r="BB438" i="1"/>
  <c r="AT438" i="1"/>
  <c r="AY438" i="1"/>
  <c r="BD438" i="1"/>
  <c r="BG438" i="1"/>
  <c r="AU438" i="1"/>
  <c r="AZ438" i="1"/>
  <c r="BE438" i="1"/>
  <c r="BH438" i="1"/>
  <c r="AI438" i="1"/>
  <c r="BI438" i="1"/>
  <c r="BJ438" i="1"/>
  <c r="BK438" i="1"/>
  <c r="BM438" i="1"/>
  <c r="AQ438" i="1"/>
  <c r="X438" i="1"/>
  <c r="FS360" i="1"/>
  <c r="ER360" i="1"/>
  <c r="EW360" i="1"/>
  <c r="EO360" i="1"/>
  <c r="ET360" i="1"/>
  <c r="EY360" i="1"/>
  <c r="FB360" i="1"/>
  <c r="ES360" i="1"/>
  <c r="EX360" i="1"/>
  <c r="EP360" i="1"/>
  <c r="EU360" i="1"/>
  <c r="EZ360" i="1"/>
  <c r="FC360" i="1"/>
  <c r="EQ360" i="1"/>
  <c r="EV360" i="1"/>
  <c r="FA360" i="1"/>
  <c r="FD360" i="1"/>
  <c r="AM360" i="1"/>
  <c r="FE360" i="1"/>
  <c r="FF360" i="1"/>
  <c r="FG360" i="1"/>
  <c r="FI360" i="1"/>
  <c r="EM360" i="1"/>
  <c r="DS360" i="1"/>
  <c r="DX360" i="1"/>
  <c r="DP360" i="1"/>
  <c r="DU360" i="1"/>
  <c r="DZ360" i="1"/>
  <c r="EC360" i="1"/>
  <c r="DT360" i="1"/>
  <c r="DY360" i="1"/>
  <c r="DQ360" i="1"/>
  <c r="DV360" i="1"/>
  <c r="EA360" i="1"/>
  <c r="ED360" i="1"/>
  <c r="DR360" i="1"/>
  <c r="DW360" i="1"/>
  <c r="EB360" i="1"/>
  <c r="EE360" i="1"/>
  <c r="AL360" i="1"/>
  <c r="EF360" i="1"/>
  <c r="EG360" i="1"/>
  <c r="EH360" i="1"/>
  <c r="EJ360" i="1"/>
  <c r="DN360" i="1"/>
  <c r="CT360" i="1"/>
  <c r="CY360" i="1"/>
  <c r="CQ360" i="1"/>
  <c r="CV360" i="1"/>
  <c r="DA360" i="1"/>
  <c r="DD360" i="1"/>
  <c r="CU360" i="1"/>
  <c r="CZ360" i="1"/>
  <c r="CR360" i="1"/>
  <c r="CW360" i="1"/>
  <c r="DB360" i="1"/>
  <c r="DE360" i="1"/>
  <c r="CS360" i="1"/>
  <c r="CX360" i="1"/>
  <c r="DC360" i="1"/>
  <c r="DF360" i="1"/>
  <c r="AK360" i="1"/>
  <c r="DG360" i="1"/>
  <c r="DH360" i="1"/>
  <c r="DI360" i="1"/>
  <c r="DK360" i="1"/>
  <c r="CO360" i="1"/>
  <c r="BU360" i="1"/>
  <c r="BZ360" i="1"/>
  <c r="BR360" i="1"/>
  <c r="BW360" i="1"/>
  <c r="CB360" i="1"/>
  <c r="CE360" i="1"/>
  <c r="BV360" i="1"/>
  <c r="CA360" i="1"/>
  <c r="BS360" i="1"/>
  <c r="BX360" i="1"/>
  <c r="CC360" i="1"/>
  <c r="CF360" i="1"/>
  <c r="BT360" i="1"/>
  <c r="BY360" i="1"/>
  <c r="CD360" i="1"/>
  <c r="CG360" i="1"/>
  <c r="AJ360" i="1"/>
  <c r="CH360" i="1"/>
  <c r="CI360" i="1"/>
  <c r="CJ360" i="1"/>
  <c r="CL360" i="1"/>
  <c r="BP360" i="1"/>
  <c r="AV360" i="1"/>
  <c r="BA360" i="1"/>
  <c r="AS360" i="1"/>
  <c r="AX360" i="1"/>
  <c r="BC360" i="1"/>
  <c r="BF360" i="1"/>
  <c r="AW360" i="1"/>
  <c r="BB360" i="1"/>
  <c r="AT360" i="1"/>
  <c r="AY360" i="1"/>
  <c r="BD360" i="1"/>
  <c r="BG360" i="1"/>
  <c r="AU360" i="1"/>
  <c r="AZ360" i="1"/>
  <c r="BE360" i="1"/>
  <c r="BH360" i="1"/>
  <c r="AI360" i="1"/>
  <c r="BI360" i="1"/>
  <c r="BJ360" i="1"/>
  <c r="BK360" i="1"/>
  <c r="BM360" i="1"/>
  <c r="AQ360" i="1"/>
  <c r="X360" i="1"/>
  <c r="FS154" i="1"/>
  <c r="ER154" i="1"/>
  <c r="EW154" i="1"/>
  <c r="EO154" i="1"/>
  <c r="ET154" i="1"/>
  <c r="EY154" i="1"/>
  <c r="FB154" i="1"/>
  <c r="ES154" i="1"/>
  <c r="EX154" i="1"/>
  <c r="EP154" i="1"/>
  <c r="EU154" i="1"/>
  <c r="EZ154" i="1"/>
  <c r="FC154" i="1"/>
  <c r="EQ154" i="1"/>
  <c r="EV154" i="1"/>
  <c r="FA154" i="1"/>
  <c r="FD154" i="1"/>
  <c r="AM154" i="1"/>
  <c r="FE154" i="1"/>
  <c r="FF154" i="1"/>
  <c r="FG154" i="1"/>
  <c r="FI154" i="1"/>
  <c r="EM154" i="1"/>
  <c r="DS154" i="1"/>
  <c r="DX154" i="1"/>
  <c r="DP154" i="1"/>
  <c r="DU154" i="1"/>
  <c r="DZ154" i="1"/>
  <c r="EC154" i="1"/>
  <c r="DT154" i="1"/>
  <c r="DY154" i="1"/>
  <c r="DQ154" i="1"/>
  <c r="DV154" i="1"/>
  <c r="EA154" i="1"/>
  <c r="ED154" i="1"/>
  <c r="DR154" i="1"/>
  <c r="DW154" i="1"/>
  <c r="EB154" i="1"/>
  <c r="EE154" i="1"/>
  <c r="AL154" i="1"/>
  <c r="EF154" i="1"/>
  <c r="EG154" i="1"/>
  <c r="EH154" i="1"/>
  <c r="EJ154" i="1"/>
  <c r="DN154" i="1"/>
  <c r="CT154" i="1"/>
  <c r="CY154" i="1"/>
  <c r="CQ154" i="1"/>
  <c r="CV154" i="1"/>
  <c r="DA154" i="1"/>
  <c r="DD154" i="1"/>
  <c r="CU154" i="1"/>
  <c r="CZ154" i="1"/>
  <c r="CR154" i="1"/>
  <c r="CW154" i="1"/>
  <c r="DB154" i="1"/>
  <c r="DE154" i="1"/>
  <c r="CS154" i="1"/>
  <c r="CX154" i="1"/>
  <c r="DC154" i="1"/>
  <c r="DF154" i="1"/>
  <c r="AK154" i="1"/>
  <c r="DG154" i="1"/>
  <c r="DH154" i="1"/>
  <c r="DI154" i="1"/>
  <c r="DK154" i="1"/>
  <c r="CO154" i="1"/>
  <c r="BU154" i="1"/>
  <c r="BZ154" i="1"/>
  <c r="BR154" i="1"/>
  <c r="BW154" i="1"/>
  <c r="CB154" i="1"/>
  <c r="CE154" i="1"/>
  <c r="BV154" i="1"/>
  <c r="CA154" i="1"/>
  <c r="BS154" i="1"/>
  <c r="BX154" i="1"/>
  <c r="CC154" i="1"/>
  <c r="CF154" i="1"/>
  <c r="BT154" i="1"/>
  <c r="BY154" i="1"/>
  <c r="CD154" i="1"/>
  <c r="CG154" i="1"/>
  <c r="AJ154" i="1"/>
  <c r="CH154" i="1"/>
  <c r="CI154" i="1"/>
  <c r="CJ154" i="1"/>
  <c r="CL154" i="1"/>
  <c r="BP154" i="1"/>
  <c r="AV154" i="1"/>
  <c r="BA154" i="1"/>
  <c r="AS154" i="1"/>
  <c r="AX154" i="1"/>
  <c r="BC154" i="1"/>
  <c r="BF154" i="1"/>
  <c r="AW154" i="1"/>
  <c r="BB154" i="1"/>
  <c r="AT154" i="1"/>
  <c r="AY154" i="1"/>
  <c r="BD154" i="1"/>
  <c r="BG154" i="1"/>
  <c r="AU154" i="1"/>
  <c r="AZ154" i="1"/>
  <c r="BE154" i="1"/>
  <c r="BH154" i="1"/>
  <c r="AI154" i="1"/>
  <c r="BI154" i="1"/>
  <c r="BJ154" i="1"/>
  <c r="BK154" i="1"/>
  <c r="BM154" i="1"/>
  <c r="AQ154" i="1"/>
  <c r="X154" i="1"/>
  <c r="FS193" i="1"/>
  <c r="ER193" i="1"/>
  <c r="EW193" i="1"/>
  <c r="EO193" i="1"/>
  <c r="ET193" i="1"/>
  <c r="EY193" i="1"/>
  <c r="FB193" i="1"/>
  <c r="ES193" i="1"/>
  <c r="EX193" i="1"/>
  <c r="EP193" i="1"/>
  <c r="EU193" i="1"/>
  <c r="EZ193" i="1"/>
  <c r="FC193" i="1"/>
  <c r="EQ193" i="1"/>
  <c r="EV193" i="1"/>
  <c r="FA193" i="1"/>
  <c r="FD193" i="1"/>
  <c r="AM193" i="1"/>
  <c r="FE193" i="1"/>
  <c r="FF193" i="1"/>
  <c r="FG193" i="1"/>
  <c r="FI193" i="1"/>
  <c r="EM193" i="1"/>
  <c r="DS193" i="1"/>
  <c r="DX193" i="1"/>
  <c r="DP193" i="1"/>
  <c r="DU193" i="1"/>
  <c r="DZ193" i="1"/>
  <c r="EC193" i="1"/>
  <c r="DT193" i="1"/>
  <c r="DY193" i="1"/>
  <c r="DQ193" i="1"/>
  <c r="DV193" i="1"/>
  <c r="EA193" i="1"/>
  <c r="ED193" i="1"/>
  <c r="DR193" i="1"/>
  <c r="DW193" i="1"/>
  <c r="EB193" i="1"/>
  <c r="EE193" i="1"/>
  <c r="AL193" i="1"/>
  <c r="EF193" i="1"/>
  <c r="EG193" i="1"/>
  <c r="EH193" i="1"/>
  <c r="EJ193" i="1"/>
  <c r="DN193" i="1"/>
  <c r="CT193" i="1"/>
  <c r="CY193" i="1"/>
  <c r="CQ193" i="1"/>
  <c r="CV193" i="1"/>
  <c r="DA193" i="1"/>
  <c r="DD193" i="1"/>
  <c r="CU193" i="1"/>
  <c r="CZ193" i="1"/>
  <c r="CR193" i="1"/>
  <c r="CW193" i="1"/>
  <c r="DB193" i="1"/>
  <c r="DE193" i="1"/>
  <c r="CS193" i="1"/>
  <c r="CX193" i="1"/>
  <c r="DC193" i="1"/>
  <c r="DF193" i="1"/>
  <c r="AK193" i="1"/>
  <c r="DG193" i="1"/>
  <c r="DH193" i="1"/>
  <c r="DI193" i="1"/>
  <c r="DK193" i="1"/>
  <c r="CO193" i="1"/>
  <c r="BU193" i="1"/>
  <c r="BZ193" i="1"/>
  <c r="BR193" i="1"/>
  <c r="BW193" i="1"/>
  <c r="CB193" i="1"/>
  <c r="CE193" i="1"/>
  <c r="BV193" i="1"/>
  <c r="CA193" i="1"/>
  <c r="BS193" i="1"/>
  <c r="BX193" i="1"/>
  <c r="CC193" i="1"/>
  <c r="CF193" i="1"/>
  <c r="BT193" i="1"/>
  <c r="BY193" i="1"/>
  <c r="CD193" i="1"/>
  <c r="CG193" i="1"/>
  <c r="AJ193" i="1"/>
  <c r="CH193" i="1"/>
  <c r="CI193" i="1"/>
  <c r="CJ193" i="1"/>
  <c r="CL193" i="1"/>
  <c r="BP193" i="1"/>
  <c r="AV193" i="1"/>
  <c r="BA193" i="1"/>
  <c r="AS193" i="1"/>
  <c r="AX193" i="1"/>
  <c r="BC193" i="1"/>
  <c r="BF193" i="1"/>
  <c r="AW193" i="1"/>
  <c r="BB193" i="1"/>
  <c r="AT193" i="1"/>
  <c r="AY193" i="1"/>
  <c r="BD193" i="1"/>
  <c r="BG193" i="1"/>
  <c r="AU193" i="1"/>
  <c r="AZ193" i="1"/>
  <c r="BE193" i="1"/>
  <c r="BH193" i="1"/>
  <c r="AI193" i="1"/>
  <c r="BI193" i="1"/>
  <c r="BJ193" i="1"/>
  <c r="BK193" i="1"/>
  <c r="BM193" i="1"/>
  <c r="AQ193" i="1"/>
  <c r="X193" i="1"/>
  <c r="FS381" i="1"/>
  <c r="ER381" i="1"/>
  <c r="EW381" i="1"/>
  <c r="EO381" i="1"/>
  <c r="ET381" i="1"/>
  <c r="EY381" i="1"/>
  <c r="FB381" i="1"/>
  <c r="ES381" i="1"/>
  <c r="EX381" i="1"/>
  <c r="EP381" i="1"/>
  <c r="EU381" i="1"/>
  <c r="EZ381" i="1"/>
  <c r="FC381" i="1"/>
  <c r="EQ381" i="1"/>
  <c r="EV381" i="1"/>
  <c r="FA381" i="1"/>
  <c r="FD381" i="1"/>
  <c r="AM381" i="1"/>
  <c r="FE381" i="1"/>
  <c r="FF381" i="1"/>
  <c r="FG381" i="1"/>
  <c r="FI381" i="1"/>
  <c r="EM381" i="1"/>
  <c r="DS381" i="1"/>
  <c r="DX381" i="1"/>
  <c r="DP381" i="1"/>
  <c r="DU381" i="1"/>
  <c r="DZ381" i="1"/>
  <c r="EC381" i="1"/>
  <c r="DT381" i="1"/>
  <c r="DY381" i="1"/>
  <c r="DQ381" i="1"/>
  <c r="DV381" i="1"/>
  <c r="EA381" i="1"/>
  <c r="ED381" i="1"/>
  <c r="DR381" i="1"/>
  <c r="DW381" i="1"/>
  <c r="EB381" i="1"/>
  <c r="EE381" i="1"/>
  <c r="AL381" i="1"/>
  <c r="EF381" i="1"/>
  <c r="EG381" i="1"/>
  <c r="EH381" i="1"/>
  <c r="EJ381" i="1"/>
  <c r="DN381" i="1"/>
  <c r="CT381" i="1"/>
  <c r="CY381" i="1"/>
  <c r="CQ381" i="1"/>
  <c r="CV381" i="1"/>
  <c r="DA381" i="1"/>
  <c r="DD381" i="1"/>
  <c r="CU381" i="1"/>
  <c r="CZ381" i="1"/>
  <c r="CR381" i="1"/>
  <c r="CW381" i="1"/>
  <c r="DB381" i="1"/>
  <c r="DE381" i="1"/>
  <c r="CS381" i="1"/>
  <c r="CX381" i="1"/>
  <c r="DC381" i="1"/>
  <c r="DF381" i="1"/>
  <c r="AK381" i="1"/>
  <c r="DG381" i="1"/>
  <c r="DH381" i="1"/>
  <c r="DI381" i="1"/>
  <c r="DK381" i="1"/>
  <c r="CO381" i="1"/>
  <c r="BU381" i="1"/>
  <c r="BZ381" i="1"/>
  <c r="BR381" i="1"/>
  <c r="BW381" i="1"/>
  <c r="CB381" i="1"/>
  <c r="CE381" i="1"/>
  <c r="BV381" i="1"/>
  <c r="CA381" i="1"/>
  <c r="BS381" i="1"/>
  <c r="BX381" i="1"/>
  <c r="CC381" i="1"/>
  <c r="CF381" i="1"/>
  <c r="BT381" i="1"/>
  <c r="BY381" i="1"/>
  <c r="CD381" i="1"/>
  <c r="CG381" i="1"/>
  <c r="AJ381" i="1"/>
  <c r="CH381" i="1"/>
  <c r="CI381" i="1"/>
  <c r="CJ381" i="1"/>
  <c r="CL381" i="1"/>
  <c r="BP381" i="1"/>
  <c r="AV381" i="1"/>
  <c r="BA381" i="1"/>
  <c r="AS381" i="1"/>
  <c r="AX381" i="1"/>
  <c r="BC381" i="1"/>
  <c r="BF381" i="1"/>
  <c r="AW381" i="1"/>
  <c r="BB381" i="1"/>
  <c r="AT381" i="1"/>
  <c r="AY381" i="1"/>
  <c r="BD381" i="1"/>
  <c r="BG381" i="1"/>
  <c r="AU381" i="1"/>
  <c r="AZ381" i="1"/>
  <c r="BE381" i="1"/>
  <c r="BH381" i="1"/>
  <c r="AI381" i="1"/>
  <c r="BI381" i="1"/>
  <c r="BJ381" i="1"/>
  <c r="BK381" i="1"/>
  <c r="BM381" i="1"/>
  <c r="AQ381" i="1"/>
  <c r="X381" i="1"/>
  <c r="FS390" i="1"/>
  <c r="ER390" i="1"/>
  <c r="EW390" i="1"/>
  <c r="EO390" i="1"/>
  <c r="ET390" i="1"/>
  <c r="EY390" i="1"/>
  <c r="FB390" i="1"/>
  <c r="ES390" i="1"/>
  <c r="EX390" i="1"/>
  <c r="EP390" i="1"/>
  <c r="EU390" i="1"/>
  <c r="EZ390" i="1"/>
  <c r="FC390" i="1"/>
  <c r="EQ390" i="1"/>
  <c r="EV390" i="1"/>
  <c r="FA390" i="1"/>
  <c r="FD390" i="1"/>
  <c r="AM390" i="1"/>
  <c r="FE390" i="1"/>
  <c r="FF390" i="1"/>
  <c r="FG390" i="1"/>
  <c r="FI390" i="1"/>
  <c r="EM390" i="1"/>
  <c r="DS390" i="1"/>
  <c r="DX390" i="1"/>
  <c r="DP390" i="1"/>
  <c r="DU390" i="1"/>
  <c r="DZ390" i="1"/>
  <c r="EC390" i="1"/>
  <c r="DT390" i="1"/>
  <c r="DY390" i="1"/>
  <c r="DQ390" i="1"/>
  <c r="DV390" i="1"/>
  <c r="EA390" i="1"/>
  <c r="ED390" i="1"/>
  <c r="DR390" i="1"/>
  <c r="DW390" i="1"/>
  <c r="EB390" i="1"/>
  <c r="EE390" i="1"/>
  <c r="AL390" i="1"/>
  <c r="EF390" i="1"/>
  <c r="EG390" i="1"/>
  <c r="EH390" i="1"/>
  <c r="EJ390" i="1"/>
  <c r="DN390" i="1"/>
  <c r="CT390" i="1"/>
  <c r="CY390" i="1"/>
  <c r="CQ390" i="1"/>
  <c r="CV390" i="1"/>
  <c r="DA390" i="1"/>
  <c r="DD390" i="1"/>
  <c r="CU390" i="1"/>
  <c r="CZ390" i="1"/>
  <c r="CR390" i="1"/>
  <c r="CW390" i="1"/>
  <c r="DB390" i="1"/>
  <c r="DE390" i="1"/>
  <c r="CS390" i="1"/>
  <c r="CX390" i="1"/>
  <c r="DC390" i="1"/>
  <c r="DF390" i="1"/>
  <c r="AK390" i="1"/>
  <c r="DG390" i="1"/>
  <c r="DH390" i="1"/>
  <c r="DI390" i="1"/>
  <c r="DK390" i="1"/>
  <c r="CO390" i="1"/>
  <c r="BU390" i="1"/>
  <c r="BZ390" i="1"/>
  <c r="BR390" i="1"/>
  <c r="BW390" i="1"/>
  <c r="CB390" i="1"/>
  <c r="CE390" i="1"/>
  <c r="BV390" i="1"/>
  <c r="CA390" i="1"/>
  <c r="BS390" i="1"/>
  <c r="BX390" i="1"/>
  <c r="CC390" i="1"/>
  <c r="CF390" i="1"/>
  <c r="BT390" i="1"/>
  <c r="BY390" i="1"/>
  <c r="CD390" i="1"/>
  <c r="CG390" i="1"/>
  <c r="AJ390" i="1"/>
  <c r="CH390" i="1"/>
  <c r="CI390" i="1"/>
  <c r="CJ390" i="1"/>
  <c r="CL390" i="1"/>
  <c r="BP390" i="1"/>
  <c r="AV390" i="1"/>
  <c r="BA390" i="1"/>
  <c r="AS390" i="1"/>
  <c r="AX390" i="1"/>
  <c r="BC390" i="1"/>
  <c r="BF390" i="1"/>
  <c r="AW390" i="1"/>
  <c r="BB390" i="1"/>
  <c r="AT390" i="1"/>
  <c r="AY390" i="1"/>
  <c r="BD390" i="1"/>
  <c r="BG390" i="1"/>
  <c r="AU390" i="1"/>
  <c r="AZ390" i="1"/>
  <c r="BE390" i="1"/>
  <c r="BH390" i="1"/>
  <c r="AI390" i="1"/>
  <c r="BI390" i="1"/>
  <c r="BJ390" i="1"/>
  <c r="BK390" i="1"/>
  <c r="BM390" i="1"/>
  <c r="AQ390" i="1"/>
  <c r="X390" i="1"/>
  <c r="FS393" i="1"/>
  <c r="ER393" i="1"/>
  <c r="EW393" i="1"/>
  <c r="EO393" i="1"/>
  <c r="ET393" i="1"/>
  <c r="EY393" i="1"/>
  <c r="FB393" i="1"/>
  <c r="ES393" i="1"/>
  <c r="EX393" i="1"/>
  <c r="EP393" i="1"/>
  <c r="EU393" i="1"/>
  <c r="EZ393" i="1"/>
  <c r="FC393" i="1"/>
  <c r="EQ393" i="1"/>
  <c r="EV393" i="1"/>
  <c r="FA393" i="1"/>
  <c r="FD393" i="1"/>
  <c r="AM393" i="1"/>
  <c r="FE393" i="1"/>
  <c r="FF393" i="1"/>
  <c r="FG393" i="1"/>
  <c r="FI393" i="1"/>
  <c r="EM393" i="1"/>
  <c r="DS393" i="1"/>
  <c r="DX393" i="1"/>
  <c r="DP393" i="1"/>
  <c r="DU393" i="1"/>
  <c r="DZ393" i="1"/>
  <c r="EC393" i="1"/>
  <c r="DT393" i="1"/>
  <c r="DY393" i="1"/>
  <c r="DQ393" i="1"/>
  <c r="DV393" i="1"/>
  <c r="EA393" i="1"/>
  <c r="ED393" i="1"/>
  <c r="DR393" i="1"/>
  <c r="DW393" i="1"/>
  <c r="EB393" i="1"/>
  <c r="EE393" i="1"/>
  <c r="AL393" i="1"/>
  <c r="EF393" i="1"/>
  <c r="EG393" i="1"/>
  <c r="EH393" i="1"/>
  <c r="EJ393" i="1"/>
  <c r="DN393" i="1"/>
  <c r="CT393" i="1"/>
  <c r="CY393" i="1"/>
  <c r="CQ393" i="1"/>
  <c r="CV393" i="1"/>
  <c r="DA393" i="1"/>
  <c r="DD393" i="1"/>
  <c r="CU393" i="1"/>
  <c r="CZ393" i="1"/>
  <c r="CR393" i="1"/>
  <c r="CW393" i="1"/>
  <c r="DB393" i="1"/>
  <c r="DE393" i="1"/>
  <c r="CS393" i="1"/>
  <c r="CX393" i="1"/>
  <c r="DC393" i="1"/>
  <c r="DF393" i="1"/>
  <c r="AK393" i="1"/>
  <c r="DG393" i="1"/>
  <c r="DH393" i="1"/>
  <c r="DI393" i="1"/>
  <c r="DK393" i="1"/>
  <c r="CO393" i="1"/>
  <c r="BU393" i="1"/>
  <c r="BZ393" i="1"/>
  <c r="BR393" i="1"/>
  <c r="BW393" i="1"/>
  <c r="CB393" i="1"/>
  <c r="CE393" i="1"/>
  <c r="BV393" i="1"/>
  <c r="CA393" i="1"/>
  <c r="BS393" i="1"/>
  <c r="BX393" i="1"/>
  <c r="CC393" i="1"/>
  <c r="CF393" i="1"/>
  <c r="BT393" i="1"/>
  <c r="BY393" i="1"/>
  <c r="CD393" i="1"/>
  <c r="CG393" i="1"/>
  <c r="AJ393" i="1"/>
  <c r="CH393" i="1"/>
  <c r="CI393" i="1"/>
  <c r="CJ393" i="1"/>
  <c r="CL393" i="1"/>
  <c r="BP393" i="1"/>
  <c r="AV393" i="1"/>
  <c r="BA393" i="1"/>
  <c r="AS393" i="1"/>
  <c r="AX393" i="1"/>
  <c r="BC393" i="1"/>
  <c r="BF393" i="1"/>
  <c r="AW393" i="1"/>
  <c r="BB393" i="1"/>
  <c r="AT393" i="1"/>
  <c r="AY393" i="1"/>
  <c r="BD393" i="1"/>
  <c r="BG393" i="1"/>
  <c r="AU393" i="1"/>
  <c r="AZ393" i="1"/>
  <c r="BE393" i="1"/>
  <c r="BH393" i="1"/>
  <c r="AI393" i="1"/>
  <c r="BI393" i="1"/>
  <c r="BJ393" i="1"/>
  <c r="BK393" i="1"/>
  <c r="BM393" i="1"/>
  <c r="AQ393" i="1"/>
  <c r="X393" i="1"/>
  <c r="U5" i="1"/>
  <c r="V5" i="1"/>
  <c r="W5" i="1"/>
  <c r="AE5" i="1"/>
  <c r="AF5" i="1"/>
  <c r="Y5" i="1"/>
  <c r="AG5" i="1"/>
  <c r="Z5" i="1"/>
  <c r="AH5" i="1"/>
  <c r="AD5" i="1"/>
  <c r="B16" i="1"/>
  <c r="BN5" i="1"/>
  <c r="BN57" i="1"/>
  <c r="BO5" i="1"/>
  <c r="BO57" i="1"/>
  <c r="AP5" i="1"/>
  <c r="AP57" i="1"/>
  <c r="AO5" i="1"/>
  <c r="AO57" i="1"/>
  <c r="EL5" i="1"/>
  <c r="FN5" i="1"/>
  <c r="FP5" i="1"/>
  <c r="FR5" i="1"/>
  <c r="EK5" i="1"/>
  <c r="DL5" i="1"/>
  <c r="DM5" i="1"/>
  <c r="CN5" i="1"/>
  <c r="BP5" i="1"/>
  <c r="CM5" i="1"/>
  <c r="B18" i="1"/>
  <c r="D18" i="1"/>
  <c r="B19" i="1"/>
  <c r="D19" i="1"/>
  <c r="D45" i="1"/>
  <c r="CO4" i="1"/>
  <c r="AQ4" i="1"/>
  <c r="W4" i="1"/>
  <c r="E19" i="1"/>
  <c r="E18" i="1"/>
  <c r="B46" i="1"/>
  <c r="B2" i="1"/>
  <c r="B33" i="1"/>
  <c r="R33" i="1"/>
  <c r="Q37" i="1"/>
  <c r="E16" i="1"/>
  <c r="FS58" i="1"/>
  <c r="D46" i="1"/>
  <c r="FR58" i="1"/>
  <c r="BN56" i="1"/>
  <c r="BN58" i="1"/>
  <c r="BO58" i="1"/>
  <c r="BP58" i="1"/>
  <c r="EM58" i="1"/>
  <c r="DN58" i="1"/>
  <c r="CO58" i="1"/>
  <c r="AQ58" i="1"/>
  <c r="EL58" i="1"/>
  <c r="DM58" i="1"/>
  <c r="CN58" i="1"/>
  <c r="AP58" i="1"/>
  <c r="EK58" i="1"/>
  <c r="DL58" i="1"/>
  <c r="CM58" i="1"/>
  <c r="AO58" i="1"/>
  <c r="BQ58" i="1"/>
  <c r="EN58" i="1"/>
  <c r="DO58" i="1"/>
  <c r="CP58" i="1"/>
  <c r="AR58" i="1"/>
  <c r="X58" i="1"/>
  <c r="W58" i="1"/>
  <c r="U58" i="1"/>
  <c r="FK55" i="1"/>
  <c r="AO56" i="1"/>
  <c r="CM56" i="1"/>
  <c r="DL56" i="1"/>
  <c r="EK56" i="1"/>
  <c r="DL55" i="1"/>
  <c r="FN55" i="1"/>
  <c r="EK55" i="1"/>
  <c r="CM55" i="1"/>
  <c r="BN55" i="1"/>
  <c r="AO55" i="1"/>
  <c r="U55" i="1"/>
  <c r="H29" i="1"/>
  <c r="H28" i="1"/>
  <c r="H27" i="1"/>
  <c r="H26" i="1"/>
  <c r="H25" i="1"/>
  <c r="H24" i="1"/>
  <c r="H23" i="1"/>
  <c r="H22" i="1"/>
  <c r="H21" i="1"/>
  <c r="H20" i="1"/>
  <c r="H19" i="1"/>
  <c r="H18" i="1"/>
  <c r="H17" i="1"/>
  <c r="H16" i="1"/>
  <c r="G29" i="1"/>
  <c r="G28" i="1"/>
  <c r="G27" i="1"/>
  <c r="G26" i="1"/>
  <c r="G25" i="1"/>
  <c r="G24" i="1"/>
  <c r="G23" i="1"/>
  <c r="G22" i="1"/>
  <c r="G21" i="1"/>
  <c r="G20" i="1"/>
  <c r="G19" i="1"/>
  <c r="G18" i="1"/>
  <c r="G17" i="1"/>
  <c r="G16" i="1"/>
  <c r="F29" i="1"/>
  <c r="F28" i="1"/>
  <c r="F27" i="1"/>
  <c r="F26" i="1"/>
  <c r="F25" i="1"/>
  <c r="F24" i="1"/>
  <c r="F23" i="1"/>
  <c r="F22" i="1"/>
  <c r="F21" i="1"/>
  <c r="F20" i="1"/>
  <c r="F19" i="1"/>
  <c r="F18" i="1"/>
  <c r="F17" i="1"/>
  <c r="F16" i="1"/>
  <c r="Q60" i="1"/>
  <c r="D20" i="1"/>
  <c r="E20" i="1"/>
  <c r="E30" i="1"/>
  <c r="D30" i="1"/>
  <c r="A31" i="1"/>
  <c r="A60" i="1"/>
  <c r="A59" i="1"/>
  <c r="P56" i="1"/>
  <c r="AR50" i="1"/>
  <c r="A21" i="1"/>
  <c r="F30" i="1"/>
  <c r="E17" i="1"/>
  <c r="F31" i="1"/>
  <c r="H31" i="1"/>
  <c r="I18" i="1"/>
  <c r="I16" i="1"/>
  <c r="I17" i="1"/>
  <c r="I19" i="1"/>
  <c r="I20" i="1"/>
  <c r="I21" i="1"/>
  <c r="I22" i="1"/>
  <c r="I23" i="1"/>
  <c r="I24" i="1"/>
  <c r="I25" i="1"/>
  <c r="I26" i="1"/>
  <c r="I27" i="1"/>
  <c r="I28" i="1"/>
  <c r="I29" i="1"/>
  <c r="G31" i="1"/>
  <c r="J16" i="1"/>
  <c r="J18" i="1"/>
  <c r="J20" i="1"/>
  <c r="J31" i="1"/>
  <c r="A23" i="1"/>
  <c r="A24" i="1"/>
  <c r="A25" i="1"/>
  <c r="J17" i="1"/>
  <c r="J19" i="1"/>
  <c r="J21" i="1"/>
  <c r="J22" i="1"/>
  <c r="J23" i="1"/>
  <c r="J24" i="1"/>
  <c r="J25" i="1"/>
  <c r="J26" i="1"/>
  <c r="J27" i="1"/>
  <c r="J28" i="1"/>
  <c r="J29" i="1"/>
  <c r="Q28" i="1"/>
  <c r="Q44" i="1"/>
  <c r="Q29" i="1"/>
  <c r="Q50" i="1"/>
  <c r="Q48" i="1"/>
  <c r="Q46" i="1"/>
  <c r="Q35" i="1"/>
  <c r="Q33" i="1"/>
  <c r="V60" i="1"/>
  <c r="U60" i="1"/>
  <c r="W60" i="1"/>
  <c r="X60" i="1"/>
  <c r="FP60" i="1"/>
  <c r="FN60" i="1"/>
  <c r="EX60" i="1"/>
  <c r="EW60" i="1"/>
  <c r="EV60" i="1"/>
  <c r="EU60" i="1"/>
  <c r="ET60" i="1"/>
  <c r="ES60" i="1"/>
  <c r="ER60" i="1"/>
  <c r="EQ60" i="1"/>
  <c r="EP60" i="1"/>
  <c r="EO60" i="1"/>
  <c r="EL60" i="1"/>
  <c r="EK60" i="1"/>
  <c r="DY60" i="1"/>
  <c r="DX60" i="1"/>
  <c r="DW60" i="1"/>
  <c r="DV60" i="1"/>
  <c r="DU60" i="1"/>
  <c r="DT60" i="1"/>
  <c r="DS60" i="1"/>
  <c r="DR60" i="1"/>
  <c r="DQ60" i="1"/>
  <c r="DP60" i="1"/>
  <c r="DM60" i="1"/>
  <c r="DL60" i="1"/>
  <c r="CZ60" i="1"/>
  <c r="CY60" i="1"/>
  <c r="CX60" i="1"/>
  <c r="CW60" i="1"/>
  <c r="CV60" i="1"/>
  <c r="CU60" i="1"/>
  <c r="CT60" i="1"/>
  <c r="CS60" i="1"/>
  <c r="CR60" i="1"/>
  <c r="CQ60" i="1"/>
  <c r="CN60" i="1"/>
  <c r="CM60" i="1"/>
  <c r="CA60" i="1"/>
  <c r="BZ60" i="1"/>
  <c r="BY60" i="1"/>
  <c r="BX60" i="1"/>
  <c r="BW60" i="1"/>
  <c r="BV60" i="1"/>
  <c r="BU60" i="1"/>
  <c r="BT60" i="1"/>
  <c r="BS60" i="1"/>
  <c r="BR60" i="1"/>
  <c r="BO60" i="1"/>
  <c r="BN60" i="1"/>
  <c r="BB60" i="1"/>
  <c r="BA60" i="1"/>
  <c r="AZ60" i="1"/>
  <c r="AY60" i="1"/>
  <c r="AX60" i="1"/>
  <c r="AW60" i="1"/>
  <c r="AV60" i="1"/>
  <c r="AU60" i="1"/>
  <c r="AT60" i="1"/>
  <c r="AS60" i="1"/>
  <c r="AP60" i="1"/>
  <c r="AO60" i="1"/>
  <c r="AH60" i="1"/>
  <c r="AG60" i="1"/>
  <c r="AF60" i="1"/>
  <c r="AE60" i="1"/>
  <c r="AD60" i="1"/>
  <c r="AC60" i="1"/>
  <c r="AB60" i="1"/>
  <c r="AA60" i="1"/>
  <c r="Z60" i="1"/>
  <c r="Y60" i="1"/>
  <c r="D37" i="1"/>
  <c r="EX5" i="1"/>
  <c r="EW5" i="1"/>
  <c r="EV5" i="1"/>
  <c r="EU5" i="1"/>
  <c r="ET5" i="1"/>
  <c r="ES5" i="1"/>
  <c r="ER5" i="1"/>
  <c r="EQ5" i="1"/>
  <c r="EP5" i="1"/>
  <c r="EO5" i="1"/>
  <c r="DY5" i="1"/>
  <c r="DX5" i="1"/>
  <c r="DW5" i="1"/>
  <c r="DV5" i="1"/>
  <c r="DU5" i="1"/>
  <c r="DT5" i="1"/>
  <c r="DS5" i="1"/>
  <c r="DR5" i="1"/>
  <c r="DQ5" i="1"/>
  <c r="DP5" i="1"/>
  <c r="CZ5" i="1"/>
  <c r="CY5" i="1"/>
  <c r="CX5" i="1"/>
  <c r="CW5" i="1"/>
  <c r="CV5" i="1"/>
  <c r="CU5" i="1"/>
  <c r="CT5" i="1"/>
  <c r="CS5" i="1"/>
  <c r="CR5" i="1"/>
  <c r="CQ5" i="1"/>
  <c r="CA5" i="1"/>
  <c r="BZ5" i="1"/>
  <c r="BY5" i="1"/>
  <c r="BX5" i="1"/>
  <c r="BW5" i="1"/>
  <c r="BV5" i="1"/>
  <c r="BU5" i="1"/>
  <c r="BT5" i="1"/>
  <c r="BS5" i="1"/>
  <c r="BR5" i="1"/>
  <c r="BB5" i="1"/>
  <c r="BA5" i="1"/>
  <c r="AZ5" i="1"/>
  <c r="AY5" i="1"/>
  <c r="AX5" i="1"/>
  <c r="AW5" i="1"/>
  <c r="AV5" i="1"/>
  <c r="AU5" i="1"/>
  <c r="AT5" i="1"/>
  <c r="AS5" i="1"/>
  <c r="AC5" i="1"/>
  <c r="AB5" i="1"/>
  <c r="AA5" i="1"/>
  <c r="FH60" i="1"/>
  <c r="EN60" i="1"/>
  <c r="EI60" i="1"/>
  <c r="DO60" i="1"/>
  <c r="DJ60" i="1"/>
  <c r="CP60" i="1"/>
  <c r="CK60" i="1"/>
  <c r="BQ60" i="1"/>
  <c r="BL60" i="1"/>
  <c r="AR60" i="1"/>
  <c r="K60" i="1"/>
  <c r="J60" i="1"/>
  <c r="F60" i="1"/>
  <c r="F57" i="1"/>
  <c r="J57" i="1"/>
  <c r="FO60" i="1"/>
  <c r="FQ60" i="1"/>
  <c r="FS60" i="1"/>
  <c r="FP58" i="1"/>
  <c r="FQ58" i="1"/>
  <c r="FN58" i="1"/>
  <c r="FO58" i="1"/>
  <c r="FR60" i="1"/>
  <c r="FK60" i="1"/>
  <c r="EY60" i="1"/>
  <c r="FB60" i="1"/>
  <c r="EZ60" i="1"/>
  <c r="FC60" i="1"/>
  <c r="FA60" i="1"/>
  <c r="FD60" i="1"/>
  <c r="AM60" i="1"/>
  <c r="FE60" i="1"/>
  <c r="FF60" i="1"/>
  <c r="FG60" i="1"/>
  <c r="FI60" i="1"/>
  <c r="EM60" i="1"/>
  <c r="DZ60" i="1"/>
  <c r="EC60" i="1"/>
  <c r="EA60" i="1"/>
  <c r="ED60" i="1"/>
  <c r="EB60" i="1"/>
  <c r="EE60" i="1"/>
  <c r="AL60" i="1"/>
  <c r="EF60" i="1"/>
  <c r="EG60" i="1"/>
  <c r="EH60" i="1"/>
  <c r="EJ60" i="1"/>
  <c r="DN60" i="1"/>
  <c r="DA60" i="1"/>
  <c r="DD60" i="1"/>
  <c r="DB60" i="1"/>
  <c r="DE60" i="1"/>
  <c r="DC60" i="1"/>
  <c r="DF60" i="1"/>
  <c r="AK60" i="1"/>
  <c r="DG60" i="1"/>
  <c r="DH60" i="1"/>
  <c r="DI60" i="1"/>
  <c r="DK60" i="1"/>
  <c r="CO60" i="1"/>
  <c r="CB60" i="1"/>
  <c r="CE60" i="1"/>
  <c r="CC60" i="1"/>
  <c r="CF60" i="1"/>
  <c r="CD60" i="1"/>
  <c r="CG60" i="1"/>
  <c r="AJ60" i="1"/>
  <c r="CH60" i="1"/>
  <c r="CI60" i="1"/>
  <c r="CJ60" i="1"/>
  <c r="CL60" i="1"/>
  <c r="BP60" i="1"/>
  <c r="BC60" i="1"/>
  <c r="BF60" i="1"/>
  <c r="BD60" i="1"/>
  <c r="BG60" i="1"/>
  <c r="BE60" i="1"/>
  <c r="BH60" i="1"/>
  <c r="AI60" i="1"/>
  <c r="BI60" i="1"/>
  <c r="BJ60" i="1"/>
  <c r="BK60" i="1"/>
  <c r="BM60" i="1"/>
  <c r="AQ60" i="1"/>
  <c r="FS59" i="1"/>
  <c r="FR59" i="1"/>
  <c r="EN59" i="1"/>
  <c r="EM59" i="1"/>
  <c r="DO59" i="1"/>
  <c r="DN59" i="1"/>
  <c r="CP59" i="1"/>
  <c r="CO59" i="1"/>
  <c r="BQ59" i="1"/>
  <c r="BP59" i="1"/>
  <c r="AR59" i="1"/>
  <c r="AQ59" i="1"/>
  <c r="X59" i="1"/>
  <c r="W59" i="1"/>
  <c r="V58" i="1"/>
  <c r="EX57" i="1"/>
  <c r="EW57" i="1"/>
  <c r="EV57" i="1"/>
  <c r="EU57" i="1"/>
  <c r="ET57" i="1"/>
  <c r="ES57" i="1"/>
  <c r="ER57" i="1"/>
  <c r="EQ57" i="1"/>
  <c r="EP57" i="1"/>
  <c r="EO57" i="1"/>
  <c r="EL57" i="1"/>
  <c r="EK57" i="1"/>
  <c r="DY57" i="1"/>
  <c r="DX57" i="1"/>
  <c r="DW57" i="1"/>
  <c r="DV57" i="1"/>
  <c r="DU57" i="1"/>
  <c r="DT57" i="1"/>
  <c r="DS57" i="1"/>
  <c r="DR57" i="1"/>
  <c r="DQ57" i="1"/>
  <c r="DP57" i="1"/>
  <c r="DM57" i="1"/>
  <c r="DL57" i="1"/>
  <c r="CZ57" i="1"/>
  <c r="CY57" i="1"/>
  <c r="CX57" i="1"/>
  <c r="CW57" i="1"/>
  <c r="CV57" i="1"/>
  <c r="CU57" i="1"/>
  <c r="CT57" i="1"/>
  <c r="CS57" i="1"/>
  <c r="CR57" i="1"/>
  <c r="CQ57" i="1"/>
  <c r="CN57" i="1"/>
  <c r="CM57" i="1"/>
  <c r="CA57" i="1"/>
  <c r="BZ57" i="1"/>
  <c r="BY57" i="1"/>
  <c r="BX57" i="1"/>
  <c r="BW57" i="1"/>
  <c r="BV57" i="1"/>
  <c r="BU57" i="1"/>
  <c r="BT57" i="1"/>
  <c r="BS57" i="1"/>
  <c r="BR57" i="1"/>
  <c r="BB57" i="1"/>
  <c r="BA57" i="1"/>
  <c r="AZ57" i="1"/>
  <c r="AY57" i="1"/>
  <c r="AX57" i="1"/>
  <c r="AW57" i="1"/>
  <c r="AV57" i="1"/>
  <c r="AU57" i="1"/>
  <c r="AT57" i="1"/>
  <c r="AS57" i="1"/>
  <c r="AM57" i="1"/>
  <c r="AL57" i="1"/>
  <c r="AK57" i="1"/>
  <c r="AJ57" i="1"/>
  <c r="AI57" i="1"/>
  <c r="AH57" i="1"/>
  <c r="AG57" i="1"/>
  <c r="AF57" i="1"/>
  <c r="AE57" i="1"/>
  <c r="AD57" i="1"/>
  <c r="AC57" i="1"/>
  <c r="AB57" i="1"/>
  <c r="AA57" i="1"/>
  <c r="Z57" i="1"/>
  <c r="Y57" i="1"/>
  <c r="FR56" i="1"/>
  <c r="FP56" i="1"/>
  <c r="FN56" i="1"/>
  <c r="FI56" i="1"/>
  <c r="FH56" i="1"/>
  <c r="FG56" i="1"/>
  <c r="FF56" i="1"/>
  <c r="FE56" i="1"/>
  <c r="FD56" i="1"/>
  <c r="FC56" i="1"/>
  <c r="FB56" i="1"/>
  <c r="FA56" i="1"/>
  <c r="EZ56" i="1"/>
  <c r="EY56" i="1"/>
  <c r="EJ56" i="1"/>
  <c r="EI56" i="1"/>
  <c r="EH56" i="1"/>
  <c r="EG56" i="1"/>
  <c r="EF56" i="1"/>
  <c r="EE56" i="1"/>
  <c r="ED56" i="1"/>
  <c r="EC56" i="1"/>
  <c r="EB56" i="1"/>
  <c r="EA56" i="1"/>
  <c r="DZ56" i="1"/>
  <c r="DK56" i="1"/>
  <c r="DJ56" i="1"/>
  <c r="DI56" i="1"/>
  <c r="DH56" i="1"/>
  <c r="DG56" i="1"/>
  <c r="DF56" i="1"/>
  <c r="DE56" i="1"/>
  <c r="DD56" i="1"/>
  <c r="DC56" i="1"/>
  <c r="DB56" i="1"/>
  <c r="DA56" i="1"/>
  <c r="CL56" i="1"/>
  <c r="CK56" i="1"/>
  <c r="CJ56" i="1"/>
  <c r="CI56" i="1"/>
  <c r="CH56" i="1"/>
  <c r="CG56" i="1"/>
  <c r="CF56" i="1"/>
  <c r="CE56" i="1"/>
  <c r="CD56" i="1"/>
  <c r="CC56" i="1"/>
  <c r="CB56" i="1"/>
  <c r="BM56" i="1"/>
  <c r="BL56" i="1"/>
  <c r="BK56" i="1"/>
  <c r="BJ56" i="1"/>
  <c r="BI56" i="1"/>
  <c r="BH56" i="1"/>
  <c r="BG56" i="1"/>
  <c r="BF56" i="1"/>
  <c r="BE56" i="1"/>
  <c r="BD56" i="1"/>
  <c r="BC56" i="1"/>
  <c r="AM56" i="1"/>
  <c r="AL56" i="1"/>
  <c r="AK56" i="1"/>
  <c r="AJ56" i="1"/>
  <c r="AI56" i="1"/>
  <c r="AH56" i="1"/>
  <c r="AG56" i="1"/>
  <c r="AF56" i="1"/>
  <c r="AE56" i="1"/>
  <c r="AD56" i="1"/>
  <c r="AC56" i="1"/>
  <c r="AB56" i="1"/>
  <c r="AA56" i="1"/>
  <c r="Z56" i="1"/>
  <c r="Y56" i="1"/>
  <c r="W56" i="1"/>
  <c r="V56" i="1"/>
  <c r="U56" i="1"/>
  <c r="AO52" i="1"/>
  <c r="A10" i="1"/>
  <c r="A9" i="1"/>
  <c r="A8" i="1"/>
  <c r="A7" i="1"/>
  <c r="FR4" i="1"/>
  <c r="EM4" i="1"/>
  <c r="DN4" i="1"/>
  <c r="BP4" i="1"/>
</calcChain>
</file>

<file path=xl/comments1.xml><?xml version="1.0" encoding="utf-8"?>
<comments xmlns="http://schemas.openxmlformats.org/spreadsheetml/2006/main">
  <authors>
    <author>miguel.fernandes</author>
  </authors>
  <commentList>
    <comment ref="A1" authorId="0">
      <text>
        <r>
          <rPr>
            <b/>
            <sz val="9"/>
            <color indexed="81"/>
            <rFont val="Tahoma"/>
            <family val="2"/>
          </rPr>
          <t>miguel.fernandes:</t>
        </r>
        <r>
          <rPr>
            <sz val="9"/>
            <color indexed="81"/>
            <rFont val="Tahoma"/>
            <family val="2"/>
          </rPr>
          <t xml:space="preserve">
cellules de paramètrage du rapport , nom du serveur et formule TM1RPTVIEW pour le formulaire actif et mode DEBUG (0= off, 1 =on) qui permet de desactiver le verrouillage de la feuille  temporairement
</t>
        </r>
      </text>
    </comment>
    <comment ref="Q1" authorId="0">
      <text>
        <r>
          <rPr>
            <b/>
            <sz val="9"/>
            <color indexed="81"/>
            <rFont val="Tahoma"/>
            <family val="2"/>
          </rPr>
          <t>miguel.fernandes:</t>
        </r>
        <r>
          <rPr>
            <sz val="9"/>
            <color indexed="81"/>
            <rFont val="Tahoma"/>
            <family val="2"/>
          </rPr>
          <t xml:space="preserve">
plages pour étirer sur les phase/période de référen ce et de comparaison ainsi que les  libéllés court, pour ainsi  limiter les formules  "complexe"
</t>
        </r>
      </text>
    </comment>
    <comment ref="W6" authorId="0">
      <text>
        <r>
          <rPr>
            <b/>
            <sz val="9"/>
            <color indexed="81"/>
            <rFont val="Tahoma"/>
            <family val="2"/>
          </rPr>
          <t>miguel.fernandes:</t>
        </r>
        <r>
          <rPr>
            <sz val="9"/>
            <color indexed="81"/>
            <rFont val="Tahoma"/>
            <family val="2"/>
          </rPr>
          <t xml:space="preserve">
les plages indiquées  sur les  colonnes  dont les cellules  en ligne 55 sont orangé foncé ,portent un format conditionnel permettant de visuellement indiquer la colonne  (de données financières) utilisée pour  faire le tri.
</t>
        </r>
      </text>
    </comment>
    <comment ref="A15" authorId="0">
      <text>
        <r>
          <rPr>
            <b/>
            <sz val="9"/>
            <color indexed="81"/>
            <rFont val="Tahoma"/>
            <family val="2"/>
          </rPr>
          <t>miguel.fernandes:</t>
        </r>
        <r>
          <rPr>
            <sz val="9"/>
            <color indexed="81"/>
            <rFont val="Tahoma"/>
            <family val="2"/>
          </rPr>
          <t xml:space="preserve">
plage pour  la définition de la liste déroulante 
</t>
        </r>
      </text>
    </comment>
    <comment ref="E15" authorId="0">
      <text>
        <r>
          <rPr>
            <b/>
            <sz val="9"/>
            <color indexed="81"/>
            <rFont val="Tahoma"/>
            <family val="2"/>
          </rPr>
          <t>miguel.fernandes:</t>
        </r>
        <r>
          <rPr>
            <sz val="9"/>
            <color indexed="81"/>
            <rFont val="Tahoma"/>
            <family val="2"/>
          </rPr>
          <t xml:space="preserve">
plage pour  la définition de la liste déroulante </t>
        </r>
      </text>
    </comment>
    <comment ref="F15" authorId="0">
      <text>
        <r>
          <rPr>
            <b/>
            <sz val="9"/>
            <color indexed="81"/>
            <rFont val="Tahoma"/>
            <family val="2"/>
          </rPr>
          <t>miguel.fernandes:</t>
        </r>
        <r>
          <rPr>
            <sz val="9"/>
            <color indexed="81"/>
            <rFont val="Tahoma"/>
            <family val="2"/>
          </rPr>
          <t xml:space="preserve">
plage pour  la définition de la liste déroulante </t>
        </r>
      </text>
    </comment>
    <comment ref="H15" authorId="0">
      <text>
        <r>
          <rPr>
            <b/>
            <sz val="9"/>
            <color indexed="81"/>
            <rFont val="Tahoma"/>
            <family val="2"/>
          </rPr>
          <t>miguel.fernandes:</t>
        </r>
        <r>
          <rPr>
            <sz val="9"/>
            <color indexed="81"/>
            <rFont val="Tahoma"/>
            <family val="2"/>
          </rPr>
          <t xml:space="preserve">
plage pour  la définition de la liste déroulante </t>
        </r>
      </text>
    </comment>
    <comment ref="A22" authorId="0">
      <text>
        <r>
          <rPr>
            <b/>
            <sz val="9"/>
            <color indexed="81"/>
            <rFont val="Tahoma"/>
            <family val="2"/>
          </rPr>
          <t>miguel.fernandes:</t>
        </r>
        <r>
          <rPr>
            <sz val="9"/>
            <color indexed="81"/>
            <rFont val="Tahoma"/>
            <family val="2"/>
          </rPr>
          <t xml:space="preserve">
plage pour  la définition de la liste déroulante </t>
        </r>
      </text>
    </comment>
    <comment ref="E22" authorId="0">
      <text>
        <r>
          <rPr>
            <b/>
            <sz val="9"/>
            <color indexed="81"/>
            <rFont val="Tahoma"/>
            <family val="2"/>
          </rPr>
          <t>miguel.fernandes:</t>
        </r>
        <r>
          <rPr>
            <sz val="9"/>
            <color indexed="81"/>
            <rFont val="Tahoma"/>
            <family val="2"/>
          </rPr>
          <t xml:space="preserve">
plage pour  la définition de la liste déroulante </t>
        </r>
      </text>
    </comment>
    <comment ref="A30" authorId="0">
      <text>
        <r>
          <rPr>
            <b/>
            <sz val="9"/>
            <color indexed="81"/>
            <rFont val="Tahoma"/>
            <family val="2"/>
          </rPr>
          <t>miguel.fernandes:</t>
        </r>
        <r>
          <rPr>
            <sz val="9"/>
            <color indexed="81"/>
            <rFont val="Tahoma"/>
            <family val="2"/>
          </rPr>
          <t xml:space="preserve">
code du tri utilisé par les macros</t>
        </r>
      </text>
    </comment>
    <comment ref="J30" authorId="0">
      <text>
        <r>
          <rPr>
            <b/>
            <sz val="9"/>
            <color indexed="81"/>
            <rFont val="Tahoma"/>
            <family val="2"/>
          </rPr>
          <t>miguel.fernandes:</t>
        </r>
        <r>
          <rPr>
            <sz val="9"/>
            <color indexed="81"/>
            <rFont val="Tahoma"/>
            <family val="2"/>
          </rPr>
          <t xml:space="preserve">
colonne a utiliser pour le tri </t>
        </r>
      </text>
    </comment>
    <comment ref="A58" authorId="0">
      <text>
        <r>
          <rPr>
            <b/>
            <sz val="9"/>
            <color indexed="81"/>
            <rFont val="Tahoma"/>
            <family val="2"/>
          </rPr>
          <t>miguel.fernandes:</t>
        </r>
        <r>
          <rPr>
            <sz val="9"/>
            <color indexed="81"/>
            <rFont val="Tahoma"/>
            <family val="2"/>
          </rPr>
          <t xml:space="preserve">
formule pour calculer le nombre de lignes en excluant la première (nb d'entités)
</t>
        </r>
      </text>
    </comment>
  </commentList>
</comments>
</file>

<file path=xl/sharedStrings.xml><?xml version="1.0" encoding="utf-8"?>
<sst xmlns="http://schemas.openxmlformats.org/spreadsheetml/2006/main" count="671" uniqueCount="562">
  <si>
    <t>server</t>
  </si>
  <si>
    <t>GROSS_MARGIN_dest</t>
  </si>
  <si>
    <t>xserv er</t>
  </si>
  <si>
    <t>TM1RPTVIEW</t>
  </si>
  <si>
    <t>PMM_D</t>
  </si>
  <si>
    <t>PMM_D1</t>
  </si>
  <si>
    <t>PMM_D2</t>
  </si>
  <si>
    <t>PMM_D3</t>
  </si>
  <si>
    <t>PMM_D_CWU</t>
  </si>
  <si>
    <t>PMM_D_PWU</t>
  </si>
  <si>
    <t>PMM_GM_IMPACT_D1</t>
  </si>
  <si>
    <t>PMM_GM_IMPACT_D2</t>
  </si>
  <si>
    <t>PMM_GM_IMPACT_D3</t>
  </si>
  <si>
    <t>PMM_GM_IMPACT_DCOMP</t>
  </si>
  <si>
    <t>PMM_GM_IMPACT_DMISS</t>
  </si>
  <si>
    <t>PMM_GM_IMPACT_D</t>
  </si>
  <si>
    <t>PMM_GM_IMPACT_DVOL</t>
  </si>
  <si>
    <t>PMM_GM_TOT_IMPACT_D</t>
  </si>
  <si>
    <t>PMM_M</t>
  </si>
  <si>
    <t>PMM_M1</t>
  </si>
  <si>
    <t>PMM_M2</t>
  </si>
  <si>
    <t>PMM_M3</t>
  </si>
  <si>
    <t>PMM_M_CWU</t>
  </si>
  <si>
    <t>PMM_M_PWU</t>
  </si>
  <si>
    <t>PMM_GM_IMPACT_M1</t>
  </si>
  <si>
    <t>PMM_GM_IMPACT_M2</t>
  </si>
  <si>
    <t>PMM_GM_IMPACT_M3</t>
  </si>
  <si>
    <t>PMM_GM_IMPACT_MCOMP</t>
  </si>
  <si>
    <t>PMM_GM_IMPACT_MMISS</t>
  </si>
  <si>
    <t>PMM_GM_IMPACT_M</t>
  </si>
  <si>
    <t>PMM_GM_IMPACT_MVOL</t>
  </si>
  <si>
    <t>PMM_GM_TOT_IMPACT_M</t>
  </si>
  <si>
    <t>PMM_E</t>
  </si>
  <si>
    <t>PMM_E1</t>
  </si>
  <si>
    <t>PMM_E2</t>
  </si>
  <si>
    <t>PMM_E3</t>
  </si>
  <si>
    <t>PMM_E_CWU</t>
  </si>
  <si>
    <t>PMM_E_PWU</t>
  </si>
  <si>
    <t>PMM_GM_IMPACT_E1</t>
  </si>
  <si>
    <t>PMM_GM_IMPACT_E2</t>
  </si>
  <si>
    <t>PMM_GM_IMPACT_E3</t>
  </si>
  <si>
    <t>PMM_GM_IMPACT_ECOMP</t>
  </si>
  <si>
    <t>PMM_GM_IMPACT_EMISS</t>
  </si>
  <si>
    <t>PMM_GM_IMPACT_E</t>
  </si>
  <si>
    <t>PMM_GM_IMPACT_EVOL</t>
  </si>
  <si>
    <t>PMM_GM_TOT_IMPACT_E</t>
  </si>
  <si>
    <t>PMM_F</t>
  </si>
  <si>
    <t>PMM_F1</t>
  </si>
  <si>
    <t>PMM_F2</t>
  </si>
  <si>
    <t>PMM_F3</t>
  </si>
  <si>
    <t>PMM_F_CWU</t>
  </si>
  <si>
    <t>PMM_F_PWU</t>
  </si>
  <si>
    <t>PMM_GM_IMPACT_F1</t>
  </si>
  <si>
    <t>PMM_GM_IMPACT_F2</t>
  </si>
  <si>
    <t>PMM_GM_IMPACT_F3</t>
  </si>
  <si>
    <t>PMM_GM_IMPACT_FCOMP</t>
  </si>
  <si>
    <t>PMM_GM_IMPACT_FMISS</t>
  </si>
  <si>
    <t>PMM_GM_IMPACT_F</t>
  </si>
  <si>
    <t>PMM_GM_IMPACT_FVOL</t>
  </si>
  <si>
    <t>PMM_GM_TOT_IMPACT_F</t>
  </si>
  <si>
    <t>PMM_O</t>
  </si>
  <si>
    <t>PMM_O1</t>
  </si>
  <si>
    <t>PMM_O2</t>
  </si>
  <si>
    <t>PMM_O3</t>
  </si>
  <si>
    <t>PMM_O_CWU</t>
  </si>
  <si>
    <t>PMM_O_PWU</t>
  </si>
  <si>
    <t>PMM_GM_IMPACT_O1</t>
  </si>
  <si>
    <t>PMM_GM_IMPACT_O2</t>
  </si>
  <si>
    <t>PMM_GM_IMPACT_O3</t>
  </si>
  <si>
    <t>PMM_GM_IMPACT_OCOMP</t>
  </si>
  <si>
    <t>PMM_GM_IMPACT_OMISS</t>
  </si>
  <si>
    <t>PMM_GM_IMPACT_O</t>
  </si>
  <si>
    <t>PMM_GM_IMPACT_OVOL</t>
  </si>
  <si>
    <t>PMM_GM_TOT_IMPACT_O</t>
  </si>
  <si>
    <t>[Begin Format Range]</t>
  </si>
  <si>
    <t>D</t>
  </si>
  <si>
    <t>N</t>
  </si>
  <si>
    <t>[End Format Range]</t>
  </si>
  <si>
    <t>Colonne de tri</t>
  </si>
  <si>
    <t>Nombre d'Entités</t>
  </si>
  <si>
    <t xml:space="preserve"> </t>
  </si>
  <si>
    <r>
      <rPr>
        <b/>
        <sz val="11"/>
        <color theme="1" tint="0.249977111117893"/>
        <rFont val="Wingdings 3"/>
        <family val="1"/>
        <charset val="2"/>
      </rPr>
      <t>r</t>
    </r>
    <r>
      <rPr>
        <b/>
        <sz val="11"/>
        <color theme="1" tint="0.249977111117893"/>
        <rFont val="Calibri"/>
        <family val="2"/>
      </rPr>
      <t xml:space="preserve"> (pts)</t>
    </r>
  </si>
  <si>
    <t>Ligne technique pour permettre à la fonction Autofit d'ajuster les colonnes correctement --&gt;</t>
  </si>
  <si>
    <t>NB_LIGNES</t>
  </si>
  <si>
    <t>Phases de comparaison</t>
  </si>
  <si>
    <t>S</t>
  </si>
  <si>
    <t>MODE DEBUG</t>
  </si>
  <si>
    <t>Colonne pour Tri selectionnée</t>
  </si>
  <si>
    <t>Type TRI (nb entités)</t>
  </si>
  <si>
    <t>phase / periode de référence</t>
  </si>
  <si>
    <t>phase / periode de 
comparaison</t>
  </si>
  <si>
    <t>Libellé --&gt;</t>
  </si>
  <si>
    <t>Taux</t>
  </si>
  <si>
    <t>Check Bridge</t>
  </si>
  <si>
    <t>PMM - Classement des entités d'un périmètre - Marge brute budgétée n+1 (vs E2 et vs n-1)</t>
  </si>
  <si>
    <t>Cycle TOM</t>
  </si>
  <si>
    <r>
      <t xml:space="preserve">Cet état de restitution est impliqué dans la </t>
    </r>
    <r>
      <rPr>
        <u/>
        <sz val="12"/>
        <color theme="1"/>
        <rFont val="Arial"/>
        <family val="2"/>
      </rPr>
      <t>phase 1 du cycle TOM</t>
    </r>
    <r>
      <rPr>
        <sz val="12"/>
        <color theme="1"/>
        <rFont val="Arial"/>
        <family val="2"/>
      </rPr>
      <t xml:space="preserve"> décrit page 31 du manuel de management de la performance.</t>
    </r>
  </si>
  <si>
    <t xml:space="preserve">Il contribue à fiabiliser les budgets en validant la cohérence des éléments de produits, de coûts et des indicateurs opérationnels de performance. </t>
  </si>
  <si>
    <t>Il suscite des commentaires sur les hypothèses budgétaires retenues : effets attendus des plans d'actions programmés, objectifs de productivité et d'efficacité opérationnelle, coûts unitaires optimisés...</t>
  </si>
  <si>
    <t xml:space="preserve">Il contribue à assurer l'allocation prioritaire des ressources d'un pôle, d'une zone… aux entités dont les budgets n+1 présentent des écarts significatifs défavorables à l'estimé en cours ou au réel de l'année n-1, </t>
  </si>
  <si>
    <t>en valeur absolue ou en taux de marge.</t>
  </si>
  <si>
    <t>Ce classement est établi par chaque pôle régional et inclus à la note de commentaires du budget.</t>
  </si>
  <si>
    <t>Les entités du pôle régional qui présentent les écarts les plus importants à l'estimé 2 en valeur de marge brute font l'objet de commentaires approfondis (état de restitution 02B - Analyse détaillée).</t>
  </si>
  <si>
    <t>Sélection du contexte et rafraichissement du rapport</t>
  </si>
  <si>
    <t>Mise à jour : mars 2015</t>
  </si>
  <si>
    <t>Period</t>
  </si>
  <si>
    <t>Activity</t>
  </si>
  <si>
    <t>Currency</t>
  </si>
  <si>
    <t>Gaap</t>
  </si>
  <si>
    <t>Integration_Rate</t>
  </si>
  <si>
    <t>Management_Organization</t>
  </si>
  <si>
    <t>Phase</t>
  </si>
  <si>
    <t>Legal_Organization</t>
  </si>
  <si>
    <t>TPL10_dest_nosub</t>
  </si>
  <si>
    <t>PL0000_DO</t>
  </si>
  <si>
    <t>PL0000_OT</t>
  </si>
  <si>
    <t>NANTERRE (UM)</t>
  </si>
  <si>
    <t>NEMOURS (UM)</t>
  </si>
  <si>
    <t>TMM (UM)</t>
  </si>
  <si>
    <t>DG (UM)</t>
  </si>
  <si>
    <t>TCC (UM)</t>
  </si>
  <si>
    <t>PONTHIERRY (UM)</t>
  </si>
  <si>
    <t>LIEUSAINT MOISSY (UM)</t>
  </si>
  <si>
    <t>TRAM(UM)</t>
  </si>
  <si>
    <t>AMV (UM)</t>
  </si>
  <si>
    <t>N'4 MOBILITES (UM)</t>
  </si>
  <si>
    <t>VULAINES (UM)</t>
  </si>
  <si>
    <t>INTERVAL (UM)</t>
  </si>
  <si>
    <t>CARS ROSES (UM)</t>
  </si>
  <si>
    <t>TVF (UM)</t>
  </si>
  <si>
    <t>TRA (UM)</t>
  </si>
  <si>
    <t>TRANS VAL D'OISE (UM)</t>
  </si>
  <si>
    <t>STBC (UM)</t>
  </si>
  <si>
    <t>LA BOUCLE (UM)</t>
  </si>
  <si>
    <t>TOURNEUX (UM)</t>
  </si>
  <si>
    <t>CSO  (UM)</t>
  </si>
  <si>
    <t>MONTESSON LES RABAUX (UM)</t>
  </si>
  <si>
    <t>RAMBOUILLET (UM)</t>
  </si>
  <si>
    <t>ECQUEVILLY (UM)</t>
  </si>
  <si>
    <t>VT BRETIGNY (UM)</t>
  </si>
  <si>
    <t>STRAV (UM)</t>
  </si>
  <si>
    <t>SETRA (UM)</t>
  </si>
  <si>
    <t>CEAT (UM)</t>
  </si>
  <si>
    <t>ORSAY (UM)</t>
  </si>
  <si>
    <t>BBM (UM)</t>
  </si>
  <si>
    <t>ST DIZIER (UM)</t>
  </si>
  <si>
    <t>CAT 22 (UM)</t>
  </si>
  <si>
    <t>CAT 29 (UM)</t>
  </si>
  <si>
    <t>CAT 56 (UM)</t>
  </si>
  <si>
    <t>CAT 35 (UM)</t>
  </si>
  <si>
    <t>STAO PL 72 (UM)</t>
  </si>
  <si>
    <t>STAO PL 53 (UM)</t>
  </si>
  <si>
    <t>STAO PL 44 (UM)</t>
  </si>
  <si>
    <t>STAO PL 49 (UM)</t>
  </si>
  <si>
    <t>TPV (UM)</t>
  </si>
  <si>
    <t>TRANSDEV CHATELLERAULT (UM)</t>
  </si>
  <si>
    <t>TRANSDEV NIORT (UM)</t>
  </si>
  <si>
    <t>OCECARS (UM)</t>
  </si>
  <si>
    <t>SEMAAAS (UM)</t>
  </si>
  <si>
    <t>TDU LA ROCHELLE (UM)</t>
  </si>
  <si>
    <t>TDU COGNAC (UM)</t>
  </si>
  <si>
    <t>STDLC (UM)</t>
  </si>
  <si>
    <t>TEL (UM)</t>
  </si>
  <si>
    <t>CAT37 (UM)</t>
  </si>
  <si>
    <t>RVL (UM)</t>
  </si>
  <si>
    <t>SNV (UM)</t>
  </si>
  <si>
    <t>STUD (UM)</t>
  </si>
  <si>
    <t>TVS (UM)</t>
  </si>
  <si>
    <t>AUTOCARS DE L'AVESNOIS (UM)</t>
  </si>
  <si>
    <t>LITTORAL NORD AUTOCARS (UM)</t>
  </si>
  <si>
    <t>AUTOBUS ARTESIENS (UM)</t>
  </si>
  <si>
    <t>CABARO (UM)</t>
  </si>
  <si>
    <t>CSQT (UM)</t>
  </si>
  <si>
    <t>CAP NORD OUEST (UM)</t>
  </si>
  <si>
    <t>TRANSDEV PICARDIE (UM)</t>
  </si>
  <si>
    <t>TRANSDEV REIMS (UM)</t>
  </si>
  <si>
    <t>TCAR (UM)</t>
  </si>
  <si>
    <t>CTPO (UM)</t>
  </si>
  <si>
    <t>SOLEA (UM)</t>
  </si>
  <si>
    <t>STL (UM)</t>
  </si>
  <si>
    <t>CITRAM AQUITAINE (UM)</t>
  </si>
  <si>
    <t>CITRAM PYRENEES (UM)</t>
  </si>
  <si>
    <t>TDU ARCACHON (UM)</t>
  </si>
  <si>
    <t>PREVOST (UM)</t>
  </si>
  <si>
    <t>CFTI Bordeaux(UM)</t>
  </si>
  <si>
    <t>VILLENEUVE MOBILITES (UM)</t>
  </si>
  <si>
    <t>TRANSDEV SUD OUEST (UM)</t>
  </si>
  <si>
    <t>TD MONT DE MARSAN (UM)</t>
  </si>
  <si>
    <t>MONEGER (UM)</t>
  </si>
  <si>
    <t>CFTA CENTRE OUEST (UM)</t>
  </si>
  <si>
    <t>TAB (UM)</t>
  </si>
  <si>
    <t>COURRIER DE LA GARONNE (UM)</t>
  </si>
  <si>
    <t>CAP PC (UM)</t>
  </si>
  <si>
    <t>STDG (UM)</t>
  </si>
  <si>
    <t>PAYS D'OC MOBILITES (UM)</t>
  </si>
  <si>
    <t>RCA (UM)</t>
  </si>
  <si>
    <t>RLM (UM)</t>
  </si>
  <si>
    <t>TDAM (UM)</t>
  </si>
  <si>
    <t>SNAA (UM)</t>
  </si>
  <si>
    <t>MUSSO (UM)</t>
  </si>
  <si>
    <t>TDU GRASSE (UM)</t>
  </si>
  <si>
    <t>CFTI CANNES (UM)</t>
  </si>
  <si>
    <t>BREMOND (UM)</t>
  </si>
  <si>
    <t>LDV (UM)</t>
  </si>
  <si>
    <t>VT ARLES (UM)</t>
  </si>
  <si>
    <t>AUTOCARS ALIZES (UM)</t>
  </si>
  <si>
    <t>CARS DU PAYS D AIX (UM)</t>
  </si>
  <si>
    <t>AUTOCARS BLANC (UM)</t>
  </si>
  <si>
    <t>AUTOBUS AUBAGNAIS (UM)</t>
  </si>
  <si>
    <t>AUTOBUS DE L'ETANG (UM)</t>
  </si>
  <si>
    <t>SABARDU (UM)</t>
  </si>
  <si>
    <t>TRANSPROVENCE (UM)</t>
  </si>
  <si>
    <t>SVT (UM)</t>
  </si>
  <si>
    <t>SUD EST MOBILITES (UM)</t>
  </si>
  <si>
    <t>CAP (UM)</t>
  </si>
  <si>
    <t>Transdev ISTRES (UM)</t>
  </si>
  <si>
    <t>CITEA (UM)</t>
  </si>
  <si>
    <t>STAT (UM)</t>
  </si>
  <si>
    <t>TRANSDEV DAUPHINE (UM)</t>
  </si>
  <si>
    <t>STE DES TRANSPORTS DU BRIANCONNAIS (UM)</t>
  </si>
  <si>
    <t>MARTIN FRERES (UM)</t>
  </si>
  <si>
    <t>TRANSAVOIE (UM)</t>
  </si>
  <si>
    <t>MONTBLANC BUS (UM)</t>
  </si>
  <si>
    <t>CROLARD SA (UM)</t>
  </si>
  <si>
    <t>TRANSPORT BERARD (UM)</t>
  </si>
  <si>
    <t>VEOLIA TRANSPORT ROANNE (UM)</t>
  </si>
  <si>
    <t>TRANSDEV AUVERGNE (UM)</t>
  </si>
  <si>
    <t>RMTT (UM)</t>
  </si>
  <si>
    <t>TCRA (UM)</t>
  </si>
  <si>
    <t>TRANSPORTS PUBLICS DE L'AGGLOMERATION ST (UM)</t>
  </si>
  <si>
    <t>TPL10_Dest</t>
  </si>
  <si>
    <t>value</t>
  </si>
  <si>
    <t>English</t>
  </si>
  <si>
    <t>ACT_TOT</t>
  </si>
  <si>
    <t>BUDG_TOT</t>
  </si>
  <si>
    <t>TBL Holding</t>
  </si>
  <si>
    <t>Blackburn</t>
  </si>
  <si>
    <t>Burnley</t>
  </si>
  <si>
    <t>Harrogate</t>
  </si>
  <si>
    <t>Keighley</t>
  </si>
  <si>
    <t>York</t>
  </si>
  <si>
    <t>Amstelland Meerlanden</t>
  </si>
  <si>
    <t>Zaanstreek</t>
  </si>
  <si>
    <t>SRE</t>
  </si>
  <si>
    <t>Noord and Midden Zeeland</t>
  </si>
  <si>
    <t>Voorne Putten</t>
  </si>
  <si>
    <t>Parkshuttle</t>
  </si>
  <si>
    <t>Haarlem Ijmond</t>
  </si>
  <si>
    <t>Gooi en Vechtstreek</t>
  </si>
  <si>
    <t>Noord Holland Noord</t>
  </si>
  <si>
    <t>SAN</t>
  </si>
  <si>
    <t>Ijsselmond</t>
  </si>
  <si>
    <t>Valleilijn</t>
  </si>
  <si>
    <t>BALTIMORE YELLOW BUS</t>
  </si>
  <si>
    <t>BALTIMORE PARA - MTA</t>
  </si>
  <si>
    <t>BALTIMORE PARA - BCHD</t>
  </si>
  <si>
    <t>MONMOUTH, NEW JERSEY</t>
  </si>
  <si>
    <t>BOSTON PUBLIC SCHOOLS</t>
  </si>
  <si>
    <t>ESSEX COUNTY</t>
  </si>
  <si>
    <t>WASHINGTON METRO</t>
  </si>
  <si>
    <t>PG COUNTY</t>
  </si>
  <si>
    <t>LOUDOUN COUNTY</t>
  </si>
  <si>
    <t>BRIDGEPORT, CT</t>
  </si>
  <si>
    <t>BALTIMORE CONNECTOR</t>
  </si>
  <si>
    <t>NASSAU COUNTY -FIXED</t>
  </si>
  <si>
    <t>UNION COUNTY</t>
  </si>
  <si>
    <t>HUNTLEIGH</t>
  </si>
  <si>
    <t>HINESVILLE</t>
  </si>
  <si>
    <t>RIVER PARISH</t>
  </si>
  <si>
    <t>COLUMBIA FIXED ROUTE</t>
  </si>
  <si>
    <t>COLUMBIA PARATRANSIT</t>
  </si>
  <si>
    <t>COLUMBIA</t>
  </si>
  <si>
    <t>HUSKIE LINES</t>
  </si>
  <si>
    <t>DETROIT</t>
  </si>
  <si>
    <t>LAS VEGAS - FIXED ROUTE (closed)</t>
  </si>
  <si>
    <t>PHOENIX TRANSIT JV</t>
  </si>
  <si>
    <t>PHOENIX RCC SHUTTLE</t>
  </si>
  <si>
    <t>LADOT DASH 1-2-6</t>
  </si>
  <si>
    <t>LA COUNTY MTA</t>
  </si>
  <si>
    <t>LAS VEGAS PARATRANSIT</t>
  </si>
  <si>
    <t>Foothill Arcadia</t>
  </si>
  <si>
    <t>BARSTOW</t>
  </si>
  <si>
    <t>TEXAS STATE UNIVERSITY</t>
  </si>
  <si>
    <t>RIVERSIDE</t>
  </si>
  <si>
    <t>DENVER RTD</t>
  </si>
  <si>
    <t>SONOMA COUNTY</t>
  </si>
  <si>
    <t>YUBA SUTTER</t>
  </si>
  <si>
    <t>STANFORD UNIVERSITY</t>
  </si>
  <si>
    <t>MODESTO</t>
  </si>
  <si>
    <t>SEATTLE</t>
  </si>
  <si>
    <t>SAN JOSE AIRPORT</t>
  </si>
  <si>
    <t>YOLO</t>
  </si>
  <si>
    <t>San Francisco Call Center</t>
  </si>
  <si>
    <t>SAN DIEGO -ADMINISTRATION</t>
  </si>
  <si>
    <t>SAN DIEGO -EAST COUNTY</t>
  </si>
  <si>
    <t>SAN DIEGO -SOUTH BAY</t>
  </si>
  <si>
    <t>WMATA</t>
  </si>
  <si>
    <t>Access Pittsburgh Intelliride</t>
  </si>
  <si>
    <t>Boston VA Hospital Intelliride</t>
  </si>
  <si>
    <t>Sebring / Desoto Intelliride</t>
  </si>
  <si>
    <t>East Bay Intelliride</t>
  </si>
  <si>
    <t>San Francisco Intelliride</t>
  </si>
  <si>
    <t>Lancaster - AVTA</t>
  </si>
  <si>
    <t>Autobus de l'Estrie</t>
  </si>
  <si>
    <t>Limocar Estrie</t>
  </si>
  <si>
    <t>CIT Chambly-Richelieu-Carignan</t>
  </si>
  <si>
    <t>St-Jean-sur-Richelieu</t>
  </si>
  <si>
    <t>Scolaire Hautes-Rivières</t>
  </si>
  <si>
    <t>Ste-Julie</t>
  </si>
  <si>
    <t>RTL</t>
  </si>
  <si>
    <t>Marguerite d'Youville</t>
  </si>
  <si>
    <t>Autobus la Sapinière</t>
  </si>
  <si>
    <t>Limocar Basses Laurentides</t>
  </si>
  <si>
    <t>Limocar Rive-Sud</t>
  </si>
  <si>
    <t>Limocar Vallée du Richelieu</t>
  </si>
  <si>
    <t>RITAVR</t>
  </si>
  <si>
    <t>CIT Sud-Ouest</t>
  </si>
  <si>
    <t>Guimaraes</t>
  </si>
  <si>
    <t>Braga Barcelos</t>
  </si>
  <si>
    <t>Aveiro</t>
  </si>
  <si>
    <t>Porto</t>
  </si>
  <si>
    <t>Coimbra Interior &amp; Litoral</t>
  </si>
  <si>
    <t>Castelo Branco</t>
  </si>
  <si>
    <t>Douro Sul</t>
  </si>
  <si>
    <t>NSW Region 10/13 and rail replacement</t>
  </si>
  <si>
    <t>NSW Region 12 and rail replacement</t>
  </si>
  <si>
    <t>Rockingham</t>
  </si>
  <si>
    <t>Fremantle</t>
  </si>
  <si>
    <t>Joondalup</t>
  </si>
  <si>
    <t>Translink</t>
  </si>
  <si>
    <t>Melbourne Bus</t>
  </si>
  <si>
    <t xml:space="preserve">r </t>
  </si>
  <si>
    <t>All perimeter</t>
  </si>
  <si>
    <t>Sydney Ferries (Contract)</t>
  </si>
  <si>
    <t>Brisbane Ferries (Contract)</t>
  </si>
  <si>
    <t>French</t>
  </si>
  <si>
    <t>Critères de Tri English</t>
  </si>
  <si>
    <t>5 Worst / Best</t>
  </si>
  <si>
    <t>10 Worst / Best</t>
  </si>
  <si>
    <t>5 Flop / Top</t>
  </si>
  <si>
    <t>10 Flop / Top</t>
  </si>
  <si>
    <t>Tout Périmètre</t>
  </si>
  <si>
    <t>English ( recherchev)</t>
  </si>
  <si>
    <t>Code Choix</t>
  </si>
  <si>
    <t>TPL10_Dest_nosub</t>
  </si>
  <si>
    <t>ROA (*)</t>
  </si>
  <si>
    <t>Var. Coûts due à</t>
  </si>
  <si>
    <t>Luas</t>
  </si>
  <si>
    <t>GREEN TOMATO CARS</t>
  </si>
  <si>
    <t>tango_core_model:</t>
  </si>
  <si>
    <t>TVO (UM)</t>
  </si>
  <si>
    <t>CONFLANS 78 (UM)</t>
  </si>
  <si>
    <t>HOUDAN (UM)</t>
  </si>
  <si>
    <t>BUS EST NORD (UM)</t>
  </si>
  <si>
    <t>BUS EST SUD (UM)</t>
  </si>
  <si>
    <t>Territoire Alsace</t>
  </si>
  <si>
    <t>Territoires Meuse et Moselle</t>
  </si>
  <si>
    <t>Territoires Meurthe &amp; Moselle et Vosges</t>
  </si>
  <si>
    <t>COURRIERS DE L'AUBE (UM)</t>
  </si>
  <si>
    <t>FR_4214</t>
  </si>
  <si>
    <t>FR_7511</t>
  </si>
  <si>
    <t>FR_7514</t>
  </si>
  <si>
    <t>FR_I108</t>
  </si>
  <si>
    <t>FR_7518</t>
  </si>
  <si>
    <t>FR_7520</t>
  </si>
  <si>
    <t>FR_7526</t>
  </si>
  <si>
    <t>VT FOUGÈRES (UM)</t>
  </si>
  <si>
    <t>TRANSDEV ANGOULÊME (UM)</t>
  </si>
  <si>
    <t>VTPR ROCHEFORT (UM)</t>
  </si>
  <si>
    <t>VTRA ROYAN (UM)</t>
  </si>
  <si>
    <t>VOYAGES ET TRANSPORTS DE NORMANDIE (UM)</t>
  </si>
  <si>
    <t>TDU SAINT LÔ (UM)</t>
  </si>
  <si>
    <t>SAINT QUENTIN MOBILITÉS (UM)</t>
  </si>
  <si>
    <t>LAON MOBILITÉS (UM)</t>
  </si>
  <si>
    <t>BESANÇON MOBILITÉS (UM)</t>
  </si>
  <si>
    <t>VEOLIA TRANSDEV NANCY (UM)</t>
  </si>
  <si>
    <t>TDU BÉZIERS (UM)</t>
  </si>
  <si>
    <t>TRANSDEV RAI - SAVOIES (UM)</t>
  </si>
  <si>
    <t>TRANSDEV RAI - RHODALIA (UM)</t>
  </si>
  <si>
    <t>FR_086</t>
  </si>
  <si>
    <t>BTT</t>
  </si>
  <si>
    <t>Rhode Bad Segeberg</t>
  </si>
  <si>
    <t>TDRL - Taeter (Bus)</t>
  </si>
  <si>
    <t>TDOW</t>
  </si>
  <si>
    <t>TT</t>
  </si>
  <si>
    <t>OVR - Waiblingen, Backnang, Hemmingen, Neuffen, Albstadt, Neuenstadt</t>
  </si>
  <si>
    <t>Griensteidl - MVG, MVV, Euroindustriepark</t>
  </si>
  <si>
    <t>MVB</t>
  </si>
  <si>
    <t>VREM</t>
  </si>
  <si>
    <t>AWV</t>
  </si>
  <si>
    <t>New Orleans - Algiers</t>
  </si>
  <si>
    <t>Seattle Bis</t>
  </si>
  <si>
    <t>Seattle Ter</t>
  </si>
  <si>
    <t>PL0000_ET_PMM</t>
  </si>
  <si>
    <t>PL0000_FL_PMM</t>
  </si>
  <si>
    <t>PL0000_MF_PMM</t>
  </si>
  <si>
    <t>LYS</t>
  </si>
  <si>
    <t>MACONNAIS MOBILITES</t>
  </si>
  <si>
    <t>Transdev Normandie Pays de Caux (UM)</t>
  </si>
  <si>
    <t>TRANSDEV ARTOIS GOHELLE</t>
  </si>
  <si>
    <t>Bus Est Autres</t>
  </si>
  <si>
    <t>Bus Est Meuse et Moselle</t>
  </si>
  <si>
    <t>Bus Est Meurhe et Moselle &amp; Vosges</t>
  </si>
  <si>
    <t>TD SDDV</t>
  </si>
  <si>
    <t>TD BRIVE (UM)</t>
  </si>
  <si>
    <t>TD Niort Agglomération</t>
  </si>
  <si>
    <t>TDU Niort</t>
  </si>
  <si>
    <t>Transdev La Rochelle</t>
  </si>
  <si>
    <t>TESO LA ROCHELLE</t>
  </si>
  <si>
    <t>T3M</t>
  </si>
  <si>
    <t>Transdev Vichy</t>
  </si>
  <si>
    <t>TRANSDEV DROME</t>
  </si>
  <si>
    <t>TRANSDEV ALBERTVILLE</t>
  </si>
  <si>
    <t>TIL</t>
  </si>
  <si>
    <t>Rossendale Transport Limited</t>
  </si>
  <si>
    <t>TRANSDEV BLAZEFIELD LIMITED</t>
  </si>
  <si>
    <t>BOB - Oberlandbahn</t>
  </si>
  <si>
    <t>BOB - Meridian</t>
  </si>
  <si>
    <t>NWB: Weser-Ems-Netz</t>
  </si>
  <si>
    <t>NWB: Ostwestfalen-Lippe-Netz</t>
  </si>
  <si>
    <t>NWB: Emscher-Münsterland / B1</t>
  </si>
  <si>
    <t>NWB: Niers-Rhein-Emscher</t>
  </si>
  <si>
    <t>NWB: Regio-S-Bahn Bremen/Niedersachsen</t>
  </si>
  <si>
    <t>NWB: Weser-Lammetalbahn</t>
  </si>
  <si>
    <t>TDST</t>
  </si>
  <si>
    <t>BRB</t>
  </si>
  <si>
    <t>TR - Mittelrheinbahn</t>
  </si>
  <si>
    <t>TDM Mittelsachsen</t>
  </si>
  <si>
    <t>GER_931_01</t>
  </si>
  <si>
    <t>R6</t>
  </si>
  <si>
    <t>BOB - EMS</t>
  </si>
  <si>
    <t>TDRL - RBE (Train)</t>
  </si>
  <si>
    <t>TDSeW</t>
  </si>
  <si>
    <t>Habus</t>
  </si>
  <si>
    <t>Rheinbus</t>
  </si>
  <si>
    <t>Westbus</t>
  </si>
  <si>
    <t>NVB technical</t>
  </si>
  <si>
    <t>TDRM</t>
  </si>
  <si>
    <t>HVG</t>
  </si>
  <si>
    <t>NVG</t>
  </si>
  <si>
    <t>WEG - Strohgäubahn, Wieslauftalbahn, Tälesbahn, Schönbuchbahn</t>
  </si>
  <si>
    <t>PAL - Edenkoben, Waibstadt, Rheinpfalz</t>
  </si>
  <si>
    <t>SSH</t>
  </si>
  <si>
    <t>SVG</t>
  </si>
  <si>
    <t>TDNW</t>
  </si>
  <si>
    <t>GER_2004_01</t>
  </si>
  <si>
    <t>GER_2004_02</t>
  </si>
  <si>
    <t>GER_2004_03</t>
  </si>
  <si>
    <t>GER_118</t>
  </si>
  <si>
    <t>Transdev Nord GmbH</t>
  </si>
  <si>
    <t>WBG</t>
  </si>
  <si>
    <t>TDRL - Messe Düsseldorf</t>
  </si>
  <si>
    <t>Rohde Airbus</t>
  </si>
  <si>
    <t>GROWTH CZECH REPUBLIC</t>
  </si>
  <si>
    <t>TD Morava</t>
  </si>
  <si>
    <t>TD Ceska republika</t>
  </si>
  <si>
    <t>Hoekse-Waarde Goeree Overflakkee</t>
  </si>
  <si>
    <t>Haaglanden</t>
  </si>
  <si>
    <t>TRAMWAY DE RABAT</t>
  </si>
  <si>
    <t>CONTRAT POUR L'EXPLOITATION DU TRAMWAY DE RABAT SALE 2/C/2010</t>
  </si>
  <si>
    <t>Trambaix</t>
  </si>
  <si>
    <t>Trambesos</t>
  </si>
  <si>
    <t>Sydney Light Rail</t>
  </si>
  <si>
    <t>CAT - Perth</t>
  </si>
  <si>
    <t>Perth Stadium</t>
  </si>
  <si>
    <t>Great River City Light Rail</t>
  </si>
  <si>
    <t>Transdev Sydney Ferries</t>
  </si>
  <si>
    <t>Commercial Revenue</t>
  </si>
  <si>
    <t>Ferry on Demand</t>
  </si>
  <si>
    <t>Transdev Auckland Ltd</t>
  </si>
  <si>
    <t>Transdev Wellington</t>
  </si>
  <si>
    <t>E4:an</t>
  </si>
  <si>
    <t>Eslöv</t>
  </si>
  <si>
    <t>Simrishamn</t>
  </si>
  <si>
    <t>Österlen-Tomelilla</t>
  </si>
  <si>
    <t>Kristianstad</t>
  </si>
  <si>
    <t>Trelleborg</t>
  </si>
  <si>
    <t>Umeå City</t>
  </si>
  <si>
    <t>Skåneexpressen</t>
  </si>
  <si>
    <t>Malmö-Lund</t>
  </si>
  <si>
    <t>Linköping</t>
  </si>
  <si>
    <t>Norrköping</t>
  </si>
  <si>
    <t>Eskilstuna</t>
  </si>
  <si>
    <t>Borås</t>
  </si>
  <si>
    <t>Göteborg Väster</t>
  </si>
  <si>
    <t>Stockholm North</t>
  </si>
  <si>
    <t>Umeå Region</t>
  </si>
  <si>
    <t>Styrsöbolaget</t>
  </si>
  <si>
    <t>Disa</t>
  </si>
  <si>
    <t>Mellersta Skärgård</t>
  </si>
  <si>
    <t>Kustpilen</t>
  </si>
  <si>
    <t>Öresundståg</t>
  </si>
  <si>
    <t>Krösatåg Syd</t>
  </si>
  <si>
    <t>Krösatåg Nord</t>
  </si>
  <si>
    <t>Upptåget</t>
  </si>
  <si>
    <t>FAC Öst</t>
  </si>
  <si>
    <t>FAC Väst</t>
  </si>
  <si>
    <t>Snälltåget</t>
  </si>
  <si>
    <t>Båtbussarna/FACC</t>
  </si>
  <si>
    <t>Redvan Spa</t>
  </si>
  <si>
    <t>Redsupport SPA</t>
  </si>
  <si>
    <t>NYDOT Intercounty Express</t>
  </si>
  <si>
    <t>NYDOT Intercounty Express (Startup)</t>
  </si>
  <si>
    <t>Lansing CATA</t>
  </si>
  <si>
    <t>INDYGO</t>
  </si>
  <si>
    <t>CONCORD</t>
  </si>
  <si>
    <t>GREENSBORO</t>
  </si>
  <si>
    <t>COBB COUNTY</t>
  </si>
  <si>
    <t>Georgia North</t>
  </si>
  <si>
    <t>JEFFERSON PARISH</t>
  </si>
  <si>
    <t>CARTA</t>
  </si>
  <si>
    <t>TAPS</t>
  </si>
  <si>
    <t>Georgia South</t>
  </si>
  <si>
    <t>NC State Wolfline</t>
  </si>
  <si>
    <t>NEW ORLEANS -ADMIN</t>
  </si>
  <si>
    <t>New Orleans -Marine</t>
  </si>
  <si>
    <t>VICTOR VALLEY</t>
  </si>
  <si>
    <t>NAPA COUNTY</t>
  </si>
  <si>
    <t>CHICO AREA</t>
  </si>
  <si>
    <t>REDDING</t>
  </si>
  <si>
    <t>ANTELOPE VALLEY</t>
  </si>
  <si>
    <t>GRAND VALLEY TRANSIT</t>
  </si>
  <si>
    <t>DENVER PARATRANSIT</t>
  </si>
  <si>
    <t>SAN DIEGO -CHULA VISTA</t>
  </si>
  <si>
    <t>FOOTHILL TRANSIT</t>
  </si>
  <si>
    <t>ANAHEIM RESORT TRANSPORTATION</t>
  </si>
  <si>
    <t>VALLEY METRO</t>
  </si>
  <si>
    <t>US_283</t>
  </si>
  <si>
    <t>Detroit Streetcar</t>
  </si>
  <si>
    <t>Regional Streetcar</t>
  </si>
  <si>
    <t>Milwaukee Streetcar</t>
  </si>
  <si>
    <t>Milwaukee Streetcar (Startup)</t>
  </si>
  <si>
    <t>LA Express</t>
  </si>
  <si>
    <t>SPRINTER</t>
  </si>
  <si>
    <t>TRI-RAIL</t>
  </si>
  <si>
    <t>Cincinnati Streetcar</t>
  </si>
  <si>
    <t>Detroit Streetcar (Start up)</t>
  </si>
  <si>
    <t>Nebraska Net Bis</t>
  </si>
  <si>
    <t>OHANA HEALTH PLAN</t>
  </si>
  <si>
    <t>BURLINGTON LINK</t>
  </si>
  <si>
    <t>NASSAU COUNTY -PARATRANSIT</t>
  </si>
  <si>
    <t>NEW ORLEANS -FIXED ROUTE</t>
  </si>
  <si>
    <t>NEW ORLEANS -STREET CAR</t>
  </si>
  <si>
    <t>NEW ORLEANS -STREET CAR PROJ</t>
  </si>
  <si>
    <t>NEW ORLEANS -PARATRANSIT</t>
  </si>
  <si>
    <t>509 PHOENIX TRANSIT JV</t>
  </si>
  <si>
    <t>830 PHOENIX RCC SHUTTLE</t>
  </si>
  <si>
    <t>ARCHIVE Detroit Streetcar</t>
  </si>
  <si>
    <t>YORK -SOUTHWEST</t>
  </si>
  <si>
    <t>RIC</t>
  </si>
  <si>
    <t>Hurontario</t>
  </si>
  <si>
    <t>Hamilton</t>
  </si>
  <si>
    <t>Forecast 1</t>
  </si>
  <si>
    <t>Forecast 2</t>
  </si>
  <si>
    <t>FC_1_TOT</t>
  </si>
  <si>
    <t>FC_2_TOT</t>
  </si>
  <si>
    <t>Budget</t>
  </si>
  <si>
    <t>Phase TCM</t>
  </si>
  <si>
    <t>Actual</t>
  </si>
  <si>
    <t>BUDG_VC_TOT</t>
  </si>
  <si>
    <t>FC_1_VC_TOT</t>
  </si>
  <si>
    <t>FC_2_VC_TOT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</si>
</sst>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quot; pts&quot;"/>
    <numFmt numFmtId="166" formatCode="#,##0.000"/>
  </numFmts>
  <fonts count="33"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b/>
      <sz val="11"/>
      <color indexed="53"/>
      <name val="Calibri"/>
      <family val="2"/>
    </font>
    <font>
      <b/>
      <sz val="11"/>
      <name val="Calibri"/>
      <family val="2"/>
    </font>
    <font>
      <sz val="11"/>
      <name val="Calibri"/>
      <family val="2"/>
    </font>
    <font>
      <b/>
      <sz val="11"/>
      <color indexed="57"/>
      <name val="Wingdings"/>
      <charset val="2"/>
    </font>
    <font>
      <b/>
      <sz val="11"/>
      <color theme="1" tint="0.249977111117893"/>
      <name val="Calibri"/>
      <family val="2"/>
    </font>
    <font>
      <sz val="11"/>
      <color theme="1"/>
      <name val="Calibri"/>
      <family val="2"/>
    </font>
    <font>
      <sz val="9"/>
      <color theme="1"/>
      <name val="Calibri"/>
      <family val="2"/>
      <scheme val="minor"/>
    </font>
    <font>
      <b/>
      <sz val="20"/>
      <color indexed="9"/>
      <name val="Calibri"/>
      <family val="2"/>
    </font>
    <font>
      <b/>
      <i/>
      <sz val="16"/>
      <color indexed="9"/>
      <name val="Calibri"/>
      <family val="2"/>
    </font>
    <font>
      <sz val="11"/>
      <color theme="1"/>
      <name val="Arial"/>
      <family val="2"/>
    </font>
    <font>
      <b/>
      <sz val="14"/>
      <color indexed="9"/>
      <name val="Calibri"/>
      <family val="2"/>
    </font>
    <font>
      <b/>
      <sz val="11"/>
      <color indexed="9"/>
      <name val="Calibri"/>
      <family val="2"/>
    </font>
    <font>
      <b/>
      <sz val="12"/>
      <color indexed="9"/>
      <name val="Calibri"/>
      <family val="2"/>
    </font>
    <font>
      <b/>
      <sz val="11"/>
      <color theme="1" tint="0.249977111117893"/>
      <name val="Wingdings 3"/>
      <family val="1"/>
      <charset val="2"/>
    </font>
    <font>
      <b/>
      <sz val="11"/>
      <color theme="3" tint="0.39997558519241921"/>
      <name val="Wingdings 3"/>
      <family val="1"/>
      <charset val="2"/>
    </font>
    <font>
      <b/>
      <sz val="14"/>
      <color theme="3" tint="0.39997558519241921"/>
      <name val="Wingdings 3"/>
      <family val="1"/>
      <charset val="2"/>
    </font>
    <font>
      <sz val="9"/>
      <color indexed="81"/>
      <name val="Tahoma"/>
      <family val="2"/>
    </font>
    <font>
      <b/>
      <sz val="9"/>
      <color indexed="81"/>
      <name val="Tahoma"/>
      <family val="2"/>
    </font>
    <font>
      <sz val="11"/>
      <color theme="1" tint="0.249977111117893"/>
      <name val="Calibri"/>
      <family val="2"/>
    </font>
    <font>
      <b/>
      <sz val="11"/>
      <color rgb="FFFF0000"/>
      <name val="Calibri"/>
      <family val="2"/>
      <scheme val="minor"/>
    </font>
    <font>
      <sz val="14"/>
      <color theme="1"/>
      <name val="Arial"/>
      <family val="2"/>
    </font>
    <font>
      <b/>
      <sz val="20"/>
      <color theme="0"/>
      <name val="Calibri"/>
      <family val="2"/>
      <scheme val="minor"/>
    </font>
    <font>
      <sz val="12"/>
      <color theme="1"/>
      <name val="Arial"/>
      <family val="2"/>
    </font>
    <font>
      <b/>
      <sz val="14"/>
      <color rgb="FFFF0000"/>
      <name val="Arial"/>
      <family val="2"/>
    </font>
    <font>
      <b/>
      <sz val="14"/>
      <color rgb="FF000000"/>
      <name val="Arial"/>
      <family val="2"/>
    </font>
    <font>
      <u/>
      <sz val="12"/>
      <color theme="1"/>
      <name val="Arial"/>
      <family val="2"/>
    </font>
    <font>
      <b/>
      <sz val="12"/>
      <color theme="1"/>
      <name val="Arial"/>
      <family val="2"/>
    </font>
    <font>
      <b/>
      <sz val="11"/>
      <color rgb="FF000000"/>
      <name val="Calibri"/>
      <family val="2"/>
    </font>
  </fonts>
  <fills count="14">
    <fill>
      <patternFill patternType="none"/>
    </fill>
    <fill>
      <patternFill patternType="gray125"/>
    </fill>
    <fill>
      <patternFill patternType="solid">
        <fgColor theme="9" tint="0.59999389629810485"/>
        <bgColor indexed="64"/>
      </patternFill>
    </fill>
    <fill>
      <patternFill patternType="solid">
        <fgColor rgb="FFD9D9D9"/>
        <bgColor indexed="64"/>
      </patternFill>
    </fill>
    <fill>
      <patternFill patternType="solid">
        <fgColor rgb="FFC5C5C5"/>
        <bgColor indexed="64"/>
      </patternFill>
    </fill>
    <fill>
      <patternFill patternType="solid">
        <fgColor rgb="FFEDEDED"/>
        <bgColor indexed="64"/>
      </patternFill>
    </fill>
    <fill>
      <gradientFill>
        <stop position="0">
          <color theme="0"/>
        </stop>
        <stop position="1">
          <color rgb="FFFF0000"/>
        </stop>
      </gradientFill>
    </fill>
    <fill>
      <patternFill patternType="solid">
        <fgColor theme="4" tint="0.79998168889431442"/>
        <bgColor indexed="64"/>
      </patternFill>
    </fill>
    <fill>
      <patternFill patternType="solid">
        <fgColor rgb="FFDDDDDD"/>
        <bgColor indexed="64"/>
      </patternFill>
    </fill>
    <fill>
      <patternFill patternType="solid">
        <fgColor theme="0" tint="-4.9989318521683403E-2"/>
        <bgColor indexed="64"/>
      </patternFill>
    </fill>
    <fill>
      <gradientFill degree="90">
        <stop position="0">
          <color theme="0" tint="-0.34900967436750391"/>
        </stop>
        <stop position="1">
          <color theme="0" tint="-0.49803155613879818"/>
        </stop>
      </gradientFill>
    </fill>
    <fill>
      <gradientFill degree="90">
        <stop position="0">
          <color rgb="FFC5C5C5"/>
        </stop>
        <stop position="1">
          <color theme="0" tint="-0.1490218817712943"/>
        </stop>
      </gradientFill>
    </fill>
    <fill>
      <patternFill patternType="solid">
        <fgColor theme="9" tint="0.59999389629810485"/>
        <bgColor auto="1"/>
      </patternFill>
    </fill>
    <fill>
      <patternFill patternType="solid">
        <fgColor theme="9" tint="-0.249977111117893"/>
        <bgColor indexed="64"/>
      </patternFill>
    </fill>
  </fills>
  <borders count="5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FF0000"/>
      </left>
      <right/>
      <top/>
      <bottom/>
      <diagonal/>
    </border>
    <border>
      <left/>
      <right/>
      <top style="thin">
        <color theme="0"/>
      </top>
      <bottom style="thin">
        <color theme="0"/>
      </bottom>
      <diagonal/>
    </border>
    <border>
      <left/>
      <right style="dotted">
        <color rgb="FFFF0000"/>
      </right>
      <top/>
      <bottom/>
      <diagonal/>
    </border>
    <border>
      <left style="dotted">
        <color rgb="FFFF0000"/>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thin">
        <color theme="0"/>
      </left>
      <right style="thin">
        <color theme="0"/>
      </right>
      <top/>
      <bottom/>
      <diagonal/>
    </border>
    <border>
      <left style="dotted">
        <color rgb="FFFF0000"/>
      </left>
      <right style="dotted">
        <color theme="0"/>
      </right>
      <top/>
      <bottom/>
      <diagonal/>
    </border>
    <border>
      <left/>
      <right style="thin">
        <color rgb="FFFF0000"/>
      </right>
      <top/>
      <bottom/>
      <diagonal/>
    </border>
    <border>
      <left/>
      <right/>
      <top style="thin">
        <color theme="0"/>
      </top>
      <bottom/>
      <diagonal/>
    </border>
    <border>
      <left/>
      <right/>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dotted">
        <color rgb="FFB8A888"/>
      </left>
      <right style="dotted">
        <color rgb="FFB8A888"/>
      </right>
      <top style="dotted">
        <color rgb="FFB8A888"/>
      </top>
      <bottom style="dotted">
        <color rgb="FFB8A888"/>
      </bottom>
      <diagonal/>
    </border>
    <border>
      <left style="thin">
        <color theme="0" tint="-4.9989318521683403E-2"/>
      </left>
      <right style="thin">
        <color theme="0" tint="-4.9989318521683403E-2"/>
      </right>
      <top/>
      <bottom style="thin">
        <color theme="0" tint="-4.9989318521683403E-2"/>
      </bottom>
      <diagonal/>
    </border>
    <border>
      <left/>
      <right/>
      <top/>
      <bottom style="thin">
        <color theme="0"/>
      </bottom>
      <diagonal/>
    </border>
    <border>
      <left/>
      <right/>
      <top/>
      <bottom style="thin">
        <color theme="0" tint="-4.9989318521683403E-2"/>
      </bottom>
      <diagonal/>
    </border>
    <border>
      <left style="dotted">
        <color rgb="FFFF0000"/>
      </left>
      <right/>
      <top style="dotted">
        <color rgb="FFFF0000"/>
      </top>
      <bottom/>
      <diagonal/>
    </border>
    <border>
      <left/>
      <right/>
      <top style="dotted">
        <color rgb="FFFF0000"/>
      </top>
      <bottom/>
      <diagonal/>
    </border>
    <border>
      <left/>
      <right style="dotted">
        <color rgb="FFFF0000"/>
      </right>
      <top style="dotted">
        <color rgb="FFFF0000"/>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bottom/>
      <diagonal/>
    </border>
    <border>
      <left style="dotted">
        <color rgb="FFFF0000"/>
      </left>
      <right style="thin">
        <color theme="0"/>
      </right>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bottom style="thin">
        <color theme="0"/>
      </bottom>
      <diagonal/>
    </border>
    <border>
      <left style="dotted">
        <color rgb="FFFF0000"/>
      </left>
      <right/>
      <top/>
      <bottom style="dotted">
        <color rgb="FFFF0000"/>
      </bottom>
      <diagonal/>
    </border>
    <border>
      <left/>
      <right/>
      <top/>
      <bottom style="dotted">
        <color rgb="FFFF0000"/>
      </bottom>
      <diagonal/>
    </border>
    <border>
      <left/>
      <right style="dotted">
        <color rgb="FFFF0000"/>
      </right>
      <top/>
      <bottom style="dotted">
        <color rgb="FFFF0000"/>
      </bottom>
      <diagonal/>
    </border>
    <border>
      <left style="thin">
        <color rgb="FFFF0000"/>
      </left>
      <right/>
      <top/>
      <bottom style="thin">
        <color rgb="FFFF0000"/>
      </bottom>
      <diagonal/>
    </border>
    <border>
      <left/>
      <right style="thin">
        <color rgb="FFFF0000"/>
      </right>
      <top/>
      <bottom style="thin">
        <color rgb="FFFF0000"/>
      </bottom>
      <diagonal/>
    </border>
    <border>
      <left/>
      <right style="thin">
        <color theme="0"/>
      </right>
      <top/>
      <bottom/>
      <diagonal/>
    </border>
    <border>
      <left style="dotted">
        <color theme="0"/>
      </left>
      <right style="dotted">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4.9989318521683403E-2"/>
      </left>
      <right/>
      <top/>
      <bottom style="thin">
        <color theme="0"/>
      </bottom>
      <diagonal/>
    </border>
    <border>
      <left style="thin">
        <color theme="0"/>
      </left>
      <right/>
      <top style="thin">
        <color theme="0"/>
      </top>
      <bottom style="thin">
        <color theme="0"/>
      </bottom>
      <diagonal/>
    </border>
  </borders>
  <cellStyleXfs count="6">
    <xf numFmtId="0" fontId="0" fillId="0" borderId="0"/>
    <xf numFmtId="9" fontId="1" fillId="0" borderId="0" applyFont="0" applyFill="0" applyBorder="0" applyAlignment="0" applyProtection="0"/>
    <xf numFmtId="0" fontId="4" fillId="0" borderId="0"/>
    <xf numFmtId="0" fontId="4" fillId="0" borderId="0"/>
    <xf numFmtId="0" fontId="4" fillId="0" borderId="0"/>
    <xf numFmtId="0" fontId="4" fillId="0" borderId="0"/>
  </cellStyleXfs>
  <cellXfs count="156">
    <xf numFmtId="0" fontId="0" fillId="0" borderId="0" xfId="0"/>
    <xf numFmtId="0" fontId="2" fillId="0" borderId="0" xfId="0" applyFont="1"/>
    <xf numFmtId="0" fontId="0" fillId="2" borderId="1" xfId="0" applyFill="1" applyBorder="1"/>
    <xf numFmtId="0" fontId="0" fillId="2" borderId="2" xfId="0" applyFill="1" applyBorder="1"/>
    <xf numFmtId="0" fontId="0" fillId="2" borderId="0" xfId="0" applyFill="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5" fillId="0" borderId="0" xfId="2" applyFont="1" applyFill="1" applyBorder="1" applyAlignment="1" applyProtection="1">
      <alignment horizontal="center" vertical="center"/>
    </xf>
    <xf numFmtId="0" fontId="5" fillId="0" borderId="7" xfId="2" applyFont="1" applyFill="1" applyBorder="1" applyAlignment="1" applyProtection="1">
      <alignment horizontal="center" vertical="center"/>
    </xf>
    <xf numFmtId="0" fontId="6" fillId="3" borderId="8" xfId="3" applyFont="1" applyFill="1" applyBorder="1" applyAlignment="1">
      <alignment horizontal="left" vertical="center" indent="1"/>
    </xf>
    <xf numFmtId="0" fontId="7" fillId="0" borderId="9" xfId="4" applyFont="1" applyFill="1" applyBorder="1" applyAlignment="1">
      <alignment horizontal="left" indent="1"/>
    </xf>
    <xf numFmtId="0" fontId="8" fillId="0" borderId="10" xfId="5" applyFont="1" applyFill="1" applyBorder="1" applyAlignment="1">
      <alignment horizontal="center" vertical="center"/>
    </xf>
    <xf numFmtId="3" fontId="10" fillId="3" borderId="11" xfId="3" applyNumberFormat="1" applyFont="1" applyFill="1" applyBorder="1" applyAlignment="1">
      <alignment horizontal="right" vertical="center" wrapText="1" indent="1"/>
    </xf>
    <xf numFmtId="3" fontId="11" fillId="2" borderId="0" xfId="0" applyNumberFormat="1" applyFont="1" applyFill="1"/>
    <xf numFmtId="164" fontId="10" fillId="5" borderId="12" xfId="1" applyNumberFormat="1" applyFont="1" applyFill="1" applyBorder="1" applyAlignment="1">
      <alignment horizontal="right" vertical="center" wrapText="1" indent="1"/>
    </xf>
    <xf numFmtId="165" fontId="10" fillId="5" borderId="13" xfId="3" applyNumberFormat="1" applyFont="1" applyFill="1" applyBorder="1" applyAlignment="1">
      <alignment vertical="center" wrapText="1"/>
    </xf>
    <xf numFmtId="4" fontId="11" fillId="2" borderId="0" xfId="0" applyNumberFormat="1" applyFont="1" applyFill="1"/>
    <xf numFmtId="166" fontId="11" fillId="2" borderId="0" xfId="0" applyNumberFormat="1" applyFont="1" applyFill="1"/>
    <xf numFmtId="0" fontId="0" fillId="0" borderId="14" xfId="0" applyBorder="1"/>
    <xf numFmtId="0" fontId="0" fillId="0" borderId="9" xfId="0" applyBorder="1" applyAlignment="1"/>
    <xf numFmtId="0" fontId="0" fillId="0" borderId="15" xfId="0" applyBorder="1" applyAlignment="1"/>
    <xf numFmtId="0" fontId="0" fillId="0" borderId="16" xfId="0" applyBorder="1"/>
    <xf numFmtId="4" fontId="0" fillId="0" borderId="0" xfId="0" applyNumberFormat="1"/>
    <xf numFmtId="0" fontId="3" fillId="0" borderId="0" xfId="0" applyFont="1"/>
    <xf numFmtId="0" fontId="0" fillId="0" borderId="18" xfId="0" applyBorder="1"/>
    <xf numFmtId="0" fontId="0" fillId="0" borderId="19" xfId="0" applyBorder="1"/>
    <xf numFmtId="0" fontId="0" fillId="0" borderId="20" xfId="0" applyBorder="1"/>
    <xf numFmtId="0" fontId="0" fillId="0" borderId="21" xfId="0" applyBorder="1"/>
    <xf numFmtId="0" fontId="0" fillId="0" borderId="0" xfId="0" applyFill="1"/>
    <xf numFmtId="0" fontId="0" fillId="0" borderId="16" xfId="0" applyFill="1" applyBorder="1"/>
    <xf numFmtId="0" fontId="14" fillId="7" borderId="22" xfId="0" applyFont="1" applyFill="1" applyBorder="1" applyAlignment="1" applyProtection="1">
      <alignment horizontal="left" vertical="center" wrapText="1"/>
      <protection locked="0"/>
    </xf>
    <xf numFmtId="0" fontId="0" fillId="0" borderId="0" xfId="0" applyFont="1"/>
    <xf numFmtId="0" fontId="15" fillId="0" borderId="26" xfId="4" applyFont="1" applyFill="1" applyBorder="1" applyAlignment="1">
      <alignment horizontal="center" vertical="center" wrapText="1"/>
    </xf>
    <xf numFmtId="0" fontId="15" fillId="0" borderId="27" xfId="4" applyFont="1" applyFill="1" applyBorder="1" applyAlignment="1">
      <alignment horizontal="center" vertical="center" wrapText="1"/>
    </xf>
    <xf numFmtId="0" fontId="0" fillId="0" borderId="28" xfId="0" applyBorder="1"/>
    <xf numFmtId="0" fontId="0" fillId="0" borderId="0" xfId="0" applyAlignment="1"/>
    <xf numFmtId="0" fontId="0" fillId="0" borderId="0" xfId="0" applyFill="1" applyAlignment="1"/>
    <xf numFmtId="0" fontId="16" fillId="10" borderId="24" xfId="4" applyFont="1" applyFill="1" applyBorder="1" applyAlignment="1">
      <alignment vertical="center" wrapText="1"/>
    </xf>
    <xf numFmtId="0" fontId="0" fillId="0" borderId="12" xfId="0" applyBorder="1"/>
    <xf numFmtId="0" fontId="16" fillId="10" borderId="30" xfId="4" applyFont="1" applyFill="1" applyBorder="1" applyAlignment="1">
      <alignment vertical="center" wrapText="1"/>
    </xf>
    <xf numFmtId="0" fontId="0" fillId="0" borderId="32" xfId="0" applyBorder="1" applyAlignment="1"/>
    <xf numFmtId="0" fontId="0" fillId="0" borderId="16" xfId="0" applyBorder="1" applyAlignment="1"/>
    <xf numFmtId="0" fontId="6" fillId="12" borderId="12" xfId="4" applyFont="1" applyFill="1" applyBorder="1" applyAlignment="1">
      <alignment vertical="center" wrapText="1"/>
    </xf>
    <xf numFmtId="0" fontId="9" fillId="11" borderId="12" xfId="4" applyFont="1" applyFill="1" applyBorder="1" applyAlignment="1">
      <alignment horizontal="center" vertical="center" wrapText="1"/>
    </xf>
    <xf numFmtId="0" fontId="0" fillId="0" borderId="9" xfId="0" applyBorder="1"/>
    <xf numFmtId="0" fontId="0" fillId="0" borderId="32" xfId="0" applyBorder="1"/>
    <xf numFmtId="0" fontId="9" fillId="11" borderId="33" xfId="4" applyFont="1" applyFill="1" applyBorder="1" applyAlignment="1">
      <alignment horizontal="center" vertical="center" wrapText="1"/>
    </xf>
    <xf numFmtId="0" fontId="5" fillId="2" borderId="0" xfId="2" applyFont="1" applyFill="1" applyBorder="1" applyAlignment="1" applyProtection="1">
      <alignment horizontal="center" vertical="center"/>
    </xf>
    <xf numFmtId="0" fontId="5" fillId="2" borderId="7" xfId="2" applyFont="1" applyFill="1" applyBorder="1" applyAlignment="1" applyProtection="1">
      <alignment horizontal="center" vertical="center"/>
    </xf>
    <xf numFmtId="0" fontId="0" fillId="2" borderId="0" xfId="0" applyFill="1" applyAlignment="1">
      <alignment horizontal="right"/>
    </xf>
    <xf numFmtId="0" fontId="7" fillId="2" borderId="9" xfId="4" applyFont="1" applyFill="1" applyBorder="1" applyAlignment="1">
      <alignment horizontal="left" indent="1"/>
    </xf>
    <xf numFmtId="0" fontId="8" fillId="2" borderId="10" xfId="5" applyFont="1" applyFill="1" applyBorder="1" applyAlignment="1">
      <alignment horizontal="center" vertical="center"/>
    </xf>
    <xf numFmtId="0" fontId="9" fillId="12" borderId="0" xfId="4" applyFont="1" applyFill="1" applyBorder="1" applyAlignment="1">
      <alignment horizontal="center" vertical="center" wrapText="1"/>
    </xf>
    <xf numFmtId="0" fontId="9" fillId="13" borderId="0" xfId="4" applyFont="1" applyFill="1" applyBorder="1" applyAlignment="1">
      <alignment horizontal="right" vertical="center" wrapText="1"/>
    </xf>
    <xf numFmtId="0" fontId="9" fillId="13" borderId="0" xfId="4" applyFont="1" applyFill="1" applyBorder="1" applyAlignment="1">
      <alignment horizontal="left" vertical="center" wrapText="1"/>
    </xf>
    <xf numFmtId="0" fontId="9" fillId="13" borderId="0" xfId="4" applyFont="1" applyFill="1" applyBorder="1" applyAlignment="1">
      <alignment horizontal="center" vertical="center" wrapText="1"/>
    </xf>
    <xf numFmtId="0" fontId="9" fillId="13" borderId="0" xfId="4" applyFont="1" applyFill="1" applyBorder="1" applyAlignment="1">
      <alignment vertical="center" wrapText="1"/>
    </xf>
    <xf numFmtId="0" fontId="9" fillId="12" borderId="0" xfId="4" applyFont="1" applyFill="1" applyBorder="1" applyAlignment="1">
      <alignment vertical="center" wrapText="1"/>
    </xf>
    <xf numFmtId="0" fontId="0" fillId="2" borderId="0" xfId="0" applyFill="1" applyBorder="1"/>
    <xf numFmtId="0" fontId="6" fillId="12" borderId="0" xfId="4" applyFont="1" applyFill="1" applyBorder="1" applyAlignment="1">
      <alignment horizontal="center" vertical="center" wrapText="1"/>
    </xf>
    <xf numFmtId="0" fontId="0" fillId="2" borderId="9" xfId="0" applyFill="1" applyBorder="1"/>
    <xf numFmtId="0" fontId="0" fillId="2" borderId="10" xfId="0" applyFill="1" applyBorder="1"/>
    <xf numFmtId="0" fontId="9" fillId="12" borderId="30" xfId="4" applyFont="1" applyFill="1" applyBorder="1" applyAlignment="1">
      <alignment horizontal="center" vertical="center" wrapText="1"/>
    </xf>
    <xf numFmtId="0" fontId="9" fillId="0" borderId="0" xfId="4" applyFont="1" applyFill="1" applyBorder="1" applyAlignment="1">
      <alignment horizontal="center" vertical="center" wrapText="1"/>
    </xf>
    <xf numFmtId="0" fontId="19" fillId="0" borderId="0" xfId="4" applyFont="1" applyFill="1" applyBorder="1" applyAlignment="1">
      <alignment horizontal="center" wrapText="1"/>
    </xf>
    <xf numFmtId="0" fontId="0" fillId="0" borderId="10" xfId="0" applyBorder="1"/>
    <xf numFmtId="0" fontId="9" fillId="0" borderId="30" xfId="4" applyFont="1" applyFill="1" applyBorder="1" applyAlignment="1">
      <alignment horizontal="center" vertical="center" wrapText="1"/>
    </xf>
    <xf numFmtId="0" fontId="0" fillId="0" borderId="40" xfId="0" applyBorder="1"/>
    <xf numFmtId="0" fontId="0" fillId="0" borderId="41" xfId="0" applyBorder="1"/>
    <xf numFmtId="0" fontId="2" fillId="0" borderId="0" xfId="0" applyFont="1" applyAlignment="1">
      <alignment horizontal="center" vertical="center"/>
    </xf>
    <xf numFmtId="10" fontId="0" fillId="0" borderId="0" xfId="0" applyNumberFormat="1"/>
    <xf numFmtId="10" fontId="0" fillId="0" borderId="0" xfId="0" applyNumberFormat="1" applyFill="1"/>
    <xf numFmtId="10" fontId="0" fillId="0" borderId="0" xfId="0" applyNumberFormat="1" applyAlignment="1"/>
    <xf numFmtId="0" fontId="0" fillId="0" borderId="0" xfId="0" applyBorder="1" applyAlignment="1"/>
    <xf numFmtId="0" fontId="5" fillId="0" borderId="37" xfId="2" applyFont="1" applyFill="1" applyBorder="1" applyAlignment="1" applyProtection="1">
      <alignment horizontal="center" vertical="center"/>
    </xf>
    <xf numFmtId="0" fontId="5" fillId="0" borderId="38" xfId="2" applyFont="1" applyFill="1" applyBorder="1" applyAlignment="1" applyProtection="1">
      <alignment horizontal="center" vertical="center"/>
    </xf>
    <xf numFmtId="0" fontId="0" fillId="0" borderId="39" xfId="0" applyBorder="1" applyAlignment="1"/>
    <xf numFmtId="0" fontId="9" fillId="11" borderId="36" xfId="4" applyFont="1" applyFill="1" applyBorder="1" applyAlignment="1">
      <alignment horizontal="center" vertical="center" wrapText="1"/>
    </xf>
    <xf numFmtId="0" fontId="6" fillId="12" borderId="36" xfId="4" applyFont="1" applyFill="1" applyBorder="1" applyAlignment="1">
      <alignment vertical="center" wrapText="1"/>
    </xf>
    <xf numFmtId="0" fontId="6" fillId="12" borderId="31" xfId="4" applyFont="1" applyFill="1" applyBorder="1" applyAlignment="1">
      <alignment vertical="center" wrapText="1"/>
    </xf>
    <xf numFmtId="0" fontId="16" fillId="10" borderId="0" xfId="4" applyFont="1" applyFill="1" applyBorder="1" applyAlignment="1">
      <alignment vertical="center" wrapText="1"/>
    </xf>
    <xf numFmtId="0" fontId="16" fillId="10" borderId="42" xfId="4" applyFont="1" applyFill="1" applyBorder="1" applyAlignment="1">
      <alignment vertical="center" wrapText="1"/>
    </xf>
    <xf numFmtId="3" fontId="9" fillId="4" borderId="12" xfId="3" applyNumberFormat="1" applyFont="1" applyFill="1" applyBorder="1" applyAlignment="1">
      <alignment horizontal="right" vertical="center" wrapText="1" indent="1"/>
    </xf>
    <xf numFmtId="3" fontId="10" fillId="3" borderId="12" xfId="3" applyNumberFormat="1" applyFont="1" applyFill="1" applyBorder="1" applyAlignment="1">
      <alignment horizontal="right" vertical="center" wrapText="1" indent="1"/>
    </xf>
    <xf numFmtId="3" fontId="10" fillId="3" borderId="43" xfId="3" applyNumberFormat="1" applyFont="1" applyFill="1" applyBorder="1" applyAlignment="1">
      <alignment horizontal="right" vertical="center" wrapText="1" indent="1"/>
    </xf>
    <xf numFmtId="0" fontId="20" fillId="0" borderId="0" xfId="4" applyFont="1" applyFill="1" applyBorder="1" applyAlignment="1">
      <alignment horizontal="center" wrapText="1"/>
    </xf>
    <xf numFmtId="0" fontId="0" fillId="0" borderId="0" xfId="0" applyProtection="1">
      <protection locked="0"/>
    </xf>
    <xf numFmtId="0" fontId="3" fillId="2" borderId="0" xfId="0" applyFont="1" applyFill="1"/>
    <xf numFmtId="0" fontId="3" fillId="2" borderId="3" xfId="0" applyFont="1" applyFill="1" applyBorder="1" applyAlignment="1">
      <alignment horizontal="center" wrapText="1"/>
    </xf>
    <xf numFmtId="0" fontId="0" fillId="2" borderId="45" xfId="0" applyFill="1" applyBorder="1"/>
    <xf numFmtId="0" fontId="3" fillId="2" borderId="46" xfId="0" applyFont="1" applyFill="1" applyBorder="1" applyAlignment="1">
      <alignment horizontal="center" wrapText="1"/>
    </xf>
    <xf numFmtId="0" fontId="0" fillId="2" borderId="47" xfId="0" applyFill="1" applyBorder="1"/>
    <xf numFmtId="0" fontId="0" fillId="2" borderId="48" xfId="0" applyFill="1" applyBorder="1"/>
    <xf numFmtId="0" fontId="0" fillId="0" borderId="0" xfId="0" applyBorder="1"/>
    <xf numFmtId="0" fontId="0" fillId="2" borderId="49" xfId="0" applyFill="1" applyBorder="1"/>
    <xf numFmtId="0" fontId="0" fillId="2" borderId="50" xfId="0" applyFill="1" applyBorder="1"/>
    <xf numFmtId="0" fontId="0" fillId="2" borderId="51" xfId="0" applyFill="1" applyBorder="1"/>
    <xf numFmtId="0" fontId="3" fillId="2" borderId="44" xfId="0" applyFont="1" applyFill="1" applyBorder="1"/>
    <xf numFmtId="0" fontId="3" fillId="2" borderId="44" xfId="0" applyFont="1" applyFill="1" applyBorder="1" applyAlignment="1">
      <alignment horizontal="right"/>
    </xf>
    <xf numFmtId="0" fontId="0" fillId="2" borderId="48" xfId="0" applyFill="1" applyBorder="1" applyAlignment="1">
      <alignment horizontal="center" vertical="center"/>
    </xf>
    <xf numFmtId="0" fontId="3" fillId="2" borderId="44" xfId="0" applyFont="1" applyFill="1" applyBorder="1" applyAlignment="1">
      <alignment horizontal="center" vertical="center"/>
    </xf>
    <xf numFmtId="165" fontId="10" fillId="3" borderId="13" xfId="3" applyNumberFormat="1" applyFont="1" applyFill="1" applyBorder="1" applyAlignment="1">
      <alignment vertical="center" wrapText="1"/>
    </xf>
    <xf numFmtId="3" fontId="23" fillId="4" borderId="43" xfId="3" applyNumberFormat="1" applyFont="1" applyFill="1" applyBorder="1" applyAlignment="1">
      <alignment horizontal="right" vertical="center" wrapText="1" indent="1"/>
    </xf>
    <xf numFmtId="164" fontId="6" fillId="4" borderId="12" xfId="1" applyNumberFormat="1" applyFont="1" applyFill="1" applyBorder="1" applyAlignment="1">
      <alignment vertical="center" wrapText="1"/>
    </xf>
    <xf numFmtId="164" fontId="10" fillId="3" borderId="12" xfId="1" applyNumberFormat="1" applyFont="1" applyFill="1" applyBorder="1" applyAlignment="1">
      <alignment vertical="center" wrapText="1"/>
    </xf>
    <xf numFmtId="0" fontId="24" fillId="0" borderId="0" xfId="0" applyFont="1"/>
    <xf numFmtId="0" fontId="6" fillId="8" borderId="23" xfId="4" applyFont="1" applyFill="1" applyBorder="1" applyAlignment="1">
      <alignment horizontal="left" vertical="center" indent="1"/>
    </xf>
    <xf numFmtId="0" fontId="0" fillId="0" borderId="0" xfId="0" applyAlignment="1">
      <alignment horizontal="left" indent="1"/>
    </xf>
    <xf numFmtId="0" fontId="6" fillId="2" borderId="25" xfId="4" applyFont="1" applyFill="1" applyBorder="1" applyAlignment="1">
      <alignment horizontal="left" vertical="center" indent="1"/>
    </xf>
    <xf numFmtId="0" fontId="0" fillId="2" borderId="0" xfId="0" applyFill="1" applyAlignment="1">
      <alignment horizontal="left" indent="1"/>
    </xf>
    <xf numFmtId="0" fontId="25" fillId="0" borderId="0" xfId="0" applyFont="1" applyFill="1"/>
    <xf numFmtId="0" fontId="27" fillId="0" borderId="0" xfId="0" applyFont="1" applyFill="1"/>
    <xf numFmtId="0" fontId="28" fillId="0" borderId="0" xfId="0" applyFont="1" applyFill="1" applyAlignment="1">
      <alignment vertical="center"/>
    </xf>
    <xf numFmtId="0" fontId="29" fillId="0" borderId="0" xfId="0" applyFont="1" applyFill="1" applyAlignment="1">
      <alignment vertical="center"/>
    </xf>
    <xf numFmtId="0" fontId="31" fillId="0" borderId="0" xfId="0" applyFont="1" applyFill="1"/>
    <xf numFmtId="0" fontId="14" fillId="7" borderId="0" xfId="0" applyFont="1" applyFill="1" applyBorder="1" applyAlignment="1" applyProtection="1">
      <alignment horizontal="left" vertical="center" wrapText="1"/>
      <protection locked="0"/>
    </xf>
    <xf numFmtId="0" fontId="3" fillId="2" borderId="49" xfId="0" applyFont="1" applyFill="1" applyBorder="1" applyAlignment="1">
      <alignment horizontal="center" vertical="center"/>
    </xf>
    <xf numFmtId="0" fontId="0" fillId="2" borderId="4" xfId="0" applyFill="1" applyBorder="1" applyAlignment="1">
      <alignment horizontal="center" vertical="center"/>
    </xf>
    <xf numFmtId="0" fontId="0" fillId="2" borderId="47" xfId="0" applyFill="1" applyBorder="1" applyAlignment="1">
      <alignment horizontal="left"/>
    </xf>
    <xf numFmtId="0" fontId="0" fillId="2" borderId="48" xfId="0" applyFill="1" applyBorder="1" applyAlignment="1">
      <alignment horizontal="left"/>
    </xf>
    <xf numFmtId="0" fontId="0" fillId="2" borderId="50" xfId="0" applyFill="1" applyBorder="1" applyAlignment="1">
      <alignment horizontal="left"/>
    </xf>
    <xf numFmtId="0" fontId="3" fillId="2" borderId="51" xfId="0" applyFont="1" applyFill="1" applyBorder="1" applyAlignment="1">
      <alignment horizontal="left" vertical="center"/>
    </xf>
    <xf numFmtId="0" fontId="0" fillId="2" borderId="4" xfId="0" applyFill="1" applyBorder="1" applyAlignment="1">
      <alignment horizontal="left"/>
    </xf>
    <xf numFmtId="0" fontId="0" fillId="2" borderId="5" xfId="0" applyFill="1" applyBorder="1" applyAlignment="1">
      <alignment horizontal="left"/>
    </xf>
    <xf numFmtId="0" fontId="0" fillId="2" borderId="47" xfId="0" applyFill="1" applyBorder="1" applyAlignment="1">
      <alignment horizontal="right"/>
    </xf>
    <xf numFmtId="0" fontId="0" fillId="2" borderId="48" xfId="0" applyFill="1" applyBorder="1" applyAlignment="1">
      <alignment horizontal="right"/>
    </xf>
    <xf numFmtId="0" fontId="0" fillId="2" borderId="6" xfId="0" applyFont="1" applyFill="1" applyBorder="1" applyAlignment="1">
      <alignment horizontal="right" vertical="center"/>
    </xf>
    <xf numFmtId="0" fontId="18" fillId="11" borderId="12" xfId="4" applyFont="1" applyFill="1" applyBorder="1" applyAlignment="1">
      <alignment horizontal="center" vertical="center" wrapText="1"/>
    </xf>
    <xf numFmtId="0" fontId="6" fillId="3" borderId="8" xfId="3" applyFont="1" applyFill="1" applyBorder="1" applyAlignment="1">
      <alignment horizontal="left" vertical="center" wrapText="1"/>
    </xf>
    <xf numFmtId="0" fontId="6" fillId="9" borderId="52" xfId="4" applyFont="1" applyFill="1" applyBorder="1" applyAlignment="1" applyProtection="1">
      <alignment horizontal="left" vertical="center" indent="1"/>
      <protection locked="0"/>
    </xf>
    <xf numFmtId="0" fontId="6" fillId="9" borderId="24" xfId="4" applyFont="1" applyFill="1" applyBorder="1" applyAlignment="1" applyProtection="1">
      <alignment horizontal="left" vertical="center" indent="1"/>
      <protection locked="0"/>
    </xf>
    <xf numFmtId="0" fontId="0" fillId="2" borderId="17" xfId="0" applyFill="1" applyBorder="1" applyAlignment="1">
      <alignment horizontal="left" vertical="center"/>
    </xf>
    <xf numFmtId="0" fontId="12" fillId="6" borderId="0" xfId="4" applyFont="1" applyFill="1" applyBorder="1" applyAlignment="1">
      <alignment horizontal="center" vertical="center" wrapText="1"/>
    </xf>
    <xf numFmtId="0" fontId="13" fillId="6" borderId="0" xfId="4" applyFont="1" applyFill="1" applyBorder="1" applyAlignment="1">
      <alignment horizontal="center" vertical="center" wrapText="1"/>
    </xf>
    <xf numFmtId="0" fontId="16" fillId="10" borderId="29" xfId="4" applyFont="1" applyFill="1" applyBorder="1" applyAlignment="1">
      <alignment horizontal="center" vertical="center" wrapText="1"/>
    </xf>
    <xf numFmtId="0" fontId="16" fillId="10" borderId="24" xfId="4" applyFont="1" applyFill="1" applyBorder="1" applyAlignment="1">
      <alignment horizontal="center" vertical="center" wrapText="1"/>
    </xf>
    <xf numFmtId="0" fontId="16" fillId="10" borderId="30" xfId="4" applyFont="1" applyFill="1" applyBorder="1" applyAlignment="1">
      <alignment horizontal="center" vertical="center" wrapText="1"/>
    </xf>
    <xf numFmtId="0" fontId="16" fillId="10" borderId="14" xfId="4" applyFont="1" applyFill="1" applyBorder="1" applyAlignment="1">
      <alignment horizontal="center" vertical="center" wrapText="1"/>
    </xf>
    <xf numFmtId="0" fontId="16" fillId="10" borderId="36" xfId="4" applyFont="1" applyFill="1" applyBorder="1" applyAlignment="1">
      <alignment horizontal="center" vertical="center" wrapText="1"/>
    </xf>
    <xf numFmtId="0" fontId="9" fillId="11" borderId="12" xfId="4" applyFont="1" applyFill="1" applyBorder="1" applyAlignment="1">
      <alignment horizontal="center" vertical="center" wrapText="1"/>
    </xf>
    <xf numFmtId="0" fontId="9" fillId="11" borderId="34" xfId="4" applyFont="1" applyFill="1" applyBorder="1" applyAlignment="1">
      <alignment horizontal="center" vertical="center" wrapText="1"/>
    </xf>
    <xf numFmtId="0" fontId="9" fillId="11" borderId="35" xfId="4" applyFont="1" applyFill="1" applyBorder="1" applyAlignment="1">
      <alignment horizontal="center" vertical="center" wrapText="1"/>
    </xf>
    <xf numFmtId="0" fontId="9" fillId="11" borderId="29" xfId="4" applyFont="1" applyFill="1" applyBorder="1" applyAlignment="1">
      <alignment horizontal="center" vertical="center" wrapText="1"/>
    </xf>
    <xf numFmtId="0" fontId="9" fillId="11" borderId="30" xfId="4" applyFont="1" applyFill="1" applyBorder="1" applyAlignment="1">
      <alignment horizontal="center" vertical="center" wrapText="1"/>
    </xf>
    <xf numFmtId="0" fontId="9" fillId="11" borderId="24" xfId="4" applyFont="1" applyFill="1" applyBorder="1" applyAlignment="1">
      <alignment horizontal="center" vertical="center" wrapText="1"/>
    </xf>
    <xf numFmtId="0" fontId="18" fillId="11" borderId="14" xfId="4" applyFont="1" applyFill="1" applyBorder="1" applyAlignment="1">
      <alignment horizontal="center" vertical="center" wrapText="1"/>
    </xf>
    <xf numFmtId="0" fontId="9" fillId="11" borderId="36" xfId="4" applyFont="1" applyFill="1" applyBorder="1" applyAlignment="1">
      <alignment horizontal="center" vertical="center" wrapText="1"/>
    </xf>
    <xf numFmtId="0" fontId="17" fillId="10" borderId="0" xfId="4" applyFont="1" applyFill="1" applyBorder="1" applyAlignment="1">
      <alignment horizontal="center" vertical="center" wrapText="1"/>
    </xf>
    <xf numFmtId="0" fontId="9" fillId="11" borderId="33" xfId="4" applyFont="1" applyFill="1" applyBorder="1" applyAlignment="1">
      <alignment horizontal="center" vertical="center" wrapText="1"/>
    </xf>
    <xf numFmtId="0" fontId="16" fillId="10" borderId="53" xfId="4" applyFont="1" applyFill="1" applyBorder="1" applyAlignment="1">
      <alignment horizontal="center" vertical="center" wrapText="1"/>
    </xf>
    <xf numFmtId="0" fontId="16" fillId="10" borderId="8" xfId="4" applyFont="1" applyFill="1" applyBorder="1" applyAlignment="1">
      <alignment horizontal="center" vertical="center" wrapText="1"/>
    </xf>
    <xf numFmtId="0" fontId="16" fillId="10" borderId="11" xfId="4" applyFont="1" applyFill="1" applyBorder="1" applyAlignment="1">
      <alignment horizontal="center" vertical="center" wrapText="1"/>
    </xf>
    <xf numFmtId="0" fontId="26" fillId="6" borderId="0" xfId="0" applyFont="1" applyFill="1" applyAlignment="1">
      <alignment horizontal="center"/>
    </xf>
    <xf numFmtId="0" fontId="0" fillId="6" borderId="0" xfId="0" applyFill="1" applyAlignment="1">
      <alignment horizontal="center"/>
    </xf>
  </cellXfs>
  <cellStyles count="6">
    <cellStyle name="Normal" xfId="0" builtinId="0"/>
    <cellStyle name="Normal 10" xfId="5"/>
    <cellStyle name="Normal 2" xfId="4"/>
    <cellStyle name="Normal 3 2" xfId="2"/>
    <cellStyle name="Normal_Copie de CRD_CRC_domaine TER_ergo" xfId="3"/>
    <cellStyle name="Pourcentage" xfId="1" builtinId="5"/>
  </cellStyles>
  <dxfs count="44">
    <dxf>
      <fill>
        <patternFill>
          <bgColor rgb="FFFF0000"/>
        </patternFill>
      </fill>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ill>
        <patternFill>
          <bgColor rgb="FFFF0000"/>
        </patternFill>
      </fill>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
      <font>
        <color rgb="FFFF0000"/>
      </font>
    </dxf>
    <dxf>
      <font>
        <color rgb="FF00B050"/>
      </font>
    </dxf>
    <dxf>
      <font>
        <color theme="1" tint="0.499984740745262"/>
      </font>
    </dxf>
  </dxfs>
  <tableStyles count="0" defaultTableStyle="TableStyleMedium2" defaultPivotStyle="PivotStyleLight16"/>
  <colors>
    <mruColors>
      <color rgb="FFD9D9D9"/>
      <color rgb="FFC5C5C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3.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42333</xdr:colOff>
      <xdr:row>25</xdr:row>
      <xdr:rowOff>42333</xdr:rowOff>
    </xdr:from>
    <xdr:ext cx="1400410" cy="479398"/>
    <xdr:pic>
      <xdr:nvPicPr>
        <xdr:cNvPr id="3" name="Image 7"/>
        <xdr:cNvPicPr>
          <a:picLocks noChangeAspect="1"/>
        </xdr:cNvPicPr>
      </xdr:nvPicPr>
      <xdr:blipFill>
        <a:blip xmlns:r="http://schemas.openxmlformats.org/officeDocument/2006/relationships" r:embed="rId1" cstate="print">
          <a:clrChange>
            <a:clrFrom>
              <a:srgbClr val="FDFDFD"/>
            </a:clrFrom>
            <a:clrTo>
              <a:srgbClr val="FDFDFD">
                <a:alpha val="0"/>
              </a:srgbClr>
            </a:clrTo>
          </a:clrChange>
          <a:extLst>
            <a:ext uri="{28A0092B-C50C-407E-A947-70E740481C1C}">
              <a14:useLocalDpi xmlns:a14="http://schemas.microsoft.com/office/drawing/2010/main" val="0"/>
            </a:ext>
          </a:extLst>
        </a:blip>
        <a:srcRect/>
        <a:stretch>
          <a:fillRect/>
        </a:stretch>
      </xdr:blipFill>
      <xdr:spPr bwMode="auto">
        <a:xfrm>
          <a:off x="7090833" y="5005916"/>
          <a:ext cx="1400410" cy="4793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173</xdr:col>
      <xdr:colOff>664384</xdr:colOff>
      <xdr:row>27</xdr:row>
      <xdr:rowOff>154781</xdr:rowOff>
    </xdr:from>
    <xdr:to>
      <xdr:col>174</xdr:col>
      <xdr:colOff>228570</xdr:colOff>
      <xdr:row>28</xdr:row>
      <xdr:rowOff>151414</xdr:rowOff>
    </xdr:to>
    <xdr:pic>
      <xdr:nvPicPr>
        <xdr:cNvPr id="4" name="Picture 6" descr="http://www.iconlib.info/original/Misc_icon_kfilereplace_2700.jpg"/>
        <xdr:cNvPicPr>
          <a:picLocks noChangeAspect="1" noChangeArrowheads="1"/>
        </xdr:cNvPicPr>
      </xdr:nvPicPr>
      <xdr:blipFill>
        <a:blip xmlns:r="http://schemas.openxmlformats.org/officeDocument/2006/relationships" r:embed="rId2" cstate="print">
          <a:lum contrast="-10000"/>
          <a:extLst>
            <a:ext uri="{28A0092B-C50C-407E-A947-70E740481C1C}">
              <a14:useLocalDpi xmlns:a14="http://schemas.microsoft.com/office/drawing/2010/main" val="0"/>
            </a:ext>
          </a:extLst>
        </a:blip>
        <a:srcRect/>
        <a:stretch>
          <a:fillRect/>
        </a:stretch>
      </xdr:blipFill>
      <xdr:spPr bwMode="auto">
        <a:xfrm>
          <a:off x="13796184" y="599281"/>
          <a:ext cx="393804" cy="4030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16</xdr:col>
          <xdr:colOff>123825</xdr:colOff>
          <xdr:row>51</xdr:row>
          <xdr:rowOff>126206</xdr:rowOff>
        </xdr:from>
        <xdr:to>
          <xdr:col>16</xdr:col>
          <xdr:colOff>1859756</xdr:colOff>
          <xdr:row>54</xdr:row>
          <xdr:rowOff>173831</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1" i="0" u="none" strike="noStrike" baseline="0">
                  <a:solidFill>
                    <a:srgbClr val="000000"/>
                  </a:solidFill>
                  <a:latin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677333</xdr:colOff>
      <xdr:row>42</xdr:row>
      <xdr:rowOff>105824</xdr:rowOff>
    </xdr:from>
    <xdr:to>
      <xdr:col>21</xdr:col>
      <xdr:colOff>476250</xdr:colOff>
      <xdr:row>52</xdr:row>
      <xdr:rowOff>120641</xdr:rowOff>
    </xdr:to>
    <xdr:pic>
      <xdr:nvPicPr>
        <xdr:cNvPr id="2" name="Image 1"/>
        <xdr:cNvPicPr>
          <a:picLocks noChangeAspect="1"/>
        </xdr:cNvPicPr>
      </xdr:nvPicPr>
      <xdr:blipFill rotWithShape="1">
        <a:blip xmlns:r="http://schemas.openxmlformats.org/officeDocument/2006/relationships" r:embed="rId1"/>
        <a:srcRect l="1999" t="39635" r="14147" b="28329"/>
        <a:stretch/>
      </xdr:blipFill>
      <xdr:spPr>
        <a:xfrm>
          <a:off x="4487333" y="9487949"/>
          <a:ext cx="11990917" cy="2300817"/>
        </a:xfrm>
        <a:prstGeom prst="rect">
          <a:avLst/>
        </a:prstGeom>
      </xdr:spPr>
    </xdr:pic>
    <xdr:clientData/>
  </xdr:twoCellAnchor>
  <xdr:twoCellAnchor>
    <xdr:from>
      <xdr:col>0</xdr:col>
      <xdr:colOff>410633</xdr:colOff>
      <xdr:row>49</xdr:row>
      <xdr:rowOff>139700</xdr:rowOff>
    </xdr:from>
    <xdr:to>
      <xdr:col>5</xdr:col>
      <xdr:colOff>86783</xdr:colOff>
      <xdr:row>52</xdr:row>
      <xdr:rowOff>130175</xdr:rowOff>
    </xdr:to>
    <xdr:sp macro="" textlink="">
      <xdr:nvSpPr>
        <xdr:cNvPr id="3" name="Zone de texte 14"/>
        <xdr:cNvSpPr txBox="1"/>
      </xdr:nvSpPr>
      <xdr:spPr>
        <a:xfrm>
          <a:off x="410633" y="11122025"/>
          <a:ext cx="3486150" cy="676275"/>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Phase analysée </a:t>
          </a:r>
          <a:r>
            <a:rPr lang="fr-FR" sz="1200">
              <a:solidFill>
                <a:srgbClr val="000000"/>
              </a:solidFill>
              <a:effectLst/>
              <a:latin typeface="Arial"/>
              <a:ea typeface="Times New Roman"/>
            </a:rPr>
            <a:t>:</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Toutes les versions du Budget n+1 en cours d'élaboration peuvent être sélectionnées.</a:t>
          </a:r>
          <a:endParaRPr lang="fr-FR" sz="1200">
            <a:effectLst/>
            <a:latin typeface="Times New Roman"/>
            <a:ea typeface="Times New Roman"/>
          </a:endParaRPr>
        </a:p>
      </xdr:txBody>
    </xdr:sp>
    <xdr:clientData/>
  </xdr:twoCellAnchor>
  <xdr:twoCellAnchor>
    <xdr:from>
      <xdr:col>11</xdr:col>
      <xdr:colOff>620863</xdr:colOff>
      <xdr:row>39</xdr:row>
      <xdr:rowOff>112521</xdr:rowOff>
    </xdr:from>
    <xdr:to>
      <xdr:col>16</xdr:col>
      <xdr:colOff>316063</xdr:colOff>
      <xdr:row>48</xdr:row>
      <xdr:rowOff>107160</xdr:rowOff>
    </xdr:to>
    <xdr:sp macro="" textlink="">
      <xdr:nvSpPr>
        <xdr:cNvPr id="4" name="Zone de texte 16"/>
        <xdr:cNvSpPr txBox="1"/>
      </xdr:nvSpPr>
      <xdr:spPr>
        <a:xfrm>
          <a:off x="9002863" y="8808846"/>
          <a:ext cx="3505200" cy="2052039"/>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Critère de tri</a:t>
          </a:r>
          <a:r>
            <a:rPr lang="fr-FR" sz="1200">
              <a:solidFill>
                <a:srgbClr val="000000"/>
              </a:solidFill>
              <a:effectLst/>
              <a:latin typeface="Arial"/>
              <a:ea typeface="Times New Roman"/>
            </a:rPr>
            <a:t> :</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Sélection de la colonne d'écart sur laquelle est effectuée le tri.</a:t>
          </a:r>
          <a:endParaRPr lang="fr-FR" sz="1200">
            <a:effectLst/>
            <a:latin typeface="Times New Roman"/>
            <a:ea typeface="Times New Roman"/>
          </a:endParaRPr>
        </a:p>
        <a:p>
          <a:pPr marL="171450" indent="-171450">
            <a:spcAft>
              <a:spcPts val="0"/>
            </a:spcAft>
            <a:buFont typeface="Arial" panose="020B0604020202020204" pitchFamily="34" charset="0"/>
            <a:buChar char="•"/>
          </a:pPr>
          <a:r>
            <a:rPr lang="fr-FR" sz="1200">
              <a:solidFill>
                <a:srgbClr val="000000"/>
              </a:solidFill>
              <a:effectLst/>
              <a:latin typeface="Arial"/>
              <a:ea typeface="Times New Roman"/>
            </a:rPr>
            <a:t>Variation du revenu (en valeur et en %)</a:t>
          </a:r>
          <a:endParaRPr lang="fr-FR" sz="1200">
            <a:effectLst/>
            <a:latin typeface="Times New Roman"/>
            <a:ea typeface="Times New Roman"/>
          </a:endParaRPr>
        </a:p>
        <a:p>
          <a:pPr marL="171450" indent="-171450">
            <a:spcAft>
              <a:spcPts val="0"/>
            </a:spcAft>
            <a:buFont typeface="Arial" panose="020B0604020202020204" pitchFamily="34" charset="0"/>
            <a:buChar char="•"/>
          </a:pPr>
          <a:r>
            <a:rPr lang="fr-FR" sz="1200">
              <a:solidFill>
                <a:srgbClr val="000000"/>
              </a:solidFill>
              <a:effectLst/>
              <a:latin typeface="Arial"/>
              <a:ea typeface="Times New Roman"/>
            </a:rPr>
            <a:t>Variations des agrégats de coûts D, M, F, E ou O liées aux variations des indicateurs de niveau 2, c'est à dire hors effet activité (en valeur et en pts)</a:t>
          </a:r>
          <a:endParaRPr lang="fr-FR" sz="1200">
            <a:effectLst/>
            <a:latin typeface="Times New Roman"/>
            <a:ea typeface="Times New Roman"/>
          </a:endParaRPr>
        </a:p>
        <a:p>
          <a:pPr marL="171450" indent="-171450">
            <a:spcAft>
              <a:spcPts val="0"/>
            </a:spcAft>
            <a:buFont typeface="Arial" panose="020B0604020202020204" pitchFamily="34" charset="0"/>
            <a:buChar char="•"/>
          </a:pPr>
          <a:r>
            <a:rPr lang="fr-FR" sz="1200">
              <a:solidFill>
                <a:srgbClr val="000000"/>
              </a:solidFill>
              <a:effectLst/>
              <a:latin typeface="Arial"/>
              <a:ea typeface="Times New Roman"/>
            </a:rPr>
            <a:t>Variation de la MB (en valeur et en pts)</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Une petite flèche bleue sous la colonne sélectionnée permet de repérer le critère de tri.</a:t>
          </a:r>
          <a:endParaRPr lang="fr-FR" sz="1200">
            <a:effectLst/>
            <a:latin typeface="Times New Roman"/>
            <a:ea typeface="Times New Roman"/>
          </a:endParaRPr>
        </a:p>
      </xdr:txBody>
    </xdr:sp>
    <xdr:clientData/>
  </xdr:twoCellAnchor>
  <xdr:twoCellAnchor>
    <xdr:from>
      <xdr:col>0</xdr:col>
      <xdr:colOff>400050</xdr:colOff>
      <xdr:row>44</xdr:row>
      <xdr:rowOff>11642</xdr:rowOff>
    </xdr:from>
    <xdr:to>
      <xdr:col>5</xdr:col>
      <xdr:colOff>76200</xdr:colOff>
      <xdr:row>48</xdr:row>
      <xdr:rowOff>217714</xdr:rowOff>
    </xdr:to>
    <xdr:sp macro="" textlink="">
      <xdr:nvSpPr>
        <xdr:cNvPr id="5" name="Zone de texte 15"/>
        <xdr:cNvSpPr txBox="1"/>
      </xdr:nvSpPr>
      <xdr:spPr>
        <a:xfrm>
          <a:off x="400050" y="9850967"/>
          <a:ext cx="3486150" cy="1120472"/>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Norme </a:t>
          </a:r>
          <a:r>
            <a:rPr lang="fr-FR" sz="1200">
              <a:solidFill>
                <a:srgbClr val="000000"/>
              </a:solidFill>
              <a:effectLst/>
              <a:latin typeface="Arial"/>
              <a:ea typeface="Times New Roman"/>
            </a:rPr>
            <a:t>:</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Par défaut : Total normes hors PPA hors CICE.</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Ce nouvel élément a été crée afin d'automatiser les retraitements apportés au compte de résultat pour exclure les écritures relatives aux PPA et au CICE</a:t>
          </a:r>
          <a:endParaRPr lang="fr-FR" sz="1200">
            <a:effectLst/>
            <a:latin typeface="Times New Roman"/>
            <a:ea typeface="Times New Roman"/>
          </a:endParaRPr>
        </a:p>
      </xdr:txBody>
    </xdr:sp>
    <xdr:clientData/>
  </xdr:twoCellAnchor>
  <xdr:twoCellAnchor>
    <xdr:from>
      <xdr:col>12</xdr:col>
      <xdr:colOff>201991</xdr:colOff>
      <xdr:row>35</xdr:row>
      <xdr:rowOff>111579</xdr:rowOff>
    </xdr:from>
    <xdr:to>
      <xdr:col>17</xdr:col>
      <xdr:colOff>530679</xdr:colOff>
      <xdr:row>37</xdr:row>
      <xdr:rowOff>159204</xdr:rowOff>
    </xdr:to>
    <xdr:sp macro="" textlink="">
      <xdr:nvSpPr>
        <xdr:cNvPr id="6" name="Zone de texte 17"/>
        <xdr:cNvSpPr txBox="1"/>
      </xdr:nvSpPr>
      <xdr:spPr>
        <a:xfrm>
          <a:off x="9345991" y="7893504"/>
          <a:ext cx="4138688" cy="504825"/>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Phase de comparaison</a:t>
          </a:r>
          <a:r>
            <a:rPr lang="fr-FR" sz="1200">
              <a:solidFill>
                <a:srgbClr val="000000"/>
              </a:solidFill>
              <a:effectLst/>
              <a:latin typeface="Arial"/>
              <a:ea typeface="Times New Roman"/>
            </a:rPr>
            <a:t> :</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Estimé de l'année en cours ou réel de l'année précédente</a:t>
          </a:r>
          <a:endParaRPr lang="fr-FR" sz="1200">
            <a:effectLst/>
            <a:latin typeface="Times New Roman"/>
            <a:ea typeface="Times New Roman"/>
          </a:endParaRPr>
        </a:p>
      </xdr:txBody>
    </xdr:sp>
    <xdr:clientData/>
  </xdr:twoCellAnchor>
  <xdr:twoCellAnchor>
    <xdr:from>
      <xdr:col>0</xdr:col>
      <xdr:colOff>400050</xdr:colOff>
      <xdr:row>35</xdr:row>
      <xdr:rowOff>104775</xdr:rowOff>
    </xdr:from>
    <xdr:to>
      <xdr:col>5</xdr:col>
      <xdr:colOff>95250</xdr:colOff>
      <xdr:row>43</xdr:row>
      <xdr:rowOff>142874</xdr:rowOff>
    </xdr:to>
    <xdr:sp macro="" textlink="">
      <xdr:nvSpPr>
        <xdr:cNvPr id="7" name="Zone de texte 18"/>
        <xdr:cNvSpPr txBox="1"/>
      </xdr:nvSpPr>
      <xdr:spPr>
        <a:xfrm>
          <a:off x="400050" y="7886700"/>
          <a:ext cx="3505200" cy="1866899"/>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Sélection du périmètre </a:t>
          </a:r>
          <a:r>
            <a:rPr lang="fr-FR" sz="1200">
              <a:solidFill>
                <a:srgbClr val="000000"/>
              </a:solidFill>
              <a:effectLst/>
              <a:latin typeface="Arial"/>
              <a:ea typeface="Times New Roman"/>
            </a:rPr>
            <a:t>:</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Organisation de gestion consolidée dont les entités font l'objet du tri.</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Il peut s'agir d'un pôle régional ; de l'ensemble des grands réseaux urbains d'une zone ; d'une zone ; de la France entière.</a:t>
          </a:r>
          <a:endParaRPr lang="fr-FR" sz="1200">
            <a:effectLst/>
            <a:latin typeface="Times New Roman"/>
            <a:ea typeface="Times New Roman"/>
          </a:endParaRPr>
        </a:p>
        <a:p>
          <a:pPr>
            <a:spcAft>
              <a:spcPts val="0"/>
            </a:spcAft>
          </a:pPr>
          <a:r>
            <a:rPr lang="fr-FR" sz="1200">
              <a:solidFill>
                <a:srgbClr val="000000"/>
              </a:solidFill>
              <a:effectLst/>
              <a:latin typeface="Arial"/>
              <a:ea typeface="Times New Roman"/>
            </a:rPr>
            <a:t>Dans le cas où un pôle régional est sélectionné, toutes les entités éligibles au PMM sont triées ensemble, qu'elles soient interurbaines ou urbaines.</a:t>
          </a:r>
          <a:endParaRPr lang="fr-FR" sz="1200">
            <a:effectLst/>
            <a:latin typeface="Times New Roman"/>
            <a:ea typeface="Times New Roman"/>
          </a:endParaRPr>
        </a:p>
      </xdr:txBody>
    </xdr:sp>
    <xdr:clientData/>
  </xdr:twoCellAnchor>
  <xdr:twoCellAnchor>
    <xdr:from>
      <xdr:col>5</xdr:col>
      <xdr:colOff>95250</xdr:colOff>
      <xdr:row>39</xdr:row>
      <xdr:rowOff>123825</xdr:rowOff>
    </xdr:from>
    <xdr:to>
      <xdr:col>6</xdr:col>
      <xdr:colOff>59531</xdr:colOff>
      <xdr:row>43</xdr:row>
      <xdr:rowOff>11906</xdr:rowOff>
    </xdr:to>
    <xdr:cxnSp macro="">
      <xdr:nvCxnSpPr>
        <xdr:cNvPr id="8" name="Connecteur droit 7"/>
        <xdr:cNvCxnSpPr>
          <a:stCxn id="7" idx="3"/>
        </xdr:cNvCxnSpPr>
      </xdr:nvCxnSpPr>
      <xdr:spPr>
        <a:xfrm>
          <a:off x="3905250" y="8820150"/>
          <a:ext cx="726281" cy="802481"/>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76200</xdr:colOff>
      <xdr:row>43</xdr:row>
      <xdr:rowOff>190500</xdr:rowOff>
    </xdr:from>
    <xdr:to>
      <xdr:col>6</xdr:col>
      <xdr:colOff>35719</xdr:colOff>
      <xdr:row>46</xdr:row>
      <xdr:rowOff>114679</xdr:rowOff>
    </xdr:to>
    <xdr:cxnSp macro="">
      <xdr:nvCxnSpPr>
        <xdr:cNvPr id="9" name="Connecteur droit 8"/>
        <xdr:cNvCxnSpPr>
          <a:stCxn id="5" idx="3"/>
        </xdr:cNvCxnSpPr>
      </xdr:nvCxnSpPr>
      <xdr:spPr>
        <a:xfrm flipV="1">
          <a:off x="3886200" y="9801225"/>
          <a:ext cx="721519" cy="609979"/>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86783</xdr:colOff>
      <xdr:row>44</xdr:row>
      <xdr:rowOff>190500</xdr:rowOff>
    </xdr:from>
    <xdr:to>
      <xdr:col>6</xdr:col>
      <xdr:colOff>23813</xdr:colOff>
      <xdr:row>51</xdr:row>
      <xdr:rowOff>21829</xdr:rowOff>
    </xdr:to>
    <xdr:cxnSp macro="">
      <xdr:nvCxnSpPr>
        <xdr:cNvPr id="10" name="Connecteur droit 9"/>
        <xdr:cNvCxnSpPr>
          <a:stCxn id="3" idx="3"/>
        </xdr:cNvCxnSpPr>
      </xdr:nvCxnSpPr>
      <xdr:spPr>
        <a:xfrm flipV="1">
          <a:off x="3896783" y="10029825"/>
          <a:ext cx="699030" cy="1431529"/>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297656</xdr:colOff>
      <xdr:row>36</xdr:row>
      <xdr:rowOff>135392</xdr:rowOff>
    </xdr:from>
    <xdr:to>
      <xdr:col>12</xdr:col>
      <xdr:colOff>201991</xdr:colOff>
      <xdr:row>45</xdr:row>
      <xdr:rowOff>154781</xdr:rowOff>
    </xdr:to>
    <xdr:cxnSp macro="">
      <xdr:nvCxnSpPr>
        <xdr:cNvPr id="11" name="Connecteur droit 10"/>
        <xdr:cNvCxnSpPr>
          <a:stCxn id="6" idx="1"/>
        </xdr:cNvCxnSpPr>
      </xdr:nvCxnSpPr>
      <xdr:spPr>
        <a:xfrm flipH="1">
          <a:off x="7155656" y="8145917"/>
          <a:ext cx="2190335" cy="2076789"/>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642938</xdr:colOff>
      <xdr:row>47</xdr:row>
      <xdr:rowOff>119065</xdr:rowOff>
    </xdr:from>
    <xdr:to>
      <xdr:col>9</xdr:col>
      <xdr:colOff>693892</xdr:colOff>
      <xdr:row>55</xdr:row>
      <xdr:rowOff>130447</xdr:rowOff>
    </xdr:to>
    <xdr:cxnSp macro="">
      <xdr:nvCxnSpPr>
        <xdr:cNvPr id="12" name="Connecteur droit 11"/>
        <xdr:cNvCxnSpPr>
          <a:stCxn id="14" idx="0"/>
        </xdr:cNvCxnSpPr>
      </xdr:nvCxnSpPr>
      <xdr:spPr>
        <a:xfrm flipH="1" flipV="1">
          <a:off x="5976938" y="10644190"/>
          <a:ext cx="1574954" cy="1840182"/>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309563</xdr:colOff>
      <xdr:row>43</xdr:row>
      <xdr:rowOff>222950</xdr:rowOff>
    </xdr:from>
    <xdr:to>
      <xdr:col>11</xdr:col>
      <xdr:colOff>620863</xdr:colOff>
      <xdr:row>46</xdr:row>
      <xdr:rowOff>107157</xdr:rowOff>
    </xdr:to>
    <xdr:cxnSp macro="">
      <xdr:nvCxnSpPr>
        <xdr:cNvPr id="13" name="Connecteur droit 12"/>
        <xdr:cNvCxnSpPr>
          <a:stCxn id="4" idx="1"/>
        </xdr:cNvCxnSpPr>
      </xdr:nvCxnSpPr>
      <xdr:spPr>
        <a:xfrm flipH="1">
          <a:off x="7167563" y="9833675"/>
          <a:ext cx="1835300" cy="570007"/>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645742</xdr:colOff>
      <xdr:row>55</xdr:row>
      <xdr:rowOff>130447</xdr:rowOff>
    </xdr:from>
    <xdr:to>
      <xdr:col>13</xdr:col>
      <xdr:colOff>742042</xdr:colOff>
      <xdr:row>63</xdr:row>
      <xdr:rowOff>166689</xdr:rowOff>
    </xdr:to>
    <xdr:sp macro="" textlink="">
      <xdr:nvSpPr>
        <xdr:cNvPr id="14" name="Zone de texte 21"/>
        <xdr:cNvSpPr txBox="1"/>
      </xdr:nvSpPr>
      <xdr:spPr>
        <a:xfrm>
          <a:off x="4455742" y="12484372"/>
          <a:ext cx="6192300" cy="1865042"/>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Nombre d'entités affichées </a:t>
          </a:r>
          <a:r>
            <a:rPr lang="fr-FR" sz="1200">
              <a:solidFill>
                <a:srgbClr val="000000"/>
              </a:solidFill>
              <a:effectLst/>
              <a:latin typeface="Arial"/>
              <a:ea typeface="Times New Roman"/>
            </a:rPr>
            <a:t>:</a:t>
          </a:r>
          <a:endParaRPr lang="fr-FR" sz="1200">
            <a:effectLst/>
            <a:latin typeface="Times New Roman"/>
            <a:ea typeface="Times New Roman"/>
          </a:endParaRPr>
        </a:p>
        <a:p>
          <a:pPr marL="171450" indent="-171450">
            <a:spcAft>
              <a:spcPts val="0"/>
            </a:spcAft>
            <a:buFont typeface="Arial" panose="020B0604020202020204" pitchFamily="34" charset="0"/>
            <a:buChar char="•"/>
          </a:pPr>
          <a:r>
            <a:rPr lang="fr-FR" sz="1200">
              <a:solidFill>
                <a:srgbClr val="000000"/>
              </a:solidFill>
              <a:effectLst/>
              <a:latin typeface="Arial"/>
              <a:ea typeface="Times New Roman"/>
            </a:rPr>
            <a:t>5 écarts les plus défavorables et 5 plus favorables</a:t>
          </a:r>
          <a:endParaRPr lang="fr-FR" sz="1200">
            <a:effectLst/>
            <a:latin typeface="Times New Roman"/>
            <a:ea typeface="Times New Roman"/>
          </a:endParaRPr>
        </a:p>
        <a:p>
          <a:pPr marL="171450" indent="-171450">
            <a:spcAft>
              <a:spcPts val="0"/>
            </a:spcAft>
            <a:buFont typeface="Arial" panose="020B0604020202020204" pitchFamily="34" charset="0"/>
            <a:buChar char="•"/>
          </a:pPr>
          <a:r>
            <a:rPr lang="fr-FR" sz="1200">
              <a:solidFill>
                <a:srgbClr val="000000"/>
              </a:solidFill>
              <a:effectLst/>
              <a:latin typeface="Arial"/>
              <a:ea typeface="Times New Roman"/>
            </a:rPr>
            <a:t>10 écarts les plus défavorables et 10 plus favorables</a:t>
          </a:r>
          <a:endParaRPr lang="fr-FR" sz="1200">
            <a:effectLst/>
            <a:latin typeface="Times New Roman"/>
            <a:ea typeface="Times New Roman"/>
          </a:endParaRPr>
        </a:p>
        <a:p>
          <a:pPr marL="171450" indent="-171450">
            <a:spcAft>
              <a:spcPts val="0"/>
            </a:spcAft>
            <a:buFont typeface="Arial" panose="020B0604020202020204" pitchFamily="34" charset="0"/>
            <a:buChar char="•"/>
          </a:pPr>
          <a:r>
            <a:rPr lang="fr-FR" sz="1200">
              <a:solidFill>
                <a:srgbClr val="000000"/>
              </a:solidFill>
              <a:effectLst/>
              <a:latin typeface="Arial"/>
              <a:ea typeface="Times New Roman"/>
            </a:rPr>
            <a:t>Toutes les </a:t>
          </a:r>
          <a:r>
            <a:rPr lang="fr-FR" sz="1200">
              <a:solidFill>
                <a:srgbClr val="000000"/>
              </a:solidFill>
              <a:effectLst/>
              <a:latin typeface="Arial"/>
              <a:ea typeface="Times New Roman"/>
              <a:cs typeface="+mn-cs"/>
            </a:rPr>
            <a:t>entités du périmètre sélectionné éligible à l'analyse PMM du fait de leur activité opérationnelle</a:t>
          </a:r>
        </a:p>
        <a:p>
          <a:pPr>
            <a:spcAft>
              <a:spcPts val="0"/>
            </a:spcAft>
          </a:pPr>
          <a:endParaRPr lang="fr-FR" sz="1200">
            <a:solidFill>
              <a:srgbClr val="000000"/>
            </a:solidFill>
            <a:effectLst/>
            <a:latin typeface="Arial"/>
            <a:ea typeface="Times New Roman"/>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fr-FR" sz="1200">
              <a:solidFill>
                <a:srgbClr val="000000"/>
              </a:solidFill>
              <a:effectLst/>
              <a:latin typeface="Arial"/>
              <a:ea typeface="Times New Roman"/>
              <a:cs typeface="+mn-cs"/>
            </a:rPr>
            <a:t>NB. Sont éligibles à l'analyse PMM les UM (unités managériales) opérationnelles dont l'activité principale est urbaine ou interurbaine ainsi que certains regroupements d'UG (unités de gestion) qui les composent et sont suivis distinctement. Par exemple : VTNI Eure ; TVO St Gratien ; TD RAI Thonon... </a:t>
          </a:r>
        </a:p>
      </xdr:txBody>
    </xdr:sp>
    <xdr:clientData/>
  </xdr:twoCellAnchor>
  <xdr:twoCellAnchor>
    <xdr:from>
      <xdr:col>20</xdr:col>
      <xdr:colOff>629330</xdr:colOff>
      <xdr:row>51</xdr:row>
      <xdr:rowOff>116795</xdr:rowOff>
    </xdr:from>
    <xdr:to>
      <xdr:col>21</xdr:col>
      <xdr:colOff>216580</xdr:colOff>
      <xdr:row>52</xdr:row>
      <xdr:rowOff>196168</xdr:rowOff>
    </xdr:to>
    <xdr:sp macro="" textlink="">
      <xdr:nvSpPr>
        <xdr:cNvPr id="15" name="Ellipse 14"/>
        <xdr:cNvSpPr/>
      </xdr:nvSpPr>
      <xdr:spPr>
        <a:xfrm>
          <a:off x="15869330" y="11556320"/>
          <a:ext cx="349250" cy="307973"/>
        </a:xfrm>
        <a:prstGeom prst="ellipse">
          <a:avLst/>
        </a:prstGeom>
        <a:noFill/>
        <a:ln w="15875">
          <a:solidFill>
            <a:srgbClr val="0070C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16</xdr:col>
      <xdr:colOff>345281</xdr:colOff>
      <xdr:row>47</xdr:row>
      <xdr:rowOff>190500</xdr:rowOff>
    </xdr:from>
    <xdr:to>
      <xdr:col>20</xdr:col>
      <xdr:colOff>680476</xdr:colOff>
      <xdr:row>51</xdr:row>
      <xdr:rowOff>161548</xdr:rowOff>
    </xdr:to>
    <xdr:cxnSp macro="">
      <xdr:nvCxnSpPr>
        <xdr:cNvPr id="16" name="Connecteur droit 15"/>
        <xdr:cNvCxnSpPr>
          <a:endCxn id="15" idx="1"/>
        </xdr:cNvCxnSpPr>
      </xdr:nvCxnSpPr>
      <xdr:spPr>
        <a:xfrm>
          <a:off x="12537281" y="10715625"/>
          <a:ext cx="3383195" cy="885448"/>
        </a:xfrm>
        <a:prstGeom prst="line">
          <a:avLst/>
        </a:prstGeom>
        <a:ln w="158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0</xdr:colOff>
      <xdr:row>1</xdr:row>
      <xdr:rowOff>0</xdr:rowOff>
    </xdr:from>
    <xdr:ext cx="1400410" cy="479398"/>
    <xdr:pic>
      <xdr:nvPicPr>
        <xdr:cNvPr id="17" name="Image 7"/>
        <xdr:cNvPicPr>
          <a:picLocks noChangeAspect="1"/>
        </xdr:cNvPicPr>
      </xdr:nvPicPr>
      <xdr:blipFill>
        <a:blip xmlns:r="http://schemas.openxmlformats.org/officeDocument/2006/relationships" r:embed="rId2" cstate="print">
          <a:clrChange>
            <a:clrFrom>
              <a:srgbClr val="FDFDFD"/>
            </a:clrFrom>
            <a:clrTo>
              <a:srgbClr val="FDFDFD">
                <a:alpha val="0"/>
              </a:srgbClr>
            </a:clrTo>
          </a:clrChange>
          <a:extLst>
            <a:ext uri="{28A0092B-C50C-407E-A947-70E740481C1C}">
              <a14:useLocalDpi xmlns:a14="http://schemas.microsoft.com/office/drawing/2010/main" val="0"/>
            </a:ext>
          </a:extLst>
        </a:blip>
        <a:srcRect/>
        <a:stretch>
          <a:fillRect/>
        </a:stretch>
      </xdr:blipFill>
      <xdr:spPr bwMode="auto">
        <a:xfrm>
          <a:off x="762000" y="190500"/>
          <a:ext cx="1400410" cy="4793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20</xdr:col>
      <xdr:colOff>142875</xdr:colOff>
      <xdr:row>1</xdr:row>
      <xdr:rowOff>142875</xdr:rowOff>
    </xdr:from>
    <xdr:to>
      <xdr:col>20</xdr:col>
      <xdr:colOff>543454</xdr:colOff>
      <xdr:row>2</xdr:row>
      <xdr:rowOff>125501</xdr:rowOff>
    </xdr:to>
    <xdr:pic>
      <xdr:nvPicPr>
        <xdr:cNvPr id="18" name="Picture 6" descr="http://www.iconlib.info/original/Misc_icon_kfilereplace_2700.jpg"/>
        <xdr:cNvPicPr>
          <a:picLocks noChangeAspect="1" noChangeArrowheads="1"/>
        </xdr:cNvPicPr>
      </xdr:nvPicPr>
      <xdr:blipFill>
        <a:blip xmlns:r="http://schemas.openxmlformats.org/officeDocument/2006/relationships" r:embed="rId3" cstate="print">
          <a:lum contrast="-10000"/>
          <a:extLst>
            <a:ext uri="{28A0092B-C50C-407E-A947-70E740481C1C}">
              <a14:useLocalDpi xmlns:a14="http://schemas.microsoft.com/office/drawing/2010/main" val="0"/>
            </a:ext>
          </a:extLst>
        </a:blip>
        <a:srcRect/>
        <a:stretch>
          <a:fillRect/>
        </a:stretch>
      </xdr:blipFill>
      <xdr:spPr bwMode="auto">
        <a:xfrm>
          <a:off x="15382875" y="333375"/>
          <a:ext cx="400579" cy="4112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17</xdr:col>
      <xdr:colOff>198697</xdr:colOff>
      <xdr:row>52</xdr:row>
      <xdr:rowOff>23811</xdr:rowOff>
    </xdr:from>
    <xdr:to>
      <xdr:col>17</xdr:col>
      <xdr:colOff>748240</xdr:colOff>
      <xdr:row>55</xdr:row>
      <xdr:rowOff>107156</xdr:rowOff>
    </xdr:to>
    <xdr:cxnSp macro="">
      <xdr:nvCxnSpPr>
        <xdr:cNvPr id="19" name="Connecteur droit 18"/>
        <xdr:cNvCxnSpPr>
          <a:stCxn id="21" idx="0"/>
        </xdr:cNvCxnSpPr>
      </xdr:nvCxnSpPr>
      <xdr:spPr>
        <a:xfrm flipH="1" flipV="1">
          <a:off x="13152697" y="11691936"/>
          <a:ext cx="549543" cy="769145"/>
        </a:xfrm>
        <a:prstGeom prst="line">
          <a:avLst/>
        </a:prstGeom>
        <a:ln w="15875">
          <a:solidFill>
            <a:schemeClr val="bg1">
              <a:lumMod val="75000"/>
              <a:alpha val="7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154781</xdr:colOff>
      <xdr:row>19</xdr:row>
      <xdr:rowOff>52711</xdr:rowOff>
    </xdr:from>
    <xdr:to>
      <xdr:col>13</xdr:col>
      <xdr:colOff>729483</xdr:colOff>
      <xdr:row>31</xdr:row>
      <xdr:rowOff>115645</xdr:rowOff>
    </xdr:to>
    <xdr:pic>
      <xdr:nvPicPr>
        <xdr:cNvPr id="20" name="Image 1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02781" y="4243711"/>
          <a:ext cx="7432702" cy="27394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226220</xdr:colOff>
      <xdr:row>55</xdr:row>
      <xdr:rowOff>107156</xdr:rowOff>
    </xdr:from>
    <xdr:to>
      <xdr:col>20</xdr:col>
      <xdr:colOff>508259</xdr:colOff>
      <xdr:row>61</xdr:row>
      <xdr:rowOff>130015</xdr:rowOff>
    </xdr:to>
    <xdr:sp macro="" textlink="">
      <xdr:nvSpPr>
        <xdr:cNvPr id="21" name="Zone de texte 21"/>
        <xdr:cNvSpPr txBox="1"/>
      </xdr:nvSpPr>
      <xdr:spPr>
        <a:xfrm>
          <a:off x="11656220" y="12461081"/>
          <a:ext cx="4092039" cy="1394459"/>
        </a:xfrm>
        <a:prstGeom prst="rect">
          <a:avLst/>
        </a:prstGeom>
        <a:solidFill>
          <a:schemeClr val="lt1"/>
        </a:solidFill>
        <a:ln w="158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spcAft>
              <a:spcPts val="0"/>
            </a:spcAft>
          </a:pPr>
          <a:r>
            <a:rPr lang="fr-FR" sz="1200" b="1">
              <a:solidFill>
                <a:srgbClr val="000000"/>
              </a:solidFill>
              <a:effectLst/>
              <a:latin typeface="Arial"/>
              <a:ea typeface="Times New Roman"/>
            </a:rPr>
            <a:t>Calcul des écarts </a:t>
          </a:r>
          <a:r>
            <a:rPr lang="fr-FR" sz="1200">
              <a:solidFill>
                <a:srgbClr val="000000"/>
              </a:solidFill>
              <a:effectLst/>
              <a:latin typeface="Arial"/>
              <a:ea typeface="Times New Roman"/>
            </a:rPr>
            <a:t>:</a:t>
          </a:r>
        </a:p>
        <a:p>
          <a:pPr>
            <a:spcAft>
              <a:spcPts val="0"/>
            </a:spcAft>
          </a:pPr>
          <a:r>
            <a:rPr lang="fr-FR" sz="1200" baseline="0">
              <a:solidFill>
                <a:srgbClr val="000000"/>
              </a:solidFill>
              <a:effectLst/>
              <a:latin typeface="Arial"/>
              <a:ea typeface="Times New Roman"/>
            </a:rPr>
            <a:t>Les formules </a:t>
          </a:r>
          <a:r>
            <a:rPr lang="fr-FR" sz="1200" baseline="0">
              <a:solidFill>
                <a:srgbClr val="000000"/>
              </a:solidFill>
              <a:effectLst/>
              <a:latin typeface="Arial"/>
              <a:ea typeface="Times New Roman"/>
              <a:cs typeface="+mn-cs"/>
            </a:rPr>
            <a:t>permettant de calculer les écarts :</a:t>
          </a:r>
        </a:p>
        <a:p>
          <a:pPr marL="171450" indent="-171450">
            <a:spcAft>
              <a:spcPts val="0"/>
            </a:spcAft>
            <a:buFont typeface="Arial" panose="020B0604020202020204" pitchFamily="34" charset="0"/>
            <a:buChar char="•"/>
          </a:pPr>
          <a:r>
            <a:rPr lang="fr-FR" sz="1200" baseline="0">
              <a:solidFill>
                <a:srgbClr val="000000"/>
              </a:solidFill>
              <a:effectLst/>
              <a:latin typeface="Arial"/>
              <a:ea typeface="Times New Roman"/>
              <a:cs typeface="+mn-cs"/>
            </a:rPr>
            <a:t>associés aux variations des indicateurs de niveau 2</a:t>
          </a:r>
        </a:p>
        <a:p>
          <a:pPr marL="171450" indent="-171450">
            <a:spcAft>
              <a:spcPts val="0"/>
            </a:spcAft>
            <a:buFont typeface="Arial" panose="020B0604020202020204" pitchFamily="34" charset="0"/>
            <a:buChar char="•"/>
          </a:pPr>
          <a:r>
            <a:rPr lang="fr-FR" sz="1200" baseline="0">
              <a:solidFill>
                <a:srgbClr val="000000"/>
              </a:solidFill>
              <a:effectLst/>
              <a:latin typeface="Arial"/>
              <a:ea typeface="Times New Roman"/>
              <a:cs typeface="+mn-cs"/>
            </a:rPr>
            <a:t>constatés sur D, M, E, F, O et sur la marge brute</a:t>
          </a:r>
        </a:p>
        <a:p>
          <a:pPr marL="171450" indent="-171450">
            <a:spcAft>
              <a:spcPts val="0"/>
            </a:spcAft>
            <a:buFont typeface="Arial" panose="020B0604020202020204" pitchFamily="34" charset="0"/>
            <a:buChar char="•"/>
          </a:pPr>
          <a:r>
            <a:rPr lang="fr-FR" sz="1200" baseline="0">
              <a:solidFill>
                <a:srgbClr val="000000"/>
              </a:solidFill>
              <a:effectLst/>
              <a:latin typeface="Arial"/>
              <a:ea typeface="Times New Roman"/>
              <a:cs typeface="+mn-cs"/>
            </a:rPr>
            <a:t>entre les deux phases comparées</a:t>
          </a:r>
        </a:p>
        <a:p>
          <a:pPr>
            <a:spcAft>
              <a:spcPts val="0"/>
            </a:spcAft>
          </a:pPr>
          <a:r>
            <a:rPr lang="fr-FR" sz="1200" baseline="0">
              <a:solidFill>
                <a:srgbClr val="000000"/>
              </a:solidFill>
              <a:effectLst/>
              <a:latin typeface="Arial"/>
              <a:ea typeface="Times New Roman"/>
              <a:cs typeface="+mn-cs"/>
            </a:rPr>
            <a:t>sont explicitées dans l'onglet Aide des rapports 02 et 02B (analyse de la marge brute).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olivier.barre\Downloads\Rapports%20PMM%20-%20D&#233;f\01%20-%20Classement%20des%20entit&#233;s%20d'un%20p&#233;rim&#232;tre%20-%20MB%20r&#233;el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ement périmètre"/>
      <sheetName val="Aide"/>
    </sheetNames>
    <sheetDataSet>
      <sheetData sheetId="0">
        <row r="1">
          <cell r="B1" t="str">
            <v>tango_formation:</v>
          </cell>
        </row>
        <row r="16">
          <cell r="A16" t="e">
            <v>#NAME?</v>
          </cell>
        </row>
        <row r="17">
          <cell r="A17" t="e">
            <v>#NAME?</v>
          </cell>
        </row>
        <row r="31">
          <cell r="A31">
            <v>1</v>
          </cell>
        </row>
        <row r="33">
          <cell r="B33" t="e">
            <v>#NAME?</v>
          </cell>
        </row>
        <row r="35">
          <cell r="B35" t="e">
            <v>#NAME?</v>
          </cell>
        </row>
        <row r="36">
          <cell r="B36" t="e">
            <v>#NAME?</v>
          </cell>
        </row>
        <row r="37">
          <cell r="B37" t="e">
            <v>#NAME?</v>
          </cell>
        </row>
        <row r="39">
          <cell r="B39" t="e">
            <v>#NAME?</v>
          </cell>
        </row>
        <row r="40">
          <cell r="B40" t="e">
            <v>#NAME?</v>
          </cell>
        </row>
        <row r="41">
          <cell r="B41" t="e">
            <v>#NAME?</v>
          </cell>
        </row>
        <row r="56">
          <cell r="A56">
            <v>0</v>
          </cell>
        </row>
      </sheetData>
      <sheetData sheetId="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GH476"/>
  <sheetViews>
    <sheetView showGridLines="0" tabSelected="1" topLeftCell="P36" zoomScaleNormal="100" zoomScaleSheetLayoutView="55" workbookViewId="0">
      <selection activeCell="P56" sqref="P56:R57"/>
    </sheetView>
  </sheetViews>
  <sheetFormatPr baseColWidth="10" defaultRowHeight="15" outlineLevelCol="1" x14ac:dyDescent="0.25"/>
  <cols>
    <col min="1" max="1" width="5.28515625" hidden="1" customWidth="1"/>
    <col min="2" max="5" width="13.85546875" hidden="1" customWidth="1"/>
    <col min="6" max="12" width="5.28515625" hidden="1" customWidth="1"/>
    <col min="13" max="13" width="5.28515625" customWidth="1"/>
    <col min="14" max="14" width="3.42578125" customWidth="1"/>
    <col min="15" max="16" width="2.42578125" customWidth="1"/>
    <col min="17" max="17" width="40.140625" customWidth="1"/>
    <col min="18" max="18" width="24.28515625" customWidth="1"/>
    <col min="19" max="20" width="1.42578125" customWidth="1"/>
    <col min="21" max="22" width="13.140625" hidden="1" customWidth="1" outlineLevel="1" collapsed="1"/>
    <col min="23" max="23" width="12.85546875" customWidth="1" collapsed="1"/>
    <col min="24" max="24" width="7.85546875" customWidth="1" collapsed="1"/>
    <col min="25" max="25" width="9.28515625" hidden="1" customWidth="1"/>
    <col min="26" max="28" width="8.42578125" hidden="1" customWidth="1"/>
    <col min="29" max="30" width="9.28515625" hidden="1" customWidth="1"/>
    <col min="31" max="33" width="8.42578125" hidden="1" customWidth="1"/>
    <col min="34" max="34" width="9.28515625" hidden="1" customWidth="1"/>
    <col min="35" max="35" width="8.7109375" hidden="1" customWidth="1"/>
    <col min="36" max="36" width="8.42578125" hidden="1" customWidth="1"/>
    <col min="37" max="38" width="7.85546875" hidden="1" customWidth="1"/>
    <col min="39" max="39" width="8.42578125" hidden="1" customWidth="1"/>
    <col min="40" max="40" width="0.7109375" customWidth="1"/>
    <col min="41" max="42" width="16.140625" hidden="1" customWidth="1" outlineLevel="1" collapsed="1"/>
    <col min="43" max="43" width="17.140625" hidden="1" customWidth="1" outlineLevel="1"/>
    <col min="44" max="44" width="17.140625" customWidth="1" collapsed="1"/>
    <col min="45" max="45" width="21.5703125" hidden="1" customWidth="1"/>
    <col min="46" max="46" width="5.42578125" hidden="1" customWidth="1"/>
    <col min="47" max="47" width="22.28515625" hidden="1" customWidth="1"/>
    <col min="48" max="48" width="6.5703125" hidden="1" customWidth="1"/>
    <col min="49" max="50" width="7.85546875" hidden="1" customWidth="1"/>
    <col min="51" max="51" width="4.85546875" hidden="1" customWidth="1"/>
    <col min="52" max="52" width="5.7109375" hidden="1" customWidth="1"/>
    <col min="53" max="53" width="6.5703125" hidden="1" customWidth="1"/>
    <col min="54" max="54" width="7.85546875" hidden="1" customWidth="1"/>
    <col min="55" max="55" width="21.5703125" hidden="1" customWidth="1"/>
    <col min="56" max="56" width="4.5703125" hidden="1" customWidth="1"/>
    <col min="57" max="57" width="22.28515625" hidden="1" customWidth="1"/>
    <col min="58" max="61" width="8.42578125" hidden="1" customWidth="1"/>
    <col min="62" max="62" width="9.28515625" hidden="1" customWidth="1"/>
    <col min="63" max="63" width="8.42578125" hidden="1" customWidth="1"/>
    <col min="64" max="65" width="8.7109375" hidden="1" customWidth="1"/>
    <col min="66" max="67" width="16.140625" hidden="1" customWidth="1" outlineLevel="1" collapsed="1"/>
    <col min="68" max="68" width="17.140625" hidden="1" customWidth="1" outlineLevel="1"/>
    <col min="69" max="69" width="17.140625" customWidth="1" collapsed="1"/>
    <col min="70" max="70" width="3.5703125" hidden="1" customWidth="1"/>
    <col min="71" max="71" width="16.28515625" hidden="1" customWidth="1"/>
    <col min="72" max="72" width="20" hidden="1" customWidth="1"/>
    <col min="73" max="74" width="7.85546875" hidden="1" customWidth="1"/>
    <col min="75" max="75" width="2" hidden="1" customWidth="1"/>
    <col min="76" max="76" width="2.7109375" hidden="1" customWidth="1"/>
    <col min="77" max="77" width="3.5703125" hidden="1" customWidth="1"/>
    <col min="78" max="78" width="8.7109375" hidden="1" customWidth="1"/>
    <col min="79" max="79" width="7.85546875" hidden="1" customWidth="1"/>
    <col min="80" max="80" width="3.5703125" hidden="1" customWidth="1"/>
    <col min="81" max="81" width="16.28515625" hidden="1" customWidth="1"/>
    <col min="82" max="82" width="20" hidden="1" customWidth="1"/>
    <col min="83" max="83" width="7.140625" hidden="1" customWidth="1"/>
    <col min="84" max="84" width="20" hidden="1" customWidth="1"/>
    <col min="85" max="85" width="7.85546875" hidden="1" customWidth="1"/>
    <col min="86" max="86" width="20.5703125" hidden="1" customWidth="1"/>
    <col min="87" max="88" width="8.42578125" hidden="1" customWidth="1"/>
    <col min="89" max="89" width="7.85546875" hidden="1" customWidth="1"/>
    <col min="90" max="90" width="8.42578125" hidden="1" customWidth="1"/>
    <col min="91" max="92" width="16.140625" hidden="1" customWidth="1" outlineLevel="1" collapsed="1"/>
    <col min="93" max="93" width="17.140625" hidden="1" customWidth="1" outlineLevel="1"/>
    <col min="94" max="94" width="17.140625" customWidth="1" collapsed="1"/>
    <col min="95" max="95" width="17.5703125" hidden="1" customWidth="1"/>
    <col min="96" max="96" width="2.7109375" hidden="1" customWidth="1"/>
    <col min="97" max="97" width="20" hidden="1" customWidth="1"/>
    <col min="98" max="99" width="7.85546875" hidden="1" customWidth="1"/>
    <col min="100" max="100" width="2" hidden="1" customWidth="1"/>
    <col min="101" max="101" width="2.7109375" hidden="1" customWidth="1"/>
    <col min="102" max="102" width="3.5703125" hidden="1" customWidth="1"/>
    <col min="103" max="104" width="7.85546875" hidden="1" customWidth="1"/>
    <col min="105" max="105" width="17.5703125" hidden="1" customWidth="1"/>
    <col min="106" max="106" width="3.28515625" hidden="1" customWidth="1"/>
    <col min="107" max="107" width="20" hidden="1" customWidth="1"/>
    <col min="108" max="108" width="8.42578125" hidden="1" customWidth="1"/>
    <col min="109" max="111" width="7.140625" hidden="1" customWidth="1"/>
    <col min="112" max="112" width="7.85546875" hidden="1" customWidth="1"/>
    <col min="113" max="113" width="7.140625" hidden="1" customWidth="1"/>
    <col min="114" max="115" width="7.85546875" hidden="1" customWidth="1"/>
    <col min="116" max="117" width="16.140625" hidden="1" customWidth="1" outlineLevel="1" collapsed="1"/>
    <col min="118" max="118" width="17.140625" hidden="1" customWidth="1" outlineLevel="1"/>
    <col min="119" max="119" width="17.140625" customWidth="1" collapsed="1"/>
    <col min="120" max="120" width="5.7109375" hidden="1" customWidth="1"/>
    <col min="121" max="121" width="2" hidden="1" customWidth="1"/>
    <col min="122" max="122" width="20" hidden="1" customWidth="1"/>
    <col min="123" max="124" width="7.85546875" hidden="1" customWidth="1"/>
    <col min="125" max="125" width="5.7109375" hidden="1" customWidth="1"/>
    <col min="126" max="126" width="2" hidden="1" customWidth="1"/>
    <col min="127" max="127" width="3.5703125" hidden="1" customWidth="1"/>
    <col min="128" max="129" width="7.85546875" hidden="1" customWidth="1"/>
    <col min="130" max="130" width="6.28515625" hidden="1" customWidth="1"/>
    <col min="131" max="131" width="2" hidden="1" customWidth="1"/>
    <col min="132" max="132" width="20" hidden="1" customWidth="1"/>
    <col min="133" max="133" width="7.85546875" hidden="1" customWidth="1"/>
    <col min="134" max="134" width="8.42578125" hidden="1" customWidth="1"/>
    <col min="135" max="135" width="7.140625" hidden="1" customWidth="1"/>
    <col min="136" max="136" width="8.42578125" hidden="1" customWidth="1"/>
    <col min="137" max="137" width="7.140625" hidden="1" customWidth="1"/>
    <col min="138" max="138" width="8.42578125" hidden="1" customWidth="1"/>
    <col min="139" max="140" width="7.85546875" hidden="1" customWidth="1"/>
    <col min="141" max="142" width="16.140625" hidden="1" customWidth="1" outlineLevel="1" collapsed="1"/>
    <col min="143" max="143" width="17.140625" hidden="1" customWidth="1" outlineLevel="1"/>
    <col min="144" max="144" width="17.140625" customWidth="1" collapsed="1"/>
    <col min="145" max="145" width="19.28515625" hidden="1" customWidth="1"/>
    <col min="146" max="146" width="2" hidden="1" customWidth="1"/>
    <col min="147" max="147" width="20" hidden="1" customWidth="1"/>
    <col min="148" max="149" width="7.85546875" hidden="1" customWidth="1"/>
    <col min="150" max="150" width="2.7109375" hidden="1" customWidth="1"/>
    <col min="151" max="151" width="2" hidden="1" customWidth="1"/>
    <col min="152" max="152" width="3.5703125" hidden="1" customWidth="1"/>
    <col min="153" max="154" width="7.85546875" hidden="1" customWidth="1"/>
    <col min="155" max="155" width="19.28515625" hidden="1" customWidth="1"/>
    <col min="156" max="156" width="2.42578125" hidden="1" customWidth="1"/>
    <col min="157" max="157" width="20" hidden="1" customWidth="1"/>
    <col min="158" max="158" width="8.42578125" hidden="1" customWidth="1"/>
    <col min="159" max="159" width="2" hidden="1" customWidth="1"/>
    <col min="160" max="165" width="8.42578125" hidden="1" customWidth="1"/>
    <col min="166" max="166" width="0.7109375" customWidth="1"/>
    <col min="167" max="167" width="15.28515625" customWidth="1"/>
    <col min="168" max="169" width="1.42578125" customWidth="1"/>
    <col min="170" max="170" width="12.140625" hidden="1" customWidth="1" outlineLevel="1"/>
    <col min="171" max="172" width="11.140625" hidden="1" customWidth="1" outlineLevel="1"/>
    <col min="173" max="173" width="7.28515625" hidden="1" customWidth="1" outlineLevel="1"/>
    <col min="174" max="174" width="11.85546875" customWidth="1" collapsed="1"/>
    <col min="175" max="175" width="13.5703125" customWidth="1"/>
    <col min="176" max="176" width="3.85546875" customWidth="1"/>
    <col min="177" max="177" width="5.7109375" style="72" customWidth="1"/>
  </cols>
  <sheetData>
    <row r="1" spans="1:177" ht="30.75" hidden="1" customHeight="1" x14ac:dyDescent="0.25">
      <c r="A1" s="1" t="s">
        <v>0</v>
      </c>
      <c r="B1" s="88" t="s">
        <v>349</v>
      </c>
      <c r="C1" s="88"/>
      <c r="E1" s="1"/>
      <c r="G1" s="88"/>
      <c r="H1" s="88"/>
      <c r="I1" s="88"/>
      <c r="Q1" s="92" t="s">
        <v>89</v>
      </c>
      <c r="R1" s="90" t="s">
        <v>90</v>
      </c>
      <c r="U1" s="96" t="s">
        <v>344</v>
      </c>
      <c r="V1" s="97"/>
      <c r="W1" s="97"/>
      <c r="X1" s="97"/>
      <c r="Y1" s="97"/>
      <c r="Z1" s="97"/>
      <c r="AA1" s="97"/>
      <c r="AB1" s="97"/>
      <c r="AC1" s="97"/>
      <c r="AD1" s="97"/>
      <c r="AE1" s="97"/>
      <c r="AF1" s="97"/>
      <c r="AG1" s="97"/>
      <c r="AH1" s="97"/>
      <c r="AI1" s="97"/>
      <c r="AJ1" s="97"/>
      <c r="AK1" s="97"/>
      <c r="AL1" s="97"/>
      <c r="AM1" s="97"/>
      <c r="AN1" s="97"/>
      <c r="AO1" s="3" t="s">
        <v>4</v>
      </c>
      <c r="AP1" s="97"/>
      <c r="AQ1" s="97"/>
      <c r="AR1" s="97"/>
      <c r="AS1" s="97"/>
      <c r="AT1" s="97"/>
      <c r="AU1" s="97"/>
      <c r="AV1" s="97"/>
      <c r="AW1" s="97"/>
      <c r="AX1" s="97"/>
      <c r="AY1" s="97"/>
      <c r="AZ1" s="97"/>
      <c r="BA1" s="97"/>
      <c r="BB1" s="97"/>
      <c r="BC1" s="97"/>
      <c r="BD1" s="97"/>
      <c r="BE1" s="97"/>
      <c r="BF1" s="97"/>
      <c r="BG1" s="97"/>
      <c r="BH1" s="97"/>
      <c r="BI1" s="97"/>
      <c r="BJ1" s="97"/>
      <c r="BK1" s="97"/>
      <c r="BL1" s="97"/>
      <c r="BM1" s="97"/>
      <c r="BN1" s="3" t="s">
        <v>18</v>
      </c>
      <c r="BO1" s="97"/>
      <c r="BP1" s="97"/>
      <c r="BQ1" s="97"/>
      <c r="BR1" s="97"/>
      <c r="BS1" s="97"/>
      <c r="BT1" s="97"/>
      <c r="BU1" s="97"/>
      <c r="BV1" s="97"/>
      <c r="BW1" s="97"/>
      <c r="BX1" s="97"/>
      <c r="BY1" s="97"/>
      <c r="BZ1" s="97"/>
      <c r="CA1" s="97"/>
      <c r="CB1" s="97"/>
      <c r="CC1" s="97"/>
      <c r="CD1" s="97"/>
      <c r="CE1" s="97"/>
      <c r="CF1" s="97"/>
      <c r="CG1" s="97"/>
      <c r="CH1" s="97"/>
      <c r="CI1" s="97"/>
      <c r="CJ1" s="97"/>
      <c r="CK1" s="97"/>
      <c r="CL1" s="97"/>
      <c r="CM1" s="3" t="s">
        <v>32</v>
      </c>
      <c r="CN1" s="97"/>
      <c r="CO1" s="97"/>
      <c r="CP1" s="97"/>
      <c r="CQ1" s="97"/>
      <c r="CR1" s="97"/>
      <c r="CS1" s="97"/>
      <c r="CT1" s="97"/>
      <c r="CU1" s="97"/>
      <c r="CV1" s="97"/>
      <c r="CW1" s="97"/>
      <c r="CX1" s="97"/>
      <c r="CY1" s="97"/>
      <c r="CZ1" s="97"/>
      <c r="DA1" s="97"/>
      <c r="DB1" s="97"/>
      <c r="DC1" s="97"/>
      <c r="DD1" s="97"/>
      <c r="DE1" s="97"/>
      <c r="DF1" s="97"/>
      <c r="DG1" s="97"/>
      <c r="DH1" s="97"/>
      <c r="DI1" s="97"/>
      <c r="DJ1" s="97"/>
      <c r="DK1" s="97"/>
      <c r="DL1" s="3" t="s">
        <v>46</v>
      </c>
      <c r="DM1" s="97"/>
      <c r="DN1" s="97"/>
      <c r="DO1" s="97"/>
      <c r="DP1" s="97"/>
      <c r="DQ1" s="97"/>
      <c r="DR1" s="97"/>
      <c r="DS1" s="97"/>
      <c r="DT1" s="97"/>
      <c r="DU1" s="97"/>
      <c r="DV1" s="97"/>
      <c r="DW1" s="97"/>
      <c r="DX1" s="97"/>
      <c r="DY1" s="97"/>
      <c r="DZ1" s="97"/>
      <c r="EA1" s="97"/>
      <c r="EB1" s="97"/>
      <c r="EC1" s="97"/>
      <c r="ED1" s="97"/>
      <c r="EE1" s="97"/>
      <c r="EF1" s="97"/>
      <c r="EG1" s="97"/>
      <c r="EH1" s="97"/>
      <c r="EI1" s="97"/>
      <c r="EJ1" s="97"/>
      <c r="EK1" s="3" t="s">
        <v>60</v>
      </c>
      <c r="EL1" s="97"/>
      <c r="EM1" s="97"/>
      <c r="EN1" s="97"/>
      <c r="EO1" s="97"/>
      <c r="EP1" s="97"/>
      <c r="EQ1" s="97"/>
      <c r="ER1" s="97"/>
      <c r="ES1" s="97"/>
      <c r="ET1" s="97"/>
      <c r="EU1" s="97"/>
      <c r="EV1" s="97"/>
      <c r="EW1" s="97"/>
      <c r="EX1" s="97"/>
      <c r="EY1" s="97"/>
      <c r="EZ1" s="97"/>
      <c r="FA1" s="97"/>
      <c r="FB1" s="97"/>
      <c r="FC1" s="97"/>
      <c r="FD1" s="97"/>
      <c r="FE1" s="97"/>
      <c r="FF1" s="97"/>
      <c r="FG1" s="97"/>
      <c r="FH1" s="97"/>
      <c r="FI1" s="97"/>
      <c r="FJ1" s="97"/>
      <c r="FK1" s="97"/>
      <c r="FL1" s="97"/>
      <c r="FM1" s="97"/>
      <c r="FN1" s="97" t="s">
        <v>1</v>
      </c>
      <c r="FO1" s="97"/>
      <c r="FP1" s="97"/>
      <c r="FQ1" s="97"/>
      <c r="FR1" s="97"/>
      <c r="FS1" s="98"/>
    </row>
    <row r="2" spans="1:177" hidden="1" x14ac:dyDescent="0.25">
      <c r="A2" s="1" t="s">
        <v>2</v>
      </c>
      <c r="B2" s="88" t="str">
        <f ca="1">LEFT(Server,LEN(Server)-1)</f>
        <v>tango_core_model</v>
      </c>
      <c r="C2" s="88"/>
      <c r="E2" s="1"/>
      <c r="G2" s="88"/>
      <c r="H2" s="88"/>
      <c r="I2" s="88"/>
      <c r="Q2" s="93" t="str">
        <f ca="1">R35</f>
        <v>August 2019 YTD</v>
      </c>
      <c r="R2" s="91" t="str">
        <f ca="1">VLOOKUP(PHASE_CHOIX,$A$16:$E$19,2,FALSE)</f>
        <v>August 2019 YTD</v>
      </c>
      <c r="U2" s="2" t="str">
        <f ca="1">$Q$2</f>
        <v>August 2019 YTD</v>
      </c>
      <c r="V2" s="3" t="str">
        <f ca="1">$R$2</f>
        <v>August 2019 YTD</v>
      </c>
      <c r="W2" s="3"/>
      <c r="X2" s="3"/>
      <c r="Y2" s="3" t="str">
        <f ca="1">$Q$2</f>
        <v>August 2019 YTD</v>
      </c>
      <c r="Z2" s="3" t="str">
        <f ca="1">$Q$2</f>
        <v>August 2019 YTD</v>
      </c>
      <c r="AA2" s="3" t="str">
        <f ca="1">$Q$2</f>
        <v>August 2019 YTD</v>
      </c>
      <c r="AB2" s="3" t="str">
        <f ca="1">$Q$2</f>
        <v>August 2019 YTD</v>
      </c>
      <c r="AC2" s="3" t="str">
        <f ca="1">$Q$2</f>
        <v>August 2019 YTD</v>
      </c>
      <c r="AD2" s="3" t="str">
        <f ca="1">$R$2</f>
        <v>August 2019 YTD</v>
      </c>
      <c r="AE2" s="3" t="str">
        <f ca="1">$R$2</f>
        <v>August 2019 YTD</v>
      </c>
      <c r="AF2" s="3" t="str">
        <f ca="1">$R$2</f>
        <v>August 2019 YTD</v>
      </c>
      <c r="AG2" s="3" t="str">
        <f ca="1">$R$2</f>
        <v>August 2019 YTD</v>
      </c>
      <c r="AH2" s="3" t="str">
        <f ca="1">$R$2</f>
        <v>August 2019 YTD</v>
      </c>
      <c r="AI2" s="3"/>
      <c r="AJ2" s="3"/>
      <c r="AK2" s="3"/>
      <c r="AL2" s="3"/>
      <c r="AM2" s="3"/>
      <c r="AN2" s="3"/>
      <c r="AO2" s="3" t="str">
        <f ca="1">$Q$2</f>
        <v>August 2019 YTD</v>
      </c>
      <c r="AP2" s="3" t="str">
        <f ca="1">$R$2</f>
        <v>August 2019 YTD</v>
      </c>
      <c r="AQ2" s="3"/>
      <c r="AR2" s="3"/>
      <c r="AS2" s="3" t="str">
        <f ca="1">$Q$2</f>
        <v>August 2019 YTD</v>
      </c>
      <c r="AT2" s="3" t="str">
        <f ca="1">$Q$2</f>
        <v>August 2019 YTD</v>
      </c>
      <c r="AU2" s="3" t="str">
        <f ca="1">$Q$2</f>
        <v>August 2019 YTD</v>
      </c>
      <c r="AV2" s="3" t="str">
        <f ca="1">$Q$2</f>
        <v>August 2019 YTD</v>
      </c>
      <c r="AW2" s="3" t="str">
        <f ca="1">$Q$2</f>
        <v>August 2019 YTD</v>
      </c>
      <c r="AX2" s="3" t="str">
        <f ca="1">$R$2</f>
        <v>August 2019 YTD</v>
      </c>
      <c r="AY2" s="3" t="str">
        <f ca="1">$R$2</f>
        <v>August 2019 YTD</v>
      </c>
      <c r="AZ2" s="3" t="str">
        <f ca="1">$R$2</f>
        <v>August 2019 YTD</v>
      </c>
      <c r="BA2" s="3" t="str">
        <f ca="1">$R$2</f>
        <v>August 2019 YTD</v>
      </c>
      <c r="BB2" s="3" t="str">
        <f ca="1">$R$2</f>
        <v>August 2019 YTD</v>
      </c>
      <c r="BC2" s="3"/>
      <c r="BD2" s="3"/>
      <c r="BE2" s="3"/>
      <c r="BF2" s="3"/>
      <c r="BG2" s="3"/>
      <c r="BH2" s="3"/>
      <c r="BI2" s="3"/>
      <c r="BJ2" s="3"/>
      <c r="BK2" s="3"/>
      <c r="BL2" s="3"/>
      <c r="BM2" s="3"/>
      <c r="BN2" s="3" t="str">
        <f ca="1">$Q$2</f>
        <v>August 2019 YTD</v>
      </c>
      <c r="BO2" s="3" t="str">
        <f ca="1">$R$2</f>
        <v>August 2019 YTD</v>
      </c>
      <c r="BP2" s="3"/>
      <c r="BQ2" s="3"/>
      <c r="BR2" s="3" t="str">
        <f ca="1">$Q$2</f>
        <v>August 2019 YTD</v>
      </c>
      <c r="BS2" s="3" t="str">
        <f ca="1">$Q$2</f>
        <v>August 2019 YTD</v>
      </c>
      <c r="BT2" s="3" t="str">
        <f ca="1">$Q$2</f>
        <v>August 2019 YTD</v>
      </c>
      <c r="BU2" s="3" t="str">
        <f ca="1">$Q$2</f>
        <v>August 2019 YTD</v>
      </c>
      <c r="BV2" s="3" t="str">
        <f ca="1">$Q$2</f>
        <v>August 2019 YTD</v>
      </c>
      <c r="BW2" s="3" t="str">
        <f ca="1">$R$2</f>
        <v>August 2019 YTD</v>
      </c>
      <c r="BX2" s="3" t="str">
        <f ca="1">$R$2</f>
        <v>August 2019 YTD</v>
      </c>
      <c r="BY2" s="3" t="str">
        <f ca="1">$R$2</f>
        <v>August 2019 YTD</v>
      </c>
      <c r="BZ2" s="3" t="str">
        <f ca="1">$R$2</f>
        <v>August 2019 YTD</v>
      </c>
      <c r="CA2" s="3" t="str">
        <f ca="1">$R$2</f>
        <v>August 2019 YTD</v>
      </c>
      <c r="CB2" s="3"/>
      <c r="CC2" s="3"/>
      <c r="CD2" s="3"/>
      <c r="CE2" s="3"/>
      <c r="CF2" s="3"/>
      <c r="CG2" s="3"/>
      <c r="CH2" s="3"/>
      <c r="CI2" s="3"/>
      <c r="CJ2" s="3"/>
      <c r="CK2" s="3"/>
      <c r="CL2" s="3"/>
      <c r="CM2" s="3" t="str">
        <f ca="1">$Q$2</f>
        <v>August 2019 YTD</v>
      </c>
      <c r="CN2" s="3" t="str">
        <f ca="1">$R$2</f>
        <v>August 2019 YTD</v>
      </c>
      <c r="CO2" s="3"/>
      <c r="CP2" s="3"/>
      <c r="CQ2" s="3" t="str">
        <f ca="1">$Q$2</f>
        <v>August 2019 YTD</v>
      </c>
      <c r="CR2" s="3" t="str">
        <f ca="1">$Q$2</f>
        <v>August 2019 YTD</v>
      </c>
      <c r="CS2" s="3" t="str">
        <f ca="1">$Q$2</f>
        <v>August 2019 YTD</v>
      </c>
      <c r="CT2" s="3" t="str">
        <f ca="1">$Q$2</f>
        <v>August 2019 YTD</v>
      </c>
      <c r="CU2" s="3" t="str">
        <f ca="1">$Q$2</f>
        <v>August 2019 YTD</v>
      </c>
      <c r="CV2" s="3" t="str">
        <f ca="1">$R$2</f>
        <v>August 2019 YTD</v>
      </c>
      <c r="CW2" s="3" t="str">
        <f ca="1">$R$2</f>
        <v>August 2019 YTD</v>
      </c>
      <c r="CX2" s="3" t="str">
        <f ca="1">$R$2</f>
        <v>August 2019 YTD</v>
      </c>
      <c r="CY2" s="3" t="str">
        <f ca="1">$R$2</f>
        <v>August 2019 YTD</v>
      </c>
      <c r="CZ2" s="3" t="str">
        <f ca="1">$R$2</f>
        <v>August 2019 YTD</v>
      </c>
      <c r="DA2" s="3"/>
      <c r="DB2" s="3"/>
      <c r="DC2" s="3"/>
      <c r="DD2" s="3"/>
      <c r="DE2" s="3"/>
      <c r="DF2" s="3"/>
      <c r="DG2" s="3"/>
      <c r="DH2" s="3"/>
      <c r="DI2" s="3"/>
      <c r="DJ2" s="3"/>
      <c r="DK2" s="3"/>
      <c r="DL2" s="3" t="str">
        <f ca="1">$Q$2</f>
        <v>August 2019 YTD</v>
      </c>
      <c r="DM2" s="3" t="str">
        <f ca="1">$R$2</f>
        <v>August 2019 YTD</v>
      </c>
      <c r="DN2" s="3"/>
      <c r="DO2" s="3"/>
      <c r="DP2" s="3" t="str">
        <f ca="1">$Q$2</f>
        <v>August 2019 YTD</v>
      </c>
      <c r="DQ2" s="3" t="str">
        <f ca="1">$Q$2</f>
        <v>August 2019 YTD</v>
      </c>
      <c r="DR2" s="3" t="str">
        <f ca="1">$Q$2</f>
        <v>August 2019 YTD</v>
      </c>
      <c r="DS2" s="3" t="str">
        <f ca="1">$Q$2</f>
        <v>August 2019 YTD</v>
      </c>
      <c r="DT2" s="3" t="str">
        <f ca="1">$Q$2</f>
        <v>August 2019 YTD</v>
      </c>
      <c r="DU2" s="3" t="str">
        <f ca="1">$R$2</f>
        <v>August 2019 YTD</v>
      </c>
      <c r="DV2" s="3" t="str">
        <f ca="1">$R$2</f>
        <v>August 2019 YTD</v>
      </c>
      <c r="DW2" s="3" t="str">
        <f ca="1">$R$2</f>
        <v>August 2019 YTD</v>
      </c>
      <c r="DX2" s="3" t="str">
        <f ca="1">$R$2</f>
        <v>August 2019 YTD</v>
      </c>
      <c r="DY2" s="3" t="str">
        <f ca="1">$R$2</f>
        <v>August 2019 YTD</v>
      </c>
      <c r="DZ2" s="3"/>
      <c r="EA2" s="3"/>
      <c r="EB2" s="3"/>
      <c r="EC2" s="3"/>
      <c r="ED2" s="3"/>
      <c r="EE2" s="3"/>
      <c r="EF2" s="3"/>
      <c r="EG2" s="3"/>
      <c r="EH2" s="3"/>
      <c r="EI2" s="3"/>
      <c r="EJ2" s="3"/>
      <c r="EK2" s="3" t="str">
        <f ca="1">$Q$2</f>
        <v>August 2019 YTD</v>
      </c>
      <c r="EL2" s="3" t="str">
        <f ca="1">$R$2</f>
        <v>August 2019 YTD</v>
      </c>
      <c r="EM2" s="3"/>
      <c r="EN2" s="3"/>
      <c r="EO2" s="3" t="str">
        <f ca="1">$Q$2</f>
        <v>August 2019 YTD</v>
      </c>
      <c r="EP2" s="3" t="str">
        <f ca="1">$Q$2</f>
        <v>August 2019 YTD</v>
      </c>
      <c r="EQ2" s="3" t="str">
        <f ca="1">$Q$2</f>
        <v>August 2019 YTD</v>
      </c>
      <c r="ER2" s="3" t="str">
        <f ca="1">$Q$2</f>
        <v>August 2019 YTD</v>
      </c>
      <c r="ES2" s="3" t="str">
        <f ca="1">$Q$2</f>
        <v>August 2019 YTD</v>
      </c>
      <c r="ET2" s="3" t="str">
        <f ca="1">$R$2</f>
        <v>August 2019 YTD</v>
      </c>
      <c r="EU2" s="3" t="str">
        <f ca="1">$R$2</f>
        <v>August 2019 YTD</v>
      </c>
      <c r="EV2" s="3" t="str">
        <f ca="1">$R$2</f>
        <v>August 2019 YTD</v>
      </c>
      <c r="EW2" s="3" t="str">
        <f ca="1">$R$2</f>
        <v>August 2019 YTD</v>
      </c>
      <c r="EX2" s="3" t="str">
        <f ca="1">$R$2</f>
        <v>August 2019 YTD</v>
      </c>
      <c r="EY2" s="3"/>
      <c r="EZ2" s="3"/>
      <c r="FA2" s="3"/>
      <c r="FB2" s="3"/>
      <c r="FC2" s="3"/>
      <c r="FD2" s="3"/>
      <c r="FE2" s="3"/>
      <c r="FF2" s="3"/>
      <c r="FG2" s="3"/>
      <c r="FH2" s="3"/>
      <c r="FI2" s="3"/>
      <c r="FJ2" s="3"/>
      <c r="FK2" s="3"/>
      <c r="FL2" s="3"/>
      <c r="FM2" s="3"/>
      <c r="FN2" s="3" t="str">
        <f ca="1">$Q$2</f>
        <v>August 2019 YTD</v>
      </c>
      <c r="FO2" s="3"/>
      <c r="FP2" s="3" t="str">
        <f ca="1">$R$2</f>
        <v>August 2019 YTD</v>
      </c>
      <c r="FQ2" s="3"/>
      <c r="FR2" s="3"/>
      <c r="FS2" s="5"/>
    </row>
    <row r="3" spans="1:177" hidden="1" x14ac:dyDescent="0.25">
      <c r="A3" s="1" t="s">
        <v>3</v>
      </c>
      <c r="B3" t="str">
        <f ca="1">_xll.TM1RPTVIEW(Server&amp;"REPORT_PL:2",0,_xll.TM1RPTTITLE(Server&amp;"Activity",$R$37), _xll.TM1RPTTITLE(Server&amp;"Gaap",$R$40), _xll.TM1RPTTITLE(Server&amp;"Integration_Rate",$B$41), _xll.TM1RPTTITLE(Server&amp;"Currency",$B$38),_xll.TM1RPTTITLE(Server&amp;"Legal_Organization",$B$42), TM1RPTFMTRNG,TM1RPTFMTIDCOL)</f>
        <v>tango_core_model:REPORT_PL:2</v>
      </c>
      <c r="E3" s="1"/>
      <c r="Q3" s="93"/>
      <c r="R3" s="91"/>
      <c r="U3" s="2" t="s">
        <v>113</v>
      </c>
      <c r="V3" s="2" t="s">
        <v>113</v>
      </c>
      <c r="W3" s="2" t="s">
        <v>113</v>
      </c>
      <c r="X3" s="3" t="s">
        <v>230</v>
      </c>
      <c r="Y3" s="3" t="s">
        <v>114</v>
      </c>
      <c r="Z3" s="3" t="s">
        <v>395</v>
      </c>
      <c r="AA3" s="3" t="s">
        <v>393</v>
      </c>
      <c r="AB3" s="3" t="s">
        <v>394</v>
      </c>
      <c r="AC3" s="3" t="s">
        <v>115</v>
      </c>
      <c r="AD3" s="3" t="s">
        <v>114</v>
      </c>
      <c r="AE3" s="3" t="s">
        <v>395</v>
      </c>
      <c r="AF3" s="3" t="s">
        <v>393</v>
      </c>
      <c r="AG3" s="3" t="s">
        <v>394</v>
      </c>
      <c r="AH3" s="3" t="s">
        <v>115</v>
      </c>
      <c r="AI3" s="3" t="s">
        <v>114</v>
      </c>
      <c r="AJ3" s="3" t="s">
        <v>395</v>
      </c>
      <c r="AK3" s="3" t="s">
        <v>393</v>
      </c>
      <c r="AL3" s="3" t="s">
        <v>394</v>
      </c>
      <c r="AM3" s="3" t="s">
        <v>115</v>
      </c>
      <c r="AN3" s="3"/>
      <c r="AO3" s="3" t="s">
        <v>4</v>
      </c>
      <c r="AP3" s="3" t="s">
        <v>4</v>
      </c>
      <c r="AQ3" s="3" t="s">
        <v>4</v>
      </c>
      <c r="AR3" s="3" t="s">
        <v>4</v>
      </c>
      <c r="AS3" s="3" t="s">
        <v>5</v>
      </c>
      <c r="AT3" s="3" t="s">
        <v>6</v>
      </c>
      <c r="AU3" s="3" t="s">
        <v>7</v>
      </c>
      <c r="AV3" s="3" t="s">
        <v>8</v>
      </c>
      <c r="AW3" s="3" t="s">
        <v>9</v>
      </c>
      <c r="AX3" s="3" t="s">
        <v>5</v>
      </c>
      <c r="AY3" s="3" t="s">
        <v>6</v>
      </c>
      <c r="AZ3" s="3" t="s">
        <v>7</v>
      </c>
      <c r="BA3" s="3" t="s">
        <v>8</v>
      </c>
      <c r="BB3" s="3" t="s">
        <v>9</v>
      </c>
      <c r="BC3" s="3" t="s">
        <v>5</v>
      </c>
      <c r="BD3" s="3" t="s">
        <v>6</v>
      </c>
      <c r="BE3" s="3" t="s">
        <v>7</v>
      </c>
      <c r="BF3" s="3" t="s">
        <v>10</v>
      </c>
      <c r="BG3" s="3" t="s">
        <v>11</v>
      </c>
      <c r="BH3" s="3" t="s">
        <v>12</v>
      </c>
      <c r="BI3" s="3" t="s">
        <v>13</v>
      </c>
      <c r="BJ3" s="3" t="s">
        <v>14</v>
      </c>
      <c r="BK3" s="3" t="s">
        <v>15</v>
      </c>
      <c r="BL3" s="3" t="s">
        <v>16</v>
      </c>
      <c r="BM3" s="3" t="s">
        <v>17</v>
      </c>
      <c r="BN3" s="3" t="s">
        <v>18</v>
      </c>
      <c r="BO3" s="3" t="s">
        <v>18</v>
      </c>
      <c r="BP3" s="3" t="s">
        <v>18</v>
      </c>
      <c r="BQ3" s="3" t="s">
        <v>18</v>
      </c>
      <c r="BR3" s="3" t="s">
        <v>19</v>
      </c>
      <c r="BS3" s="3" t="s">
        <v>20</v>
      </c>
      <c r="BT3" s="3" t="s">
        <v>21</v>
      </c>
      <c r="BU3" s="3" t="s">
        <v>22</v>
      </c>
      <c r="BV3" s="3" t="s">
        <v>23</v>
      </c>
      <c r="BW3" s="3" t="s">
        <v>19</v>
      </c>
      <c r="BX3" s="3" t="s">
        <v>20</v>
      </c>
      <c r="BY3" s="3" t="s">
        <v>21</v>
      </c>
      <c r="BZ3" s="3" t="s">
        <v>22</v>
      </c>
      <c r="CA3" s="3" t="s">
        <v>23</v>
      </c>
      <c r="CB3" s="3" t="s">
        <v>19</v>
      </c>
      <c r="CC3" s="3" t="s">
        <v>20</v>
      </c>
      <c r="CD3" s="3" t="s">
        <v>21</v>
      </c>
      <c r="CE3" s="3" t="s">
        <v>24</v>
      </c>
      <c r="CF3" s="3" t="s">
        <v>25</v>
      </c>
      <c r="CG3" s="3" t="s">
        <v>26</v>
      </c>
      <c r="CH3" s="3" t="s">
        <v>27</v>
      </c>
      <c r="CI3" s="3" t="s">
        <v>28</v>
      </c>
      <c r="CJ3" s="3" t="s">
        <v>29</v>
      </c>
      <c r="CK3" s="3" t="s">
        <v>30</v>
      </c>
      <c r="CL3" s="3" t="s">
        <v>31</v>
      </c>
      <c r="CM3" s="3" t="s">
        <v>32</v>
      </c>
      <c r="CN3" s="3" t="s">
        <v>32</v>
      </c>
      <c r="CO3" s="3" t="s">
        <v>32</v>
      </c>
      <c r="CP3" s="3" t="s">
        <v>32</v>
      </c>
      <c r="CQ3" s="3" t="s">
        <v>33</v>
      </c>
      <c r="CR3" s="3" t="s">
        <v>34</v>
      </c>
      <c r="CS3" s="3" t="s">
        <v>35</v>
      </c>
      <c r="CT3" s="3" t="s">
        <v>36</v>
      </c>
      <c r="CU3" s="3" t="s">
        <v>37</v>
      </c>
      <c r="CV3" s="3" t="s">
        <v>33</v>
      </c>
      <c r="CW3" s="3" t="s">
        <v>34</v>
      </c>
      <c r="CX3" s="3" t="s">
        <v>35</v>
      </c>
      <c r="CY3" s="3" t="s">
        <v>36</v>
      </c>
      <c r="CZ3" s="3" t="s">
        <v>37</v>
      </c>
      <c r="DA3" s="3" t="s">
        <v>33</v>
      </c>
      <c r="DB3" s="3" t="s">
        <v>34</v>
      </c>
      <c r="DC3" s="3" t="s">
        <v>35</v>
      </c>
      <c r="DD3" s="3" t="s">
        <v>38</v>
      </c>
      <c r="DE3" s="3" t="s">
        <v>39</v>
      </c>
      <c r="DF3" s="3" t="s">
        <v>40</v>
      </c>
      <c r="DG3" s="3" t="s">
        <v>41</v>
      </c>
      <c r="DH3" s="3" t="s">
        <v>42</v>
      </c>
      <c r="DI3" s="3" t="s">
        <v>43</v>
      </c>
      <c r="DJ3" s="3" t="s">
        <v>44</v>
      </c>
      <c r="DK3" s="3" t="s">
        <v>45</v>
      </c>
      <c r="DL3" s="3" t="s">
        <v>46</v>
      </c>
      <c r="DM3" s="3" t="s">
        <v>46</v>
      </c>
      <c r="DN3" s="3" t="s">
        <v>46</v>
      </c>
      <c r="DO3" s="3" t="s">
        <v>46</v>
      </c>
      <c r="DP3" s="3" t="s">
        <v>47</v>
      </c>
      <c r="DQ3" s="3" t="s">
        <v>48</v>
      </c>
      <c r="DR3" s="3" t="s">
        <v>49</v>
      </c>
      <c r="DS3" s="3" t="s">
        <v>50</v>
      </c>
      <c r="DT3" s="3" t="s">
        <v>51</v>
      </c>
      <c r="DU3" s="3" t="s">
        <v>47</v>
      </c>
      <c r="DV3" s="3" t="s">
        <v>48</v>
      </c>
      <c r="DW3" s="3" t="s">
        <v>49</v>
      </c>
      <c r="DX3" s="3" t="s">
        <v>50</v>
      </c>
      <c r="DY3" s="3" t="s">
        <v>51</v>
      </c>
      <c r="DZ3" s="3" t="s">
        <v>47</v>
      </c>
      <c r="EA3" s="3" t="s">
        <v>48</v>
      </c>
      <c r="EB3" s="3" t="s">
        <v>49</v>
      </c>
      <c r="EC3" s="3" t="s">
        <v>52</v>
      </c>
      <c r="ED3" s="3" t="s">
        <v>53</v>
      </c>
      <c r="EE3" s="3" t="s">
        <v>54</v>
      </c>
      <c r="EF3" s="3" t="s">
        <v>55</v>
      </c>
      <c r="EG3" s="3" t="s">
        <v>56</v>
      </c>
      <c r="EH3" s="3" t="s">
        <v>57</v>
      </c>
      <c r="EI3" s="3" t="s">
        <v>58</v>
      </c>
      <c r="EJ3" s="3" t="s">
        <v>59</v>
      </c>
      <c r="EK3" s="3" t="s">
        <v>60</v>
      </c>
      <c r="EL3" s="3" t="s">
        <v>60</v>
      </c>
      <c r="EM3" s="3" t="s">
        <v>60</v>
      </c>
      <c r="EN3" s="3" t="s">
        <v>60</v>
      </c>
      <c r="EO3" s="3" t="s">
        <v>61</v>
      </c>
      <c r="EP3" s="3" t="s">
        <v>62</v>
      </c>
      <c r="EQ3" s="3" t="s">
        <v>63</v>
      </c>
      <c r="ER3" s="3" t="s">
        <v>64</v>
      </c>
      <c r="ES3" s="3" t="s">
        <v>65</v>
      </c>
      <c r="ET3" s="3" t="s">
        <v>61</v>
      </c>
      <c r="EU3" s="3" t="s">
        <v>62</v>
      </c>
      <c r="EV3" s="3" t="s">
        <v>63</v>
      </c>
      <c r="EW3" s="3" t="s">
        <v>64</v>
      </c>
      <c r="EX3" s="3" t="s">
        <v>65</v>
      </c>
      <c r="EY3" s="3" t="s">
        <v>61</v>
      </c>
      <c r="EZ3" s="3" t="s">
        <v>62</v>
      </c>
      <c r="FA3" s="3" t="s">
        <v>63</v>
      </c>
      <c r="FB3" s="3" t="s">
        <v>66</v>
      </c>
      <c r="FC3" s="3" t="s">
        <v>67</v>
      </c>
      <c r="FD3" s="3" t="s">
        <v>68</v>
      </c>
      <c r="FE3" s="3" t="s">
        <v>69</v>
      </c>
      <c r="FF3" s="3" t="s">
        <v>70</v>
      </c>
      <c r="FG3" s="3" t="s">
        <v>71</v>
      </c>
      <c r="FH3" s="3" t="s">
        <v>72</v>
      </c>
      <c r="FI3" s="5" t="s">
        <v>73</v>
      </c>
      <c r="FJ3" s="95"/>
      <c r="FK3" s="3"/>
      <c r="FL3" s="95"/>
      <c r="FM3" s="95"/>
      <c r="FN3" s="3" t="s">
        <v>1</v>
      </c>
      <c r="FO3" s="3"/>
      <c r="FP3" s="3" t="s">
        <v>1</v>
      </c>
      <c r="FQ3" s="3"/>
      <c r="FR3" s="3" t="s">
        <v>1</v>
      </c>
      <c r="FS3" s="5" t="s">
        <v>1</v>
      </c>
    </row>
    <row r="4" spans="1:177" hidden="1" x14ac:dyDescent="0.25">
      <c r="A4" s="1" t="s">
        <v>86</v>
      </c>
      <c r="B4" s="25">
        <v>0</v>
      </c>
      <c r="C4" s="25"/>
      <c r="E4" s="1"/>
      <c r="G4" s="25"/>
      <c r="H4" s="25"/>
      <c r="I4" s="25"/>
      <c r="Q4" s="94" t="str">
        <f ca="1">B45</f>
        <v>Actual</v>
      </c>
      <c r="R4" s="8" t="str">
        <f ca="1">+VLOOKUP(PHASE_CHOIX,$A$15:$E$19,3,FALSE)</f>
        <v>BUDG_VC_TOT</v>
      </c>
      <c r="U4" s="6" t="str">
        <f ca="1">$Q$4</f>
        <v>Actual</v>
      </c>
      <c r="V4" s="7" t="str">
        <f ca="1">$R$4</f>
        <v>BUDG_VC_TOT</v>
      </c>
      <c r="W4" s="7" t="str">
        <f ca="1">$Q$4&amp;" / "&amp;$R$4</f>
        <v>Actual / BUDG_VC_TOT</v>
      </c>
      <c r="X4" s="7"/>
      <c r="Y4" s="7" t="str">
        <f ca="1">$Q$4</f>
        <v>Actual</v>
      </c>
      <c r="Z4" s="7" t="str">
        <f ca="1">$Q$4</f>
        <v>Actual</v>
      </c>
      <c r="AA4" s="7" t="str">
        <f ca="1">$Q$4</f>
        <v>Actual</v>
      </c>
      <c r="AB4" s="7" t="str">
        <f ca="1">$Q$4</f>
        <v>Actual</v>
      </c>
      <c r="AC4" s="7" t="str">
        <f ca="1">$Q$4</f>
        <v>Actual</v>
      </c>
      <c r="AD4" s="7" t="str">
        <f ca="1">$R$4</f>
        <v>BUDG_VC_TOT</v>
      </c>
      <c r="AE4" s="7" t="str">
        <f ca="1">$R$4</f>
        <v>BUDG_VC_TOT</v>
      </c>
      <c r="AF4" s="7" t="str">
        <f ca="1">$R$4</f>
        <v>BUDG_VC_TOT</v>
      </c>
      <c r="AG4" s="7" t="str">
        <f ca="1">$R$4</f>
        <v>BUDG_VC_TOT</v>
      </c>
      <c r="AH4" s="7" t="str">
        <f ca="1">$R$4</f>
        <v>BUDG_VC_TOT</v>
      </c>
      <c r="AI4" s="7"/>
      <c r="AJ4" s="7"/>
      <c r="AK4" s="7"/>
      <c r="AL4" s="7"/>
      <c r="AM4" s="7"/>
      <c r="AN4" s="7"/>
      <c r="AO4" s="7" t="str">
        <f ca="1">$Q$4</f>
        <v>Actual</v>
      </c>
      <c r="AP4" s="7" t="str">
        <f ca="1">$R$4</f>
        <v>BUDG_VC_TOT</v>
      </c>
      <c r="AQ4" s="7" t="str">
        <f ca="1">$Q$4&amp;" / "&amp;$R$4</f>
        <v>Actual / BUDG_VC_TOT</v>
      </c>
      <c r="AR4" s="7"/>
      <c r="AS4" s="7" t="str">
        <f ca="1">$Q$4</f>
        <v>Actual</v>
      </c>
      <c r="AT4" s="7" t="str">
        <f ca="1">$Q$4</f>
        <v>Actual</v>
      </c>
      <c r="AU4" s="7" t="str">
        <f ca="1">$Q$4</f>
        <v>Actual</v>
      </c>
      <c r="AV4" s="7" t="str">
        <f ca="1">$Q$4</f>
        <v>Actual</v>
      </c>
      <c r="AW4" s="7" t="str">
        <f ca="1">$Q$4</f>
        <v>Actual</v>
      </c>
      <c r="AX4" s="7" t="str">
        <f ca="1">$R$4</f>
        <v>BUDG_VC_TOT</v>
      </c>
      <c r="AY4" s="7" t="str">
        <f ca="1">$R$4</f>
        <v>BUDG_VC_TOT</v>
      </c>
      <c r="AZ4" s="7" t="str">
        <f ca="1">$R$4</f>
        <v>BUDG_VC_TOT</v>
      </c>
      <c r="BA4" s="7" t="str">
        <f ca="1">$R$4</f>
        <v>BUDG_VC_TOT</v>
      </c>
      <c r="BB4" s="7" t="str">
        <f ca="1">$R$4</f>
        <v>BUDG_VC_TOT</v>
      </c>
      <c r="BC4" s="7"/>
      <c r="BD4" s="7"/>
      <c r="BE4" s="7"/>
      <c r="BF4" s="7"/>
      <c r="BG4" s="7"/>
      <c r="BH4" s="7"/>
      <c r="BI4" s="7"/>
      <c r="BJ4" s="7"/>
      <c r="BK4" s="7"/>
      <c r="BL4" s="7"/>
      <c r="BM4" s="7"/>
      <c r="BN4" s="7" t="str">
        <f ca="1">$Q$4</f>
        <v>Actual</v>
      </c>
      <c r="BO4" s="7" t="str">
        <f ca="1">$R$4</f>
        <v>BUDG_VC_TOT</v>
      </c>
      <c r="BP4" s="7" t="str">
        <f ca="1">$Q$4&amp;" / "&amp;$R$4</f>
        <v>Actual / BUDG_VC_TOT</v>
      </c>
      <c r="BQ4" s="7"/>
      <c r="BR4" s="7" t="str">
        <f ca="1">$Q$4</f>
        <v>Actual</v>
      </c>
      <c r="BS4" s="7" t="str">
        <f ca="1">$Q$4</f>
        <v>Actual</v>
      </c>
      <c r="BT4" s="7" t="str">
        <f ca="1">$Q$4</f>
        <v>Actual</v>
      </c>
      <c r="BU4" s="7" t="str">
        <f ca="1">$Q$4</f>
        <v>Actual</v>
      </c>
      <c r="BV4" s="7" t="str">
        <f ca="1">$Q$4</f>
        <v>Actual</v>
      </c>
      <c r="BW4" s="7" t="str">
        <f ca="1">$R$4</f>
        <v>BUDG_VC_TOT</v>
      </c>
      <c r="BX4" s="7" t="str">
        <f ca="1">$R$4</f>
        <v>BUDG_VC_TOT</v>
      </c>
      <c r="BY4" s="7" t="str">
        <f ca="1">$R$4</f>
        <v>BUDG_VC_TOT</v>
      </c>
      <c r="BZ4" s="7" t="str">
        <f ca="1">$R$4</f>
        <v>BUDG_VC_TOT</v>
      </c>
      <c r="CA4" s="7" t="str">
        <f ca="1">$R$4</f>
        <v>BUDG_VC_TOT</v>
      </c>
      <c r="CB4" s="7"/>
      <c r="CC4" s="7"/>
      <c r="CD4" s="7"/>
      <c r="CE4" s="7"/>
      <c r="CF4" s="7"/>
      <c r="CG4" s="7"/>
      <c r="CH4" s="7"/>
      <c r="CI4" s="7"/>
      <c r="CJ4" s="7"/>
      <c r="CK4" s="7"/>
      <c r="CL4" s="7"/>
      <c r="CM4" s="7" t="str">
        <f ca="1">$Q$4</f>
        <v>Actual</v>
      </c>
      <c r="CN4" s="7" t="str">
        <f ca="1">$R$4</f>
        <v>BUDG_VC_TOT</v>
      </c>
      <c r="CO4" s="7" t="str">
        <f ca="1">$Q$4&amp;" / "&amp;$R$4</f>
        <v>Actual / BUDG_VC_TOT</v>
      </c>
      <c r="CP4" s="7"/>
      <c r="CQ4" s="7" t="str">
        <f ca="1">$Q$4</f>
        <v>Actual</v>
      </c>
      <c r="CR4" s="7" t="str">
        <f ca="1">$Q$4</f>
        <v>Actual</v>
      </c>
      <c r="CS4" s="7" t="str">
        <f ca="1">$Q$4</f>
        <v>Actual</v>
      </c>
      <c r="CT4" s="7" t="str">
        <f ca="1">$Q$4</f>
        <v>Actual</v>
      </c>
      <c r="CU4" s="7" t="str">
        <f ca="1">$Q$4</f>
        <v>Actual</v>
      </c>
      <c r="CV4" s="7" t="str">
        <f ca="1">$R$4</f>
        <v>BUDG_VC_TOT</v>
      </c>
      <c r="CW4" s="7" t="str">
        <f ca="1">$R$4</f>
        <v>BUDG_VC_TOT</v>
      </c>
      <c r="CX4" s="7" t="str">
        <f ca="1">$R$4</f>
        <v>BUDG_VC_TOT</v>
      </c>
      <c r="CY4" s="7" t="str">
        <f ca="1">$R$4</f>
        <v>BUDG_VC_TOT</v>
      </c>
      <c r="CZ4" s="7" t="str">
        <f ca="1">$R$4</f>
        <v>BUDG_VC_TOT</v>
      </c>
      <c r="DA4" s="7"/>
      <c r="DB4" s="7"/>
      <c r="DC4" s="7"/>
      <c r="DD4" s="7"/>
      <c r="DE4" s="7"/>
      <c r="DF4" s="7"/>
      <c r="DG4" s="7"/>
      <c r="DH4" s="7"/>
      <c r="DI4" s="7"/>
      <c r="DJ4" s="7"/>
      <c r="DK4" s="7"/>
      <c r="DL4" s="7" t="str">
        <f ca="1">$Q$4</f>
        <v>Actual</v>
      </c>
      <c r="DM4" s="7" t="str">
        <f ca="1">$R$4</f>
        <v>BUDG_VC_TOT</v>
      </c>
      <c r="DN4" s="7" t="str">
        <f ca="1">$Q$4&amp;" / "&amp;$R$4</f>
        <v>Actual / BUDG_VC_TOT</v>
      </c>
      <c r="DO4" s="7"/>
      <c r="DP4" s="7" t="str">
        <f ca="1">$Q$4</f>
        <v>Actual</v>
      </c>
      <c r="DQ4" s="7" t="str">
        <f ca="1">$Q$4</f>
        <v>Actual</v>
      </c>
      <c r="DR4" s="7" t="str">
        <f ca="1">$Q$4</f>
        <v>Actual</v>
      </c>
      <c r="DS4" s="7" t="str">
        <f ca="1">$Q$4</f>
        <v>Actual</v>
      </c>
      <c r="DT4" s="7" t="str">
        <f ca="1">$Q$4</f>
        <v>Actual</v>
      </c>
      <c r="DU4" s="7" t="str">
        <f ca="1">$R$4</f>
        <v>BUDG_VC_TOT</v>
      </c>
      <c r="DV4" s="7" t="str">
        <f ca="1">$R$4</f>
        <v>BUDG_VC_TOT</v>
      </c>
      <c r="DW4" s="7" t="str">
        <f ca="1">$R$4</f>
        <v>BUDG_VC_TOT</v>
      </c>
      <c r="DX4" s="7" t="str">
        <f ca="1">$R$4</f>
        <v>BUDG_VC_TOT</v>
      </c>
      <c r="DY4" s="7" t="str">
        <f ca="1">$R$4</f>
        <v>BUDG_VC_TOT</v>
      </c>
      <c r="DZ4" s="7"/>
      <c r="EA4" s="7"/>
      <c r="EB4" s="7"/>
      <c r="EC4" s="7"/>
      <c r="ED4" s="7"/>
      <c r="EE4" s="7"/>
      <c r="EF4" s="7"/>
      <c r="EG4" s="7"/>
      <c r="EH4" s="7"/>
      <c r="EI4" s="7"/>
      <c r="EJ4" s="7"/>
      <c r="EK4" s="7" t="str">
        <f ca="1">$Q$4</f>
        <v>Actual</v>
      </c>
      <c r="EL4" s="7" t="str">
        <f ca="1">$R$4</f>
        <v>BUDG_VC_TOT</v>
      </c>
      <c r="EM4" s="7" t="str">
        <f ca="1">$Q$4&amp;" / "&amp;$R$4</f>
        <v>Actual / BUDG_VC_TOT</v>
      </c>
      <c r="EN4" s="7"/>
      <c r="EO4" s="7" t="str">
        <f ca="1">$Q$4</f>
        <v>Actual</v>
      </c>
      <c r="EP4" s="7" t="str">
        <f ca="1">$Q$4</f>
        <v>Actual</v>
      </c>
      <c r="EQ4" s="7" t="str">
        <f ca="1">$Q$4</f>
        <v>Actual</v>
      </c>
      <c r="ER4" s="7" t="str">
        <f ca="1">$Q$4</f>
        <v>Actual</v>
      </c>
      <c r="ES4" s="7" t="str">
        <f ca="1">$Q$4</f>
        <v>Actual</v>
      </c>
      <c r="ET4" s="7" t="str">
        <f ca="1">$R$4</f>
        <v>BUDG_VC_TOT</v>
      </c>
      <c r="EU4" s="7" t="str">
        <f ca="1">$R$4</f>
        <v>BUDG_VC_TOT</v>
      </c>
      <c r="EV4" s="7" t="str">
        <f ca="1">$R$4</f>
        <v>BUDG_VC_TOT</v>
      </c>
      <c r="EW4" s="7" t="str">
        <f ca="1">$R$4</f>
        <v>BUDG_VC_TOT</v>
      </c>
      <c r="EX4" s="7" t="str">
        <f ca="1">$R$4</f>
        <v>BUDG_VC_TOT</v>
      </c>
      <c r="EY4" s="7"/>
      <c r="EZ4" s="7"/>
      <c r="FA4" s="7"/>
      <c r="FB4" s="7"/>
      <c r="FC4" s="7"/>
      <c r="FD4" s="7"/>
      <c r="FE4" s="7"/>
      <c r="FF4" s="7"/>
      <c r="FG4" s="7"/>
      <c r="FH4" s="7"/>
      <c r="FI4" s="8"/>
      <c r="FJ4" s="95"/>
      <c r="FK4" s="7"/>
      <c r="FL4" s="95"/>
      <c r="FM4" s="95"/>
      <c r="FN4" s="7" t="str">
        <f ca="1">$Q$4</f>
        <v>Actual</v>
      </c>
      <c r="FO4" s="7"/>
      <c r="FP4" s="7" t="str">
        <f ca="1">$R$4</f>
        <v>BUDG_VC_TOT</v>
      </c>
      <c r="FQ4" s="7"/>
      <c r="FR4" s="7" t="str">
        <f ca="1">$Q$4&amp;" / "&amp;$R$4</f>
        <v>Actual / BUDG_VC_TOT</v>
      </c>
      <c r="FS4" s="8"/>
    </row>
    <row r="5" spans="1:177" hidden="1" x14ac:dyDescent="0.25">
      <c r="A5" s="30"/>
      <c r="B5" s="30"/>
      <c r="C5" s="30"/>
      <c r="D5" s="30"/>
      <c r="E5" s="30"/>
      <c r="F5" s="30"/>
      <c r="G5" s="30"/>
      <c r="H5" s="30"/>
      <c r="I5" s="30"/>
      <c r="J5" s="30"/>
      <c r="K5" s="30"/>
      <c r="L5" s="30"/>
      <c r="R5" s="100" t="s">
        <v>91</v>
      </c>
      <c r="U5" s="6" t="str">
        <f ca="1">_xll.SUBNM(Server&amp;$A45,"",Q4,$R$44)</f>
        <v>Actual</v>
      </c>
      <c r="V5" s="7" t="str">
        <f ca="1">VLOOKUP(PHASE_CHOIX,$A$16:$E$19,IF(LANG=D15,4,5),FALSE)</f>
        <v>Budget</v>
      </c>
      <c r="W5" s="7" t="str">
        <f ca="1">U5&amp;" / "&amp;V5</f>
        <v>Actual / Budget</v>
      </c>
      <c r="X5" s="7"/>
      <c r="Y5" s="7" t="str">
        <f ca="1">VLOOKUP(Y4,$B$45:$D$48,2,FALSE)&amp;IF(Y$2=$Q$2,""," N-1")</f>
        <v/>
      </c>
      <c r="Z5" s="7" t="str">
        <f ca="1">VLOOKUP(Z4,$B$45:$D$48,2,FALSE)&amp;IF(Z$2=$Q$2,""," N-1")</f>
        <v/>
      </c>
      <c r="AA5" s="7" t="str">
        <f ca="1">VLOOKUP(AA4,$B$45:$D$48,2,FALSE)&amp;IF(AA$2=$Q$2,""," N-1")</f>
        <v/>
      </c>
      <c r="AB5" s="7" t="str">
        <f ca="1">VLOOKUP(AB4,$B$45:$D$48,2,FALSE)&amp;IF(AB$2=$Q$2,""," N-1")</f>
        <v/>
      </c>
      <c r="AC5" s="7" t="str">
        <f ca="1">VLOOKUP(AC4,$B$45:$D$48,2,FALSE)&amp;IF(AC$2=$Q$2,""," N-1")</f>
        <v/>
      </c>
      <c r="AD5" s="7" t="str">
        <f ca="1">V5</f>
        <v>Budget</v>
      </c>
      <c r="AE5" s="7" t="str">
        <f t="shared" ref="AE5:AH5" ca="1" si="0">W5</f>
        <v>Actual / Budget</v>
      </c>
      <c r="AF5" s="7">
        <f t="shared" ca="1" si="0"/>
        <v>0</v>
      </c>
      <c r="AG5" s="7" t="str">
        <f t="shared" ca="1" si="0"/>
        <v/>
      </c>
      <c r="AH5" s="7" t="str">
        <f t="shared" ca="1" si="0"/>
        <v/>
      </c>
      <c r="AI5" s="7"/>
      <c r="AJ5" s="7"/>
      <c r="AK5" s="7"/>
      <c r="AL5" s="7"/>
      <c r="AM5" s="7"/>
      <c r="AN5" s="7"/>
      <c r="AO5" s="7" t="str">
        <f ca="1">$U$5</f>
        <v>Actual</v>
      </c>
      <c r="AP5" s="7" t="str">
        <f ca="1">$V$5</f>
        <v>Budget</v>
      </c>
      <c r="AQ5" s="7"/>
      <c r="AR5" s="7"/>
      <c r="AS5" s="7" t="str">
        <f ca="1">VLOOKUP(AS4,$B$45:$D$48,2,FALSE)&amp;IF(AS$2=$Q$2,""," N-1")</f>
        <v/>
      </c>
      <c r="AT5" s="7" t="str">
        <f ca="1">VLOOKUP(AT4,$B$45:$D$48,2,FALSE)&amp;IF(AT$2=$Q$2,""," N-1")</f>
        <v/>
      </c>
      <c r="AU5" s="7" t="str">
        <f ca="1">VLOOKUP(AU4,$B$45:$D$48,2,FALSE)&amp;IF(AU$2=$Q$2,""," N-1")</f>
        <v/>
      </c>
      <c r="AV5" s="7" t="str">
        <f ca="1">VLOOKUP(AV4,$B$45:$D$48,2,FALSE)&amp;IF(AV$2=$Q$2,""," N-1")</f>
        <v/>
      </c>
      <c r="AW5" s="7" t="str">
        <f ca="1">VLOOKUP(AW4,$B$45:$D$48,2,FALSE)&amp;IF(AW$2=$Q$2,""," N-1")</f>
        <v/>
      </c>
      <c r="AX5" s="7" t="e">
        <f ca="1">VLOOKUP(AX4,$B$45:$D$48,2,FALSE)&amp;IF(AX$2=$Q$2,""," N-1")</f>
        <v>#N/A</v>
      </c>
      <c r="AY5" s="7" t="e">
        <f ca="1">VLOOKUP(AY4,$B$45:$D$48,2,FALSE)&amp;IF(AY$2=$Q$2,""," N-1")</f>
        <v>#N/A</v>
      </c>
      <c r="AZ5" s="7" t="e">
        <f ca="1">VLOOKUP(AZ4,$B$45:$D$48,2,FALSE)&amp;IF(AZ$2=$Q$2,""," N-1")</f>
        <v>#N/A</v>
      </c>
      <c r="BA5" s="7" t="e">
        <f ca="1">VLOOKUP(BA4,$B$45:$D$48,2,FALSE)&amp;IF(BA$2=$Q$2,""," N-1")</f>
        <v>#N/A</v>
      </c>
      <c r="BB5" s="7" t="e">
        <f ca="1">VLOOKUP(BB4,$B$45:$D$48,2,FALSE)&amp;IF(BB$2=$Q$2,""," N-1")</f>
        <v>#N/A</v>
      </c>
      <c r="BC5" s="7"/>
      <c r="BD5" s="7"/>
      <c r="BE5" s="7"/>
      <c r="BF5" s="7"/>
      <c r="BG5" s="7"/>
      <c r="BH5" s="7"/>
      <c r="BI5" s="7"/>
      <c r="BJ5" s="7"/>
      <c r="BK5" s="7"/>
      <c r="BL5" s="7"/>
      <c r="BM5" s="7"/>
      <c r="BN5" s="7" t="str">
        <f ca="1">$U$5</f>
        <v>Actual</v>
      </c>
      <c r="BO5" s="7" t="str">
        <f ca="1">$V$5</f>
        <v>Budget</v>
      </c>
      <c r="BP5" s="7" t="str">
        <f ca="1">W5</f>
        <v>Actual / Budget</v>
      </c>
      <c r="BQ5" s="7"/>
      <c r="BR5" s="7" t="str">
        <f ca="1">VLOOKUP(BR4,$B$45:$D$48,2,FALSE)&amp;IF(BR$2=$Q$2,""," N-1")</f>
        <v/>
      </c>
      <c r="BS5" s="7" t="str">
        <f ca="1">VLOOKUP(BS4,$B$45:$D$48,2,FALSE)&amp;IF(BS$2=$Q$2,""," N-1")</f>
        <v/>
      </c>
      <c r="BT5" s="7" t="str">
        <f ca="1">VLOOKUP(BT4,$B$45:$D$48,2,FALSE)&amp;IF(BT$2=$Q$2,""," N-1")</f>
        <v/>
      </c>
      <c r="BU5" s="7" t="str">
        <f ca="1">VLOOKUP(BU4,$B$45:$D$48,2,FALSE)&amp;IF(BU$2=$Q$2,""," N-1")</f>
        <v/>
      </c>
      <c r="BV5" s="7" t="str">
        <f ca="1">VLOOKUP(BV4,$B$45:$D$48,2,FALSE)&amp;IF(BV$2=$Q$2,""," N-1")</f>
        <v/>
      </c>
      <c r="BW5" s="7" t="e">
        <f ca="1">VLOOKUP(BW4,$B$45:$D$48,2,FALSE)&amp;IF(BW$2=$Q$2,""," N-1")</f>
        <v>#N/A</v>
      </c>
      <c r="BX5" s="7" t="e">
        <f ca="1">VLOOKUP(BX4,$B$45:$D$48,2,FALSE)&amp;IF(BX$2=$Q$2,""," N-1")</f>
        <v>#N/A</v>
      </c>
      <c r="BY5" s="7" t="e">
        <f ca="1">VLOOKUP(BY4,$B$45:$D$48,2,FALSE)&amp;IF(BY$2=$Q$2,""," N-1")</f>
        <v>#N/A</v>
      </c>
      <c r="BZ5" s="7" t="e">
        <f ca="1">VLOOKUP(BZ4,$B$45:$D$48,2,FALSE)&amp;IF(BZ$2=$Q$2,""," N-1")</f>
        <v>#N/A</v>
      </c>
      <c r="CA5" s="7" t="e">
        <f ca="1">VLOOKUP(CA4,$B$45:$D$48,2,FALSE)&amp;IF(CA$2=$Q$2,""," N-1")</f>
        <v>#N/A</v>
      </c>
      <c r="CB5" s="7"/>
      <c r="CC5" s="7"/>
      <c r="CD5" s="7"/>
      <c r="CE5" s="7"/>
      <c r="CF5" s="7"/>
      <c r="CG5" s="7"/>
      <c r="CH5" s="7"/>
      <c r="CI5" s="7"/>
      <c r="CJ5" s="7"/>
      <c r="CK5" s="7"/>
      <c r="CL5" s="7"/>
      <c r="CM5" s="7" t="str">
        <f ca="1">$U$5</f>
        <v>Actual</v>
      </c>
      <c r="CN5" s="7" t="str">
        <f ca="1">$V$5</f>
        <v>Budget</v>
      </c>
      <c r="CO5" s="7"/>
      <c r="CP5" s="7"/>
      <c r="CQ5" s="7" t="str">
        <f ca="1">VLOOKUP(CQ4,$B$45:$D$48,2,FALSE)&amp;IF(CQ$2=$Q$2,""," N-1")</f>
        <v/>
      </c>
      <c r="CR5" s="7" t="str">
        <f ca="1">VLOOKUP(CR4,$B$45:$D$48,2,FALSE)&amp;IF(CR$2=$Q$2,""," N-1")</f>
        <v/>
      </c>
      <c r="CS5" s="7" t="str">
        <f ca="1">VLOOKUP(CS4,$B$45:$D$48,2,FALSE)&amp;IF(CS$2=$Q$2,""," N-1")</f>
        <v/>
      </c>
      <c r="CT5" s="7" t="str">
        <f ca="1">VLOOKUP(CT4,$B$45:$D$48,2,FALSE)&amp;IF(CT$2=$Q$2,""," N-1")</f>
        <v/>
      </c>
      <c r="CU5" s="7" t="str">
        <f ca="1">VLOOKUP(CU4,$B$45:$D$48,2,FALSE)&amp;IF(CU$2=$Q$2,""," N-1")</f>
        <v/>
      </c>
      <c r="CV5" s="7" t="e">
        <f ca="1">VLOOKUP(CV4,$B$45:$D$48,2,FALSE)&amp;IF(CV$2=$Q$2,""," N-1")</f>
        <v>#N/A</v>
      </c>
      <c r="CW5" s="7" t="e">
        <f ca="1">VLOOKUP(CW4,$B$45:$D$48,2,FALSE)&amp;IF(CW$2=$Q$2,""," N-1")</f>
        <v>#N/A</v>
      </c>
      <c r="CX5" s="7" t="e">
        <f ca="1">VLOOKUP(CX4,$B$45:$D$48,2,FALSE)&amp;IF(CX$2=$Q$2,""," N-1")</f>
        <v>#N/A</v>
      </c>
      <c r="CY5" s="7" t="e">
        <f ca="1">VLOOKUP(CY4,$B$45:$D$48,2,FALSE)&amp;IF(CY$2=$Q$2,""," N-1")</f>
        <v>#N/A</v>
      </c>
      <c r="CZ5" s="7" t="e">
        <f ca="1">VLOOKUP(CZ4,$B$45:$D$48,2,FALSE)&amp;IF(CZ$2=$Q$2,""," N-1")</f>
        <v>#N/A</v>
      </c>
      <c r="DA5" s="7"/>
      <c r="DB5" s="7"/>
      <c r="DC5" s="7"/>
      <c r="DD5" s="7"/>
      <c r="DE5" s="7"/>
      <c r="DF5" s="7"/>
      <c r="DG5" s="7"/>
      <c r="DH5" s="7"/>
      <c r="DI5" s="7"/>
      <c r="DJ5" s="7"/>
      <c r="DK5" s="7"/>
      <c r="DL5" s="7" t="str">
        <f ca="1">$U$5</f>
        <v>Actual</v>
      </c>
      <c r="DM5" s="7" t="str">
        <f ca="1">$V$5</f>
        <v>Budget</v>
      </c>
      <c r="DN5" s="7"/>
      <c r="DO5" s="7"/>
      <c r="DP5" s="7" t="str">
        <f ca="1">VLOOKUP(DP4,$B$45:$D$48,2,FALSE)&amp;IF(DP$2=$Q$2,""," N-1")</f>
        <v/>
      </c>
      <c r="DQ5" s="7" t="str">
        <f ca="1">VLOOKUP(DQ4,$B$45:$D$48,2,FALSE)&amp;IF(DQ$2=$Q$2,""," N-1")</f>
        <v/>
      </c>
      <c r="DR5" s="7" t="str">
        <f ca="1">VLOOKUP(DR4,$B$45:$D$48,2,FALSE)&amp;IF(DR$2=$Q$2,""," N-1")</f>
        <v/>
      </c>
      <c r="DS5" s="7" t="str">
        <f ca="1">VLOOKUP(DS4,$B$45:$D$48,2,FALSE)&amp;IF(DS$2=$Q$2,""," N-1")</f>
        <v/>
      </c>
      <c r="DT5" s="7" t="str">
        <f ca="1">VLOOKUP(DT4,$B$45:$D$48,2,FALSE)&amp;IF(DT$2=$Q$2,""," N-1")</f>
        <v/>
      </c>
      <c r="DU5" s="7" t="e">
        <f ca="1">VLOOKUP(DU4,$B$45:$D$48,2,FALSE)&amp;IF(DU$2=$Q$2,""," N-1")</f>
        <v>#N/A</v>
      </c>
      <c r="DV5" s="7" t="e">
        <f ca="1">VLOOKUP(DV4,$B$45:$D$48,2,FALSE)&amp;IF(DV$2=$Q$2,""," N-1")</f>
        <v>#N/A</v>
      </c>
      <c r="DW5" s="7" t="e">
        <f ca="1">VLOOKUP(DW4,$B$45:$D$48,2,FALSE)&amp;IF(DW$2=$Q$2,""," N-1")</f>
        <v>#N/A</v>
      </c>
      <c r="DX5" s="7" t="e">
        <f ca="1">VLOOKUP(DX4,$B$45:$D$48,2,FALSE)&amp;IF(DX$2=$Q$2,""," N-1")</f>
        <v>#N/A</v>
      </c>
      <c r="DY5" s="7" t="e">
        <f ca="1">VLOOKUP(DY4,$B$45:$D$48,2,FALSE)&amp;IF(DY$2=$Q$2,""," N-1")</f>
        <v>#N/A</v>
      </c>
      <c r="DZ5" s="7"/>
      <c r="EA5" s="7"/>
      <c r="EB5" s="7"/>
      <c r="EC5" s="7"/>
      <c r="ED5" s="7"/>
      <c r="EE5" s="7"/>
      <c r="EF5" s="7"/>
      <c r="EG5" s="7"/>
      <c r="EH5" s="7"/>
      <c r="EI5" s="7"/>
      <c r="EJ5" s="7"/>
      <c r="EK5" s="7" t="str">
        <f ca="1">$U$5</f>
        <v>Actual</v>
      </c>
      <c r="EL5" s="7" t="str">
        <f ca="1">$V$5</f>
        <v>Budget</v>
      </c>
      <c r="EM5" s="7"/>
      <c r="EN5" s="7"/>
      <c r="EO5" s="7" t="str">
        <f ca="1">VLOOKUP(EO4,$B$45:$D$48,2,FALSE)&amp;IF(EO$2=$Q$2,""," N-1")</f>
        <v/>
      </c>
      <c r="EP5" s="7" t="str">
        <f ca="1">VLOOKUP(EP4,$B$45:$D$48,2,FALSE)&amp;IF(EP$2=$Q$2,""," N-1")</f>
        <v/>
      </c>
      <c r="EQ5" s="7" t="str">
        <f ca="1">VLOOKUP(EQ4,$B$45:$D$48,2,FALSE)&amp;IF(EQ$2=$Q$2,""," N-1")</f>
        <v/>
      </c>
      <c r="ER5" s="7" t="str">
        <f ca="1">VLOOKUP(ER4,$B$45:$D$48,2,FALSE)&amp;IF(ER$2=$Q$2,""," N-1")</f>
        <v/>
      </c>
      <c r="ES5" s="7" t="str">
        <f ca="1">VLOOKUP(ES4,$B$45:$D$48,2,FALSE)&amp;IF(ES$2=$Q$2,""," N-1")</f>
        <v/>
      </c>
      <c r="ET5" s="7" t="e">
        <f ca="1">VLOOKUP(ET4,$B$45:$D$48,2,FALSE)&amp;IF(ET$2=$Q$2,""," N-1")</f>
        <v>#N/A</v>
      </c>
      <c r="EU5" s="7" t="e">
        <f ca="1">VLOOKUP(EU4,$B$45:$D$48,2,FALSE)&amp;IF(EU$2=$Q$2,""," N-1")</f>
        <v>#N/A</v>
      </c>
      <c r="EV5" s="7" t="e">
        <f ca="1">VLOOKUP(EV4,$B$45:$D$48,2,FALSE)&amp;IF(EV$2=$Q$2,""," N-1")</f>
        <v>#N/A</v>
      </c>
      <c r="EW5" s="7" t="e">
        <f ca="1">VLOOKUP(EW4,$B$45:$D$48,2,FALSE)&amp;IF(EW$2=$Q$2,""," N-1")</f>
        <v>#N/A</v>
      </c>
      <c r="EX5" s="7" t="e">
        <f ca="1">VLOOKUP(EX4,$B$45:$D$48,2,FALSE)&amp;IF(EX$2=$Q$2,""," N-1")</f>
        <v>#N/A</v>
      </c>
      <c r="EY5" s="7"/>
      <c r="EZ5" s="7"/>
      <c r="FA5" s="7"/>
      <c r="FB5" s="7"/>
      <c r="FC5" s="7"/>
      <c r="FD5" s="7"/>
      <c r="FE5" s="7"/>
      <c r="FF5" s="7"/>
      <c r="FG5" s="7"/>
      <c r="FH5" s="7"/>
      <c r="FI5" s="7"/>
      <c r="FJ5" s="7"/>
      <c r="FK5" s="7"/>
      <c r="FL5" s="7"/>
      <c r="FM5" s="7"/>
      <c r="FN5" s="7" t="str">
        <f ca="1">$U$5</f>
        <v>Actual</v>
      </c>
      <c r="FO5" s="7"/>
      <c r="FP5" s="7" t="str">
        <f ca="1">$V$5</f>
        <v>Budget</v>
      </c>
      <c r="FQ5" s="7"/>
      <c r="FR5" s="7" t="str">
        <f ca="1">FN5&amp;" / "&amp;FP5</f>
        <v>Actual / Budget</v>
      </c>
      <c r="FS5" s="8"/>
    </row>
    <row r="6" spans="1:177" hidden="1" x14ac:dyDescent="0.25">
      <c r="A6" t="s">
        <v>74</v>
      </c>
    </row>
    <row r="7" spans="1:177" hidden="1" x14ac:dyDescent="0.25">
      <c r="A7">
        <f ca="1">0</f>
        <v>0</v>
      </c>
      <c r="D7" s="89"/>
      <c r="E7" s="89"/>
      <c r="F7" s="89"/>
      <c r="G7" s="89"/>
      <c r="H7" s="89"/>
      <c r="I7" s="89"/>
      <c r="J7" s="89"/>
      <c r="K7" s="4"/>
      <c r="L7" s="4"/>
      <c r="M7" s="4"/>
      <c r="N7" s="4"/>
      <c r="O7" s="4"/>
      <c r="P7" s="4"/>
      <c r="Q7" s="133"/>
      <c r="R7" s="133"/>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row>
    <row r="8" spans="1:177" hidden="1" x14ac:dyDescent="0.25">
      <c r="A8">
        <f ca="1">1</f>
        <v>1</v>
      </c>
      <c r="D8" s="30"/>
      <c r="E8" s="30"/>
      <c r="F8" s="30"/>
      <c r="G8" s="30"/>
      <c r="H8" s="30"/>
      <c r="I8" s="30"/>
      <c r="J8" s="30"/>
      <c r="K8" s="30"/>
      <c r="L8" s="4"/>
      <c r="M8" s="9"/>
      <c r="N8" s="10"/>
      <c r="O8" s="9"/>
      <c r="P8" s="11"/>
      <c r="Q8" s="130"/>
      <c r="R8" s="130"/>
      <c r="S8" s="12"/>
      <c r="T8" s="13"/>
      <c r="U8" s="84"/>
      <c r="V8" s="84"/>
      <c r="W8" s="85"/>
      <c r="X8" s="106"/>
      <c r="Y8" s="15"/>
      <c r="Z8" s="15"/>
      <c r="AA8" s="15"/>
      <c r="AB8" s="15"/>
      <c r="AC8" s="15"/>
      <c r="AD8" s="15"/>
      <c r="AE8" s="15"/>
      <c r="AF8" s="15"/>
      <c r="AG8" s="15"/>
      <c r="AH8" s="15"/>
      <c r="AI8" s="15"/>
      <c r="AJ8" s="15"/>
      <c r="AK8" s="15"/>
      <c r="AL8" s="15"/>
      <c r="AM8" s="15"/>
      <c r="AN8" s="20"/>
      <c r="AO8" s="16"/>
      <c r="AP8" s="16"/>
      <c r="AQ8" s="17"/>
      <c r="AR8" s="14"/>
      <c r="AS8" s="18"/>
      <c r="AT8" s="19"/>
      <c r="AU8" s="18"/>
      <c r="AV8" s="15"/>
      <c r="AW8" s="15"/>
      <c r="AX8" s="18"/>
      <c r="AY8" s="19"/>
      <c r="AZ8" s="18"/>
      <c r="BA8" s="15"/>
      <c r="BB8" s="15"/>
      <c r="BC8" s="18"/>
      <c r="BD8" s="18"/>
      <c r="BE8" s="18"/>
      <c r="BF8" s="15"/>
      <c r="BG8" s="15"/>
      <c r="BH8" s="15"/>
      <c r="BI8" s="15"/>
      <c r="BJ8" s="15"/>
      <c r="BK8" s="15"/>
      <c r="BL8" s="15"/>
      <c r="BM8" s="15"/>
      <c r="BN8" s="16"/>
      <c r="BO8" s="16"/>
      <c r="BP8" s="17"/>
      <c r="BQ8" s="14"/>
      <c r="BR8" s="15"/>
      <c r="BS8" s="15"/>
      <c r="BT8" s="15"/>
      <c r="BU8" s="15"/>
      <c r="BV8" s="15"/>
      <c r="BW8" s="15"/>
      <c r="BX8" s="15"/>
      <c r="BY8" s="15"/>
      <c r="BZ8" s="15"/>
      <c r="CA8" s="15"/>
      <c r="CB8" s="15"/>
      <c r="CC8" s="15"/>
      <c r="CD8" s="15"/>
      <c r="CE8" s="15"/>
      <c r="CF8" s="15"/>
      <c r="CG8" s="15"/>
      <c r="CH8" s="15"/>
      <c r="CI8" s="15"/>
      <c r="CJ8" s="15"/>
      <c r="CK8" s="15"/>
      <c r="CL8" s="15"/>
      <c r="CM8" s="16"/>
      <c r="CN8" s="16"/>
      <c r="CO8" s="17"/>
      <c r="CP8" s="14"/>
      <c r="CQ8" s="15"/>
      <c r="CR8" s="15"/>
      <c r="CS8" s="15"/>
      <c r="CT8" s="15"/>
      <c r="CU8" s="15"/>
      <c r="CV8" s="15"/>
      <c r="CW8" s="15"/>
      <c r="CX8" s="15"/>
      <c r="CY8" s="15"/>
      <c r="CZ8" s="15"/>
      <c r="DA8" s="15"/>
      <c r="DB8" s="15"/>
      <c r="DC8" s="15"/>
      <c r="DD8" s="15"/>
      <c r="DE8" s="15"/>
      <c r="DF8" s="15"/>
      <c r="DG8" s="15"/>
      <c r="DH8" s="15"/>
      <c r="DI8" s="15"/>
      <c r="DJ8" s="15"/>
      <c r="DK8" s="15"/>
      <c r="DL8" s="16"/>
      <c r="DM8" s="16"/>
      <c r="DN8" s="17"/>
      <c r="DO8" s="14"/>
      <c r="DP8" s="15"/>
      <c r="DQ8" s="15"/>
      <c r="DR8" s="15"/>
      <c r="DS8" s="15"/>
      <c r="DT8" s="15"/>
      <c r="DU8" s="15"/>
      <c r="DV8" s="15"/>
      <c r="DW8" s="15"/>
      <c r="DX8" s="15"/>
      <c r="DY8" s="15"/>
      <c r="DZ8" s="15"/>
      <c r="EA8" s="15"/>
      <c r="EB8" s="15"/>
      <c r="EC8" s="15"/>
      <c r="ED8" s="15"/>
      <c r="EE8" s="15"/>
      <c r="EF8" s="15"/>
      <c r="EG8" s="15"/>
      <c r="EH8" s="15"/>
      <c r="EI8" s="15"/>
      <c r="EJ8" s="15"/>
      <c r="EK8" s="16"/>
      <c r="EL8" s="16"/>
      <c r="EM8" s="17"/>
      <c r="EN8" s="14"/>
      <c r="EO8" s="15"/>
      <c r="EP8" s="15"/>
      <c r="EQ8" s="15"/>
      <c r="ER8" s="15"/>
      <c r="ES8" s="15"/>
      <c r="ET8" s="15"/>
      <c r="EU8" s="15"/>
      <c r="EV8" s="15"/>
      <c r="EW8" s="15"/>
      <c r="EX8" s="15"/>
      <c r="EY8" s="15"/>
      <c r="EZ8" s="15"/>
      <c r="FA8" s="15"/>
      <c r="FB8" s="15"/>
      <c r="FC8" s="15"/>
      <c r="FD8" s="15"/>
      <c r="FE8" s="15"/>
      <c r="FF8" s="15"/>
      <c r="FG8" s="15"/>
      <c r="FH8" s="15"/>
      <c r="FI8" s="15"/>
      <c r="FJ8" s="20"/>
      <c r="FK8" s="85"/>
      <c r="FL8" s="21"/>
      <c r="FM8" s="22"/>
      <c r="FN8" s="104"/>
      <c r="FO8" s="105"/>
      <c r="FP8" s="104"/>
      <c r="FQ8" s="105"/>
      <c r="FR8" s="86"/>
      <c r="FS8" s="103"/>
      <c r="FT8" s="23"/>
      <c r="FU8" s="72" t="s">
        <v>80</v>
      </c>
    </row>
    <row r="9" spans="1:177" hidden="1" x14ac:dyDescent="0.25">
      <c r="A9">
        <f ca="1">2</f>
        <v>2</v>
      </c>
      <c r="D9" s="4"/>
      <c r="E9" s="4"/>
      <c r="F9" s="4"/>
      <c r="G9" s="4"/>
      <c r="H9" s="4"/>
      <c r="I9" s="4"/>
      <c r="J9" s="4"/>
      <c r="K9" s="4"/>
      <c r="L9" s="4"/>
      <c r="M9" s="9"/>
      <c r="N9" s="10"/>
      <c r="O9" s="9"/>
      <c r="P9" s="11"/>
      <c r="Q9" s="130"/>
      <c r="R9" s="130"/>
      <c r="S9" s="12"/>
      <c r="T9" s="13"/>
      <c r="U9" s="84"/>
      <c r="V9" s="84"/>
      <c r="W9" s="85"/>
      <c r="X9" s="106"/>
      <c r="Y9" s="15"/>
      <c r="Z9" s="15"/>
      <c r="AA9" s="15"/>
      <c r="AB9" s="15"/>
      <c r="AC9" s="15"/>
      <c r="AD9" s="15"/>
      <c r="AE9" s="15"/>
      <c r="AF9" s="15"/>
      <c r="AG9" s="15"/>
      <c r="AH9" s="15"/>
      <c r="AI9" s="15"/>
      <c r="AJ9" s="15"/>
      <c r="AK9" s="15"/>
      <c r="AL9" s="15"/>
      <c r="AM9" s="15"/>
      <c r="AN9" s="20"/>
      <c r="AO9" s="16"/>
      <c r="AP9" s="16"/>
      <c r="AQ9" s="17"/>
      <c r="AR9" s="14"/>
      <c r="AS9" s="18"/>
      <c r="AT9" s="19"/>
      <c r="AU9" s="18"/>
      <c r="AV9" s="15"/>
      <c r="AW9" s="15"/>
      <c r="AX9" s="18"/>
      <c r="AY9" s="19"/>
      <c r="AZ9" s="18"/>
      <c r="BA9" s="15"/>
      <c r="BB9" s="15"/>
      <c r="BC9" s="18"/>
      <c r="BD9" s="18"/>
      <c r="BE9" s="18"/>
      <c r="BF9" s="15"/>
      <c r="BG9" s="15"/>
      <c r="BH9" s="15"/>
      <c r="BI9" s="15"/>
      <c r="BJ9" s="15"/>
      <c r="BK9" s="15"/>
      <c r="BL9" s="15"/>
      <c r="BM9" s="15"/>
      <c r="BN9" s="16"/>
      <c r="BO9" s="16"/>
      <c r="BP9" s="17"/>
      <c r="BQ9" s="14"/>
      <c r="BR9" s="15"/>
      <c r="BS9" s="15"/>
      <c r="BT9" s="15"/>
      <c r="BU9" s="15"/>
      <c r="BV9" s="15"/>
      <c r="BW9" s="15"/>
      <c r="BX9" s="15"/>
      <c r="BY9" s="15"/>
      <c r="BZ9" s="15"/>
      <c r="CA9" s="15"/>
      <c r="CB9" s="15"/>
      <c r="CC9" s="15"/>
      <c r="CD9" s="15"/>
      <c r="CE9" s="15"/>
      <c r="CF9" s="15"/>
      <c r="CG9" s="15"/>
      <c r="CH9" s="15"/>
      <c r="CI9" s="15"/>
      <c r="CJ9" s="15"/>
      <c r="CK9" s="15"/>
      <c r="CL9" s="15"/>
      <c r="CM9" s="16"/>
      <c r="CN9" s="16"/>
      <c r="CO9" s="17"/>
      <c r="CP9" s="14"/>
      <c r="CQ9" s="15"/>
      <c r="CR9" s="15"/>
      <c r="CS9" s="15"/>
      <c r="CT9" s="15"/>
      <c r="CU9" s="15"/>
      <c r="CV9" s="15"/>
      <c r="CW9" s="15"/>
      <c r="CX9" s="15"/>
      <c r="CY9" s="15"/>
      <c r="CZ9" s="15"/>
      <c r="DA9" s="15"/>
      <c r="DB9" s="15"/>
      <c r="DC9" s="15"/>
      <c r="DD9" s="15"/>
      <c r="DE9" s="15"/>
      <c r="DF9" s="15"/>
      <c r="DG9" s="15"/>
      <c r="DH9" s="15"/>
      <c r="DI9" s="15"/>
      <c r="DJ9" s="15"/>
      <c r="DK9" s="15"/>
      <c r="DL9" s="16"/>
      <c r="DM9" s="16"/>
      <c r="DN9" s="17"/>
      <c r="DO9" s="14"/>
      <c r="DP9" s="15"/>
      <c r="DQ9" s="15"/>
      <c r="DR9" s="15"/>
      <c r="DS9" s="15"/>
      <c r="DT9" s="15"/>
      <c r="DU9" s="15"/>
      <c r="DV9" s="15"/>
      <c r="DW9" s="15"/>
      <c r="DX9" s="15"/>
      <c r="DY9" s="15"/>
      <c r="DZ9" s="15"/>
      <c r="EA9" s="15"/>
      <c r="EB9" s="15"/>
      <c r="EC9" s="15"/>
      <c r="ED9" s="15"/>
      <c r="EE9" s="15"/>
      <c r="EF9" s="15"/>
      <c r="EG9" s="15"/>
      <c r="EH9" s="15"/>
      <c r="EI9" s="15"/>
      <c r="EJ9" s="15"/>
      <c r="EK9" s="16"/>
      <c r="EL9" s="16"/>
      <c r="EM9" s="17"/>
      <c r="EN9" s="14"/>
      <c r="EO9" s="15"/>
      <c r="EP9" s="15"/>
      <c r="EQ9" s="15"/>
      <c r="ER9" s="15"/>
      <c r="ES9" s="15"/>
      <c r="ET9" s="15"/>
      <c r="EU9" s="15"/>
      <c r="EV9" s="15"/>
      <c r="EW9" s="15"/>
      <c r="EX9" s="15"/>
      <c r="EY9" s="15"/>
      <c r="EZ9" s="15"/>
      <c r="FA9" s="15"/>
      <c r="FB9" s="15"/>
      <c r="FC9" s="15"/>
      <c r="FD9" s="15"/>
      <c r="FE9" s="15"/>
      <c r="FF9" s="15"/>
      <c r="FG9" s="15"/>
      <c r="FH9" s="15"/>
      <c r="FI9" s="15"/>
      <c r="FJ9" s="20"/>
      <c r="FK9" s="85"/>
      <c r="FL9" s="21"/>
      <c r="FM9" s="22"/>
      <c r="FN9" s="104"/>
      <c r="FO9" s="105"/>
      <c r="FP9" s="104"/>
      <c r="FQ9" s="105"/>
      <c r="FR9" s="86"/>
      <c r="FS9" s="103"/>
      <c r="FT9" s="23"/>
      <c r="FU9" s="72" t="s">
        <v>80</v>
      </c>
    </row>
    <row r="10" spans="1:177" hidden="1" x14ac:dyDescent="0.25">
      <c r="A10">
        <f ca="1">3</f>
        <v>3</v>
      </c>
      <c r="D10" s="4"/>
      <c r="E10" s="4"/>
      <c r="F10" s="4"/>
      <c r="G10" s="4"/>
      <c r="H10" s="4"/>
      <c r="I10" s="4"/>
      <c r="J10" s="4"/>
      <c r="K10" s="4"/>
      <c r="L10" s="4"/>
      <c r="M10" s="9"/>
      <c r="N10" s="10"/>
      <c r="O10" s="9"/>
      <c r="P10" s="11"/>
      <c r="Q10" s="130"/>
      <c r="R10" s="130"/>
      <c r="S10" s="12"/>
      <c r="T10" s="13"/>
      <c r="U10" s="84"/>
      <c r="V10" s="84"/>
      <c r="W10" s="85"/>
      <c r="X10" s="106"/>
      <c r="Y10" s="15"/>
      <c r="Z10" s="15"/>
      <c r="AA10" s="15"/>
      <c r="AB10" s="15"/>
      <c r="AC10" s="15"/>
      <c r="AD10" s="15"/>
      <c r="AE10" s="15"/>
      <c r="AF10" s="15"/>
      <c r="AG10" s="15"/>
      <c r="AH10" s="15"/>
      <c r="AI10" s="15"/>
      <c r="AJ10" s="15"/>
      <c r="AK10" s="15"/>
      <c r="AL10" s="15"/>
      <c r="AM10" s="15"/>
      <c r="AN10" s="20"/>
      <c r="AO10" s="16"/>
      <c r="AP10" s="16"/>
      <c r="AQ10" s="17"/>
      <c r="AR10" s="14"/>
      <c r="AS10" s="18"/>
      <c r="AT10" s="19"/>
      <c r="AU10" s="18"/>
      <c r="AV10" s="15"/>
      <c r="AW10" s="15"/>
      <c r="AX10" s="18"/>
      <c r="AY10" s="19"/>
      <c r="AZ10" s="18"/>
      <c r="BA10" s="15"/>
      <c r="BB10" s="15"/>
      <c r="BC10" s="18"/>
      <c r="BD10" s="18"/>
      <c r="BE10" s="18"/>
      <c r="BF10" s="15"/>
      <c r="BG10" s="15"/>
      <c r="BH10" s="15"/>
      <c r="BI10" s="15"/>
      <c r="BJ10" s="15"/>
      <c r="BK10" s="15"/>
      <c r="BL10" s="15"/>
      <c r="BM10" s="15"/>
      <c r="BN10" s="16"/>
      <c r="BO10" s="16"/>
      <c r="BP10" s="17"/>
      <c r="BQ10" s="14"/>
      <c r="BR10" s="15"/>
      <c r="BS10" s="15"/>
      <c r="BT10" s="15"/>
      <c r="BU10" s="15"/>
      <c r="BV10" s="15"/>
      <c r="BW10" s="15"/>
      <c r="BX10" s="15"/>
      <c r="BY10" s="15"/>
      <c r="BZ10" s="15"/>
      <c r="CA10" s="15"/>
      <c r="CB10" s="15"/>
      <c r="CC10" s="15"/>
      <c r="CD10" s="15"/>
      <c r="CE10" s="15"/>
      <c r="CF10" s="15"/>
      <c r="CG10" s="15"/>
      <c r="CH10" s="15"/>
      <c r="CI10" s="15"/>
      <c r="CJ10" s="15"/>
      <c r="CK10" s="15"/>
      <c r="CL10" s="15"/>
      <c r="CM10" s="16"/>
      <c r="CN10" s="16"/>
      <c r="CO10" s="17"/>
      <c r="CP10" s="14"/>
      <c r="CQ10" s="15"/>
      <c r="CR10" s="15"/>
      <c r="CS10" s="15"/>
      <c r="CT10" s="15"/>
      <c r="CU10" s="15"/>
      <c r="CV10" s="15"/>
      <c r="CW10" s="15"/>
      <c r="CX10" s="15"/>
      <c r="CY10" s="15"/>
      <c r="CZ10" s="15"/>
      <c r="DA10" s="15"/>
      <c r="DB10" s="15"/>
      <c r="DC10" s="15"/>
      <c r="DD10" s="15"/>
      <c r="DE10" s="15"/>
      <c r="DF10" s="15"/>
      <c r="DG10" s="15"/>
      <c r="DH10" s="15"/>
      <c r="DI10" s="15"/>
      <c r="DJ10" s="15"/>
      <c r="DK10" s="15"/>
      <c r="DL10" s="16"/>
      <c r="DM10" s="16"/>
      <c r="DN10" s="17"/>
      <c r="DO10" s="14"/>
      <c r="DP10" s="15"/>
      <c r="DQ10" s="15"/>
      <c r="DR10" s="15"/>
      <c r="DS10" s="15"/>
      <c r="DT10" s="15"/>
      <c r="DU10" s="15"/>
      <c r="DV10" s="15"/>
      <c r="DW10" s="15"/>
      <c r="DX10" s="15"/>
      <c r="DY10" s="15"/>
      <c r="DZ10" s="15"/>
      <c r="EA10" s="15"/>
      <c r="EB10" s="15"/>
      <c r="EC10" s="15"/>
      <c r="ED10" s="15"/>
      <c r="EE10" s="15"/>
      <c r="EF10" s="15"/>
      <c r="EG10" s="15"/>
      <c r="EH10" s="15"/>
      <c r="EI10" s="15"/>
      <c r="EJ10" s="15"/>
      <c r="EK10" s="16"/>
      <c r="EL10" s="16"/>
      <c r="EM10" s="17"/>
      <c r="EN10" s="14"/>
      <c r="EO10" s="15"/>
      <c r="EP10" s="15"/>
      <c r="EQ10" s="15"/>
      <c r="ER10" s="15"/>
      <c r="ES10" s="15"/>
      <c r="ET10" s="15"/>
      <c r="EU10" s="15"/>
      <c r="EV10" s="15"/>
      <c r="EW10" s="15"/>
      <c r="EX10" s="15"/>
      <c r="EY10" s="15"/>
      <c r="EZ10" s="15"/>
      <c r="FA10" s="15"/>
      <c r="FB10" s="15"/>
      <c r="FC10" s="15"/>
      <c r="FD10" s="15"/>
      <c r="FE10" s="15"/>
      <c r="FF10" s="15"/>
      <c r="FG10" s="15"/>
      <c r="FH10" s="15"/>
      <c r="FI10" s="15"/>
      <c r="FJ10" s="20"/>
      <c r="FK10" s="85"/>
      <c r="FL10" s="21"/>
      <c r="FM10" s="22"/>
      <c r="FN10" s="104"/>
      <c r="FO10" s="105"/>
      <c r="FP10" s="104"/>
      <c r="FQ10" s="105"/>
      <c r="FR10" s="86"/>
      <c r="FS10" s="103"/>
      <c r="FT10" s="23"/>
      <c r="FU10" s="72" t="s">
        <v>80</v>
      </c>
    </row>
    <row r="11" spans="1:177" hidden="1" x14ac:dyDescent="0.25">
      <c r="A11" t="s">
        <v>75</v>
      </c>
      <c r="D11" s="4"/>
      <c r="E11" s="4"/>
      <c r="F11" s="4"/>
      <c r="G11" s="4"/>
      <c r="H11" s="4"/>
      <c r="I11" s="4"/>
      <c r="J11" s="4"/>
      <c r="K11" s="4"/>
      <c r="L11" s="4"/>
      <c r="M11" s="9"/>
      <c r="N11" s="10"/>
      <c r="O11" s="9"/>
      <c r="P11" s="11"/>
      <c r="Q11" s="130"/>
      <c r="R11" s="130"/>
      <c r="S11" s="12"/>
      <c r="T11" s="13"/>
      <c r="U11" s="84"/>
      <c r="V11" s="84"/>
      <c r="W11" s="85"/>
      <c r="X11" s="106"/>
      <c r="Y11" s="15"/>
      <c r="Z11" s="15"/>
      <c r="AA11" s="15"/>
      <c r="AB11" s="15"/>
      <c r="AC11" s="15"/>
      <c r="AD11" s="15"/>
      <c r="AE11" s="15"/>
      <c r="AF11" s="15"/>
      <c r="AG11" s="15"/>
      <c r="AH11" s="15"/>
      <c r="AI11" s="15"/>
      <c r="AJ11" s="15"/>
      <c r="AK11" s="15"/>
      <c r="AL11" s="15"/>
      <c r="AM11" s="15"/>
      <c r="AN11" s="20"/>
      <c r="AO11" s="16"/>
      <c r="AP11" s="16"/>
      <c r="AQ11" s="17"/>
      <c r="AR11" s="14"/>
      <c r="AS11" s="18"/>
      <c r="AT11" s="19"/>
      <c r="AU11" s="18"/>
      <c r="AV11" s="15"/>
      <c r="AW11" s="15"/>
      <c r="AX11" s="18"/>
      <c r="AY11" s="19"/>
      <c r="AZ11" s="18"/>
      <c r="BA11" s="15"/>
      <c r="BB11" s="15"/>
      <c r="BC11" s="18"/>
      <c r="BD11" s="18"/>
      <c r="BE11" s="18"/>
      <c r="BF11" s="15"/>
      <c r="BG11" s="15"/>
      <c r="BH11" s="15"/>
      <c r="BI11" s="15"/>
      <c r="BJ11" s="15"/>
      <c r="BK11" s="15"/>
      <c r="BL11" s="15"/>
      <c r="BM11" s="15"/>
      <c r="BN11" s="16"/>
      <c r="BO11" s="16"/>
      <c r="BP11" s="17"/>
      <c r="BQ11" s="14"/>
      <c r="BR11" s="15"/>
      <c r="BS11" s="15"/>
      <c r="BT11" s="15"/>
      <c r="BU11" s="15"/>
      <c r="BV11" s="15"/>
      <c r="BW11" s="15"/>
      <c r="BX11" s="15"/>
      <c r="BY11" s="15"/>
      <c r="BZ11" s="15"/>
      <c r="CA11" s="15"/>
      <c r="CB11" s="15"/>
      <c r="CC11" s="15"/>
      <c r="CD11" s="15"/>
      <c r="CE11" s="15"/>
      <c r="CF11" s="15"/>
      <c r="CG11" s="15"/>
      <c r="CH11" s="15"/>
      <c r="CI11" s="15"/>
      <c r="CJ11" s="15"/>
      <c r="CK11" s="15"/>
      <c r="CL11" s="15"/>
      <c r="CM11" s="16"/>
      <c r="CN11" s="16"/>
      <c r="CO11" s="17"/>
      <c r="CP11" s="14"/>
      <c r="CQ11" s="15"/>
      <c r="CR11" s="15"/>
      <c r="CS11" s="15"/>
      <c r="CT11" s="15"/>
      <c r="CU11" s="15"/>
      <c r="CV11" s="15"/>
      <c r="CW11" s="15"/>
      <c r="CX11" s="15"/>
      <c r="CY11" s="15"/>
      <c r="CZ11" s="15"/>
      <c r="DA11" s="15"/>
      <c r="DB11" s="15"/>
      <c r="DC11" s="15"/>
      <c r="DD11" s="15"/>
      <c r="DE11" s="15"/>
      <c r="DF11" s="15"/>
      <c r="DG11" s="15"/>
      <c r="DH11" s="15"/>
      <c r="DI11" s="15"/>
      <c r="DJ11" s="15"/>
      <c r="DK11" s="15"/>
      <c r="DL11" s="16"/>
      <c r="DM11" s="16"/>
      <c r="DN11" s="17"/>
      <c r="DO11" s="14"/>
      <c r="DP11" s="15"/>
      <c r="DQ11" s="15"/>
      <c r="DR11" s="15"/>
      <c r="DS11" s="15"/>
      <c r="DT11" s="15"/>
      <c r="DU11" s="15"/>
      <c r="DV11" s="15"/>
      <c r="DW11" s="15"/>
      <c r="DX11" s="15"/>
      <c r="DY11" s="15"/>
      <c r="DZ11" s="15"/>
      <c r="EA11" s="15"/>
      <c r="EB11" s="15"/>
      <c r="EC11" s="15"/>
      <c r="ED11" s="15"/>
      <c r="EE11" s="15"/>
      <c r="EF11" s="15"/>
      <c r="EG11" s="15"/>
      <c r="EH11" s="15"/>
      <c r="EI11" s="15"/>
      <c r="EJ11" s="15"/>
      <c r="EK11" s="16"/>
      <c r="EL11" s="16"/>
      <c r="EM11" s="17"/>
      <c r="EN11" s="14"/>
      <c r="EO11" s="15"/>
      <c r="EP11" s="15"/>
      <c r="EQ11" s="15"/>
      <c r="ER11" s="15"/>
      <c r="ES11" s="15"/>
      <c r="ET11" s="15"/>
      <c r="EU11" s="15"/>
      <c r="EV11" s="15"/>
      <c r="EW11" s="15"/>
      <c r="EX11" s="15"/>
      <c r="EY11" s="15"/>
      <c r="EZ11" s="15"/>
      <c r="FA11" s="15"/>
      <c r="FB11" s="15"/>
      <c r="FC11" s="15"/>
      <c r="FD11" s="15"/>
      <c r="FE11" s="15"/>
      <c r="FF11" s="15"/>
      <c r="FG11" s="15"/>
      <c r="FH11" s="15"/>
      <c r="FI11" s="15"/>
      <c r="FJ11" s="20"/>
      <c r="FK11" s="85"/>
      <c r="FL11" s="21"/>
      <c r="FM11" s="22"/>
      <c r="FN11" s="104"/>
      <c r="FO11" s="105"/>
      <c r="FP11" s="104"/>
      <c r="FQ11" s="105"/>
      <c r="FR11" s="86"/>
      <c r="FS11" s="103"/>
      <c r="FT11" s="23"/>
      <c r="FU11" s="72" t="s">
        <v>80</v>
      </c>
    </row>
    <row r="12" spans="1:177" hidden="1" x14ac:dyDescent="0.25">
      <c r="A12" t="s">
        <v>76</v>
      </c>
      <c r="D12" s="4"/>
      <c r="E12" s="4"/>
      <c r="F12" s="4"/>
      <c r="G12" s="4"/>
      <c r="H12" s="4"/>
      <c r="I12" s="4"/>
      <c r="J12" s="4"/>
      <c r="K12" s="4"/>
      <c r="L12" s="4"/>
      <c r="M12" s="9"/>
      <c r="N12" s="10"/>
      <c r="O12" s="9"/>
      <c r="P12" s="11"/>
      <c r="Q12" s="130"/>
      <c r="R12" s="130"/>
      <c r="S12" s="12"/>
      <c r="T12" s="13"/>
      <c r="U12" s="84"/>
      <c r="V12" s="84"/>
      <c r="W12" s="85"/>
      <c r="X12" s="106"/>
      <c r="Y12" s="15"/>
      <c r="Z12" s="15"/>
      <c r="AA12" s="15"/>
      <c r="AB12" s="15"/>
      <c r="AC12" s="15"/>
      <c r="AD12" s="15"/>
      <c r="AE12" s="15"/>
      <c r="AF12" s="15"/>
      <c r="AG12" s="15"/>
      <c r="AH12" s="15"/>
      <c r="AI12" s="15"/>
      <c r="AJ12" s="15"/>
      <c r="AK12" s="15"/>
      <c r="AL12" s="15"/>
      <c r="AM12" s="15"/>
      <c r="AN12" s="20"/>
      <c r="AO12" s="16"/>
      <c r="AP12" s="16"/>
      <c r="AQ12" s="17"/>
      <c r="AR12" s="14"/>
      <c r="AS12" s="18"/>
      <c r="AT12" s="19"/>
      <c r="AU12" s="18"/>
      <c r="AV12" s="15"/>
      <c r="AW12" s="15"/>
      <c r="AX12" s="18"/>
      <c r="AY12" s="19"/>
      <c r="AZ12" s="18"/>
      <c r="BA12" s="15"/>
      <c r="BB12" s="15"/>
      <c r="BC12" s="18"/>
      <c r="BD12" s="18"/>
      <c r="BE12" s="18"/>
      <c r="BF12" s="15"/>
      <c r="BG12" s="15"/>
      <c r="BH12" s="15"/>
      <c r="BI12" s="15"/>
      <c r="BJ12" s="15"/>
      <c r="BK12" s="15"/>
      <c r="BL12" s="15"/>
      <c r="BM12" s="15"/>
      <c r="BN12" s="16"/>
      <c r="BO12" s="16"/>
      <c r="BP12" s="17"/>
      <c r="BQ12" s="14"/>
      <c r="BR12" s="15"/>
      <c r="BS12" s="15"/>
      <c r="BT12" s="15"/>
      <c r="BU12" s="15"/>
      <c r="BV12" s="15"/>
      <c r="BW12" s="15"/>
      <c r="BX12" s="15"/>
      <c r="BY12" s="15"/>
      <c r="BZ12" s="15"/>
      <c r="CA12" s="15"/>
      <c r="CB12" s="15"/>
      <c r="CC12" s="15"/>
      <c r="CD12" s="15"/>
      <c r="CE12" s="15"/>
      <c r="CF12" s="15"/>
      <c r="CG12" s="15"/>
      <c r="CH12" s="15"/>
      <c r="CI12" s="15"/>
      <c r="CJ12" s="15"/>
      <c r="CK12" s="15"/>
      <c r="CL12" s="15"/>
      <c r="CM12" s="16"/>
      <c r="CN12" s="16"/>
      <c r="CO12" s="17"/>
      <c r="CP12" s="14"/>
      <c r="CQ12" s="15"/>
      <c r="CR12" s="15"/>
      <c r="CS12" s="15"/>
      <c r="CT12" s="15"/>
      <c r="CU12" s="15"/>
      <c r="CV12" s="15"/>
      <c r="CW12" s="15"/>
      <c r="CX12" s="15"/>
      <c r="CY12" s="15"/>
      <c r="CZ12" s="15"/>
      <c r="DA12" s="15"/>
      <c r="DB12" s="15"/>
      <c r="DC12" s="15"/>
      <c r="DD12" s="15"/>
      <c r="DE12" s="15"/>
      <c r="DF12" s="15"/>
      <c r="DG12" s="15"/>
      <c r="DH12" s="15"/>
      <c r="DI12" s="15"/>
      <c r="DJ12" s="15"/>
      <c r="DK12" s="15"/>
      <c r="DL12" s="16"/>
      <c r="DM12" s="16"/>
      <c r="DN12" s="17"/>
      <c r="DO12" s="14"/>
      <c r="DP12" s="15"/>
      <c r="DQ12" s="15"/>
      <c r="DR12" s="15"/>
      <c r="DS12" s="15"/>
      <c r="DT12" s="15"/>
      <c r="DU12" s="15"/>
      <c r="DV12" s="15"/>
      <c r="DW12" s="15"/>
      <c r="DX12" s="15"/>
      <c r="DY12" s="15"/>
      <c r="DZ12" s="15"/>
      <c r="EA12" s="15"/>
      <c r="EB12" s="15"/>
      <c r="EC12" s="15"/>
      <c r="ED12" s="15"/>
      <c r="EE12" s="15"/>
      <c r="EF12" s="15"/>
      <c r="EG12" s="15"/>
      <c r="EH12" s="15"/>
      <c r="EI12" s="15"/>
      <c r="EJ12" s="15"/>
      <c r="EK12" s="16"/>
      <c r="EL12" s="16"/>
      <c r="EM12" s="17"/>
      <c r="EN12" s="14"/>
      <c r="EO12" s="15"/>
      <c r="EP12" s="15"/>
      <c r="EQ12" s="15"/>
      <c r="ER12" s="15"/>
      <c r="ES12" s="15"/>
      <c r="ET12" s="15"/>
      <c r="EU12" s="15"/>
      <c r="EV12" s="15"/>
      <c r="EW12" s="15"/>
      <c r="EX12" s="15"/>
      <c r="EY12" s="15"/>
      <c r="EZ12" s="15"/>
      <c r="FA12" s="15"/>
      <c r="FB12" s="15"/>
      <c r="FC12" s="15"/>
      <c r="FD12" s="15"/>
      <c r="FE12" s="15"/>
      <c r="FF12" s="15"/>
      <c r="FG12" s="15"/>
      <c r="FH12" s="15"/>
      <c r="FI12" s="15"/>
      <c r="FJ12" s="20"/>
      <c r="FK12" s="85"/>
      <c r="FL12" s="21"/>
      <c r="FM12" s="22"/>
      <c r="FN12" s="104"/>
      <c r="FO12" s="105"/>
      <c r="FP12" s="104"/>
      <c r="FQ12" s="105"/>
      <c r="FR12" s="86"/>
      <c r="FS12" s="103"/>
      <c r="FT12" s="23"/>
      <c r="FU12" s="72" t="s">
        <v>80</v>
      </c>
    </row>
    <row r="13" spans="1:177" hidden="1" x14ac:dyDescent="0.25">
      <c r="A13" t="s">
        <v>85</v>
      </c>
      <c r="M13" s="9"/>
      <c r="N13" s="10"/>
      <c r="S13" s="12"/>
      <c r="T13" s="13"/>
      <c r="BC13" s="24"/>
      <c r="BD13" s="24"/>
      <c r="BE13" s="24"/>
      <c r="CB13" s="24"/>
      <c r="CC13" s="24"/>
      <c r="CD13" s="24"/>
      <c r="DA13" s="24"/>
      <c r="DB13" s="24"/>
      <c r="DC13" s="24"/>
      <c r="DZ13" s="24"/>
      <c r="EA13" s="24"/>
      <c r="EB13" s="24"/>
      <c r="EY13" s="24"/>
      <c r="EZ13" s="24"/>
      <c r="FA13" s="24"/>
      <c r="FL13" s="21"/>
      <c r="FM13" s="22"/>
      <c r="FT13" s="23"/>
    </row>
    <row r="14" spans="1:177" hidden="1" x14ac:dyDescent="0.25">
      <c r="A14" t="s">
        <v>77</v>
      </c>
      <c r="BC14" s="24"/>
      <c r="BD14" s="24"/>
      <c r="BE14" s="24"/>
      <c r="CB14" s="24"/>
      <c r="CC14" s="24"/>
      <c r="CD14" s="24"/>
      <c r="DA14" s="24"/>
      <c r="DB14" s="24"/>
      <c r="DC14" s="24"/>
      <c r="DZ14" s="24"/>
      <c r="EA14" s="24"/>
      <c r="EB14" s="24"/>
      <c r="EY14" s="24"/>
      <c r="EZ14" s="24"/>
      <c r="FA14" s="24"/>
    </row>
    <row r="15" spans="1:177" hidden="1" x14ac:dyDescent="0.25">
      <c r="A15" s="99" t="s">
        <v>84</v>
      </c>
      <c r="B15" s="99" t="s">
        <v>343</v>
      </c>
      <c r="C15" s="99" t="s">
        <v>557</v>
      </c>
      <c r="D15" s="99" t="s">
        <v>232</v>
      </c>
      <c r="E15" s="99" t="s">
        <v>335</v>
      </c>
      <c r="F15" s="99" t="s">
        <v>336</v>
      </c>
      <c r="G15" s="99" t="s">
        <v>232</v>
      </c>
      <c r="H15" s="99" t="s">
        <v>335</v>
      </c>
      <c r="I15" s="99" t="s">
        <v>342</v>
      </c>
      <c r="J15" s="99" t="s">
        <v>78</v>
      </c>
      <c r="BC15" s="24"/>
      <c r="BD15" s="24"/>
      <c r="BE15" s="24"/>
      <c r="CB15" s="24"/>
      <c r="CC15" s="24"/>
      <c r="CD15" s="24"/>
      <c r="DA15" s="24"/>
      <c r="DB15" s="24"/>
      <c r="DC15" s="24"/>
      <c r="DZ15" s="24"/>
      <c r="EA15" s="24"/>
      <c r="EB15" s="24"/>
      <c r="EY15" s="24"/>
      <c r="EZ15" s="24"/>
      <c r="FA15" s="24"/>
    </row>
    <row r="16" spans="1:177" hidden="1" x14ac:dyDescent="0.25">
      <c r="A16" s="93" t="str">
        <f t="shared" ref="A16:A17" ca="1" si="1">IF($R$44="French",E16,D16)</f>
        <v>Actual N-1</v>
      </c>
      <c r="B16" s="93" t="str">
        <f ca="1">_xll.DBRA(Server&amp;"PERIOD",$R$35,"Prior Year")</f>
        <v>2018.08_YTD</v>
      </c>
      <c r="C16" s="93" t="s">
        <v>558</v>
      </c>
      <c r="D16" s="93" t="str">
        <f ca="1">_xll.DBRA(Server&amp;"PHASE",$E$45,D$15)&amp;" N-1"</f>
        <v>Actual N-1</v>
      </c>
      <c r="E16" s="93" t="str">
        <f ca="1">_xll.DBRA(Server&amp;"PHASE",$E$45,E$15)&amp;" N-1"</f>
        <v>Réalisé N-1</v>
      </c>
      <c r="F16" s="120" t="str">
        <f ca="1">_xll.DBRA(Server&amp;"INDICATOR",$U1,$R$44&amp;"_PMM")</f>
        <v>ROA (*)</v>
      </c>
      <c r="G16" s="120" t="str">
        <f ca="1">_xll.DBRA(Server&amp;"INDICATOR",$U1,$G$15&amp;"_PMM")</f>
        <v>ROA (*)</v>
      </c>
      <c r="H16" s="120" t="str">
        <f ca="1">_xll.DBRA(Server&amp;"INDICATOR",$U1,$H$15&amp;"_PMM")</f>
        <v>PAO (*)</v>
      </c>
      <c r="I16" s="120" t="str">
        <f ca="1">G16</f>
        <v>ROA (*)</v>
      </c>
      <c r="J16" s="126">
        <f ca="1">COLUMN(W:W)</f>
        <v>23</v>
      </c>
      <c r="BC16" s="24"/>
      <c r="BD16" s="24"/>
      <c r="BE16" s="24"/>
      <c r="CB16" s="24"/>
      <c r="CC16" s="24"/>
      <c r="CD16" s="24"/>
      <c r="DA16" s="24"/>
      <c r="DB16" s="24"/>
      <c r="DC16" s="24"/>
      <c r="DZ16" s="24"/>
      <c r="EA16" s="24"/>
      <c r="EB16" s="24"/>
      <c r="EY16" s="24"/>
      <c r="EZ16" s="24"/>
      <c r="FA16" s="24"/>
    </row>
    <row r="17" spans="1:186" hidden="1" x14ac:dyDescent="0.25">
      <c r="A17" s="93" t="str">
        <f t="shared" ca="1" si="1"/>
        <v>Budget</v>
      </c>
      <c r="B17" s="93" t="str">
        <f ca="1">$R$35</f>
        <v>August 2019 YTD</v>
      </c>
      <c r="C17" s="93" t="s">
        <v>559</v>
      </c>
      <c r="D17" s="93" t="str">
        <f ca="1">_xll.DBRA(Server&amp;"PHASE",$E$46,D$15)</f>
        <v>Budget</v>
      </c>
      <c r="E17" s="93" t="str">
        <f ca="1">_xll.DBRA(Server&amp;"PHASE",$E$46,E$15)</f>
        <v>Budget</v>
      </c>
      <c r="F17" s="120" t="str">
        <f ca="1">_xll.DBRA(Server&amp;"INDICATOR",$U1,$R$44&amp;"_PMM")&amp;" (%)"</f>
        <v>ROA (*) (%)</v>
      </c>
      <c r="G17" s="120" t="str">
        <f ca="1">_xll.DBRA(Server&amp;"INDICATOR",$U1,$G$15&amp;"_PMM")&amp;" (%)"</f>
        <v>ROA (*) (%)</v>
      </c>
      <c r="H17" s="120" t="str">
        <f ca="1">_xll.DBRA(Server&amp;"INDICATOR",$U1,$H$15&amp;"_PMM")&amp;" (%)"</f>
        <v>PAO (*) (%)</v>
      </c>
      <c r="I17" s="120" t="str">
        <f t="shared" ref="I17:I29" ca="1" si="2">G17</f>
        <v>ROA (*) (%)</v>
      </c>
      <c r="J17" s="126">
        <f ca="1">COLUMN(X:X)</f>
        <v>24</v>
      </c>
      <c r="BC17" s="24"/>
      <c r="BD17" s="24"/>
      <c r="BE17" s="24"/>
      <c r="CB17" s="24"/>
      <c r="CC17" s="24"/>
      <c r="CD17" s="24"/>
      <c r="DA17" s="24"/>
      <c r="DB17" s="24"/>
      <c r="DC17" s="24"/>
      <c r="DZ17" s="24"/>
      <c r="EA17" s="24"/>
      <c r="EB17" s="24"/>
      <c r="EY17" s="24"/>
      <c r="EZ17" s="24"/>
      <c r="FA17" s="24"/>
    </row>
    <row r="18" spans="1:186" hidden="1" x14ac:dyDescent="0.25">
      <c r="A18" s="93" t="s">
        <v>552</v>
      </c>
      <c r="B18" s="93" t="str">
        <f ca="1">$R$35</f>
        <v>August 2019 YTD</v>
      </c>
      <c r="C18" s="93" t="s">
        <v>560</v>
      </c>
      <c r="D18" s="93" t="str">
        <f ca="1">_xll.DBRA(Server&amp;"PHASE",$F$45,D$15)</f>
        <v>Forecast 1</v>
      </c>
      <c r="E18" s="93" t="str">
        <f ca="1">_xll.DBRA(Server&amp;"PHASE",$F$45,E$15)</f>
        <v>Estimé 1</v>
      </c>
      <c r="F18" s="120" t="str">
        <f ca="1">_xll.DBRA(Server&amp;"INDICATOR",$AO1,$R$44&amp;"_PMM")</f>
        <v>D - Driving &amp; Operating</v>
      </c>
      <c r="G18" s="120" t="str">
        <f ca="1">_xll.DBRA(Server&amp;"INDICATOR",$AO1,$G$15&amp;"_PMM")</f>
        <v>D - Driving &amp; Operating</v>
      </c>
      <c r="H18" s="120" t="str">
        <f ca="1">_xll.DBRA(Server&amp;"INDICATOR",$AO1,$H$15&amp;"_PMM")</f>
        <v>D - Conduite et Opérations</v>
      </c>
      <c r="I18" s="120" t="str">
        <f t="shared" ca="1" si="2"/>
        <v>D - Driving &amp; Operating</v>
      </c>
      <c r="J18" s="126">
        <f ca="1">COLUMN(AR:AR)</f>
        <v>44</v>
      </c>
      <c r="BC18" s="24"/>
      <c r="BD18" s="24"/>
      <c r="BE18" s="24"/>
      <c r="CB18" s="24"/>
      <c r="CC18" s="24"/>
      <c r="CD18" s="24"/>
      <c r="DA18" s="24"/>
      <c r="DB18" s="24"/>
      <c r="DC18" s="24"/>
      <c r="DZ18" s="24"/>
      <c r="EA18" s="24"/>
      <c r="EB18" s="24"/>
      <c r="EY18" s="24"/>
      <c r="EZ18" s="24"/>
      <c r="FA18" s="24"/>
    </row>
    <row r="19" spans="1:186" hidden="1" x14ac:dyDescent="0.25">
      <c r="A19" s="93" t="s">
        <v>553</v>
      </c>
      <c r="B19" s="93" t="str">
        <f ca="1">$R$35</f>
        <v>August 2019 YTD</v>
      </c>
      <c r="C19" s="93" t="s">
        <v>561</v>
      </c>
      <c r="D19" s="93" t="str">
        <f ca="1">_xll.DBRA(Server&amp;"PHASE",$F$46,D$15)</f>
        <v>Forecast 2</v>
      </c>
      <c r="E19" s="93" t="str">
        <f ca="1">_xll.DBRA(Server&amp;"PHASE",$F$46,E$15)</f>
        <v>Estimé 2</v>
      </c>
      <c r="F19" s="120" t="str">
        <f ca="1">_xll.DBRA(Server&amp;"INDICATOR",$AO1,$R$44&amp;"_PMM")&amp;" (pts)"</f>
        <v>D - Driving &amp; Operating (pts)</v>
      </c>
      <c r="G19" s="120" t="str">
        <f ca="1">_xll.DBRA(Server&amp;"INDICATOR",$AO1,$G$15&amp;"_PMM")&amp;" (pts)"</f>
        <v>D - Driving &amp; Operating (pts)</v>
      </c>
      <c r="H19" s="120" t="str">
        <f ca="1">_xll.DBRA(Server&amp;"INDICATOR",$AO1,$H$15&amp;"_PMM")&amp;" (pts)"</f>
        <v>D - Conduite et Opérations (pts)</v>
      </c>
      <c r="I19" s="120" t="str">
        <f t="shared" ca="1" si="2"/>
        <v>D - Driving &amp; Operating (pts)</v>
      </c>
      <c r="J19" s="126">
        <f ca="1">COLUMN(AQ:AQ)</f>
        <v>43</v>
      </c>
    </row>
    <row r="20" spans="1:186" hidden="1" x14ac:dyDescent="0.25">
      <c r="A20" s="102" t="s">
        <v>84</v>
      </c>
      <c r="B20" s="118"/>
      <c r="C20" s="118"/>
      <c r="D20" s="118">
        <f ca="1">IF(PHASE_CHOIX=D16,1,0)</f>
        <v>0</v>
      </c>
      <c r="E20" s="118">
        <f ca="1">IF(PHASE_CHOIX=E16,1,0)</f>
        <v>0</v>
      </c>
      <c r="F20" s="120" t="str">
        <f ca="1">_xll.DBRA(Server&amp;"INDICATOR",$BN1,$R$44&amp;"_PMM")</f>
        <v>M - Maintenance, Cleaning and Fueling of fleet</v>
      </c>
      <c r="G20" s="120" t="str">
        <f ca="1">_xll.DBRA(Server&amp;"INDICATOR",$BN1,$G$15&amp;"_PMM")</f>
        <v>M - Maintenance, Cleaning and Fueling of fleet</v>
      </c>
      <c r="H20" s="120" t="str">
        <f ca="1">_xll.DBRA(Server&amp;"INDICATOR",$BN1,$H$15&amp;"_PMM")</f>
        <v>M - Maintenance, Nettoyage et pleins de la flotte</v>
      </c>
      <c r="I20" s="120" t="str">
        <f t="shared" ca="1" si="2"/>
        <v>M - Maintenance, Cleaning and Fueling of fleet</v>
      </c>
      <c r="J20" s="126">
        <f ca="1">COLUMN(BQ:BQ)</f>
        <v>69</v>
      </c>
    </row>
    <row r="21" spans="1:186" ht="15" hidden="1" customHeight="1" x14ac:dyDescent="0.25">
      <c r="A21" s="101">
        <f ca="1">D20+E20</f>
        <v>0</v>
      </c>
      <c r="B21" s="119"/>
      <c r="C21" s="119"/>
      <c r="D21" s="119"/>
      <c r="E21" s="119"/>
      <c r="F21" s="120" t="str">
        <f ca="1">_xll.DBRA(Server&amp;"INDICATOR",$BN1,$R$44&amp;"_PMM")&amp;" (pts)"</f>
        <v>M - Maintenance, Cleaning and Fueling of fleet (pts)</v>
      </c>
      <c r="G21" s="120" t="str">
        <f ca="1">_xll.DBRA(Server&amp;"INDICATOR",$BN1,$G$15&amp;"_PMM")&amp;" (pts)"</f>
        <v>M - Maintenance, Cleaning and Fueling of fleet (pts)</v>
      </c>
      <c r="H21" s="120" t="str">
        <f ca="1">_xll.DBRA(Server&amp;"INDICATOR",$BN1,$H$15&amp;"_PMM")&amp;" (pts)"</f>
        <v>M - Maintenance, Nettoyage et pleins de la flotte (pts)</v>
      </c>
      <c r="I21" s="120" t="str">
        <f t="shared" ca="1" si="2"/>
        <v>M - Maintenance, Cleaning and Fueling of fleet (pts)</v>
      </c>
      <c r="J21" s="126">
        <f ca="1">COLUMN(BP:BP)</f>
        <v>68</v>
      </c>
    </row>
    <row r="22" spans="1:186" ht="15" hidden="1" customHeight="1" x14ac:dyDescent="0.25">
      <c r="A22" s="99" t="s">
        <v>79</v>
      </c>
      <c r="B22" s="99" t="s">
        <v>343</v>
      </c>
      <c r="C22" s="99"/>
      <c r="D22" s="99" t="s">
        <v>232</v>
      </c>
      <c r="E22" s="99" t="s">
        <v>335</v>
      </c>
      <c r="F22" s="120" t="str">
        <f ca="1">_xll.DBRA(Server&amp;"INDICATOR",$CM1,$R$44&amp;"_PMM")</f>
        <v>E - Energy for traction</v>
      </c>
      <c r="G22" s="120" t="str">
        <f ca="1">_xll.DBRA(Server&amp;"INDICATOR",$CM1,$G$15&amp;"_PMM")</f>
        <v>E - Energy for traction</v>
      </c>
      <c r="H22" s="120" t="str">
        <f ca="1">_xll.DBRA(Server&amp;"INDICATOR",$CM1,$H$15&amp;"_PMM")</f>
        <v>E - Energie</v>
      </c>
      <c r="I22" s="120" t="str">
        <f t="shared" ca="1" si="2"/>
        <v>E - Energy for traction</v>
      </c>
      <c r="J22" s="126">
        <f ca="1">COLUMN(CP:CP)</f>
        <v>94</v>
      </c>
    </row>
    <row r="23" spans="1:186" ht="15" hidden="1" customHeight="1" x14ac:dyDescent="0.25">
      <c r="A23" s="93" t="str">
        <f t="shared" ref="A23:A24" ca="1" si="3">IF($R$44="French",E23,D23)</f>
        <v>5 Worst / Best</v>
      </c>
      <c r="B23" s="93">
        <v>1</v>
      </c>
      <c r="C23" s="93"/>
      <c r="D23" s="93" t="s">
        <v>337</v>
      </c>
      <c r="E23" s="93" t="s">
        <v>339</v>
      </c>
      <c r="F23" s="120" t="str">
        <f ca="1">_xll.DBRA(Server&amp;"INDICATOR",$CM1,$R$44&amp;"_PMM")&amp;" (pts)"</f>
        <v>E - Energy for traction (pts)</v>
      </c>
      <c r="G23" s="120" t="str">
        <f ca="1">_xll.DBRA(Server&amp;"INDICATOR",$CM1,$G$15&amp;"_PMM")&amp;" (pts)"</f>
        <v>E - Energy for traction (pts)</v>
      </c>
      <c r="H23" s="120" t="str">
        <f ca="1">_xll.DBRA(Server&amp;"INDICATOR",$CM1,$H$15&amp;"_PMM")&amp;" (pts)"</f>
        <v>E - Energie (pts)</v>
      </c>
      <c r="I23" s="120" t="str">
        <f t="shared" ca="1" si="2"/>
        <v>E - Energy for traction (pts)</v>
      </c>
      <c r="J23" s="126">
        <f ca="1">COLUMN(CO:CO)</f>
        <v>93</v>
      </c>
    </row>
    <row r="24" spans="1:186" hidden="1" x14ac:dyDescent="0.25">
      <c r="A24" s="93" t="str">
        <f t="shared" ca="1" si="3"/>
        <v>10 Worst / Best</v>
      </c>
      <c r="B24" s="93">
        <v>2</v>
      </c>
      <c r="C24" s="93"/>
      <c r="D24" s="93" t="s">
        <v>338</v>
      </c>
      <c r="E24" s="93" t="s">
        <v>340</v>
      </c>
      <c r="F24" s="120" t="str">
        <f ca="1">_xll.DBRA(Server&amp;"INDICATOR",$DL1,$R$44&amp;"_PMM")</f>
        <v>F - Fleet</v>
      </c>
      <c r="G24" s="120" t="str">
        <f ca="1">_xll.DBRA(Server&amp;"INDICATOR",$DL1,$G$15&amp;"_PMM")</f>
        <v>F - Fleet</v>
      </c>
      <c r="H24" s="120" t="str">
        <f ca="1">_xll.DBRA(Server&amp;"INDICATOR",$DL1,$H$15&amp;"_PMM")</f>
        <v>F - Flotte</v>
      </c>
      <c r="I24" s="120" t="str">
        <f t="shared" ca="1" si="2"/>
        <v>F - Fleet</v>
      </c>
      <c r="J24" s="126">
        <f ca="1">COLUMN(DO:DO)</f>
        <v>119</v>
      </c>
    </row>
    <row r="25" spans="1:186" x14ac:dyDescent="0.25">
      <c r="A25" s="93" t="str">
        <f ca="1">IF($R$44="French",E25,D25)</f>
        <v>All perimeter</v>
      </c>
      <c r="B25" s="93">
        <v>0</v>
      </c>
      <c r="C25" s="93"/>
      <c r="D25" s="93" t="s">
        <v>332</v>
      </c>
      <c r="E25" s="93" t="s">
        <v>341</v>
      </c>
      <c r="F25" s="120" t="str">
        <f ca="1">_xll.DBRA(Server&amp;"INDICATOR",$DL1,$R$44&amp;"_PMM")&amp;" (pts)"</f>
        <v>F - Fleet (pts)</v>
      </c>
      <c r="G25" s="120" t="str">
        <f ca="1">_xll.DBRA(Server&amp;"INDICATOR",$DL1,$G$15&amp;"_PMM")&amp;" (pts)"</f>
        <v>F - Fleet (pts)</v>
      </c>
      <c r="H25" s="120" t="str">
        <f ca="1">_xll.DBRA(Server&amp;"INDICATOR",$DL1,$H$15&amp;"_PMM")&amp;" (pts)"</f>
        <v>F - Flotte (pts)</v>
      </c>
      <c r="I25" s="120" t="str">
        <f t="shared" ca="1" si="2"/>
        <v>F - Fleet (pts)</v>
      </c>
      <c r="J25" s="126">
        <f ca="1">COLUMN(DN:DN)</f>
        <v>118</v>
      </c>
      <c r="O25" s="26"/>
      <c r="P25" s="26"/>
      <c r="Q25" s="26"/>
      <c r="R25" s="26"/>
      <c r="S25" s="26"/>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row>
    <row r="26" spans="1:186" ht="5.25" customHeight="1" x14ac:dyDescent="0.25">
      <c r="A26" s="93"/>
      <c r="B26" s="93"/>
      <c r="C26" s="93"/>
      <c r="D26" s="93"/>
      <c r="E26" s="93"/>
      <c r="F26" s="120" t="str">
        <f ca="1">_xll.DBRA(Server&amp;"INDICATOR",$EK1,$R$44&amp;"_PMM")</f>
        <v>O - Other op. cost</v>
      </c>
      <c r="G26" s="120" t="str">
        <f ca="1">_xll.DBRA(Server&amp;"INDICATOR",$EK1,$G$15&amp;"_PMM")</f>
        <v>O - Other op. cost</v>
      </c>
      <c r="H26" s="120" t="str">
        <f ca="1">_xll.DBRA(Server&amp;"INDICATOR",$EK1,$H$15&amp;"_PMM")</f>
        <v>O - Autres coûts op.</v>
      </c>
      <c r="I26" s="120" t="str">
        <f t="shared" ca="1" si="2"/>
        <v>O - Other op. cost</v>
      </c>
      <c r="J26" s="126">
        <f ca="1">COLUMN(EN:EN)</f>
        <v>144</v>
      </c>
      <c r="N26" s="27"/>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c r="DH26" s="28"/>
      <c r="DI26" s="28"/>
      <c r="DJ26" s="28"/>
      <c r="DK26" s="28"/>
      <c r="DL26" s="28"/>
      <c r="DM26" s="28"/>
      <c r="DN26" s="28"/>
      <c r="DO26" s="28"/>
      <c r="DP26" s="28"/>
      <c r="DQ26" s="28"/>
      <c r="DR26" s="28"/>
      <c r="DS26" s="28"/>
      <c r="DT26" s="28"/>
      <c r="DU26" s="28"/>
      <c r="DV26" s="28"/>
      <c r="DW26" s="28"/>
      <c r="DX26" s="28"/>
      <c r="DY26" s="28"/>
      <c r="DZ26" s="28"/>
      <c r="EA26" s="28"/>
      <c r="EB26" s="28"/>
      <c r="EC26" s="28"/>
      <c r="ED26" s="28"/>
      <c r="EE26" s="28"/>
      <c r="EF26" s="28"/>
      <c r="EG26" s="28"/>
      <c r="EH26" s="28"/>
      <c r="EI26" s="28"/>
      <c r="EJ26" s="28"/>
      <c r="EK26" s="28"/>
      <c r="EL26" s="28"/>
      <c r="EM26" s="28"/>
      <c r="EN26" s="28"/>
      <c r="EO26" s="28"/>
      <c r="EP26" s="28"/>
      <c r="EQ26" s="28"/>
      <c r="ER26" s="28"/>
      <c r="ES26" s="28"/>
      <c r="ET26" s="28"/>
      <c r="EU26" s="28"/>
      <c r="EV26" s="28"/>
      <c r="EW26" s="28"/>
      <c r="EX26" s="28"/>
      <c r="EY26" s="28"/>
      <c r="EZ26" s="28"/>
      <c r="FA26" s="28"/>
      <c r="FB26" s="28"/>
      <c r="FC26" s="28"/>
      <c r="FD26" s="28"/>
      <c r="FE26" s="28"/>
      <c r="FF26" s="28"/>
      <c r="FG26" s="28"/>
      <c r="FH26" s="28"/>
      <c r="FI26" s="28"/>
      <c r="FJ26" s="28"/>
      <c r="FK26" s="28"/>
      <c r="FL26" s="28"/>
      <c r="FM26" s="28"/>
      <c r="FN26" s="28"/>
      <c r="FO26" s="28"/>
      <c r="FP26" s="28"/>
      <c r="FQ26" s="28"/>
      <c r="FR26" s="28"/>
      <c r="FS26" s="28"/>
      <c r="FT26" s="29"/>
    </row>
    <row r="27" spans="1:186" x14ac:dyDescent="0.25">
      <c r="A27" s="93"/>
      <c r="B27" s="93"/>
      <c r="C27" s="93"/>
      <c r="D27" s="93"/>
      <c r="E27" s="93"/>
      <c r="F27" s="120" t="str">
        <f ca="1">_xll.DBRA(Server&amp;"INDICATOR",$EK1,$R$44&amp;"_PMM")&amp;" (pts)"</f>
        <v>O - Other op. cost (pts)</v>
      </c>
      <c r="G27" s="120" t="str">
        <f ca="1">_xll.DBRA(Server&amp;"INDICATOR",$EK1,$G$15&amp;"_PMM")&amp;" (pts)"</f>
        <v>O - Other op. cost (pts)</v>
      </c>
      <c r="H27" s="120" t="str">
        <f ca="1">_xll.DBRA(Server&amp;"INDICATOR",$EK1,$H$15&amp;"_PMM")&amp;" (pts)"</f>
        <v>O - Autres coûts op. (pts)</v>
      </c>
      <c r="I27" s="120" t="str">
        <f t="shared" ca="1" si="2"/>
        <v>O - Other op. cost (pts)</v>
      </c>
      <c r="J27" s="126">
        <f ca="1">COLUMN(EM:EM)</f>
        <v>143</v>
      </c>
      <c r="M27" s="9"/>
      <c r="N27" s="1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1"/>
      <c r="FU27" s="73"/>
      <c r="FV27" s="30"/>
      <c r="FW27" s="30"/>
      <c r="FX27" s="30"/>
      <c r="FY27" s="30"/>
      <c r="FZ27" s="30"/>
      <c r="GA27" s="30"/>
      <c r="GB27" s="30"/>
      <c r="GC27" s="30"/>
      <c r="GD27" s="30"/>
    </row>
    <row r="28" spans="1:186" ht="32.25" customHeight="1" x14ac:dyDescent="0.25">
      <c r="A28" s="93"/>
      <c r="B28" s="93"/>
      <c r="C28" s="93"/>
      <c r="D28" s="93"/>
      <c r="E28" s="93"/>
      <c r="F28" s="120" t="str">
        <f ca="1">_xll.DBRA(Server&amp;"INDICATOR",$FN1,$R$44&amp;"_PMM")</f>
        <v>GROSS MARGIN</v>
      </c>
      <c r="G28" s="120" t="str">
        <f ca="1">_xll.DBRA(Server&amp;"INDICATOR",$FN1,$G$15&amp;"_PMM")</f>
        <v>GROSS MARGIN</v>
      </c>
      <c r="H28" s="120" t="str">
        <f ca="1">_xll.DBRA(Server&amp;"INDICATOR",$FN1,$H$15&amp;"_PMM")</f>
        <v>MARGE BRUTE</v>
      </c>
      <c r="I28" s="120" t="str">
        <f t="shared" ca="1" si="2"/>
        <v>GROSS MARGIN</v>
      </c>
      <c r="J28" s="126">
        <f ca="1">COLUMN(FR:FR)</f>
        <v>174</v>
      </c>
      <c r="M28" s="9"/>
      <c r="N28" s="10"/>
      <c r="Q28" s="134" t="str">
        <f ca="1">IF($R$44="English","Performance Management Model - Gross Margin variance breakdown","Performance Management Model - Détail de la variation de Marge Brute")</f>
        <v>Performance Management Model - Gross Margin variance breakdown</v>
      </c>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c r="BE28" s="134"/>
      <c r="BF28" s="134"/>
      <c r="BG28" s="134"/>
      <c r="BH28" s="134"/>
      <c r="BI28" s="134"/>
      <c r="BJ28" s="134"/>
      <c r="BK28" s="134"/>
      <c r="BL28" s="134"/>
      <c r="BM28" s="134"/>
      <c r="BN28" s="134"/>
      <c r="BO28" s="134"/>
      <c r="BP28" s="134"/>
      <c r="BQ28" s="134"/>
      <c r="BR28" s="134"/>
      <c r="BS28" s="134"/>
      <c r="BT28" s="134"/>
      <c r="BU28" s="134"/>
      <c r="BV28" s="134"/>
      <c r="BW28" s="134"/>
      <c r="BX28" s="134"/>
      <c r="BY28" s="134"/>
      <c r="BZ28" s="134"/>
      <c r="CA28" s="134"/>
      <c r="CB28" s="134"/>
      <c r="CC28" s="134"/>
      <c r="CD28" s="134"/>
      <c r="CE28" s="134"/>
      <c r="CF28" s="134"/>
      <c r="CG28" s="134"/>
      <c r="CH28" s="134"/>
      <c r="CI28" s="134"/>
      <c r="CJ28" s="134"/>
      <c r="CK28" s="134"/>
      <c r="CL28" s="134"/>
      <c r="CM28" s="134"/>
      <c r="CN28" s="134"/>
      <c r="CO28" s="134"/>
      <c r="CP28" s="134"/>
      <c r="CQ28" s="134"/>
      <c r="CR28" s="134"/>
      <c r="CS28" s="134"/>
      <c r="CT28" s="134"/>
      <c r="CU28" s="134"/>
      <c r="CV28" s="134"/>
      <c r="CW28" s="134"/>
      <c r="CX28" s="134"/>
      <c r="CY28" s="134"/>
      <c r="CZ28" s="134"/>
      <c r="DA28" s="134"/>
      <c r="DB28" s="134"/>
      <c r="DC28" s="134"/>
      <c r="DD28" s="134"/>
      <c r="DE28" s="134"/>
      <c r="DF28" s="134"/>
      <c r="DG28" s="134"/>
      <c r="DH28" s="134"/>
      <c r="DI28" s="134"/>
      <c r="DJ28" s="134"/>
      <c r="DK28" s="134"/>
      <c r="DL28" s="134"/>
      <c r="DM28" s="134"/>
      <c r="DN28" s="134"/>
      <c r="DO28" s="134"/>
      <c r="DP28" s="134"/>
      <c r="DQ28" s="134"/>
      <c r="DR28" s="134"/>
      <c r="DS28" s="134"/>
      <c r="DT28" s="134"/>
      <c r="DU28" s="134"/>
      <c r="DV28" s="134"/>
      <c r="DW28" s="134"/>
      <c r="DX28" s="134"/>
      <c r="DY28" s="134"/>
      <c r="DZ28" s="134"/>
      <c r="EA28" s="134"/>
      <c r="EB28" s="134"/>
      <c r="EC28" s="134"/>
      <c r="ED28" s="134"/>
      <c r="EE28" s="134"/>
      <c r="EF28" s="134"/>
      <c r="EG28" s="134"/>
      <c r="EH28" s="134"/>
      <c r="EI28" s="134"/>
      <c r="EJ28" s="134"/>
      <c r="EK28" s="134"/>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134"/>
      <c r="FQ28" s="134"/>
      <c r="FR28" s="134"/>
      <c r="FS28" s="134"/>
      <c r="FT28" s="31"/>
      <c r="FU28" s="73"/>
      <c r="FV28" s="30"/>
      <c r="FW28" s="30"/>
      <c r="FX28" s="30"/>
      <c r="FY28" s="30"/>
      <c r="FZ28" s="30"/>
      <c r="GA28" s="30"/>
      <c r="GB28" s="30"/>
      <c r="GC28" s="30"/>
      <c r="GD28" s="30"/>
    </row>
    <row r="29" spans="1:186" ht="21.75" customHeight="1" x14ac:dyDescent="0.25">
      <c r="A29" s="94"/>
      <c r="B29" s="94"/>
      <c r="C29" s="94"/>
      <c r="D29" s="94"/>
      <c r="E29" s="94"/>
      <c r="F29" s="121" t="str">
        <f ca="1">_xll.DBRA(Server&amp;"INDICATOR",$FN1,$R$44&amp;"_PMM")&amp;" (pts)"</f>
        <v>GROSS MARGIN (pts)</v>
      </c>
      <c r="G29" s="121" t="str">
        <f ca="1">_xll.DBRA(Server&amp;"INDICATOR",$FN1,$G$15&amp;"_PMM")&amp;" (pts)"</f>
        <v>GROSS MARGIN (pts)</v>
      </c>
      <c r="H29" s="121" t="str">
        <f ca="1">_xll.DBRA(Server&amp;"INDICATOR",$FN1,$H$15&amp;"_PMM")&amp;" (pts)"</f>
        <v>MARGE BRUTE (pts)</v>
      </c>
      <c r="I29" s="120" t="str">
        <f t="shared" ca="1" si="2"/>
        <v>GROSS MARGIN (pts)</v>
      </c>
      <c r="J29" s="127">
        <f ca="1">COLUMN(FS:FS)</f>
        <v>175</v>
      </c>
      <c r="M29" s="9"/>
      <c r="N29" s="10"/>
      <c r="Q29" s="135" t="str">
        <f ca="1">R33&amp;" // "&amp;R40</f>
        <v>TRANSDEV All // Local Gaap Management tool</v>
      </c>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c r="BE29" s="135"/>
      <c r="BF29" s="135"/>
      <c r="BG29" s="135"/>
      <c r="BH29" s="135"/>
      <c r="BI29" s="135"/>
      <c r="BJ29" s="135"/>
      <c r="BK29" s="135"/>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c r="DH29" s="135"/>
      <c r="DI29" s="135"/>
      <c r="DJ29" s="135"/>
      <c r="DK29" s="135"/>
      <c r="DL29" s="135"/>
      <c r="DM29" s="135"/>
      <c r="DN29" s="135"/>
      <c r="DO29" s="135"/>
      <c r="DP29" s="135"/>
      <c r="DQ29" s="135"/>
      <c r="DR29" s="135"/>
      <c r="DS29" s="135"/>
      <c r="DT29" s="135"/>
      <c r="DU29" s="135"/>
      <c r="DV29" s="135"/>
      <c r="DW29" s="135"/>
      <c r="DX29" s="135"/>
      <c r="DY29" s="135"/>
      <c r="DZ29" s="135"/>
      <c r="EA29" s="135"/>
      <c r="EB29" s="135"/>
      <c r="EC29" s="135"/>
      <c r="ED29" s="135"/>
      <c r="EE29" s="135"/>
      <c r="EF29" s="135"/>
      <c r="EG29" s="135"/>
      <c r="EH29" s="135"/>
      <c r="EI29" s="135"/>
      <c r="EJ29" s="135"/>
      <c r="EK29" s="135"/>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135"/>
      <c r="FQ29" s="135"/>
      <c r="FR29" s="135"/>
      <c r="FS29" s="135"/>
      <c r="FT29" s="31"/>
      <c r="FU29" s="73"/>
      <c r="FV29" s="30"/>
      <c r="FW29" s="30"/>
      <c r="FX29" s="30"/>
      <c r="FY29" s="30"/>
      <c r="FZ29" s="30"/>
      <c r="GA29" s="30"/>
      <c r="GB29" s="30"/>
      <c r="GC29" s="30"/>
      <c r="GD29" s="30"/>
    </row>
    <row r="30" spans="1:186" x14ac:dyDescent="0.25">
      <c r="A30" s="102" t="s">
        <v>88</v>
      </c>
      <c r="B30" s="118"/>
      <c r="C30" s="118"/>
      <c r="D30" s="118">
        <f ca="1">IF(PERIM_CHOIX=D23,1,IF(PERIM_CHOIX=D24,2,0))</f>
        <v>1</v>
      </c>
      <c r="E30" s="118">
        <f ca="1">IF(PERIM_CHOIX=E23,1,IF(PERIM_CHOIX=E24,2,0))</f>
        <v>0</v>
      </c>
      <c r="F30" s="122" t="str">
        <f ca="1">IF(ISNA(VLOOKUP($R$48,$G$16:$G$29,1,FALSE)),$H$15,$G$15)</f>
        <v>English</v>
      </c>
      <c r="G30" s="122"/>
      <c r="H30" s="122"/>
      <c r="I30" s="122"/>
      <c r="J30" s="123" t="s">
        <v>87</v>
      </c>
      <c r="M30" s="9"/>
      <c r="N30" s="10"/>
      <c r="CM30" s="30"/>
      <c r="CN30" s="30"/>
      <c r="CO30" s="30"/>
      <c r="CP30" s="30"/>
      <c r="CQ30" s="30"/>
      <c r="CR30" s="30"/>
      <c r="CS30" s="30"/>
      <c r="CT30" s="30"/>
      <c r="CU30" s="30"/>
      <c r="CV30" s="30"/>
      <c r="CW30" s="30"/>
      <c r="CX30" s="30"/>
      <c r="CY30" s="30"/>
      <c r="CZ30" s="30"/>
      <c r="DA30" s="30"/>
      <c r="DB30" s="30"/>
      <c r="DC30" s="30"/>
      <c r="DD30" s="30"/>
      <c r="DE30" s="30"/>
      <c r="DF30" s="30"/>
      <c r="DG30" s="30"/>
      <c r="DH30" s="30"/>
      <c r="DI30" s="30"/>
      <c r="DJ30" s="30"/>
      <c r="DK30" s="30"/>
      <c r="DL30" s="30"/>
      <c r="DM30" s="30"/>
      <c r="DN30" s="30"/>
      <c r="DO30" s="30"/>
      <c r="DP30" s="30"/>
      <c r="DQ30" s="30"/>
      <c r="DR30" s="30"/>
      <c r="DS30" s="30"/>
      <c r="DT30" s="30"/>
      <c r="DU30" s="30"/>
      <c r="DV30" s="30"/>
      <c r="DW30" s="30"/>
      <c r="DX30" s="30"/>
      <c r="DY30" s="30"/>
      <c r="DZ30" s="30"/>
      <c r="EA30" s="30"/>
      <c r="EB30" s="30"/>
      <c r="EC30" s="30"/>
      <c r="ED30" s="30"/>
      <c r="EE30" s="30"/>
      <c r="EF30" s="30"/>
      <c r="EG30" s="30"/>
      <c r="EH30" s="30"/>
      <c r="EI30" s="30"/>
      <c r="EJ30" s="30"/>
      <c r="EK30" s="30"/>
      <c r="EL30" s="30"/>
      <c r="EM30" s="30"/>
      <c r="EN30" s="30"/>
      <c r="EO30" s="30"/>
      <c r="EP30" s="30"/>
      <c r="EQ30" s="30"/>
      <c r="ER30" s="30"/>
      <c r="ES30" s="30"/>
      <c r="ET30" s="30"/>
      <c r="EU30" s="30"/>
      <c r="EV30" s="30"/>
      <c r="EW30" s="30"/>
      <c r="EX30" s="30"/>
      <c r="EY30" s="30"/>
      <c r="EZ30" s="30"/>
      <c r="FA30" s="30"/>
      <c r="FB30" s="30"/>
      <c r="FC30" s="30"/>
      <c r="FD30" s="30"/>
      <c r="FE30" s="30"/>
      <c r="FF30" s="30"/>
      <c r="FG30" s="30"/>
      <c r="FH30" s="30"/>
      <c r="FI30" s="30"/>
      <c r="FJ30" s="30"/>
      <c r="FK30" s="30"/>
      <c r="FL30" s="30"/>
      <c r="FM30" s="30"/>
      <c r="FN30" s="30"/>
      <c r="FO30" s="30"/>
      <c r="FP30" s="30"/>
      <c r="FQ30" s="30"/>
      <c r="FR30" s="30"/>
      <c r="FS30" s="30"/>
      <c r="FT30" s="31"/>
      <c r="FU30" s="73"/>
      <c r="FV30" s="30"/>
      <c r="FW30" s="30"/>
      <c r="FX30" s="30"/>
      <c r="FY30" s="30"/>
      <c r="FZ30" s="30"/>
      <c r="GA30" s="30"/>
      <c r="GB30" s="30"/>
      <c r="GC30" s="30"/>
      <c r="GD30" s="30"/>
    </row>
    <row r="31" spans="1:186" x14ac:dyDescent="0.25">
      <c r="A31" s="101">
        <f ca="1">D30+E30</f>
        <v>1</v>
      </c>
      <c r="B31" s="119"/>
      <c r="C31" s="119"/>
      <c r="D31" s="119"/>
      <c r="E31" s="119"/>
      <c r="F31" s="124" t="e">
        <f ca="1">VLOOKUP(TYPE_PHASE,$B$16:$E$18,IF(TRI_LANG=$D$15,3,2),FALSE)</f>
        <v>#N/A</v>
      </c>
      <c r="G31" s="122" t="str">
        <f ca="1">IF($F$30=$G$15,VLOOKUP($R$48,$G$16:$H$29,2,FALSE),VLOOKUP($R$48,$H$16:$I$29,2,FALSE))</f>
        <v>PAO (*)</v>
      </c>
      <c r="H31" s="125" t="str">
        <f ca="1">VLOOKUP(TYPE_TRI,$B$23:$E$29,IF(TRI_LANG=$D$22,3,2),FALSE)</f>
        <v>5 Worst / Best</v>
      </c>
      <c r="I31" s="125"/>
      <c r="J31" s="128">
        <f ca="1">IF(ISNA(VLOOKUP($R$48,$G$16:$J$29,4,FALSE)),VLOOKUP($R$48,$H$16:$J$29,3,FALSE),VLOOKUP($R$48,$G$16:$J$29,4,FALSE))</f>
        <v>23</v>
      </c>
      <c r="M31" s="9"/>
      <c r="N31" s="10"/>
      <c r="FT31" s="23"/>
    </row>
    <row r="32" spans="1:186" x14ac:dyDescent="0.25">
      <c r="M32" s="9"/>
      <c r="N32" s="10"/>
      <c r="FT32" s="23"/>
    </row>
    <row r="33" spans="1:177" ht="28.5" x14ac:dyDescent="0.25">
      <c r="A33" t="s">
        <v>110</v>
      </c>
      <c r="B33" s="32" t="str">
        <f ca="1">_xll.SUBNM(Server&amp;$A33,"","VTD_corp",$R$44)</f>
        <v>TRANSDEV All</v>
      </c>
      <c r="C33" s="117"/>
      <c r="M33" s="9"/>
      <c r="N33" s="10"/>
      <c r="Q33" s="108" t="str">
        <f ca="1">IF($R$44="French","Périmetre","Perimeter")</f>
        <v>Perimeter</v>
      </c>
      <c r="R33" s="131" t="str">
        <f ca="1">_xll.SUBNM(Server&amp;"Management_Organization","",UG,LANG)</f>
        <v>TRANSDEV All</v>
      </c>
      <c r="S33" s="132"/>
      <c r="T33" s="132"/>
      <c r="U33" s="132"/>
      <c r="V33" s="132"/>
      <c r="W33" s="132"/>
      <c r="FT33" s="23"/>
    </row>
    <row r="34" spans="1:177" ht="4.5" customHeight="1" x14ac:dyDescent="0.25">
      <c r="B34" s="32"/>
      <c r="C34" s="117"/>
      <c r="M34" s="9"/>
      <c r="N34" s="10"/>
      <c r="Q34" s="109"/>
      <c r="R34" s="109"/>
      <c r="S34" s="109"/>
      <c r="T34" s="109"/>
      <c r="U34" s="109"/>
      <c r="V34" s="109"/>
      <c r="W34" s="109"/>
      <c r="FT34" s="23"/>
    </row>
    <row r="35" spans="1:177" ht="28.5" x14ac:dyDescent="0.25">
      <c r="A35" t="s">
        <v>105</v>
      </c>
      <c r="B35" s="32" t="str">
        <f ca="1">_xll.SUBNM(Server&amp;$A35,"",_xll.DBR(Server&amp;"z_Admin_Param","MONTH_ACTUAL","STR_VAR1")&amp;"_YTD",$R$44)</f>
        <v>August 2019 YTD</v>
      </c>
      <c r="C35" s="117"/>
      <c r="M35" s="9"/>
      <c r="N35" s="10"/>
      <c r="Q35" s="108" t="str">
        <f ca="1">IF($R$44="French","Période","Period")</f>
        <v>Period</v>
      </c>
      <c r="R35" s="131" t="str">
        <f ca="1">_xll.SUBNM(Server&amp;"Period","",mois_courant,LANG)</f>
        <v>August 2019 YTD</v>
      </c>
      <c r="S35" s="132"/>
      <c r="T35" s="132"/>
      <c r="U35" s="132"/>
      <c r="V35" s="132"/>
      <c r="W35" s="132"/>
      <c r="FT35" s="23"/>
      <c r="FU35"/>
    </row>
    <row r="36" spans="1:177" ht="3.75" customHeight="1" x14ac:dyDescent="0.25">
      <c r="B36" s="32"/>
      <c r="C36" s="117"/>
      <c r="M36" s="9"/>
      <c r="N36" s="10"/>
      <c r="Q36" s="109"/>
      <c r="R36" s="109"/>
      <c r="S36" s="109"/>
      <c r="T36" s="109"/>
      <c r="U36" s="109"/>
      <c r="V36" s="109"/>
      <c r="W36" s="109"/>
      <c r="FT36" s="23"/>
      <c r="FU36"/>
    </row>
    <row r="37" spans="1:177" ht="28.5" x14ac:dyDescent="0.25">
      <c r="A37" s="30" t="s">
        <v>106</v>
      </c>
      <c r="B37" s="32" t="str">
        <f ca="1">_xll.SUBNM(Server&amp;$A37,"","PMM_TRANSIT",$R$44)</f>
        <v>PMM Transit activities</v>
      </c>
      <c r="C37" s="32"/>
      <c r="D37" s="32" t="str">
        <f ca="1">_xll.SUBNM(Server&amp;"A_Activite","","NA")</f>
        <v/>
      </c>
      <c r="M37" s="9"/>
      <c r="N37" s="10"/>
      <c r="Q37" s="108" t="str">
        <f ca="1">IF($R$44="French","Activité","Activity")</f>
        <v>Activity</v>
      </c>
      <c r="R37" s="131" t="str">
        <f ca="1">_xll.SUBNM(Server&amp;"Activity","PMM_ACTIVITY",activite,LANG)</f>
        <v>PMM Transit activities</v>
      </c>
      <c r="S37" s="132"/>
      <c r="T37" s="132"/>
      <c r="U37" s="132"/>
      <c r="V37" s="132"/>
      <c r="W37" s="132"/>
      <c r="FT37" s="23"/>
      <c r="FU37"/>
    </row>
    <row r="38" spans="1:177" hidden="1" x14ac:dyDescent="0.25">
      <c r="A38" t="s">
        <v>107</v>
      </c>
      <c r="B38" s="32" t="str">
        <f ca="1">_xll.SUBNM(Server&amp;$A38,"","LCL")</f>
        <v>LCL</v>
      </c>
      <c r="C38" s="117"/>
      <c r="M38" s="9"/>
      <c r="N38" s="10"/>
      <c r="Q38" s="110" t="s">
        <v>107</v>
      </c>
      <c r="R38" s="111" t="str">
        <f ca="1">devise</f>
        <v>LCL</v>
      </c>
      <c r="S38" s="109"/>
      <c r="T38" s="109"/>
      <c r="U38" s="109"/>
      <c r="V38" s="109"/>
      <c r="W38" s="109"/>
      <c r="FT38" s="23"/>
    </row>
    <row r="39" spans="1:177" ht="3.75" customHeight="1" x14ac:dyDescent="0.25">
      <c r="B39" s="32"/>
      <c r="C39" s="117"/>
      <c r="M39" s="9"/>
      <c r="N39" s="10"/>
      <c r="Q39" s="109"/>
      <c r="R39" s="109"/>
      <c r="S39" s="109"/>
      <c r="T39" s="109"/>
      <c r="U39" s="109"/>
      <c r="V39" s="109"/>
      <c r="W39" s="109"/>
      <c r="FT39" s="23"/>
    </row>
    <row r="40" spans="1:177" ht="15" customHeight="1" x14ac:dyDescent="0.25">
      <c r="A40" t="s">
        <v>108</v>
      </c>
      <c r="B40" s="32" t="str">
        <f ca="1">_xll.SUBNM(Server&amp;$A40,"","Local_Gaap_Mgmt_tool")</f>
        <v>Local_Gaap_Mgmt_tool</v>
      </c>
      <c r="C40" s="117"/>
      <c r="M40" s="9"/>
      <c r="N40" s="10"/>
      <c r="Q40" s="108" t="s">
        <v>108</v>
      </c>
      <c r="R40" s="131" t="str">
        <f ca="1">_xll.SUBNM(Server&amp;"Gaap","",norme,LANG)</f>
        <v>Local Gaap Management tool</v>
      </c>
      <c r="S40" s="132"/>
      <c r="T40" s="132"/>
      <c r="U40" s="132"/>
      <c r="V40" s="132"/>
      <c r="W40" s="132"/>
      <c r="FT40" s="23"/>
    </row>
    <row r="41" spans="1:177" ht="15" hidden="1" customHeight="1" x14ac:dyDescent="0.25">
      <c r="A41" t="s">
        <v>109</v>
      </c>
      <c r="B41" s="32" t="str">
        <f ca="1">_xll.SUBNM(Server&amp;$A41,"","NO_APP")</f>
        <v>NO_APP</v>
      </c>
      <c r="C41" s="117"/>
      <c r="M41" s="9"/>
      <c r="N41" s="10"/>
      <c r="Q41" s="110" t="s">
        <v>109</v>
      </c>
      <c r="R41" s="111" t="str">
        <f ca="1">tx_integ</f>
        <v>NO_APP</v>
      </c>
      <c r="S41" s="109"/>
      <c r="T41" s="109"/>
      <c r="U41" s="109"/>
      <c r="V41" s="109"/>
      <c r="W41" s="109"/>
      <c r="FT41" s="23"/>
    </row>
    <row r="42" spans="1:177" ht="28.5" hidden="1" x14ac:dyDescent="0.25">
      <c r="A42" t="s">
        <v>112</v>
      </c>
      <c r="B42" s="32" t="str">
        <f ca="1">_xll.SUBNM(Server&amp;$A42,"","VTD_corp",$R$44)</f>
        <v>TRANSDEV All</v>
      </c>
      <c r="C42" s="32"/>
      <c r="D42" s="32"/>
      <c r="M42" s="9"/>
      <c r="N42" s="10"/>
      <c r="Q42" s="110" t="s">
        <v>112</v>
      </c>
      <c r="R42" s="111" t="str">
        <f ca="1">partenaire</f>
        <v>TRANSDEV All</v>
      </c>
      <c r="S42" s="109"/>
      <c r="T42" s="109"/>
      <c r="U42" s="111"/>
      <c r="V42" s="111"/>
      <c r="W42" s="111"/>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K42" s="4"/>
      <c r="FN42" s="4"/>
      <c r="FO42" s="4"/>
      <c r="FP42" s="4"/>
      <c r="FQ42" s="4"/>
      <c r="FR42" s="4"/>
      <c r="FS42" s="4"/>
      <c r="FT42" s="23"/>
    </row>
    <row r="43" spans="1:177" ht="3.75" customHeight="1" x14ac:dyDescent="0.25">
      <c r="B43" s="32"/>
      <c r="C43" s="117"/>
      <c r="D43" s="117"/>
      <c r="M43" s="9"/>
      <c r="N43" s="10"/>
      <c r="FT43" s="23"/>
    </row>
    <row r="44" spans="1:177" x14ac:dyDescent="0.25">
      <c r="B44" s="32"/>
      <c r="C44" s="117"/>
      <c r="D44" s="117"/>
      <c r="M44" s="9"/>
      <c r="N44" s="10"/>
      <c r="Q44" s="108" t="str">
        <f ca="1">IF($R$44="French","Langue","Language")</f>
        <v>Language</v>
      </c>
      <c r="R44" s="131" t="s">
        <v>232</v>
      </c>
      <c r="S44" s="132"/>
      <c r="T44" s="132"/>
      <c r="U44" s="132"/>
      <c r="V44" s="132"/>
      <c r="W44" s="132"/>
      <c r="FT44" s="23"/>
    </row>
    <row r="45" spans="1:177" x14ac:dyDescent="0.25">
      <c r="A45" s="33" t="s">
        <v>111</v>
      </c>
      <c r="B45" s="32" t="str">
        <f ca="1">_xll.SUBNM(Server&amp;$A45,"",E45,$R$44)</f>
        <v>Actual</v>
      </c>
      <c r="C45" s="117"/>
      <c r="D45" t="str">
        <f ca="1">B45</f>
        <v>Actual</v>
      </c>
      <c r="E45" t="s">
        <v>233</v>
      </c>
      <c r="F45" t="s">
        <v>554</v>
      </c>
      <c r="M45" s="9"/>
      <c r="N45" s="10"/>
      <c r="Q45" s="109"/>
      <c r="R45" s="109"/>
      <c r="S45" s="109"/>
      <c r="T45" s="109"/>
      <c r="U45" s="109"/>
      <c r="V45" s="109"/>
      <c r="W45" s="109"/>
      <c r="FT45" s="23"/>
    </row>
    <row r="46" spans="1:177" ht="28.5" x14ac:dyDescent="0.25">
      <c r="B46" s="32" t="str">
        <f ca="1">_xll.SUBNM(Server&amp;$A45,"","BUDG_VC_TOT",$R$44)</f>
        <v>Budget V current</v>
      </c>
      <c r="C46" s="117"/>
      <c r="D46" t="str">
        <f ca="1">LEFT(B46,6)</f>
        <v>Budget</v>
      </c>
      <c r="E46" t="s">
        <v>234</v>
      </c>
      <c r="F46" t="s">
        <v>555</v>
      </c>
      <c r="M46" s="9"/>
      <c r="N46" s="10"/>
      <c r="Q46" s="108" t="str">
        <f ca="1">IF($R$44="French","Phase de Comparaison","Comparison Phase")</f>
        <v>Comparison Phase</v>
      </c>
      <c r="R46" s="131" t="s">
        <v>556</v>
      </c>
      <c r="S46" s="132"/>
      <c r="T46" s="132"/>
      <c r="U46" s="132"/>
      <c r="V46" s="132"/>
      <c r="W46" s="132"/>
      <c r="FT46" s="23"/>
    </row>
    <row r="47" spans="1:177" ht="3.75" customHeight="1" x14ac:dyDescent="0.25">
      <c r="M47" s="9"/>
      <c r="N47" s="10"/>
      <c r="Q47" s="109"/>
      <c r="R47" s="109"/>
      <c r="S47" s="109"/>
      <c r="T47" s="109"/>
      <c r="U47" s="109"/>
      <c r="V47" s="109"/>
      <c r="W47" s="109"/>
      <c r="FT47" s="23"/>
    </row>
    <row r="48" spans="1:177" x14ac:dyDescent="0.25">
      <c r="B48" s="32"/>
      <c r="C48" s="117"/>
      <c r="M48" s="9"/>
      <c r="N48" s="10"/>
      <c r="Q48" s="108" t="str">
        <f ca="1">IF($R$44="French","Critère de Tri","Sort Criteria")</f>
        <v>Sort Criteria</v>
      </c>
      <c r="R48" s="131" t="s">
        <v>345</v>
      </c>
      <c r="S48" s="132"/>
      <c r="T48" s="132"/>
      <c r="U48" s="132"/>
      <c r="V48" s="132"/>
      <c r="W48" s="132"/>
      <c r="FT48" s="23"/>
    </row>
    <row r="49" spans="1:190" ht="3.75" customHeight="1" x14ac:dyDescent="0.25">
      <c r="M49" s="9"/>
      <c r="N49" s="10"/>
      <c r="Q49" s="109"/>
      <c r="R49" s="109"/>
      <c r="S49" s="109"/>
      <c r="T49" s="109"/>
      <c r="U49" s="109"/>
      <c r="V49" s="109"/>
      <c r="W49" s="109"/>
      <c r="FT49" s="23"/>
    </row>
    <row r="50" spans="1:190" x14ac:dyDescent="0.25">
      <c r="M50" s="9" t="s">
        <v>80</v>
      </c>
      <c r="N50" s="10"/>
      <c r="Q50" s="108" t="str">
        <f ca="1">IF($R$44="French","Entité Affichées","Displayed Entities")</f>
        <v>Displayed Entities</v>
      </c>
      <c r="R50" s="131" t="s">
        <v>337</v>
      </c>
      <c r="S50" s="132"/>
      <c r="T50" s="132"/>
      <c r="U50" s="132"/>
      <c r="V50" s="132"/>
      <c r="W50" s="132"/>
      <c r="AR50" s="107" t="str">
        <f ca="1">IF(AND(TYPE_TRI&lt;&gt;0,NB_LIGNES&lt;TYPE_TRI*10),"Le périmètre selectionné ne contient pas suffisamment d'entités pour permettre d'afficher """&amp; PERIM_CHOIX&amp;"""","")</f>
        <v/>
      </c>
      <c r="FT50" s="23"/>
    </row>
    <row r="51" spans="1:190" x14ac:dyDescent="0.25">
      <c r="M51" s="9" t="s">
        <v>80</v>
      </c>
      <c r="N51" s="10"/>
      <c r="FT51" s="23"/>
    </row>
    <row r="52" spans="1:190" x14ac:dyDescent="0.25">
      <c r="M52" s="9" t="s">
        <v>80</v>
      </c>
      <c r="N52" s="10"/>
      <c r="AO52" t="str">
        <f ca="1">REPT(" ",QUOTIENT(LEN(AO56),3))</f>
        <v xml:space="preserve">       </v>
      </c>
      <c r="FT52" s="23"/>
    </row>
    <row r="53" spans="1:190" x14ac:dyDescent="0.25">
      <c r="M53" s="9"/>
      <c r="N53" s="10"/>
      <c r="FT53" s="23"/>
      <c r="FU53" s="71"/>
    </row>
    <row r="54" spans="1:190" ht="7.5" customHeight="1" x14ac:dyDescent="0.25">
      <c r="M54" s="9" t="s">
        <v>80</v>
      </c>
      <c r="N54" s="10"/>
      <c r="T54" s="34"/>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c r="BJ54" s="35"/>
      <c r="BK54" s="35"/>
      <c r="BL54" s="35"/>
      <c r="BM54" s="35"/>
      <c r="BN54" s="35"/>
      <c r="BO54" s="35"/>
      <c r="BP54" s="35"/>
      <c r="BQ54" s="35"/>
      <c r="BR54" s="35"/>
      <c r="BS54" s="35"/>
      <c r="BT54" s="35"/>
      <c r="BU54" s="35"/>
      <c r="BV54" s="35"/>
      <c r="BW54" s="35"/>
      <c r="BX54" s="35"/>
      <c r="BY54" s="35"/>
      <c r="BZ54" s="35"/>
      <c r="CA54" s="35"/>
      <c r="CB54" s="35"/>
      <c r="CC54" s="35"/>
      <c r="CD54" s="35"/>
      <c r="CE54" s="35"/>
      <c r="CF54" s="35"/>
      <c r="CG54" s="35"/>
      <c r="CH54" s="35"/>
      <c r="CI54" s="35"/>
      <c r="CJ54" s="35"/>
      <c r="CK54" s="35"/>
      <c r="CL54" s="35"/>
      <c r="CM54" s="35"/>
      <c r="CN54" s="35"/>
      <c r="CO54" s="35"/>
      <c r="CP54" s="35"/>
      <c r="CQ54" s="35"/>
      <c r="CR54" s="35"/>
      <c r="CS54" s="35"/>
      <c r="CT54" s="35"/>
      <c r="CU54" s="35"/>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c r="EF54" s="35"/>
      <c r="EG54" s="35"/>
      <c r="EH54" s="35"/>
      <c r="EI54" s="35"/>
      <c r="EJ54" s="35"/>
      <c r="EK54" s="35"/>
      <c r="EL54" s="35"/>
      <c r="EM54" s="35"/>
      <c r="EN54" s="35"/>
      <c r="EO54" s="35"/>
      <c r="EP54" s="35"/>
      <c r="EQ54" s="35"/>
      <c r="ER54" s="35"/>
      <c r="ES54" s="35"/>
      <c r="ET54" s="35"/>
      <c r="EU54" s="35"/>
      <c r="EV54" s="35"/>
      <c r="EW54" s="35"/>
      <c r="EX54" s="35"/>
      <c r="EY54" s="35"/>
      <c r="EZ54" s="35"/>
      <c r="FA54" s="35"/>
      <c r="FB54" s="35"/>
      <c r="FC54" s="35"/>
      <c r="FD54" s="35"/>
      <c r="FE54" s="35"/>
      <c r="FF54" s="35"/>
      <c r="FG54" s="35"/>
      <c r="FH54" s="35"/>
      <c r="FI54" s="35"/>
      <c r="FJ54" s="35"/>
      <c r="FK54" s="35"/>
      <c r="FL54" s="36"/>
      <c r="FT54" s="23"/>
    </row>
    <row r="55" spans="1:190" s="37" customFormat="1" ht="46.5" customHeight="1" x14ac:dyDescent="0.25">
      <c r="A55"/>
      <c r="B55"/>
      <c r="C55"/>
      <c r="D55"/>
      <c r="E55"/>
      <c r="M55" s="9"/>
      <c r="N55" s="10"/>
      <c r="R55" s="38"/>
      <c r="S55" s="12"/>
      <c r="T55" s="13"/>
      <c r="U55" s="151" t="str">
        <f ca="1">_xll.DBRA(Server&amp;"INDICATOR",U1,$R$44&amp;"_PMM")</f>
        <v>ROA (*)</v>
      </c>
      <c r="V55" s="152"/>
      <c r="W55" s="152"/>
      <c r="X55" s="153"/>
      <c r="Y55" s="39"/>
      <c r="Z55" s="39"/>
      <c r="AA55" s="39"/>
      <c r="AB55" s="39"/>
      <c r="AC55" s="39"/>
      <c r="AD55" s="39"/>
      <c r="AE55" s="39"/>
      <c r="AF55" s="39"/>
      <c r="AG55" s="39"/>
      <c r="AH55" s="39"/>
      <c r="AI55" s="39"/>
      <c r="AJ55" s="39"/>
      <c r="AK55" s="39"/>
      <c r="AL55" s="39"/>
      <c r="AM55" s="39"/>
      <c r="AN55" s="40"/>
      <c r="AO55" s="136" t="str">
        <f ca="1">_xll.DBRA(Server&amp;"INDICATOR",AO1,$R$44&amp;"_PMM")</f>
        <v>D - Driving &amp; Operating</v>
      </c>
      <c r="AP55" s="137"/>
      <c r="AQ55" s="137"/>
      <c r="AR55" s="138"/>
      <c r="AS55" s="39"/>
      <c r="AT55" s="39"/>
      <c r="AU55" s="39"/>
      <c r="AV55" s="39"/>
      <c r="AW55" s="39"/>
      <c r="AX55" s="39"/>
      <c r="AY55" s="39"/>
      <c r="AZ55" s="39"/>
      <c r="BA55" s="39"/>
      <c r="BB55" s="39"/>
      <c r="BC55" s="39"/>
      <c r="BD55" s="39"/>
      <c r="BE55" s="39"/>
      <c r="BF55" s="39"/>
      <c r="BG55" s="39"/>
      <c r="BH55" s="39"/>
      <c r="BI55" s="39"/>
      <c r="BJ55" s="39"/>
      <c r="BK55" s="39"/>
      <c r="BL55" s="39"/>
      <c r="BM55" s="41"/>
      <c r="BN55" s="136" t="str">
        <f ca="1">_xll.DBRA(Server&amp;"INDICATOR",BN1,$R$44&amp;"_PMM")</f>
        <v>M - Maintenance, Cleaning and Fueling of fleet</v>
      </c>
      <c r="BO55" s="137"/>
      <c r="BP55" s="137"/>
      <c r="BQ55" s="138"/>
      <c r="BR55" s="39"/>
      <c r="BS55" s="39"/>
      <c r="BT55" s="39"/>
      <c r="BU55" s="39"/>
      <c r="BV55" s="39"/>
      <c r="BW55" s="39"/>
      <c r="BX55" s="39"/>
      <c r="BY55" s="39"/>
      <c r="BZ55" s="39"/>
      <c r="CA55" s="39"/>
      <c r="CB55" s="39"/>
      <c r="CC55" s="39"/>
      <c r="CD55" s="39"/>
      <c r="CE55" s="39"/>
      <c r="CF55" s="39"/>
      <c r="CG55" s="39"/>
      <c r="CH55" s="39"/>
      <c r="CI55" s="39"/>
      <c r="CJ55" s="39"/>
      <c r="CK55" s="39"/>
      <c r="CL55" s="41"/>
      <c r="CM55" s="136" t="str">
        <f ca="1">_xll.DBRA(Server&amp;"INDICATOR",CM1,$R$44&amp;"_PMM")</f>
        <v>E - Energy for traction</v>
      </c>
      <c r="CN55" s="137"/>
      <c r="CO55" s="137"/>
      <c r="CP55" s="138"/>
      <c r="CQ55" s="39"/>
      <c r="CR55" s="39"/>
      <c r="CS55" s="39"/>
      <c r="CT55" s="39"/>
      <c r="CU55" s="39"/>
      <c r="CV55" s="39"/>
      <c r="CW55" s="39"/>
      <c r="CX55" s="39"/>
      <c r="CY55" s="39"/>
      <c r="CZ55" s="39"/>
      <c r="DA55" s="39"/>
      <c r="DB55" s="39"/>
      <c r="DC55" s="39"/>
      <c r="DD55" s="39"/>
      <c r="DE55" s="39"/>
      <c r="DF55" s="39"/>
      <c r="DG55" s="39"/>
      <c r="DH55" s="39"/>
      <c r="DI55" s="39"/>
      <c r="DJ55" s="39"/>
      <c r="DK55" s="41"/>
      <c r="DL55" s="136" t="str">
        <f ca="1">_xll.DBRA(Server&amp;"INDICATOR",DL1,$R$44&amp;"_PMM")</f>
        <v>F - Fleet</v>
      </c>
      <c r="DM55" s="137"/>
      <c r="DN55" s="137"/>
      <c r="DO55" s="138"/>
      <c r="DP55" s="39"/>
      <c r="DQ55" s="39"/>
      <c r="DR55" s="39"/>
      <c r="DS55" s="39"/>
      <c r="DT55" s="39"/>
      <c r="DU55" s="39"/>
      <c r="DV55" s="39"/>
      <c r="DW55" s="39"/>
      <c r="DX55" s="39"/>
      <c r="DY55" s="39"/>
      <c r="DZ55" s="39"/>
      <c r="EA55" s="39"/>
      <c r="EB55" s="39"/>
      <c r="EC55" s="39"/>
      <c r="ED55" s="39"/>
      <c r="EE55" s="39"/>
      <c r="EF55" s="39"/>
      <c r="EG55" s="39"/>
      <c r="EH55" s="39"/>
      <c r="EI55" s="39"/>
      <c r="EJ55" s="41"/>
      <c r="EK55" s="136" t="str">
        <f ca="1">_xll.DBRA(Server&amp;"INDICATOR",EK1,$R$44&amp;"_PMM")</f>
        <v>O - Other op. cost</v>
      </c>
      <c r="EL55" s="137"/>
      <c r="EM55" s="137"/>
      <c r="EN55" s="138"/>
      <c r="EO55" s="82"/>
      <c r="EP55" s="82"/>
      <c r="EQ55" s="82"/>
      <c r="ER55" s="82"/>
      <c r="ES55" s="82"/>
      <c r="ET55" s="82"/>
      <c r="EU55" s="82"/>
      <c r="EV55" s="82"/>
      <c r="EW55" s="82"/>
      <c r="EX55" s="82"/>
      <c r="EY55" s="82"/>
      <c r="EZ55" s="82"/>
      <c r="FA55" s="82"/>
      <c r="FB55" s="82"/>
      <c r="FC55" s="82"/>
      <c r="FD55" s="82"/>
      <c r="FE55" s="82"/>
      <c r="FF55" s="82"/>
      <c r="FG55" s="82"/>
      <c r="FH55" s="82"/>
      <c r="FI55" s="83"/>
      <c r="FJ55" s="20"/>
      <c r="FK55" s="139" t="str">
        <f ca="1">IF($R$44="English","Total - Part of cost variance due to ROA change","Var. Coûts due à var. Revenu Effet Activité")</f>
        <v>Total - Part of cost variance due to ROA change</v>
      </c>
      <c r="FL55" s="21"/>
      <c r="FM55" s="42"/>
      <c r="FN55" s="136" t="str">
        <f ca="1">_xll.DBRA(Server&amp;"INDICATOR",FN1,$R$44&amp;"_PMM")</f>
        <v>GROSS MARGIN</v>
      </c>
      <c r="FO55" s="137"/>
      <c r="FP55" s="137"/>
      <c r="FQ55" s="137"/>
      <c r="FR55" s="137"/>
      <c r="FS55" s="138"/>
      <c r="FT55" s="43"/>
      <c r="FU55" s="74"/>
    </row>
    <row r="56" spans="1:190" ht="15" customHeight="1" x14ac:dyDescent="0.25">
      <c r="M56" s="9"/>
      <c r="N56" s="10"/>
      <c r="P56" s="149" t="str">
        <f ca="1">PERIM_CHOIX&amp;" ("&amp;R33&amp;")"&amp;IF(TYPE_TRI=0," ("&amp;NB_LIGNES&amp;")","")</f>
        <v>5 Worst / Best (TRANSDEV All)</v>
      </c>
      <c r="Q56" s="149"/>
      <c r="R56" s="149"/>
      <c r="S56" s="12"/>
      <c r="T56" s="13"/>
      <c r="U56" s="150" t="str">
        <f ca="1">U5</f>
        <v>Actual</v>
      </c>
      <c r="V56" s="150" t="str">
        <f ca="1">V5</f>
        <v>Budget</v>
      </c>
      <c r="W56" s="142" t="str">
        <f ca="1">W5</f>
        <v>Actual / Budget</v>
      </c>
      <c r="X56" s="143"/>
      <c r="Y56" s="44" t="str">
        <f t="shared" ref="Y56:AM56" ca="1" si="4">Y3</f>
        <v>PL0000_DO</v>
      </c>
      <c r="Z56" s="44" t="str">
        <f t="shared" ca="1" si="4"/>
        <v>PL0000_MF_PMM</v>
      </c>
      <c r="AA56" s="44" t="str">
        <f t="shared" ca="1" si="4"/>
        <v>PL0000_ET_PMM</v>
      </c>
      <c r="AB56" s="44" t="str">
        <f t="shared" ca="1" si="4"/>
        <v>PL0000_FL_PMM</v>
      </c>
      <c r="AC56" s="44" t="str">
        <f t="shared" ca="1" si="4"/>
        <v>PL0000_OT</v>
      </c>
      <c r="AD56" s="44" t="str">
        <f t="shared" ca="1" si="4"/>
        <v>PL0000_DO</v>
      </c>
      <c r="AE56" s="44" t="str">
        <f t="shared" ca="1" si="4"/>
        <v>PL0000_MF_PMM</v>
      </c>
      <c r="AF56" s="44" t="str">
        <f t="shared" ca="1" si="4"/>
        <v>PL0000_ET_PMM</v>
      </c>
      <c r="AG56" s="44" t="str">
        <f t="shared" ca="1" si="4"/>
        <v>PL0000_FL_PMM</v>
      </c>
      <c r="AH56" s="44" t="str">
        <f t="shared" ca="1" si="4"/>
        <v>PL0000_OT</v>
      </c>
      <c r="AI56" s="44" t="str">
        <f t="shared" ca="1" si="4"/>
        <v>PL0000_DO</v>
      </c>
      <c r="AJ56" s="44" t="str">
        <f t="shared" ca="1" si="4"/>
        <v>PL0000_MF_PMM</v>
      </c>
      <c r="AK56" s="44" t="str">
        <f t="shared" ca="1" si="4"/>
        <v>PL0000_ET_PMM</v>
      </c>
      <c r="AL56" s="44" t="str">
        <f t="shared" ca="1" si="4"/>
        <v>PL0000_FL_PMM</v>
      </c>
      <c r="AM56" s="44" t="str">
        <f t="shared" ca="1" si="4"/>
        <v>PL0000_OT</v>
      </c>
      <c r="AN56" s="40"/>
      <c r="AO56" s="144" t="str">
        <f ca="1">_xll.DBRA(Server&amp;"INDICATOR",AO3,$R$44&amp;"_PMM")</f>
        <v>D - Driving &amp; Operating</v>
      </c>
      <c r="AP56" s="146"/>
      <c r="AQ56" s="145"/>
      <c r="AR56" s="147" t="s">
        <v>331</v>
      </c>
      <c r="AS56" s="79"/>
      <c r="AT56" s="79"/>
      <c r="AU56" s="79"/>
      <c r="AV56" s="79"/>
      <c r="AW56" s="79"/>
      <c r="AX56" s="79"/>
      <c r="AY56" s="79"/>
      <c r="AZ56" s="79"/>
      <c r="BA56" s="79"/>
      <c r="BB56" s="79"/>
      <c r="BC56" s="80" t="str">
        <f t="shared" ref="BC56:BM56" ca="1" si="5">BC3</f>
        <v>PMM_D1</v>
      </c>
      <c r="BD56" s="80" t="str">
        <f t="shared" ca="1" si="5"/>
        <v>PMM_D2</v>
      </c>
      <c r="BE56" s="80" t="str">
        <f t="shared" ca="1" si="5"/>
        <v>PMM_D3</v>
      </c>
      <c r="BF56" s="80" t="str">
        <f t="shared" ca="1" si="5"/>
        <v>PMM_GM_IMPACT_D1</v>
      </c>
      <c r="BG56" s="80" t="str">
        <f t="shared" ca="1" si="5"/>
        <v>PMM_GM_IMPACT_D2</v>
      </c>
      <c r="BH56" s="80" t="str">
        <f t="shared" ca="1" si="5"/>
        <v>PMM_GM_IMPACT_D3</v>
      </c>
      <c r="BI56" s="80" t="str">
        <f t="shared" ca="1" si="5"/>
        <v>PMM_GM_IMPACT_DCOMP</v>
      </c>
      <c r="BJ56" s="80" t="str">
        <f t="shared" ca="1" si="5"/>
        <v>PMM_GM_IMPACT_DMISS</v>
      </c>
      <c r="BK56" s="80" t="str">
        <f t="shared" ca="1" si="5"/>
        <v>PMM_GM_IMPACT_D</v>
      </c>
      <c r="BL56" s="80" t="str">
        <f t="shared" ca="1" si="5"/>
        <v>PMM_GM_IMPACT_DVOL</v>
      </c>
      <c r="BM56" s="80" t="str">
        <f t="shared" ca="1" si="5"/>
        <v>PMM_GM_TOT_IMPACT_D</v>
      </c>
      <c r="BN56" s="144" t="str">
        <f ca="1">_xll.DBRA(Server&amp;"INDICATOR",BN3,$R$44&amp;"_PMM")</f>
        <v>M - Maintenance, Cleaning and Fueling of fleet</v>
      </c>
      <c r="BO56" s="146"/>
      <c r="BP56" s="145"/>
      <c r="BQ56" s="147" t="s">
        <v>331</v>
      </c>
      <c r="BR56" s="79"/>
      <c r="BS56" s="79"/>
      <c r="BT56" s="79"/>
      <c r="BU56" s="79"/>
      <c r="BV56" s="79"/>
      <c r="BW56" s="79"/>
      <c r="BX56" s="79"/>
      <c r="BY56" s="79"/>
      <c r="BZ56" s="79"/>
      <c r="CA56" s="79"/>
      <c r="CB56" s="80" t="str">
        <f t="shared" ref="CB56:CL56" ca="1" si="6">CB3</f>
        <v>PMM_M1</v>
      </c>
      <c r="CC56" s="80" t="str">
        <f t="shared" ca="1" si="6"/>
        <v>PMM_M2</v>
      </c>
      <c r="CD56" s="80" t="str">
        <f t="shared" ca="1" si="6"/>
        <v>PMM_M3</v>
      </c>
      <c r="CE56" s="80" t="str">
        <f t="shared" ca="1" si="6"/>
        <v>PMM_GM_IMPACT_M1</v>
      </c>
      <c r="CF56" s="80" t="str">
        <f t="shared" ca="1" si="6"/>
        <v>PMM_GM_IMPACT_M2</v>
      </c>
      <c r="CG56" s="80" t="str">
        <f t="shared" ca="1" si="6"/>
        <v>PMM_GM_IMPACT_M3</v>
      </c>
      <c r="CH56" s="80" t="str">
        <f t="shared" ca="1" si="6"/>
        <v>PMM_GM_IMPACT_MCOMP</v>
      </c>
      <c r="CI56" s="80" t="str">
        <f t="shared" ca="1" si="6"/>
        <v>PMM_GM_IMPACT_MMISS</v>
      </c>
      <c r="CJ56" s="80" t="str">
        <f t="shared" ca="1" si="6"/>
        <v>PMM_GM_IMPACT_M</v>
      </c>
      <c r="CK56" s="80" t="str">
        <f t="shared" ca="1" si="6"/>
        <v>PMM_GM_IMPACT_MVOL</v>
      </c>
      <c r="CL56" s="80" t="str">
        <f t="shared" ca="1" si="6"/>
        <v>PMM_GM_TOT_IMPACT_M</v>
      </c>
      <c r="CM56" s="144" t="str">
        <f ca="1">_xll.DBRA(Server&amp;"INDICATOR",CM3,$R$44&amp;"_PMM")</f>
        <v>E - Energy for traction</v>
      </c>
      <c r="CN56" s="146"/>
      <c r="CO56" s="145"/>
      <c r="CP56" s="147" t="s">
        <v>331</v>
      </c>
      <c r="CQ56" s="79"/>
      <c r="CR56" s="79"/>
      <c r="CS56" s="79"/>
      <c r="CT56" s="79"/>
      <c r="CU56" s="79"/>
      <c r="CV56" s="79"/>
      <c r="CW56" s="79"/>
      <c r="CX56" s="79"/>
      <c r="CY56" s="79"/>
      <c r="CZ56" s="79"/>
      <c r="DA56" s="80" t="str">
        <f t="shared" ref="DA56:DK56" ca="1" si="7">DA3</f>
        <v>PMM_E1</v>
      </c>
      <c r="DB56" s="80" t="str">
        <f t="shared" ca="1" si="7"/>
        <v>PMM_E2</v>
      </c>
      <c r="DC56" s="80" t="str">
        <f t="shared" ca="1" si="7"/>
        <v>PMM_E3</v>
      </c>
      <c r="DD56" s="80" t="str">
        <f t="shared" ca="1" si="7"/>
        <v>PMM_GM_IMPACT_E1</v>
      </c>
      <c r="DE56" s="80" t="str">
        <f t="shared" ca="1" si="7"/>
        <v>PMM_GM_IMPACT_E2</v>
      </c>
      <c r="DF56" s="80" t="str">
        <f t="shared" ca="1" si="7"/>
        <v>PMM_GM_IMPACT_E3</v>
      </c>
      <c r="DG56" s="80" t="str">
        <f t="shared" ca="1" si="7"/>
        <v>PMM_GM_IMPACT_ECOMP</v>
      </c>
      <c r="DH56" s="80" t="str">
        <f t="shared" ca="1" si="7"/>
        <v>PMM_GM_IMPACT_EMISS</v>
      </c>
      <c r="DI56" s="80" t="str">
        <f t="shared" ca="1" si="7"/>
        <v>PMM_GM_IMPACT_E</v>
      </c>
      <c r="DJ56" s="80" t="str">
        <f t="shared" ca="1" si="7"/>
        <v>PMM_GM_IMPACT_EVOL</v>
      </c>
      <c r="DK56" s="80" t="str">
        <f t="shared" ca="1" si="7"/>
        <v>PMM_GM_TOT_IMPACT_E</v>
      </c>
      <c r="DL56" s="144" t="str">
        <f ca="1">_xll.DBRA(Server&amp;"INDICATOR",DL3,$R$44&amp;"_PMM")</f>
        <v>F - Fleet</v>
      </c>
      <c r="DM56" s="146"/>
      <c r="DN56" s="145"/>
      <c r="DO56" s="147" t="s">
        <v>331</v>
      </c>
      <c r="DP56" s="79"/>
      <c r="DQ56" s="79"/>
      <c r="DR56" s="79"/>
      <c r="DS56" s="79"/>
      <c r="DT56" s="79"/>
      <c r="DU56" s="79"/>
      <c r="DV56" s="79"/>
      <c r="DW56" s="79"/>
      <c r="DX56" s="79"/>
      <c r="DY56" s="79"/>
      <c r="DZ56" s="80" t="str">
        <f t="shared" ref="DZ56:EJ56" ca="1" si="8">DZ3</f>
        <v>PMM_F1</v>
      </c>
      <c r="EA56" s="80" t="str">
        <f t="shared" ca="1" si="8"/>
        <v>PMM_F2</v>
      </c>
      <c r="EB56" s="80" t="str">
        <f t="shared" ca="1" si="8"/>
        <v>PMM_F3</v>
      </c>
      <c r="EC56" s="80" t="str">
        <f t="shared" ca="1" si="8"/>
        <v>PMM_GM_IMPACT_F1</v>
      </c>
      <c r="ED56" s="80" t="str">
        <f t="shared" ca="1" si="8"/>
        <v>PMM_GM_IMPACT_F2</v>
      </c>
      <c r="EE56" s="80" t="str">
        <f t="shared" ca="1" si="8"/>
        <v>PMM_GM_IMPACT_F3</v>
      </c>
      <c r="EF56" s="80" t="str">
        <f t="shared" ca="1" si="8"/>
        <v>PMM_GM_IMPACT_FCOMP</v>
      </c>
      <c r="EG56" s="80" t="str">
        <f t="shared" ca="1" si="8"/>
        <v>PMM_GM_IMPACT_FMISS</v>
      </c>
      <c r="EH56" s="80" t="str">
        <f t="shared" ca="1" si="8"/>
        <v>PMM_GM_IMPACT_F</v>
      </c>
      <c r="EI56" s="80" t="str">
        <f t="shared" ca="1" si="8"/>
        <v>PMM_GM_IMPACT_FVOL</v>
      </c>
      <c r="EJ56" s="80" t="str">
        <f t="shared" ca="1" si="8"/>
        <v>PMM_GM_TOT_IMPACT_F</v>
      </c>
      <c r="EK56" s="144" t="str">
        <f ca="1">_xll.DBRA(Server&amp;"INDICATOR",EK3,$R$44&amp;"_PMM")</f>
        <v>O - Other op. cost</v>
      </c>
      <c r="EL56" s="146"/>
      <c r="EM56" s="145"/>
      <c r="EN56" s="147" t="s">
        <v>331</v>
      </c>
      <c r="EO56" s="79"/>
      <c r="EP56" s="79"/>
      <c r="EQ56" s="79"/>
      <c r="ER56" s="79"/>
      <c r="ES56" s="79"/>
      <c r="ET56" s="79"/>
      <c r="EU56" s="79"/>
      <c r="EV56" s="79"/>
      <c r="EW56" s="79"/>
      <c r="EX56" s="79"/>
      <c r="EY56" s="81" t="str">
        <f t="shared" ref="EY56:FI56" ca="1" si="9">EY3</f>
        <v>PMM_O1</v>
      </c>
      <c r="EZ56" s="81" t="str">
        <f t="shared" ca="1" si="9"/>
        <v>PMM_O2</v>
      </c>
      <c r="FA56" s="81" t="str">
        <f t="shared" ca="1" si="9"/>
        <v>PMM_O3</v>
      </c>
      <c r="FB56" s="81" t="str">
        <f t="shared" ca="1" si="9"/>
        <v>PMM_GM_IMPACT_O1</v>
      </c>
      <c r="FC56" s="81" t="str">
        <f t="shared" ca="1" si="9"/>
        <v>PMM_GM_IMPACT_O2</v>
      </c>
      <c r="FD56" s="81" t="str">
        <f t="shared" ca="1" si="9"/>
        <v>PMM_GM_IMPACT_O3</v>
      </c>
      <c r="FE56" s="81" t="str">
        <f t="shared" ca="1" si="9"/>
        <v>PMM_GM_IMPACT_OCOMP</v>
      </c>
      <c r="FF56" s="81" t="str">
        <f t="shared" ca="1" si="9"/>
        <v>PMM_GM_IMPACT_OMISS</v>
      </c>
      <c r="FG56" s="81" t="str">
        <f t="shared" ca="1" si="9"/>
        <v>PMM_GM_IMPACT_O</v>
      </c>
      <c r="FH56" s="81" t="str">
        <f t="shared" ca="1" si="9"/>
        <v>PMM_GM_IMPACT_OVOL</v>
      </c>
      <c r="FI56" s="81" t="str">
        <f t="shared" ca="1" si="9"/>
        <v>PMM_GM_TOT_IMPACT_O</v>
      </c>
      <c r="FJ56" s="20"/>
      <c r="FK56" s="139"/>
      <c r="FL56" s="46"/>
      <c r="FM56" s="47"/>
      <c r="FN56" s="141" t="str">
        <f ca="1">FN5</f>
        <v>Actual</v>
      </c>
      <c r="FO56" s="141"/>
      <c r="FP56" s="141" t="str">
        <f ca="1">FP5</f>
        <v>Budget</v>
      </c>
      <c r="FQ56" s="141"/>
      <c r="FR56" s="141" t="str">
        <f ca="1">FR5</f>
        <v>Actual / Budget</v>
      </c>
      <c r="FS56" s="141"/>
      <c r="FT56" s="23"/>
      <c r="FV56" s="37"/>
      <c r="FW56" s="37"/>
      <c r="FX56" s="37"/>
      <c r="FY56" s="37"/>
      <c r="FZ56" s="37"/>
      <c r="GA56" s="37"/>
      <c r="GB56" s="37"/>
      <c r="GC56" s="37"/>
      <c r="GD56" s="37"/>
      <c r="GE56" s="37"/>
      <c r="GF56" s="37"/>
      <c r="GG56" s="37"/>
      <c r="GH56" s="37"/>
    </row>
    <row r="57" spans="1:190" ht="15" customHeight="1" x14ac:dyDescent="0.25">
      <c r="F57" s="89" t="str">
        <f ca="1">"CHECK "&amp;D45</f>
        <v>CHECK Actual</v>
      </c>
      <c r="G57" s="89"/>
      <c r="H57" s="89"/>
      <c r="I57" s="89"/>
      <c r="J57" s="89" t="str">
        <f ca="1">"CHECK "&amp;D46</f>
        <v>CHECK Budget</v>
      </c>
      <c r="K57" s="89" t="s">
        <v>93</v>
      </c>
      <c r="L57" s="4"/>
      <c r="M57" s="9"/>
      <c r="N57" s="10"/>
      <c r="P57" s="149"/>
      <c r="Q57" s="149"/>
      <c r="R57" s="149"/>
      <c r="S57" s="12"/>
      <c r="T57" s="13"/>
      <c r="U57" s="148"/>
      <c r="V57" s="148"/>
      <c r="W57" s="144"/>
      <c r="X57" s="145"/>
      <c r="Y57" s="44" t="str">
        <f t="shared" ref="Y57:AM57" ca="1" si="10">Y4</f>
        <v>Actual</v>
      </c>
      <c r="Z57" s="44" t="str">
        <f t="shared" ca="1" si="10"/>
        <v>Actual</v>
      </c>
      <c r="AA57" s="44" t="str">
        <f t="shared" ca="1" si="10"/>
        <v>Actual</v>
      </c>
      <c r="AB57" s="44" t="str">
        <f t="shared" ca="1" si="10"/>
        <v>Actual</v>
      </c>
      <c r="AC57" s="44" t="str">
        <f t="shared" ca="1" si="10"/>
        <v>Actual</v>
      </c>
      <c r="AD57" s="44" t="str">
        <f t="shared" ca="1" si="10"/>
        <v>BUDG_VC_TOT</v>
      </c>
      <c r="AE57" s="44" t="str">
        <f t="shared" ca="1" si="10"/>
        <v>BUDG_VC_TOT</v>
      </c>
      <c r="AF57" s="44" t="str">
        <f t="shared" ca="1" si="10"/>
        <v>BUDG_VC_TOT</v>
      </c>
      <c r="AG57" s="44" t="str">
        <f t="shared" ca="1" si="10"/>
        <v>BUDG_VC_TOT</v>
      </c>
      <c r="AH57" s="44" t="str">
        <f t="shared" ca="1" si="10"/>
        <v>BUDG_VC_TOT</v>
      </c>
      <c r="AI57" s="44">
        <f t="shared" ca="1" si="10"/>
        <v>0</v>
      </c>
      <c r="AJ57" s="44">
        <f t="shared" ca="1" si="10"/>
        <v>0</v>
      </c>
      <c r="AK57" s="44">
        <f t="shared" ca="1" si="10"/>
        <v>0</v>
      </c>
      <c r="AL57" s="44">
        <f t="shared" ca="1" si="10"/>
        <v>0</v>
      </c>
      <c r="AM57" s="44">
        <f t="shared" ca="1" si="10"/>
        <v>0</v>
      </c>
      <c r="AN57" s="40"/>
      <c r="AO57" s="45" t="str">
        <f ca="1">AO5</f>
        <v>Actual</v>
      </c>
      <c r="AP57" s="45" t="str">
        <f ca="1">AP5</f>
        <v>Budget</v>
      </c>
      <c r="AQ57" s="45" t="s">
        <v>81</v>
      </c>
      <c r="AR57" s="148"/>
      <c r="AS57" s="44" t="str">
        <f t="shared" ref="AS57:BB57" ca="1" si="11">AS4</f>
        <v>Actual</v>
      </c>
      <c r="AT57" s="44" t="str">
        <f t="shared" ca="1" si="11"/>
        <v>Actual</v>
      </c>
      <c r="AU57" s="44" t="str">
        <f t="shared" ca="1" si="11"/>
        <v>Actual</v>
      </c>
      <c r="AV57" s="44" t="str">
        <f t="shared" ca="1" si="11"/>
        <v>Actual</v>
      </c>
      <c r="AW57" s="44" t="str">
        <f t="shared" ca="1" si="11"/>
        <v>Actual</v>
      </c>
      <c r="AX57" s="44" t="str">
        <f t="shared" ca="1" si="11"/>
        <v>BUDG_VC_TOT</v>
      </c>
      <c r="AY57" s="44" t="str">
        <f t="shared" ca="1" si="11"/>
        <v>BUDG_VC_TOT</v>
      </c>
      <c r="AZ57" s="44" t="str">
        <f t="shared" ca="1" si="11"/>
        <v>BUDG_VC_TOT</v>
      </c>
      <c r="BA57" s="44" t="str">
        <f t="shared" ca="1" si="11"/>
        <v>BUDG_VC_TOT</v>
      </c>
      <c r="BB57" s="44" t="str">
        <f t="shared" ca="1" si="11"/>
        <v>BUDG_VC_TOT</v>
      </c>
      <c r="BC57" s="45"/>
      <c r="BD57" s="45"/>
      <c r="BE57" s="45"/>
      <c r="BF57" s="45"/>
      <c r="BG57" s="45"/>
      <c r="BH57" s="45"/>
      <c r="BI57" s="45"/>
      <c r="BJ57" s="45"/>
      <c r="BK57" s="45"/>
      <c r="BL57" s="45"/>
      <c r="BM57" s="45"/>
      <c r="BN57" s="45" t="str">
        <f ca="1">BN5</f>
        <v>Actual</v>
      </c>
      <c r="BO57" s="45" t="str">
        <f ca="1">BO5</f>
        <v>Budget</v>
      </c>
      <c r="BP57" s="45" t="s">
        <v>81</v>
      </c>
      <c r="BQ57" s="148"/>
      <c r="BR57" s="44" t="str">
        <f t="shared" ref="BR57:CA57" ca="1" si="12">BR4</f>
        <v>Actual</v>
      </c>
      <c r="BS57" s="44" t="str">
        <f t="shared" ca="1" si="12"/>
        <v>Actual</v>
      </c>
      <c r="BT57" s="44" t="str">
        <f t="shared" ca="1" si="12"/>
        <v>Actual</v>
      </c>
      <c r="BU57" s="44" t="str">
        <f t="shared" ca="1" si="12"/>
        <v>Actual</v>
      </c>
      <c r="BV57" s="44" t="str">
        <f t="shared" ca="1" si="12"/>
        <v>Actual</v>
      </c>
      <c r="BW57" s="44" t="str">
        <f t="shared" ca="1" si="12"/>
        <v>BUDG_VC_TOT</v>
      </c>
      <c r="BX57" s="44" t="str">
        <f t="shared" ca="1" si="12"/>
        <v>BUDG_VC_TOT</v>
      </c>
      <c r="BY57" s="44" t="str">
        <f t="shared" ca="1" si="12"/>
        <v>BUDG_VC_TOT</v>
      </c>
      <c r="BZ57" s="44" t="str">
        <f t="shared" ca="1" si="12"/>
        <v>BUDG_VC_TOT</v>
      </c>
      <c r="CA57" s="44" t="str">
        <f t="shared" ca="1" si="12"/>
        <v>BUDG_VC_TOT</v>
      </c>
      <c r="CB57" s="45"/>
      <c r="CC57" s="45"/>
      <c r="CD57" s="45"/>
      <c r="CE57" s="45"/>
      <c r="CF57" s="45"/>
      <c r="CG57" s="45"/>
      <c r="CH57" s="45"/>
      <c r="CI57" s="45"/>
      <c r="CJ57" s="45"/>
      <c r="CK57" s="45"/>
      <c r="CL57" s="45"/>
      <c r="CM57" s="45" t="str">
        <f ca="1">CM5</f>
        <v>Actual</v>
      </c>
      <c r="CN57" s="45" t="str">
        <f ca="1">CN5</f>
        <v>Budget</v>
      </c>
      <c r="CO57" s="45" t="s">
        <v>81</v>
      </c>
      <c r="CP57" s="148"/>
      <c r="CQ57" s="44" t="str">
        <f t="shared" ref="CQ57:CZ57" ca="1" si="13">CQ4</f>
        <v>Actual</v>
      </c>
      <c r="CR57" s="44" t="str">
        <f t="shared" ca="1" si="13"/>
        <v>Actual</v>
      </c>
      <c r="CS57" s="44" t="str">
        <f t="shared" ca="1" si="13"/>
        <v>Actual</v>
      </c>
      <c r="CT57" s="44" t="str">
        <f t="shared" ca="1" si="13"/>
        <v>Actual</v>
      </c>
      <c r="CU57" s="44" t="str">
        <f t="shared" ca="1" si="13"/>
        <v>Actual</v>
      </c>
      <c r="CV57" s="44" t="str">
        <f t="shared" ca="1" si="13"/>
        <v>BUDG_VC_TOT</v>
      </c>
      <c r="CW57" s="44" t="str">
        <f t="shared" ca="1" si="13"/>
        <v>BUDG_VC_TOT</v>
      </c>
      <c r="CX57" s="44" t="str">
        <f t="shared" ca="1" si="13"/>
        <v>BUDG_VC_TOT</v>
      </c>
      <c r="CY57" s="44" t="str">
        <f t="shared" ca="1" si="13"/>
        <v>BUDG_VC_TOT</v>
      </c>
      <c r="CZ57" s="44" t="str">
        <f t="shared" ca="1" si="13"/>
        <v>BUDG_VC_TOT</v>
      </c>
      <c r="DA57" s="45"/>
      <c r="DB57" s="45"/>
      <c r="DC57" s="45"/>
      <c r="DD57" s="45"/>
      <c r="DE57" s="45"/>
      <c r="DF57" s="45"/>
      <c r="DG57" s="45"/>
      <c r="DH57" s="45"/>
      <c r="DI57" s="45"/>
      <c r="DJ57" s="45"/>
      <c r="DK57" s="45"/>
      <c r="DL57" s="45" t="str">
        <f ca="1">DL5</f>
        <v>Actual</v>
      </c>
      <c r="DM57" s="45" t="str">
        <f ca="1">DM5</f>
        <v>Budget</v>
      </c>
      <c r="DN57" s="45" t="s">
        <v>81</v>
      </c>
      <c r="DO57" s="148"/>
      <c r="DP57" s="44" t="str">
        <f t="shared" ref="DP57:DY57" ca="1" si="14">DP4</f>
        <v>Actual</v>
      </c>
      <c r="DQ57" s="44" t="str">
        <f t="shared" ca="1" si="14"/>
        <v>Actual</v>
      </c>
      <c r="DR57" s="44" t="str">
        <f t="shared" ca="1" si="14"/>
        <v>Actual</v>
      </c>
      <c r="DS57" s="44" t="str">
        <f t="shared" ca="1" si="14"/>
        <v>Actual</v>
      </c>
      <c r="DT57" s="44" t="str">
        <f t="shared" ca="1" si="14"/>
        <v>Actual</v>
      </c>
      <c r="DU57" s="44" t="str">
        <f t="shared" ca="1" si="14"/>
        <v>BUDG_VC_TOT</v>
      </c>
      <c r="DV57" s="44" t="str">
        <f t="shared" ca="1" si="14"/>
        <v>BUDG_VC_TOT</v>
      </c>
      <c r="DW57" s="44" t="str">
        <f t="shared" ca="1" si="14"/>
        <v>BUDG_VC_TOT</v>
      </c>
      <c r="DX57" s="44" t="str">
        <f t="shared" ca="1" si="14"/>
        <v>BUDG_VC_TOT</v>
      </c>
      <c r="DY57" s="44" t="str">
        <f t="shared" ca="1" si="14"/>
        <v>BUDG_VC_TOT</v>
      </c>
      <c r="DZ57" s="45"/>
      <c r="EA57" s="45"/>
      <c r="EB57" s="45"/>
      <c r="EC57" s="45"/>
      <c r="ED57" s="45"/>
      <c r="EE57" s="45"/>
      <c r="EF57" s="45"/>
      <c r="EG57" s="45"/>
      <c r="EH57" s="45"/>
      <c r="EI57" s="45"/>
      <c r="EJ57" s="45"/>
      <c r="EK57" s="45" t="str">
        <f ca="1">EK5</f>
        <v>Actual</v>
      </c>
      <c r="EL57" s="45" t="str">
        <f ca="1">EL5</f>
        <v>Budget</v>
      </c>
      <c r="EM57" s="45" t="s">
        <v>81</v>
      </c>
      <c r="EN57" s="148"/>
      <c r="EO57" s="44" t="str">
        <f t="shared" ref="EO57:EX57" ca="1" si="15">EO4</f>
        <v>Actual</v>
      </c>
      <c r="EP57" s="44" t="str">
        <f t="shared" ca="1" si="15"/>
        <v>Actual</v>
      </c>
      <c r="EQ57" s="44" t="str">
        <f t="shared" ca="1" si="15"/>
        <v>Actual</v>
      </c>
      <c r="ER57" s="44" t="str">
        <f t="shared" ca="1" si="15"/>
        <v>Actual</v>
      </c>
      <c r="ES57" s="44" t="str">
        <f t="shared" ca="1" si="15"/>
        <v>Actual</v>
      </c>
      <c r="ET57" s="44" t="str">
        <f t="shared" ca="1" si="15"/>
        <v>BUDG_VC_TOT</v>
      </c>
      <c r="EU57" s="44" t="str">
        <f t="shared" ca="1" si="15"/>
        <v>BUDG_VC_TOT</v>
      </c>
      <c r="EV57" s="44" t="str">
        <f t="shared" ca="1" si="15"/>
        <v>BUDG_VC_TOT</v>
      </c>
      <c r="EW57" s="44" t="str">
        <f t="shared" ca="1" si="15"/>
        <v>BUDG_VC_TOT</v>
      </c>
      <c r="EX57" s="44" t="str">
        <f t="shared" ca="1" si="15"/>
        <v>BUDG_VC_TOT</v>
      </c>
      <c r="EY57" s="48"/>
      <c r="EZ57" s="48"/>
      <c r="FA57" s="48"/>
      <c r="FB57" s="48"/>
      <c r="FC57" s="48"/>
      <c r="FD57" s="48"/>
      <c r="FE57" s="48"/>
      <c r="FF57" s="48"/>
      <c r="FG57" s="48"/>
      <c r="FH57" s="48"/>
      <c r="FI57" s="48"/>
      <c r="FJ57" s="20"/>
      <c r="FK57" s="140"/>
      <c r="FL57" s="46"/>
      <c r="FM57" s="47"/>
      <c r="FN57" s="45" t="s">
        <v>231</v>
      </c>
      <c r="FO57" s="45" t="s">
        <v>92</v>
      </c>
      <c r="FP57" s="45" t="s">
        <v>231</v>
      </c>
      <c r="FQ57" s="45" t="s">
        <v>92</v>
      </c>
      <c r="FR57" s="129" t="s">
        <v>331</v>
      </c>
      <c r="FS57" s="45" t="s">
        <v>81</v>
      </c>
      <c r="FT57" s="23"/>
      <c r="FV57" s="37"/>
      <c r="FW57" s="37"/>
      <c r="FX57" s="37"/>
      <c r="FY57" s="37"/>
      <c r="FZ57" s="37"/>
      <c r="GA57" s="37"/>
      <c r="GB57" s="37"/>
      <c r="GC57" s="37"/>
      <c r="GD57" s="37"/>
      <c r="GE57" s="37"/>
      <c r="GF57" s="37"/>
      <c r="GG57" s="37"/>
      <c r="GH57" s="37"/>
    </row>
    <row r="58" spans="1:190" ht="15" hidden="1" customHeight="1" x14ac:dyDescent="0.25">
      <c r="A58" s="89" t="s">
        <v>83</v>
      </c>
      <c r="B58" s="89"/>
      <c r="C58" s="89"/>
      <c r="D58" s="89"/>
      <c r="E58" s="89"/>
      <c r="F58" s="4"/>
      <c r="G58" s="4"/>
      <c r="H58" s="4"/>
      <c r="I58" s="4"/>
      <c r="J58" s="4"/>
      <c r="K58" s="4"/>
      <c r="L58" s="4"/>
      <c r="M58" s="49"/>
      <c r="N58" s="50"/>
      <c r="O58" s="4"/>
      <c r="P58" s="4"/>
      <c r="Q58" s="4"/>
      <c r="R58" s="51" t="s">
        <v>82</v>
      </c>
      <c r="S58" s="52"/>
      <c r="T58" s="53"/>
      <c r="U58" s="54" t="str">
        <f ca="1">U5</f>
        <v>Actual</v>
      </c>
      <c r="V58" s="54" t="str">
        <f ca="1">V5</f>
        <v>Budget</v>
      </c>
      <c r="W58" s="55" t="str">
        <f ca="1">U5&amp;" /"</f>
        <v>Actual /</v>
      </c>
      <c r="X58" s="56" t="str">
        <f ca="1">V5</f>
        <v>Budget</v>
      </c>
      <c r="Y58" s="54"/>
      <c r="Z58" s="54"/>
      <c r="AA58" s="54"/>
      <c r="AB58" s="54"/>
      <c r="AC58" s="54"/>
      <c r="AD58" s="54"/>
      <c r="AE58" s="54"/>
      <c r="AF58" s="54"/>
      <c r="AG58" s="54"/>
      <c r="AH58" s="54"/>
      <c r="AI58" s="54"/>
      <c r="AJ58" s="54"/>
      <c r="AK58" s="54"/>
      <c r="AL58" s="54"/>
      <c r="AM58" s="54"/>
      <c r="AN58" s="4"/>
      <c r="AO58" s="54" t="str">
        <f ca="1">$BN$58</f>
        <v>xxxxxxxxxxxxxxx</v>
      </c>
      <c r="AP58" s="54" t="str">
        <f ca="1">$BO$58</f>
        <v>xxxxxxxxxxxxxxx</v>
      </c>
      <c r="AQ58" s="57" t="str">
        <f ca="1">$BP$58</f>
        <v>xxxxxxxxxxxxxxxx</v>
      </c>
      <c r="AR58" s="58" t="str">
        <f ca="1">$BQ$58</f>
        <v>xxxxxxxxxxxxxxxx</v>
      </c>
      <c r="AS58" s="59"/>
      <c r="AT58" s="59"/>
      <c r="AU58" s="59"/>
      <c r="AV58" s="59"/>
      <c r="AW58" s="59"/>
      <c r="AX58" s="59"/>
      <c r="AY58" s="59"/>
      <c r="AZ58" s="59"/>
      <c r="BA58" s="59"/>
      <c r="BB58" s="59"/>
      <c r="BC58" s="59"/>
      <c r="BD58" s="59"/>
      <c r="BE58" s="59"/>
      <c r="BF58" s="59"/>
      <c r="BG58" s="59"/>
      <c r="BH58" s="59"/>
      <c r="BI58" s="59"/>
      <c r="BJ58" s="59"/>
      <c r="BK58" s="59"/>
      <c r="BL58" s="59"/>
      <c r="BM58" s="59"/>
      <c r="BN58" s="59" t="str">
        <f ca="1">REPT("x",QUOTIENT(LEN(BN56),3))</f>
        <v>xxxxxxxxxxxxxxx</v>
      </c>
      <c r="BO58" s="59" t="str">
        <f ca="1">REPT("x",QUOTIENT(LEN(BN56),3))</f>
        <v>xxxxxxxxxxxxxxx</v>
      </c>
      <c r="BP58" s="58" t="str">
        <f ca="1">REPT("x",LEN(BN56)-LEN(BN58)-LEN(BO58))</f>
        <v>xxxxxxxxxxxxxxxx</v>
      </c>
      <c r="BQ58" s="58" t="str">
        <f ca="1">BP58</f>
        <v>xxxxxxxxxxxxxxxx</v>
      </c>
      <c r="BR58" s="59"/>
      <c r="BS58" s="59"/>
      <c r="BT58" s="59"/>
      <c r="BU58" s="59"/>
      <c r="BV58" s="59"/>
      <c r="BW58" s="59"/>
      <c r="BX58" s="59"/>
      <c r="BY58" s="59"/>
      <c r="BZ58" s="59"/>
      <c r="CA58" s="59"/>
      <c r="CB58" s="59"/>
      <c r="CC58" s="59"/>
      <c r="CD58" s="59"/>
      <c r="CE58" s="59"/>
      <c r="CF58" s="59"/>
      <c r="CG58" s="59"/>
      <c r="CH58" s="59"/>
      <c r="CI58" s="59"/>
      <c r="CJ58" s="59"/>
      <c r="CK58" s="59"/>
      <c r="CL58" s="59"/>
      <c r="CM58" s="54" t="str">
        <f ca="1">$BN$58</f>
        <v>xxxxxxxxxxxxxxx</v>
      </c>
      <c r="CN58" s="54" t="str">
        <f ca="1">$BO$58</f>
        <v>xxxxxxxxxxxxxxx</v>
      </c>
      <c r="CO58" s="57" t="str">
        <f ca="1">$BP$58</f>
        <v>xxxxxxxxxxxxxxxx</v>
      </c>
      <c r="CP58" s="58" t="str">
        <f ca="1">$BQ$58</f>
        <v>xxxxxxxxxxxxxxxx</v>
      </c>
      <c r="CQ58" s="59"/>
      <c r="CR58" s="59"/>
      <c r="CS58" s="59"/>
      <c r="CT58" s="59"/>
      <c r="CU58" s="59"/>
      <c r="CV58" s="59"/>
      <c r="CW58" s="59"/>
      <c r="CX58" s="59"/>
      <c r="CY58" s="59"/>
      <c r="CZ58" s="59"/>
      <c r="DA58" s="59"/>
      <c r="DB58" s="59"/>
      <c r="DC58" s="59"/>
      <c r="DD58" s="59"/>
      <c r="DE58" s="59"/>
      <c r="DF58" s="59"/>
      <c r="DG58" s="59"/>
      <c r="DH58" s="59"/>
      <c r="DI58" s="59"/>
      <c r="DJ58" s="59"/>
      <c r="DK58" s="59"/>
      <c r="DL58" s="54" t="str">
        <f ca="1">$BN$58</f>
        <v>xxxxxxxxxxxxxxx</v>
      </c>
      <c r="DM58" s="54" t="str">
        <f ca="1">$BO$58</f>
        <v>xxxxxxxxxxxxxxx</v>
      </c>
      <c r="DN58" s="57" t="str">
        <f ca="1">$BP$58</f>
        <v>xxxxxxxxxxxxxxxx</v>
      </c>
      <c r="DO58" s="58" t="str">
        <f ca="1">$BQ$58</f>
        <v>xxxxxxxxxxxxxxxx</v>
      </c>
      <c r="DP58" s="59"/>
      <c r="DQ58" s="59"/>
      <c r="DR58" s="59"/>
      <c r="DS58" s="59"/>
      <c r="DT58" s="59"/>
      <c r="DU58" s="59"/>
      <c r="DV58" s="59"/>
      <c r="DW58" s="59"/>
      <c r="DX58" s="59"/>
      <c r="DY58" s="59"/>
      <c r="DZ58" s="59"/>
      <c r="EA58" s="59"/>
      <c r="EB58" s="59"/>
      <c r="EC58" s="59"/>
      <c r="ED58" s="59"/>
      <c r="EE58" s="59"/>
      <c r="EF58" s="59"/>
      <c r="EG58" s="59"/>
      <c r="EH58" s="59"/>
      <c r="EI58" s="59"/>
      <c r="EJ58" s="59"/>
      <c r="EK58" s="54" t="str">
        <f ca="1">$BN$58</f>
        <v>xxxxxxxxxxxxxxx</v>
      </c>
      <c r="EL58" s="54" t="str">
        <f ca="1">$BO$58</f>
        <v>xxxxxxxxxxxxxxx</v>
      </c>
      <c r="EM58" s="57" t="str">
        <f ca="1">$BP$58</f>
        <v>xxxxxxxxxxxxxxxx</v>
      </c>
      <c r="EN58" s="58" t="str">
        <f ca="1">$BQ$58</f>
        <v>xxxxxxxxxxxxxxxx</v>
      </c>
      <c r="EO58" s="54"/>
      <c r="EP58" s="54"/>
      <c r="EQ58" s="54"/>
      <c r="ER58" s="54"/>
      <c r="ES58" s="54"/>
      <c r="ET58" s="54"/>
      <c r="EU58" s="54"/>
      <c r="EV58" s="54"/>
      <c r="EW58" s="54"/>
      <c r="EX58" s="54"/>
      <c r="EY58" s="54"/>
      <c r="EZ58" s="54"/>
      <c r="FA58" s="54"/>
      <c r="FB58" s="54"/>
      <c r="FC58" s="54"/>
      <c r="FD58" s="54"/>
      <c r="FE58" s="54"/>
      <c r="FF58" s="54"/>
      <c r="FG58" s="54"/>
      <c r="FH58" s="54"/>
      <c r="FI58" s="54"/>
      <c r="FJ58" s="60"/>
      <c r="FK58" s="61" t="s">
        <v>346</v>
      </c>
      <c r="FL58" s="62"/>
      <c r="FM58" s="63"/>
      <c r="FN58" s="64" t="str">
        <f ca="1">FN5</f>
        <v>Actual</v>
      </c>
      <c r="FO58" s="64" t="str">
        <f ca="1">FN58</f>
        <v>Actual</v>
      </c>
      <c r="FP58" s="64" t="str">
        <f ca="1">FP5</f>
        <v>Budget</v>
      </c>
      <c r="FQ58" s="64" t="str">
        <f ca="1">FP58</f>
        <v>Budget</v>
      </c>
      <c r="FR58" s="55" t="str">
        <f ca="1">FP5&amp;" /"</f>
        <v>Budget /</v>
      </c>
      <c r="FS58" s="56">
        <f ca="1">FQ5</f>
        <v>0</v>
      </c>
      <c r="FT58" s="23"/>
      <c r="FV58" s="37"/>
      <c r="FW58" s="37"/>
      <c r="FX58" s="37"/>
      <c r="FY58" s="37"/>
      <c r="FZ58" s="37"/>
      <c r="GA58" s="37"/>
      <c r="GB58" s="37"/>
      <c r="GC58" s="37"/>
      <c r="GD58" s="37"/>
      <c r="GE58" s="37"/>
      <c r="GF58" s="37"/>
      <c r="GG58" s="37"/>
      <c r="GH58" s="37"/>
    </row>
    <row r="59" spans="1:190" ht="15" customHeight="1" x14ac:dyDescent="0.3">
      <c r="A59">
        <f ca="1">SUM(A60:A476)</f>
        <v>413</v>
      </c>
      <c r="L59" s="4"/>
      <c r="M59" s="9"/>
      <c r="N59" s="10"/>
      <c r="S59" s="12"/>
      <c r="T59" s="13"/>
      <c r="U59" s="65"/>
      <c r="V59" s="65"/>
      <c r="W59" s="87" t="str">
        <f ca="1">IF(COLUMN()=$J$31,"","")</f>
        <v></v>
      </c>
      <c r="X59" s="87" t="str">
        <f ca="1">IF(COLUMN()=$J$31,"","")</f>
        <v/>
      </c>
      <c r="Y59" s="65"/>
      <c r="Z59" s="65"/>
      <c r="AA59" s="65"/>
      <c r="AB59" s="65"/>
      <c r="AC59" s="65"/>
      <c r="AD59" s="65"/>
      <c r="AE59" s="65"/>
      <c r="AF59" s="65"/>
      <c r="AG59" s="65"/>
      <c r="AH59" s="65"/>
      <c r="AI59" s="65"/>
      <c r="AJ59" s="65"/>
      <c r="AK59" s="65"/>
      <c r="AL59" s="65"/>
      <c r="AM59" s="65"/>
      <c r="AN59" s="65"/>
      <c r="AO59" s="65"/>
      <c r="AP59" s="65"/>
      <c r="AQ59" s="66" t="str">
        <f ca="1">IF(COLUMN()=$J$31,"","")</f>
        <v/>
      </c>
      <c r="AR59" s="87" t="str">
        <f ca="1">IF(COLUMN()=$J$31,"","")</f>
        <v/>
      </c>
      <c r="AS59" s="65"/>
      <c r="AT59" s="65"/>
      <c r="AU59" s="65"/>
      <c r="AV59" s="65"/>
      <c r="AW59" s="65"/>
      <c r="AX59" s="65"/>
      <c r="AY59" s="65"/>
      <c r="AZ59" s="65"/>
      <c r="BA59" s="65"/>
      <c r="BB59" s="65"/>
      <c r="BC59" s="65"/>
      <c r="BD59" s="65"/>
      <c r="BE59" s="65"/>
      <c r="BF59" s="65"/>
      <c r="BG59" s="65"/>
      <c r="BH59" s="65"/>
      <c r="BI59" s="65"/>
      <c r="BJ59" s="65"/>
      <c r="BK59" s="65"/>
      <c r="BL59" s="65"/>
      <c r="BM59" s="65"/>
      <c r="BN59" s="65"/>
      <c r="BO59" s="65"/>
      <c r="BP59" s="66" t="str">
        <f ca="1">IF(COLUMN()=$J$31,"","")</f>
        <v/>
      </c>
      <c r="BQ59" s="87" t="str">
        <f ca="1">IF(COLUMN()=$J$31,"","")</f>
        <v/>
      </c>
      <c r="BR59" s="65"/>
      <c r="BS59" s="65"/>
      <c r="BT59" s="65"/>
      <c r="BU59" s="65"/>
      <c r="BV59" s="65"/>
      <c r="BW59" s="65"/>
      <c r="BX59" s="65"/>
      <c r="BY59" s="65"/>
      <c r="BZ59" s="65"/>
      <c r="CA59" s="65"/>
      <c r="CB59" s="65"/>
      <c r="CC59" s="65"/>
      <c r="CD59" s="65"/>
      <c r="CE59" s="65"/>
      <c r="CF59" s="65"/>
      <c r="CG59" s="65"/>
      <c r="CH59" s="65"/>
      <c r="CI59" s="65"/>
      <c r="CJ59" s="65"/>
      <c r="CK59" s="65"/>
      <c r="CL59" s="65"/>
      <c r="CM59" s="65"/>
      <c r="CN59" s="65"/>
      <c r="CO59" s="66" t="str">
        <f ca="1">IF(COLUMN()=$J$31,"","")</f>
        <v/>
      </c>
      <c r="CP59" s="87" t="str">
        <f ca="1">IF(COLUMN()=$J$31,"","")</f>
        <v/>
      </c>
      <c r="CQ59" s="65"/>
      <c r="CR59" s="65"/>
      <c r="CS59" s="65"/>
      <c r="CT59" s="65"/>
      <c r="CU59" s="65"/>
      <c r="CV59" s="65"/>
      <c r="CW59" s="65"/>
      <c r="CX59" s="65"/>
      <c r="CY59" s="65"/>
      <c r="CZ59" s="65"/>
      <c r="DA59" s="65"/>
      <c r="DB59" s="65"/>
      <c r="DC59" s="65"/>
      <c r="DD59" s="65"/>
      <c r="DE59" s="65"/>
      <c r="DF59" s="65"/>
      <c r="DG59" s="65"/>
      <c r="DH59" s="65"/>
      <c r="DI59" s="65"/>
      <c r="DJ59" s="65"/>
      <c r="DK59" s="65"/>
      <c r="DL59" s="65"/>
      <c r="DM59" s="65"/>
      <c r="DN59" s="66" t="str">
        <f ca="1">IF(COLUMN()=$J$31,"","")</f>
        <v/>
      </c>
      <c r="DO59" s="87" t="str">
        <f ca="1">IF(COLUMN()=$J$31,"","")</f>
        <v/>
      </c>
      <c r="DP59" s="65"/>
      <c r="DQ59" s="65"/>
      <c r="DR59" s="65"/>
      <c r="DS59" s="65"/>
      <c r="DT59" s="65"/>
      <c r="DU59" s="65"/>
      <c r="DV59" s="65"/>
      <c r="DW59" s="65"/>
      <c r="DX59" s="65"/>
      <c r="DY59" s="65"/>
      <c r="DZ59" s="65"/>
      <c r="EA59" s="65"/>
      <c r="EB59" s="65"/>
      <c r="EC59" s="65"/>
      <c r="ED59" s="65"/>
      <c r="EE59" s="65"/>
      <c r="EF59" s="65"/>
      <c r="EG59" s="65"/>
      <c r="EH59" s="65"/>
      <c r="EI59" s="65"/>
      <c r="EJ59" s="65"/>
      <c r="EK59" s="65"/>
      <c r="EL59" s="65"/>
      <c r="EM59" s="66" t="str">
        <f ca="1">IF(COLUMN()=$J$31,"","")</f>
        <v/>
      </c>
      <c r="EN59" s="87" t="str">
        <f ca="1">IF(COLUMN()=$J$31,"","")</f>
        <v/>
      </c>
      <c r="EO59" s="65"/>
      <c r="EP59" s="65"/>
      <c r="EQ59" s="65"/>
      <c r="ER59" s="65"/>
      <c r="ES59" s="65"/>
      <c r="ET59" s="65"/>
      <c r="EU59" s="65"/>
      <c r="EV59" s="65"/>
      <c r="EW59" s="65"/>
      <c r="EX59" s="65"/>
      <c r="EY59" s="65"/>
      <c r="EZ59" s="65"/>
      <c r="FA59" s="65"/>
      <c r="FB59" s="65"/>
      <c r="FC59" s="65"/>
      <c r="FD59" s="65"/>
      <c r="FE59" s="65"/>
      <c r="FF59" s="65"/>
      <c r="FG59" s="65"/>
      <c r="FH59" s="65"/>
      <c r="FI59" s="65"/>
      <c r="FJ59" s="65"/>
      <c r="FK59" s="65"/>
      <c r="FL59" s="46"/>
      <c r="FM59" s="67"/>
      <c r="FN59" s="68"/>
      <c r="FO59" s="68"/>
      <c r="FP59" s="68"/>
      <c r="FQ59" s="65"/>
      <c r="FR59" s="87" t="str">
        <f ca="1">IF(COLUMN()=$J$31,"","")</f>
        <v/>
      </c>
      <c r="FS59" s="87" t="str">
        <f ca="1">IF(COLUMN()=$J$31,"","")</f>
        <v/>
      </c>
      <c r="FT59" s="23"/>
      <c r="FV59" s="37"/>
      <c r="FW59" s="37"/>
      <c r="FX59" s="37"/>
      <c r="FY59" s="37"/>
      <c r="FZ59" s="37"/>
      <c r="GA59" s="37"/>
      <c r="GB59" s="37"/>
      <c r="GC59" s="37"/>
      <c r="GD59" s="37"/>
      <c r="GE59" s="37"/>
      <c r="GF59" s="37"/>
      <c r="GG59" s="37"/>
      <c r="GH59" s="37"/>
    </row>
    <row r="60" spans="1:190" ht="15" hidden="1" customHeight="1" x14ac:dyDescent="0.25">
      <c r="A60">
        <f t="shared" ref="A60:A124" ca="1" si="16">IF(ROW()=ROW($A$60),0,1)</f>
        <v>0</v>
      </c>
      <c r="D60" s="89"/>
      <c r="E60" s="89"/>
      <c r="F60" s="89" t="str">
        <f ca="1">IF(A60&lt;&gt;0,IF((AO60+BN60+CM60+DL60+EK60)&lt;&gt;0,ROUND((1-(AO60+BN60+CM60+DL60+EK60))-FO60,5),"VERIF. ELIGIBILITE PMM"),"CHECK "&amp;D45)</f>
        <v>CHECK Actual</v>
      </c>
      <c r="G60" s="89"/>
      <c r="H60" s="89"/>
      <c r="I60" s="89"/>
      <c r="J60" s="89" t="str">
        <f ca="1">IF(A60&lt;&gt;0,IF((AP60+BO60+CN60+DM60+EL60)&lt;&gt;0,ROUND((1-(AP60+BO60+CN60+DM60+EL60))-FQ60,5),"VERIF. ELIGIBILITE PMM"),"CHECK "&amp;D46)</f>
        <v>CHECK Budget</v>
      </c>
      <c r="K60" s="4" t="str">
        <f ca="1">IF(A60&lt;&gt;0,ROUND(W60+AR60+BQ60+CP60+DO60+EN60+FK60-FR60,5),"CHECK ")</f>
        <v xml:space="preserve">CHECK </v>
      </c>
      <c r="L60" s="4"/>
      <c r="M60" s="4"/>
      <c r="N60" s="4"/>
      <c r="O60" s="4"/>
      <c r="P60" s="4"/>
      <c r="Q60" s="133" t="str">
        <f ca="1">_xll.TM1RPTROW($B$3,Server&amp;$A$33,,,$R$44,,"{UNION({["&amp;$A$33&amp;"].[NA]},{FILTER( {TM1DRILLDOWNMEMBER( {["&amp;$A$33&amp;"].["&amp;$R$33&amp;"]}, ALL, RECURSIVE )}, ["&amp;$A$33&amp;"].[Business_Model] &lt;&gt; '')})}",0,0)</f>
        <v>Not affected</v>
      </c>
      <c r="R60" s="133"/>
      <c r="S60" s="4"/>
      <c r="T60" s="4"/>
      <c r="U60" s="4">
        <f ca="1">_xll.DBRW($B$3,$R$37,$R$38,$R$40,$R$41,$R$42,$Q60,U$2,U$4,U$3)</f>
        <v>0</v>
      </c>
      <c r="V60" s="4">
        <f ca="1">_xll.DBRW($B$3,$R$37,$R$38,$R$40,$R$41,$R$42,$Q60,V$2,V$4,V$3)</f>
        <v>0</v>
      </c>
      <c r="W60" s="4">
        <f t="shared" ref="W60" ca="1" si="17">U60-V60</f>
        <v>0</v>
      </c>
      <c r="X60" s="4">
        <f t="shared" ref="X60" ca="1" si="18">IF(V60&lt;&gt;0,W60/V60,0)</f>
        <v>0</v>
      </c>
      <c r="Y60" s="4">
        <f ca="1">_xll.DBRW($B$3,$R$37,$R$38,$R$40,$R$41,$R$42,$Q60,Y$2,Y$4,Y$3)</f>
        <v>0</v>
      </c>
      <c r="Z60" s="4">
        <f ca="1">_xll.DBRW($B$3,$R$37,$R$38,$R$40,$R$41,$R$42,$Q60,Z$2,Z$4,Z$3)</f>
        <v>0</v>
      </c>
      <c r="AA60" s="4">
        <f ca="1">_xll.DBRW($B$3,$R$37,$R$38,$R$40,$R$41,$R$42,$Q60,AA$2,AA$4,AA$3)</f>
        <v>0</v>
      </c>
      <c r="AB60" s="4">
        <f ca="1">_xll.DBRW($B$3,$R$37,$R$38,$R$40,$R$41,$R$42,$Q60,AB$2,AB$4,AB$3)</f>
        <v>0</v>
      </c>
      <c r="AC60" s="4">
        <f ca="1">_xll.DBRW($B$3,$R$37,$R$38,$R$40,$R$41,$R$42,$Q60,AC$2,AC$4,AC$3)</f>
        <v>0</v>
      </c>
      <c r="AD60" s="4">
        <f ca="1">_xll.DBRW($B$3,$R$37,$R$38,$R$40,$R$41,$R$42,$Q60,AD$2,AD$4,AD$3)</f>
        <v>0</v>
      </c>
      <c r="AE60" s="4">
        <f ca="1">_xll.DBRW($B$3,$R$37,$R$38,$R$40,$R$41,$R$42,$Q60,AE$2,AE$4,AE$3)</f>
        <v>0</v>
      </c>
      <c r="AF60" s="4">
        <f ca="1">_xll.DBRW($B$3,$R$37,$R$38,$R$40,$R$41,$R$42,$Q60,AF$2,AF$4,AF$3)</f>
        <v>0</v>
      </c>
      <c r="AG60" s="4">
        <f ca="1">_xll.DBRW($B$3,$R$37,$R$38,$R$40,$R$41,$R$42,$Q60,AG$2,AG$4,AG$3)</f>
        <v>0</v>
      </c>
      <c r="AH60" s="4">
        <f ca="1">_xll.DBRW($B$3,$R$37,$R$38,$R$40,$R$41,$R$42,$Q60,AH$2,AH$4,AH$3)</f>
        <v>0</v>
      </c>
      <c r="AI60" s="4">
        <f t="shared" ref="AI60" ca="1" si="19">Y60-AD60</f>
        <v>0</v>
      </c>
      <c r="AJ60" s="4">
        <f t="shared" ref="AJ60" ca="1" si="20">Z60-AE60</f>
        <v>0</v>
      </c>
      <c r="AK60" s="4">
        <f t="shared" ref="AK60" ca="1" si="21">AA60-AF60</f>
        <v>0</v>
      </c>
      <c r="AL60" s="4">
        <f t="shared" ref="AL60" ca="1" si="22">AB60-AG60</f>
        <v>0</v>
      </c>
      <c r="AM60" s="4">
        <f t="shared" ref="AM60" ca="1" si="23">AC60-AH60</f>
        <v>0</v>
      </c>
      <c r="AN60" s="4"/>
      <c r="AO60" s="4">
        <f ca="1">_xll.DBRW($B$3,$R$37,$R$38,$R$40,$R$41,$R$42,$Q60,AO$2,AO$4,AO$3)</f>
        <v>0</v>
      </c>
      <c r="AP60" s="4">
        <f ca="1">_xll.DBRW($B$3,$R$37,$R$38,$R$40,$R$41,$R$42,$Q60,AP$2,AP$4,AP$3)</f>
        <v>0</v>
      </c>
      <c r="AQ60" s="4">
        <f t="shared" ref="AQ60" ca="1" si="24">-(AO60-AP60)*100</f>
        <v>0</v>
      </c>
      <c r="AR60" s="4">
        <f t="shared" ref="AR60" ca="1" si="25">$Y60-$AD60-BL60</f>
        <v>0</v>
      </c>
      <c r="AS60" s="4">
        <f ca="1">_xll.DBRW($B$3,$R$37,$R$38,$R$40,$R$41,$R$42,$Q60,AS$2,AS$4,AS$3)</f>
        <v>0</v>
      </c>
      <c r="AT60" s="4">
        <f ca="1">_xll.DBRW($B$3,$R$37,$R$38,$R$40,$R$41,$R$42,$Q60,AT$2,AT$4,AT$3)</f>
        <v>0</v>
      </c>
      <c r="AU60" s="4">
        <f ca="1">_xll.DBRW($B$3,$R$37,$R$38,$R$40,$R$41,$R$42,$Q60,AU$2,AU$4,AU$3)</f>
        <v>0</v>
      </c>
      <c r="AV60" s="4">
        <f ca="1">_xll.DBRW($B$3,$R$37,$R$38,$R$40,$R$41,$R$42,$Q60,AV$2,AV$4,AV$3)</f>
        <v>0</v>
      </c>
      <c r="AW60" s="4">
        <f ca="1">_xll.DBRW($B$3,$R$37,$R$38,$R$40,$R$41,$R$42,$Q60,AW$2,AW$4,AW$3)</f>
        <v>0</v>
      </c>
      <c r="AX60" s="4">
        <f ca="1">_xll.DBRW($B$3,$R$37,$R$38,$R$40,$R$41,$R$42,$Q60,AX$2,AX$4,AX$3)</f>
        <v>0</v>
      </c>
      <c r="AY60" s="4">
        <f ca="1">_xll.DBRW($B$3,$R$37,$R$38,$R$40,$R$41,$R$42,$Q60,AY$2,AY$4,AY$3)</f>
        <v>0</v>
      </c>
      <c r="AZ60" s="4">
        <f ca="1">_xll.DBRW($B$3,$R$37,$R$38,$R$40,$R$41,$R$42,$Q60,AZ$2,AZ$4,AZ$3)</f>
        <v>0</v>
      </c>
      <c r="BA60" s="4">
        <f ca="1">_xll.DBRW($B$3,$R$37,$R$38,$R$40,$R$41,$R$42,$Q60,BA$2,BA$4,BA$3)</f>
        <v>0</v>
      </c>
      <c r="BB60" s="4">
        <f ca="1">_xll.DBRW($B$3,$R$37,$R$38,$R$40,$R$41,$R$42,$Q60,BB$2,BB$4,BB$3)</f>
        <v>0</v>
      </c>
      <c r="BC60" s="4">
        <f t="shared" ref="BC60" ca="1" si="26">AS60-AX60</f>
        <v>0</v>
      </c>
      <c r="BD60" s="4">
        <f t="shared" ref="BD60" ca="1" si="27">AT60-AY60</f>
        <v>0</v>
      </c>
      <c r="BE60" s="4">
        <f t="shared" ref="BE60" ca="1" si="28">AU60-AZ60</f>
        <v>0</v>
      </c>
      <c r="BF60" s="4">
        <f t="shared" ref="BF60" ca="1" si="29">IF(AND(AV60&lt;&gt;0,BA60&lt;&gt;0),-1*BC60*AV60,0)</f>
        <v>0</v>
      </c>
      <c r="BG60" s="4">
        <f t="shared" ref="BG60" ca="1" si="30">IF(AND(AV60&lt;&gt;0,BA60&lt;&gt;0,AW60&lt;&gt;0,BB60&lt;&gt;0),BD60/AY60*$Y60,)</f>
        <v>0</v>
      </c>
      <c r="BH60" s="4">
        <f t="shared" ref="BH60" ca="1" si="31">IF(AND(AW60&lt;&gt;0,BB60&lt;&gt;0),BE60*AO60*AW60,)</f>
        <v>0</v>
      </c>
      <c r="BI60" s="4">
        <f t="shared" ref="BI60" ca="1" si="32">IF(AND(AV60&lt;&gt;0,BA60&lt;&gt;0,AW60&lt;&gt;0,BB60&lt;&gt;0),$AI60-BF60-BG60-BH60-BL60,)</f>
        <v>0</v>
      </c>
      <c r="BJ60" s="4">
        <f t="shared" ref="BJ60" ca="1" si="33">IF(OR(AV60=0,BA60=0,AW60=0,BB60=0),$AI60-BF60-BG60-BH60-BL60,)</f>
        <v>0</v>
      </c>
      <c r="BK60" s="4">
        <f t="shared" ref="BK60" ca="1" si="34">SUM(BF60:BJ60)</f>
        <v>0</v>
      </c>
      <c r="BL60" s="4">
        <f t="shared" ref="BL60:BL124" ca="1" si="35">IF($V60&lt;&gt;0,IF($V60&gt;0,$W60/$V60,-$W60/$V60))*$AD60</f>
        <v>0</v>
      </c>
      <c r="BM60" s="4">
        <f t="shared" ref="BM60" ca="1" si="36">SUM(BK60:BL60)</f>
        <v>0</v>
      </c>
      <c r="BN60" s="4">
        <f ca="1">_xll.DBRW($B$3,$R$37,$R$38,$R$40,$R$41,$R$42,$Q60,BN$2,BN$4,BN$3)</f>
        <v>0</v>
      </c>
      <c r="BO60" s="4">
        <f ca="1">_xll.DBRW($B$3,$R$37,$R$38,$R$40,$R$41,$R$42,$Q60,BO$2,BO$4,BO$3)</f>
        <v>0</v>
      </c>
      <c r="BP60" s="4">
        <f t="shared" ref="BP60" ca="1" si="37">-(BN60-BO60)*100</f>
        <v>0</v>
      </c>
      <c r="BQ60" s="4">
        <f t="shared" ref="BQ60" ca="1" si="38">$Z60-$AE60-CK60</f>
        <v>0</v>
      </c>
      <c r="BR60" s="4">
        <f ca="1">_xll.DBRW($B$3,$R$37,$R$38,$R$40,$R$41,$R$42,$Q60,BR$2,BR$4,BR$3)</f>
        <v>0</v>
      </c>
      <c r="BS60" s="4">
        <f ca="1">_xll.DBRW($B$3,$R$37,$R$38,$R$40,$R$41,$R$42,$Q60,BS$2,BS$4,BS$3)</f>
        <v>0</v>
      </c>
      <c r="BT60" s="4">
        <f ca="1">_xll.DBRW($B$3,$R$37,$R$38,$R$40,$R$41,$R$42,$Q60,BT$2,BT$4,BT$3)</f>
        <v>0</v>
      </c>
      <c r="BU60" s="4">
        <f ca="1">_xll.DBRW($B$3,$R$37,$R$38,$R$40,$R$41,$R$42,$Q60,BU$2,BU$4,BU$3)</f>
        <v>0</v>
      </c>
      <c r="BV60" s="4">
        <f ca="1">_xll.DBRW($B$3,$R$37,$R$38,$R$40,$R$41,$R$42,$Q60,BV$2,BV$4,BV$3)</f>
        <v>0</v>
      </c>
      <c r="BW60" s="4">
        <f ca="1">_xll.DBRW($B$3,$R$37,$R$38,$R$40,$R$41,$R$42,$Q60,BW$2,BW$4,BW$3)</f>
        <v>0</v>
      </c>
      <c r="BX60" s="4">
        <f ca="1">_xll.DBRW($B$3,$R$37,$R$38,$R$40,$R$41,$R$42,$Q60,BX$2,BX$4,BX$3)</f>
        <v>0</v>
      </c>
      <c r="BY60" s="4">
        <f ca="1">_xll.DBRW($B$3,$R$37,$R$38,$R$40,$R$41,$R$42,$Q60,BY$2,BY$4,BY$3)</f>
        <v>0</v>
      </c>
      <c r="BZ60" s="4">
        <f ca="1">_xll.DBRW($B$3,$R$37,$R$38,$R$40,$R$41,$R$42,$Q60,BZ$2,BZ$4,BZ$3)</f>
        <v>0</v>
      </c>
      <c r="CA60" s="4">
        <f ca="1">_xll.DBRW($B$3,$R$37,$R$38,$R$40,$R$41,$R$42,$Q60,CA$2,CA$4,CA$3)</f>
        <v>0</v>
      </c>
      <c r="CB60" s="4">
        <f t="shared" ref="CB60" ca="1" si="39">BR60-BW60</f>
        <v>0</v>
      </c>
      <c r="CC60" s="4">
        <f t="shared" ref="CC60" ca="1" si="40">BS60-BX60</f>
        <v>0</v>
      </c>
      <c r="CD60" s="4">
        <f t="shared" ref="CD60" ca="1" si="41">BT60-BY60</f>
        <v>0</v>
      </c>
      <c r="CE60" s="4">
        <f t="shared" ref="CE60" ca="1" si="42">IF(AND(BU60&lt;&gt;0,BZ60&lt;&gt;0),-1*CB60*BU60,0)</f>
        <v>0</v>
      </c>
      <c r="CF60" s="4">
        <f t="shared" ref="CF60" ca="1" si="43">IF(AND(BU60&lt;&gt;0,BZ60&lt;&gt;0,BV60&lt;&gt;0,CA60&lt;&gt;0),CC60/BX60*$Z60,)</f>
        <v>0</v>
      </c>
      <c r="CG60" s="4">
        <f t="shared" ref="CG60" ca="1" si="44">IF(AND(BV60&lt;&gt;0,CA60&lt;&gt;0),CD60*BN60*BV60,)</f>
        <v>0</v>
      </c>
      <c r="CH60" s="4">
        <f t="shared" ref="CH60" ca="1" si="45">IF(AND(BU60&lt;&gt;0,BZ60&lt;&gt;0,BV60&lt;&gt;0,CA60&lt;&gt;0),$AJ60-CE60-CF60-CG60-CK60,)</f>
        <v>0</v>
      </c>
      <c r="CI60" s="4">
        <f t="shared" ref="CI60" ca="1" si="46">IF(OR(BU60=0,BZ60=0,BV60=0,CA60=0),$AJ60-CE60-CF60-CG60-CK60,)</f>
        <v>0</v>
      </c>
      <c r="CJ60" s="4">
        <f t="shared" ref="CJ60" ca="1" si="47">SUM(CE60:CI60)</f>
        <v>0</v>
      </c>
      <c r="CK60" s="4">
        <f t="shared" ref="CK60:CK124" ca="1" si="48">IF($V60&lt;&gt;0,IF($V60&gt;0,$W60/$V60,-$W60/$V60))*$AE60</f>
        <v>0</v>
      </c>
      <c r="CL60" s="4">
        <f t="shared" ref="CL60" ca="1" si="49">SUM(CJ60:CK60)</f>
        <v>0</v>
      </c>
      <c r="CM60" s="4">
        <f ca="1">_xll.DBRW($B$3,$R$37,$R$38,$R$40,$R$41,$R$42,$Q60,CM$2,CM$4,CM$3)</f>
        <v>0</v>
      </c>
      <c r="CN60" s="4">
        <f ca="1">_xll.DBRW($B$3,$R$37,$R$38,$R$40,$R$41,$R$42,$Q60,CN$2,CN$4,CN$3)</f>
        <v>0</v>
      </c>
      <c r="CO60" s="4">
        <f t="shared" ref="CO60" ca="1" si="50">-(CM60-CN60)*100</f>
        <v>0</v>
      </c>
      <c r="CP60" s="4">
        <f t="shared" ref="CP60" ca="1" si="51">$AA60-$AF60-DJ60</f>
        <v>0</v>
      </c>
      <c r="CQ60" s="4">
        <f ca="1">_xll.DBRW($B$3,$R$37,$R$38,$R$40,$R$41,$R$42,$Q60,CQ$2,CQ$4,CQ$3)</f>
        <v>0</v>
      </c>
      <c r="CR60" s="4">
        <f ca="1">_xll.DBRW($B$3,$R$37,$R$38,$R$40,$R$41,$R$42,$Q60,CR$2,CR$4,CR$3)</f>
        <v>0</v>
      </c>
      <c r="CS60" s="4">
        <f ca="1">_xll.DBRW($B$3,$R$37,$R$38,$R$40,$R$41,$R$42,$Q60,CS$2,CS$4,CS$3)</f>
        <v>0</v>
      </c>
      <c r="CT60" s="4">
        <f ca="1">_xll.DBRW($B$3,$R$37,$R$38,$R$40,$R$41,$R$42,$Q60,CT$2,CT$4,CT$3)</f>
        <v>0</v>
      </c>
      <c r="CU60" s="4">
        <f ca="1">_xll.DBRW($B$3,$R$37,$R$38,$R$40,$R$41,$R$42,$Q60,CU$2,CU$4,CU$3)</f>
        <v>0</v>
      </c>
      <c r="CV60" s="4">
        <f ca="1">_xll.DBRW($B$3,$R$37,$R$38,$R$40,$R$41,$R$42,$Q60,CV$2,CV$4,CV$3)</f>
        <v>0</v>
      </c>
      <c r="CW60" s="4">
        <f ca="1">_xll.DBRW($B$3,$R$37,$R$38,$R$40,$R$41,$R$42,$Q60,CW$2,CW$4,CW$3)</f>
        <v>0</v>
      </c>
      <c r="CX60" s="4">
        <f ca="1">_xll.DBRW($B$3,$R$37,$R$38,$R$40,$R$41,$R$42,$Q60,CX$2,CX$4,CX$3)</f>
        <v>0</v>
      </c>
      <c r="CY60" s="4">
        <f ca="1">_xll.DBRW($B$3,$R$37,$R$38,$R$40,$R$41,$R$42,$Q60,CY$2,CY$4,CY$3)</f>
        <v>0</v>
      </c>
      <c r="CZ60" s="4">
        <f ca="1">_xll.DBRW($B$3,$R$37,$R$38,$R$40,$R$41,$R$42,$Q60,CZ$2,CZ$4,CZ$3)</f>
        <v>0</v>
      </c>
      <c r="DA60" s="4">
        <f t="shared" ref="DA60" ca="1" si="52">CQ60-CV60</f>
        <v>0</v>
      </c>
      <c r="DB60" s="4">
        <f t="shared" ref="DB60" ca="1" si="53">CR60-CW60</f>
        <v>0</v>
      </c>
      <c r="DC60" s="4">
        <f t="shared" ref="DC60" ca="1" si="54">CS60-CX60</f>
        <v>0</v>
      </c>
      <c r="DD60" s="4">
        <f t="shared" ref="DD60" ca="1" si="55">IF(AND(CT60&lt;&gt;0,CY60&lt;&gt;0),-1*DA60*CT60,0)</f>
        <v>0</v>
      </c>
      <c r="DE60" s="4">
        <f t="shared" ref="DE60" ca="1" si="56">IF(AND(CT60&lt;&gt;0,CY60&lt;&gt;0,CU60&lt;&gt;0,CZ60&lt;&gt;0),DB60/CW60*$AA60,)</f>
        <v>0</v>
      </c>
      <c r="DF60" s="4">
        <f t="shared" ref="DF60" ca="1" si="57">IF(AND(CU60&lt;&gt;0,CZ60&lt;&gt;0),DC60*CM60*CU60,)</f>
        <v>0</v>
      </c>
      <c r="DG60" s="4">
        <f t="shared" ref="DG60" ca="1" si="58">IF(AND(CT60&lt;&gt;0,CY60&lt;&gt;0,CU60&lt;&gt;0,CZ60&lt;&gt;0),$AK60-DD60-DE60-DF60-DJ60,)</f>
        <v>0</v>
      </c>
      <c r="DH60" s="4">
        <f t="shared" ref="DH60" ca="1" si="59">IF(OR(CT60=0,CY60=0,CU60=0,CZ60=0),$AK60-DD60-DE60-DF60-DJ60,)</f>
        <v>0</v>
      </c>
      <c r="DI60" s="4">
        <f t="shared" ref="DI60" ca="1" si="60">SUM(DD60:DH60)</f>
        <v>0</v>
      </c>
      <c r="DJ60" s="4">
        <f t="shared" ref="DJ60:DJ124" ca="1" si="61">IF($V60&lt;&gt;0,IF($V60&gt;0,$W60/$V60,-$W60/$V60))*$AF60</f>
        <v>0</v>
      </c>
      <c r="DK60" s="4">
        <f t="shared" ref="DK60" ca="1" si="62">SUM(DI60:DJ60)</f>
        <v>0</v>
      </c>
      <c r="DL60" s="4">
        <f ca="1">_xll.DBRW($B$3,$R$37,$R$38,$R$40,$R$41,$R$42,$Q60,DL$2,DL$4,DL$3)</f>
        <v>0</v>
      </c>
      <c r="DM60" s="4">
        <f ca="1">_xll.DBRW($B$3,$R$37,$R$38,$R$40,$R$41,$R$42,$Q60,DM$2,DM$4,DM$3)</f>
        <v>0</v>
      </c>
      <c r="DN60" s="4">
        <f t="shared" ref="DN60" ca="1" si="63">-(DL60-DM60)*100</f>
        <v>0</v>
      </c>
      <c r="DO60" s="4">
        <f t="shared" ref="DO60" ca="1" si="64">$AB60-$AG60-EI60</f>
        <v>0</v>
      </c>
      <c r="DP60" s="4">
        <f ca="1">_xll.DBRW($B$3,$R$37,$R$38,$R$40,$R$41,$R$42,$Q60,DP$2,DP$4,DP$3)</f>
        <v>0</v>
      </c>
      <c r="DQ60" s="4">
        <f ca="1">_xll.DBRW($B$3,$R$37,$R$38,$R$40,$R$41,$R$42,$Q60,DQ$2,DQ$4,DQ$3)</f>
        <v>0</v>
      </c>
      <c r="DR60" s="4">
        <f ca="1">_xll.DBRW($B$3,$R$37,$R$38,$R$40,$R$41,$R$42,$Q60,DR$2,DR$4,DR$3)</f>
        <v>0</v>
      </c>
      <c r="DS60" s="4">
        <f ca="1">_xll.DBRW($B$3,$R$37,$R$38,$R$40,$R$41,$R$42,$Q60,DS$2,DS$4,DS$3)</f>
        <v>0</v>
      </c>
      <c r="DT60" s="4">
        <f ca="1">_xll.DBRW($B$3,$R$37,$R$38,$R$40,$R$41,$R$42,$Q60,DT$2,DT$4,DT$3)</f>
        <v>0</v>
      </c>
      <c r="DU60" s="4">
        <f ca="1">_xll.DBRW($B$3,$R$37,$R$38,$R$40,$R$41,$R$42,$Q60,DU$2,DU$4,DU$3)</f>
        <v>0</v>
      </c>
      <c r="DV60" s="4">
        <f ca="1">_xll.DBRW($B$3,$R$37,$R$38,$R$40,$R$41,$R$42,$Q60,DV$2,DV$4,DV$3)</f>
        <v>0</v>
      </c>
      <c r="DW60" s="4">
        <f ca="1">_xll.DBRW($B$3,$R$37,$R$38,$R$40,$R$41,$R$42,$Q60,DW$2,DW$4,DW$3)</f>
        <v>0</v>
      </c>
      <c r="DX60" s="4">
        <f ca="1">_xll.DBRW($B$3,$R$37,$R$38,$R$40,$R$41,$R$42,$Q60,DX$2,DX$4,DX$3)</f>
        <v>0</v>
      </c>
      <c r="DY60" s="4">
        <f ca="1">_xll.DBRW($B$3,$R$37,$R$38,$R$40,$R$41,$R$42,$Q60,DY$2,DY$4,DY$3)</f>
        <v>0</v>
      </c>
      <c r="DZ60" s="4">
        <f t="shared" ref="DZ60" ca="1" si="65">DP60-DU60</f>
        <v>0</v>
      </c>
      <c r="EA60" s="4">
        <f t="shared" ref="EA60" ca="1" si="66">DQ60-DV60</f>
        <v>0</v>
      </c>
      <c r="EB60" s="4">
        <f t="shared" ref="EB60" ca="1" si="67">DR60-DW60</f>
        <v>0</v>
      </c>
      <c r="EC60" s="4">
        <f t="shared" ref="EC60" ca="1" si="68">IF(AND(DS60&lt;&gt;0,DX60&lt;&gt;0),-1*DZ60*DS60,0)</f>
        <v>0</v>
      </c>
      <c r="ED60" s="4">
        <f t="shared" ref="ED60" ca="1" si="69">IF(AND(DS60&lt;&gt;0,DX60&lt;&gt;0,DT60&lt;&gt;0,DY60&lt;&gt;0),EA60/DV60*$AB60,)</f>
        <v>0</v>
      </c>
      <c r="EE60" s="4">
        <f t="shared" ref="EE60" ca="1" si="70">IF(AND(DT60&lt;&gt;0,DY60&lt;&gt;0),EB60*DL60*DT60,)</f>
        <v>0</v>
      </c>
      <c r="EF60" s="4">
        <f t="shared" ref="EF60" ca="1" si="71">IF(AND(DS60&lt;&gt;0,DX60&lt;&gt;0,DT60&lt;&gt;0,DY60&lt;&gt;0),$AL60-EC60-ED60-EE60-EI60,)</f>
        <v>0</v>
      </c>
      <c r="EG60" s="4">
        <f t="shared" ref="EG60" ca="1" si="72">IF(OR(DS60=0,DX60=0,DT60=0,DY60=0),$AL60-EC60-ED60-EE60-EI60,)</f>
        <v>0</v>
      </c>
      <c r="EH60" s="4">
        <f t="shared" ref="EH60" ca="1" si="73">SUM(EC60:EG60)</f>
        <v>0</v>
      </c>
      <c r="EI60" s="4">
        <f t="shared" ref="EI60:EI124" ca="1" si="74">IF($V60&lt;&gt;0,IF($V60&gt;0,$W60/$V60,-$W60/$V60))*$AG60</f>
        <v>0</v>
      </c>
      <c r="EJ60" s="4">
        <f t="shared" ref="EJ60" ca="1" si="75">SUM(EH60:EI60)</f>
        <v>0</v>
      </c>
      <c r="EK60" s="4">
        <f ca="1">_xll.DBRW($B$3,$R$37,$R$38,$R$40,$R$41,$R$42,$Q60,EK$2,EK$4,EK$3)</f>
        <v>0</v>
      </c>
      <c r="EL60" s="4">
        <f ca="1">_xll.DBRW($B$3,$R$37,$R$38,$R$40,$R$41,$R$42,$Q60,EL$2,EL$4,EL$3)</f>
        <v>0</v>
      </c>
      <c r="EM60" s="4">
        <f t="shared" ref="EM60" ca="1" si="76">-(EK60-EL60)*100</f>
        <v>0</v>
      </c>
      <c r="EN60" s="4">
        <f t="shared" ref="EN60" ca="1" si="77">$AC60-$AH60-FH60</f>
        <v>0</v>
      </c>
      <c r="EO60" s="4">
        <f ca="1">_xll.DBRW($B$3,$R$37,$R$38,$R$40,$R$41,$R$42,$Q60,EO$2,EO$4,EO$3)</f>
        <v>0</v>
      </c>
      <c r="EP60" s="4">
        <f ca="1">_xll.DBRW($B$3,$R$37,$R$38,$R$40,$R$41,$R$42,$Q60,EP$2,EP$4,EP$3)</f>
        <v>0</v>
      </c>
      <c r="EQ60" s="4">
        <f ca="1">_xll.DBRW($B$3,$R$37,$R$38,$R$40,$R$41,$R$42,$Q60,EQ$2,EQ$4,EQ$3)</f>
        <v>0</v>
      </c>
      <c r="ER60" s="4">
        <f ca="1">_xll.DBRW($B$3,$R$37,$R$38,$R$40,$R$41,$R$42,$Q60,ER$2,ER$4,ER$3)</f>
        <v>0</v>
      </c>
      <c r="ES60" s="4">
        <f ca="1">_xll.DBRW($B$3,$R$37,$R$38,$R$40,$R$41,$R$42,$Q60,ES$2,ES$4,ES$3)</f>
        <v>0</v>
      </c>
      <c r="ET60" s="4">
        <f ca="1">_xll.DBRW($B$3,$R$37,$R$38,$R$40,$R$41,$R$42,$Q60,ET$2,ET$4,ET$3)</f>
        <v>0</v>
      </c>
      <c r="EU60" s="4">
        <f ca="1">_xll.DBRW($B$3,$R$37,$R$38,$R$40,$R$41,$R$42,$Q60,EU$2,EU$4,EU$3)</f>
        <v>0</v>
      </c>
      <c r="EV60" s="4">
        <f ca="1">_xll.DBRW($B$3,$R$37,$R$38,$R$40,$R$41,$R$42,$Q60,EV$2,EV$4,EV$3)</f>
        <v>0</v>
      </c>
      <c r="EW60" s="4">
        <f ca="1">_xll.DBRW($B$3,$R$37,$R$38,$R$40,$R$41,$R$42,$Q60,EW$2,EW$4,EW$3)</f>
        <v>0</v>
      </c>
      <c r="EX60" s="4">
        <f ca="1">_xll.DBRW($B$3,$R$37,$R$38,$R$40,$R$41,$R$42,$Q60,EX$2,EX$4,EX$3)</f>
        <v>0</v>
      </c>
      <c r="EY60" s="4">
        <f t="shared" ref="EY60" ca="1" si="78">EO60-ET60</f>
        <v>0</v>
      </c>
      <c r="EZ60" s="4">
        <f t="shared" ref="EZ60" ca="1" si="79">EP60-EU60</f>
        <v>0</v>
      </c>
      <c r="FA60" s="4">
        <f t="shared" ref="FA60" ca="1" si="80">EQ60-EV60</f>
        <v>0</v>
      </c>
      <c r="FB60" s="4">
        <f t="shared" ref="FB60" ca="1" si="81">IF(AND(ER60&lt;&gt;0,EW60&lt;&gt;0),-1*EY60*ER60,0)</f>
        <v>0</v>
      </c>
      <c r="FC60" s="4">
        <f t="shared" ref="FC60" ca="1" si="82">IF(AND(ER60&lt;&gt;0,EW60&lt;&gt;0,ES60&lt;&gt;0,EX60&lt;&gt;0),EZ60/EU60*$AC60,)</f>
        <v>0</v>
      </c>
      <c r="FD60" s="4">
        <f t="shared" ref="FD60" ca="1" si="83">IF(AND(ES60&lt;&gt;0,EX60&lt;&gt;0),FA60*EK60*ES60,)</f>
        <v>0</v>
      </c>
      <c r="FE60" s="4">
        <f t="shared" ref="FE60" ca="1" si="84">IF(AND(ER60&lt;&gt;0,EW60&lt;&gt;0,ES60&lt;&gt;0,EX60&lt;&gt;0),$AM60-FB60-FC60-FD60-FH60,)</f>
        <v>0</v>
      </c>
      <c r="FF60" s="4">
        <f t="shared" ref="FF60" ca="1" si="85">IF(OR(ER60=0,EW60=0,ES60=0,EX60=0),$AM60-FB60-FC60-FD60-FH60,)</f>
        <v>0</v>
      </c>
      <c r="FG60" s="4">
        <f t="shared" ref="FG60" ca="1" si="86">SUM(FB60:FF60)</f>
        <v>0</v>
      </c>
      <c r="FH60" s="4">
        <f t="shared" ref="FH60:FH124" ca="1" si="87">IF($V60&lt;&gt;0,IF($V60&gt;0,$W60/$V60,-$W60/$V60))*$AH60</f>
        <v>0</v>
      </c>
      <c r="FI60" s="4">
        <f t="shared" ref="FI60" ca="1" si="88">SUM(FG60:FH60)</f>
        <v>0</v>
      </c>
      <c r="FJ60" s="4"/>
      <c r="FK60" s="4">
        <f t="shared" ref="FK60" ca="1" si="89">BL60+CK60+DJ60+EI60+FH60</f>
        <v>0</v>
      </c>
      <c r="FL60" s="4"/>
      <c r="FM60" s="4"/>
      <c r="FN60" s="4">
        <f ca="1">_xll.DBRW($B$3,$R$37,$R$38,$R$40,$R$41,$R$42,$Q60,FN$2,FN$4,FN$3)</f>
        <v>0</v>
      </c>
      <c r="FO60" s="4">
        <f t="shared" ref="FO60" ca="1" si="90">IF(U60&lt;&gt;0,FN60/U60,0)</f>
        <v>0</v>
      </c>
      <c r="FP60" s="4">
        <f ca="1">_xll.DBRW($B$3,$R$37,$R$38,$R$40,$R$41,$R$42,$Q60,FP$2,FP$4,FP$3)</f>
        <v>0</v>
      </c>
      <c r="FQ60" s="4">
        <f t="shared" ref="FQ60" ca="1" si="91">IF(V60&lt;&gt;0,FP60/V60,0)</f>
        <v>0</v>
      </c>
      <c r="FR60" s="4">
        <f t="shared" ref="FR60" ca="1" si="92">FN60-FP60</f>
        <v>0</v>
      </c>
      <c r="FS60" s="4">
        <f t="shared" ref="FS60" ca="1" si="93">(FO60-FQ60)*100</f>
        <v>0</v>
      </c>
      <c r="FT60" s="4"/>
      <c r="FV60" s="37"/>
      <c r="FW60" s="37"/>
      <c r="FX60" s="37"/>
      <c r="FY60" s="37"/>
      <c r="FZ60" s="37"/>
      <c r="GA60" s="37"/>
      <c r="GB60" s="37"/>
      <c r="GC60" s="37"/>
      <c r="GD60" s="37"/>
      <c r="GE60" s="37"/>
      <c r="GF60" s="37"/>
      <c r="GG60" s="37"/>
      <c r="GH60" s="37"/>
    </row>
    <row r="61" spans="1:190" ht="15" customHeight="1" x14ac:dyDescent="0.25">
      <c r="A61">
        <f ca="1">IF(ROW()=ROW($A$60),0,1)</f>
        <v>1</v>
      </c>
      <c r="D61" s="30"/>
      <c r="E61" s="30"/>
      <c r="F61" s="30">
        <f ca="1">IF(A61&lt;&gt;0,IF((AO61+BN61+CM61+DL61+EK61)&lt;&gt;0,ROUND((1-(AO61+BN61+CM61+DL61+EK61))-FO61,5),"VERIF. ELIGIBILITE PMM"),"CHECK "&amp;D46)</f>
        <v>0</v>
      </c>
      <c r="G61" s="30"/>
      <c r="H61" s="30"/>
      <c r="I61" s="30"/>
      <c r="J61" s="30">
        <f ca="1">IF(A61&lt;&gt;0,IF((AP61+BO61+CN61+DM61+EL61)&lt;&gt;0,ROUND((1-(AP61+BO61+CN61+DM61+EL61))-FQ61,5),"VERIF. ELIGIBILITE PMM"),"CHECK "&amp;D47)</f>
        <v>0</v>
      </c>
      <c r="K61" s="30">
        <f ca="1">IF(A61&lt;&gt;0,ROUND(W61+AR61+BQ61+CP61+DO61+EN61+FK61-FR61,5),"CHECK ")</f>
        <v>0</v>
      </c>
      <c r="L61" s="4"/>
      <c r="M61" s="9"/>
      <c r="N61" s="10"/>
      <c r="O61" s="9"/>
      <c r="P61" s="11"/>
      <c r="Q61" s="130" t="s">
        <v>454</v>
      </c>
      <c r="R61" s="130"/>
      <c r="S61" s="12"/>
      <c r="T61" s="13"/>
      <c r="U61" s="84">
        <f ca="1">_xll.DBRW($B$3,$R$37,$R$38,$R$40,$R$41,$R$42,$Q61,U$2,U$4,U$3)</f>
        <v>70201666.499999985</v>
      </c>
      <c r="V61" s="84">
        <f ca="1">_xll.DBRW($B$3,$R$37,$R$38,$R$40,$R$41,$R$42,$Q61,V$2,V$4,V$3)</f>
        <v>205448924.30000001</v>
      </c>
      <c r="W61" s="85">
        <f ca="1">U61-V61</f>
        <v>-135247257.80000001</v>
      </c>
      <c r="X61" s="106">
        <f ca="1">IF(V61&lt;&gt;0,W61/V61,0)</f>
        <v>-0.65830112404243923</v>
      </c>
      <c r="Y61" s="15">
        <f ca="1">_xll.DBRW($B$3,$R$37,$R$38,$R$40,$R$41,$R$42,$Q61,Y$2,Y$4,Y$3)</f>
        <v>-31225033.937500015</v>
      </c>
      <c r="Z61" s="15">
        <f ca="1">_xll.DBRW($B$3,$R$37,$R$38,$R$40,$R$41,$R$42,$Q61,Z$2,Z$4,Z$3)</f>
        <v>-2124906.8150000004</v>
      </c>
      <c r="AA61" s="15">
        <f ca="1">_xll.DBRW($B$3,$R$37,$R$38,$R$40,$R$41,$R$42,$Q61,AA$2,AA$4,AA$3)</f>
        <v>-11910939.92</v>
      </c>
      <c r="AB61" s="15">
        <f ca="1">_xll.DBRW($B$3,$R$37,$R$38,$R$40,$R$41,$R$42,$Q61,AB$2,AB$4,AB$3)</f>
        <v>-10326633</v>
      </c>
      <c r="AC61" s="15">
        <f ca="1">_xll.DBRW($B$3,$R$37,$R$38,$R$40,$R$41,$R$42,$Q61,AC$2,AC$4,AC$3)</f>
        <v>-4458676.6879999992</v>
      </c>
      <c r="AD61" s="15">
        <f ca="1">_xll.DBRW($B$3,$R$37,$R$38,$R$40,$R$41,$R$42,$Q61,AD$2,AD$4,AD$3)</f>
        <v>-92938144.153700009</v>
      </c>
      <c r="AE61" s="15">
        <f ca="1">_xll.DBRW($B$3,$R$37,$R$38,$R$40,$R$41,$R$42,$Q61,AE$2,AE$4,AE$3)</f>
        <v>-6328776.1730000004</v>
      </c>
      <c r="AF61" s="15">
        <f ca="1">_xll.DBRW($B$3,$R$37,$R$38,$R$40,$R$41,$R$42,$Q61,AF$2,AF$4,AF$3)</f>
        <v>-35135730.460000001</v>
      </c>
      <c r="AG61" s="15">
        <f ca="1">_xll.DBRW($B$3,$R$37,$R$38,$R$40,$R$41,$R$42,$Q61,AG$2,AG$4,AG$3)</f>
        <v>-30688150</v>
      </c>
      <c r="AH61" s="15">
        <f ca="1">_xll.DBRW($B$3,$R$37,$R$38,$R$40,$R$41,$R$42,$Q61,AH$2,AH$4,AH$3)</f>
        <v>-12936449.500600003</v>
      </c>
      <c r="AI61" s="15">
        <f ca="1">Y61-AD61</f>
        <v>61713110.216199994</v>
      </c>
      <c r="AJ61" s="15">
        <f ca="1">Z61-AE61</f>
        <v>4203869.358</v>
      </c>
      <c r="AK61" s="15">
        <f ca="1">AA61-AF61</f>
        <v>23224790.539999999</v>
      </c>
      <c r="AL61" s="15">
        <f ca="1">AB61-AG61</f>
        <v>20361517</v>
      </c>
      <c r="AM61" s="15">
        <f ca="1">AC61-AH61</f>
        <v>8477772.8126000036</v>
      </c>
      <c r="AN61" s="20"/>
      <c r="AO61" s="16">
        <f ca="1">_xll.DBRW($B$3,$R$37,$R$38,$R$40,$R$41,$R$42,$Q61,AO$2,AO$4,AO$3)</f>
        <v>0.44479049421853856</v>
      </c>
      <c r="AP61" s="16">
        <f ca="1">_xll.DBRW($B$3,$R$37,$R$38,$R$40,$R$41,$R$42,$Q61,AP$2,AP$4,AP$3)</f>
        <v>0.45236617553660263</v>
      </c>
      <c r="AQ61" s="17">
        <f ca="1">-(AO61-AP61)*100</f>
        <v>0.75756813180640759</v>
      </c>
      <c r="AR61" s="14">
        <f ca="1">$Y61-$AD61-BL61</f>
        <v>531825.45340102911</v>
      </c>
      <c r="AS61" s="18">
        <f ca="1">_xll.DBRW($B$3,$R$37,$R$38,$R$40,$R$41,$R$42,$Q61,AS$2,AS$4,AS$3)</f>
        <v>0</v>
      </c>
      <c r="AT61" s="19">
        <f ca="1">_xll.DBRW($B$3,$R$37,$R$38,$R$40,$R$41,$R$42,$Q61,AT$2,AT$4,AT$3)</f>
        <v>0</v>
      </c>
      <c r="AU61" s="18">
        <f ca="1">_xll.DBRW($B$3,$R$37,$R$38,$R$40,$R$41,$R$42,$Q61,AU$2,AU$4,AU$3)</f>
        <v>0</v>
      </c>
      <c r="AV61" s="15">
        <f ca="1">_xll.DBRW($B$3,$R$37,$R$38,$R$40,$R$41,$R$42,$Q61,AV$2,AV$4,AV$3)</f>
        <v>0</v>
      </c>
      <c r="AW61" s="15">
        <f ca="1">_xll.DBRW($B$3,$R$37,$R$38,$R$40,$R$41,$R$42,$Q61,AW$2,AW$4,AW$3)</f>
        <v>0</v>
      </c>
      <c r="AX61" s="18">
        <f ca="1">_xll.DBRW($B$3,$R$37,$R$38,$R$40,$R$41,$R$42,$Q61,AX$2,AX$4,AX$3)</f>
        <v>0</v>
      </c>
      <c r="AY61" s="19">
        <f ca="1">_xll.DBRW($B$3,$R$37,$R$38,$R$40,$R$41,$R$42,$Q61,AY$2,AY$4,AY$3)</f>
        <v>0</v>
      </c>
      <c r="AZ61" s="18">
        <f ca="1">_xll.DBRW($B$3,$R$37,$R$38,$R$40,$R$41,$R$42,$Q61,AZ$2,AZ$4,AZ$3)</f>
        <v>0</v>
      </c>
      <c r="BA61" s="15">
        <f ca="1">_xll.DBRW($B$3,$R$37,$R$38,$R$40,$R$41,$R$42,$Q61,BA$2,BA$4,BA$3)</f>
        <v>0</v>
      </c>
      <c r="BB61" s="15">
        <f ca="1">_xll.DBRW($B$3,$R$37,$R$38,$R$40,$R$41,$R$42,$Q61,BB$2,BB$4,BB$3)</f>
        <v>0</v>
      </c>
      <c r="BC61" s="18">
        <f ca="1">AS61-AX61</f>
        <v>0</v>
      </c>
      <c r="BD61" s="18">
        <f ca="1">AT61-AY61</f>
        <v>0</v>
      </c>
      <c r="BE61" s="18">
        <f ca="1">AU61-AZ61</f>
        <v>0</v>
      </c>
      <c r="BF61" s="15">
        <f ca="1">IF(AND(AV61&lt;&gt;0,BA61&lt;&gt;0),-1*BC61*AV61,0)</f>
        <v>0</v>
      </c>
      <c r="BG61" s="15">
        <f ca="1">IF(AND(AV61&lt;&gt;0,BA61&lt;&gt;0,AW61&lt;&gt;0,BB61&lt;&gt;0),BD61/AY61*$Y61,)</f>
        <v>0</v>
      </c>
      <c r="BH61" s="15">
        <f ca="1">IF(AND(AW61&lt;&gt;0,BB61&lt;&gt;0),BE61*AO61*AW61,)</f>
        <v>0</v>
      </c>
      <c r="BI61" s="15">
        <f ca="1">IF(AND(AV61&lt;&gt;0,BA61&lt;&gt;0,AW61&lt;&gt;0,BB61&lt;&gt;0),$AI61-BF61-BG61-BH61-BL61,)</f>
        <v>0</v>
      </c>
      <c r="BJ61" s="15">
        <f ca="1">IF(OR(AV61=0,BA61=0,AW61=0,BB61=0),$AI61-BF61-BG61-BH61-BL61,)</f>
        <v>531825.45340102911</v>
      </c>
      <c r="BK61" s="15">
        <f ca="1">SUM(BF61:BJ61)</f>
        <v>531825.45340102911</v>
      </c>
      <c r="BL61" s="15">
        <f ca="1">IF($V61&lt;&gt;0,IF($V61&gt;0,$W61/$V61,-$W61/$V61))*$AD61</f>
        <v>61181284.762798965</v>
      </c>
      <c r="BM61" s="15">
        <f ca="1">SUM(BK61:BL61)</f>
        <v>61713110.216199994</v>
      </c>
      <c r="BN61" s="16">
        <f ca="1">_xll.DBRW($B$3,$R$37,$R$38,$R$40,$R$41,$R$42,$Q61,BN$2,BN$4,BN$3)</f>
        <v>3.0268609292914733E-2</v>
      </c>
      <c r="BO61" s="16">
        <f ca="1">_xll.DBRW($B$3,$R$37,$R$38,$R$40,$R$41,$R$42,$Q61,BO$2,BO$4,BO$3)</f>
        <v>3.0804620635339099E-2</v>
      </c>
      <c r="BP61" s="17">
        <f ca="1">-(BN61-BO61)*100</f>
        <v>5.3601134242436607E-2</v>
      </c>
      <c r="BQ61" s="14">
        <f ca="1">$Z61-$AE61-CK61</f>
        <v>37628.889501092955</v>
      </c>
      <c r="BR61" s="15">
        <f ca="1">_xll.DBRW($B$3,$R$37,$R$38,$R$40,$R$41,$R$42,$Q61,BR$2,BR$4,BR$3)</f>
        <v>0</v>
      </c>
      <c r="BS61" s="15">
        <f ca="1">_xll.DBRW($B$3,$R$37,$R$38,$R$40,$R$41,$R$42,$Q61,BS$2,BS$4,BS$3)</f>
        <v>0</v>
      </c>
      <c r="BT61" s="15">
        <f ca="1">_xll.DBRW($B$3,$R$37,$R$38,$R$40,$R$41,$R$42,$Q61,BT$2,BT$4,BT$3)</f>
        <v>0</v>
      </c>
      <c r="BU61" s="15">
        <f ca="1">_xll.DBRW($B$3,$R$37,$R$38,$R$40,$R$41,$R$42,$Q61,BU$2,BU$4,BU$3)</f>
        <v>0</v>
      </c>
      <c r="BV61" s="15">
        <f ca="1">_xll.DBRW($B$3,$R$37,$R$38,$R$40,$R$41,$R$42,$Q61,BV$2,BV$4,BV$3)</f>
        <v>0</v>
      </c>
      <c r="BW61" s="15">
        <f ca="1">_xll.DBRW($B$3,$R$37,$R$38,$R$40,$R$41,$R$42,$Q61,BW$2,BW$4,BW$3)</f>
        <v>0</v>
      </c>
      <c r="BX61" s="15">
        <f ca="1">_xll.DBRW($B$3,$R$37,$R$38,$R$40,$R$41,$R$42,$Q61,BX$2,BX$4,BX$3)</f>
        <v>0</v>
      </c>
      <c r="BY61" s="15">
        <f ca="1">_xll.DBRW($B$3,$R$37,$R$38,$R$40,$R$41,$R$42,$Q61,BY$2,BY$4,BY$3)</f>
        <v>0</v>
      </c>
      <c r="BZ61" s="15">
        <f ca="1">_xll.DBRW($B$3,$R$37,$R$38,$R$40,$R$41,$R$42,$Q61,BZ$2,BZ$4,BZ$3)</f>
        <v>0</v>
      </c>
      <c r="CA61" s="15">
        <f ca="1">_xll.DBRW($B$3,$R$37,$R$38,$R$40,$R$41,$R$42,$Q61,CA$2,CA$4,CA$3)</f>
        <v>0</v>
      </c>
      <c r="CB61" s="15">
        <f ca="1">BR61-BW61</f>
        <v>0</v>
      </c>
      <c r="CC61" s="15">
        <f ca="1">BS61-BX61</f>
        <v>0</v>
      </c>
      <c r="CD61" s="15">
        <f ca="1">BT61-BY61</f>
        <v>0</v>
      </c>
      <c r="CE61" s="15">
        <f ca="1">IF(AND(BU61&lt;&gt;0,BZ61&lt;&gt;0),-1*CB61*BU61,0)</f>
        <v>0</v>
      </c>
      <c r="CF61" s="15">
        <f ca="1">IF(AND(BU61&lt;&gt;0,BZ61&lt;&gt;0,BV61&lt;&gt;0,CA61&lt;&gt;0),CC61/BX61*$Z61,)</f>
        <v>0</v>
      </c>
      <c r="CG61" s="15">
        <f ca="1">IF(AND(BV61&lt;&gt;0,CA61&lt;&gt;0),CD61*BN61*BV61,)</f>
        <v>0</v>
      </c>
      <c r="CH61" s="15">
        <f ca="1">IF(AND(BU61&lt;&gt;0,BZ61&lt;&gt;0,BV61&lt;&gt;0,CA61&lt;&gt;0),$AJ61-CE61-CF61-CG61-CK61,)</f>
        <v>0</v>
      </c>
      <c r="CI61" s="15">
        <f ca="1">IF(OR(BU61=0,BZ61=0,BV61=0,CA61=0),$AJ61-CE61-CF61-CG61-CK61,)</f>
        <v>37628.889501092955</v>
      </c>
      <c r="CJ61" s="15">
        <f ca="1">SUM(CE61:CI61)</f>
        <v>37628.889501092955</v>
      </c>
      <c r="CK61" s="15">
        <f ca="1">IF($V61&lt;&gt;0,IF($V61&gt;0,$W61/$V61,-$W61/$V61))*$AE61</f>
        <v>4166240.4684989071</v>
      </c>
      <c r="CL61" s="15">
        <f ca="1">SUM(CJ61:CK61)</f>
        <v>4203869.358</v>
      </c>
      <c r="CM61" s="16">
        <f ca="1">_xll.DBRW($B$3,$R$37,$R$38,$R$40,$R$41,$R$42,$Q61,CM$2,CM$4,CM$3)</f>
        <v>0.16966748104192089</v>
      </c>
      <c r="CN61" s="16">
        <f ca="1">_xll.DBRW($B$3,$R$37,$R$38,$R$40,$R$41,$R$42,$Q61,CN$2,CN$4,CN$3)</f>
        <v>0.17101929630302765</v>
      </c>
      <c r="CO61" s="17">
        <f ca="1">-(CM61-CN61)*100</f>
        <v>0.13518152611067535</v>
      </c>
      <c r="CP61" s="14">
        <f ca="1">$AA61-$AF61-DJ61</f>
        <v>94899.684129826725</v>
      </c>
      <c r="CQ61" s="15">
        <f ca="1">_xll.DBRW($B$3,$R$37,$R$38,$R$40,$R$41,$R$42,$Q61,CQ$2,CQ$4,CQ$3)</f>
        <v>0</v>
      </c>
      <c r="CR61" s="15">
        <f ca="1">_xll.DBRW($B$3,$R$37,$R$38,$R$40,$R$41,$R$42,$Q61,CR$2,CR$4,CR$3)</f>
        <v>0</v>
      </c>
      <c r="CS61" s="15">
        <f ca="1">_xll.DBRW($B$3,$R$37,$R$38,$R$40,$R$41,$R$42,$Q61,CS$2,CS$4,CS$3)</f>
        <v>0</v>
      </c>
      <c r="CT61" s="15">
        <f ca="1">_xll.DBRW($B$3,$R$37,$R$38,$R$40,$R$41,$R$42,$Q61,CT$2,CT$4,CT$3)</f>
        <v>0</v>
      </c>
      <c r="CU61" s="15">
        <f ca="1">_xll.DBRW($B$3,$R$37,$R$38,$R$40,$R$41,$R$42,$Q61,CU$2,CU$4,CU$3)</f>
        <v>0</v>
      </c>
      <c r="CV61" s="15">
        <f ca="1">_xll.DBRW($B$3,$R$37,$R$38,$R$40,$R$41,$R$42,$Q61,CV$2,CV$4,CV$3)</f>
        <v>0</v>
      </c>
      <c r="CW61" s="15">
        <f ca="1">_xll.DBRW($B$3,$R$37,$R$38,$R$40,$R$41,$R$42,$Q61,CW$2,CW$4,CW$3)</f>
        <v>0</v>
      </c>
      <c r="CX61" s="15">
        <f ca="1">_xll.DBRW($B$3,$R$37,$R$38,$R$40,$R$41,$R$42,$Q61,CX$2,CX$4,CX$3)</f>
        <v>0</v>
      </c>
      <c r="CY61" s="15">
        <f ca="1">_xll.DBRW($B$3,$R$37,$R$38,$R$40,$R$41,$R$42,$Q61,CY$2,CY$4,CY$3)</f>
        <v>0</v>
      </c>
      <c r="CZ61" s="15">
        <f ca="1">_xll.DBRW($B$3,$R$37,$R$38,$R$40,$R$41,$R$42,$Q61,CZ$2,CZ$4,CZ$3)</f>
        <v>0</v>
      </c>
      <c r="DA61" s="15">
        <f ca="1">CQ61-CV61</f>
        <v>0</v>
      </c>
      <c r="DB61" s="15">
        <f ca="1">CR61-CW61</f>
        <v>0</v>
      </c>
      <c r="DC61" s="15">
        <f ca="1">CS61-CX61</f>
        <v>0</v>
      </c>
      <c r="DD61" s="15">
        <f ca="1">IF(AND(CT61&lt;&gt;0,CY61&lt;&gt;0),-1*DA61*CT61,0)</f>
        <v>0</v>
      </c>
      <c r="DE61" s="15">
        <f ca="1">IF(AND(CT61&lt;&gt;0,CY61&lt;&gt;0,CU61&lt;&gt;0,CZ61&lt;&gt;0),DB61/CW61*$AA61,)</f>
        <v>0</v>
      </c>
      <c r="DF61" s="15">
        <f ca="1">IF(AND(CU61&lt;&gt;0,CZ61&lt;&gt;0),DC61*CM61*CU61,)</f>
        <v>0</v>
      </c>
      <c r="DG61" s="15">
        <f ca="1">IF(AND(CT61&lt;&gt;0,CY61&lt;&gt;0,CU61&lt;&gt;0,CZ61&lt;&gt;0),$AK61-DD61-DE61-DF61-DJ61,)</f>
        <v>0</v>
      </c>
      <c r="DH61" s="15">
        <f ca="1">IF(OR(CT61=0,CY61=0,CU61=0,CZ61=0),$AK61-DD61-DE61-DF61-DJ61,)</f>
        <v>94899.684129826725</v>
      </c>
      <c r="DI61" s="15">
        <f ca="1">SUM(DD61:DH61)</f>
        <v>94899.684129826725</v>
      </c>
      <c r="DJ61" s="15">
        <f ca="1">IF($V61&lt;&gt;0,IF($V61&gt;0,$W61/$V61,-$W61/$V61))*$AF61</f>
        <v>23129890.855870172</v>
      </c>
      <c r="DK61" s="15">
        <f ca="1">SUM(DI61:DJ61)</f>
        <v>23224790.539999999</v>
      </c>
      <c r="DL61" s="16">
        <f ca="1">_xll.DBRW($B$3,$R$37,$R$38,$R$40,$R$41,$R$42,$Q61,DL$2,DL$4,DL$3)</f>
        <v>0.14709954214548457</v>
      </c>
      <c r="DM61" s="16">
        <f ca="1">_xll.DBRW($B$3,$R$37,$R$38,$R$40,$R$41,$R$42,$Q61,DM$2,DM$4,DM$3)</f>
        <v>0.14937118850614492</v>
      </c>
      <c r="DN61" s="17">
        <f ca="1">-(DL61-DM61)*100</f>
        <v>0.2271646360660351</v>
      </c>
      <c r="DO61" s="14">
        <f ca="1">$AB61-$AG61-EI61</f>
        <v>159473.36021701992</v>
      </c>
      <c r="DP61" s="15">
        <f ca="1">_xll.DBRW($B$3,$R$37,$R$38,$R$40,$R$41,$R$42,$Q61,DP$2,DP$4,DP$3)</f>
        <v>0</v>
      </c>
      <c r="DQ61" s="15">
        <f ca="1">_xll.DBRW($B$3,$R$37,$R$38,$R$40,$R$41,$R$42,$Q61,DQ$2,DQ$4,DQ$3)</f>
        <v>0</v>
      </c>
      <c r="DR61" s="15">
        <f ca="1">_xll.DBRW($B$3,$R$37,$R$38,$R$40,$R$41,$R$42,$Q61,DR$2,DR$4,DR$3)</f>
        <v>0</v>
      </c>
      <c r="DS61" s="15">
        <f ca="1">_xll.DBRW($B$3,$R$37,$R$38,$R$40,$R$41,$R$42,$Q61,DS$2,DS$4,DS$3)</f>
        <v>0</v>
      </c>
      <c r="DT61" s="15">
        <f ca="1">_xll.DBRW($B$3,$R$37,$R$38,$R$40,$R$41,$R$42,$Q61,DT$2,DT$4,DT$3)</f>
        <v>0</v>
      </c>
      <c r="DU61" s="15">
        <f ca="1">_xll.DBRW($B$3,$R$37,$R$38,$R$40,$R$41,$R$42,$Q61,DU$2,DU$4,DU$3)</f>
        <v>0</v>
      </c>
      <c r="DV61" s="15">
        <f ca="1">_xll.DBRW($B$3,$R$37,$R$38,$R$40,$R$41,$R$42,$Q61,DV$2,DV$4,DV$3)</f>
        <v>0</v>
      </c>
      <c r="DW61" s="15">
        <f ca="1">_xll.DBRW($B$3,$R$37,$R$38,$R$40,$R$41,$R$42,$Q61,DW$2,DW$4,DW$3)</f>
        <v>0</v>
      </c>
      <c r="DX61" s="15">
        <f ca="1">_xll.DBRW($B$3,$R$37,$R$38,$R$40,$R$41,$R$42,$Q61,DX$2,DX$4,DX$3)</f>
        <v>0</v>
      </c>
      <c r="DY61" s="15">
        <f ca="1">_xll.DBRW($B$3,$R$37,$R$38,$R$40,$R$41,$R$42,$Q61,DY$2,DY$4,DY$3)</f>
        <v>0</v>
      </c>
      <c r="DZ61" s="15">
        <f ca="1">DP61-DU61</f>
        <v>0</v>
      </c>
      <c r="EA61" s="15">
        <f ca="1">DQ61-DV61</f>
        <v>0</v>
      </c>
      <c r="EB61" s="15">
        <f ca="1">DR61-DW61</f>
        <v>0</v>
      </c>
      <c r="EC61" s="15">
        <f ca="1">IF(AND(DS61&lt;&gt;0,DX61&lt;&gt;0),-1*DZ61*DS61,0)</f>
        <v>0</v>
      </c>
      <c r="ED61" s="15">
        <f ca="1">IF(AND(DS61&lt;&gt;0,DX61&lt;&gt;0,DT61&lt;&gt;0,DY61&lt;&gt;0),EA61/DV61*$AB61,)</f>
        <v>0</v>
      </c>
      <c r="EE61" s="15">
        <f ca="1">IF(AND(DT61&lt;&gt;0,DY61&lt;&gt;0),EB61*DL61*DT61,)</f>
        <v>0</v>
      </c>
      <c r="EF61" s="15">
        <f ca="1">IF(AND(DS61&lt;&gt;0,DX61&lt;&gt;0,DT61&lt;&gt;0,DY61&lt;&gt;0),$AL61-EC61-ED61-EE61-EI61,)</f>
        <v>0</v>
      </c>
      <c r="EG61" s="15">
        <f ca="1">IF(OR(DS61=0,DX61=0,DT61=0,DY61=0),$AL61-EC61-ED61-EE61-EI61,)</f>
        <v>159473.36021701992</v>
      </c>
      <c r="EH61" s="15">
        <f ca="1">SUM(EC61:EG61)</f>
        <v>159473.36021701992</v>
      </c>
      <c r="EI61" s="15">
        <f ca="1">IF($V61&lt;&gt;0,IF($V61&gt;0,$W61/$V61,-$W61/$V61))*$AG61</f>
        <v>20202043.63978298</v>
      </c>
      <c r="EJ61" s="15">
        <f ca="1">SUM(EH61:EI61)</f>
        <v>20361517</v>
      </c>
      <c r="EK61" s="16">
        <f ca="1">_xll.DBRW($B$3,$R$37,$R$38,$R$40,$R$41,$R$42,$Q61,EK$2,EK$4,EK$3)</f>
        <v>6.3512405193400956E-2</v>
      </c>
      <c r="EL61" s="16">
        <f ca="1">_xll.DBRW($B$3,$R$37,$R$38,$R$40,$R$41,$R$42,$Q61,EL$2,EL$4,EL$3)</f>
        <v>6.296674243818369E-2</v>
      </c>
      <c r="EM61" s="17">
        <f ca="1">-(EK61-EL61)*100</f>
        <v>-5.4566275521726604E-2</v>
      </c>
      <c r="EN61" s="14">
        <f ca="1">$AC61-$AH61-FH61</f>
        <v>-38306.434763230383</v>
      </c>
      <c r="EO61" s="15">
        <f ca="1">_xll.DBRW($B$3,$R$37,$R$38,$R$40,$R$41,$R$42,$Q61,EO$2,EO$4,EO$3)</f>
        <v>0</v>
      </c>
      <c r="EP61" s="15">
        <f ca="1">_xll.DBRW($B$3,$R$37,$R$38,$R$40,$R$41,$R$42,$Q61,EP$2,EP$4,EP$3)</f>
        <v>0</v>
      </c>
      <c r="EQ61" s="15">
        <f ca="1">_xll.DBRW($B$3,$R$37,$R$38,$R$40,$R$41,$R$42,$Q61,EQ$2,EQ$4,EQ$3)</f>
        <v>0</v>
      </c>
      <c r="ER61" s="15">
        <f ca="1">_xll.DBRW($B$3,$R$37,$R$38,$R$40,$R$41,$R$42,$Q61,ER$2,ER$4,ER$3)</f>
        <v>0</v>
      </c>
      <c r="ES61" s="15">
        <f ca="1">_xll.DBRW($B$3,$R$37,$R$38,$R$40,$R$41,$R$42,$Q61,ES$2,ES$4,ES$3)</f>
        <v>0</v>
      </c>
      <c r="ET61" s="15">
        <f ca="1">_xll.DBRW($B$3,$R$37,$R$38,$R$40,$R$41,$R$42,$Q61,ET$2,ET$4,ET$3)</f>
        <v>0</v>
      </c>
      <c r="EU61" s="15">
        <f ca="1">_xll.DBRW($B$3,$R$37,$R$38,$R$40,$R$41,$R$42,$Q61,EU$2,EU$4,EU$3)</f>
        <v>0</v>
      </c>
      <c r="EV61" s="15">
        <f ca="1">_xll.DBRW($B$3,$R$37,$R$38,$R$40,$R$41,$R$42,$Q61,EV$2,EV$4,EV$3)</f>
        <v>0</v>
      </c>
      <c r="EW61" s="15">
        <f ca="1">_xll.DBRW($B$3,$R$37,$R$38,$R$40,$R$41,$R$42,$Q61,EW$2,EW$4,EW$3)</f>
        <v>0</v>
      </c>
      <c r="EX61" s="15">
        <f ca="1">_xll.DBRW($B$3,$R$37,$R$38,$R$40,$R$41,$R$42,$Q61,EX$2,EX$4,EX$3)</f>
        <v>0</v>
      </c>
      <c r="EY61" s="15">
        <f ca="1">EO61-ET61</f>
        <v>0</v>
      </c>
      <c r="EZ61" s="15">
        <f ca="1">EP61-EU61</f>
        <v>0</v>
      </c>
      <c r="FA61" s="15">
        <f ca="1">EQ61-EV61</f>
        <v>0</v>
      </c>
      <c r="FB61" s="15">
        <f ca="1">IF(AND(ER61&lt;&gt;0,EW61&lt;&gt;0),-1*EY61*ER61,0)</f>
        <v>0</v>
      </c>
      <c r="FC61" s="15">
        <f ca="1">IF(AND(ER61&lt;&gt;0,EW61&lt;&gt;0,ES61&lt;&gt;0,EX61&lt;&gt;0),EZ61/EU61*$AC61,)</f>
        <v>0</v>
      </c>
      <c r="FD61" s="15">
        <f ca="1">IF(AND(ES61&lt;&gt;0,EX61&lt;&gt;0),FA61*EK61*ES61,)</f>
        <v>0</v>
      </c>
      <c r="FE61" s="15">
        <f ca="1">IF(AND(ER61&lt;&gt;0,EW61&lt;&gt;0,ES61&lt;&gt;0,EX61&lt;&gt;0),$AM61-FB61-FC61-FD61-FH61,)</f>
        <v>0</v>
      </c>
      <c r="FF61" s="15">
        <f ca="1">IF(OR(ER61=0,EW61=0,ES61=0,EX61=0),$AM61-FB61-FC61-FD61-FH61,)</f>
        <v>-38306.434763230383</v>
      </c>
      <c r="FG61" s="15">
        <f ca="1">SUM(FB61:FF61)</f>
        <v>-38306.434763230383</v>
      </c>
      <c r="FH61" s="15">
        <f ca="1">IF($V61&lt;&gt;0,IF($V61&gt;0,$W61/$V61,-$W61/$V61))*$AH61</f>
        <v>8516079.2473632339</v>
      </c>
      <c r="FI61" s="15">
        <f ca="1">SUM(FG61:FH61)</f>
        <v>8477772.8126000036</v>
      </c>
      <c r="FJ61" s="20"/>
      <c r="FK61" s="85">
        <f ca="1">BL61+CK61+DJ61+EI61+FH61</f>
        <v>117195538.97431426</v>
      </c>
      <c r="FL61" s="21"/>
      <c r="FM61" s="22"/>
      <c r="FN61" s="104">
        <f ca="1">_xll.DBRW($B$3,$R$37,$R$38,$R$40,$R$41,$R$42,$Q61,FN$2,FN$4,FN$3)</f>
        <v>10155476.139499994</v>
      </c>
      <c r="FO61" s="105">
        <f ca="1">IF(U61&lt;&gt;0,FN61/U61,0)</f>
        <v>0.14466146810774067</v>
      </c>
      <c r="FP61" s="104">
        <f ca="1">_xll.DBRW($B$3,$R$37,$R$38,$R$40,$R$41,$R$42,$Q61,FP$2,FP$4,FP$3)</f>
        <v>27421674.012700003</v>
      </c>
      <c r="FQ61" s="105">
        <f ca="1">IF(V61&lt;&gt;0,FP61/V61,0)</f>
        <v>0.13347197658070192</v>
      </c>
      <c r="FR61" s="86">
        <f ca="1">FN61-FP61</f>
        <v>-17266197.873200007</v>
      </c>
      <c r="FS61" s="103">
        <f ca="1">(FO61-FQ61)*100</f>
        <v>1.1189491527038742</v>
      </c>
      <c r="FT61" s="23"/>
      <c r="FV61" s="37"/>
      <c r="FW61" s="37"/>
      <c r="FX61" s="37"/>
      <c r="FY61" s="37"/>
      <c r="FZ61" s="37"/>
      <c r="GA61" s="37"/>
      <c r="GB61" s="37"/>
      <c r="GC61" s="37"/>
      <c r="GD61" s="37"/>
      <c r="GE61" s="37"/>
      <c r="GF61" s="37"/>
      <c r="GG61" s="37"/>
      <c r="GH61" s="37"/>
    </row>
    <row r="62" spans="1:190" ht="15" customHeight="1" x14ac:dyDescent="0.25">
      <c r="A62">
        <f ca="1">IF(ROW()=ROW($A$60),0,1)</f>
        <v>1</v>
      </c>
      <c r="D62" s="30"/>
      <c r="E62" s="30"/>
      <c r="F62" s="30">
        <f ca="1">IF(A62&lt;&gt;0,IF((AO62+BN62+CM62+DL62+EK62)&lt;&gt;0,ROUND((1-(AO62+BN62+CM62+DL62+EK62))-FO62,5),"VERIF. ELIGIBILITE PMM"),"CHECK "&amp;D47)</f>
        <v>0</v>
      </c>
      <c r="G62" s="30"/>
      <c r="H62" s="30"/>
      <c r="I62" s="30"/>
      <c r="J62" s="30">
        <f ca="1">IF(A62&lt;&gt;0,IF((AP62+BO62+CN62+DM62+EL62)&lt;&gt;0,ROUND((1-(AP62+BO62+CN62+DM62+EL62))-FQ62,5),"VERIF. ELIGIBILITE PMM"),"CHECK "&amp;D48)</f>
        <v>0</v>
      </c>
      <c r="K62" s="30">
        <f ca="1">IF(A62&lt;&gt;0,ROUND(W62+AR62+BQ62+CP62+DO62+EN62+FK62-FR62,5),"CHECK ")</f>
        <v>0</v>
      </c>
      <c r="L62" s="4"/>
      <c r="M62" s="9"/>
      <c r="N62" s="10"/>
      <c r="O62" s="9"/>
      <c r="P62" s="11"/>
      <c r="Q62" s="130" t="s">
        <v>485</v>
      </c>
      <c r="R62" s="130"/>
      <c r="S62" s="12"/>
      <c r="T62" s="13"/>
      <c r="U62" s="84">
        <f ca="1">_xll.DBRW($B$3,$R$37,$R$38,$R$40,$R$41,$R$42,$Q62,U$2,U$4,U$3)</f>
        <v>34657778.780000001</v>
      </c>
      <c r="V62" s="84">
        <f ca="1">_xll.DBRW($B$3,$R$37,$R$38,$R$40,$R$41,$R$42,$Q62,V$2,V$4,V$3)</f>
        <v>63457000</v>
      </c>
      <c r="W62" s="85">
        <f ca="1">U62-V62</f>
        <v>-28799221.219999999</v>
      </c>
      <c r="X62" s="106">
        <f ca="1">IF(V62&lt;&gt;0,W62/V62,0)</f>
        <v>-0.45383836645287357</v>
      </c>
      <c r="Y62" s="15">
        <f ca="1">_xll.DBRW($B$3,$R$37,$R$38,$R$40,$R$41,$R$42,$Q62,Y$2,Y$4,Y$3)</f>
        <v>-15443852.059999999</v>
      </c>
      <c r="Z62" s="15">
        <f ca="1">_xll.DBRW($B$3,$R$37,$R$38,$R$40,$R$41,$R$42,$Q62,Z$2,Z$4,Z$3)</f>
        <v>-5982430.8200000003</v>
      </c>
      <c r="AA62" s="15">
        <f ca="1">_xll.DBRW($B$3,$R$37,$R$38,$R$40,$R$41,$R$42,$Q62,AA$2,AA$4,AA$3)</f>
        <v>-5384372.0500000007</v>
      </c>
      <c r="AB62" s="15">
        <f ca="1">_xll.DBRW($B$3,$R$37,$R$38,$R$40,$R$41,$R$42,$Q62,AB$2,AB$4,AB$3)</f>
        <v>-3072420.34</v>
      </c>
      <c r="AC62" s="15">
        <f ca="1">_xll.DBRW($B$3,$R$37,$R$38,$R$40,$R$41,$R$42,$Q62,AC$2,AC$4,AC$3)</f>
        <v>-17716298.379999999</v>
      </c>
      <c r="AD62" s="15">
        <f ca="1">_xll.DBRW($B$3,$R$37,$R$38,$R$40,$R$41,$R$42,$Q62,AD$2,AD$4,AD$3)</f>
        <v>-29010865.310000002</v>
      </c>
      <c r="AE62" s="15">
        <f ca="1">_xll.DBRW($B$3,$R$37,$R$38,$R$40,$R$41,$R$42,$Q62,AE$2,AE$4,AE$3)</f>
        <v>-4236035.62</v>
      </c>
      <c r="AF62" s="15">
        <f ca="1">_xll.DBRW($B$3,$R$37,$R$38,$R$40,$R$41,$R$42,$Q62,AF$2,AF$4,AF$3)</f>
        <v>-7806224.0700000003</v>
      </c>
      <c r="AG62" s="15">
        <f ca="1">_xll.DBRW($B$3,$R$37,$R$38,$R$40,$R$41,$R$42,$Q62,AG$2,AG$4,AG$3)</f>
        <v>-5517502.25</v>
      </c>
      <c r="AH62" s="15">
        <f ca="1">_xll.DBRW($B$3,$R$37,$R$38,$R$40,$R$41,$R$42,$Q62,AH$2,AH$4,AH$3)</f>
        <v>-19881143.82</v>
      </c>
      <c r="AI62" s="15">
        <f ca="1">Y62-AD62</f>
        <v>13567013.250000004</v>
      </c>
      <c r="AJ62" s="15">
        <f ca="1">Z62-AE62</f>
        <v>-1746395.2000000002</v>
      </c>
      <c r="AK62" s="15">
        <f ca="1">AA62-AF62</f>
        <v>2421852.0199999996</v>
      </c>
      <c r="AL62" s="15">
        <f ca="1">AB62-AG62</f>
        <v>2445081.91</v>
      </c>
      <c r="AM62" s="15">
        <f ca="1">AC62-AH62</f>
        <v>2164845.4400000013</v>
      </c>
      <c r="AN62" s="20"/>
      <c r="AO62" s="16">
        <f ca="1">_xll.DBRW($B$3,$R$37,$R$38,$R$40,$R$41,$R$42,$Q62,AO$2,AO$4,AO$3)</f>
        <v>0.44560997858616946</v>
      </c>
      <c r="AP62" s="16">
        <f ca="1">_xll.DBRW($B$3,$R$37,$R$38,$R$40,$R$41,$R$42,$Q62,AP$2,AP$4,AP$3)</f>
        <v>0.45717360275462127</v>
      </c>
      <c r="AQ62" s="17">
        <f ca="1">-(AO62-AP62)*100</f>
        <v>1.1563624168451803</v>
      </c>
      <c r="AR62" s="14">
        <f ca="1">$Y62-$AD62-BL62</f>
        <v>400769.52832526527</v>
      </c>
      <c r="AS62" s="18">
        <f ca="1">_xll.DBRW($B$3,$R$37,$R$38,$R$40,$R$41,$R$42,$Q62,AS$2,AS$4,AS$3)</f>
        <v>308.04960763191633</v>
      </c>
      <c r="AT62" s="19">
        <f ca="1">_xll.DBRW($B$3,$R$37,$R$38,$R$40,$R$41,$R$42,$Q62,AT$2,AT$4,AT$3)</f>
        <v>6.1193571381491424E-2</v>
      </c>
      <c r="AU62" s="18">
        <f ca="1">_xll.DBRW($B$3,$R$37,$R$38,$R$40,$R$41,$R$42,$Q62,AU$2,AU$4,AU$3)</f>
        <v>42.303037542995384</v>
      </c>
      <c r="AV62" s="15">
        <f ca="1">_xll.DBRW($B$3,$R$37,$R$38,$R$40,$R$41,$R$42,$Q62,AV$2,AV$4,AV$3)</f>
        <v>50134.302000000003</v>
      </c>
      <c r="AW62" s="15">
        <f ca="1">_xll.DBRW($B$3,$R$37,$R$38,$R$40,$R$41,$R$42,$Q62,AW$2,AW$4,AW$3)</f>
        <v>819274</v>
      </c>
      <c r="AX62" s="18">
        <f ca="1">_xll.DBRW($B$3,$R$37,$R$38,$R$40,$R$41,$R$42,$Q62,AX$2,AX$4,AX$3)</f>
        <v>354.06738564245268</v>
      </c>
      <c r="AY62" s="19">
        <f ca="1">_xll.DBRW($B$3,$R$37,$R$38,$R$40,$R$41,$R$42,$Q62,AY$2,AY$4,AY$3)</f>
        <v>5.6028954483942996E-2</v>
      </c>
      <c r="AZ62" s="18">
        <f ca="1">_xll.DBRW($B$3,$R$37,$R$38,$R$40,$R$41,$R$42,$Q62,AZ$2,AZ$4,AZ$3)</f>
        <v>43.392762213039084</v>
      </c>
      <c r="BA62" s="15">
        <f ca="1">_xll.DBRW($B$3,$R$37,$R$38,$R$40,$R$41,$R$42,$Q62,BA$2,BA$4,BA$3)</f>
        <v>81936</v>
      </c>
      <c r="BB62" s="15">
        <f ca="1">_xll.DBRW($B$3,$R$37,$R$38,$R$40,$R$41,$R$42,$Q62,BB$2,BB$4,BB$3)</f>
        <v>1462386.73833333</v>
      </c>
      <c r="BC62" s="18">
        <f ca="1">AS62-AX62</f>
        <v>-46.017778010536347</v>
      </c>
      <c r="BD62" s="18">
        <f ca="1">AT62-AY62</f>
        <v>5.1646168975484283E-3</v>
      </c>
      <c r="BE62" s="18">
        <f ca="1">AU62-AZ62</f>
        <v>-1.0897246700437009</v>
      </c>
      <c r="BF62" s="15">
        <f ca="1">IF(AND(AV62&lt;&gt;0,BA62&lt;&gt;0),-1*BC62*AV62,0)</f>
        <v>2307069.1801491887</v>
      </c>
      <c r="BG62" s="15">
        <f ca="1">IF(AND(AV62&lt;&gt;0,BA62&lt;&gt;0,AW62&lt;&gt;0,BB62&lt;&gt;0),BD62/AY62*$Y62,)</f>
        <v>-1423577.8633915521</v>
      </c>
      <c r="BH62" s="15">
        <f ca="1">IF(AND(AW62&lt;&gt;0,BB62&lt;&gt;0),BE62*AO62*AW62,)</f>
        <v>-397833.05331637815</v>
      </c>
      <c r="BI62" s="15">
        <f ca="1">IF(AND(AV62&lt;&gt;0,BA62&lt;&gt;0,AW62&lt;&gt;0,BB62&lt;&gt;0),$AI62-BF62-BG62-BH62-BL62,)</f>
        <v>-84888.735115991905</v>
      </c>
      <c r="BJ62" s="15">
        <f ca="1">IF(OR(AV62=0,BA62=0,AW62=0,BB62=0),$AI62-BF62-BG62-BH62-BL62,)</f>
        <v>0</v>
      </c>
      <c r="BK62" s="15">
        <f ca="1">SUM(BF62:BJ62)</f>
        <v>400769.52832526655</v>
      </c>
      <c r="BL62" s="15">
        <f ca="1">IF($V62&lt;&gt;0,IF($V62&gt;0,$W62/$V62,-$W62/$V62))*$AD62</f>
        <v>13166243.721674738</v>
      </c>
      <c r="BM62" s="15">
        <f ca="1">SUM(BK62:BL62)</f>
        <v>13567013.250000006</v>
      </c>
      <c r="BN62" s="16">
        <f ca="1">_xll.DBRW($B$3,$R$37,$R$38,$R$40,$R$41,$R$42,$Q62,BN$2,BN$4,BN$3)</f>
        <v>0.17261437491349813</v>
      </c>
      <c r="BO62" s="16">
        <f ca="1">_xll.DBRW($B$3,$R$37,$R$38,$R$40,$R$41,$R$42,$Q62,BO$2,BO$4,BO$3)</f>
        <v>6.6754426146839588E-2</v>
      </c>
      <c r="BP62" s="17">
        <f ca="1">-(BN62-BO62)*100</f>
        <v>-10.585994876665854</v>
      </c>
      <c r="BQ62" s="14">
        <f ca="1">$Z62-$AE62-CK62</f>
        <v>-3668870.6860169857</v>
      </c>
      <c r="BR62" s="15">
        <f ca="1">_xll.DBRW($B$3,$R$37,$R$38,$R$40,$R$41,$R$42,$Q62,BR$2,BR$4,BR$3)</f>
        <v>5.2522522128633167</v>
      </c>
      <c r="BS62" s="15">
        <f ca="1">_xll.DBRW($B$3,$R$37,$R$38,$R$40,$R$41,$R$42,$Q62,BS$2,BS$4,BS$3)</f>
        <v>1.3902821278351321</v>
      </c>
      <c r="BT62" s="15">
        <f ca="1">_xll.DBRW($B$3,$R$37,$R$38,$R$40,$R$41,$R$42,$Q62,BT$2,BT$4,BT$3)</f>
        <v>42.303037542995384</v>
      </c>
      <c r="BU62" s="15">
        <f ca="1">_xll.DBRW($B$3,$R$37,$R$38,$R$40,$R$41,$R$42,$Q62,BU$2,BU$4,BU$3)</f>
        <v>1139022</v>
      </c>
      <c r="BV62" s="15">
        <f ca="1">_xll.DBRW($B$3,$R$37,$R$38,$R$40,$R$41,$R$42,$Q62,BV$2,BV$4,BV$3)</f>
        <v>819274</v>
      </c>
      <c r="BW62" s="15">
        <f ca="1">_xll.DBRW($B$3,$R$37,$R$38,$R$40,$R$41,$R$42,$Q62,BW$2,BW$4,BW$3)</f>
        <v>2.335410680940706</v>
      </c>
      <c r="BX62" s="15">
        <f ca="1">_xll.DBRW($B$3,$R$37,$R$38,$R$40,$R$41,$R$42,$Q62,BX$2,BX$4,BX$3)</f>
        <v>1.2403210125299726</v>
      </c>
      <c r="BY62" s="15">
        <f ca="1">_xll.DBRW($B$3,$R$37,$R$38,$R$40,$R$41,$R$42,$Q62,BY$2,BY$4,BY$3)</f>
        <v>43.392762213039084</v>
      </c>
      <c r="BZ62" s="15">
        <f ca="1">_xll.DBRW($B$3,$R$37,$R$38,$R$40,$R$41,$R$42,$Q62,BZ$2,BZ$4,BZ$3)</f>
        <v>1813829</v>
      </c>
      <c r="CA62" s="15">
        <f ca="1">_xll.DBRW($B$3,$R$37,$R$38,$R$40,$R$41,$R$42,$Q62,CA$2,CA$4,CA$3)</f>
        <v>1462386.73833333</v>
      </c>
      <c r="CB62" s="15">
        <f ca="1">BR62-BW62</f>
        <v>2.9168415319226106</v>
      </c>
      <c r="CC62" s="15">
        <f ca="1">BS62-BX62</f>
        <v>0.14996111530515943</v>
      </c>
      <c r="CD62" s="15">
        <f ca="1">BT62-BY62</f>
        <v>-1.0897246700437009</v>
      </c>
      <c r="CE62" s="15">
        <f ca="1">IF(AND(BU62&lt;&gt;0,BZ62&lt;&gt;0),-1*CB62*BU62,0)</f>
        <v>-3322346.6753735556</v>
      </c>
      <c r="CF62" s="15">
        <f ca="1">IF(AND(BU62&lt;&gt;0,BZ62&lt;&gt;0,BV62&lt;&gt;0,CA62&lt;&gt;0),CC62/BX62*$Z62,)</f>
        <v>-723306.2964669239</v>
      </c>
      <c r="CG62" s="15">
        <f ca="1">IF(AND(BV62&lt;&gt;0,CA62&lt;&gt;0),CD62*BN62*BV62,)</f>
        <v>-154107.19489724273</v>
      </c>
      <c r="CH62" s="15">
        <f ca="1">IF(AND(BU62&lt;&gt;0,BZ62&lt;&gt;0,BV62&lt;&gt;0,CA62&lt;&gt;0),$AJ62-CE62-CF62-CG62-CK62,)</f>
        <v>530889.48072073655</v>
      </c>
      <c r="CI62" s="15">
        <f ca="1">IF(OR(BU62=0,BZ62=0,BV62=0,CA62=0),$AJ62-CE62-CF62-CG62-CK62,)</f>
        <v>0</v>
      </c>
      <c r="CJ62" s="15">
        <f ca="1">SUM(CE62:CI62)</f>
        <v>-3668870.6860169857</v>
      </c>
      <c r="CK62" s="15">
        <f ca="1">IF($V62&lt;&gt;0,IF($V62&gt;0,$W62/$V62,-$W62/$V62))*$AE62</f>
        <v>1922475.4860169855</v>
      </c>
      <c r="CL62" s="15">
        <f ca="1">SUM(CJ62:CK62)</f>
        <v>-1746395.2000000002</v>
      </c>
      <c r="CM62" s="16">
        <f ca="1">_xll.DBRW($B$3,$R$37,$R$38,$R$40,$R$41,$R$42,$Q62,CM$2,CM$4,CM$3)</f>
        <v>0.15535825547790633</v>
      </c>
      <c r="CN62" s="16">
        <f ca="1">_xll.DBRW($B$3,$R$37,$R$38,$R$40,$R$41,$R$42,$Q62,CN$2,CN$4,CN$3)</f>
        <v>0.12301596466898845</v>
      </c>
      <c r="CO62" s="17">
        <f ca="1">-(CM62-CN62)*100</f>
        <v>-3.2342290808917875</v>
      </c>
      <c r="CP62" s="14">
        <f ca="1">$AA62-$AF62-DJ62</f>
        <v>-1120911.9600939029</v>
      </c>
      <c r="CQ62" s="15">
        <f ca="1">_xll.DBRW($B$3,$R$37,$R$38,$R$40,$R$41,$R$42,$Q62,CQ$2,CQ$4,CQ$3)</f>
        <v>11.506853500766397</v>
      </c>
      <c r="CR62" s="15">
        <f ca="1">_xll.DBRW($B$3,$R$37,$R$38,$R$40,$R$41,$R$42,$Q62,CR$2,CR$4,CR$3)</f>
        <v>0.57114884739415628</v>
      </c>
      <c r="CS62" s="15">
        <f ca="1">_xll.DBRW($B$3,$R$37,$R$38,$R$40,$R$41,$R$42,$Q62,CS$2,CS$4,CS$3)</f>
        <v>42.303037542995384</v>
      </c>
      <c r="CT62" s="15">
        <f ca="1">_xll.DBRW($B$3,$R$37,$R$38,$R$40,$R$41,$R$42,$Q62,CT$2,CT$4,CT$3)</f>
        <v>467927.4008</v>
      </c>
      <c r="CU62" s="15">
        <f ca="1">_xll.DBRW($B$3,$R$37,$R$38,$R$40,$R$41,$R$42,$Q62,CU$2,CU$4,CU$3)</f>
        <v>819274</v>
      </c>
      <c r="CV62" s="15">
        <f ca="1">_xll.DBRW($B$3,$R$37,$R$38,$R$40,$R$41,$R$42,$Q62,CV$2,CV$4,CV$3)</f>
        <v>12.169280448420279</v>
      </c>
      <c r="CW62" s="15">
        <f ca="1">_xll.DBRW($B$3,$R$37,$R$38,$R$40,$R$41,$R$42,$Q62,CW$2,CW$4,CW$3)</f>
        <v>0.43864569691809269</v>
      </c>
      <c r="CX62" s="15">
        <f ca="1">_xll.DBRW($B$3,$R$37,$R$38,$R$40,$R$41,$R$42,$Q62,CX$2,CX$4,CX$3)</f>
        <v>43.392762213039084</v>
      </c>
      <c r="CY62" s="15">
        <f ca="1">_xll.DBRW($B$3,$R$37,$R$38,$R$40,$R$41,$R$42,$Q62,CY$2,CY$4,CY$3)</f>
        <v>641469.65</v>
      </c>
      <c r="CZ62" s="15">
        <f ca="1">_xll.DBRW($B$3,$R$37,$R$38,$R$40,$R$41,$R$42,$Q62,CZ$2,CZ$4,CZ$3)</f>
        <v>1462386.73833333</v>
      </c>
      <c r="DA62" s="15">
        <f ca="1">CQ62-CV62</f>
        <v>-0.66242694765388244</v>
      </c>
      <c r="DB62" s="15">
        <f ca="1">CR62-CW62</f>
        <v>0.13250315047606359</v>
      </c>
      <c r="DC62" s="15">
        <f ca="1">CS62-CX62</f>
        <v>-1.0897246700437009</v>
      </c>
      <c r="DD62" s="15">
        <f ca="1">IF(AND(CT62&lt;&gt;0,CY62&lt;&gt;0),-1*DA62*CT62,0)</f>
        <v>309967.71983555885</v>
      </c>
      <c r="DE62" s="15">
        <f ca="1">IF(AND(CT62&lt;&gt;0,CY62&lt;&gt;0,CU62&lt;&gt;0,CZ62&lt;&gt;0),DB62/CW62*$AA62,)</f>
        <v>-1626475.0001491096</v>
      </c>
      <c r="DF62" s="15">
        <f ca="1">IF(AND(CU62&lt;&gt;0,CZ62&lt;&gt;0),DC62*CM62*CU62,)</f>
        <v>-138701.22327776733</v>
      </c>
      <c r="DG62" s="15">
        <f ca="1">IF(AND(CT62&lt;&gt;0,CY62&lt;&gt;0,CU62&lt;&gt;0,CZ62&lt;&gt;0),$AK62-DD62-DE62-DF62-DJ62,)</f>
        <v>334296.54349741479</v>
      </c>
      <c r="DH62" s="15">
        <f ca="1">IF(OR(CT62=0,CY62=0,CU62=0,CZ62=0),$AK62-DD62-DE62-DF62-DJ62,)</f>
        <v>0</v>
      </c>
      <c r="DI62" s="15">
        <f ca="1">SUM(DD62:DH62)</f>
        <v>-1120911.9600939034</v>
      </c>
      <c r="DJ62" s="15">
        <f ca="1">IF($V62&lt;&gt;0,IF($V62&gt;0,$W62/$V62,-$W62/$V62))*$AF62</f>
        <v>3542763.9800939024</v>
      </c>
      <c r="DK62" s="15">
        <f ca="1">SUM(DI62:DJ62)</f>
        <v>2421852.0199999991</v>
      </c>
      <c r="DL62" s="16">
        <f ca="1">_xll.DBRW($B$3,$R$37,$R$38,$R$40,$R$41,$R$42,$Q62,DL$2,DL$4,DL$3)</f>
        <v>8.8650238075066848E-2</v>
      </c>
      <c r="DM62" s="16">
        <f ca="1">_xll.DBRW($B$3,$R$37,$R$38,$R$40,$R$41,$R$42,$Q62,DM$2,DM$4,DM$3)</f>
        <v>8.6948677844839811E-2</v>
      </c>
      <c r="DN62" s="17">
        <f ca="1">-(DL62-DM62)*100</f>
        <v>-0.17015602302270366</v>
      </c>
      <c r="DO62" s="14">
        <f ca="1">$AB62-$AG62-EI62</f>
        <v>-58972.298040054273</v>
      </c>
      <c r="DP62" s="15">
        <f ca="1">_xll.DBRW($B$3,$R$37,$R$38,$R$40,$R$41,$R$42,$Q62,DP$2,DP$4,DP$3)</f>
        <v>33155.615179856111</v>
      </c>
      <c r="DQ62" s="15">
        <f ca="1">_xll.DBRW($B$3,$R$37,$R$38,$R$40,$R$41,$R$42,$Q62,DQ$2,DQ$4,DQ$3)</f>
        <v>1.131082722833468E-4</v>
      </c>
      <c r="DR62" s="15">
        <f ca="1">_xll.DBRW($B$3,$R$37,$R$38,$R$40,$R$41,$R$42,$Q62,DR$2,DR$4,DR$3)</f>
        <v>42.303037542995384</v>
      </c>
      <c r="DS62" s="15">
        <f ca="1">_xll.DBRW($B$3,$R$37,$R$38,$R$40,$R$41,$R$42,$Q62,DS$2,DS$4,DS$3)</f>
        <v>92.666666666666671</v>
      </c>
      <c r="DT62" s="15">
        <f ca="1">_xll.DBRW($B$3,$R$37,$R$38,$R$40,$R$41,$R$42,$Q62,DT$2,DT$4,DT$3)</f>
        <v>819274</v>
      </c>
      <c r="DU62" s="15">
        <f ca="1">_xll.DBRW($B$3,$R$37,$R$38,$R$40,$R$41,$R$42,$Q62,DU$2,DU$4,DU$3)</f>
        <v>0</v>
      </c>
      <c r="DV62" s="15">
        <f ca="1">_xll.DBRW($B$3,$R$37,$R$38,$R$40,$R$41,$R$42,$Q62,DV$2,DV$4,DV$3)</f>
        <v>0</v>
      </c>
      <c r="DW62" s="15">
        <f ca="1">_xll.DBRW($B$3,$R$37,$R$38,$R$40,$R$41,$R$42,$Q62,DW$2,DW$4,DW$3)</f>
        <v>43.392762213039084</v>
      </c>
      <c r="DX62" s="15" t="str">
        <f ca="1">_xll.DBRW($B$3,$R$37,$R$38,$R$40,$R$41,$R$42,$Q62,DX$2,DX$4,DX$3)</f>
        <v/>
      </c>
      <c r="DY62" s="15">
        <f ca="1">_xll.DBRW($B$3,$R$37,$R$38,$R$40,$R$41,$R$42,$Q62,DY$2,DY$4,DY$3)</f>
        <v>1462386.73833333</v>
      </c>
      <c r="DZ62" s="15">
        <f ca="1">DP62-DU62</f>
        <v>33155.615179856111</v>
      </c>
      <c r="EA62" s="15">
        <f ca="1">DQ62-DV62</f>
        <v>1.131082722833468E-4</v>
      </c>
      <c r="EB62" s="15">
        <f ca="1">DR62-DW62</f>
        <v>-1.0897246700437009</v>
      </c>
      <c r="EC62" s="15">
        <f ca="1">IF(AND(DS62&lt;&gt;0,DX62&lt;&gt;0),-1*DZ62*DS62,0)</f>
        <v>-3072420.34</v>
      </c>
      <c r="ED62" s="15" t="e">
        <f ca="1">IF(AND(DS62&lt;&gt;0,DX62&lt;&gt;0,DT62&lt;&gt;0,DY62&lt;&gt;0),EA62/DV62*$AB62,)</f>
        <v>#DIV/0!</v>
      </c>
      <c r="EE62" s="15">
        <f ca="1">IF(AND(DT62&lt;&gt;0,DY62&lt;&gt;0),EB62*DL62*DT62,)</f>
        <v>-79145.433418088869</v>
      </c>
      <c r="EF62" s="15" t="e">
        <f ca="1">IF(AND(DS62&lt;&gt;0,DX62&lt;&gt;0,DT62&lt;&gt;0,DY62&lt;&gt;0),$AL62-EC62-ED62-EE62-EI62,)</f>
        <v>#DIV/0!</v>
      </c>
      <c r="EG62" s="15">
        <f ca="1">IF(OR(DS62=0,DX62=0,DT62=0,DY62=0),$AL62-EC62-ED62-EE62-EI62,)</f>
        <v>0</v>
      </c>
      <c r="EH62" s="15" t="e">
        <f ca="1">SUM(EC62:EG62)</f>
        <v>#DIV/0!</v>
      </c>
      <c r="EI62" s="15">
        <f ca="1">IF($V62&lt;&gt;0,IF($V62&gt;0,$W62/$V62,-$W62/$V62))*$AG62</f>
        <v>2504054.2080400544</v>
      </c>
      <c r="EJ62" s="15" t="e">
        <f ca="1">SUM(EH62:EI62)</f>
        <v>#DIV/0!</v>
      </c>
      <c r="EK62" s="16">
        <f ca="1">_xll.DBRW($B$3,$R$37,$R$38,$R$40,$R$41,$R$42,$Q62,EK$2,EK$4,EK$3)</f>
        <v>0.51117812518970673</v>
      </c>
      <c r="EL62" s="16">
        <f ca="1">_xll.DBRW($B$3,$R$37,$R$38,$R$40,$R$41,$R$42,$Q62,EL$2,EL$4,EL$3)</f>
        <v>0.31330103566194434</v>
      </c>
      <c r="EM62" s="17">
        <f ca="1">-(EK62-EL62)*100</f>
        <v>-19.787708952776239</v>
      </c>
      <c r="EN62" s="14">
        <f ca="1">$AC62-$AH62-FH62</f>
        <v>-6857980.3944834415</v>
      </c>
      <c r="EO62" s="15">
        <f ca="1">_xll.DBRW($B$3,$R$37,$R$38,$R$40,$R$41,$R$42,$Q62,EO$2,EO$4,EO$3)</f>
        <v>21.624387421058159</v>
      </c>
      <c r="EP62" s="15">
        <f ca="1">_xll.DBRW($B$3,$R$37,$R$38,$R$40,$R$41,$R$42,$Q62,EP$2,EP$4,EP$3)</f>
        <v>1</v>
      </c>
      <c r="EQ62" s="15">
        <f ca="1">_xll.DBRW($B$3,$R$37,$R$38,$R$40,$R$41,$R$42,$Q62,EQ$2,EQ$4,EQ$3)</f>
        <v>42.303037542995384</v>
      </c>
      <c r="ER62" s="15">
        <f ca="1">_xll.DBRW($B$3,$R$37,$R$38,$R$40,$R$41,$R$42,$Q62,ER$2,ER$4,ER$3)</f>
        <v>819274</v>
      </c>
      <c r="ES62" s="15">
        <f ca="1">_xll.DBRW($B$3,$R$37,$R$38,$R$40,$R$41,$R$42,$Q62,ES$2,ES$4,ES$3)</f>
        <v>819274</v>
      </c>
      <c r="ET62" s="15">
        <f ca="1">_xll.DBRW($B$3,$R$37,$R$38,$R$40,$R$41,$R$42,$Q62,ET$2,ET$4,ET$3)</f>
        <v>13.594997341577628</v>
      </c>
      <c r="EU62" s="15">
        <f ca="1">_xll.DBRW($B$3,$R$37,$R$38,$R$40,$R$41,$R$42,$Q62,EU$2,EU$4,EU$3)</f>
        <v>1</v>
      </c>
      <c r="EV62" s="15">
        <f ca="1">_xll.DBRW($B$3,$R$37,$R$38,$R$40,$R$41,$R$42,$Q62,EV$2,EV$4,EV$3)</f>
        <v>43.392762213039084</v>
      </c>
      <c r="EW62" s="15">
        <f ca="1">_xll.DBRW($B$3,$R$37,$R$38,$R$40,$R$41,$R$42,$Q62,EW$2,EW$4,EW$3)</f>
        <v>1462386.73833333</v>
      </c>
      <c r="EX62" s="15">
        <f ca="1">_xll.DBRW($B$3,$R$37,$R$38,$R$40,$R$41,$R$42,$Q62,EX$2,EX$4,EX$3)</f>
        <v>1462386.73833333</v>
      </c>
      <c r="EY62" s="15">
        <f ca="1">EO62-ET62</f>
        <v>8.0293900794805317</v>
      </c>
      <c r="EZ62" s="15">
        <f ca="1">EP62-EU62</f>
        <v>0</v>
      </c>
      <c r="FA62" s="15">
        <f ca="1">EQ62-EV62</f>
        <v>-1.0897246700437009</v>
      </c>
      <c r="FB62" s="15">
        <f ca="1">IF(AND(ER62&lt;&gt;0,EW62&lt;&gt;0),-1*EY62*ER62,0)</f>
        <v>-6578270.5279763332</v>
      </c>
      <c r="FC62" s="15">
        <f ca="1">IF(AND(ER62&lt;&gt;0,EW62&lt;&gt;0,ES62&lt;&gt;0,EX62&lt;&gt;0),EZ62/EU62*$AC62,)</f>
        <v>0</v>
      </c>
      <c r="FD62" s="15">
        <f ca="1">IF(AND(ES62&lt;&gt;0,EX62&lt;&gt;0),FA62*EK62*ES62,)</f>
        <v>-456371.1858024238</v>
      </c>
      <c r="FE62" s="15">
        <f ca="1">IF(AND(ER62&lt;&gt;0,EW62&lt;&gt;0,ES62&lt;&gt;0,EX62&lt;&gt;0),$AM62-FB62-FC62-FD62-FH62,)</f>
        <v>176661.31929531693</v>
      </c>
      <c r="FF62" s="15">
        <f ca="1">IF(OR(ER62=0,EW62=0,ES62=0,EX62=0),$AM62-FB62-FC62-FD62-FH62,)</f>
        <v>0</v>
      </c>
      <c r="FG62" s="15">
        <f ca="1">SUM(FB62:FF62)</f>
        <v>-6857980.3944834396</v>
      </c>
      <c r="FH62" s="15">
        <f ca="1">IF($V62&lt;&gt;0,IF($V62&gt;0,$W62/$V62,-$W62/$V62))*$AH62</f>
        <v>9022825.8344834428</v>
      </c>
      <c r="FI62" s="15">
        <f ca="1">SUM(FG62:FH62)</f>
        <v>2164845.4400000032</v>
      </c>
      <c r="FJ62" s="20"/>
      <c r="FK62" s="85">
        <f ca="1">BL62+CK62+DJ62+EI62+FH62</f>
        <v>30158363.230309121</v>
      </c>
      <c r="FL62" s="21"/>
      <c r="FM62" s="22"/>
      <c r="FN62" s="104">
        <f ca="1">_xll.DBRW($B$3,$R$37,$R$38,$R$40,$R$41,$R$42,$Q62,FN$2,FN$4,FN$3)</f>
        <v>-12941594.870000001</v>
      </c>
      <c r="FO62" s="105">
        <f ca="1">IF(U62&lt;&gt;0,FN62/U62,0)</f>
        <v>-0.37341097224234754</v>
      </c>
      <c r="FP62" s="104">
        <f ca="1">_xll.DBRW($B$3,$R$37,$R$38,$R$40,$R$41,$R$42,$Q62,FP$2,FP$4,FP$3)</f>
        <v>-2994771.0700000036</v>
      </c>
      <c r="FQ62" s="105">
        <f ca="1">IF(V62&lt;&gt;0,FP62/V62,0)</f>
        <v>-4.7193707077233457E-2</v>
      </c>
      <c r="FR62" s="86">
        <f ca="1">FN62-FP62</f>
        <v>-9946823.799999997</v>
      </c>
      <c r="FS62" s="103">
        <f ca="1">(FO62-FQ62)*100</f>
        <v>-32.621726516511409</v>
      </c>
      <c r="FT62" s="23"/>
      <c r="FV62" s="37"/>
      <c r="FW62" s="37"/>
      <c r="FX62" s="37"/>
      <c r="FY62" s="37"/>
      <c r="FZ62" s="37"/>
      <c r="GA62" s="37"/>
      <c r="GB62" s="37"/>
      <c r="GC62" s="37"/>
      <c r="GD62" s="37"/>
      <c r="GE62" s="37"/>
      <c r="GF62" s="37"/>
      <c r="GG62" s="37"/>
      <c r="GH62" s="37"/>
    </row>
    <row r="63" spans="1:190" ht="15" customHeight="1" x14ac:dyDescent="0.25">
      <c r="A63">
        <f ca="1">IF(ROW()=ROW($A$60),0,1)</f>
        <v>1</v>
      </c>
      <c r="D63" s="30"/>
      <c r="E63" s="30"/>
      <c r="F63" s="30">
        <f ca="1">IF(A63&lt;&gt;0,IF((AO63+BN63+CM63+DL63+EK63)&lt;&gt;0,ROUND((1-(AO63+BN63+CM63+DL63+EK63))-FO63,5),"VERIF. ELIGIBILITE PMM"),"CHECK "&amp;D48)</f>
        <v>0</v>
      </c>
      <c r="G63" s="30"/>
      <c r="H63" s="30"/>
      <c r="I63" s="30"/>
      <c r="J63" s="30">
        <f ca="1">IF(A63&lt;&gt;0,IF((AP63+BO63+CN63+DM63+EL63)&lt;&gt;0,ROUND((1-(AP63+BO63+CN63+DM63+EL63))-FQ63,5),"VERIF. ELIGIBILITE PMM"),"CHECK "&amp;D49)</f>
        <v>0</v>
      </c>
      <c r="K63" s="30">
        <f ca="1">IF(A63&lt;&gt;0,ROUND(W63+AR63+BQ63+CP63+DO63+EN63+FK63-FR63,5),"CHECK ")</f>
        <v>0</v>
      </c>
      <c r="L63" s="4"/>
      <c r="M63" s="9"/>
      <c r="N63" s="10"/>
      <c r="O63" s="9"/>
      <c r="P63" s="11"/>
      <c r="Q63" s="130" t="s">
        <v>330</v>
      </c>
      <c r="R63" s="130"/>
      <c r="S63" s="12"/>
      <c r="T63" s="13"/>
      <c r="U63" s="84">
        <f ca="1">_xll.DBRW($B$3,$R$37,$R$38,$R$40,$R$41,$R$42,$Q63,U$2,U$4,U$3)</f>
        <v>103415271.27999999</v>
      </c>
      <c r="V63" s="84">
        <f ca="1">_xll.DBRW($B$3,$R$37,$R$38,$R$40,$R$41,$R$42,$Q63,V$2,V$4,V$3)</f>
        <v>116977208.98999999</v>
      </c>
      <c r="W63" s="85">
        <f ca="1">U63-V63</f>
        <v>-13561937.710000008</v>
      </c>
      <c r="X63" s="106">
        <f ca="1">IF(V63&lt;&gt;0,W63/V63,0)</f>
        <v>-0.1159365813827835</v>
      </c>
      <c r="Y63" s="15">
        <f ca="1">_xll.DBRW($B$3,$R$37,$R$38,$R$40,$R$41,$R$42,$Q63,Y$2,Y$4,Y$3)</f>
        <v>-59168125.04999999</v>
      </c>
      <c r="Z63" s="15">
        <f ca="1">_xll.DBRW($B$3,$R$37,$R$38,$R$40,$R$41,$R$42,$Q63,Z$2,Z$4,Z$3)</f>
        <v>-18958223.410000004</v>
      </c>
      <c r="AA63" s="15">
        <f ca="1">_xll.DBRW($B$3,$R$37,$R$38,$R$40,$R$41,$R$42,$Q63,AA$2,AA$4,AA$3)</f>
        <v>-8730567.620000001</v>
      </c>
      <c r="AB63" s="15">
        <f ca="1">_xll.DBRW($B$3,$R$37,$R$38,$R$40,$R$41,$R$42,$Q63,AB$2,AB$4,AB$3)</f>
        <v>-1010559.0899999997</v>
      </c>
      <c r="AC63" s="15">
        <f ca="1">_xll.DBRW($B$3,$R$37,$R$38,$R$40,$R$41,$R$42,$Q63,AC$2,AC$4,AC$3)</f>
        <v>-12567589.68</v>
      </c>
      <c r="AD63" s="15">
        <f ca="1">_xll.DBRW($B$3,$R$37,$R$38,$R$40,$R$41,$R$42,$Q63,AD$2,AD$4,AD$3)</f>
        <v>-66641078.729999997</v>
      </c>
      <c r="AE63" s="15">
        <f ca="1">_xll.DBRW($B$3,$R$37,$R$38,$R$40,$R$41,$R$42,$Q63,AE$2,AE$4,AE$3)</f>
        <v>-19621940.449999992</v>
      </c>
      <c r="AF63" s="15">
        <f ca="1">_xll.DBRW($B$3,$R$37,$R$38,$R$40,$R$41,$R$42,$Q63,AF$2,AF$4,AF$3)</f>
        <v>-10036930</v>
      </c>
      <c r="AG63" s="15">
        <f ca="1">_xll.DBRW($B$3,$R$37,$R$38,$R$40,$R$41,$R$42,$Q63,AG$2,AG$4,AG$3)</f>
        <v>-1144640.32</v>
      </c>
      <c r="AH63" s="15">
        <f ca="1">_xll.DBRW($B$3,$R$37,$R$38,$R$40,$R$41,$R$42,$Q63,AH$2,AH$4,AH$3)</f>
        <v>-14213321.340000002</v>
      </c>
      <c r="AI63" s="15">
        <f ca="1">Y63-AD63</f>
        <v>7472953.6800000072</v>
      </c>
      <c r="AJ63" s="15">
        <f ca="1">Z63-AE63</f>
        <v>663717.03999998793</v>
      </c>
      <c r="AK63" s="15">
        <f ca="1">AA63-AF63</f>
        <v>1306362.379999999</v>
      </c>
      <c r="AL63" s="15">
        <f ca="1">AB63-AG63</f>
        <v>134081.23000000033</v>
      </c>
      <c r="AM63" s="15">
        <f ca="1">AC63-AH63</f>
        <v>1645731.660000002</v>
      </c>
      <c r="AN63" s="20"/>
      <c r="AO63" s="16">
        <f ca="1">_xll.DBRW($B$3,$R$37,$R$38,$R$40,$R$41,$R$42,$Q63,AO$2,AO$4,AO$3)</f>
        <v>0.57214108049671419</v>
      </c>
      <c r="AP63" s="16">
        <f ca="1">_xll.DBRW($B$3,$R$37,$R$38,$R$40,$R$41,$R$42,$Q63,AP$2,AP$4,AP$3)</f>
        <v>0.56969284278014298</v>
      </c>
      <c r="AQ63" s="17">
        <f ca="1">-(AO63-AP63)*100</f>
        <v>-0.2448237716571211</v>
      </c>
      <c r="AR63" s="14">
        <f ca="1">$Y63-$AD63-BL63</f>
        <v>-253185.16761711985</v>
      </c>
      <c r="AS63" s="18">
        <f ca="1">_xll.DBRW($B$3,$R$37,$R$38,$R$40,$R$41,$R$42,$Q63,AS$2,AS$4,AS$3)</f>
        <v>42.293155861329524</v>
      </c>
      <c r="AT63" s="19">
        <f ca="1">_xll.DBRW($B$3,$R$37,$R$38,$R$40,$R$41,$R$42,$Q63,AT$2,AT$4,AT$3)</f>
        <v>1.8095977234510412</v>
      </c>
      <c r="AU63" s="18">
        <f ca="1">_xll.DBRW($B$3,$R$37,$R$38,$R$40,$R$41,$R$42,$Q63,AU$2,AU$4,AU$3)</f>
        <v>133.76700463070753</v>
      </c>
      <c r="AV63" s="15">
        <f ca="1">_xll.DBRW($B$3,$R$37,$R$38,$R$40,$R$41,$R$42,$Q63,AV$2,AV$4,AV$3)</f>
        <v>1399000</v>
      </c>
      <c r="AW63" s="15">
        <f ca="1">_xll.DBRW($B$3,$R$37,$R$38,$R$40,$R$41,$R$42,$Q63,AW$2,AW$4,AW$3)</f>
        <v>773100</v>
      </c>
      <c r="AX63" s="18">
        <f ca="1">_xll.DBRW($B$3,$R$37,$R$38,$R$40,$R$41,$R$42,$Q63,AX$2,AX$4,AX$3)</f>
        <v>42.50068796556122</v>
      </c>
      <c r="AY63" s="19">
        <f ca="1">_xll.DBRW($B$3,$R$37,$R$38,$R$40,$R$41,$R$42,$Q63,AY$2,AY$4,AY$3)</f>
        <v>1.7598204264870931</v>
      </c>
      <c r="AZ63" s="18">
        <f ca="1">_xll.DBRW($B$3,$R$37,$R$38,$R$40,$R$41,$R$42,$Q63,AZ$2,AZ$4,AZ$3)</f>
        <v>131.28755217732885</v>
      </c>
      <c r="BA63" s="15">
        <f ca="1">_xll.DBRW($B$3,$R$37,$R$38,$R$40,$R$41,$R$42,$Q63,BA$2,BA$4,BA$3)</f>
        <v>1568000</v>
      </c>
      <c r="BB63" s="15">
        <f ca="1">_xll.DBRW($B$3,$R$37,$R$38,$R$40,$R$41,$R$42,$Q63,BB$2,BB$4,BB$3)</f>
        <v>891000</v>
      </c>
      <c r="BC63" s="18">
        <f ca="1">AS63-AX63</f>
        <v>-0.20753210423169577</v>
      </c>
      <c r="BD63" s="18">
        <f ca="1">AT63-AY63</f>
        <v>4.9777296963948059E-2</v>
      </c>
      <c r="BE63" s="18">
        <f ca="1">AU63-AZ63</f>
        <v>2.4794524533786841</v>
      </c>
      <c r="BF63" s="15">
        <f ca="1">IF(AND(AV63&lt;&gt;0,BA63&lt;&gt;0),-1*BC63*AV63,0)</f>
        <v>290337.41382014239</v>
      </c>
      <c r="BG63" s="15">
        <f ca="1">IF(AND(AV63&lt;&gt;0,BA63&lt;&gt;0,AW63&lt;&gt;0,BB63&lt;&gt;0),BD63/AY63*$Y63,)</f>
        <v>-1673596.5142154032</v>
      </c>
      <c r="BH63" s="15">
        <f ca="1">IF(AND(AW63&lt;&gt;0,BB63&lt;&gt;0),BE63*AO63*AW63,)</f>
        <v>1096717.0358792788</v>
      </c>
      <c r="BI63" s="15">
        <f ca="1">IF(AND(AV63&lt;&gt;0,BA63&lt;&gt;0,AW63&lt;&gt;0,BB63&lt;&gt;0),$AI63-BF63-BG63-BH63-BL63,)</f>
        <v>33356.896898863837</v>
      </c>
      <c r="BJ63" s="15">
        <f ca="1">IF(OR(AV63=0,BA63=0,AW63=0,BB63=0),$AI63-BF63-BG63-BH63-BL63,)</f>
        <v>0</v>
      </c>
      <c r="BK63" s="15">
        <f ca="1">SUM(BF63:BJ63)</f>
        <v>-253185.16761711822</v>
      </c>
      <c r="BL63" s="15">
        <f ca="1">IF($V63&lt;&gt;0,IF($V63&gt;0,$W63/$V63,-$W63/$V63))*$AD63</f>
        <v>7726138.847617127</v>
      </c>
      <c r="BM63" s="15">
        <f ca="1">SUM(BK63:BL63)</f>
        <v>7472953.680000009</v>
      </c>
      <c r="BN63" s="16">
        <f ca="1">_xll.DBRW($B$3,$R$37,$R$38,$R$40,$R$41,$R$42,$Q63,BN$2,BN$4,BN$3)</f>
        <v>0.18332131391571788</v>
      </c>
      <c r="BO63" s="16">
        <f ca="1">_xll.DBRW($B$3,$R$37,$R$38,$R$40,$R$41,$R$42,$Q63,BO$2,BO$4,BO$3)</f>
        <v>0.16774156794660244</v>
      </c>
      <c r="BP63" s="17">
        <f ca="1">-(BN63-BO63)*100</f>
        <v>-1.5579745969115433</v>
      </c>
      <c r="BQ63" s="14">
        <f ca="1">$Z63-$AE63-CK63</f>
        <v>-1611183.6558695678</v>
      </c>
      <c r="BR63" s="15">
        <f ca="1">_xll.DBRW($B$3,$R$37,$R$38,$R$40,$R$41,$R$42,$Q63,BR$2,BR$4,BR$3)</f>
        <v>0.88759051883965689</v>
      </c>
      <c r="BS63" s="15">
        <f ca="1">_xll.DBRW($B$3,$R$37,$R$38,$R$40,$R$41,$R$42,$Q63,BS$2,BS$4,BS$3)</f>
        <v>27.627991204242658</v>
      </c>
      <c r="BT63" s="15">
        <f ca="1">_xll.DBRW($B$3,$R$37,$R$38,$R$40,$R$41,$R$42,$Q63,BT$2,BT$4,BT$3)</f>
        <v>133.76700463070753</v>
      </c>
      <c r="BU63" s="15">
        <f ca="1">_xll.DBRW($B$3,$R$37,$R$38,$R$40,$R$41,$R$42,$Q63,BU$2,BU$4,BU$3)</f>
        <v>21359200</v>
      </c>
      <c r="BV63" s="15">
        <f ca="1">_xll.DBRW($B$3,$R$37,$R$38,$R$40,$R$41,$R$42,$Q63,BV$2,BV$4,BV$3)</f>
        <v>773100</v>
      </c>
      <c r="BW63" s="15">
        <f ca="1">_xll.DBRW($B$3,$R$37,$R$38,$R$40,$R$41,$R$42,$Q63,BW$2,BW$4,BW$3)</f>
        <v>0.7981041511588306</v>
      </c>
      <c r="BX63" s="15">
        <f ca="1">_xll.DBRW($B$3,$R$37,$R$38,$R$40,$R$41,$R$42,$Q63,BX$2,BX$4,BX$3)</f>
        <v>27.593365881032547</v>
      </c>
      <c r="BY63" s="15">
        <f ca="1">_xll.DBRW($B$3,$R$37,$R$38,$R$40,$R$41,$R$42,$Q63,BY$2,BY$4,BY$3)</f>
        <v>131.28755217732885</v>
      </c>
      <c r="BZ63" s="15">
        <f ca="1">_xll.DBRW($B$3,$R$37,$R$38,$R$40,$R$41,$R$42,$Q63,BZ$2,BZ$4,BZ$3)</f>
        <v>24585689</v>
      </c>
      <c r="CA63" s="15">
        <f ca="1">_xll.DBRW($B$3,$R$37,$R$38,$R$40,$R$41,$R$42,$Q63,CA$2,CA$4,CA$3)</f>
        <v>891000</v>
      </c>
      <c r="CB63" s="15">
        <f ca="1">BR63-BW63</f>
        <v>8.9486367680826295E-2</v>
      </c>
      <c r="CC63" s="15">
        <f ca="1">BS63-BX63</f>
        <v>3.4625323210111247E-2</v>
      </c>
      <c r="CD63" s="15">
        <f ca="1">BT63-BY63</f>
        <v>2.4794524533786841</v>
      </c>
      <c r="CE63" s="15">
        <f ca="1">IF(AND(BU63&lt;&gt;0,BZ63&lt;&gt;0),-1*CB63*BU63,0)</f>
        <v>-1911357.2245683051</v>
      </c>
      <c r="CF63" s="15">
        <f ca="1">IF(AND(BU63&lt;&gt;0,BZ63&lt;&gt;0,BV63&lt;&gt;0,CA63&lt;&gt;0),CC63/BX63*$Z63,)</f>
        <v>-23789.581013455678</v>
      </c>
      <c r="CG63" s="15">
        <f ca="1">IF(AND(BV63&lt;&gt;0,CA63&lt;&gt;0),CD63*BN63*BV63,)</f>
        <v>351402.15388238581</v>
      </c>
      <c r="CH63" s="15">
        <f ca="1">IF(AND(BU63&lt;&gt;0,BZ63&lt;&gt;0,BV63&lt;&gt;0,CA63&lt;&gt;0),$AJ63-CE63-CF63-CG63-CK63,)</f>
        <v>-27439.004170192871</v>
      </c>
      <c r="CI63" s="15">
        <f ca="1">IF(OR(BU63=0,BZ63=0,BV63=0,CA63=0),$AJ63-CE63-CF63-CG63-CK63,)</f>
        <v>0</v>
      </c>
      <c r="CJ63" s="15">
        <f ca="1">SUM(CE63:CI63)</f>
        <v>-1611183.6558695678</v>
      </c>
      <c r="CK63" s="15">
        <f ca="1">IF($V63&lt;&gt;0,IF($V63&gt;0,$W63/$V63,-$W63/$V63))*$AE63</f>
        <v>2274900.6958695557</v>
      </c>
      <c r="CL63" s="15">
        <f ca="1">SUM(CJ63:CK63)</f>
        <v>663717.03999998793</v>
      </c>
      <c r="CM63" s="16">
        <f ca="1">_xll.DBRW($B$3,$R$37,$R$38,$R$40,$R$41,$R$42,$Q63,CM$2,CM$4,CM$3)</f>
        <v>8.4422421485137566E-2</v>
      </c>
      <c r="CN63" s="16">
        <f ca="1">_xll.DBRW($B$3,$R$37,$R$38,$R$40,$R$41,$R$42,$Q63,CN$2,CN$4,CN$3)</f>
        <v>8.5802440378433251E-2</v>
      </c>
      <c r="CO63" s="17">
        <f ca="1">-(CM63-CN63)*100</f>
        <v>0.13800188932956842</v>
      </c>
      <c r="CP63" s="14">
        <f ca="1">$AA63-$AF63-DJ63</f>
        <v>142715.02822169778</v>
      </c>
      <c r="CQ63" s="15">
        <f ca="1">_xll.DBRW($B$3,$R$37,$R$38,$R$40,$R$41,$R$42,$Q63,CQ$2,CQ$4,CQ$3)</f>
        <v>0.93776236519871115</v>
      </c>
      <c r="CR63" s="15">
        <f ca="1">_xll.DBRW($B$3,$R$37,$R$38,$R$40,$R$41,$R$42,$Q63,CR$2,CR$4,CR$3)</f>
        <v>12.042426594231017</v>
      </c>
      <c r="CS63" s="15">
        <f ca="1">_xll.DBRW($B$3,$R$37,$R$38,$R$40,$R$41,$R$42,$Q63,CS$2,CS$4,CS$3)</f>
        <v>133.76700463070753</v>
      </c>
      <c r="CT63" s="15">
        <f ca="1">_xll.DBRW($B$3,$R$37,$R$38,$R$40,$R$41,$R$42,$Q63,CT$2,CT$4,CT$3)</f>
        <v>9310000</v>
      </c>
      <c r="CU63" s="15">
        <f ca="1">_xll.DBRW($B$3,$R$37,$R$38,$R$40,$R$41,$R$42,$Q63,CU$2,CU$4,CU$3)</f>
        <v>773100</v>
      </c>
      <c r="CV63" s="15">
        <f ca="1">_xll.DBRW($B$3,$R$37,$R$38,$R$40,$R$41,$R$42,$Q63,CV$2,CV$4,CV$3)</f>
        <v>0.9494022848054563</v>
      </c>
      <c r="CW63" s="15">
        <f ca="1">_xll.DBRW($B$3,$R$37,$R$38,$R$40,$R$41,$R$42,$Q63,CW$2,CW$4,CW$3)</f>
        <v>11.865141414141414</v>
      </c>
      <c r="CX63" s="15">
        <f ca="1">_xll.DBRW($B$3,$R$37,$R$38,$R$40,$R$41,$R$42,$Q63,CX$2,CX$4,CX$3)</f>
        <v>131.28755217732885</v>
      </c>
      <c r="CY63" s="15">
        <f ca="1">_xll.DBRW($B$3,$R$37,$R$38,$R$40,$R$41,$R$42,$Q63,CY$2,CY$4,CY$3)</f>
        <v>10571841</v>
      </c>
      <c r="CZ63" s="15">
        <f ca="1">_xll.DBRW($B$3,$R$37,$R$38,$R$40,$R$41,$R$42,$Q63,CZ$2,CZ$4,CZ$3)</f>
        <v>891000</v>
      </c>
      <c r="DA63" s="15">
        <f ca="1">CQ63-CV63</f>
        <v>-1.1639919606745153E-2</v>
      </c>
      <c r="DB63" s="15">
        <f ca="1">CR63-CW63</f>
        <v>0.17728518008960314</v>
      </c>
      <c r="DC63" s="15">
        <f ca="1">CS63-CX63</f>
        <v>2.4794524533786841</v>
      </c>
      <c r="DD63" s="15">
        <f ca="1">IF(AND(CT63&lt;&gt;0,CY63&lt;&gt;0),-1*DA63*CT63,0)</f>
        <v>108367.65153879738</v>
      </c>
      <c r="DE63" s="15">
        <f ca="1">IF(AND(CT63&lt;&gt;0,CY63&lt;&gt;0,CU63&lt;&gt;0,CZ63&lt;&gt;0),DB63/CW63*$AA63,)</f>
        <v>-130449.37255879812</v>
      </c>
      <c r="DF63" s="15">
        <f ca="1">IF(AND(CU63&lt;&gt;0,CZ63&lt;&gt;0),DC63*CM63*CU63,)</f>
        <v>161826.35893327175</v>
      </c>
      <c r="DG63" s="15">
        <f ca="1">IF(AND(CT63&lt;&gt;0,CY63&lt;&gt;0,CU63&lt;&gt;0,CZ63&lt;&gt;0),$AK63-DD63-DE63-DF63-DJ63,)</f>
        <v>2970.3903084266931</v>
      </c>
      <c r="DH63" s="15">
        <f ca="1">IF(OR(CT63=0,CY63=0,CU63=0,CZ63=0),$AK63-DD63-DE63-DF63-DJ63,)</f>
        <v>0</v>
      </c>
      <c r="DI63" s="15">
        <f ca="1">SUM(DD63:DH63)</f>
        <v>142715.02822169772</v>
      </c>
      <c r="DJ63" s="15">
        <f ca="1">IF($V63&lt;&gt;0,IF($V63&gt;0,$W63/$V63,-$W63/$V63))*$AF63</f>
        <v>1163647.3517783012</v>
      </c>
      <c r="DK63" s="15">
        <f ca="1">SUM(DI63:DJ63)</f>
        <v>1306362.379999999</v>
      </c>
      <c r="DL63" s="16">
        <f ca="1">_xll.DBRW($B$3,$R$37,$R$38,$R$40,$R$41,$R$42,$Q63,DL$2,DL$4,DL$3)</f>
        <v>9.7718555247404467E-3</v>
      </c>
      <c r="DM63" s="16">
        <f ca="1">_xll.DBRW($B$3,$R$37,$R$38,$R$40,$R$41,$R$42,$Q63,DM$2,DM$4,DM$3)</f>
        <v>9.7851566974713148E-3</v>
      </c>
      <c r="DN63" s="17">
        <f ca="1">-(DL63-DM63)*100</f>
        <v>1.3301172730868088E-3</v>
      </c>
      <c r="DO63" s="14">
        <f ca="1">$AB63-$AG63-EI63</f>
        <v>1375.5443863049732</v>
      </c>
      <c r="DP63" s="15">
        <f ca="1">_xll.DBRW($B$3,$R$37,$R$38,$R$40,$R$41,$R$42,$Q63,DP$2,DP$4,DP$3)</f>
        <v>1825.9973231801755</v>
      </c>
      <c r="DQ63" s="15">
        <f ca="1">_xll.DBRW($B$3,$R$37,$R$38,$R$40,$R$41,$R$42,$Q63,DQ$2,DQ$4,DQ$3)</f>
        <v>7.1585638523938874E-4</v>
      </c>
      <c r="DR63" s="15">
        <f ca="1">_xll.DBRW($B$3,$R$37,$R$38,$R$40,$R$41,$R$42,$Q63,DR$2,DR$4,DR$3)</f>
        <v>133.76700463070753</v>
      </c>
      <c r="DS63" s="15">
        <f ca="1">_xll.DBRW($B$3,$R$37,$R$38,$R$40,$R$41,$R$42,$Q63,DS$2,DS$4,DS$3)</f>
        <v>553.42857142857144</v>
      </c>
      <c r="DT63" s="15">
        <f ca="1">_xll.DBRW($B$3,$R$37,$R$38,$R$40,$R$41,$R$42,$Q63,DT$2,DT$4,DT$3)</f>
        <v>773100</v>
      </c>
      <c r="DU63" s="15">
        <f ca="1">_xll.DBRW($B$3,$R$37,$R$38,$R$40,$R$41,$R$42,$Q63,DU$2,DU$4,DU$3)</f>
        <v>2081.1642181818183</v>
      </c>
      <c r="DV63" s="15">
        <f ca="1">_xll.DBRW($B$3,$R$37,$R$38,$R$40,$R$41,$R$42,$Q63,DV$2,DV$4,DV$3)</f>
        <v>6.1728395061728394E-4</v>
      </c>
      <c r="DW63" s="15">
        <f ca="1">_xll.DBRW($B$3,$R$37,$R$38,$R$40,$R$41,$R$42,$Q63,DW$2,DW$4,DW$3)</f>
        <v>131.28755217732885</v>
      </c>
      <c r="DX63" s="15">
        <f ca="1">_xll.DBRW($B$3,$R$37,$R$38,$R$40,$R$41,$R$42,$Q63,DX$2,DX$4,DX$3)</f>
        <v>550</v>
      </c>
      <c r="DY63" s="15">
        <f ca="1">_xll.DBRW($B$3,$R$37,$R$38,$R$40,$R$41,$R$42,$Q63,DY$2,DY$4,DY$3)</f>
        <v>891000</v>
      </c>
      <c r="DZ63" s="15">
        <f ca="1">DP63-DU63</f>
        <v>-255.16689500164284</v>
      </c>
      <c r="EA63" s="15">
        <f ca="1">DQ63-DV63</f>
        <v>9.8572434622104803E-5</v>
      </c>
      <c r="EB63" s="15">
        <f ca="1">DR63-DW63</f>
        <v>2.4794524533786841</v>
      </c>
      <c r="EC63" s="15">
        <f ca="1">IF(AND(DS63&lt;&gt;0,DX63&lt;&gt;0),-1*DZ63*DS63,0)</f>
        <v>141216.65017662349</v>
      </c>
      <c r="ED63" s="15">
        <f ca="1">IF(AND(DS63&lt;&gt;0,DX63&lt;&gt;0,DT63&lt;&gt;0,DY63&lt;&gt;0),EA63/DV63*$AB63,)</f>
        <v>-161373.49712589392</v>
      </c>
      <c r="EE63" s="15">
        <f ca="1">IF(AND(DT63&lt;&gt;0,DY63&lt;&gt;0),EB63*DL63*DT63,)</f>
        <v>18731.324827837536</v>
      </c>
      <c r="EF63" s="15">
        <f ca="1">IF(AND(DS63&lt;&gt;0,DX63&lt;&gt;0,DT63&lt;&gt;0,DY63&lt;&gt;0),$AL63-EC63-ED63-EE63-EI63,)</f>
        <v>2801.0665077378799</v>
      </c>
      <c r="EG63" s="15">
        <f ca="1">IF(OR(DS63=0,DX63=0,DT63=0,DY63=0),$AL63-EC63-ED63-EE63-EI63,)</f>
        <v>0</v>
      </c>
      <c r="EH63" s="15">
        <f ca="1">SUM(EC63:EG63)</f>
        <v>1375.5443863049841</v>
      </c>
      <c r="EI63" s="15">
        <f ca="1">IF($V63&lt;&gt;0,IF($V63&gt;0,$W63/$V63,-$W63/$V63))*$AG63</f>
        <v>132705.68561369536</v>
      </c>
      <c r="EJ63" s="15">
        <f ca="1">SUM(EH63:EI63)</f>
        <v>134081.23000000033</v>
      </c>
      <c r="EK63" s="16">
        <f ca="1">_xll.DBRW($B$3,$R$37,$R$38,$R$40,$R$41,$R$42,$Q63,EK$2,EK$4,EK$3)</f>
        <v>0.12152547224841549</v>
      </c>
      <c r="EL63" s="16">
        <f ca="1">_xll.DBRW($B$3,$R$37,$R$38,$R$40,$R$41,$R$42,$Q63,EL$2,EL$4,EL$3)</f>
        <v>0.12150504754490296</v>
      </c>
      <c r="EM63" s="17">
        <f ca="1">-(EK63-EL63)*100</f>
        <v>-2.0424703512531006E-3</v>
      </c>
      <c r="EN63" s="14">
        <f ca="1">$AC63-$AH63-FH63</f>
        <v>-2112.2262545614503</v>
      </c>
      <c r="EO63" s="15">
        <f ca="1">_xll.DBRW($B$3,$R$37,$R$38,$R$40,$R$41,$R$42,$Q63,EO$2,EO$4,EO$3)</f>
        <v>16.256098409002714</v>
      </c>
      <c r="EP63" s="15">
        <f ca="1">_xll.DBRW($B$3,$R$37,$R$38,$R$40,$R$41,$R$42,$Q63,EP$2,EP$4,EP$3)</f>
        <v>1</v>
      </c>
      <c r="EQ63" s="15">
        <f ca="1">_xll.DBRW($B$3,$R$37,$R$38,$R$40,$R$41,$R$42,$Q63,EQ$2,EQ$4,EQ$3)</f>
        <v>133.76700463070753</v>
      </c>
      <c r="ER63" s="15">
        <f ca="1">_xll.DBRW($B$3,$R$37,$R$38,$R$40,$R$41,$R$42,$Q63,ER$2,ER$4,ER$3)</f>
        <v>773100</v>
      </c>
      <c r="ES63" s="15">
        <f ca="1">_xll.DBRW($B$3,$R$37,$R$38,$R$40,$R$41,$R$42,$Q63,ES$2,ES$4,ES$3)</f>
        <v>773100</v>
      </c>
      <c r="ET63" s="15">
        <f ca="1">_xll.DBRW($B$3,$R$37,$R$38,$R$40,$R$41,$R$42,$Q63,ET$2,ET$4,ET$3)</f>
        <v>15.952100269360269</v>
      </c>
      <c r="EU63" s="15">
        <f ca="1">_xll.DBRW($B$3,$R$37,$R$38,$R$40,$R$41,$R$42,$Q63,EU$2,EU$4,EU$3)</f>
        <v>1</v>
      </c>
      <c r="EV63" s="15">
        <f ca="1">_xll.DBRW($B$3,$R$37,$R$38,$R$40,$R$41,$R$42,$Q63,EV$2,EV$4,EV$3)</f>
        <v>131.28755217732885</v>
      </c>
      <c r="EW63" s="15">
        <f ca="1">_xll.DBRW($B$3,$R$37,$R$38,$R$40,$R$41,$R$42,$Q63,EW$2,EW$4,EW$3)</f>
        <v>891000</v>
      </c>
      <c r="EX63" s="15">
        <f ca="1">_xll.DBRW($B$3,$R$37,$R$38,$R$40,$R$41,$R$42,$Q63,EX$2,EX$4,EX$3)</f>
        <v>891000</v>
      </c>
      <c r="EY63" s="15">
        <f ca="1">EO63-ET63</f>
        <v>0.30399813964244515</v>
      </c>
      <c r="EZ63" s="15">
        <f ca="1">EP63-EU63</f>
        <v>0</v>
      </c>
      <c r="FA63" s="15">
        <f ca="1">EQ63-EV63</f>
        <v>2.4794524533786841</v>
      </c>
      <c r="FB63" s="15">
        <f ca="1">IF(AND(ER63&lt;&gt;0,EW63&lt;&gt;0),-1*EY63*ER63,0)</f>
        <v>-235020.96175757435</v>
      </c>
      <c r="FC63" s="15">
        <f ca="1">IF(AND(ER63&lt;&gt;0,EW63&lt;&gt;0,ES63&lt;&gt;0,EX63&lt;&gt;0),EZ63/EU63*$AC63,)</f>
        <v>0</v>
      </c>
      <c r="FD63" s="15">
        <f ca="1">IF(AND(ES63&lt;&gt;0,EX63&lt;&gt;0),FA63*EK63*ES63,)</f>
        <v>232947.88689601392</v>
      </c>
      <c r="FE63" s="15">
        <f ca="1">IF(AND(ER63&lt;&gt;0,EW63&lt;&gt;0,ES63&lt;&gt;0,EX63&lt;&gt;0),$AM63-FB63-FC63-FD63-FH63,)</f>
        <v>-39.151393001200631</v>
      </c>
      <c r="FF63" s="15">
        <f ca="1">IF(OR(ER63=0,EW63=0,ES63=0,EX63=0),$AM63-FB63-FC63-FD63-FH63,)</f>
        <v>0</v>
      </c>
      <c r="FG63" s="15">
        <f ca="1">SUM(FB63:FF63)</f>
        <v>-2112.226254561625</v>
      </c>
      <c r="FH63" s="15">
        <f ca="1">IF($V63&lt;&gt;0,IF($V63&gt;0,$W63/$V63,-$W63/$V63))*$AH63</f>
        <v>1647843.8862545635</v>
      </c>
      <c r="FI63" s="15">
        <f ca="1">SUM(FG63:FH63)</f>
        <v>1645731.6600000018</v>
      </c>
      <c r="FJ63" s="20"/>
      <c r="FK63" s="85">
        <f ca="1">BL63+CK63+DJ63+EI63+FH63</f>
        <v>12945236.467133243</v>
      </c>
      <c r="FL63" s="21"/>
      <c r="FM63" s="22"/>
      <c r="FN63" s="104">
        <f ca="1">_xll.DBRW($B$3,$R$37,$R$38,$R$40,$R$41,$R$42,$Q63,FN$2,FN$4,FN$3)</f>
        <v>2980206.4299999983</v>
      </c>
      <c r="FO63" s="105">
        <f ca="1">IF(U63&lt;&gt;0,FN63/U63,0)</f>
        <v>2.881785632927461E-2</v>
      </c>
      <c r="FP63" s="104">
        <f ca="1">_xll.DBRW($B$3,$R$37,$R$38,$R$40,$R$41,$R$42,$Q63,FP$2,FP$4,FP$3)</f>
        <v>5319298.1499999901</v>
      </c>
      <c r="FQ63" s="105">
        <f ca="1">IF(V63&lt;&gt;0,FP63/V63,0)</f>
        <v>4.5472944652446952E-2</v>
      </c>
      <c r="FR63" s="86">
        <f ca="1">FN63-FP63</f>
        <v>-2339091.7199999918</v>
      </c>
      <c r="FS63" s="103">
        <f ca="1">(FO63-FQ63)*100</f>
        <v>-1.6655088323172342</v>
      </c>
      <c r="FT63" s="23"/>
      <c r="FV63" s="37"/>
      <c r="FW63" s="37"/>
      <c r="FX63" s="37"/>
      <c r="FY63" s="37"/>
      <c r="FZ63" s="37"/>
      <c r="GA63" s="37"/>
      <c r="GB63" s="37"/>
      <c r="GC63" s="37"/>
      <c r="GD63" s="37"/>
      <c r="GE63" s="37"/>
      <c r="GF63" s="37"/>
      <c r="GG63" s="37"/>
      <c r="GH63" s="37"/>
    </row>
    <row r="64" spans="1:190" ht="15" customHeight="1" x14ac:dyDescent="0.25">
      <c r="A64">
        <f ca="1">IF(ROW()=ROW($A$60),0,1)</f>
        <v>1</v>
      </c>
      <c r="D64" s="30"/>
      <c r="E64" s="30"/>
      <c r="F64" s="30">
        <f ca="1">IF(A64&lt;&gt;0,IF((AO64+BN64+CM64+DL64+EK64)&lt;&gt;0,ROUND((1-(AO64+BN64+CM64+DL64+EK64))-FO64,5),"VERIF. ELIGIBILITE PMM"),"CHECK "&amp;D49)</f>
        <v>0</v>
      </c>
      <c r="G64" s="30"/>
      <c r="H64" s="30"/>
      <c r="I64" s="30"/>
      <c r="J64" s="30">
        <f ca="1">IF(A64&lt;&gt;0,IF((AP64+BO64+CN64+DM64+EL64)&lt;&gt;0,ROUND((1-(AP64+BO64+CN64+DM64+EL64))-FQ64,5),"VERIF. ELIGIBILITE PMM"),"CHECK "&amp;D50)</f>
        <v>0</v>
      </c>
      <c r="K64" s="30">
        <f ca="1">IF(A64&lt;&gt;0,ROUND(W64+AR64+BQ64+CP64+DO64+EN64+FK64-FR64,5),"CHECK ")</f>
        <v>0</v>
      </c>
      <c r="L64" s="4"/>
      <c r="M64" s="9"/>
      <c r="N64" s="10"/>
      <c r="O64" s="9"/>
      <c r="P64" s="11"/>
      <c r="Q64" s="130" t="s">
        <v>264</v>
      </c>
      <c r="R64" s="130"/>
      <c r="S64" s="12"/>
      <c r="T64" s="13"/>
      <c r="U64" s="84">
        <f ca="1">_xll.DBRW($B$3,$R$37,$R$38,$R$40,$R$41,$R$42,$Q64,U$2,U$4,U$3)</f>
        <v>75764940.550000012</v>
      </c>
      <c r="V64" s="84">
        <f ca="1">_xll.DBRW($B$3,$R$37,$R$38,$R$40,$R$41,$R$42,$Q64,V$2,V$4,V$3)</f>
        <v>86039666.210000008</v>
      </c>
      <c r="W64" s="85">
        <f ca="1">U64-V64</f>
        <v>-10274725.659999996</v>
      </c>
      <c r="X64" s="106">
        <f ca="1">IF(V64&lt;&gt;0,W64/V64,0)</f>
        <v>-0.11941847420609601</v>
      </c>
      <c r="Y64" s="15">
        <f ca="1">_xll.DBRW($B$3,$R$37,$R$38,$R$40,$R$41,$R$42,$Q64,Y$2,Y$4,Y$3)</f>
        <v>-28327891.640000004</v>
      </c>
      <c r="Z64" s="15">
        <f ca="1">_xll.DBRW($B$3,$R$37,$R$38,$R$40,$R$41,$R$42,$Q64,Z$2,Z$4,Z$3)</f>
        <v>-12737678.910000004</v>
      </c>
      <c r="AA64" s="15">
        <f ca="1">_xll.DBRW($B$3,$R$37,$R$38,$R$40,$R$41,$R$42,$Q64,AA$2,AA$4,AA$3)</f>
        <v>-3401502.42</v>
      </c>
      <c r="AB64" s="15">
        <f ca="1">_xll.DBRW($B$3,$R$37,$R$38,$R$40,$R$41,$R$42,$Q64,AB$2,AB$4,AB$3)</f>
        <v>-15221.26</v>
      </c>
      <c r="AC64" s="15">
        <f ca="1">_xll.DBRW($B$3,$R$37,$R$38,$R$40,$R$41,$R$42,$Q64,AC$2,AC$4,AC$3)</f>
        <v>-19150039.38000001</v>
      </c>
      <c r="AD64" s="15">
        <f ca="1">_xll.DBRW($B$3,$R$37,$R$38,$R$40,$R$41,$R$42,$Q64,AD$2,AD$4,AD$3)</f>
        <v>-31311660.530000001</v>
      </c>
      <c r="AE64" s="15">
        <f ca="1">_xll.DBRW($B$3,$R$37,$R$38,$R$40,$R$41,$R$42,$Q64,AE$2,AE$4,AE$3)</f>
        <v>-14992232.020000003</v>
      </c>
      <c r="AF64" s="15">
        <f ca="1">_xll.DBRW($B$3,$R$37,$R$38,$R$40,$R$41,$R$42,$Q64,AF$2,AF$4,AF$3)</f>
        <v>-4142556.29</v>
      </c>
      <c r="AG64" s="15">
        <f ca="1">_xll.DBRW($B$3,$R$37,$R$38,$R$40,$R$41,$R$42,$Q64,AG$2,AG$4,AG$3)</f>
        <v>-16525.919999999998</v>
      </c>
      <c r="AH64" s="15">
        <f ca="1">_xll.DBRW($B$3,$R$37,$R$38,$R$40,$R$41,$R$42,$Q64,AH$2,AH$4,AH$3)</f>
        <v>-16464748.539999997</v>
      </c>
      <c r="AI64" s="15">
        <f ca="1">Y64-AD64</f>
        <v>2983768.8899999969</v>
      </c>
      <c r="AJ64" s="15">
        <f ca="1">Z64-AE64</f>
        <v>2254553.1099999994</v>
      </c>
      <c r="AK64" s="15">
        <f ca="1">AA64-AF64</f>
        <v>741053.87000000011</v>
      </c>
      <c r="AL64" s="15">
        <f ca="1">AB64-AG64</f>
        <v>1304.659999999998</v>
      </c>
      <c r="AM64" s="15">
        <f ca="1">AC64-AH64</f>
        <v>-2685290.8400000129</v>
      </c>
      <c r="AN64" s="20"/>
      <c r="AO64" s="16">
        <f ca="1">_xll.DBRW($B$3,$R$37,$R$38,$R$40,$R$41,$R$42,$Q64,AO$2,AO$4,AO$3)</f>
        <v>0.37389182165734569</v>
      </c>
      <c r="AP64" s="16">
        <f ca="1">_xll.DBRW($B$3,$R$37,$R$38,$R$40,$R$41,$R$42,$Q64,AP$2,AP$4,AP$3)</f>
        <v>0.36392122272506894</v>
      </c>
      <c r="AQ64" s="17">
        <f ca="1">-(AO64-AP64)*100</f>
        <v>-0.9970598932276753</v>
      </c>
      <c r="AR64" s="14">
        <f ca="1">$Y64-$AD64-BL64</f>
        <v>-755421.83535184292</v>
      </c>
      <c r="AS64" s="18">
        <f ca="1">_xll.DBRW($B$3,$R$37,$R$38,$R$40,$R$41,$R$42,$Q64,AS$2,AS$4,AS$3)</f>
        <v>40.502215148509784</v>
      </c>
      <c r="AT64" s="19">
        <f ca="1">_xll.DBRW($B$3,$R$37,$R$38,$R$40,$R$41,$R$42,$Q64,AT$2,AT$4,AT$3)</f>
        <v>1.1989997544797673</v>
      </c>
      <c r="AU64" s="18">
        <f ca="1">_xll.DBRW($B$3,$R$37,$R$38,$R$40,$R$41,$R$42,$Q64,AU$2,AU$4,AU$3)</f>
        <v>129.882878431759</v>
      </c>
      <c r="AV64" s="15">
        <f ca="1">_xll.DBRW($B$3,$R$37,$R$38,$R$40,$R$41,$R$42,$Q64,AV$2,AV$4,AV$3)</f>
        <v>699415.8600000001</v>
      </c>
      <c r="AW64" s="15">
        <f ca="1">_xll.DBRW($B$3,$R$37,$R$38,$R$40,$R$41,$R$42,$Q64,AW$2,AW$4,AW$3)</f>
        <v>583332.78</v>
      </c>
      <c r="AX64" s="18">
        <f ca="1">_xll.DBRW($B$3,$R$37,$R$38,$R$40,$R$41,$R$42,$Q64,AX$2,AX$4,AX$3)</f>
        <v>40.708853098836428</v>
      </c>
      <c r="AY64" s="19">
        <f ca="1">_xll.DBRW($B$3,$R$37,$R$38,$R$40,$R$41,$R$42,$Q64,AY$2,AY$4,AY$3)</f>
        <v>1.1756684381917881</v>
      </c>
      <c r="AZ64" s="18">
        <f ca="1">_xll.DBRW($B$3,$R$37,$R$38,$R$40,$R$41,$R$42,$Q64,AZ$2,AZ$4,AZ$3)</f>
        <v>131.51229099778217</v>
      </c>
      <c r="BA64" s="15">
        <f ca="1">_xll.DBRW($B$3,$R$37,$R$38,$R$40,$R$41,$R$42,$Q64,BA$2,BA$4,BA$3)</f>
        <v>769160.96</v>
      </c>
      <c r="BB64" s="15">
        <f ca="1">_xll.DBRW($B$3,$R$37,$R$38,$R$40,$R$41,$R$42,$Q64,BB$2,BB$4,BB$3)</f>
        <v>654232.89</v>
      </c>
      <c r="BC64" s="18">
        <f ca="1">AS64-AX64</f>
        <v>-0.20663795032664467</v>
      </c>
      <c r="BD64" s="18">
        <f ca="1">AT64-AY64</f>
        <v>2.3331316287979131E-2</v>
      </c>
      <c r="BE64" s="18">
        <f ca="1">AU64-AZ64</f>
        <v>-1.6294125660231771</v>
      </c>
      <c r="BF64" s="15">
        <f ca="1">IF(AND(AV64&lt;&gt;0,BA64&lt;&gt;0),-1*BC64*AV64,0)</f>
        <v>144525.85973634748</v>
      </c>
      <c r="BG64" s="15">
        <f ca="1">IF(AND(AV64&lt;&gt;0,BA64&lt;&gt;0,AW64&lt;&gt;0,BB64&lt;&gt;0),BD64/AY64*$Y64,)</f>
        <v>-562171.25352192379</v>
      </c>
      <c r="BH64" s="15">
        <f ca="1">IF(AND(AW64&lt;&gt;0,BB64&lt;&gt;0),BE64*AO64*AW64,)</f>
        <v>-355380.3485454045</v>
      </c>
      <c r="BI64" s="15">
        <f ca="1">IF(AND(AV64&lt;&gt;0,BA64&lt;&gt;0,AW64&lt;&gt;0,BB64&lt;&gt;0),$AI64-BF64-BG64-BH64-BL64,)</f>
        <v>17603.906979138032</v>
      </c>
      <c r="BJ64" s="15">
        <f ca="1">IF(OR(AV64=0,BA64=0,AW64=0,BB64=0),$AI64-BF64-BG64-BH64-BL64,)</f>
        <v>0</v>
      </c>
      <c r="BK64" s="15">
        <f ca="1">SUM(BF64:BJ64)</f>
        <v>-755421.8353518428</v>
      </c>
      <c r="BL64" s="15">
        <f ca="1">IF($V64&lt;&gt;0,IF($V64&gt;0,$W64/$V64,-$W64/$V64))*$AD64</f>
        <v>3739190.7253518398</v>
      </c>
      <c r="BM64" s="15">
        <f ca="1">SUM(BK64:BL64)</f>
        <v>2983768.8899999969</v>
      </c>
      <c r="BN64" s="16">
        <f ca="1">_xll.DBRW($B$3,$R$37,$R$38,$R$40,$R$41,$R$42,$Q64,BN$2,BN$4,BN$3)</f>
        <v>0.16812101768355439</v>
      </c>
      <c r="BO64" s="16">
        <f ca="1">_xll.DBRW($B$3,$R$37,$R$38,$R$40,$R$41,$R$42,$Q64,BO$2,BO$4,BO$3)</f>
        <v>0.17424791006752557</v>
      </c>
      <c r="BP64" s="17">
        <f ca="1">-(BN64-BO64)*100</f>
        <v>0.61268923839711831</v>
      </c>
      <c r="BQ64" s="14">
        <f ca="1">$Z64-$AE64-CK64</f>
        <v>464203.63722782233</v>
      </c>
      <c r="BR64" s="15">
        <f ca="1">_xll.DBRW($B$3,$R$37,$R$38,$R$40,$R$41,$R$42,$Q64,BR$2,BR$4,BR$3)</f>
        <v>1.7121926175189492</v>
      </c>
      <c r="BS64" s="15">
        <f ca="1">_xll.DBRW($B$3,$R$37,$R$38,$R$40,$R$41,$R$42,$Q64,BS$2,BS$4,BS$3)</f>
        <v>12.753262383094603</v>
      </c>
      <c r="BT64" s="15">
        <f ca="1">_xll.DBRW($B$3,$R$37,$R$38,$R$40,$R$41,$R$42,$Q64,BT$2,BT$4,BT$3)</f>
        <v>129.882878431759</v>
      </c>
      <c r="BU64" s="15">
        <f ca="1">_xll.DBRW($B$3,$R$37,$R$38,$R$40,$R$41,$R$42,$Q64,BU$2,BU$4,BU$3)</f>
        <v>7439396</v>
      </c>
      <c r="BV64" s="15">
        <f ca="1">_xll.DBRW($B$3,$R$37,$R$38,$R$40,$R$41,$R$42,$Q64,BV$2,BV$4,BV$3)</f>
        <v>583332.78</v>
      </c>
      <c r="BW64" s="15">
        <f ca="1">_xll.DBRW($B$3,$R$37,$R$38,$R$40,$R$41,$R$42,$Q64,BW$2,BW$4,BW$3)</f>
        <v>1.7822908371859589</v>
      </c>
      <c r="BX64" s="15">
        <f ca="1">_xll.DBRW($B$3,$R$37,$R$38,$R$40,$R$41,$R$42,$Q64,BX$2,BX$4,BX$3)</f>
        <v>12.857464885325468</v>
      </c>
      <c r="BY64" s="15">
        <f ca="1">_xll.DBRW($B$3,$R$37,$R$38,$R$40,$R$41,$R$42,$Q64,BY$2,BY$4,BY$3)</f>
        <v>131.51229099778217</v>
      </c>
      <c r="BZ64" s="15">
        <f ca="1">_xll.DBRW($B$3,$R$37,$R$38,$R$40,$R$41,$R$42,$Q64,BZ$2,BZ$4,BZ$3)</f>
        <v>8411776.4100000001</v>
      </c>
      <c r="CA64" s="15">
        <f ca="1">_xll.DBRW($B$3,$R$37,$R$38,$R$40,$R$41,$R$42,$Q64,CA$2,CA$4,CA$3)</f>
        <v>654232.89</v>
      </c>
      <c r="CB64" s="15">
        <f ca="1">BR64-BW64</f>
        <v>-7.0098219667009687E-2</v>
      </c>
      <c r="CC64" s="15">
        <f ca="1">BS64-BX64</f>
        <v>-0.10420250223086569</v>
      </c>
      <c r="CD64" s="15">
        <f ca="1">BT64-BY64</f>
        <v>-1.6294125660231771</v>
      </c>
      <c r="CE64" s="15">
        <f ca="1">IF(AND(BU64&lt;&gt;0,BZ64&lt;&gt;0),-1*CB64*BU64,0)</f>
        <v>521488.41499787319</v>
      </c>
      <c r="CF64" s="15">
        <f ca="1">IF(AND(BU64&lt;&gt;0,BZ64&lt;&gt;0,BV64&lt;&gt;0,CA64&lt;&gt;0),CC64/BX64*$Z64,)</f>
        <v>103231.7044513342</v>
      </c>
      <c r="CG64" s="15">
        <f ca="1">IF(AND(BV64&lt;&gt;0,CA64&lt;&gt;0),CD64*BN64*BV64,)</f>
        <v>-159797.30606930717</v>
      </c>
      <c r="CH64" s="15">
        <f ca="1">IF(AND(BU64&lt;&gt;0,BZ64&lt;&gt;0,BV64&lt;&gt;0,CA64&lt;&gt;0),$AJ64-CE64-CF64-CG64-CK64,)</f>
        <v>-719.17615207773633</v>
      </c>
      <c r="CI64" s="15">
        <f ca="1">IF(OR(BU64=0,BZ64=0,BV64=0,CA64=0),$AJ64-CE64-CF64-CG64-CK64,)</f>
        <v>0</v>
      </c>
      <c r="CJ64" s="15">
        <f ca="1">SUM(CE64:CI64)</f>
        <v>464203.63722782244</v>
      </c>
      <c r="CK64" s="15">
        <f ca="1">IF($V64&lt;&gt;0,IF($V64&gt;0,$W64/$V64,-$W64/$V64))*$AE64</f>
        <v>1790349.4727721771</v>
      </c>
      <c r="CL64" s="15">
        <f ca="1">SUM(CJ64:CK64)</f>
        <v>2254553.1099999994</v>
      </c>
      <c r="CM64" s="16">
        <f ca="1">_xll.DBRW($B$3,$R$37,$R$38,$R$40,$R$41,$R$42,$Q64,CM$2,CM$4,CM$3)</f>
        <v>4.4895467419461987E-2</v>
      </c>
      <c r="CN64" s="16">
        <f ca="1">_xll.DBRW($B$3,$R$37,$R$38,$R$40,$R$41,$R$42,$Q64,CN$2,CN$4,CN$3)</f>
        <v>4.8147052080480167E-2</v>
      </c>
      <c r="CO64" s="17">
        <f ca="1">-(CM64-CN64)*100</f>
        <v>0.32515846610181798</v>
      </c>
      <c r="CP64" s="14">
        <f ca="1">$AA64-$AF64-DJ64</f>
        <v>246356.1185353343</v>
      </c>
      <c r="CQ64" s="15">
        <f ca="1">_xll.DBRW($B$3,$R$37,$R$38,$R$40,$R$41,$R$42,$Q64,CQ$2,CQ$4,CQ$3)</f>
        <v>0</v>
      </c>
      <c r="CR64" s="15">
        <f ca="1">_xll.DBRW($B$3,$R$37,$R$38,$R$40,$R$41,$R$42,$Q64,CR$2,CR$4,CR$3)</f>
        <v>0</v>
      </c>
      <c r="CS64" s="15">
        <f ca="1">_xll.DBRW($B$3,$R$37,$R$38,$R$40,$R$41,$R$42,$Q64,CS$2,CS$4,CS$3)</f>
        <v>0</v>
      </c>
      <c r="CT64" s="15">
        <f ca="1">_xll.DBRW($B$3,$R$37,$R$38,$R$40,$R$41,$R$42,$Q64,CT$2,CT$4,CT$3)</f>
        <v>0</v>
      </c>
      <c r="CU64" s="15">
        <f ca="1">_xll.DBRW($B$3,$R$37,$R$38,$R$40,$R$41,$R$42,$Q64,CU$2,CU$4,CU$3)</f>
        <v>0</v>
      </c>
      <c r="CV64" s="15">
        <f ca="1">_xll.DBRW($B$3,$R$37,$R$38,$R$40,$R$41,$R$42,$Q64,CV$2,CV$4,CV$3)</f>
        <v>0</v>
      </c>
      <c r="CW64" s="15">
        <f ca="1">_xll.DBRW($B$3,$R$37,$R$38,$R$40,$R$41,$R$42,$Q64,CW$2,CW$4,CW$3)</f>
        <v>0</v>
      </c>
      <c r="CX64" s="15">
        <f ca="1">_xll.DBRW($B$3,$R$37,$R$38,$R$40,$R$41,$R$42,$Q64,CX$2,CX$4,CX$3)</f>
        <v>0</v>
      </c>
      <c r="CY64" s="15">
        <f ca="1">_xll.DBRW($B$3,$R$37,$R$38,$R$40,$R$41,$R$42,$Q64,CY$2,CY$4,CY$3)</f>
        <v>0</v>
      </c>
      <c r="CZ64" s="15">
        <f ca="1">_xll.DBRW($B$3,$R$37,$R$38,$R$40,$R$41,$R$42,$Q64,CZ$2,CZ$4,CZ$3)</f>
        <v>0</v>
      </c>
      <c r="DA64" s="15">
        <f ca="1">CQ64-CV64</f>
        <v>0</v>
      </c>
      <c r="DB64" s="15">
        <f ca="1">CR64-CW64</f>
        <v>0</v>
      </c>
      <c r="DC64" s="15">
        <f ca="1">CS64-CX64</f>
        <v>0</v>
      </c>
      <c r="DD64" s="15">
        <f ca="1">IF(AND(CT64&lt;&gt;0,CY64&lt;&gt;0),-1*DA64*CT64,0)</f>
        <v>0</v>
      </c>
      <c r="DE64" s="15">
        <f ca="1">IF(AND(CT64&lt;&gt;0,CY64&lt;&gt;0,CU64&lt;&gt;0,CZ64&lt;&gt;0),DB64/CW64*$AA64,)</f>
        <v>0</v>
      </c>
      <c r="DF64" s="15">
        <f ca="1">IF(AND(CU64&lt;&gt;0,CZ64&lt;&gt;0),DC64*CM64*CU64,)</f>
        <v>0</v>
      </c>
      <c r="DG64" s="15">
        <f ca="1">IF(AND(CT64&lt;&gt;0,CY64&lt;&gt;0,CU64&lt;&gt;0,CZ64&lt;&gt;0),$AK64-DD64-DE64-DF64-DJ64,)</f>
        <v>0</v>
      </c>
      <c r="DH64" s="15">
        <f ca="1">IF(OR(CT64=0,CY64=0,CU64=0,CZ64=0),$AK64-DD64-DE64-DF64-DJ64,)</f>
        <v>246356.1185353343</v>
      </c>
      <c r="DI64" s="15">
        <f ca="1">SUM(DD64:DH64)</f>
        <v>246356.1185353343</v>
      </c>
      <c r="DJ64" s="15">
        <f ca="1">IF($V64&lt;&gt;0,IF($V64&gt;0,$W64/$V64,-$W64/$V64))*$AF64</f>
        <v>494697.75146466581</v>
      </c>
      <c r="DK64" s="15">
        <f ca="1">SUM(DI64:DJ64)</f>
        <v>741053.87000000011</v>
      </c>
      <c r="DL64" s="16">
        <f ca="1">_xll.DBRW($B$3,$R$37,$R$38,$R$40,$R$41,$R$42,$Q64,DL$2,DL$4,DL$3)</f>
        <v>2.009011013471982E-4</v>
      </c>
      <c r="DM64" s="16">
        <f ca="1">_xll.DBRW($B$3,$R$37,$R$38,$R$40,$R$41,$R$42,$Q64,DM$2,DM$4,DM$3)</f>
        <v>1.9207326955063506E-4</v>
      </c>
      <c r="DN64" s="17">
        <f ca="1">-(DL64-DM64)*100</f>
        <v>-8.8278317965631483E-4</v>
      </c>
      <c r="DO64" s="14">
        <f ca="1">$AB64-$AG64-EI64</f>
        <v>-668.8401512520079</v>
      </c>
      <c r="DP64" s="15">
        <f ca="1">_xll.DBRW($B$3,$R$37,$R$38,$R$40,$R$41,$R$42,$Q64,DP$2,DP$4,DP$3)</f>
        <v>0</v>
      </c>
      <c r="DQ64" s="15">
        <f ca="1">_xll.DBRW($B$3,$R$37,$R$38,$R$40,$R$41,$R$42,$Q64,DQ$2,DQ$4,DQ$3)</f>
        <v>0</v>
      </c>
      <c r="DR64" s="15">
        <f ca="1">_xll.DBRW($B$3,$R$37,$R$38,$R$40,$R$41,$R$42,$Q64,DR$2,DR$4,DR$3)</f>
        <v>0</v>
      </c>
      <c r="DS64" s="15">
        <f ca="1">_xll.DBRW($B$3,$R$37,$R$38,$R$40,$R$41,$R$42,$Q64,DS$2,DS$4,DS$3)</f>
        <v>0</v>
      </c>
      <c r="DT64" s="15">
        <f ca="1">_xll.DBRW($B$3,$R$37,$R$38,$R$40,$R$41,$R$42,$Q64,DT$2,DT$4,DT$3)</f>
        <v>0</v>
      </c>
      <c r="DU64" s="15">
        <f ca="1">_xll.DBRW($B$3,$R$37,$R$38,$R$40,$R$41,$R$42,$Q64,DU$2,DU$4,DU$3)</f>
        <v>0</v>
      </c>
      <c r="DV64" s="15">
        <f ca="1">_xll.DBRW($B$3,$R$37,$R$38,$R$40,$R$41,$R$42,$Q64,DV$2,DV$4,DV$3)</f>
        <v>0</v>
      </c>
      <c r="DW64" s="15">
        <f ca="1">_xll.DBRW($B$3,$R$37,$R$38,$R$40,$R$41,$R$42,$Q64,DW$2,DW$4,DW$3)</f>
        <v>0</v>
      </c>
      <c r="DX64" s="15">
        <f ca="1">_xll.DBRW($B$3,$R$37,$R$38,$R$40,$R$41,$R$42,$Q64,DX$2,DX$4,DX$3)</f>
        <v>0</v>
      </c>
      <c r="DY64" s="15">
        <f ca="1">_xll.DBRW($B$3,$R$37,$R$38,$R$40,$R$41,$R$42,$Q64,DY$2,DY$4,DY$3)</f>
        <v>0</v>
      </c>
      <c r="DZ64" s="15">
        <f ca="1">DP64-DU64</f>
        <v>0</v>
      </c>
      <c r="EA64" s="15">
        <f ca="1">DQ64-DV64</f>
        <v>0</v>
      </c>
      <c r="EB64" s="15">
        <f ca="1">DR64-DW64</f>
        <v>0</v>
      </c>
      <c r="EC64" s="15">
        <f ca="1">IF(AND(DS64&lt;&gt;0,DX64&lt;&gt;0),-1*DZ64*DS64,0)</f>
        <v>0</v>
      </c>
      <c r="ED64" s="15">
        <f ca="1">IF(AND(DS64&lt;&gt;0,DX64&lt;&gt;0,DT64&lt;&gt;0,DY64&lt;&gt;0),EA64/DV64*$AB64,)</f>
        <v>0</v>
      </c>
      <c r="EE64" s="15">
        <f ca="1">IF(AND(DT64&lt;&gt;0,DY64&lt;&gt;0),EB64*DL64*DT64,)</f>
        <v>0</v>
      </c>
      <c r="EF64" s="15">
        <f ca="1">IF(AND(DS64&lt;&gt;0,DX64&lt;&gt;0,DT64&lt;&gt;0,DY64&lt;&gt;0),$AL64-EC64-ED64-EE64-EI64,)</f>
        <v>0</v>
      </c>
      <c r="EG64" s="15">
        <f ca="1">IF(OR(DS64=0,DX64=0,DT64=0,DY64=0),$AL64-EC64-ED64-EE64-EI64,)</f>
        <v>-668.8401512520079</v>
      </c>
      <c r="EH64" s="15">
        <f ca="1">SUM(EC64:EG64)</f>
        <v>-668.8401512520079</v>
      </c>
      <c r="EI64" s="15">
        <f ca="1">IF($V64&lt;&gt;0,IF($V64&gt;0,$W64/$V64,-$W64/$V64))*$AG64</f>
        <v>1973.5001512520059</v>
      </c>
      <c r="EJ64" s="15">
        <f ca="1">SUM(EH64:EI64)</f>
        <v>1304.659999999998</v>
      </c>
      <c r="EK64" s="16">
        <f ca="1">_xll.DBRW($B$3,$R$37,$R$38,$R$40,$R$41,$R$42,$Q64,EK$2,EK$4,EK$3)</f>
        <v>0.25275594808079077</v>
      </c>
      <c r="EL64" s="16">
        <f ca="1">_xll.DBRW($B$3,$R$37,$R$38,$R$40,$R$41,$R$42,$Q64,EL$2,EL$4,EL$3)</f>
        <v>0.19136230142750574</v>
      </c>
      <c r="EM64" s="17">
        <f ca="1">-(EK64-EL64)*100</f>
        <v>-6.139364665328503</v>
      </c>
      <c r="EN64" s="14">
        <f ca="1">$AC64-$AH64-FH64</f>
        <v>-4651485.9888338596</v>
      </c>
      <c r="EO64" s="15">
        <f ca="1">_xll.DBRW($B$3,$R$37,$R$38,$R$40,$R$41,$R$42,$Q64,EO$2,EO$4,EO$3)</f>
        <v>32.828670077481334</v>
      </c>
      <c r="EP64" s="15">
        <f ca="1">_xll.DBRW($B$3,$R$37,$R$38,$R$40,$R$41,$R$42,$Q64,EP$2,EP$4,EP$3)</f>
        <v>1</v>
      </c>
      <c r="EQ64" s="15">
        <f ca="1">_xll.DBRW($B$3,$R$37,$R$38,$R$40,$R$41,$R$42,$Q64,EQ$2,EQ$4,EQ$3)</f>
        <v>129.882878431759</v>
      </c>
      <c r="ER64" s="15">
        <f ca="1">_xll.DBRW($B$3,$R$37,$R$38,$R$40,$R$41,$R$42,$Q64,ER$2,ER$4,ER$3)</f>
        <v>583332.78</v>
      </c>
      <c r="ES64" s="15">
        <f ca="1">_xll.DBRW($B$3,$R$37,$R$38,$R$40,$R$41,$R$42,$Q64,ES$2,ES$4,ES$3)</f>
        <v>583332.78</v>
      </c>
      <c r="ET64" s="15">
        <f ca="1">_xll.DBRW($B$3,$R$37,$R$38,$R$40,$R$41,$R$42,$Q64,ET$2,ET$4,ET$3)</f>
        <v>25.166494671339439</v>
      </c>
      <c r="EU64" s="15">
        <f ca="1">_xll.DBRW($B$3,$R$37,$R$38,$R$40,$R$41,$R$42,$Q64,EU$2,EU$4,EU$3)</f>
        <v>1</v>
      </c>
      <c r="EV64" s="15">
        <f ca="1">_xll.DBRW($B$3,$R$37,$R$38,$R$40,$R$41,$R$42,$Q64,EV$2,EV$4,EV$3)</f>
        <v>131.51229099778217</v>
      </c>
      <c r="EW64" s="15">
        <f ca="1">_xll.DBRW($B$3,$R$37,$R$38,$R$40,$R$41,$R$42,$Q64,EW$2,EW$4,EW$3)</f>
        <v>654232.89</v>
      </c>
      <c r="EX64" s="15">
        <f ca="1">_xll.DBRW($B$3,$R$37,$R$38,$R$40,$R$41,$R$42,$Q64,EX$2,EX$4,EX$3)</f>
        <v>654232.89</v>
      </c>
      <c r="EY64" s="15">
        <f ca="1">EO64-ET64</f>
        <v>7.6621754061418947</v>
      </c>
      <c r="EZ64" s="15">
        <f ca="1">EP64-EU64</f>
        <v>0</v>
      </c>
      <c r="FA64" s="15">
        <f ca="1">EQ64-EV64</f>
        <v>-1.6294125660231771</v>
      </c>
      <c r="FB64" s="15">
        <f ca="1">IF(AND(ER64&lt;&gt;0,EW64&lt;&gt;0),-1*EY64*ER64,0)</f>
        <v>-4469598.0805123812</v>
      </c>
      <c r="FC64" s="15">
        <f ca="1">IF(AND(ER64&lt;&gt;0,EW64&lt;&gt;0,ES64&lt;&gt;0,EX64&lt;&gt;0),EZ64/EU64*$AC64,)</f>
        <v>0</v>
      </c>
      <c r="FD64" s="15">
        <f ca="1">IF(AND(ES64&lt;&gt;0,EX64&lt;&gt;0),FA64*EK64*ES64,)</f>
        <v>-240241.94091144239</v>
      </c>
      <c r="FE64" s="15">
        <f ca="1">IF(AND(ER64&lt;&gt;0,EW64&lt;&gt;0,ES64&lt;&gt;0,EX64&lt;&gt;0),$AM64-FB64-FC64-FD64-FH64,)</f>
        <v>58354.032589964103</v>
      </c>
      <c r="FF64" s="15">
        <f ca="1">IF(OR(ER64=0,EW64=0,ES64=0,EX64=0),$AM64-FB64-FC64-FD64-FH64,)</f>
        <v>0</v>
      </c>
      <c r="FG64" s="15">
        <f ca="1">SUM(FB64:FF64)</f>
        <v>-4651485.9888338596</v>
      </c>
      <c r="FH64" s="15">
        <f ca="1">IF($V64&lt;&gt;0,IF($V64&gt;0,$W64/$V64,-$W64/$V64))*$AH64</f>
        <v>1966195.1488338467</v>
      </c>
      <c r="FI64" s="15">
        <f ca="1">SUM(FG64:FH64)</f>
        <v>-2685290.8400000129</v>
      </c>
      <c r="FJ64" s="20"/>
      <c r="FK64" s="85">
        <f ca="1">BL64+CK64+DJ64+EI64+FH64</f>
        <v>7992406.5985737815</v>
      </c>
      <c r="FL64" s="21"/>
      <c r="FM64" s="22"/>
      <c r="FN64" s="104">
        <f ca="1">_xll.DBRW($B$3,$R$37,$R$38,$R$40,$R$41,$R$42,$Q64,FN$2,FN$4,FN$3)</f>
        <v>12132606.939999994</v>
      </c>
      <c r="FO64" s="105">
        <f ca="1">IF(U64&lt;&gt;0,FN64/U64,0)</f>
        <v>0.16013484405749978</v>
      </c>
      <c r="FP64" s="104">
        <f ca="1">_xll.DBRW($B$3,$R$37,$R$38,$R$40,$R$41,$R$42,$Q64,FP$2,FP$4,FP$3)</f>
        <v>19111942.909999996</v>
      </c>
      <c r="FQ64" s="105">
        <f ca="1">IF(V64&lt;&gt;0,FP64/V64,0)</f>
        <v>0.22212944042986885</v>
      </c>
      <c r="FR64" s="86">
        <f ca="1">FN64-FP64</f>
        <v>-6979335.9700000025</v>
      </c>
      <c r="FS64" s="103">
        <f ca="1">(FO64-FQ64)*100</f>
        <v>-6.1994596372369069</v>
      </c>
      <c r="FT64" s="23"/>
      <c r="FV64" s="37"/>
      <c r="FW64" s="37"/>
      <c r="FX64" s="37"/>
      <c r="FY64" s="37"/>
      <c r="FZ64" s="37"/>
      <c r="GA64" s="37"/>
      <c r="GB64" s="37"/>
      <c r="GC64" s="37"/>
      <c r="GD64" s="37"/>
      <c r="GE64" s="37"/>
      <c r="GF64" s="37"/>
      <c r="GG64" s="37"/>
      <c r="GH64" s="37"/>
    </row>
    <row r="65" spans="1:190" ht="15" customHeight="1" x14ac:dyDescent="0.25">
      <c r="A65">
        <f ca="1">IF(ROW()=ROW($A$60),0,1)</f>
        <v>1</v>
      </c>
      <c r="D65" s="30"/>
      <c r="E65" s="30"/>
      <c r="F65" s="30">
        <f ca="1">IF(A65&lt;&gt;0,IF((AO65+BN65+CM65+DL65+EK65)&lt;&gt;0,ROUND((1-(AO65+BN65+CM65+DL65+EK65))-FO65,5),"VERIF. ELIGIBILITE PMM"),"CHECK "&amp;D50)</f>
        <v>0</v>
      </c>
      <c r="G65" s="30"/>
      <c r="H65" s="30"/>
      <c r="I65" s="30"/>
      <c r="J65" s="30">
        <f ca="1">IF(A65&lt;&gt;0,IF((AP65+BO65+CN65+DM65+EL65)&lt;&gt;0,ROUND((1-(AP65+BO65+CN65+DM65+EL65))-FQ65,5),"VERIF. ELIGIBILITE PMM"),"CHECK "&amp;D51)</f>
        <v>0</v>
      </c>
      <c r="K65" s="30">
        <f ca="1">IF(A65&lt;&gt;0,ROUND(W65+AR65+BQ65+CP65+DO65+EN65+FK65-FR65,5),"CHECK ")</f>
        <v>0</v>
      </c>
      <c r="L65" s="4"/>
      <c r="M65" s="9"/>
      <c r="N65" s="10"/>
      <c r="O65" s="9"/>
      <c r="P65" s="11"/>
      <c r="Q65" s="130" t="s">
        <v>514</v>
      </c>
      <c r="R65" s="130"/>
      <c r="S65" s="12"/>
      <c r="T65" s="13"/>
      <c r="U65" s="84">
        <f ca="1">_xll.DBRW($B$3,$R$37,$R$38,$R$40,$R$41,$R$42,$Q65,U$2,U$4,U$3)</f>
        <v>46354220.419999994</v>
      </c>
      <c r="V65" s="84">
        <f ca="1">_xll.DBRW($B$3,$R$37,$R$38,$R$40,$R$41,$R$42,$Q65,V$2,V$4,V$3)</f>
        <v>54531496.529999994</v>
      </c>
      <c r="W65" s="85">
        <f ca="1">U65-V65</f>
        <v>-8177276.1099999994</v>
      </c>
      <c r="X65" s="106">
        <f ca="1">IF(V65&lt;&gt;0,W65/V65,0)</f>
        <v>-0.14995510173650464</v>
      </c>
      <c r="Y65" s="15">
        <f ca="1">_xll.DBRW($B$3,$R$37,$R$38,$R$40,$R$41,$R$42,$Q65,Y$2,Y$4,Y$3)</f>
        <v>-17842661.169999998</v>
      </c>
      <c r="Z65" s="15">
        <f ca="1">_xll.DBRW($B$3,$R$37,$R$38,$R$40,$R$41,$R$42,$Q65,Z$2,Z$4,Z$3)</f>
        <v>-9324673.3400000017</v>
      </c>
      <c r="AA65" s="15">
        <f ca="1">_xll.DBRW($B$3,$R$37,$R$38,$R$40,$R$41,$R$42,$Q65,AA$2,AA$4,AA$3)</f>
        <v>0</v>
      </c>
      <c r="AB65" s="15">
        <f ca="1">_xll.DBRW($B$3,$R$37,$R$38,$R$40,$R$41,$R$42,$Q65,AB$2,AB$4,AB$3)</f>
        <v>-8303.0399999999991</v>
      </c>
      <c r="AC65" s="15">
        <f ca="1">_xll.DBRW($B$3,$R$37,$R$38,$R$40,$R$41,$R$42,$Q65,AC$2,AC$4,AC$3)</f>
        <v>-10701040.66</v>
      </c>
      <c r="AD65" s="15">
        <f ca="1">_xll.DBRW($B$3,$R$37,$R$38,$R$40,$R$41,$R$42,$Q65,AD$2,AD$4,AD$3)</f>
        <v>-20541734.379999992</v>
      </c>
      <c r="AE65" s="15">
        <f ca="1">_xll.DBRW($B$3,$R$37,$R$38,$R$40,$R$41,$R$42,$Q65,AE$2,AE$4,AE$3)</f>
        <v>-11271110.960000001</v>
      </c>
      <c r="AF65" s="15">
        <f ca="1">_xll.DBRW($B$3,$R$37,$R$38,$R$40,$R$41,$R$42,$Q65,AF$2,AF$4,AF$3)</f>
        <v>0</v>
      </c>
      <c r="AG65" s="15">
        <f ca="1">_xll.DBRW($B$3,$R$37,$R$38,$R$40,$R$41,$R$42,$Q65,AG$2,AG$4,AG$3)</f>
        <v>-23076.479999999996</v>
      </c>
      <c r="AH65" s="15">
        <f ca="1">_xll.DBRW($B$3,$R$37,$R$38,$R$40,$R$41,$R$42,$Q65,AH$2,AH$4,AH$3)</f>
        <v>-11844181.670000007</v>
      </c>
      <c r="AI65" s="15">
        <f ca="1">Y65-AD65</f>
        <v>2699073.2099999934</v>
      </c>
      <c r="AJ65" s="15">
        <f ca="1">Z65-AE65</f>
        <v>1946437.6199999992</v>
      </c>
      <c r="AK65" s="15">
        <f ca="1">AA65-AF65</f>
        <v>0</v>
      </c>
      <c r="AL65" s="15">
        <f ca="1">AB65-AG65</f>
        <v>14773.439999999997</v>
      </c>
      <c r="AM65" s="15">
        <f ca="1">AC65-AH65</f>
        <v>1143141.0100000072</v>
      </c>
      <c r="AN65" s="20"/>
      <c r="AO65" s="16">
        <f ca="1">_xll.DBRW($B$3,$R$37,$R$38,$R$40,$R$41,$R$42,$Q65,AO$2,AO$4,AO$3)</f>
        <v>0.38491988449667897</v>
      </c>
      <c r="AP65" s="16">
        <f ca="1">_xll.DBRW($B$3,$R$37,$R$38,$R$40,$R$41,$R$42,$Q65,AP$2,AP$4,AP$3)</f>
        <v>0.37669485869875491</v>
      </c>
      <c r="AQ65" s="17">
        <f ca="1">-(AO65-AP65)*100</f>
        <v>-0.82250257979240571</v>
      </c>
      <c r="AR65" s="14">
        <f ca="1">$Y65-$AD65-BL65</f>
        <v>-381264.65879716026</v>
      </c>
      <c r="AS65" s="18">
        <f ca="1">_xll.DBRW($B$3,$R$37,$R$38,$R$40,$R$41,$R$42,$Q65,AS$2,AS$4,AS$3)</f>
        <v>34.037243112940587</v>
      </c>
      <c r="AT65" s="19">
        <f ca="1">_xll.DBRW($B$3,$R$37,$R$38,$R$40,$R$41,$R$42,$Q65,AT$2,AT$4,AT$3)</f>
        <v>1.1142175932599656</v>
      </c>
      <c r="AU65" s="18">
        <f ca="1">_xll.DBRW($B$3,$R$37,$R$38,$R$40,$R$41,$R$42,$Q65,AU$2,AU$4,AU$3)</f>
        <v>98.526723689776588</v>
      </c>
      <c r="AV65" s="15">
        <f ca="1">_xll.DBRW($B$3,$R$37,$R$38,$R$40,$R$41,$R$42,$Q65,AV$2,AV$4,AV$3)</f>
        <v>524209.93999999994</v>
      </c>
      <c r="AW65" s="15">
        <f ca="1">_xll.DBRW($B$3,$R$37,$R$38,$R$40,$R$41,$R$42,$Q65,AW$2,AW$4,AW$3)</f>
        <v>470473.58</v>
      </c>
      <c r="AX65" s="18">
        <f ca="1">_xll.DBRW($B$3,$R$37,$R$38,$R$40,$R$41,$R$42,$Q65,AX$2,AX$4,AX$3)</f>
        <v>33.610606775506191</v>
      </c>
      <c r="AY65" s="19">
        <f ca="1">_xll.DBRW($B$3,$R$37,$R$38,$R$40,$R$41,$R$42,$Q65,AY$2,AY$4,AY$3)</f>
        <v>0.87643809935774331</v>
      </c>
      <c r="AZ65" s="18">
        <f ca="1">_xll.DBRW($B$3,$R$37,$R$38,$R$40,$R$41,$R$42,$Q65,AZ$2,AZ$4,AZ$3)</f>
        <v>78.200208047284676</v>
      </c>
      <c r="BA65" s="15">
        <f ca="1">_xll.DBRW($B$3,$R$37,$R$38,$R$40,$R$41,$R$42,$Q65,BA$2,BA$4,BA$3)</f>
        <v>611168.21</v>
      </c>
      <c r="BB65" s="15">
        <f ca="1">_xll.DBRW($B$3,$R$37,$R$38,$R$40,$R$41,$R$42,$Q65,BB$2,BB$4,BB$3)</f>
        <v>697331.86</v>
      </c>
      <c r="BC65" s="18">
        <f ca="1">AS65-AX65</f>
        <v>0.42663633743439533</v>
      </c>
      <c r="BD65" s="18">
        <f ca="1">AT65-AY65</f>
        <v>0.23777949390222231</v>
      </c>
      <c r="BE65" s="18">
        <f ca="1">AU65-AZ65</f>
        <v>20.326515642491913</v>
      </c>
      <c r="BF65" s="15">
        <f ca="1">IF(AND(AV65&lt;&gt;0,BA65&lt;&gt;0),-1*BC65*AV65,0)</f>
        <v>-223647.0088483041</v>
      </c>
      <c r="BG65" s="15">
        <f ca="1">IF(AND(AV65&lt;&gt;0,BA65&lt;&gt;0,AW65&lt;&gt;0,BB65&lt;&gt;0),BD65/AY65*$Y65,)</f>
        <v>-4840751.3844736302</v>
      </c>
      <c r="BH65" s="15">
        <f ca="1">IF(AND(AW65&lt;&gt;0,BB65&lt;&gt;0),BE65*AO65*AW65,)</f>
        <v>3681022.9528957801</v>
      </c>
      <c r="BI65" s="15">
        <f ca="1">IF(AND(AV65&lt;&gt;0,BA65&lt;&gt;0,AW65&lt;&gt;0,BB65&lt;&gt;0),$AI65-BF65-BG65-BH65-BL65,)</f>
        <v>1002110.7816289938</v>
      </c>
      <c r="BJ65" s="15">
        <f ca="1">IF(OR(AV65=0,BA65=0,AW65=0,BB65=0),$AI65-BF65-BG65-BH65-BL65,)</f>
        <v>0</v>
      </c>
      <c r="BK65" s="15">
        <f ca="1">SUM(BF65:BJ65)</f>
        <v>-381264.65879716026</v>
      </c>
      <c r="BL65" s="15">
        <f ca="1">IF($V65&lt;&gt;0,IF($V65&gt;0,$W65/$V65,-$W65/$V65))*$AD65</f>
        <v>3080337.8687971537</v>
      </c>
      <c r="BM65" s="15">
        <f ca="1">SUM(BK65:BL65)</f>
        <v>2699073.2099999934</v>
      </c>
      <c r="BN65" s="16">
        <f ca="1">_xll.DBRW($B$3,$R$37,$R$38,$R$40,$R$41,$R$42,$Q65,BN$2,BN$4,BN$3)</f>
        <v>0.20116125900753529</v>
      </c>
      <c r="BO65" s="16">
        <f ca="1">_xll.DBRW($B$3,$R$37,$R$38,$R$40,$R$41,$R$42,$Q65,BO$2,BO$4,BO$3)</f>
        <v>0.20668992558822039</v>
      </c>
      <c r="BP65" s="17">
        <f ca="1">-(BN65-BO65)*100</f>
        <v>0.55286665806850988</v>
      </c>
      <c r="BQ65" s="14">
        <f ca="1">$Z65-$AE65-CK65</f>
        <v>256277.0293097666</v>
      </c>
      <c r="BR65" s="15">
        <f ca="1">_xll.DBRW($B$3,$R$37,$R$38,$R$40,$R$41,$R$42,$Q65,BR$2,BR$4,BR$3)</f>
        <v>1.8333515213418443</v>
      </c>
      <c r="BS65" s="15">
        <f ca="1">_xll.DBRW($B$3,$R$37,$R$38,$R$40,$R$41,$R$42,$Q65,BS$2,BS$4,BS$3)</f>
        <v>10.810670813863766</v>
      </c>
      <c r="BT65" s="15">
        <f ca="1">_xll.DBRW($B$3,$R$37,$R$38,$R$40,$R$41,$R$42,$Q65,BT$2,BT$4,BT$3)</f>
        <v>98.526723689776588</v>
      </c>
      <c r="BU65" s="15">
        <f ca="1">_xll.DBRW($B$3,$R$37,$R$38,$R$40,$R$41,$R$42,$Q65,BU$2,BU$4,BU$3)</f>
        <v>5086135</v>
      </c>
      <c r="BV65" s="15">
        <f ca="1">_xll.DBRW($B$3,$R$37,$R$38,$R$40,$R$41,$R$42,$Q65,BV$2,BV$4,BV$3)</f>
        <v>470473.58</v>
      </c>
      <c r="BW65" s="15">
        <f ca="1">_xll.DBRW($B$3,$R$37,$R$38,$R$40,$R$41,$R$42,$Q65,BW$2,BW$4,BW$3)</f>
        <v>1.7930907574968975</v>
      </c>
      <c r="BX65" s="15">
        <f ca="1">_xll.DBRW($B$3,$R$37,$R$38,$R$40,$R$41,$R$42,$Q65,BX$2,BX$4,BX$3)</f>
        <v>9.0141534190048329</v>
      </c>
      <c r="BY65" s="15">
        <f ca="1">_xll.DBRW($B$3,$R$37,$R$38,$R$40,$R$41,$R$42,$Q65,BY$2,BY$4,BY$3)</f>
        <v>78.200208047284676</v>
      </c>
      <c r="BZ65" s="15">
        <f ca="1">_xll.DBRW($B$3,$R$37,$R$38,$R$40,$R$41,$R$42,$Q65,BZ$2,BZ$4,BZ$3)</f>
        <v>6285856.3699999992</v>
      </c>
      <c r="CA65" s="15">
        <f ca="1">_xll.DBRW($B$3,$R$37,$R$38,$R$40,$R$41,$R$42,$Q65,CA$2,CA$4,CA$3)</f>
        <v>697331.86</v>
      </c>
      <c r="CB65" s="15">
        <f ca="1">BR65-BW65</f>
        <v>4.0260763844946812E-2</v>
      </c>
      <c r="CC65" s="15">
        <f ca="1">BS65-BX65</f>
        <v>1.7965173948589328</v>
      </c>
      <c r="CD65" s="15">
        <f ca="1">BT65-BY65</f>
        <v>20.326515642491913</v>
      </c>
      <c r="CE65" s="15">
        <f ca="1">IF(AND(BU65&lt;&gt;0,BZ65&lt;&gt;0),-1*CB65*BU65,0)</f>
        <v>-204771.68011851856</v>
      </c>
      <c r="CF65" s="15">
        <f ca="1">IF(AND(BU65&lt;&gt;0,BZ65&lt;&gt;0,BV65&lt;&gt;0,CA65&lt;&gt;0),CC65/BX65*$Z65,)</f>
        <v>-1858403.8986255429</v>
      </c>
      <c r="CG65" s="15">
        <f ca="1">IF(AND(BV65&lt;&gt;0,CA65&lt;&gt;0),CD65*BN65*BV65,)</f>
        <v>1923722.9394069901</v>
      </c>
      <c r="CH65" s="15">
        <f ca="1">IF(AND(BU65&lt;&gt;0,BZ65&lt;&gt;0,BV65&lt;&gt;0,CA65&lt;&gt;0),$AJ65-CE65-CF65-CG65-CK65,)</f>
        <v>395729.66864683782</v>
      </c>
      <c r="CI65" s="15">
        <f ca="1">IF(OR(BU65=0,BZ65=0,BV65=0,CA65=0),$AJ65-CE65-CF65-CG65-CK65,)</f>
        <v>0</v>
      </c>
      <c r="CJ65" s="15">
        <f ca="1">SUM(CE65:CI65)</f>
        <v>256277.02930976637</v>
      </c>
      <c r="CK65" s="15">
        <f ca="1">IF($V65&lt;&gt;0,IF($V65&gt;0,$W65/$V65,-$W65/$V65))*$AE65</f>
        <v>1690160.5906902326</v>
      </c>
      <c r="CL65" s="15">
        <f ca="1">SUM(CJ65:CK65)</f>
        <v>1946437.6199999989</v>
      </c>
      <c r="CM65" s="16">
        <f ca="1">_xll.DBRW($B$3,$R$37,$R$38,$R$40,$R$41,$R$42,$Q65,CM$2,CM$4,CM$3)</f>
        <v>0</v>
      </c>
      <c r="CN65" s="16">
        <f ca="1">_xll.DBRW($B$3,$R$37,$R$38,$R$40,$R$41,$R$42,$Q65,CN$2,CN$4,CN$3)</f>
        <v>0</v>
      </c>
      <c r="CO65" s="17">
        <f ca="1">-(CM65-CN65)*100</f>
        <v>0</v>
      </c>
      <c r="CP65" s="14">
        <f ca="1">$AA65-$AF65-DJ65</f>
        <v>0</v>
      </c>
      <c r="CQ65" s="15">
        <f ca="1">_xll.DBRW($B$3,$R$37,$R$38,$R$40,$R$41,$R$42,$Q65,CQ$2,CQ$4,CQ$3)</f>
        <v>0</v>
      </c>
      <c r="CR65" s="15">
        <f ca="1">_xll.DBRW($B$3,$R$37,$R$38,$R$40,$R$41,$R$42,$Q65,CR$2,CR$4,CR$3)</f>
        <v>0</v>
      </c>
      <c r="CS65" s="15">
        <f ca="1">_xll.DBRW($B$3,$R$37,$R$38,$R$40,$R$41,$R$42,$Q65,CS$2,CS$4,CS$3)</f>
        <v>0</v>
      </c>
      <c r="CT65" s="15">
        <f ca="1">_xll.DBRW($B$3,$R$37,$R$38,$R$40,$R$41,$R$42,$Q65,CT$2,CT$4,CT$3)</f>
        <v>0</v>
      </c>
      <c r="CU65" s="15">
        <f ca="1">_xll.DBRW($B$3,$R$37,$R$38,$R$40,$R$41,$R$42,$Q65,CU$2,CU$4,CU$3)</f>
        <v>0</v>
      </c>
      <c r="CV65" s="15">
        <f ca="1">_xll.DBRW($B$3,$R$37,$R$38,$R$40,$R$41,$R$42,$Q65,CV$2,CV$4,CV$3)</f>
        <v>0</v>
      </c>
      <c r="CW65" s="15">
        <f ca="1">_xll.DBRW($B$3,$R$37,$R$38,$R$40,$R$41,$R$42,$Q65,CW$2,CW$4,CW$3)</f>
        <v>0</v>
      </c>
      <c r="CX65" s="15">
        <f ca="1">_xll.DBRW($B$3,$R$37,$R$38,$R$40,$R$41,$R$42,$Q65,CX$2,CX$4,CX$3)</f>
        <v>0</v>
      </c>
      <c r="CY65" s="15">
        <f ca="1">_xll.DBRW($B$3,$R$37,$R$38,$R$40,$R$41,$R$42,$Q65,CY$2,CY$4,CY$3)</f>
        <v>0</v>
      </c>
      <c r="CZ65" s="15">
        <f ca="1">_xll.DBRW($B$3,$R$37,$R$38,$R$40,$R$41,$R$42,$Q65,CZ$2,CZ$4,CZ$3)</f>
        <v>0</v>
      </c>
      <c r="DA65" s="15">
        <f ca="1">CQ65-CV65</f>
        <v>0</v>
      </c>
      <c r="DB65" s="15">
        <f ca="1">CR65-CW65</f>
        <v>0</v>
      </c>
      <c r="DC65" s="15">
        <f ca="1">CS65-CX65</f>
        <v>0</v>
      </c>
      <c r="DD65" s="15">
        <f ca="1">IF(AND(CT65&lt;&gt;0,CY65&lt;&gt;0),-1*DA65*CT65,0)</f>
        <v>0</v>
      </c>
      <c r="DE65" s="15">
        <f ca="1">IF(AND(CT65&lt;&gt;0,CY65&lt;&gt;0,CU65&lt;&gt;0,CZ65&lt;&gt;0),DB65/CW65*$AA65,)</f>
        <v>0</v>
      </c>
      <c r="DF65" s="15">
        <f ca="1">IF(AND(CU65&lt;&gt;0,CZ65&lt;&gt;0),DC65*CM65*CU65,)</f>
        <v>0</v>
      </c>
      <c r="DG65" s="15">
        <f ca="1">IF(AND(CT65&lt;&gt;0,CY65&lt;&gt;0,CU65&lt;&gt;0,CZ65&lt;&gt;0),$AK65-DD65-DE65-DF65-DJ65,)</f>
        <v>0</v>
      </c>
      <c r="DH65" s="15">
        <f ca="1">IF(OR(CT65=0,CY65=0,CU65=0,CZ65=0),$AK65-DD65-DE65-DF65-DJ65,)</f>
        <v>0</v>
      </c>
      <c r="DI65" s="15">
        <f ca="1">SUM(DD65:DH65)</f>
        <v>0</v>
      </c>
      <c r="DJ65" s="15">
        <f ca="1">IF($V65&lt;&gt;0,IF($V65&gt;0,$W65/$V65,-$W65/$V65))*$AF65</f>
        <v>0</v>
      </c>
      <c r="DK65" s="15">
        <f ca="1">SUM(DI65:DJ65)</f>
        <v>0</v>
      </c>
      <c r="DL65" s="16">
        <f ca="1">_xll.DBRW($B$3,$R$37,$R$38,$R$40,$R$41,$R$42,$Q65,DL$2,DL$4,DL$3)</f>
        <v>1.7912155408437346E-4</v>
      </c>
      <c r="DM65" s="16">
        <f ca="1">_xll.DBRW($B$3,$R$37,$R$38,$R$40,$R$41,$R$42,$Q65,DM$2,DM$4,DM$3)</f>
        <v>4.2317708972657096E-4</v>
      </c>
      <c r="DN65" s="17">
        <f ca="1">-(DL65-DM65)*100</f>
        <v>2.4405553564219751E-2</v>
      </c>
      <c r="DO65" s="14">
        <f ca="1">$AB65-$AG65-EI65</f>
        <v>11313.004093879583</v>
      </c>
      <c r="DP65" s="15">
        <f ca="1">_xll.DBRW($B$3,$R$37,$R$38,$R$40,$R$41,$R$42,$Q65,DP$2,DP$4,DP$3)</f>
        <v>0</v>
      </c>
      <c r="DQ65" s="15">
        <f ca="1">_xll.DBRW($B$3,$R$37,$R$38,$R$40,$R$41,$R$42,$Q65,DQ$2,DQ$4,DQ$3)</f>
        <v>0</v>
      </c>
      <c r="DR65" s="15">
        <f ca="1">_xll.DBRW($B$3,$R$37,$R$38,$R$40,$R$41,$R$42,$Q65,DR$2,DR$4,DR$3)</f>
        <v>0</v>
      </c>
      <c r="DS65" s="15">
        <f ca="1">_xll.DBRW($B$3,$R$37,$R$38,$R$40,$R$41,$R$42,$Q65,DS$2,DS$4,DS$3)</f>
        <v>0</v>
      </c>
      <c r="DT65" s="15">
        <f ca="1">_xll.DBRW($B$3,$R$37,$R$38,$R$40,$R$41,$R$42,$Q65,DT$2,DT$4,DT$3)</f>
        <v>0</v>
      </c>
      <c r="DU65" s="15">
        <f ca="1">_xll.DBRW($B$3,$R$37,$R$38,$R$40,$R$41,$R$42,$Q65,DU$2,DU$4,DU$3)</f>
        <v>0</v>
      </c>
      <c r="DV65" s="15">
        <f ca="1">_xll.DBRW($B$3,$R$37,$R$38,$R$40,$R$41,$R$42,$Q65,DV$2,DV$4,DV$3)</f>
        <v>0</v>
      </c>
      <c r="DW65" s="15">
        <f ca="1">_xll.DBRW($B$3,$R$37,$R$38,$R$40,$R$41,$R$42,$Q65,DW$2,DW$4,DW$3)</f>
        <v>0</v>
      </c>
      <c r="DX65" s="15">
        <f ca="1">_xll.DBRW($B$3,$R$37,$R$38,$R$40,$R$41,$R$42,$Q65,DX$2,DX$4,DX$3)</f>
        <v>0</v>
      </c>
      <c r="DY65" s="15">
        <f ca="1">_xll.DBRW($B$3,$R$37,$R$38,$R$40,$R$41,$R$42,$Q65,DY$2,DY$4,DY$3)</f>
        <v>0</v>
      </c>
      <c r="DZ65" s="15">
        <f ca="1">DP65-DU65</f>
        <v>0</v>
      </c>
      <c r="EA65" s="15">
        <f ca="1">DQ65-DV65</f>
        <v>0</v>
      </c>
      <c r="EB65" s="15">
        <f ca="1">DR65-DW65</f>
        <v>0</v>
      </c>
      <c r="EC65" s="15">
        <f ca="1">IF(AND(DS65&lt;&gt;0,DX65&lt;&gt;0),-1*DZ65*DS65,0)</f>
        <v>0</v>
      </c>
      <c r="ED65" s="15">
        <f ca="1">IF(AND(DS65&lt;&gt;0,DX65&lt;&gt;0,DT65&lt;&gt;0,DY65&lt;&gt;0),EA65/DV65*$AB65,)</f>
        <v>0</v>
      </c>
      <c r="EE65" s="15">
        <f ca="1">IF(AND(DT65&lt;&gt;0,DY65&lt;&gt;0),EB65*DL65*DT65,)</f>
        <v>0</v>
      </c>
      <c r="EF65" s="15">
        <f ca="1">IF(AND(DS65&lt;&gt;0,DX65&lt;&gt;0,DT65&lt;&gt;0,DY65&lt;&gt;0),$AL65-EC65-ED65-EE65-EI65,)</f>
        <v>0</v>
      </c>
      <c r="EG65" s="15">
        <f ca="1">IF(OR(DS65=0,DX65=0,DT65=0,DY65=0),$AL65-EC65-ED65-EE65-EI65,)</f>
        <v>11313.004093879583</v>
      </c>
      <c r="EH65" s="15">
        <f ca="1">SUM(EC65:EG65)</f>
        <v>11313.004093879583</v>
      </c>
      <c r="EI65" s="15">
        <f ca="1">IF($V65&lt;&gt;0,IF($V65&gt;0,$W65/$V65,-$W65/$V65))*$AG65</f>
        <v>3460.4359061204141</v>
      </c>
      <c r="EJ65" s="15">
        <f ca="1">SUM(EH65:EI65)</f>
        <v>14773.439999999997</v>
      </c>
      <c r="EK65" s="16">
        <f ca="1">_xll.DBRW($B$3,$R$37,$R$38,$R$40,$R$41,$R$42,$Q65,EK$2,EK$4,EK$3)</f>
        <v>0.2308536431643434</v>
      </c>
      <c r="EL65" s="16">
        <f ca="1">_xll.DBRW($B$3,$R$37,$R$38,$R$40,$R$41,$R$42,$Q65,EL$2,EL$4,EL$3)</f>
        <v>0.21719891115557469</v>
      </c>
      <c r="EM65" s="17">
        <f ca="1">-(EK65-EL65)*100</f>
        <v>-1.3654732008768711</v>
      </c>
      <c r="EN65" s="14">
        <f ca="1">$AC65-$AH65-FH65</f>
        <v>-632954.45731048728</v>
      </c>
      <c r="EO65" s="15">
        <f ca="1">_xll.DBRW($B$3,$R$37,$R$38,$R$40,$R$41,$R$42,$Q65,EO$2,EO$4,EO$3)</f>
        <v>22.745253112831541</v>
      </c>
      <c r="EP65" s="15">
        <f ca="1">_xll.DBRW($B$3,$R$37,$R$38,$R$40,$R$41,$R$42,$Q65,EP$2,EP$4,EP$3)</f>
        <v>1</v>
      </c>
      <c r="EQ65" s="15">
        <f ca="1">_xll.DBRW($B$3,$R$37,$R$38,$R$40,$R$41,$R$42,$Q65,EQ$2,EQ$4,EQ$3)</f>
        <v>98.526723689776588</v>
      </c>
      <c r="ER65" s="15">
        <f ca="1">_xll.DBRW($B$3,$R$37,$R$38,$R$40,$R$41,$R$42,$Q65,ER$2,ER$4,ER$3)</f>
        <v>470473.58</v>
      </c>
      <c r="ES65" s="15">
        <f ca="1">_xll.DBRW($B$3,$R$37,$R$38,$R$40,$R$41,$R$42,$Q65,ES$2,ES$4,ES$3)</f>
        <v>470473.58</v>
      </c>
      <c r="ET65" s="15">
        <f ca="1">_xll.DBRW($B$3,$R$37,$R$38,$R$40,$R$41,$R$42,$Q65,ET$2,ET$4,ET$3)</f>
        <v>16.985000040009641</v>
      </c>
      <c r="EU65" s="15">
        <f ca="1">_xll.DBRW($B$3,$R$37,$R$38,$R$40,$R$41,$R$42,$Q65,EU$2,EU$4,EU$3)</f>
        <v>1</v>
      </c>
      <c r="EV65" s="15">
        <f ca="1">_xll.DBRW($B$3,$R$37,$R$38,$R$40,$R$41,$R$42,$Q65,EV$2,EV$4,EV$3)</f>
        <v>78.200208047284676</v>
      </c>
      <c r="EW65" s="15">
        <f ca="1">_xll.DBRW($B$3,$R$37,$R$38,$R$40,$R$41,$R$42,$Q65,EW$2,EW$4,EW$3)</f>
        <v>697331.86</v>
      </c>
      <c r="EX65" s="15">
        <f ca="1">_xll.DBRW($B$3,$R$37,$R$38,$R$40,$R$41,$R$42,$Q65,EX$2,EX$4,EX$3)</f>
        <v>697331.86</v>
      </c>
      <c r="EY65" s="15">
        <f ca="1">EO65-ET65</f>
        <v>5.7602530728219001</v>
      </c>
      <c r="EZ65" s="15">
        <f ca="1">EP65-EU65</f>
        <v>0</v>
      </c>
      <c r="FA65" s="15">
        <f ca="1">EQ65-EV65</f>
        <v>20.326515642491913</v>
      </c>
      <c r="FB65" s="15">
        <f ca="1">IF(AND(ER65&lt;&gt;0,EW65&lt;&gt;0),-1*EY65*ER65,0)</f>
        <v>-2710046.8848765204</v>
      </c>
      <c r="FC65" s="15">
        <f ca="1">IF(AND(ER65&lt;&gt;0,EW65&lt;&gt;0,ES65&lt;&gt;0,EX65&lt;&gt;0),EZ65/EU65*$AC65,)</f>
        <v>0</v>
      </c>
      <c r="FD65" s="15">
        <f ca="1">IF(AND(ES65&lt;&gt;0,EX65&lt;&gt;0),FA65*EK65*ES65,)</f>
        <v>2207673.8393464102</v>
      </c>
      <c r="FE65" s="15">
        <f ca="1">IF(AND(ER65&lt;&gt;0,EW65&lt;&gt;0,ES65&lt;&gt;0,EX65&lt;&gt;0),$AM65-FB65-FC65-FD65-FH65,)</f>
        <v>-130581.41178037715</v>
      </c>
      <c r="FF65" s="15">
        <f ca="1">IF(OR(ER65=0,EW65=0,ES65=0,EX65=0),$AM65-FB65-FC65-FD65-FH65,)</f>
        <v>0</v>
      </c>
      <c r="FG65" s="15">
        <f ca="1">SUM(FB65:FF65)</f>
        <v>-632954.45731048728</v>
      </c>
      <c r="FH65" s="15">
        <f ca="1">IF($V65&lt;&gt;0,IF($V65&gt;0,$W65/$V65,-$W65/$V65))*$AH65</f>
        <v>1776095.4673104945</v>
      </c>
      <c r="FI65" s="15">
        <f ca="1">SUM(FG65:FH65)</f>
        <v>1143141.0100000072</v>
      </c>
      <c r="FJ65" s="20"/>
      <c r="FK65" s="85">
        <f ca="1">BL65+CK65+DJ65+EI65+FH65</f>
        <v>6550054.3627040014</v>
      </c>
      <c r="FL65" s="21"/>
      <c r="FM65" s="22"/>
      <c r="FN65" s="104">
        <f ca="1">_xll.DBRW($B$3,$R$37,$R$38,$R$40,$R$41,$R$42,$Q65,FN$2,FN$4,FN$3)</f>
        <v>8477542.2100000009</v>
      </c>
      <c r="FO65" s="105">
        <f ca="1">IF(U65&lt;&gt;0,FN65/U65,0)</f>
        <v>0.18288609177735798</v>
      </c>
      <c r="FP65" s="104">
        <f ca="1">_xll.DBRW($B$3,$R$37,$R$38,$R$40,$R$41,$R$42,$Q65,FP$2,FP$4,FP$3)</f>
        <v>10851393.04000001</v>
      </c>
      <c r="FQ65" s="105">
        <f ca="1">IF(V65&lt;&gt;0,FP65/V65,0)</f>
        <v>0.19899312746772349</v>
      </c>
      <c r="FR65" s="86">
        <f ca="1">FN65-FP65</f>
        <v>-2373850.8300000094</v>
      </c>
      <c r="FS65" s="103">
        <f ca="1">(FO65-FQ65)*100</f>
        <v>-1.6107035690365508</v>
      </c>
      <c r="FT65" s="23"/>
      <c r="FV65" s="37"/>
      <c r="FW65" s="37"/>
      <c r="FX65" s="37"/>
      <c r="FY65" s="37"/>
      <c r="FZ65" s="37"/>
      <c r="GA65" s="37"/>
      <c r="GB65" s="37"/>
      <c r="GC65" s="37"/>
      <c r="GD65" s="37"/>
      <c r="GE65" s="37"/>
      <c r="GF65" s="37"/>
      <c r="GG65" s="37"/>
      <c r="GH65" s="37"/>
    </row>
    <row r="66" spans="1:190" x14ac:dyDescent="0.25">
      <c r="A66" t="s">
        <v>85</v>
      </c>
      <c r="M66" s="9"/>
      <c r="N66" s="10"/>
      <c r="S66" s="12"/>
      <c r="T66" s="13"/>
      <c r="BC66" s="24"/>
      <c r="BD66" s="24"/>
      <c r="BE66" s="24"/>
      <c r="CB66" s="24"/>
      <c r="CC66" s="24"/>
      <c r="CD66" s="24"/>
      <c r="DA66" s="24"/>
      <c r="DB66" s="24"/>
      <c r="DC66" s="24"/>
      <c r="DZ66" s="24"/>
      <c r="EA66" s="24"/>
      <c r="EB66" s="24"/>
      <c r="EY66" s="24"/>
      <c r="EZ66" s="24"/>
      <c r="FA66" s="24"/>
      <c r="FL66" s="21"/>
      <c r="FM66" s="22"/>
      <c r="FT66" s="23"/>
    </row>
    <row r="67" spans="1:190" ht="15" hidden="1" customHeight="1" x14ac:dyDescent="0.25">
      <c r="A67">
        <f ca="1">IF(ROW()=ROW($A$60),0,1)</f>
        <v>1</v>
      </c>
      <c r="D67" s="30"/>
      <c r="E67" s="30"/>
      <c r="F67" s="30">
        <f ca="1">IF(A67&lt;&gt;0,IF((AO67+BN67+CM67+DL67+EK67)&lt;&gt;0,ROUND((1-(AO67+BN67+CM67+DL67+EK67))-FO67,5),"VERIF. ELIGIBILITE PMM"),"CHECK "&amp;D51)</f>
        <v>0</v>
      </c>
      <c r="G67" s="30"/>
      <c r="H67" s="30"/>
      <c r="I67" s="30"/>
      <c r="J67" s="30">
        <f ca="1">IF(A67&lt;&gt;0,IF((AP67+BO67+CN67+DM67+EL67)&lt;&gt;0,ROUND((1-(AP67+BO67+CN67+DM67+EL67))-FQ67,5),"VERIF. ELIGIBILITE PMM"),"CHECK "&amp;D52)</f>
        <v>0</v>
      </c>
      <c r="K67" s="30">
        <f ca="1">IF(A67&lt;&gt;0,ROUND(W67+AR67+BQ67+CP67+DO67+EN67+FK67-FR67,5),"CHECK ")</f>
        <v>0</v>
      </c>
      <c r="L67" s="4"/>
      <c r="M67" s="9"/>
      <c r="N67" s="10"/>
      <c r="O67" s="9"/>
      <c r="P67" s="11"/>
      <c r="Q67" s="130" t="s">
        <v>275</v>
      </c>
      <c r="R67" s="130"/>
      <c r="S67" s="12"/>
      <c r="T67" s="13"/>
      <c r="U67" s="84">
        <f ca="1">_xll.DBRW($B$3,$R$37,$R$38,$R$40,$R$41,$R$42,$Q67,U$2,U$4,U$3)</f>
        <v>56239903.760000005</v>
      </c>
      <c r="V67" s="84">
        <f ca="1">_xll.DBRW($B$3,$R$37,$R$38,$R$40,$R$41,$R$42,$Q67,V$2,V$4,V$3)</f>
        <v>64098267.70000001</v>
      </c>
      <c r="W67" s="85">
        <f ca="1">U67-V67</f>
        <v>-7858363.9400000051</v>
      </c>
      <c r="X67" s="106">
        <f ca="1">IF(V67&lt;&gt;0,W67/V67,0)</f>
        <v>-0.12259869450418867</v>
      </c>
      <c r="Y67" s="15">
        <f ca="1">_xll.DBRW($B$3,$R$37,$R$38,$R$40,$R$41,$R$42,$Q67,Y$2,Y$4,Y$3)</f>
        <v>-26934664.519999996</v>
      </c>
      <c r="Z67" s="15">
        <f ca="1">_xll.DBRW($B$3,$R$37,$R$38,$R$40,$R$41,$R$42,$Q67,Z$2,Z$4,Z$3)</f>
        <v>-9305892.429999996</v>
      </c>
      <c r="AA67" s="15">
        <f ca="1">_xll.DBRW($B$3,$R$37,$R$38,$R$40,$R$41,$R$42,$Q67,AA$2,AA$4,AA$3)</f>
        <v>0</v>
      </c>
      <c r="AB67" s="15">
        <f ca="1">_xll.DBRW($B$3,$R$37,$R$38,$R$40,$R$41,$R$42,$Q67,AB$2,AB$4,AB$3)</f>
        <v>-216069.27000000002</v>
      </c>
      <c r="AC67" s="15">
        <f ca="1">_xll.DBRW($B$3,$R$37,$R$38,$R$40,$R$41,$R$42,$Q67,AC$2,AC$4,AC$3)</f>
        <v>-11121044.940000005</v>
      </c>
      <c r="AD67" s="15">
        <f ca="1">_xll.DBRW($B$3,$R$37,$R$38,$R$40,$R$41,$R$42,$Q67,AD$2,AD$4,AD$3)</f>
        <v>-30532349.989999998</v>
      </c>
      <c r="AE67" s="15">
        <f ca="1">_xll.DBRW($B$3,$R$37,$R$38,$R$40,$R$41,$R$42,$Q67,AE$2,AE$4,AE$3)</f>
        <v>-10644950.529999999</v>
      </c>
      <c r="AF67" s="15">
        <f ca="1">_xll.DBRW($B$3,$R$37,$R$38,$R$40,$R$41,$R$42,$Q67,AF$2,AF$4,AF$3)</f>
        <v>0</v>
      </c>
      <c r="AG67" s="15">
        <f ca="1">_xll.DBRW($B$3,$R$37,$R$38,$R$40,$R$41,$R$42,$Q67,AG$2,AG$4,AG$3)</f>
        <v>-225192.97999999998</v>
      </c>
      <c r="AH67" s="15">
        <f ca="1">_xll.DBRW($B$3,$R$37,$R$38,$R$40,$R$41,$R$42,$Q67,AH$2,AH$4,AH$3)</f>
        <v>-10702570.250000002</v>
      </c>
      <c r="AI67" s="15">
        <f ca="1">Y67-AD67</f>
        <v>3597685.4700000025</v>
      </c>
      <c r="AJ67" s="15">
        <f ca="1">Z67-AE67</f>
        <v>1339058.1000000034</v>
      </c>
      <c r="AK67" s="15">
        <f ca="1">AA67-AF67</f>
        <v>0</v>
      </c>
      <c r="AL67" s="15">
        <f ca="1">AB67-AG67</f>
        <v>9123.7099999999627</v>
      </c>
      <c r="AM67" s="15">
        <f ca="1">AC67-AH67</f>
        <v>-418474.6900000032</v>
      </c>
      <c r="AN67" s="20"/>
      <c r="AO67" s="16">
        <f ca="1">_xll.DBRW($B$3,$R$37,$R$38,$R$40,$R$41,$R$42,$Q67,AO$2,AO$4,AO$3)</f>
        <v>0.47892444188634925</v>
      </c>
      <c r="AP67" s="16">
        <f ca="1">_xll.DBRW($B$3,$R$37,$R$38,$R$40,$R$41,$R$42,$Q67,AP$2,AP$4,AP$3)</f>
        <v>0.47633658577016424</v>
      </c>
      <c r="AQ67" s="17">
        <f ca="1">-(AO67-AP67)*100</f>
        <v>-0.25878561161850056</v>
      </c>
      <c r="AR67" s="14">
        <f ca="1">$Y67-$AD67-BL67</f>
        <v>-145540.7789189755</v>
      </c>
      <c r="AS67" s="18">
        <f ca="1">_xll.DBRW($B$3,$R$37,$R$38,$R$40,$R$41,$R$42,$Q67,AS$2,AS$4,AS$3)</f>
        <v>0</v>
      </c>
      <c r="AT67" s="19">
        <f ca="1">_xll.DBRW($B$3,$R$37,$R$38,$R$40,$R$41,$R$42,$Q67,AT$2,AT$4,AT$3)</f>
        <v>0</v>
      </c>
      <c r="AU67" s="18">
        <f ca="1">_xll.DBRW($B$3,$R$37,$R$38,$R$40,$R$41,$R$42,$Q67,AU$2,AU$4,AU$3)</f>
        <v>0</v>
      </c>
      <c r="AV67" s="15">
        <f ca="1">_xll.DBRW($B$3,$R$37,$R$38,$R$40,$R$41,$R$42,$Q67,AV$2,AV$4,AV$3)</f>
        <v>0</v>
      </c>
      <c r="AW67" s="15">
        <f ca="1">_xll.DBRW($B$3,$R$37,$R$38,$R$40,$R$41,$R$42,$Q67,AW$2,AW$4,AW$3)</f>
        <v>0</v>
      </c>
      <c r="AX67" s="18">
        <f ca="1">_xll.DBRW($B$3,$R$37,$R$38,$R$40,$R$41,$R$42,$Q67,AX$2,AX$4,AX$3)</f>
        <v>0</v>
      </c>
      <c r="AY67" s="19">
        <f ca="1">_xll.DBRW($B$3,$R$37,$R$38,$R$40,$R$41,$R$42,$Q67,AY$2,AY$4,AY$3)</f>
        <v>0</v>
      </c>
      <c r="AZ67" s="18">
        <f ca="1">_xll.DBRW($B$3,$R$37,$R$38,$R$40,$R$41,$R$42,$Q67,AZ$2,AZ$4,AZ$3)</f>
        <v>0</v>
      </c>
      <c r="BA67" s="15">
        <f ca="1">_xll.DBRW($B$3,$R$37,$R$38,$R$40,$R$41,$R$42,$Q67,BA$2,BA$4,BA$3)</f>
        <v>0</v>
      </c>
      <c r="BB67" s="15">
        <f ca="1">_xll.DBRW($B$3,$R$37,$R$38,$R$40,$R$41,$R$42,$Q67,BB$2,BB$4,BB$3)</f>
        <v>0</v>
      </c>
      <c r="BC67" s="18">
        <f ca="1">AS67-AX67</f>
        <v>0</v>
      </c>
      <c r="BD67" s="18">
        <f ca="1">AT67-AY67</f>
        <v>0</v>
      </c>
      <c r="BE67" s="18">
        <f ca="1">AU67-AZ67</f>
        <v>0</v>
      </c>
      <c r="BF67" s="15">
        <f ca="1">IF(AND(AV67&lt;&gt;0,BA67&lt;&gt;0),-1*BC67*AV67,0)</f>
        <v>0</v>
      </c>
      <c r="BG67" s="15">
        <f ca="1">IF(AND(AV67&lt;&gt;0,BA67&lt;&gt;0,AW67&lt;&gt;0,BB67&lt;&gt;0),BD67/AY67*$Y67,)</f>
        <v>0</v>
      </c>
      <c r="BH67" s="15">
        <f ca="1">IF(AND(AW67&lt;&gt;0,BB67&lt;&gt;0),BE67*AO67*AW67,)</f>
        <v>0</v>
      </c>
      <c r="BI67" s="15">
        <f ca="1">IF(AND(AV67&lt;&gt;0,BA67&lt;&gt;0,AW67&lt;&gt;0,BB67&lt;&gt;0),$AI67-BF67-BG67-BH67-BL67,)</f>
        <v>0</v>
      </c>
      <c r="BJ67" s="15">
        <f ca="1">IF(OR(AV67=0,BA67=0,AW67=0,BB67=0),$AI67-BF67-BG67-BH67-BL67,)</f>
        <v>-145540.7789189755</v>
      </c>
      <c r="BK67" s="15">
        <f ca="1">SUM(BF67:BJ67)</f>
        <v>-145540.7789189755</v>
      </c>
      <c r="BL67" s="15">
        <f ca="1">IF($V67&lt;&gt;0,IF($V67&gt;0,$W67/$V67,-$W67/$V67))*$AD67</f>
        <v>3743226.248918978</v>
      </c>
      <c r="BM67" s="15">
        <f ca="1">SUM(BK67:BL67)</f>
        <v>3597685.4700000025</v>
      </c>
      <c r="BN67" s="16">
        <f ca="1">_xll.DBRW($B$3,$R$37,$R$38,$R$40,$R$41,$R$42,$Q67,BN$2,BN$4,BN$3)</f>
        <v>0.16546778724430727</v>
      </c>
      <c r="BO67" s="16">
        <f ca="1">_xll.DBRW($B$3,$R$37,$R$38,$R$40,$R$41,$R$42,$Q67,BO$2,BO$4,BO$3)</f>
        <v>0.16607235908186643</v>
      </c>
      <c r="BP67" s="17">
        <f ca="1">-(BN67-BO67)*100</f>
        <v>6.0457183755915911E-2</v>
      </c>
      <c r="BQ67" s="14">
        <f ca="1">$Z67-$AE67-CK67</f>
        <v>34001.061960332096</v>
      </c>
      <c r="BR67" s="15">
        <f ca="1">_xll.DBRW($B$3,$R$37,$R$38,$R$40,$R$41,$R$42,$Q67,BR$2,BR$4,BR$3)</f>
        <v>0</v>
      </c>
      <c r="BS67" s="15">
        <f ca="1">_xll.DBRW($B$3,$R$37,$R$38,$R$40,$R$41,$R$42,$Q67,BS$2,BS$4,BS$3)</f>
        <v>0</v>
      </c>
      <c r="BT67" s="15">
        <f ca="1">_xll.DBRW($B$3,$R$37,$R$38,$R$40,$R$41,$R$42,$Q67,BT$2,BT$4,BT$3)</f>
        <v>0</v>
      </c>
      <c r="BU67" s="15">
        <f ca="1">_xll.DBRW($B$3,$R$37,$R$38,$R$40,$R$41,$R$42,$Q67,BU$2,BU$4,BU$3)</f>
        <v>0</v>
      </c>
      <c r="BV67" s="15">
        <f ca="1">_xll.DBRW($B$3,$R$37,$R$38,$R$40,$R$41,$R$42,$Q67,BV$2,BV$4,BV$3)</f>
        <v>0</v>
      </c>
      <c r="BW67" s="15">
        <f ca="1">_xll.DBRW($B$3,$R$37,$R$38,$R$40,$R$41,$R$42,$Q67,BW$2,BW$4,BW$3)</f>
        <v>0</v>
      </c>
      <c r="BX67" s="15">
        <f ca="1">_xll.DBRW($B$3,$R$37,$R$38,$R$40,$R$41,$R$42,$Q67,BX$2,BX$4,BX$3)</f>
        <v>0</v>
      </c>
      <c r="BY67" s="15">
        <f ca="1">_xll.DBRW($B$3,$R$37,$R$38,$R$40,$R$41,$R$42,$Q67,BY$2,BY$4,BY$3)</f>
        <v>0</v>
      </c>
      <c r="BZ67" s="15">
        <f ca="1">_xll.DBRW($B$3,$R$37,$R$38,$R$40,$R$41,$R$42,$Q67,BZ$2,BZ$4,BZ$3)</f>
        <v>0</v>
      </c>
      <c r="CA67" s="15">
        <f ca="1">_xll.DBRW($B$3,$R$37,$R$38,$R$40,$R$41,$R$42,$Q67,CA$2,CA$4,CA$3)</f>
        <v>0</v>
      </c>
      <c r="CB67" s="15">
        <f ca="1">BR67-BW67</f>
        <v>0</v>
      </c>
      <c r="CC67" s="15">
        <f ca="1">BS67-BX67</f>
        <v>0</v>
      </c>
      <c r="CD67" s="15">
        <f ca="1">BT67-BY67</f>
        <v>0</v>
      </c>
      <c r="CE67" s="15">
        <f ca="1">IF(AND(BU67&lt;&gt;0,BZ67&lt;&gt;0),-1*CB67*BU67,0)</f>
        <v>0</v>
      </c>
      <c r="CF67" s="15">
        <f ca="1">IF(AND(BU67&lt;&gt;0,BZ67&lt;&gt;0,BV67&lt;&gt;0,CA67&lt;&gt;0),CC67/BX67*$Z67,)</f>
        <v>0</v>
      </c>
      <c r="CG67" s="15">
        <f ca="1">IF(AND(BV67&lt;&gt;0,CA67&lt;&gt;0),CD67*BN67*BV67,)</f>
        <v>0</v>
      </c>
      <c r="CH67" s="15">
        <f ca="1">IF(AND(BU67&lt;&gt;0,BZ67&lt;&gt;0,BV67&lt;&gt;0,CA67&lt;&gt;0),$AJ67-CE67-CF67-CG67-CK67,)</f>
        <v>0</v>
      </c>
      <c r="CI67" s="15">
        <f ca="1">IF(OR(BU67=0,BZ67=0,BV67=0,CA67=0),$AJ67-CE67-CF67-CG67-CK67,)</f>
        <v>34001.061960332096</v>
      </c>
      <c r="CJ67" s="15">
        <f ca="1">SUM(CE67:CI67)</f>
        <v>34001.061960332096</v>
      </c>
      <c r="CK67" s="15">
        <f ca="1">IF($V67&lt;&gt;0,IF($V67&gt;0,$W67/$V67,-$W67/$V67))*$AE67</f>
        <v>1305057.0380396713</v>
      </c>
      <c r="CL67" s="15">
        <f ca="1">SUM(CJ67:CK67)</f>
        <v>1339058.1000000034</v>
      </c>
      <c r="CM67" s="16">
        <f ca="1">_xll.DBRW($B$3,$R$37,$R$38,$R$40,$R$41,$R$42,$Q67,CM$2,CM$4,CM$3)</f>
        <v>0</v>
      </c>
      <c r="CN67" s="16">
        <f ca="1">_xll.DBRW($B$3,$R$37,$R$38,$R$40,$R$41,$R$42,$Q67,CN$2,CN$4,CN$3)</f>
        <v>0</v>
      </c>
      <c r="CO67" s="17">
        <f ca="1">-(CM67-CN67)*100</f>
        <v>0</v>
      </c>
      <c r="CP67" s="14">
        <f ca="1">$AA67-$AF67-DJ67</f>
        <v>0</v>
      </c>
      <c r="CQ67" s="15">
        <f ca="1">_xll.DBRW($B$3,$R$37,$R$38,$R$40,$R$41,$R$42,$Q67,CQ$2,CQ$4,CQ$3)</f>
        <v>0</v>
      </c>
      <c r="CR67" s="15">
        <f ca="1">_xll.DBRW($B$3,$R$37,$R$38,$R$40,$R$41,$R$42,$Q67,CR$2,CR$4,CR$3)</f>
        <v>0</v>
      </c>
      <c r="CS67" s="15">
        <f ca="1">_xll.DBRW($B$3,$R$37,$R$38,$R$40,$R$41,$R$42,$Q67,CS$2,CS$4,CS$3)</f>
        <v>0</v>
      </c>
      <c r="CT67" s="15">
        <f ca="1">_xll.DBRW($B$3,$R$37,$R$38,$R$40,$R$41,$R$42,$Q67,CT$2,CT$4,CT$3)</f>
        <v>0</v>
      </c>
      <c r="CU67" s="15">
        <f ca="1">_xll.DBRW($B$3,$R$37,$R$38,$R$40,$R$41,$R$42,$Q67,CU$2,CU$4,CU$3)</f>
        <v>0</v>
      </c>
      <c r="CV67" s="15">
        <f ca="1">_xll.DBRW($B$3,$R$37,$R$38,$R$40,$R$41,$R$42,$Q67,CV$2,CV$4,CV$3)</f>
        <v>0</v>
      </c>
      <c r="CW67" s="15">
        <f ca="1">_xll.DBRW($B$3,$R$37,$R$38,$R$40,$R$41,$R$42,$Q67,CW$2,CW$4,CW$3)</f>
        <v>0</v>
      </c>
      <c r="CX67" s="15">
        <f ca="1">_xll.DBRW($B$3,$R$37,$R$38,$R$40,$R$41,$R$42,$Q67,CX$2,CX$4,CX$3)</f>
        <v>0</v>
      </c>
      <c r="CY67" s="15">
        <f ca="1">_xll.DBRW($B$3,$R$37,$R$38,$R$40,$R$41,$R$42,$Q67,CY$2,CY$4,CY$3)</f>
        <v>0</v>
      </c>
      <c r="CZ67" s="15">
        <f ca="1">_xll.DBRW($B$3,$R$37,$R$38,$R$40,$R$41,$R$42,$Q67,CZ$2,CZ$4,CZ$3)</f>
        <v>0</v>
      </c>
      <c r="DA67" s="15">
        <f ca="1">CQ67-CV67</f>
        <v>0</v>
      </c>
      <c r="DB67" s="15">
        <f ca="1">CR67-CW67</f>
        <v>0</v>
      </c>
      <c r="DC67" s="15">
        <f ca="1">CS67-CX67</f>
        <v>0</v>
      </c>
      <c r="DD67" s="15">
        <f ca="1">IF(AND(CT67&lt;&gt;0,CY67&lt;&gt;0),-1*DA67*CT67,0)</f>
        <v>0</v>
      </c>
      <c r="DE67" s="15">
        <f ca="1">IF(AND(CT67&lt;&gt;0,CY67&lt;&gt;0,CU67&lt;&gt;0,CZ67&lt;&gt;0),DB67/CW67*$AA67,)</f>
        <v>0</v>
      </c>
      <c r="DF67" s="15">
        <f ca="1">IF(AND(CU67&lt;&gt;0,CZ67&lt;&gt;0),DC67*CM67*CU67,)</f>
        <v>0</v>
      </c>
      <c r="DG67" s="15">
        <f ca="1">IF(AND(CT67&lt;&gt;0,CY67&lt;&gt;0,CU67&lt;&gt;0,CZ67&lt;&gt;0),$AK67-DD67-DE67-DF67-DJ67,)</f>
        <v>0</v>
      </c>
      <c r="DH67" s="15">
        <f ca="1">IF(OR(CT67=0,CY67=0,CU67=0,CZ67=0),$AK67-DD67-DE67-DF67-DJ67,)</f>
        <v>0</v>
      </c>
      <c r="DI67" s="15">
        <f ca="1">SUM(DD67:DH67)</f>
        <v>0</v>
      </c>
      <c r="DJ67" s="15">
        <f ca="1">IF($V67&lt;&gt;0,IF($V67&gt;0,$W67/$V67,-$W67/$V67))*$AF67</f>
        <v>0</v>
      </c>
      <c r="DK67" s="15">
        <f ca="1">SUM(DI67:DJ67)</f>
        <v>0</v>
      </c>
      <c r="DL67" s="16">
        <f ca="1">_xll.DBRW($B$3,$R$37,$R$38,$R$40,$R$41,$R$42,$Q67,DL$2,DL$4,DL$3)</f>
        <v>3.8419210481237857E-3</v>
      </c>
      <c r="DM67" s="16">
        <f ca="1">_xll.DBRW($B$3,$R$37,$R$38,$R$40,$R$41,$R$42,$Q67,DM$2,DM$4,DM$3)</f>
        <v>3.513245959375591E-3</v>
      </c>
      <c r="DN67" s="17">
        <f ca="1">-(DL67-DM67)*100</f>
        <v>-3.2867508874819464E-2</v>
      </c>
      <c r="DO67" s="14">
        <f ca="1">$AB67-$AG67-EI67</f>
        <v>-18484.655359507906</v>
      </c>
      <c r="DP67" s="15">
        <f ca="1">_xll.DBRW($B$3,$R$37,$R$38,$R$40,$R$41,$R$42,$Q67,DP$2,DP$4,DP$3)</f>
        <v>0</v>
      </c>
      <c r="DQ67" s="15">
        <f ca="1">_xll.DBRW($B$3,$R$37,$R$38,$R$40,$R$41,$R$42,$Q67,DQ$2,DQ$4,DQ$3)</f>
        <v>0</v>
      </c>
      <c r="DR67" s="15">
        <f ca="1">_xll.DBRW($B$3,$R$37,$R$38,$R$40,$R$41,$R$42,$Q67,DR$2,DR$4,DR$3)</f>
        <v>0</v>
      </c>
      <c r="DS67" s="15">
        <f ca="1">_xll.DBRW($B$3,$R$37,$R$38,$R$40,$R$41,$R$42,$Q67,DS$2,DS$4,DS$3)</f>
        <v>0</v>
      </c>
      <c r="DT67" s="15">
        <f ca="1">_xll.DBRW($B$3,$R$37,$R$38,$R$40,$R$41,$R$42,$Q67,DT$2,DT$4,DT$3)</f>
        <v>0</v>
      </c>
      <c r="DU67" s="15">
        <f ca="1">_xll.DBRW($B$3,$R$37,$R$38,$R$40,$R$41,$R$42,$Q67,DU$2,DU$4,DU$3)</f>
        <v>0</v>
      </c>
      <c r="DV67" s="15">
        <f ca="1">_xll.DBRW($B$3,$R$37,$R$38,$R$40,$R$41,$R$42,$Q67,DV$2,DV$4,DV$3)</f>
        <v>0</v>
      </c>
      <c r="DW67" s="15">
        <f ca="1">_xll.DBRW($B$3,$R$37,$R$38,$R$40,$R$41,$R$42,$Q67,DW$2,DW$4,DW$3)</f>
        <v>0</v>
      </c>
      <c r="DX67" s="15">
        <f ca="1">_xll.DBRW($B$3,$R$37,$R$38,$R$40,$R$41,$R$42,$Q67,DX$2,DX$4,DX$3)</f>
        <v>0</v>
      </c>
      <c r="DY67" s="15">
        <f ca="1">_xll.DBRW($B$3,$R$37,$R$38,$R$40,$R$41,$R$42,$Q67,DY$2,DY$4,DY$3)</f>
        <v>0</v>
      </c>
      <c r="DZ67" s="15">
        <f ca="1">DP67-DU67</f>
        <v>0</v>
      </c>
      <c r="EA67" s="15">
        <f ca="1">DQ67-DV67</f>
        <v>0</v>
      </c>
      <c r="EB67" s="15">
        <f ca="1">DR67-DW67</f>
        <v>0</v>
      </c>
      <c r="EC67" s="15">
        <f ca="1">IF(AND(DS67&lt;&gt;0,DX67&lt;&gt;0),-1*DZ67*DS67,0)</f>
        <v>0</v>
      </c>
      <c r="ED67" s="15">
        <f ca="1">IF(AND(DS67&lt;&gt;0,DX67&lt;&gt;0,DT67&lt;&gt;0,DY67&lt;&gt;0),EA67/DV67*$AB67,)</f>
        <v>0</v>
      </c>
      <c r="EE67" s="15">
        <f ca="1">IF(AND(DT67&lt;&gt;0,DY67&lt;&gt;0),EB67*DL67*DT67,)</f>
        <v>0</v>
      </c>
      <c r="EF67" s="15">
        <f ca="1">IF(AND(DS67&lt;&gt;0,DX67&lt;&gt;0,DT67&lt;&gt;0,DY67&lt;&gt;0),$AL67-EC67-ED67-EE67-EI67,)</f>
        <v>0</v>
      </c>
      <c r="EG67" s="15">
        <f ca="1">IF(OR(DS67=0,DX67=0,DT67=0,DY67=0),$AL67-EC67-ED67-EE67-EI67,)</f>
        <v>-18484.655359507906</v>
      </c>
      <c r="EH67" s="15">
        <f ca="1">SUM(EC67:EG67)</f>
        <v>-18484.655359507906</v>
      </c>
      <c r="EI67" s="15">
        <f ca="1">IF($V67&lt;&gt;0,IF($V67&gt;0,$W67/$V67,-$W67/$V67))*$AG67</f>
        <v>27608.365359507869</v>
      </c>
      <c r="EJ67" s="15">
        <f ca="1">SUM(EH67:EI67)</f>
        <v>9123.7099999999627</v>
      </c>
      <c r="EK67" s="16">
        <f ca="1">_xll.DBRW($B$3,$R$37,$R$38,$R$40,$R$41,$R$42,$Q67,EK$2,EK$4,EK$3)</f>
        <v>0.19774295822870375</v>
      </c>
      <c r="EL67" s="16">
        <f ca="1">_xll.DBRW($B$3,$R$37,$R$38,$R$40,$R$41,$R$42,$Q67,EL$2,EL$4,EL$3)</f>
        <v>0.16697128696350089</v>
      </c>
      <c r="EM67" s="17">
        <f ca="1">-(EK67-EL67)*100</f>
        <v>-3.077167126520286</v>
      </c>
      <c r="EN67" s="14">
        <f ca="1">$AC67-$AH67-FH67</f>
        <v>-1730595.8304893717</v>
      </c>
      <c r="EO67" s="15">
        <f ca="1">_xll.DBRW($B$3,$R$37,$R$38,$R$40,$R$41,$R$42,$Q67,EO$2,EO$4,EO$3)</f>
        <v>0</v>
      </c>
      <c r="EP67" s="15">
        <f ca="1">_xll.DBRW($B$3,$R$37,$R$38,$R$40,$R$41,$R$42,$Q67,EP$2,EP$4,EP$3)</f>
        <v>0</v>
      </c>
      <c r="EQ67" s="15">
        <f ca="1">_xll.DBRW($B$3,$R$37,$R$38,$R$40,$R$41,$R$42,$Q67,EQ$2,EQ$4,EQ$3)</f>
        <v>0</v>
      </c>
      <c r="ER67" s="15">
        <f ca="1">_xll.DBRW($B$3,$R$37,$R$38,$R$40,$R$41,$R$42,$Q67,ER$2,ER$4,ER$3)</f>
        <v>0</v>
      </c>
      <c r="ES67" s="15">
        <f ca="1">_xll.DBRW($B$3,$R$37,$R$38,$R$40,$R$41,$R$42,$Q67,ES$2,ES$4,ES$3)</f>
        <v>0</v>
      </c>
      <c r="ET67" s="15">
        <f ca="1">_xll.DBRW($B$3,$R$37,$R$38,$R$40,$R$41,$R$42,$Q67,ET$2,ET$4,ET$3)</f>
        <v>0</v>
      </c>
      <c r="EU67" s="15">
        <f ca="1">_xll.DBRW($B$3,$R$37,$R$38,$R$40,$R$41,$R$42,$Q67,EU$2,EU$4,EU$3)</f>
        <v>0</v>
      </c>
      <c r="EV67" s="15">
        <f ca="1">_xll.DBRW($B$3,$R$37,$R$38,$R$40,$R$41,$R$42,$Q67,EV$2,EV$4,EV$3)</f>
        <v>0</v>
      </c>
      <c r="EW67" s="15">
        <f ca="1">_xll.DBRW($B$3,$R$37,$R$38,$R$40,$R$41,$R$42,$Q67,EW$2,EW$4,EW$3)</f>
        <v>0</v>
      </c>
      <c r="EX67" s="15">
        <f ca="1">_xll.DBRW($B$3,$R$37,$R$38,$R$40,$R$41,$R$42,$Q67,EX$2,EX$4,EX$3)</f>
        <v>0</v>
      </c>
      <c r="EY67" s="15">
        <f ca="1">EO67-ET67</f>
        <v>0</v>
      </c>
      <c r="EZ67" s="15">
        <f ca="1">EP67-EU67</f>
        <v>0</v>
      </c>
      <c r="FA67" s="15">
        <f ca="1">EQ67-EV67</f>
        <v>0</v>
      </c>
      <c r="FB67" s="15">
        <f ca="1">IF(AND(ER67&lt;&gt;0,EW67&lt;&gt;0),-1*EY67*ER67,0)</f>
        <v>0</v>
      </c>
      <c r="FC67" s="15">
        <f ca="1">IF(AND(ER67&lt;&gt;0,EW67&lt;&gt;0,ES67&lt;&gt;0,EX67&lt;&gt;0),EZ67/EU67*$AC67,)</f>
        <v>0</v>
      </c>
      <c r="FD67" s="15">
        <f ca="1">IF(AND(ES67&lt;&gt;0,EX67&lt;&gt;0),FA67*EK67*ES67,)</f>
        <v>0</v>
      </c>
      <c r="FE67" s="15">
        <f ca="1">IF(AND(ER67&lt;&gt;0,EW67&lt;&gt;0,ES67&lt;&gt;0,EX67&lt;&gt;0),$AM67-FB67-FC67-FD67-FH67,)</f>
        <v>0</v>
      </c>
      <c r="FF67" s="15">
        <f ca="1">IF(OR(ER67=0,EW67=0,ES67=0,EX67=0),$AM67-FB67-FC67-FD67-FH67,)</f>
        <v>-1730595.8304893717</v>
      </c>
      <c r="FG67" s="15">
        <f ca="1">SUM(FB67:FF67)</f>
        <v>-1730595.8304893717</v>
      </c>
      <c r="FH67" s="15">
        <f ca="1">IF($V67&lt;&gt;0,IF($V67&gt;0,$W67/$V67,-$W67/$V67))*$AH67</f>
        <v>1312121.1404893685</v>
      </c>
      <c r="FI67" s="15">
        <f ca="1">SUM(FG67:FH67)</f>
        <v>-418474.6900000032</v>
      </c>
      <c r="FJ67" s="20"/>
      <c r="FK67" s="85">
        <f ca="1">BL67+CK67+DJ67+EI67+FH67</f>
        <v>6388012.792807526</v>
      </c>
      <c r="FL67" s="21"/>
      <c r="FM67" s="22"/>
      <c r="FN67" s="104">
        <f ca="1">_xll.DBRW($B$3,$R$37,$R$38,$R$40,$R$41,$R$42,$Q67,FN$2,FN$4,FN$3)</f>
        <v>8662232.6000000127</v>
      </c>
      <c r="FO67" s="105">
        <f ca="1">IF(U67&lt;&gt;0,FN67/U67,0)</f>
        <v>0.15402289159251598</v>
      </c>
      <c r="FP67" s="104">
        <f ca="1">_xll.DBRW($B$3,$R$37,$R$38,$R$40,$R$41,$R$42,$Q67,FP$2,FP$4,FP$3)</f>
        <v>11993203.950000003</v>
      </c>
      <c r="FQ67" s="105">
        <f ca="1">IF(V67&lt;&gt;0,FP67/V67,0)</f>
        <v>0.18710652222509286</v>
      </c>
      <c r="FR67" s="86">
        <f ca="1">FN67-FP67</f>
        <v>-3330971.3499999903</v>
      </c>
      <c r="FS67" s="103">
        <f ca="1">(FO67-FQ67)*100</f>
        <v>-3.3083630632576884</v>
      </c>
      <c r="FT67" s="23"/>
      <c r="FV67" s="37"/>
      <c r="FW67" s="37"/>
      <c r="FX67" s="37"/>
      <c r="FY67" s="37"/>
      <c r="FZ67" s="37"/>
      <c r="GA67" s="37"/>
      <c r="GB67" s="37"/>
      <c r="GC67" s="37"/>
      <c r="GD67" s="37"/>
      <c r="GE67" s="37"/>
      <c r="GF67" s="37"/>
      <c r="GG67" s="37"/>
      <c r="GH67" s="37"/>
    </row>
    <row r="68" spans="1:190" ht="15" hidden="1" customHeight="1" x14ac:dyDescent="0.25">
      <c r="A68">
        <f ca="1">IF(ROW()=ROW($A$60),0,1)</f>
        <v>1</v>
      </c>
      <c r="D68" s="30"/>
      <c r="E68" s="30"/>
      <c r="F68" s="30">
        <f ca="1">IF(A68&lt;&gt;0,IF((AO68+BN68+CM68+DL68+EK68)&lt;&gt;0,ROUND((1-(AO68+BN68+CM68+DL68+EK68))-FO68,5),"VERIF. ELIGIBILITE PMM"),"CHECK "&amp;D52)</f>
        <v>0</v>
      </c>
      <c r="G68" s="30"/>
      <c r="H68" s="30"/>
      <c r="I68" s="30"/>
      <c r="J68" s="30">
        <f ca="1">IF(A68&lt;&gt;0,IF((AP68+BO68+CN68+DM68+EL68)&lt;&gt;0,ROUND((1-(AP68+BO68+CN68+DM68+EL68))-FQ68,5),"VERIF. ELIGIBILITE PMM"),"CHECK "&amp;D53)</f>
        <v>0</v>
      </c>
      <c r="K68" s="30">
        <f ca="1">IF(A68&lt;&gt;0,ROUND(W68+AR68+BQ68+CP68+DO68+EN68+FK68-FR68,5),"CHECK ")</f>
        <v>0</v>
      </c>
      <c r="L68" s="4"/>
      <c r="M68" s="9"/>
      <c r="N68" s="10"/>
      <c r="O68" s="9"/>
      <c r="P68" s="11"/>
      <c r="Q68" s="130" t="s">
        <v>250</v>
      </c>
      <c r="R68" s="130"/>
      <c r="S68" s="12"/>
      <c r="T68" s="13"/>
      <c r="U68" s="84">
        <f ca="1">_xll.DBRW($B$3,$R$37,$R$38,$R$40,$R$41,$R$42,$Q68,U$2,U$4,U$3)</f>
        <v>53748636.840000004</v>
      </c>
      <c r="V68" s="84">
        <f ca="1">_xll.DBRW($B$3,$R$37,$R$38,$R$40,$R$41,$R$42,$Q68,V$2,V$4,V$3)</f>
        <v>61469435.743000016</v>
      </c>
      <c r="W68" s="85">
        <f ca="1">U68-V68</f>
        <v>-7720798.903000012</v>
      </c>
      <c r="X68" s="106">
        <f ca="1">IF(V68&lt;&gt;0,W68/V68,0)</f>
        <v>-0.12560386816108421</v>
      </c>
      <c r="Y68" s="15">
        <f ca="1">_xll.DBRW($B$3,$R$37,$R$38,$R$40,$R$41,$R$42,$Q68,Y$2,Y$4,Y$3)</f>
        <v>-26466345.48</v>
      </c>
      <c r="Z68" s="15">
        <f ca="1">_xll.DBRW($B$3,$R$37,$R$38,$R$40,$R$41,$R$42,$Q68,Z$2,Z$4,Z$3)</f>
        <v>-6174156.4999999991</v>
      </c>
      <c r="AA68" s="15">
        <f ca="1">_xll.DBRW($B$3,$R$37,$R$38,$R$40,$R$41,$R$42,$Q68,AA$2,AA$4,AA$3)</f>
        <v>-4363227.0600000015</v>
      </c>
      <c r="AB68" s="15">
        <f ca="1">_xll.DBRW($B$3,$R$37,$R$38,$R$40,$R$41,$R$42,$Q68,AB$2,AB$4,AB$3)</f>
        <v>-4677134.0099999988</v>
      </c>
      <c r="AC68" s="15">
        <f ca="1">_xll.DBRW($B$3,$R$37,$R$38,$R$40,$R$41,$R$42,$Q68,AC$2,AC$4,AC$3)</f>
        <v>-6702712.6699999962</v>
      </c>
      <c r="AD68" s="15">
        <f ca="1">_xll.DBRW($B$3,$R$37,$R$38,$R$40,$R$41,$R$42,$Q68,AD$2,AD$4,AD$3)</f>
        <v>-29675147.440000001</v>
      </c>
      <c r="AE68" s="15">
        <f ca="1">_xll.DBRW($B$3,$R$37,$R$38,$R$40,$R$41,$R$42,$Q68,AE$2,AE$4,AE$3)</f>
        <v>-7741385.2659999998</v>
      </c>
      <c r="AF68" s="15">
        <f ca="1">_xll.DBRW($B$3,$R$37,$R$38,$R$40,$R$41,$R$42,$Q68,AF$2,AF$4,AF$3)</f>
        <v>-4836561.9662999995</v>
      </c>
      <c r="AG68" s="15">
        <f ca="1">_xll.DBRW($B$3,$R$37,$R$38,$R$40,$R$41,$R$42,$Q68,AG$2,AG$4,AG$3)</f>
        <v>-5601309.5089999996</v>
      </c>
      <c r="AH68" s="15">
        <f ca="1">_xll.DBRW($B$3,$R$37,$R$38,$R$40,$R$41,$R$42,$Q68,AH$2,AH$4,AH$3)</f>
        <v>-7537752.7603999991</v>
      </c>
      <c r="AI68" s="15">
        <f ca="1">Y68-AD68</f>
        <v>3208801.9600000009</v>
      </c>
      <c r="AJ68" s="15">
        <f ca="1">Z68-AE68</f>
        <v>1567228.7660000008</v>
      </c>
      <c r="AK68" s="15">
        <f ca="1">AA68-AF68</f>
        <v>473334.90629999805</v>
      </c>
      <c r="AL68" s="15">
        <f ca="1">AB68-AG68</f>
        <v>924175.49900000077</v>
      </c>
      <c r="AM68" s="15">
        <f ca="1">AC68-AH68</f>
        <v>835040.0904000029</v>
      </c>
      <c r="AN68" s="20"/>
      <c r="AO68" s="16">
        <f ca="1">_xll.DBRW($B$3,$R$37,$R$38,$R$40,$R$41,$R$42,$Q68,AO$2,AO$4,AO$3)</f>
        <v>0.49240961326676136</v>
      </c>
      <c r="AP68" s="16">
        <f ca="1">_xll.DBRW($B$3,$R$37,$R$38,$R$40,$R$41,$R$42,$Q68,AP$2,AP$4,AP$3)</f>
        <v>0.48276264587932777</v>
      </c>
      <c r="AQ68" s="17">
        <f ca="1">-(AO68-AP68)*100</f>
        <v>-0.96469673874335915</v>
      </c>
      <c r="AR68" s="14">
        <f ca="1">$Y68-$AD68-BL68</f>
        <v>-518511.34671449475</v>
      </c>
      <c r="AS68" s="18">
        <f ca="1">_xll.DBRW($B$3,$R$37,$R$38,$R$40,$R$41,$R$42,$Q68,AS$2,AS$4,AS$3)</f>
        <v>38.302246043000359</v>
      </c>
      <c r="AT68" s="19">
        <f ca="1">_xll.DBRW($B$3,$R$37,$R$38,$R$40,$R$41,$R$42,$Q68,AT$2,AT$4,AT$3)</f>
        <v>1.6600855195848792</v>
      </c>
      <c r="AU68" s="18">
        <f ca="1">_xll.DBRW($B$3,$R$37,$R$38,$R$40,$R$41,$R$42,$Q68,AU$2,AU$4,AU$3)</f>
        <v>129.13030596970728</v>
      </c>
      <c r="AV68" s="15">
        <f ca="1">_xll.DBRW($B$3,$R$37,$R$38,$R$40,$R$41,$R$42,$Q68,AV$2,AV$4,AV$3)</f>
        <v>690986.77529999998</v>
      </c>
      <c r="AW68" s="15">
        <f ca="1">_xll.DBRW($B$3,$R$37,$R$38,$R$40,$R$41,$R$42,$Q68,AW$2,AW$4,AW$3)</f>
        <v>416235.65</v>
      </c>
      <c r="AX68" s="18">
        <f ca="1">_xll.DBRW($B$3,$R$37,$R$38,$R$40,$R$41,$R$42,$Q68,AX$2,AX$4,AX$3)</f>
        <v>37.712596721210062</v>
      </c>
      <c r="AY68" s="19">
        <f ca="1">_xll.DBRW($B$3,$R$37,$R$38,$R$40,$R$41,$R$42,$Q68,AY$2,AY$4,AY$3)</f>
        <v>1.6460960584694888</v>
      </c>
      <c r="AZ68" s="18">
        <f ca="1">_xll.DBRW($B$3,$R$37,$R$38,$R$40,$R$41,$R$42,$Q68,AZ$2,AZ$4,AZ$3)</f>
        <v>128.59022409316754</v>
      </c>
      <c r="BA68" s="15">
        <f ca="1">_xll.DBRW($B$3,$R$37,$R$38,$R$40,$R$41,$R$42,$Q68,BA$2,BA$4,BA$3)</f>
        <v>786876.27</v>
      </c>
      <c r="BB68" s="15">
        <f ca="1">_xll.DBRW($B$3,$R$37,$R$38,$R$40,$R$41,$R$42,$Q68,BB$2,BB$4,BB$3)</f>
        <v>478025.73</v>
      </c>
      <c r="BC68" s="18">
        <f ca="1">AS68-AX68</f>
        <v>0.58964932179029717</v>
      </c>
      <c r="BD68" s="18">
        <f ca="1">AT68-AY68</f>
        <v>1.3989461115390345E-2</v>
      </c>
      <c r="BE68" s="18">
        <f ca="1">AU68-AZ68</f>
        <v>0.5400818765397446</v>
      </c>
      <c r="BF68" s="15">
        <f ca="1">IF(AND(AV68&lt;&gt;0,BA68&lt;&gt;0),-1*BC68*AV68,0)</f>
        <v>-407439.88342170947</v>
      </c>
      <c r="BG68" s="15">
        <f ca="1">IF(AND(AV68&lt;&gt;0,BA68&lt;&gt;0,AW68&lt;&gt;0,BB68&lt;&gt;0),BD68/AY68*$Y68,)</f>
        <v>-224926.06616359856</v>
      </c>
      <c r="BH68" s="15">
        <f ca="1">IF(AND(AW68&lt;&gt;0,BB68&lt;&gt;0),BE68*AO68*AW68,)</f>
        <v>110694.33642742873</v>
      </c>
      <c r="BI68" s="15">
        <f ca="1">IF(AND(AV68&lt;&gt;0,BA68&lt;&gt;0,AW68&lt;&gt;0,BB68&lt;&gt;0),$AI68-BF68-BG68-BH68-BL68,)</f>
        <v>3160.2664433843456</v>
      </c>
      <c r="BJ68" s="15">
        <f ca="1">IF(OR(AV68=0,BA68=0,AW68=0,BB68=0),$AI68-BF68-BG68-BH68-BL68,)</f>
        <v>0</v>
      </c>
      <c r="BK68" s="15">
        <f ca="1">SUM(BF68:BJ68)</f>
        <v>-518511.34671449498</v>
      </c>
      <c r="BL68" s="15">
        <f ca="1">IF($V68&lt;&gt;0,IF($V68&gt;0,$W68/$V68,-$W68/$V68))*$AD68</f>
        <v>3727313.3067144956</v>
      </c>
      <c r="BM68" s="15">
        <f ca="1">SUM(BK68:BL68)</f>
        <v>3208801.9600000009</v>
      </c>
      <c r="BN68" s="16">
        <f ca="1">_xll.DBRW($B$3,$R$37,$R$38,$R$40,$R$41,$R$42,$Q68,BN$2,BN$4,BN$3)</f>
        <v>0.11487094116227266</v>
      </c>
      <c r="BO68" s="16">
        <f ca="1">_xll.DBRW($B$3,$R$37,$R$38,$R$40,$R$41,$R$42,$Q68,BO$2,BO$4,BO$3)</f>
        <v>0.1259387722113843</v>
      </c>
      <c r="BP68" s="17">
        <f ca="1">-(BN68-BO68)*100</f>
        <v>1.1067831049111645</v>
      </c>
      <c r="BQ68" s="14">
        <f ca="1">$Z68-$AE68-CK68</f>
        <v>594880.83166517701</v>
      </c>
      <c r="BR68" s="15">
        <f ca="1">_xll.DBRW($B$3,$R$37,$R$38,$R$40,$R$41,$R$42,$Q68,BR$2,BR$4,BR$3)</f>
        <v>0.50921711660703317</v>
      </c>
      <c r="BS68" s="15">
        <f ca="1">_xll.DBRW($B$3,$R$37,$R$38,$R$40,$R$41,$R$42,$Q68,BS$2,BS$4,BS$3)</f>
        <v>29.129656674049901</v>
      </c>
      <c r="BT68" s="15">
        <f ca="1">_xll.DBRW($B$3,$R$37,$R$38,$R$40,$R$41,$R$42,$Q68,BT$2,BT$4,BT$3)</f>
        <v>129.13030596970728</v>
      </c>
      <c r="BU68" s="15">
        <f ca="1">_xll.DBRW($B$3,$R$37,$R$38,$R$40,$R$41,$R$42,$Q68,BU$2,BU$4,BU$3)</f>
        <v>12124801.58</v>
      </c>
      <c r="BV68" s="15">
        <f ca="1">_xll.DBRW($B$3,$R$37,$R$38,$R$40,$R$41,$R$42,$Q68,BV$2,BV$4,BV$3)</f>
        <v>416235.65</v>
      </c>
      <c r="BW68" s="15">
        <f ca="1">_xll.DBRW($B$3,$R$37,$R$38,$R$40,$R$41,$R$42,$Q68,BW$2,BW$4,BW$3)</f>
        <v>0.55223802715553316</v>
      </c>
      <c r="BX68" s="15">
        <f ca="1">_xll.DBRW($B$3,$R$37,$R$38,$R$40,$R$41,$R$42,$Q68,BX$2,BX$4,BX$3)</f>
        <v>29.325207871132797</v>
      </c>
      <c r="BY68" s="15">
        <f ca="1">_xll.DBRW($B$3,$R$37,$R$38,$R$40,$R$41,$R$42,$Q68,BY$2,BY$4,BY$3)</f>
        <v>128.59022409316754</v>
      </c>
      <c r="BZ68" s="15">
        <f ca="1">_xll.DBRW($B$3,$R$37,$R$38,$R$40,$R$41,$R$42,$Q68,BZ$2,BZ$4,BZ$3)</f>
        <v>14018203.9</v>
      </c>
      <c r="CA68" s="15">
        <f ca="1">_xll.DBRW($B$3,$R$37,$R$38,$R$40,$R$41,$R$42,$Q68,CA$2,CA$4,CA$3)</f>
        <v>478025.73</v>
      </c>
      <c r="CB68" s="15">
        <f ca="1">BR68-BW68</f>
        <v>-4.3020910548499991E-2</v>
      </c>
      <c r="CC68" s="15">
        <f ca="1">BS68-BX68</f>
        <v>-0.19555119708289581</v>
      </c>
      <c r="CD68" s="15">
        <f ca="1">BT68-BY68</f>
        <v>0.5400818765397446</v>
      </c>
      <c r="CE68" s="15">
        <f ca="1">IF(AND(BU68&lt;&gt;0,BZ68&lt;&gt;0),-1*CB68*BU68,0)</f>
        <v>521620.00419149135</v>
      </c>
      <c r="CF68" s="15">
        <f ca="1">IF(AND(BU68&lt;&gt;0,BZ68&lt;&gt;0,BV68&lt;&gt;0,CA68&lt;&gt;0),CC68/BX68*$Z68,)</f>
        <v>41171.530645504783</v>
      </c>
      <c r="CG68" s="15">
        <f ca="1">IF(AND(BV68&lt;&gt;0,CA68&lt;&gt;0),CD68*BN68*BV68,)</f>
        <v>25823.140459005146</v>
      </c>
      <c r="CH68" s="15">
        <f ca="1">IF(AND(BU68&lt;&gt;0,BZ68&lt;&gt;0,BV68&lt;&gt;0,CA68&lt;&gt;0),$AJ68-CE68-CF68-CG68-CK68,)</f>
        <v>6266.1563691757619</v>
      </c>
      <c r="CI68" s="15">
        <f ca="1">IF(OR(BU68=0,BZ68=0,BV68=0,CA68=0),$AJ68-CE68-CF68-CG68-CK68,)</f>
        <v>0</v>
      </c>
      <c r="CJ68" s="15">
        <f ca="1">SUM(CE68:CI68)</f>
        <v>594880.83166517701</v>
      </c>
      <c r="CK68" s="15">
        <f ca="1">IF($V68&lt;&gt;0,IF($V68&gt;0,$W68/$V68,-$W68/$V68))*$AE68</f>
        <v>972347.93433482375</v>
      </c>
      <c r="CL68" s="15">
        <f ca="1">SUM(CJ68:CK68)</f>
        <v>1567228.7660000008</v>
      </c>
      <c r="CM68" s="16">
        <f ca="1">_xll.DBRW($B$3,$R$37,$R$38,$R$40,$R$41,$R$42,$Q68,CM$2,CM$4,CM$3)</f>
        <v>8.117837616958623E-2</v>
      </c>
      <c r="CN68" s="16">
        <f ca="1">_xll.DBRW($B$3,$R$37,$R$38,$R$40,$R$41,$R$42,$Q68,CN$2,CN$4,CN$3)</f>
        <v>7.8682387561216163E-2</v>
      </c>
      <c r="CO68" s="17">
        <f ca="1">-(CM68-CN68)*100</f>
        <v>-0.24959886083700672</v>
      </c>
      <c r="CP68" s="14">
        <f ca="1">$AA68-$AF68-DJ68</f>
        <v>-134155.98526806128</v>
      </c>
      <c r="CQ68" s="15">
        <f ca="1">_xll.DBRW($B$3,$R$37,$R$38,$R$40,$R$41,$R$42,$Q68,CQ$2,CQ$4,CQ$3)</f>
        <v>0.67440764152982635</v>
      </c>
      <c r="CR68" s="15">
        <f ca="1">_xll.DBRW($B$3,$R$37,$R$38,$R$40,$R$41,$R$42,$Q68,CR$2,CR$4,CR$3)</f>
        <v>15.543401212245996</v>
      </c>
      <c r="CS68" s="15">
        <f ca="1">_xll.DBRW($B$3,$R$37,$R$38,$R$40,$R$41,$R$42,$Q68,CS$2,CS$4,CS$3)</f>
        <v>129.13030596970728</v>
      </c>
      <c r="CT68" s="15">
        <f ca="1">_xll.DBRW($B$3,$R$37,$R$38,$R$40,$R$41,$R$42,$Q68,CT$2,CT$4,CT$3)</f>
        <v>6469717.7067900002</v>
      </c>
      <c r="CU68" s="15">
        <f ca="1">_xll.DBRW($B$3,$R$37,$R$38,$R$40,$R$41,$R$42,$Q68,CU$2,CU$4,CU$3)</f>
        <v>416235.65</v>
      </c>
      <c r="CV68" s="15">
        <f ca="1">_xll.DBRW($B$3,$R$37,$R$38,$R$40,$R$41,$R$42,$Q68,CV$2,CV$4,CV$3)</f>
        <v>0.70252138780568385</v>
      </c>
      <c r="CW68" s="15">
        <f ca="1">_xll.DBRW($B$3,$R$37,$R$38,$R$40,$R$41,$R$42,$Q68,CW$2,CW$4,CW$3)</f>
        <v>14.402103657349159</v>
      </c>
      <c r="CX68" s="15">
        <f ca="1">_xll.DBRW($B$3,$R$37,$R$38,$R$40,$R$41,$R$42,$Q68,CX$2,CX$4,CX$3)</f>
        <v>128.59022409316754</v>
      </c>
      <c r="CY68" s="15">
        <f ca="1">_xll.DBRW($B$3,$R$37,$R$38,$R$40,$R$41,$R$42,$Q68,CY$2,CY$4,CY$3)</f>
        <v>6884576.1143400008</v>
      </c>
      <c r="CZ68" s="15">
        <f ca="1">_xll.DBRW($B$3,$R$37,$R$38,$R$40,$R$41,$R$42,$Q68,CZ$2,CZ$4,CZ$3)</f>
        <v>478025.73</v>
      </c>
      <c r="DA68" s="15">
        <f ca="1">CQ68-CV68</f>
        <v>-2.8113746275857499E-2</v>
      </c>
      <c r="DB68" s="15">
        <f ca="1">CR68-CW68</f>
        <v>1.1412975548968376</v>
      </c>
      <c r="DC68" s="15">
        <f ca="1">CS68-CX68</f>
        <v>0.5400818765397446</v>
      </c>
      <c r="DD68" s="15">
        <f ca="1">IF(AND(CT68&lt;&gt;0,CY68&lt;&gt;0),-1*DA68*CT68,0)</f>
        <v>181888.00208511669</v>
      </c>
      <c r="DE68" s="15">
        <f ca="1">IF(AND(CT68&lt;&gt;0,CY68&lt;&gt;0,CU68&lt;&gt;0,CZ68&lt;&gt;0),DB68/CW68*$AA68,)</f>
        <v>-345764.7919716672</v>
      </c>
      <c r="DF68" s="15">
        <f ca="1">IF(AND(CU68&lt;&gt;0,CZ68&lt;&gt;0),DC68*CM68*CU68,)</f>
        <v>18249.007006043994</v>
      </c>
      <c r="DG68" s="15">
        <f ca="1">IF(AND(CT68&lt;&gt;0,CY68&lt;&gt;0,CU68&lt;&gt;0,CZ68&lt;&gt;0),$AK68-DD68-DE68-DF68-DJ68,)</f>
        <v>11471.797612445196</v>
      </c>
      <c r="DH68" s="15">
        <f ca="1">IF(OR(CT68=0,CY68=0,CU68=0,CZ68=0),$AK68-DD68-DE68-DF68-DJ68,)</f>
        <v>0</v>
      </c>
      <c r="DI68" s="15">
        <f ca="1">SUM(DD68:DH68)</f>
        <v>-134155.98526806131</v>
      </c>
      <c r="DJ68" s="15">
        <f ca="1">IF($V68&lt;&gt;0,IF($V68&gt;0,$W68/$V68,-$W68/$V68))*$AF68</f>
        <v>607490.89156805933</v>
      </c>
      <c r="DK68" s="15">
        <f ca="1">SUM(DI68:DJ68)</f>
        <v>473334.90629999805</v>
      </c>
      <c r="DL68" s="16">
        <f ca="1">_xll.DBRW($B$3,$R$37,$R$38,$R$40,$R$41,$R$42,$Q68,DL$2,DL$4,DL$3)</f>
        <v>8.7018653587866507E-2</v>
      </c>
      <c r="DM68" s="16">
        <f ca="1">_xll.DBRW($B$3,$R$37,$R$38,$R$40,$R$41,$R$42,$Q68,DM$2,DM$4,DM$3)</f>
        <v>9.1123489931138071E-2</v>
      </c>
      <c r="DN68" s="17">
        <f ca="1">-(DL68-DM68)*100</f>
        <v>0.41048363432715645</v>
      </c>
      <c r="DO68" s="14">
        <f ca="1">$AB68-$AG68-EI68</f>
        <v>220629.35790213745</v>
      </c>
      <c r="DP68" s="15">
        <f ca="1">_xll.DBRW($B$3,$R$37,$R$38,$R$40,$R$41,$R$42,$Q68,DP$2,DP$4,DP$3)</f>
        <v>16135.997077378019</v>
      </c>
      <c r="DQ68" s="15">
        <f ca="1">_xll.DBRW($B$3,$R$37,$R$38,$R$40,$R$41,$R$42,$Q68,DQ$2,DQ$4,DQ$3)</f>
        <v>6.9637750360196881E-4</v>
      </c>
      <c r="DR68" s="15">
        <f ca="1">_xll.DBRW($B$3,$R$37,$R$38,$R$40,$R$41,$R$42,$Q68,DR$2,DR$4,DR$3)</f>
        <v>129.13030596970728</v>
      </c>
      <c r="DS68" s="15">
        <f ca="1">_xll.DBRW($B$3,$R$37,$R$38,$R$40,$R$41,$R$42,$Q68,DS$2,DS$4,DS$3)</f>
        <v>289.85714285714283</v>
      </c>
      <c r="DT68" s="15">
        <f ca="1">_xll.DBRW($B$3,$R$37,$R$38,$R$40,$R$41,$R$42,$Q68,DT$2,DT$4,DT$3)</f>
        <v>416235.65</v>
      </c>
      <c r="DU68" s="15">
        <f ca="1">_xll.DBRW($B$3,$R$37,$R$38,$R$40,$R$41,$R$42,$Q68,DU$2,DU$4,DU$3)</f>
        <v>21543.498111538462</v>
      </c>
      <c r="DV68" s="15">
        <f ca="1">_xll.DBRW($B$3,$R$37,$R$38,$R$40,$R$41,$R$42,$Q68,DV$2,DV$4,DV$3)</f>
        <v>5.4390377689502193E-4</v>
      </c>
      <c r="DW68" s="15">
        <f ca="1">_xll.DBRW($B$3,$R$37,$R$38,$R$40,$R$41,$R$42,$Q68,DW$2,DW$4,DW$3)</f>
        <v>128.59022409316754</v>
      </c>
      <c r="DX68" s="15">
        <f ca="1">_xll.DBRW($B$3,$R$37,$R$38,$R$40,$R$41,$R$42,$Q68,DX$2,DX$4,DX$3)</f>
        <v>260</v>
      </c>
      <c r="DY68" s="15">
        <f ca="1">_xll.DBRW($B$3,$R$37,$R$38,$R$40,$R$41,$R$42,$Q68,DY$2,DY$4,DY$3)</f>
        <v>478025.73</v>
      </c>
      <c r="DZ68" s="15">
        <f ca="1">DP68-DU68</f>
        <v>-5407.5010341604429</v>
      </c>
      <c r="EA68" s="15">
        <f ca="1">DQ68-DV68</f>
        <v>1.5247372670694687E-4</v>
      </c>
      <c r="EB68" s="15">
        <f ca="1">DR68-DW68</f>
        <v>0.5400818765397446</v>
      </c>
      <c r="EC68" s="15">
        <f ca="1">IF(AND(DS68&lt;&gt;0,DX68&lt;&gt;0),-1*DZ68*DS68,0)</f>
        <v>1567402.7997587912</v>
      </c>
      <c r="ED68" s="15">
        <f ca="1">IF(AND(DS68&lt;&gt;0,DX68&lt;&gt;0,DT68&lt;&gt;0,DY68&lt;&gt;0),EA68/DV68*$AB68,)</f>
        <v>-1311151.1320689879</v>
      </c>
      <c r="EE68" s="15">
        <f ca="1">IF(AND(DT68&lt;&gt;0,DY68&lt;&gt;0),EB68*DL68*DT68,)</f>
        <v>19561.909142701508</v>
      </c>
      <c r="EF68" s="15">
        <f ca="1">IF(AND(DS68&lt;&gt;0,DX68&lt;&gt;0,DT68&lt;&gt;0,DY68&lt;&gt;0),$AL68-EC68-ED68-EE68-EI68,)</f>
        <v>-55184.21893036738</v>
      </c>
      <c r="EG68" s="15">
        <f ca="1">IF(OR(DS68=0,DX68=0,DT68=0,DY68=0),$AL68-EC68-ED68-EE68-EI68,)</f>
        <v>0</v>
      </c>
      <c r="EH68" s="15">
        <f ca="1">SUM(EC68:EG68)</f>
        <v>220629.35790213745</v>
      </c>
      <c r="EI68" s="15">
        <f ca="1">IF($V68&lt;&gt;0,IF($V68&gt;0,$W68/$V68,-$W68/$V68))*$AG68</f>
        <v>703546.14109786332</v>
      </c>
      <c r="EJ68" s="15">
        <f ca="1">SUM(EH68:EI68)</f>
        <v>924175.49900000077</v>
      </c>
      <c r="EK68" s="16">
        <f ca="1">_xll.DBRW($B$3,$R$37,$R$38,$R$40,$R$41,$R$42,$Q68,EK$2,EK$4,EK$3)</f>
        <v>0.1247047937225416</v>
      </c>
      <c r="EL68" s="16">
        <f ca="1">_xll.DBRW($B$3,$R$37,$R$38,$R$40,$R$41,$R$42,$Q68,EL$2,EL$4,EL$3)</f>
        <v>0.1226260281925295</v>
      </c>
      <c r="EM68" s="17">
        <f ca="1">-(EK68-EL68)*100</f>
        <v>-0.20787655300121</v>
      </c>
      <c r="EN68" s="14">
        <f ca="1">$AC68-$AH68-FH68</f>
        <v>-111730.81354812719</v>
      </c>
      <c r="EO68" s="15">
        <f ca="1">_xll.DBRW($B$3,$R$37,$R$38,$R$40,$R$41,$R$42,$Q68,EO$2,EO$4,EO$3)</f>
        <v>16.10316816928103</v>
      </c>
      <c r="EP68" s="15">
        <f ca="1">_xll.DBRW($B$3,$R$37,$R$38,$R$40,$R$41,$R$42,$Q68,EP$2,EP$4,EP$3)</f>
        <v>1</v>
      </c>
      <c r="EQ68" s="15">
        <f ca="1">_xll.DBRW($B$3,$R$37,$R$38,$R$40,$R$41,$R$42,$Q68,EQ$2,EQ$4,EQ$3)</f>
        <v>129.13030596970728</v>
      </c>
      <c r="ER68" s="15">
        <f ca="1">_xll.DBRW($B$3,$R$37,$R$38,$R$40,$R$41,$R$42,$Q68,ER$2,ER$4,ER$3)</f>
        <v>416235.65</v>
      </c>
      <c r="ES68" s="15">
        <f ca="1">_xll.DBRW($B$3,$R$37,$R$38,$R$40,$R$41,$R$42,$Q68,ES$2,ES$4,ES$3)</f>
        <v>416235.65</v>
      </c>
      <c r="ET68" s="15">
        <f ca="1">_xll.DBRW($B$3,$R$37,$R$38,$R$40,$R$41,$R$42,$Q68,ET$2,ET$4,ET$3)</f>
        <v>15.768508444932451</v>
      </c>
      <c r="EU68" s="15">
        <f ca="1">_xll.DBRW($B$3,$R$37,$R$38,$R$40,$R$41,$R$42,$Q68,EU$2,EU$4,EU$3)</f>
        <v>1</v>
      </c>
      <c r="EV68" s="15">
        <f ca="1">_xll.DBRW($B$3,$R$37,$R$38,$R$40,$R$41,$R$42,$Q68,EV$2,EV$4,EV$3)</f>
        <v>128.59022409316754</v>
      </c>
      <c r="EW68" s="15">
        <f ca="1">_xll.DBRW($B$3,$R$37,$R$38,$R$40,$R$41,$R$42,$Q68,EW$2,EW$4,EW$3)</f>
        <v>478025.73</v>
      </c>
      <c r="EX68" s="15">
        <f ca="1">_xll.DBRW($B$3,$R$37,$R$38,$R$40,$R$41,$R$42,$Q68,EX$2,EX$4,EX$3)</f>
        <v>478025.73</v>
      </c>
      <c r="EY68" s="15">
        <f ca="1">EO68-ET68</f>
        <v>0.3346597243485796</v>
      </c>
      <c r="EZ68" s="15">
        <f ca="1">EP68-EU68</f>
        <v>0</v>
      </c>
      <c r="FA68" s="15">
        <f ca="1">EQ68-EV68</f>
        <v>0.5400818765397446</v>
      </c>
      <c r="FB68" s="15">
        <f ca="1">IF(AND(ER68&lt;&gt;0,EW68&lt;&gt;0),-1*EY68*ER68,0)</f>
        <v>-139297.30789305185</v>
      </c>
      <c r="FC68" s="15">
        <f ca="1">IF(AND(ER68&lt;&gt;0,EW68&lt;&gt;0,ES68&lt;&gt;0,EX68&lt;&gt;0),EZ68/EU68*$AC68,)</f>
        <v>0</v>
      </c>
      <c r="FD68" s="15">
        <f ca="1">IF(AND(ES68&lt;&gt;0,EX68&lt;&gt;0),FA68*EK68*ES68,)</f>
        <v>28033.803602769607</v>
      </c>
      <c r="FE68" s="15">
        <f ca="1">IF(AND(ER68&lt;&gt;0,EW68&lt;&gt;0,ES68&lt;&gt;0,EX68&lt;&gt;0),$AM68-FB68-FC68-FD68-FH68,)</f>
        <v>-467.30925784492865</v>
      </c>
      <c r="FF68" s="15">
        <f ca="1">IF(OR(ER68=0,EW68=0,ES68=0,EX68=0),$AM68-FB68-FC68-FD68-FH68,)</f>
        <v>0</v>
      </c>
      <c r="FG68" s="15">
        <f ca="1">SUM(FB68:FF68)</f>
        <v>-111730.81354812717</v>
      </c>
      <c r="FH68" s="15">
        <f ca="1">IF($V68&lt;&gt;0,IF($V68&gt;0,$W68/$V68,-$W68/$V68))*$AH68</f>
        <v>946770.90394813009</v>
      </c>
      <c r="FI68" s="15">
        <f ca="1">SUM(FG68:FH68)</f>
        <v>835040.0904000029</v>
      </c>
      <c r="FJ68" s="20"/>
      <c r="FK68" s="85">
        <f ca="1">BL68+CK68+DJ68+EI68+FH68</f>
        <v>6957469.1776633719</v>
      </c>
      <c r="FL68" s="21"/>
      <c r="FM68" s="22"/>
      <c r="FN68" s="104">
        <f ca="1">_xll.DBRW($B$3,$R$37,$R$38,$R$40,$R$41,$R$42,$Q68,FN$2,FN$4,FN$3)</f>
        <v>5365061.120000001</v>
      </c>
      <c r="FO68" s="105">
        <f ca="1">IF(U68&lt;&gt;0,FN68/U68,0)</f>
        <v>9.9817622090971725E-2</v>
      </c>
      <c r="FP68" s="104">
        <f ca="1">_xll.DBRW($B$3,$R$37,$R$38,$R$40,$R$41,$R$42,$Q68,FP$2,FP$4,FP$3)</f>
        <v>6077278.8013000032</v>
      </c>
      <c r="FQ68" s="105">
        <f ca="1">IF(V68&lt;&gt;0,FP68/V68,0)</f>
        <v>9.8866676224404232E-2</v>
      </c>
      <c r="FR68" s="86">
        <f ca="1">FN68-FP68</f>
        <v>-712217.68130000215</v>
      </c>
      <c r="FS68" s="103">
        <f ca="1">(FO68-FQ68)*100</f>
        <v>9.5094586656749303E-2</v>
      </c>
      <c r="FT68" s="23"/>
      <c r="FV68" s="37"/>
      <c r="FW68" s="37"/>
      <c r="FX68" s="37"/>
      <c r="FY68" s="37"/>
      <c r="FZ68" s="37"/>
      <c r="GA68" s="37"/>
      <c r="GB68" s="37"/>
      <c r="GC68" s="37"/>
      <c r="GD68" s="37"/>
      <c r="GE68" s="37"/>
      <c r="GF68" s="37"/>
      <c r="GG68" s="37"/>
      <c r="GH68" s="37"/>
    </row>
    <row r="69" spans="1:190" ht="15" hidden="1" customHeight="1" x14ac:dyDescent="0.25">
      <c r="A69">
        <f ca="1">IF(ROW()=ROW($A$60),0,1)</f>
        <v>1</v>
      </c>
      <c r="D69" s="30"/>
      <c r="E69" s="30"/>
      <c r="F69" s="30">
        <f ca="1">IF(A69&lt;&gt;0,IF((AO69+BN69+CM69+DL69+EK69)&lt;&gt;0,ROUND((1-(AO69+BN69+CM69+DL69+EK69))-FO69,5),"VERIF. ELIGIBILITE PMM"),"CHECK "&amp;D53)</f>
        <v>0</v>
      </c>
      <c r="G69" s="30"/>
      <c r="H69" s="30"/>
      <c r="I69" s="30"/>
      <c r="J69" s="30">
        <f ca="1">IF(A69&lt;&gt;0,IF((AP69+BO69+CN69+DM69+EL69)&lt;&gt;0,ROUND((1-(AP69+BO69+CN69+DM69+EL69))-FQ69,5),"VERIF. ELIGIBILITE PMM"),"CHECK "&amp;D54)</f>
        <v>0</v>
      </c>
      <c r="K69" s="30">
        <f ca="1">IF(A69&lt;&gt;0,ROUND(W69+AR69+BQ69+CP69+DO69+EN69+FK69-FR69,5),"CHECK ")</f>
        <v>0</v>
      </c>
      <c r="L69" s="4"/>
      <c r="M69" s="9"/>
      <c r="N69" s="10"/>
      <c r="O69" s="9"/>
      <c r="P69" s="11"/>
      <c r="Q69" s="130" t="s">
        <v>324</v>
      </c>
      <c r="R69" s="130"/>
      <c r="S69" s="12"/>
      <c r="T69" s="13"/>
      <c r="U69" s="84">
        <f ca="1">_xll.DBRW($B$3,$R$37,$R$38,$R$40,$R$41,$R$42,$Q69,U$2,U$4,U$3)</f>
        <v>54739189.340000004</v>
      </c>
      <c r="V69" s="84">
        <f ca="1">_xll.DBRW($B$3,$R$37,$R$38,$R$40,$R$41,$R$42,$Q69,V$2,V$4,V$3)</f>
        <v>61614110.420000002</v>
      </c>
      <c r="W69" s="85">
        <f ca="1">U69-V69</f>
        <v>-6874921.0799999982</v>
      </c>
      <c r="X69" s="106">
        <f ca="1">IF(V69&lt;&gt;0,W69/V69,0)</f>
        <v>-0.11158030251733363</v>
      </c>
      <c r="Y69" s="15">
        <f ca="1">_xll.DBRW($B$3,$R$37,$R$38,$R$40,$R$41,$R$42,$Q69,Y$2,Y$4,Y$3)</f>
        <v>-28710196.419999994</v>
      </c>
      <c r="Z69" s="15">
        <f ca="1">_xll.DBRW($B$3,$R$37,$R$38,$R$40,$R$41,$R$42,$Q69,Z$2,Z$4,Z$3)</f>
        <v>-6176227.5199999996</v>
      </c>
      <c r="AA69" s="15">
        <f ca="1">_xll.DBRW($B$3,$R$37,$R$38,$R$40,$R$41,$R$42,$Q69,AA$2,AA$4,AA$3)</f>
        <v>-4832800.59</v>
      </c>
      <c r="AB69" s="15">
        <f ca="1">_xll.DBRW($B$3,$R$37,$R$38,$R$40,$R$41,$R$42,$Q69,AB$2,AB$4,AB$3)</f>
        <v>-1073205.0399999998</v>
      </c>
      <c r="AC69" s="15">
        <f ca="1">_xll.DBRW($B$3,$R$37,$R$38,$R$40,$R$41,$R$42,$Q69,AC$2,AC$4,AC$3)</f>
        <v>-8532870.4500000011</v>
      </c>
      <c r="AD69" s="15">
        <f ca="1">_xll.DBRW($B$3,$R$37,$R$38,$R$40,$R$41,$R$42,$Q69,AD$2,AD$4,AD$3)</f>
        <v>-30094202.679999996</v>
      </c>
      <c r="AE69" s="15">
        <f ca="1">_xll.DBRW($B$3,$R$37,$R$38,$R$40,$R$41,$R$42,$Q69,AE$2,AE$4,AE$3)</f>
        <v>-7166727.5999999978</v>
      </c>
      <c r="AF69" s="15">
        <f ca="1">_xll.DBRW($B$3,$R$37,$R$38,$R$40,$R$41,$R$42,$Q69,AF$2,AF$4,AF$3)</f>
        <v>-5822269.9199999999</v>
      </c>
      <c r="AG69" s="15">
        <f ca="1">_xll.DBRW($B$3,$R$37,$R$38,$R$40,$R$41,$R$42,$Q69,AG$2,AG$4,AG$3)</f>
        <v>-1306004.9600000002</v>
      </c>
      <c r="AH69" s="15">
        <f ca="1">_xll.DBRW($B$3,$R$37,$R$38,$R$40,$R$41,$R$42,$Q69,AH$2,AH$4,AH$3)</f>
        <v>-8828455.2300000004</v>
      </c>
      <c r="AI69" s="15">
        <f ca="1">Y69-AD69</f>
        <v>1384006.2600000016</v>
      </c>
      <c r="AJ69" s="15">
        <f ca="1">Z69-AE69</f>
        <v>990500.07999999821</v>
      </c>
      <c r="AK69" s="15">
        <f ca="1">AA69-AF69</f>
        <v>989469.33000000007</v>
      </c>
      <c r="AL69" s="15">
        <f ca="1">AB69-AG69</f>
        <v>232799.92000000039</v>
      </c>
      <c r="AM69" s="15">
        <f ca="1">AC69-AH69</f>
        <v>295584.77999999933</v>
      </c>
      <c r="AN69" s="20"/>
      <c r="AO69" s="16">
        <f ca="1">_xll.DBRW($B$3,$R$37,$R$38,$R$40,$R$41,$R$42,$Q69,AO$2,AO$4,AO$3)</f>
        <v>0.52449071252541124</v>
      </c>
      <c r="AP69" s="16">
        <f ca="1">_xll.DBRW($B$3,$R$37,$R$38,$R$40,$R$41,$R$42,$Q69,AP$2,AP$4,AP$3)</f>
        <v>0.48843036886939117</v>
      </c>
      <c r="AQ69" s="17">
        <f ca="1">-(AO69-AP69)*100</f>
        <v>-3.6060343656020066</v>
      </c>
      <c r="AR69" s="14">
        <f ca="1">$Y69-$AD69-BL69</f>
        <v>-1973913.9790523504</v>
      </c>
      <c r="AS69" s="18">
        <f ca="1">_xll.DBRW($B$3,$R$37,$R$38,$R$40,$R$41,$R$42,$Q69,AS$2,AS$4,AS$3)</f>
        <v>41.865695912180335</v>
      </c>
      <c r="AT69" s="19">
        <f ca="1">_xll.DBRW($B$3,$R$37,$R$38,$R$40,$R$41,$R$42,$Q69,AT$2,AT$4,AT$3)</f>
        <v>1.1960092852745383</v>
      </c>
      <c r="AU69" s="18">
        <f ca="1">_xll.DBRW($B$3,$R$37,$R$38,$R$40,$R$41,$R$42,$Q69,AU$2,AU$4,AU$3)</f>
        <v>95.467393129524694</v>
      </c>
      <c r="AV69" s="15">
        <f ca="1">_xll.DBRW($B$3,$R$37,$R$38,$R$40,$R$41,$R$42,$Q69,AV$2,AV$4,AV$3)</f>
        <v>685769</v>
      </c>
      <c r="AW69" s="15">
        <f ca="1">_xll.DBRW($B$3,$R$37,$R$38,$R$40,$R$41,$R$42,$Q69,AW$2,AW$4,AW$3)</f>
        <v>573381</v>
      </c>
      <c r="AX69" s="18">
        <f ca="1">_xll.DBRW($B$3,$R$37,$R$38,$R$40,$R$41,$R$42,$Q69,AX$2,AX$4,AX$3)</f>
        <v>42.315754167006482</v>
      </c>
      <c r="AY69" s="19">
        <f ca="1">_xll.DBRW($B$3,$R$37,$R$38,$R$40,$R$41,$R$42,$Q69,AY$2,AY$4,AY$3)</f>
        <v>1.1608557120378169</v>
      </c>
      <c r="AZ69" s="18">
        <f ca="1">_xll.DBRW($B$3,$R$37,$R$38,$R$40,$R$41,$R$42,$Q69,AZ$2,AZ$4,AZ$3)</f>
        <v>100.57213487290987</v>
      </c>
      <c r="BA69" s="15">
        <f ca="1">_xll.DBRW($B$3,$R$37,$R$38,$R$40,$R$41,$R$42,$Q69,BA$2,BA$4,BA$3)</f>
        <v>711182</v>
      </c>
      <c r="BB69" s="15">
        <f ca="1">_xll.DBRW($B$3,$R$37,$R$38,$R$40,$R$41,$R$42,$Q69,BB$2,BB$4,BB$3)</f>
        <v>612636</v>
      </c>
      <c r="BC69" s="18">
        <f ca="1">AS69-AX69</f>
        <v>-0.45005825482614625</v>
      </c>
      <c r="BD69" s="18">
        <f ca="1">AT69-AY69</f>
        <v>3.5153573236721414E-2</v>
      </c>
      <c r="BE69" s="18">
        <f ca="1">AU69-AZ69</f>
        <v>-5.1047417433851763</v>
      </c>
      <c r="BF69" s="15">
        <f ca="1">IF(AND(AV69&lt;&gt;0,BA69&lt;&gt;0),-1*BC69*AV69,0)</f>
        <v>308635.99935387151</v>
      </c>
      <c r="BG69" s="15">
        <f ca="1">IF(AND(AV69&lt;&gt;0,BA69&lt;&gt;0,AW69&lt;&gt;0,BB69&lt;&gt;0),BD69/AY69*$Y69,)</f>
        <v>-869415.53719834576</v>
      </c>
      <c r="BH69" s="15">
        <f ca="1">IF(AND(AW69&lt;&gt;0,BB69&lt;&gt;0),BE69*AO69*AW69,)</f>
        <v>-1535164.3458737785</v>
      </c>
      <c r="BI69" s="15">
        <f ca="1">IF(AND(AV69&lt;&gt;0,BA69&lt;&gt;0,AW69&lt;&gt;0,BB69&lt;&gt;0),$AI69-BF69-BG69-BH69-BL69,)</f>
        <v>122029.90466590272</v>
      </c>
      <c r="BJ69" s="15">
        <f ca="1">IF(OR(AV69=0,BA69=0,AW69=0,BB69=0),$AI69-BF69-BG69-BH69-BL69,)</f>
        <v>0</v>
      </c>
      <c r="BK69" s="15">
        <f ca="1">SUM(BF69:BJ69)</f>
        <v>-1973913.9790523499</v>
      </c>
      <c r="BL69" s="15">
        <f ca="1">IF($V69&lt;&gt;0,IF($V69&gt;0,$W69/$V69,-$W69/$V69))*$AD69</f>
        <v>3357920.239052352</v>
      </c>
      <c r="BM69" s="15">
        <f ca="1">SUM(BK69:BL69)</f>
        <v>1384006.2600000021</v>
      </c>
      <c r="BN69" s="16">
        <f ca="1">_xll.DBRW($B$3,$R$37,$R$38,$R$40,$R$41,$R$42,$Q69,BN$2,BN$4,BN$3)</f>
        <v>0.11283008744681569</v>
      </c>
      <c r="BO69" s="16">
        <f ca="1">_xll.DBRW($B$3,$R$37,$R$38,$R$40,$R$41,$R$42,$Q69,BO$2,BO$4,BO$3)</f>
        <v>0.11631633648765091</v>
      </c>
      <c r="BP69" s="17">
        <f ca="1">-(BN69-BO69)*100</f>
        <v>0.34862490408352209</v>
      </c>
      <c r="BQ69" s="14">
        <f ca="1">$Z69-$AE69-CK69</f>
        <v>190834.44633267412</v>
      </c>
      <c r="BR69" s="15">
        <f ca="1">_xll.DBRW($B$3,$R$37,$R$38,$R$40,$R$41,$R$42,$Q69,BR$2,BR$4,BR$3)</f>
        <v>0.60215583737672518</v>
      </c>
      <c r="BS69" s="15">
        <f ca="1">_xll.DBRW($B$3,$R$37,$R$38,$R$40,$R$41,$R$42,$Q69,BS$2,BS$4,BS$3)</f>
        <v>17.888383116985043</v>
      </c>
      <c r="BT69" s="15">
        <f ca="1">_xll.DBRW($B$3,$R$37,$R$38,$R$40,$R$41,$R$42,$Q69,BT$2,BT$4,BT$3)</f>
        <v>95.467393129524694</v>
      </c>
      <c r="BU69" s="15">
        <f ca="1">_xll.DBRW($B$3,$R$37,$R$38,$R$40,$R$41,$R$42,$Q69,BU$2,BU$4,BU$3)</f>
        <v>10256859</v>
      </c>
      <c r="BV69" s="15">
        <f ca="1">_xll.DBRW($B$3,$R$37,$R$38,$R$40,$R$41,$R$42,$Q69,BV$2,BV$4,BV$3)</f>
        <v>573381</v>
      </c>
      <c r="BW69" s="15">
        <f ca="1">_xll.DBRW($B$3,$R$37,$R$38,$R$40,$R$41,$R$42,$Q69,BW$2,BW$4,BW$3)</f>
        <v>0.59903438706765411</v>
      </c>
      <c r="BX69" s="15">
        <f ca="1">_xll.DBRW($B$3,$R$37,$R$38,$R$40,$R$41,$R$42,$Q69,BX$2,BX$4,BX$3)</f>
        <v>19.528398592312563</v>
      </c>
      <c r="BY69" s="15">
        <f ca="1">_xll.DBRW($B$3,$R$37,$R$38,$R$40,$R$41,$R$42,$Q69,BY$2,BY$4,BY$3)</f>
        <v>100.57213487290987</v>
      </c>
      <c r="BZ69" s="15">
        <f ca="1">_xll.DBRW($B$3,$R$37,$R$38,$R$40,$R$41,$R$42,$Q69,BZ$2,BZ$4,BZ$3)</f>
        <v>11963800</v>
      </c>
      <c r="CA69" s="15">
        <f ca="1">_xll.DBRW($B$3,$R$37,$R$38,$R$40,$R$41,$R$42,$Q69,CA$2,CA$4,CA$3)</f>
        <v>612636</v>
      </c>
      <c r="CB69" s="15">
        <f ca="1">BR69-BW69</f>
        <v>3.1214503090710721E-3</v>
      </c>
      <c r="CC69" s="15">
        <f ca="1">BS69-BX69</f>
        <v>-1.6400154753275196</v>
      </c>
      <c r="CD69" s="15">
        <f ca="1">BT69-BY69</f>
        <v>-5.1047417433851763</v>
      </c>
      <c r="CE69" s="15">
        <f ca="1">IF(AND(BU69&lt;&gt;0,BZ69&lt;&gt;0),-1*CB69*BU69,0)</f>
        <v>-32016.275695648408</v>
      </c>
      <c r="CF69" s="15">
        <f ca="1">IF(AND(BU69&lt;&gt;0,BZ69&lt;&gt;0,BV69&lt;&gt;0,CA69&lt;&gt;0),CC69/BX69*$Z69,)</f>
        <v>518686.09010935866</v>
      </c>
      <c r="CG69" s="15">
        <f ca="1">IF(AND(BV69&lt;&gt;0,CA69&lt;&gt;0),CD69*BN69*BV69,)</f>
        <v>-330249.37001487892</v>
      </c>
      <c r="CH69" s="15">
        <f ca="1">IF(AND(BU69&lt;&gt;0,BZ69&lt;&gt;0,BV69&lt;&gt;0,CA69&lt;&gt;0),$AJ69-CE69-CF69-CG69-CK69,)</f>
        <v>34414.001933842781</v>
      </c>
      <c r="CI69" s="15">
        <f ca="1">IF(OR(BU69=0,BZ69=0,BV69=0,CA69=0),$AJ69-CE69-CF69-CG69-CK69,)</f>
        <v>0</v>
      </c>
      <c r="CJ69" s="15">
        <f ca="1">SUM(CE69:CI69)</f>
        <v>190834.44633267412</v>
      </c>
      <c r="CK69" s="15">
        <f ca="1">IF($V69&lt;&gt;0,IF($V69&gt;0,$W69/$V69,-$W69/$V69))*$AE69</f>
        <v>799665.63366732409</v>
      </c>
      <c r="CL69" s="15">
        <f ca="1">SUM(CJ69:CK69)</f>
        <v>990500.07999999821</v>
      </c>
      <c r="CM69" s="16">
        <f ca="1">_xll.DBRW($B$3,$R$37,$R$38,$R$40,$R$41,$R$42,$Q69,CM$2,CM$4,CM$3)</f>
        <v>8.8287763269239539E-2</v>
      </c>
      <c r="CN69" s="16">
        <f ca="1">_xll.DBRW($B$3,$R$37,$R$38,$R$40,$R$41,$R$42,$Q69,CN$2,CN$4,CN$3)</f>
        <v>9.4495723143802543E-2</v>
      </c>
      <c r="CO69" s="17">
        <f ca="1">-(CM69-CN69)*100</f>
        <v>0.62079598745630049</v>
      </c>
      <c r="CP69" s="14">
        <f ca="1">$AA69-$AF69-DJ69</f>
        <v>339818.6909888282</v>
      </c>
      <c r="CQ69" s="15">
        <f ca="1">_xll.DBRW($B$3,$R$37,$R$38,$R$40,$R$41,$R$42,$Q69,CQ$2,CQ$4,CQ$3)</f>
        <v>1.0126108229159114</v>
      </c>
      <c r="CR69" s="15">
        <f ca="1">_xll.DBRW($B$3,$R$37,$R$38,$R$40,$R$41,$R$42,$Q69,CR$2,CR$4,CR$3)</f>
        <v>8.3236347210667958</v>
      </c>
      <c r="CS69" s="15">
        <f ca="1">_xll.DBRW($B$3,$R$37,$R$38,$R$40,$R$41,$R$42,$Q69,CS$2,CS$4,CS$3)</f>
        <v>95.467393129524694</v>
      </c>
      <c r="CT69" s="15">
        <f ca="1">_xll.DBRW($B$3,$R$37,$R$38,$R$40,$R$41,$R$42,$Q69,CT$2,CT$4,CT$3)</f>
        <v>4772614</v>
      </c>
      <c r="CU69" s="15">
        <f ca="1">_xll.DBRW($B$3,$R$37,$R$38,$R$40,$R$41,$R$42,$Q69,CU$2,CU$4,CU$3)</f>
        <v>573381</v>
      </c>
      <c r="CV69" s="15">
        <f ca="1">_xll.DBRW($B$3,$R$37,$R$38,$R$40,$R$41,$R$42,$Q69,CV$2,CV$4,CV$3)</f>
        <v>1.0814609410465799</v>
      </c>
      <c r="CW69" s="15">
        <f ca="1">_xll.DBRW($B$3,$R$37,$R$38,$R$40,$R$41,$R$42,$Q69,CW$2,CW$4,CW$3)</f>
        <v>8.7877761019594018</v>
      </c>
      <c r="CX69" s="15">
        <f ca="1">_xll.DBRW($B$3,$R$37,$R$38,$R$40,$R$41,$R$42,$Q69,CX$2,CX$4,CX$3)</f>
        <v>100.57213487290987</v>
      </c>
      <c r="CY69" s="15">
        <f ca="1">_xll.DBRW($B$3,$R$37,$R$38,$R$40,$R$41,$R$42,$Q69,CY$2,CY$4,CY$3)</f>
        <v>5383708</v>
      </c>
      <c r="CZ69" s="15">
        <f ca="1">_xll.DBRW($B$3,$R$37,$R$38,$R$40,$R$41,$R$42,$Q69,CZ$2,CZ$4,CZ$3)</f>
        <v>612636</v>
      </c>
      <c r="DA69" s="15">
        <f ca="1">CQ69-CV69</f>
        <v>-6.8850118130668436E-2</v>
      </c>
      <c r="DB69" s="15">
        <f ca="1">CR69-CW69</f>
        <v>-0.46414138089260604</v>
      </c>
      <c r="DC69" s="15">
        <f ca="1">CS69-CX69</f>
        <v>-5.1047417433851763</v>
      </c>
      <c r="DD69" s="15">
        <f ca="1">IF(AND(CT69&lt;&gt;0,CY69&lt;&gt;0),-1*DA69*CT69,0)</f>
        <v>328595.037692082</v>
      </c>
      <c r="DE69" s="15">
        <f ca="1">IF(AND(CT69&lt;&gt;0,CY69&lt;&gt;0,CU69&lt;&gt;0,CZ69&lt;&gt;0),DB69/CW69*$AA69,)</f>
        <v>255252.60468584977</v>
      </c>
      <c r="DF69" s="15">
        <f ca="1">IF(AND(CU69&lt;&gt;0,CZ69&lt;&gt;0),DC69*CM69*CU69,)</f>
        <v>-258414.92158226628</v>
      </c>
      <c r="DG69" s="15">
        <f ca="1">IF(AND(CT69&lt;&gt;0,CY69&lt;&gt;0,CU69&lt;&gt;0,CZ69&lt;&gt;0),$AK69-DD69-DE69-DF69-DJ69,)</f>
        <v>14385.970193162793</v>
      </c>
      <c r="DH69" s="15">
        <f ca="1">IF(OR(CT69=0,CY69=0,CU69=0,CZ69=0),$AK69-DD69-DE69-DF69-DJ69,)</f>
        <v>0</v>
      </c>
      <c r="DI69" s="15">
        <f ca="1">SUM(DD69:DH69)</f>
        <v>339818.69098882825</v>
      </c>
      <c r="DJ69" s="15">
        <f ca="1">IF($V69&lt;&gt;0,IF($V69&gt;0,$W69/$V69,-$W69/$V69))*$AF69</f>
        <v>649650.63901117188</v>
      </c>
      <c r="DK69" s="15">
        <f ca="1">SUM(DI69:DJ69)</f>
        <v>989469.33000000007</v>
      </c>
      <c r="DL69" s="16">
        <f ca="1">_xll.DBRW($B$3,$R$37,$R$38,$R$40,$R$41,$R$42,$Q69,DL$2,DL$4,DL$3)</f>
        <v>1.9605789799590045E-2</v>
      </c>
      <c r="DM69" s="16">
        <f ca="1">_xll.DBRW($B$3,$R$37,$R$38,$R$40,$R$41,$R$42,$Q69,DM$2,DM$4,DM$3)</f>
        <v>2.1196523833541699E-2</v>
      </c>
      <c r="DN69" s="17">
        <f ca="1">-(DL69-DM69)*100</f>
        <v>0.1590734033951654</v>
      </c>
      <c r="DO69" s="14">
        <f ca="1">$AB69-$AG69-EI69</f>
        <v>87075.491474062175</v>
      </c>
      <c r="DP69" s="15">
        <f ca="1">_xll.DBRW($B$3,$R$37,$R$38,$R$40,$R$41,$R$42,$Q69,DP$2,DP$4,DP$3)</f>
        <v>2710.1137373737374</v>
      </c>
      <c r="DQ69" s="15">
        <f ca="1">_xll.DBRW($B$3,$R$37,$R$38,$R$40,$R$41,$R$42,$Q69,DQ$2,DQ$4,DQ$3)</f>
        <v>6.9064025490903958E-4</v>
      </c>
      <c r="DR69" s="15">
        <f ca="1">_xll.DBRW($B$3,$R$37,$R$38,$R$40,$R$41,$R$42,$Q69,DR$2,DR$4,DR$3)</f>
        <v>95.467393129524694</v>
      </c>
      <c r="DS69" s="15">
        <f ca="1">_xll.DBRW($B$3,$R$37,$R$38,$R$40,$R$41,$R$42,$Q69,DS$2,DS$4,DS$3)</f>
        <v>396</v>
      </c>
      <c r="DT69" s="15">
        <f ca="1">_xll.DBRW($B$3,$R$37,$R$38,$R$40,$R$41,$R$42,$Q69,DT$2,DT$4,DT$3)</f>
        <v>573381</v>
      </c>
      <c r="DU69" s="15">
        <f ca="1">_xll.DBRW($B$3,$R$37,$R$38,$R$40,$R$41,$R$42,$Q69,DU$2,DU$4,DU$3)</f>
        <v>3381.2426148867321</v>
      </c>
      <c r="DV69" s="15">
        <f ca="1">_xll.DBRW($B$3,$R$37,$R$38,$R$40,$R$41,$R$42,$Q69,DV$2,DV$4,DV$3)</f>
        <v>6.3047225432393786E-4</v>
      </c>
      <c r="DW69" s="15">
        <f ca="1">_xll.DBRW($B$3,$R$37,$R$38,$R$40,$R$41,$R$42,$Q69,DW$2,DW$4,DW$3)</f>
        <v>100.57213487290987</v>
      </c>
      <c r="DX69" s="15">
        <f ca="1">_xll.DBRW($B$3,$R$37,$R$38,$R$40,$R$41,$R$42,$Q69,DX$2,DX$4,DX$3)</f>
        <v>386.25</v>
      </c>
      <c r="DY69" s="15">
        <f ca="1">_xll.DBRW($B$3,$R$37,$R$38,$R$40,$R$41,$R$42,$Q69,DY$2,DY$4,DY$3)</f>
        <v>612636</v>
      </c>
      <c r="DZ69" s="15">
        <f ca="1">DP69-DU69</f>
        <v>-671.12887751299468</v>
      </c>
      <c r="EA69" s="15">
        <f ca="1">DQ69-DV69</f>
        <v>6.0168000585101721E-5</v>
      </c>
      <c r="EB69" s="15">
        <f ca="1">DR69-DW69</f>
        <v>-5.1047417433851763</v>
      </c>
      <c r="EC69" s="15">
        <f ca="1">IF(AND(DS69&lt;&gt;0,DX69&lt;&gt;0),-1*DZ69*DS69,0)</f>
        <v>265767.03549514589</v>
      </c>
      <c r="ED69" s="15">
        <f ca="1">IF(AND(DS69&lt;&gt;0,DX69&lt;&gt;0,DT69&lt;&gt;0,DY69&lt;&gt;0),EA69/DV69*$AB69,)</f>
        <v>-102419.41819294807</v>
      </c>
      <c r="EE69" s="15">
        <f ca="1">IF(AND(DT69&lt;&gt;0,DY69&lt;&gt;0),EB69*DL69*DT69,)</f>
        <v>-57385.400264009848</v>
      </c>
      <c r="EF69" s="15">
        <f ca="1">IF(AND(DS69&lt;&gt;0,DX69&lt;&gt;0,DT69&lt;&gt;0,DY69&lt;&gt;0),$AL69-EC69-ED69-EE69-EI69,)</f>
        <v>-18886.725564125794</v>
      </c>
      <c r="EG69" s="15">
        <f ca="1">IF(OR(DS69=0,DX69=0,DT69=0,DY69=0),$AL69-EC69-ED69-EE69-EI69,)</f>
        <v>0</v>
      </c>
      <c r="EH69" s="15">
        <f ca="1">SUM(EC69:EG69)</f>
        <v>87075.491474062175</v>
      </c>
      <c r="EI69" s="15">
        <f ca="1">IF($V69&lt;&gt;0,IF($V69&gt;0,$W69/$V69,-$W69/$V69))*$AG69</f>
        <v>145724.42852593822</v>
      </c>
      <c r="EJ69" s="15">
        <f ca="1">SUM(EH69:EI69)</f>
        <v>232799.92000000039</v>
      </c>
      <c r="EK69" s="16">
        <f ca="1">_xll.DBRW($B$3,$R$37,$R$38,$R$40,$R$41,$R$42,$Q69,EK$2,EK$4,EK$3)</f>
        <v>0.15588229480345461</v>
      </c>
      <c r="EL69" s="16">
        <f ca="1">_xll.DBRW($B$3,$R$37,$R$38,$R$40,$R$41,$R$42,$Q69,EL$2,EL$4,EL$3)</f>
        <v>0.14328625650552726</v>
      </c>
      <c r="EM69" s="17">
        <f ca="1">-(EK69-EL69)*100</f>
        <v>-1.2596038297927352</v>
      </c>
      <c r="EN69" s="14">
        <f ca="1">$AC69-$AH69-FH69</f>
        <v>-689496.92532413697</v>
      </c>
      <c r="EO69" s="15">
        <f ca="1">_xll.DBRW($B$3,$R$37,$R$38,$R$40,$R$41,$R$42,$Q69,EO$2,EO$4,EO$3)</f>
        <v>14.881676319933865</v>
      </c>
      <c r="EP69" s="15">
        <f ca="1">_xll.DBRW($B$3,$R$37,$R$38,$R$40,$R$41,$R$42,$Q69,EP$2,EP$4,EP$3)</f>
        <v>1</v>
      </c>
      <c r="EQ69" s="15">
        <f ca="1">_xll.DBRW($B$3,$R$37,$R$38,$R$40,$R$41,$R$42,$Q69,EQ$2,EQ$4,EQ$3)</f>
        <v>95.467393129524694</v>
      </c>
      <c r="ER69" s="15">
        <f ca="1">_xll.DBRW($B$3,$R$37,$R$38,$R$40,$R$41,$R$42,$Q69,ER$2,ER$4,ER$3)</f>
        <v>573381</v>
      </c>
      <c r="ES69" s="15">
        <f ca="1">_xll.DBRW($B$3,$R$37,$R$38,$R$40,$R$41,$R$42,$Q69,ES$2,ES$4,ES$3)</f>
        <v>573381</v>
      </c>
      <c r="ET69" s="15">
        <f ca="1">_xll.DBRW($B$3,$R$37,$R$38,$R$40,$R$41,$R$42,$Q69,ET$2,ET$4,ET$3)</f>
        <v>14.410604714708246</v>
      </c>
      <c r="EU69" s="15">
        <f ca="1">_xll.DBRW($B$3,$R$37,$R$38,$R$40,$R$41,$R$42,$Q69,EU$2,EU$4,EU$3)</f>
        <v>1</v>
      </c>
      <c r="EV69" s="15">
        <f ca="1">_xll.DBRW($B$3,$R$37,$R$38,$R$40,$R$41,$R$42,$Q69,EV$2,EV$4,EV$3)</f>
        <v>100.57213487290987</v>
      </c>
      <c r="EW69" s="15">
        <f ca="1">_xll.DBRW($B$3,$R$37,$R$38,$R$40,$R$41,$R$42,$Q69,EW$2,EW$4,EW$3)</f>
        <v>612636</v>
      </c>
      <c r="EX69" s="15">
        <f ca="1">_xll.DBRW($B$3,$R$37,$R$38,$R$40,$R$41,$R$42,$Q69,EX$2,EX$4,EX$3)</f>
        <v>612636</v>
      </c>
      <c r="EY69" s="15">
        <f ca="1">EO69-ET69</f>
        <v>0.47107160522561919</v>
      </c>
      <c r="EZ69" s="15">
        <f ca="1">EP69-EU69</f>
        <v>0</v>
      </c>
      <c r="FA69" s="15">
        <f ca="1">EQ69-EV69</f>
        <v>-5.1047417433851763</v>
      </c>
      <c r="FB69" s="15">
        <f ca="1">IF(AND(ER69&lt;&gt;0,EW69&lt;&gt;0),-1*EY69*ER69,0)</f>
        <v>-270103.50807587075</v>
      </c>
      <c r="FC69" s="15">
        <f ca="1">IF(AND(ER69&lt;&gt;0,EW69&lt;&gt;0,ES69&lt;&gt;0,EX69&lt;&gt;0),EZ69/EU69*$AC69,)</f>
        <v>0</v>
      </c>
      <c r="FD69" s="15">
        <f ca="1">IF(AND(ES69&lt;&gt;0,EX69&lt;&gt;0),FA69*EK69*ES69,)</f>
        <v>-456261.54175924457</v>
      </c>
      <c r="FE69" s="15">
        <f ca="1">IF(AND(ER69&lt;&gt;0,EW69&lt;&gt;0,ES69&lt;&gt;0,EX69&lt;&gt;0),$AM69-FB69-FC69-FD69-FH69,)</f>
        <v>36868.124510978465</v>
      </c>
      <c r="FF69" s="15">
        <f ca="1">IF(OR(ER69=0,EW69=0,ES69=0,EX69=0),$AM69-FB69-FC69-FD69-FH69,)</f>
        <v>0</v>
      </c>
      <c r="FG69" s="15">
        <f ca="1">SUM(FB69:FF69)</f>
        <v>-689496.92532413686</v>
      </c>
      <c r="FH69" s="15">
        <f ca="1">IF($V69&lt;&gt;0,IF($V69&gt;0,$W69/$V69,-$W69/$V69))*$AH69</f>
        <v>985081.7053241363</v>
      </c>
      <c r="FI69" s="15">
        <f ca="1">SUM(FG69:FH69)</f>
        <v>295584.77999999945</v>
      </c>
      <c r="FJ69" s="20"/>
      <c r="FK69" s="85">
        <f ca="1">BL69+CK69+DJ69+EI69+FH69</f>
        <v>5938042.6455809232</v>
      </c>
      <c r="FL69" s="21"/>
      <c r="FM69" s="22"/>
      <c r="FN69" s="104">
        <f ca="1">_xll.DBRW($B$3,$R$37,$R$38,$R$40,$R$41,$R$42,$Q69,FN$2,FN$4,FN$3)</f>
        <v>5413889.3199999984</v>
      </c>
      <c r="FO69" s="105">
        <f ca="1">IF(U69&lt;&gt;0,FN69/U69,0)</f>
        <v>9.8903352155488788E-2</v>
      </c>
      <c r="FP69" s="104">
        <f ca="1">_xll.DBRW($B$3,$R$37,$R$38,$R$40,$R$41,$R$42,$Q69,FP$2,FP$4,FP$3)</f>
        <v>8396450.0300000068</v>
      </c>
      <c r="FQ69" s="105">
        <f ca="1">IF(V69&lt;&gt;0,FP69/V69,0)</f>
        <v>0.13627479116008645</v>
      </c>
      <c r="FR69" s="86">
        <f ca="1">FN69-FP69</f>
        <v>-2982560.7100000083</v>
      </c>
      <c r="FS69" s="103">
        <f ca="1">(FO69-FQ69)*100</f>
        <v>-3.737143900459766</v>
      </c>
      <c r="FT69" s="23"/>
      <c r="FV69" s="37"/>
      <c r="FW69" s="37"/>
      <c r="FX69" s="37"/>
      <c r="FY69" s="37"/>
      <c r="FZ69" s="37"/>
      <c r="GA69" s="37"/>
      <c r="GB69" s="37"/>
      <c r="GC69" s="37"/>
      <c r="GD69" s="37"/>
      <c r="GE69" s="37"/>
      <c r="GF69" s="37"/>
      <c r="GG69" s="37"/>
      <c r="GH69" s="37"/>
    </row>
    <row r="70" spans="1:190" ht="15" hidden="1" customHeight="1" x14ac:dyDescent="0.25">
      <c r="A70">
        <f ca="1">IF(ROW()=ROW($A$60),0,1)</f>
        <v>1</v>
      </c>
      <c r="D70" s="30"/>
      <c r="E70" s="30"/>
      <c r="F70" s="30">
        <f ca="1">IF(A70&lt;&gt;0,IF((AO70+BN70+CM70+DL70+EK70)&lt;&gt;0,ROUND((1-(AO70+BN70+CM70+DL70+EK70))-FO70,5),"VERIF. ELIGIBILITE PMM"),"CHECK "&amp;D54)</f>
        <v>0</v>
      </c>
      <c r="G70" s="30"/>
      <c r="H70" s="30"/>
      <c r="I70" s="30"/>
      <c r="J70" s="30">
        <f ca="1">IF(A70&lt;&gt;0,IF((AP70+BO70+CN70+DM70+EL70)&lt;&gt;0,ROUND((1-(AP70+BO70+CN70+DM70+EL70))-FQ70,5),"VERIF. ELIGIBILITE PMM"),"CHECK "&amp;D55)</f>
        <v>0</v>
      </c>
      <c r="K70" s="30">
        <f ca="1">IF(A70&lt;&gt;0,ROUND(W70+AR70+BQ70+CP70+DO70+EN70+FK70-FR70,5),"CHECK ")</f>
        <v>0</v>
      </c>
      <c r="L70" s="4"/>
      <c r="M70" s="9"/>
      <c r="N70" s="10"/>
      <c r="O70" s="9"/>
      <c r="P70" s="11"/>
      <c r="Q70" s="130" t="s">
        <v>241</v>
      </c>
      <c r="R70" s="130"/>
      <c r="S70" s="12"/>
      <c r="T70" s="13"/>
      <c r="U70" s="84">
        <f ca="1">_xll.DBRW($B$3,$R$37,$R$38,$R$40,$R$41,$R$42,$Q70,U$2,U$4,U$3)</f>
        <v>58278297.790000007</v>
      </c>
      <c r="V70" s="84">
        <f ca="1">_xll.DBRW($B$3,$R$37,$R$38,$R$40,$R$41,$R$42,$Q70,V$2,V$4,V$3)</f>
        <v>64219598.526629992</v>
      </c>
      <c r="W70" s="85">
        <f ca="1">U70-V70</f>
        <v>-5941300.7366299853</v>
      </c>
      <c r="X70" s="106">
        <f ca="1">IF(V70&lt;&gt;0,W70/V70,0)</f>
        <v>-9.2515382732676246E-2</v>
      </c>
      <c r="Y70" s="15">
        <f ca="1">_xll.DBRW($B$3,$R$37,$R$38,$R$40,$R$41,$R$42,$Q70,Y$2,Y$4,Y$3)</f>
        <v>-28757336.390000001</v>
      </c>
      <c r="Z70" s="15">
        <f ca="1">_xll.DBRW($B$3,$R$37,$R$38,$R$40,$R$41,$R$42,$Q70,Z$2,Z$4,Z$3)</f>
        <v>-4972077.9000000004</v>
      </c>
      <c r="AA70" s="15">
        <f ca="1">_xll.DBRW($B$3,$R$37,$R$38,$R$40,$R$41,$R$42,$Q70,AA$2,AA$4,AA$3)</f>
        <v>-5065156.7300000023</v>
      </c>
      <c r="AB70" s="15">
        <f ca="1">_xll.DBRW($B$3,$R$37,$R$38,$R$40,$R$41,$R$42,$Q70,AB$2,AB$4,AB$3)</f>
        <v>-4611293.24</v>
      </c>
      <c r="AC70" s="15">
        <f ca="1">_xll.DBRW($B$3,$R$37,$R$38,$R$40,$R$41,$R$42,$Q70,AC$2,AC$4,AC$3)</f>
        <v>-8942268.6599999964</v>
      </c>
      <c r="AD70" s="15">
        <f ca="1">_xll.DBRW($B$3,$R$37,$R$38,$R$40,$R$41,$R$42,$Q70,AD$2,AD$4,AD$3)</f>
        <v>-32001312.510000002</v>
      </c>
      <c r="AE70" s="15">
        <f ca="1">_xll.DBRW($B$3,$R$37,$R$38,$R$40,$R$41,$R$42,$Q70,AE$2,AE$4,AE$3)</f>
        <v>-5614658.3320000004</v>
      </c>
      <c r="AF70" s="15">
        <f ca="1">_xll.DBRW($B$3,$R$37,$R$38,$R$40,$R$41,$R$42,$Q70,AF$2,AF$4,AF$3)</f>
        <v>-5323947.7113000005</v>
      </c>
      <c r="AG70" s="15">
        <f ca="1">_xll.DBRW($B$3,$R$37,$R$38,$R$40,$R$41,$R$42,$Q70,AG$2,AG$4,AG$3)</f>
        <v>-5217535.0750000011</v>
      </c>
      <c r="AH70" s="15">
        <f ca="1">_xll.DBRW($B$3,$R$37,$R$38,$R$40,$R$41,$R$42,$Q70,AH$2,AH$4,AH$3)</f>
        <v>-9962655.0386499967</v>
      </c>
      <c r="AI70" s="15">
        <f ca="1">Y70-AD70</f>
        <v>3243976.120000001</v>
      </c>
      <c r="AJ70" s="15">
        <f ca="1">Z70-AE70</f>
        <v>642580.43200000003</v>
      </c>
      <c r="AK70" s="15">
        <f ca="1">AA70-AF70</f>
        <v>258790.98129999824</v>
      </c>
      <c r="AL70" s="15">
        <f ca="1">AB70-AG70</f>
        <v>606241.83500000089</v>
      </c>
      <c r="AM70" s="15">
        <f ca="1">AC70-AH70</f>
        <v>1020386.3786500003</v>
      </c>
      <c r="AN70" s="20"/>
      <c r="AO70" s="16">
        <f ca="1">_xll.DBRW($B$3,$R$37,$R$38,$R$40,$R$41,$R$42,$Q70,AO$2,AO$4,AO$3)</f>
        <v>0.49344846161471939</v>
      </c>
      <c r="AP70" s="16">
        <f ca="1">_xll.DBRW($B$3,$R$37,$R$38,$R$40,$R$41,$R$42,$Q70,AP$2,AP$4,AP$3)</f>
        <v>0.49831069088247243</v>
      </c>
      <c r="AQ70" s="17">
        <f ca="1">-(AO70-AP70)*100</f>
        <v>0.48622292677530377</v>
      </c>
      <c r="AR70" s="14">
        <f ca="1">$Y70-$AD70-BL70</f>
        <v>283362.44518937077</v>
      </c>
      <c r="AS70" s="18">
        <f ca="1">_xll.DBRW($B$3,$R$37,$R$38,$R$40,$R$41,$R$42,$Q70,AS$2,AS$4,AS$3)</f>
        <v>35.652538042464165</v>
      </c>
      <c r="AT70" s="19">
        <f ca="1">_xll.DBRW($B$3,$R$37,$R$38,$R$40,$R$41,$R$42,$Q70,AT$2,AT$4,AT$3)</f>
        <v>1.6383179915187696</v>
      </c>
      <c r="AU70" s="18">
        <f ca="1">_xll.DBRW($B$3,$R$37,$R$38,$R$40,$R$41,$R$42,$Q70,AU$2,AU$4,AU$3)</f>
        <v>118.37141882485514</v>
      </c>
      <c r="AV70" s="15">
        <f ca="1">_xll.DBRW($B$3,$R$37,$R$38,$R$40,$R$41,$R$42,$Q70,AV$2,AV$4,AV$3)</f>
        <v>806599.97770000016</v>
      </c>
      <c r="AW70" s="15">
        <f ca="1">_xll.DBRW($B$3,$R$37,$R$38,$R$40,$R$41,$R$42,$Q70,AW$2,AW$4,AW$3)</f>
        <v>492334.2</v>
      </c>
      <c r="AX70" s="18">
        <f ca="1">_xll.DBRW($B$3,$R$37,$R$38,$R$40,$R$41,$R$42,$Q70,AX$2,AX$4,AX$3)</f>
        <v>35.235252620123561</v>
      </c>
      <c r="AY70" s="19">
        <f ca="1">_xll.DBRW($B$3,$R$37,$R$38,$R$40,$R$41,$R$42,$Q70,AY$2,AY$4,AY$3)</f>
        <v>1.605681776414086</v>
      </c>
      <c r="AZ70" s="18">
        <f ca="1">_xll.DBRW($B$3,$R$37,$R$38,$R$40,$R$41,$R$42,$Q70,AZ$2,AZ$4,AZ$3)</f>
        <v>113.53680355379488</v>
      </c>
      <c r="BA70" s="15">
        <f ca="1">_xll.DBRW($B$3,$R$37,$R$38,$R$40,$R$41,$R$42,$Q70,BA$2,BA$4,BA$3)</f>
        <v>908218.62</v>
      </c>
      <c r="BB70" s="15">
        <f ca="1">_xll.DBRW($B$3,$R$37,$R$38,$R$40,$R$41,$R$42,$Q70,BB$2,BB$4,BB$3)</f>
        <v>565628.03</v>
      </c>
      <c r="BC70" s="18">
        <f ca="1">AS70-AX70</f>
        <v>0.41728542234060484</v>
      </c>
      <c r="BD70" s="18">
        <f ca="1">AT70-AY70</f>
        <v>3.2636215104683508E-2</v>
      </c>
      <c r="BE70" s="18">
        <f ca="1">AU70-AZ70</f>
        <v>4.8346152710602581</v>
      </c>
      <c r="BF70" s="15">
        <f ca="1">IF(AND(AV70&lt;&gt;0,BA70&lt;&gt;0),-1*BC70*AV70,0)</f>
        <v>-336582.41235446703</v>
      </c>
      <c r="BG70" s="15">
        <f ca="1">IF(AND(AV70&lt;&gt;0,BA70&lt;&gt;0,AW70&lt;&gt;0,BB70&lt;&gt;0),BD70/AY70*$Y70,)</f>
        <v>-584505.9899463834</v>
      </c>
      <c r="BH70" s="15">
        <f ca="1">IF(AND(AW70&lt;&gt;0,BB70&lt;&gt;0),BE70*AO70*AW70,)</f>
        <v>1174528.944962834</v>
      </c>
      <c r="BI70" s="15">
        <f ca="1">IF(AND(AV70&lt;&gt;0,BA70&lt;&gt;0,AW70&lt;&gt;0,BB70&lt;&gt;0),$AI70-BF70-BG70-BH70-BL70,)</f>
        <v>29921.902527387254</v>
      </c>
      <c r="BJ70" s="15">
        <f ca="1">IF(OR(AV70=0,BA70=0,AW70=0,BB70=0),$AI70-BF70-BG70-BH70-BL70,)</f>
        <v>0</v>
      </c>
      <c r="BK70" s="15">
        <f ca="1">SUM(BF70:BJ70)</f>
        <v>283362.44518937077</v>
      </c>
      <c r="BL70" s="15">
        <f ca="1">IF($V70&lt;&gt;0,IF($V70&gt;0,$W70/$V70,-$W70/$V70))*$AD70</f>
        <v>2960613.6748106303</v>
      </c>
      <c r="BM70" s="15">
        <f ca="1">SUM(BK70:BL70)</f>
        <v>3243976.120000001</v>
      </c>
      <c r="BN70" s="16">
        <f ca="1">_xll.DBRW($B$3,$R$37,$R$38,$R$40,$R$41,$R$42,$Q70,BN$2,BN$4,BN$3)</f>
        <v>8.531611403470267E-2</v>
      </c>
      <c r="BO70" s="16">
        <f ca="1">_xll.DBRW($B$3,$R$37,$R$38,$R$40,$R$41,$R$42,$Q70,BO$2,BO$4,BO$3)</f>
        <v>8.7429047530899209E-2</v>
      </c>
      <c r="BP70" s="17">
        <f ca="1">-(BN70-BO70)*100</f>
        <v>0.21129334961965396</v>
      </c>
      <c r="BQ70" s="14">
        <f ca="1">$Z70-$AE70-CK70</f>
        <v>123138.16750181036</v>
      </c>
      <c r="BR70" s="15">
        <f ca="1">_xll.DBRW($B$3,$R$37,$R$38,$R$40,$R$41,$R$42,$Q70,BR$2,BR$4,BR$3)</f>
        <v>0.29756521615272641</v>
      </c>
      <c r="BS70" s="15">
        <f ca="1">_xll.DBRW($B$3,$R$37,$R$38,$R$40,$R$41,$R$42,$Q70,BS$2,BS$4,BS$3)</f>
        <v>33.938743235793893</v>
      </c>
      <c r="BT70" s="15">
        <f ca="1">_xll.DBRW($B$3,$R$37,$R$38,$R$40,$R$41,$R$42,$Q70,BT$2,BT$4,BT$3)</f>
        <v>118.37141882485514</v>
      </c>
      <c r="BU70" s="15">
        <f ca="1">_xll.DBRW($B$3,$R$37,$R$38,$R$40,$R$41,$R$42,$Q70,BU$2,BU$4,BU$3)</f>
        <v>16709204</v>
      </c>
      <c r="BV70" s="15">
        <f ca="1">_xll.DBRW($B$3,$R$37,$R$38,$R$40,$R$41,$R$42,$Q70,BV$2,BV$4,BV$3)</f>
        <v>492334.2</v>
      </c>
      <c r="BW70" s="15">
        <f ca="1">_xll.DBRW($B$3,$R$37,$R$38,$R$40,$R$41,$R$42,$Q70,BW$2,BW$4,BW$3)</f>
        <v>0.28824369465793703</v>
      </c>
      <c r="BX70" s="15">
        <f ca="1">_xll.DBRW($B$3,$R$37,$R$38,$R$40,$R$41,$R$42,$Q70,BX$2,BX$4,BX$3)</f>
        <v>34.437577571960141</v>
      </c>
      <c r="BY70" s="15">
        <f ca="1">_xll.DBRW($B$3,$R$37,$R$38,$R$40,$R$41,$R$42,$Q70,BY$2,BY$4,BY$3)</f>
        <v>113.53680355379488</v>
      </c>
      <c r="BZ70" s="15">
        <f ca="1">_xll.DBRW($B$3,$R$37,$R$38,$R$40,$R$41,$R$42,$Q70,BZ$2,BZ$4,BZ$3)</f>
        <v>19478859.16</v>
      </c>
      <c r="CA70" s="15">
        <f ca="1">_xll.DBRW($B$3,$R$37,$R$38,$R$40,$R$41,$R$42,$Q70,CA$2,CA$4,CA$3)</f>
        <v>565628.03</v>
      </c>
      <c r="CB70" s="15">
        <f ca="1">BR70-BW70</f>
        <v>9.3215214947893754E-3</v>
      </c>
      <c r="CC70" s="15">
        <f ca="1">BS70-BX70</f>
        <v>-0.49883433616624728</v>
      </c>
      <c r="CD70" s="15">
        <f ca="1">BT70-BY70</f>
        <v>4.8346152710602581</v>
      </c>
      <c r="CE70" s="15">
        <f ca="1">IF(AND(BU70&lt;&gt;0,BZ70&lt;&gt;0),-1*CB70*BU70,0)</f>
        <v>-155755.20424682062</v>
      </c>
      <c r="CF70" s="15">
        <f ca="1">IF(AND(BU70&lt;&gt;0,BZ70&lt;&gt;0,BV70&lt;&gt;0,CA70&lt;&gt;0),CC70/BX70*$Z70,)</f>
        <v>72021.418272835755</v>
      </c>
      <c r="CG70" s="15">
        <f ca="1">IF(AND(BV70&lt;&gt;0,CA70&lt;&gt;0),CD70*BN70*BV70,)</f>
        <v>203073.37685804442</v>
      </c>
      <c r="CH70" s="15">
        <f ca="1">IF(AND(BU70&lt;&gt;0,BZ70&lt;&gt;0,BV70&lt;&gt;0,CA70&lt;&gt;0),$AJ70-CE70-CF70-CG70-CK70,)</f>
        <v>3798.5766177508049</v>
      </c>
      <c r="CI70" s="15">
        <f ca="1">IF(OR(BU70=0,BZ70=0,BV70=0,CA70=0),$AJ70-CE70-CF70-CG70-CK70,)</f>
        <v>0</v>
      </c>
      <c r="CJ70" s="15">
        <f ca="1">SUM(CE70:CI70)</f>
        <v>123138.16750181036</v>
      </c>
      <c r="CK70" s="15">
        <f ca="1">IF($V70&lt;&gt;0,IF($V70&gt;0,$W70/$V70,-$W70/$V70))*$AE70</f>
        <v>519442.26449818967</v>
      </c>
      <c r="CL70" s="15">
        <f ca="1">SUM(CJ70:CK70)</f>
        <v>642580.43200000003</v>
      </c>
      <c r="CM70" s="16">
        <f ca="1">_xll.DBRW($B$3,$R$37,$R$38,$R$40,$R$41,$R$42,$Q70,CM$2,CM$4,CM$3)</f>
        <v>8.6913257972149147E-2</v>
      </c>
      <c r="CN70" s="16">
        <f ca="1">_xll.DBRW($B$3,$R$37,$R$38,$R$40,$R$41,$R$42,$Q70,CN$2,CN$4,CN$3)</f>
        <v>8.2902226632455722E-2</v>
      </c>
      <c r="CO70" s="17">
        <f ca="1">-(CM70-CN70)*100</f>
        <v>-0.40110313396934244</v>
      </c>
      <c r="CP70" s="14">
        <f ca="1">$AA70-$AF70-DJ70</f>
        <v>-233756.07885967707</v>
      </c>
      <c r="CQ70" s="15">
        <f ca="1">_xll.DBRW($B$3,$R$37,$R$38,$R$40,$R$41,$R$42,$Q70,CQ$2,CQ$4,CQ$3)</f>
        <v>1.2559981304184629</v>
      </c>
      <c r="CR70" s="15">
        <f ca="1">_xll.DBRW($B$3,$R$37,$R$38,$R$40,$R$41,$R$42,$Q70,CR$2,CR$4,CR$3)</f>
        <v>8.1911313493964055</v>
      </c>
      <c r="CS70" s="15">
        <f ca="1">_xll.DBRW($B$3,$R$37,$R$38,$R$40,$R$41,$R$42,$Q70,CS$2,CS$4,CS$3)</f>
        <v>118.37141882485514</v>
      </c>
      <c r="CT70" s="15">
        <f ca="1">_xll.DBRW($B$3,$R$37,$R$38,$R$40,$R$41,$R$42,$Q70,CT$2,CT$4,CT$3)</f>
        <v>4032774.1</v>
      </c>
      <c r="CU70" s="15">
        <f ca="1">_xll.DBRW($B$3,$R$37,$R$38,$R$40,$R$41,$R$42,$Q70,CU$2,CU$4,CU$3)</f>
        <v>492334.2</v>
      </c>
      <c r="CV70" s="15">
        <f ca="1">_xll.DBRW($B$3,$R$37,$R$38,$R$40,$R$41,$R$42,$Q70,CV$2,CV$4,CV$3)</f>
        <v>1.2376265907075106</v>
      </c>
      <c r="CW70" s="15">
        <f ca="1">_xll.DBRW($B$3,$R$37,$R$38,$R$40,$R$41,$R$42,$Q70,CW$2,CW$4,CW$3)</f>
        <v>7.6052453058240408</v>
      </c>
      <c r="CX70" s="15">
        <f ca="1">_xll.DBRW($B$3,$R$37,$R$38,$R$40,$R$41,$R$42,$Q70,CX$2,CX$4,CX$3)</f>
        <v>113.53680355379488</v>
      </c>
      <c r="CY70" s="15">
        <f ca="1">_xll.DBRW($B$3,$R$37,$R$38,$R$40,$R$41,$R$42,$Q70,CY$2,CY$4,CY$3)</f>
        <v>4301739.92</v>
      </c>
      <c r="CZ70" s="15">
        <f ca="1">_xll.DBRW($B$3,$R$37,$R$38,$R$40,$R$41,$R$42,$Q70,CZ$2,CZ$4,CZ$3)</f>
        <v>565628.03</v>
      </c>
      <c r="DA70" s="15">
        <f ca="1">CQ70-CV70</f>
        <v>1.8371539710952289E-2</v>
      </c>
      <c r="DB70" s="15">
        <f ca="1">CR70-CW70</f>
        <v>0.58588604357236473</v>
      </c>
      <c r="DC70" s="15">
        <f ca="1">CS70-CX70</f>
        <v>4.8346152710602581</v>
      </c>
      <c r="DD70" s="15">
        <f ca="1">IF(AND(CT70&lt;&gt;0,CY70&lt;&gt;0),-1*DA70*CT70,0)</f>
        <v>-74088.269523449882</v>
      </c>
      <c r="DE70" s="15">
        <f ca="1">IF(AND(CT70&lt;&gt;0,CY70&lt;&gt;0,CU70&lt;&gt;0,CZ70&lt;&gt;0),DB70/CW70*$AA70,)</f>
        <v>-390204.98580644967</v>
      </c>
      <c r="DF70" s="15">
        <f ca="1">IF(AND(CU70&lt;&gt;0,CZ70&lt;&gt;0),DC70*CM70*CU70,)</f>
        <v>206874.97303217024</v>
      </c>
      <c r="DG70" s="15">
        <f ca="1">IF(AND(CT70&lt;&gt;0,CY70&lt;&gt;0,CU70&lt;&gt;0,CZ70&lt;&gt;0),$AK70-DD70-DE70-DF70-DJ70,)</f>
        <v>23662.203438052209</v>
      </c>
      <c r="DH70" s="15">
        <f ca="1">IF(OR(CT70=0,CY70=0,CU70=0,CZ70=0),$AK70-DD70-DE70-DF70-DJ70,)</f>
        <v>0</v>
      </c>
      <c r="DI70" s="15">
        <f ca="1">SUM(DD70:DH70)</f>
        <v>-233756.0788596771</v>
      </c>
      <c r="DJ70" s="15">
        <f ca="1">IF($V70&lt;&gt;0,IF($V70&gt;0,$W70/$V70,-$W70/$V70))*$AF70</f>
        <v>492547.06015967531</v>
      </c>
      <c r="DK70" s="15">
        <f ca="1">SUM(DI70:DJ70)</f>
        <v>258790.98129999821</v>
      </c>
      <c r="DL70" s="16">
        <f ca="1">_xll.DBRW($B$3,$R$37,$R$38,$R$40,$R$41,$R$42,$Q70,DL$2,DL$4,DL$3)</f>
        <v>7.9125393411735065E-2</v>
      </c>
      <c r="DM70" s="16">
        <f ca="1">_xll.DBRW($B$3,$R$37,$R$38,$R$40,$R$41,$R$42,$Q70,DM$2,DM$4,DM$3)</f>
        <v>8.1245214774060617E-2</v>
      </c>
      <c r="DN70" s="17">
        <f ca="1">-(DL70-DM70)*100</f>
        <v>0.21198213623255524</v>
      </c>
      <c r="DO70" s="14">
        <f ca="1">$AB70-$AG70-EI70</f>
        <v>123539.58061521314</v>
      </c>
      <c r="DP70" s="15">
        <f ca="1">_xll.DBRW($B$3,$R$37,$R$38,$R$40,$R$41,$R$42,$Q70,DP$2,DP$4,DP$3)</f>
        <v>15283.642367424243</v>
      </c>
      <c r="DQ70" s="15">
        <f ca="1">_xll.DBRW($B$3,$R$37,$R$38,$R$40,$R$41,$R$42,$Q70,DQ$2,DQ$4,DQ$3)</f>
        <v>6.1282414610702588E-4</v>
      </c>
      <c r="DR70" s="15">
        <f ca="1">_xll.DBRW($B$3,$R$37,$R$38,$R$40,$R$41,$R$42,$Q70,DR$2,DR$4,DR$3)</f>
        <v>118.37141882485514</v>
      </c>
      <c r="DS70" s="15">
        <f ca="1">_xll.DBRW($B$3,$R$37,$R$38,$R$40,$R$41,$R$42,$Q70,DS$2,DS$4,DS$3)</f>
        <v>301.71428571428572</v>
      </c>
      <c r="DT70" s="15">
        <f ca="1">_xll.DBRW($B$3,$R$37,$R$38,$R$40,$R$41,$R$42,$Q70,DT$2,DT$4,DT$3)</f>
        <v>492334.2</v>
      </c>
      <c r="DU70" s="15">
        <f ca="1">_xll.DBRW($B$3,$R$37,$R$38,$R$40,$R$41,$R$42,$Q70,DU$2,DU$4,DU$3)</f>
        <v>20460.921862745101</v>
      </c>
      <c r="DV70" s="15">
        <f ca="1">_xll.DBRW($B$3,$R$37,$R$38,$R$40,$R$41,$R$42,$Q70,DV$2,DV$4,DV$3)</f>
        <v>4.5082631424754529E-4</v>
      </c>
      <c r="DW70" s="15">
        <f ca="1">_xll.DBRW($B$3,$R$37,$R$38,$R$40,$R$41,$R$42,$Q70,DW$2,DW$4,DW$3)</f>
        <v>113.53680355379488</v>
      </c>
      <c r="DX70" s="15">
        <f ca="1">_xll.DBRW($B$3,$R$37,$R$38,$R$40,$R$41,$R$42,$Q70,DX$2,DX$4,DX$3)</f>
        <v>255</v>
      </c>
      <c r="DY70" s="15">
        <f ca="1">_xll.DBRW($B$3,$R$37,$R$38,$R$40,$R$41,$R$42,$Q70,DY$2,DY$4,DY$3)</f>
        <v>565628.03</v>
      </c>
      <c r="DZ70" s="15">
        <f ca="1">DP70-DU70</f>
        <v>-5177.2794953208577</v>
      </c>
      <c r="EA70" s="15">
        <f ca="1">DQ70-DV70</f>
        <v>1.6199783185948059E-4</v>
      </c>
      <c r="EB70" s="15">
        <f ca="1">DR70-DW70</f>
        <v>4.8346152710602581</v>
      </c>
      <c r="EC70" s="15">
        <f ca="1">IF(AND(DS70&lt;&gt;0,DX70&lt;&gt;0),-1*DZ70*DS70,0)</f>
        <v>1562059.1848739502</v>
      </c>
      <c r="ED70" s="15">
        <f ca="1">IF(AND(DS70&lt;&gt;0,DX70&lt;&gt;0,DT70&lt;&gt;0,DY70&lt;&gt;0),EA70/DV70*$AB70,)</f>
        <v>-1657000.6748499086</v>
      </c>
      <c r="EE70" s="15">
        <f ca="1">IF(AND(DT70&lt;&gt;0,DY70&lt;&gt;0),EB70*DL70*DT70,)</f>
        <v>188337.93612313931</v>
      </c>
      <c r="EF70" s="15">
        <f ca="1">IF(AND(DS70&lt;&gt;0,DX70&lt;&gt;0,DT70&lt;&gt;0,DY70&lt;&gt;0),$AL70-EC70-ED70-EE70-EI70,)</f>
        <v>30143.134468032164</v>
      </c>
      <c r="EG70" s="15">
        <f ca="1">IF(OR(DS70=0,DX70=0,DT70=0,DY70=0),$AL70-EC70-ED70-EE70-EI70,)</f>
        <v>0</v>
      </c>
      <c r="EH70" s="15">
        <f ca="1">SUM(EC70:EG70)</f>
        <v>123539.58061521311</v>
      </c>
      <c r="EI70" s="15">
        <f ca="1">IF($V70&lt;&gt;0,IF($V70&gt;0,$W70/$V70,-$W70/$V70))*$AG70</f>
        <v>482702.25438478775</v>
      </c>
      <c r="EJ70" s="15">
        <f ca="1">SUM(EH70:EI70)</f>
        <v>606241.83500000089</v>
      </c>
      <c r="EK70" s="16">
        <f ca="1">_xll.DBRW($B$3,$R$37,$R$38,$R$40,$R$41,$R$42,$Q70,EK$2,EK$4,EK$3)</f>
        <v>0.15344080041978178</v>
      </c>
      <c r="EL70" s="16">
        <f ca="1">_xll.DBRW($B$3,$R$37,$R$38,$R$40,$R$41,$R$42,$Q70,EL$2,EL$4,EL$3)</f>
        <v>0.15513418438015888</v>
      </c>
      <c r="EM70" s="17">
        <f ca="1">-(EK70-EL70)*100</f>
        <v>0.16933839603771039</v>
      </c>
      <c r="EN70" s="14">
        <f ca="1">$AC70-$AH70-FH70</f>
        <v>98687.534715670394</v>
      </c>
      <c r="EO70" s="15">
        <f ca="1">_xll.DBRW($B$3,$R$37,$R$38,$R$40,$R$41,$R$42,$Q70,EO$2,EO$4,EO$3)</f>
        <v>18.163005251310999</v>
      </c>
      <c r="EP70" s="15">
        <f ca="1">_xll.DBRW($B$3,$R$37,$R$38,$R$40,$R$41,$R$42,$Q70,EP$2,EP$4,EP$3)</f>
        <v>1</v>
      </c>
      <c r="EQ70" s="15">
        <f ca="1">_xll.DBRW($B$3,$R$37,$R$38,$R$40,$R$41,$R$42,$Q70,EQ$2,EQ$4,EQ$3)</f>
        <v>118.37141882485514</v>
      </c>
      <c r="ER70" s="15">
        <f ca="1">_xll.DBRW($B$3,$R$37,$R$38,$R$40,$R$41,$R$42,$Q70,ER$2,ER$4,ER$3)</f>
        <v>492334.2</v>
      </c>
      <c r="ES70" s="15">
        <f ca="1">_xll.DBRW($B$3,$R$37,$R$38,$R$40,$R$41,$R$42,$Q70,ES$2,ES$4,ES$3)</f>
        <v>492334.2</v>
      </c>
      <c r="ET70" s="15">
        <f ca="1">_xll.DBRW($B$3,$R$37,$R$38,$R$40,$R$41,$R$42,$Q70,ET$2,ET$4,ET$3)</f>
        <v>17.613439416448294</v>
      </c>
      <c r="EU70" s="15">
        <f ca="1">_xll.DBRW($B$3,$R$37,$R$38,$R$40,$R$41,$R$42,$Q70,EU$2,EU$4,EU$3)</f>
        <v>1</v>
      </c>
      <c r="EV70" s="15">
        <f ca="1">_xll.DBRW($B$3,$R$37,$R$38,$R$40,$R$41,$R$42,$Q70,EV$2,EV$4,EV$3)</f>
        <v>113.53680355379488</v>
      </c>
      <c r="EW70" s="15">
        <f ca="1">_xll.DBRW($B$3,$R$37,$R$38,$R$40,$R$41,$R$42,$Q70,EW$2,EW$4,EW$3)</f>
        <v>565628.03</v>
      </c>
      <c r="EX70" s="15">
        <f ca="1">_xll.DBRW($B$3,$R$37,$R$38,$R$40,$R$41,$R$42,$Q70,EX$2,EX$4,EX$3)</f>
        <v>565628.03</v>
      </c>
      <c r="EY70" s="15">
        <f ca="1">EO70-ET70</f>
        <v>0.54956583486270461</v>
      </c>
      <c r="EZ70" s="15">
        <f ca="1">EP70-EU70</f>
        <v>0</v>
      </c>
      <c r="FA70" s="15">
        <f ca="1">EQ70-EV70</f>
        <v>4.8346152710602581</v>
      </c>
      <c r="FB70" s="15">
        <f ca="1">IF(AND(ER70&lt;&gt;0,EW70&lt;&gt;0),-1*EY70*ER70,0)</f>
        <v>-270570.05565446179</v>
      </c>
      <c r="FC70" s="15">
        <f ca="1">IF(AND(ER70&lt;&gt;0,EW70&lt;&gt;0,ES70&lt;&gt;0,EX70&lt;&gt;0),EZ70/EU70*$AC70,)</f>
        <v>0</v>
      </c>
      <c r="FD70" s="15">
        <f ca="1">IF(AND(ES70&lt;&gt;0,EX70&lt;&gt;0),FA70*EK70*ES70,)</f>
        <v>365226.91922386404</v>
      </c>
      <c r="FE70" s="15">
        <f ca="1">IF(AND(ER70&lt;&gt;0,EW70&lt;&gt;0,ES70&lt;&gt;0,EX70&lt;&gt;0),$AM70-FB70-FC70-FD70-FH70,)</f>
        <v>4030.671146268025</v>
      </c>
      <c r="FF70" s="15">
        <f ca="1">IF(OR(ER70=0,EW70=0,ES70=0,EX70=0),$AM70-FB70-FC70-FD70-FH70,)</f>
        <v>0</v>
      </c>
      <c r="FG70" s="15">
        <f ca="1">SUM(FB70:FF70)</f>
        <v>98687.534715670277</v>
      </c>
      <c r="FH70" s="15">
        <f ca="1">IF($V70&lt;&gt;0,IF($V70&gt;0,$W70/$V70,-$W70/$V70))*$AH70</f>
        <v>921698.84393432993</v>
      </c>
      <c r="FI70" s="15">
        <f ca="1">SUM(FG70:FH70)</f>
        <v>1020386.3786500002</v>
      </c>
      <c r="FJ70" s="20"/>
      <c r="FK70" s="85">
        <f ca="1">BL70+CK70+DJ70+EI70+FH70</f>
        <v>5377004.097787613</v>
      </c>
      <c r="FL70" s="21"/>
      <c r="FM70" s="22"/>
      <c r="FN70" s="104">
        <f ca="1">_xll.DBRW($B$3,$R$37,$R$38,$R$40,$R$41,$R$42,$Q70,FN$2,FN$4,FN$3)</f>
        <v>5930164.8699999982</v>
      </c>
      <c r="FO70" s="105">
        <f ca="1">IF(U70&lt;&gt;0,FN70/U70,0)</f>
        <v>0.10175597254691192</v>
      </c>
      <c r="FP70" s="104">
        <f ca="1">_xll.DBRW($B$3,$R$37,$R$38,$R$40,$R$41,$R$42,$Q70,FP$2,FP$4,FP$3)</f>
        <v>6099489.8596800007</v>
      </c>
      <c r="FQ70" s="105">
        <f ca="1">IF(V70&lt;&gt;0,FP70/V70,0)</f>
        <v>9.4978635799953193E-2</v>
      </c>
      <c r="FR70" s="86">
        <f ca="1">FN70-FP70</f>
        <v>-169324.98968000244</v>
      </c>
      <c r="FS70" s="103">
        <f ca="1">(FO70-FQ70)*100</f>
        <v>0.67773367469587265</v>
      </c>
      <c r="FT70" s="23"/>
      <c r="FV70" s="37"/>
      <c r="FW70" s="37"/>
      <c r="FX70" s="37"/>
      <c r="FY70" s="37"/>
      <c r="FZ70" s="37"/>
      <c r="GA70" s="37"/>
      <c r="GB70" s="37"/>
      <c r="GC70" s="37"/>
      <c r="GD70" s="37"/>
      <c r="GE70" s="37"/>
      <c r="GF70" s="37"/>
      <c r="GG70" s="37"/>
      <c r="GH70" s="37"/>
    </row>
    <row r="71" spans="1:190" ht="15" hidden="1" customHeight="1" x14ac:dyDescent="0.25">
      <c r="A71">
        <f ca="1">IF(ROW()=ROW($A$60),0,1)</f>
        <v>1</v>
      </c>
      <c r="D71" s="30"/>
      <c r="E71" s="30"/>
      <c r="F71" s="30">
        <f ca="1">IF(A71&lt;&gt;0,IF((AO71+BN71+CM71+DL71+EK71)&lt;&gt;0,ROUND((1-(AO71+BN71+CM71+DL71+EK71))-FO71,5),"VERIF. ELIGIBILITE PMM"),"CHECK "&amp;D55)</f>
        <v>-3.4000000000000002E-4</v>
      </c>
      <c r="G71" s="30"/>
      <c r="H71" s="30"/>
      <c r="I71" s="30"/>
      <c r="J71" s="30">
        <f ca="1">IF(A71&lt;&gt;0,IF((AP71+BO71+CN71+DM71+EL71)&lt;&gt;0,ROUND((1-(AP71+BO71+CN71+DM71+EL71))-FQ71,5),"VERIF. ELIGIBILITE PMM"),"CHECK "&amp;D56)</f>
        <v>-1.9000000000000001E-4</v>
      </c>
      <c r="K71" s="30">
        <f ca="1">IF(A71&lt;&gt;0,ROUND(W71+AR71+BQ71+CP71+DO71+EN71+FK71-FR71,5),"CHECK ")</f>
        <v>-1161.7</v>
      </c>
      <c r="L71" s="4"/>
      <c r="M71" s="9"/>
      <c r="N71" s="10"/>
      <c r="O71" s="9"/>
      <c r="P71" s="11"/>
      <c r="Q71" s="130" t="s">
        <v>321</v>
      </c>
      <c r="R71" s="130"/>
      <c r="S71" s="12"/>
      <c r="T71" s="13"/>
      <c r="U71" s="84">
        <f ca="1">_xll.DBRW($B$3,$R$37,$R$38,$R$40,$R$41,$R$42,$Q71,U$2,U$4,U$3)</f>
        <v>13106149.629999999</v>
      </c>
      <c r="V71" s="84">
        <f ca="1">_xll.DBRW($B$3,$R$37,$R$38,$R$40,$R$41,$R$42,$Q71,V$2,V$4,V$3)</f>
        <v>17028710.43</v>
      </c>
      <c r="W71" s="85">
        <f ca="1">U71-V71</f>
        <v>-3922560.8000000007</v>
      </c>
      <c r="X71" s="106">
        <f ca="1">IF(V71&lt;&gt;0,W71/V71,0)</f>
        <v>-0.23034984452431029</v>
      </c>
      <c r="Y71" s="15">
        <f ca="1">_xll.DBRW($B$3,$R$37,$R$38,$R$40,$R$41,$R$42,$Q71,Y$2,Y$4,Y$3)</f>
        <v>-3701332.7000000007</v>
      </c>
      <c r="Z71" s="15">
        <f ca="1">_xll.DBRW($B$3,$R$37,$R$38,$R$40,$R$41,$R$42,$Q71,Z$2,Z$4,Z$3)</f>
        <v>-1218021.4500000002</v>
      </c>
      <c r="AA71" s="15">
        <f ca="1">_xll.DBRW($B$3,$R$37,$R$38,$R$40,$R$41,$R$42,$Q71,AA$2,AA$4,AA$3)</f>
        <v>-3308019.1400000006</v>
      </c>
      <c r="AB71" s="15">
        <f ca="1">_xll.DBRW($B$3,$R$37,$R$38,$R$40,$R$41,$R$42,$Q71,AB$2,AB$4,AB$3)</f>
        <v>-1600176.7200000002</v>
      </c>
      <c r="AC71" s="15">
        <f ca="1">_xll.DBRW($B$3,$R$37,$R$38,$R$40,$R$41,$R$42,$Q71,AC$2,AC$4,AC$3)</f>
        <v>-1213941.8799999999</v>
      </c>
      <c r="AD71" s="15">
        <f ca="1">_xll.DBRW($B$3,$R$37,$R$38,$R$40,$R$41,$R$42,$Q71,AD$2,AD$4,AD$3)</f>
        <v>-5023117.0299999993</v>
      </c>
      <c r="AE71" s="15">
        <f ca="1">_xll.DBRW($B$3,$R$37,$R$38,$R$40,$R$41,$R$42,$Q71,AE$2,AE$4,AE$3)</f>
        <v>-1675618.3299999996</v>
      </c>
      <c r="AF71" s="15">
        <f ca="1">_xll.DBRW($B$3,$R$37,$R$38,$R$40,$R$41,$R$42,$Q71,AF$2,AF$4,AF$3)</f>
        <v>-4451549.33</v>
      </c>
      <c r="AG71" s="15">
        <f ca="1">_xll.DBRW($B$3,$R$37,$R$38,$R$40,$R$41,$R$42,$Q71,AG$2,AG$4,AG$3)</f>
        <v>-2267713.3200000003</v>
      </c>
      <c r="AH71" s="15">
        <f ca="1">_xll.DBRW($B$3,$R$37,$R$38,$R$40,$R$41,$R$42,$Q71,AH$2,AH$4,AH$3)</f>
        <v>-1658798.8700000003</v>
      </c>
      <c r="AI71" s="15">
        <f ca="1">Y71-AD71</f>
        <v>1321784.3299999987</v>
      </c>
      <c r="AJ71" s="15">
        <f ca="1">Z71-AE71</f>
        <v>457596.87999999942</v>
      </c>
      <c r="AK71" s="15">
        <f ca="1">AA71-AF71</f>
        <v>1143530.1899999995</v>
      </c>
      <c r="AL71" s="15">
        <f ca="1">AB71-AG71</f>
        <v>667536.60000000009</v>
      </c>
      <c r="AM71" s="15">
        <f ca="1">AC71-AH71</f>
        <v>444856.99000000046</v>
      </c>
      <c r="AN71" s="20"/>
      <c r="AO71" s="16">
        <f ca="1">_xll.DBRW($B$3,$R$37,$R$38,$R$40,$R$41,$R$42,$Q71,AO$2,AO$4,AO$3)</f>
        <v>0.28241190620375972</v>
      </c>
      <c r="AP71" s="16">
        <f ca="1">_xll.DBRW($B$3,$R$37,$R$38,$R$40,$R$41,$R$42,$Q71,AP$2,AP$4,AP$3)</f>
        <v>0.29497929691438174</v>
      </c>
      <c r="AQ71" s="17">
        <f ca="1">-(AO71-AP71)*100</f>
        <v>1.2567390710622017</v>
      </c>
      <c r="AR71" s="14">
        <f ca="1">$Y71-$AD71-BL71</f>
        <v>164710.10311208363</v>
      </c>
      <c r="AS71" s="18">
        <f ca="1">_xll.DBRW($B$3,$R$37,$R$38,$R$40,$R$41,$R$42,$Q71,AS$2,AS$4,AS$3)</f>
        <v>12.455995939326684</v>
      </c>
      <c r="AT71" s="19">
        <f ca="1">_xll.DBRW($B$3,$R$37,$R$38,$R$40,$R$41,$R$42,$Q71,AT$2,AT$4,AT$3)</f>
        <v>3.2324040908918425E-2</v>
      </c>
      <c r="AU71" s="18">
        <f ca="1">_xll.DBRW($B$3,$R$37,$R$38,$R$40,$R$41,$R$42,$Q71,AU$2,AU$4,AU$3)</f>
        <v>1.4256768693513298</v>
      </c>
      <c r="AV71" s="15">
        <f ca="1">_xll.DBRW($B$3,$R$37,$R$38,$R$40,$R$41,$R$42,$Q71,AV$2,AV$4,AV$3)</f>
        <v>297152.68999999994</v>
      </c>
      <c r="AW71" s="15">
        <f ca="1">_xll.DBRW($B$3,$R$37,$R$38,$R$40,$R$41,$R$42,$Q71,AW$2,AW$4,AW$3)</f>
        <v>9192931.3800000008</v>
      </c>
      <c r="AX71" s="18">
        <f ca="1">_xll.DBRW($B$3,$R$37,$R$38,$R$40,$R$41,$R$42,$Q71,AX$2,AX$4,AX$3)</f>
        <v>10.702666254791584</v>
      </c>
      <c r="AY71" s="19">
        <f ca="1">_xll.DBRW($B$3,$R$37,$R$38,$R$40,$R$41,$R$42,$Q71,AY$2,AY$4,AY$3)</f>
        <v>3.8069345002602201E-2</v>
      </c>
      <c r="AZ71" s="18">
        <f ca="1">_xll.DBRW($B$3,$R$37,$R$38,$R$40,$R$41,$R$42,$Q71,AZ$2,AZ$4,AZ$3)</f>
        <v>1.3812613236366562</v>
      </c>
      <c r="BA71" s="15">
        <f ca="1">_xll.DBRW($B$3,$R$37,$R$38,$R$40,$R$41,$R$42,$Q71,BA$2,BA$4,BA$3)</f>
        <v>469333.24</v>
      </c>
      <c r="BB71" s="15">
        <f ca="1">_xll.DBRW($B$3,$R$37,$R$38,$R$40,$R$41,$R$42,$Q71,BB$2,BB$4,BB$3)</f>
        <v>12328377.069999998</v>
      </c>
      <c r="BC71" s="18">
        <f ca="1">AS71-AX71</f>
        <v>1.7533296845350996</v>
      </c>
      <c r="BD71" s="18">
        <f ca="1">AT71-AY71</f>
        <v>-5.7453040936837757E-3</v>
      </c>
      <c r="BE71" s="18">
        <f ca="1">AU71-AZ71</f>
        <v>4.4415545714673543E-2</v>
      </c>
      <c r="BF71" s="15">
        <f ca="1">IF(AND(AV71&lt;&gt;0,BA71&lt;&gt;0),-1*BC71*AV71,0)</f>
        <v>-521006.63221645617</v>
      </c>
      <c r="BG71" s="15">
        <f ca="1">IF(AND(AV71&lt;&gt;0,BA71&lt;&gt;0,AW71&lt;&gt;0,BB71&lt;&gt;0),BD71/AY71*$Y71,)</f>
        <v>558593.32257862738</v>
      </c>
      <c r="BH71" s="15">
        <f ca="1">IF(AND(AW71&lt;&gt;0,BB71&lt;&gt;0),BE71*AO71*AW71,)</f>
        <v>115311.3410732862</v>
      </c>
      <c r="BI71" s="15">
        <f ca="1">IF(AND(AV71&lt;&gt;0,BA71&lt;&gt;0,AW71&lt;&gt;0,BB71&lt;&gt;0),$AI71-BF71-BG71-BH71-BL71,)</f>
        <v>11812.071676626103</v>
      </c>
      <c r="BJ71" s="15">
        <f ca="1">IF(OR(AV71=0,BA71=0,AW71=0,BB71=0),$AI71-BF71-BG71-BH71-BL71,)</f>
        <v>0</v>
      </c>
      <c r="BK71" s="15">
        <f ca="1">SUM(BF71:BJ71)</f>
        <v>164710.10311208351</v>
      </c>
      <c r="BL71" s="15">
        <f ca="1">IF($V71&lt;&gt;0,IF($V71&gt;0,$W71/$V71,-$W71/$V71))*$AD71</f>
        <v>1157074.2268879151</v>
      </c>
      <c r="BM71" s="15">
        <f ca="1">SUM(BK71:BL71)</f>
        <v>1321784.3299999987</v>
      </c>
      <c r="BN71" s="16">
        <f ca="1">_xll.DBRW($B$3,$R$37,$R$38,$R$40,$R$41,$R$42,$Q71,BN$2,BN$4,BN$3)</f>
        <v>9.2935109424658685E-2</v>
      </c>
      <c r="BO71" s="16">
        <f ca="1">_xll.DBRW($B$3,$R$37,$R$38,$R$40,$R$41,$R$42,$Q71,BO$2,BO$4,BO$3)</f>
        <v>9.839960206546304E-2</v>
      </c>
      <c r="BP71" s="17">
        <f ca="1">-(BN71-BO71)*100</f>
        <v>0.54644926408043548</v>
      </c>
      <c r="BQ71" s="14">
        <f ca="1">$Z71-$AE71-CK71</f>
        <v>71618.458202415088</v>
      </c>
      <c r="BR71" s="15">
        <f ca="1">_xll.DBRW($B$3,$R$37,$R$38,$R$40,$R$41,$R$42,$Q71,BR$2,BR$4,BR$3)</f>
        <v>0.1246659461825155</v>
      </c>
      <c r="BS71" s="15">
        <f ca="1">_xll.DBRW($B$3,$R$37,$R$38,$R$40,$R$41,$R$42,$Q71,BS$2,BS$4,BS$3)</f>
        <v>1.0628037560745938</v>
      </c>
      <c r="BT71" s="15">
        <f ca="1">_xll.DBRW($B$3,$R$37,$R$38,$R$40,$R$41,$R$42,$Q71,BT$2,BT$4,BT$3)</f>
        <v>1.4256768693513298</v>
      </c>
      <c r="BU71" s="15">
        <f ca="1">_xll.DBRW($B$3,$R$37,$R$38,$R$40,$R$41,$R$42,$Q71,BU$2,BU$4,BU$3)</f>
        <v>9770282</v>
      </c>
      <c r="BV71" s="15">
        <f ca="1">_xll.DBRW($B$3,$R$37,$R$38,$R$40,$R$41,$R$42,$Q71,BV$2,BV$4,BV$3)</f>
        <v>9192931.3800000008</v>
      </c>
      <c r="BW71" s="15">
        <f ca="1">_xll.DBRW($B$3,$R$37,$R$38,$R$40,$R$41,$R$42,$Q71,BW$2,BW$4,BW$3)</f>
        <v>0.12973148239089408</v>
      </c>
      <c r="BX71" s="15">
        <f ca="1">_xll.DBRW($B$3,$R$37,$R$38,$R$40,$R$41,$R$42,$Q71,BX$2,BX$4,BX$3)</f>
        <v>1.04766832298065</v>
      </c>
      <c r="BY71" s="15">
        <f ca="1">_xll.DBRW($B$3,$R$37,$R$38,$R$40,$R$41,$R$42,$Q71,BY$2,BY$4,BY$3)</f>
        <v>1.3812613236366562</v>
      </c>
      <c r="BZ71" s="15">
        <f ca="1">_xll.DBRW($B$3,$R$37,$R$38,$R$40,$R$41,$R$42,$Q71,BZ$2,BZ$4,BZ$3)</f>
        <v>12916050.129999999</v>
      </c>
      <c r="CA71" s="15">
        <f ca="1">_xll.DBRW($B$3,$R$37,$R$38,$R$40,$R$41,$R$42,$Q71,CA$2,CA$4,CA$3)</f>
        <v>12328377.069999998</v>
      </c>
      <c r="CB71" s="15">
        <f ca="1">BR71-BW71</f>
        <v>-5.0655362083785738E-3</v>
      </c>
      <c r="CC71" s="15">
        <f ca="1">BS71-BX71</f>
        <v>1.5135433093943718E-2</v>
      </c>
      <c r="CD71" s="15">
        <f ca="1">BT71-BY71</f>
        <v>4.4415545714673543E-2</v>
      </c>
      <c r="CE71" s="15">
        <f ca="1">IF(AND(BU71&lt;&gt;0,BZ71&lt;&gt;0),-1*CB71*BU71,0)</f>
        <v>49491.717237069432</v>
      </c>
      <c r="CF71" s="15">
        <f ca="1">IF(AND(BU71&lt;&gt;0,BZ71&lt;&gt;0,BV71&lt;&gt;0,CA71&lt;&gt;0),CC71/BX71*$Z71,)</f>
        <v>-17596.487131551658</v>
      </c>
      <c r="CG71" s="15">
        <f ca="1">IF(AND(BV71&lt;&gt;0,CA71&lt;&gt;0),CD71*BN71*BV71,)</f>
        <v>37946.247538225514</v>
      </c>
      <c r="CH71" s="15">
        <f ca="1">IF(AND(BU71&lt;&gt;0,BZ71&lt;&gt;0,BV71&lt;&gt;0,CA71&lt;&gt;0),$AJ71-CE71-CF71-CG71-CK71,)</f>
        <v>1776.9805586718139</v>
      </c>
      <c r="CI71" s="15">
        <f ca="1">IF(OR(BU71=0,BZ71=0,BV71=0,CA71=0),$AJ71-CE71-CF71-CG71-CK71,)</f>
        <v>0</v>
      </c>
      <c r="CJ71" s="15">
        <f ca="1">SUM(CE71:CI71)</f>
        <v>71618.458202415102</v>
      </c>
      <c r="CK71" s="15">
        <f ca="1">IF($V71&lt;&gt;0,IF($V71&gt;0,$W71/$V71,-$W71/$V71))*$AE71</f>
        <v>385978.42179758433</v>
      </c>
      <c r="CL71" s="15">
        <f ca="1">SUM(CJ71:CK71)</f>
        <v>457596.87999999942</v>
      </c>
      <c r="CM71" s="16">
        <f ca="1">_xll.DBRW($B$3,$R$37,$R$38,$R$40,$R$41,$R$42,$Q71,CM$2,CM$4,CM$3)</f>
        <v>0.25240205807111632</v>
      </c>
      <c r="CN71" s="16">
        <f ca="1">_xll.DBRW($B$3,$R$37,$R$38,$R$40,$R$41,$R$42,$Q71,CN$2,CN$4,CN$3)</f>
        <v>0.26141435361761567</v>
      </c>
      <c r="CO71" s="17">
        <f ca="1">-(CM71-CN71)*100</f>
        <v>0.90122955464993493</v>
      </c>
      <c r="CP71" s="14">
        <f ca="1">$AA71-$AF71-DJ71</f>
        <v>118116.49394220184</v>
      </c>
      <c r="CQ71" s="15">
        <f ca="1">_xll.DBRW($B$3,$R$37,$R$38,$R$40,$R$41,$R$42,$Q71,CQ$2,CQ$4,CQ$3)</f>
        <v>1.0220011728724072</v>
      </c>
      <c r="CR71" s="15">
        <f ca="1">_xll.DBRW($B$3,$R$37,$R$38,$R$40,$R$41,$R$42,$Q71,CR$2,CR$4,CR$3)</f>
        <v>0.35209722407391664</v>
      </c>
      <c r="CS71" s="15">
        <f ca="1">_xll.DBRW($B$3,$R$37,$R$38,$R$40,$R$41,$R$42,$Q71,CS$2,CS$4,CS$3)</f>
        <v>1.4256768693513298</v>
      </c>
      <c r="CT71" s="15">
        <f ca="1">_xll.DBRW($B$3,$R$37,$R$38,$R$40,$R$41,$R$42,$Q71,CT$2,CT$4,CT$3)</f>
        <v>3236805.62</v>
      </c>
      <c r="CU71" s="15">
        <f ca="1">_xll.DBRW($B$3,$R$37,$R$38,$R$40,$R$41,$R$42,$Q71,CU$2,CU$4,CU$3)</f>
        <v>9192931.3800000008</v>
      </c>
      <c r="CV71" s="15">
        <f ca="1">_xll.DBRW($B$3,$R$37,$R$38,$R$40,$R$41,$R$42,$Q71,CV$2,CV$4,CV$3)</f>
        <v>1.0543855989581765</v>
      </c>
      <c r="CW71" s="15">
        <f ca="1">_xll.DBRW($B$3,$R$37,$R$38,$R$40,$R$41,$R$42,$Q71,CW$2,CW$4,CW$3)</f>
        <v>0.34245681698637409</v>
      </c>
      <c r="CX71" s="15">
        <f ca="1">_xll.DBRW($B$3,$R$37,$R$38,$R$40,$R$41,$R$42,$Q71,CX$2,CX$4,CX$3)</f>
        <v>1.3812613236366562</v>
      </c>
      <c r="CY71" s="15">
        <f ca="1">_xll.DBRW($B$3,$R$37,$R$38,$R$40,$R$41,$R$42,$Q71,CY$2,CY$4,CY$3)</f>
        <v>4221936.7700000005</v>
      </c>
      <c r="CZ71" s="15">
        <f ca="1">_xll.DBRW($B$3,$R$37,$R$38,$R$40,$R$41,$R$42,$Q71,CZ$2,CZ$4,CZ$3)</f>
        <v>12328377.069999998</v>
      </c>
      <c r="DA71" s="15">
        <f ca="1">CQ71-CV71</f>
        <v>-3.2384426085769302E-2</v>
      </c>
      <c r="DB71" s="15">
        <f ca="1">CR71-CW71</f>
        <v>9.6404070875425463E-3</v>
      </c>
      <c r="DC71" s="15">
        <f ca="1">CS71-CX71</f>
        <v>4.4415545714673543E-2</v>
      </c>
      <c r="DD71" s="15">
        <f ca="1">IF(AND(CT71&lt;&gt;0,CY71&lt;&gt;0),-1*DA71*CT71,0)</f>
        <v>104822.09235489268</v>
      </c>
      <c r="DE71" s="15">
        <f ca="1">IF(AND(CT71&lt;&gt;0,CY71&lt;&gt;0,CU71&lt;&gt;0,CZ71&lt;&gt;0),DB71/CW71*$AA71,)</f>
        <v>-93123.131388128546</v>
      </c>
      <c r="DF71" s="15">
        <f ca="1">IF(AND(CU71&lt;&gt;0,CZ71&lt;&gt;0),DC71*CM71*CU71,)</f>
        <v>103058.0480726574</v>
      </c>
      <c r="DG71" s="15">
        <f ca="1">IF(AND(CT71&lt;&gt;0,CY71&lt;&gt;0,CU71&lt;&gt;0,CZ71&lt;&gt;0),$AK71-DD71-DE71-DF71-DJ71,)</f>
        <v>3359.4849027803866</v>
      </c>
      <c r="DH71" s="15">
        <f ca="1">IF(OR(CT71=0,CY71=0,CU71=0,CZ71=0),$AK71-DD71-DE71-DF71-DJ71,)</f>
        <v>0</v>
      </c>
      <c r="DI71" s="15">
        <f ca="1">SUM(DD71:DH71)</f>
        <v>118116.49394220192</v>
      </c>
      <c r="DJ71" s="15">
        <f ca="1">IF($V71&lt;&gt;0,IF($V71&gt;0,$W71/$V71,-$W71/$V71))*$AF71</f>
        <v>1025413.6960577976</v>
      </c>
      <c r="DK71" s="15">
        <f ca="1">SUM(DI71:DJ71)</f>
        <v>1143530.1899999995</v>
      </c>
      <c r="DL71" s="16">
        <f ca="1">_xll.DBRW($B$3,$R$37,$R$38,$R$40,$R$41,$R$42,$Q71,DL$2,DL$4,DL$3)</f>
        <v>0.12209357936347623</v>
      </c>
      <c r="DM71" s="16">
        <f ca="1">_xll.DBRW($B$3,$R$37,$R$38,$R$40,$R$41,$R$42,$Q71,DM$2,DM$4,DM$3)</f>
        <v>0.133169997183398</v>
      </c>
      <c r="DN71" s="17">
        <f ca="1">-(DL71-DM71)*100</f>
        <v>1.1076417819921773</v>
      </c>
      <c r="DO71" s="14">
        <f ca="1">$AB71-$AG71-EI71</f>
        <v>145169.1893122925</v>
      </c>
      <c r="DP71" s="15">
        <f ca="1">_xll.DBRW($B$3,$R$37,$R$38,$R$40,$R$41,$R$42,$Q71,DP$2,DP$4,DP$3)</f>
        <v>7815.2709157509144</v>
      </c>
      <c r="DQ71" s="15">
        <f ca="1">_xll.DBRW($B$3,$R$37,$R$38,$R$40,$R$41,$R$42,$Q71,DQ$2,DQ$4,DQ$3)</f>
        <v>2.2272547410225526E-5</v>
      </c>
      <c r="DR71" s="15">
        <f ca="1">_xll.DBRW($B$3,$R$37,$R$38,$R$40,$R$41,$R$42,$Q71,DR$2,DR$4,DR$3)</f>
        <v>1.4256768693513298</v>
      </c>
      <c r="DS71" s="15">
        <f ca="1">_xll.DBRW($B$3,$R$37,$R$38,$R$40,$R$41,$R$42,$Q71,DS$2,DS$4,DS$3)</f>
        <v>204.75</v>
      </c>
      <c r="DT71" s="15">
        <f ca="1">_xll.DBRW($B$3,$R$37,$R$38,$R$40,$R$41,$R$42,$Q71,DT$2,DT$4,DT$3)</f>
        <v>9192931.3800000008</v>
      </c>
      <c r="DU71" s="15">
        <f ca="1">_xll.DBRW($B$3,$R$37,$R$38,$R$40,$R$41,$R$42,$Q71,DU$2,DU$4,DU$3)</f>
        <v>10915.587581227439</v>
      </c>
      <c r="DV71" s="15">
        <f ca="1">_xll.DBRW($B$3,$R$37,$R$38,$R$40,$R$41,$R$42,$Q71,DV$2,DV$4,DV$3)</f>
        <v>1.6851366471061388E-5</v>
      </c>
      <c r="DW71" s="15">
        <f ca="1">_xll.DBRW($B$3,$R$37,$R$38,$R$40,$R$41,$R$42,$Q71,DW$2,DW$4,DW$3)</f>
        <v>1.3812613236366562</v>
      </c>
      <c r="DX71" s="15">
        <f ca="1">_xll.DBRW($B$3,$R$37,$R$38,$R$40,$R$41,$R$42,$Q71,DX$2,DX$4,DX$3)</f>
        <v>207.75</v>
      </c>
      <c r="DY71" s="15">
        <f ca="1">_xll.DBRW($B$3,$R$37,$R$38,$R$40,$R$41,$R$42,$Q71,DY$2,DY$4,DY$3)</f>
        <v>12328377.069999998</v>
      </c>
      <c r="DZ71" s="15">
        <f ca="1">DP71-DU71</f>
        <v>-3100.3166654765246</v>
      </c>
      <c r="EA71" s="15">
        <f ca="1">DQ71-DV71</f>
        <v>5.4211809391641383E-6</v>
      </c>
      <c r="EB71" s="15">
        <f ca="1">DR71-DW71</f>
        <v>4.4415545714673543E-2</v>
      </c>
      <c r="EC71" s="15">
        <f ca="1">IF(AND(DS71&lt;&gt;0,DX71&lt;&gt;0),-1*DZ71*DS71,0)</f>
        <v>634789.83725631842</v>
      </c>
      <c r="ED71" s="15">
        <f ca="1">IF(AND(DS71&lt;&gt;0,DX71&lt;&gt;0,DT71&lt;&gt;0,DY71&lt;&gt;0),EA71/DV71*$AB71,)</f>
        <v>-514785.99961940089</v>
      </c>
      <c r="EE71" s="15">
        <f ca="1">IF(AND(DT71&lt;&gt;0,DY71&lt;&gt;0),EB71*DL71*DT71,)</f>
        <v>49851.915105457105</v>
      </c>
      <c r="EF71" s="15">
        <f ca="1">IF(AND(DS71&lt;&gt;0,DX71&lt;&gt;0,DT71&lt;&gt;0,DY71&lt;&gt;0),$AL71-EC71-ED71-EE71-EI71,)</f>
        <v>-24686.563430082228</v>
      </c>
      <c r="EG71" s="15">
        <f ca="1">IF(OR(DS71=0,DX71=0,DT71=0,DY71=0),$AL71-EC71-ED71-EE71-EI71,)</f>
        <v>0</v>
      </c>
      <c r="EH71" s="15">
        <f ca="1">SUM(EC71:EG71)</f>
        <v>145169.18931229241</v>
      </c>
      <c r="EI71" s="15">
        <f ca="1">IF($V71&lt;&gt;0,IF($V71&gt;0,$W71/$V71,-$W71/$V71))*$AG71</f>
        <v>522367.4106877076</v>
      </c>
      <c r="EJ71" s="15">
        <f ca="1">SUM(EH71:EI71)</f>
        <v>667536.6</v>
      </c>
      <c r="EK71" s="16">
        <f ca="1">_xll.DBRW($B$3,$R$37,$R$38,$R$40,$R$41,$R$42,$Q71,EK$2,EK$4,EK$3)</f>
        <v>9.2623837989861235E-2</v>
      </c>
      <c r="EL71" s="16">
        <f ca="1">_xll.DBRW($B$3,$R$37,$R$38,$R$40,$R$41,$R$42,$Q71,EL$2,EL$4,EL$3)</f>
        <v>9.7411890161549955E-2</v>
      </c>
      <c r="EM71" s="17">
        <f ca="1">-(EK71-EL71)*100</f>
        <v>0.47880521716887198</v>
      </c>
      <c r="EN71" s="14">
        <f ca="1">$AC71-$AH71-FH71</f>
        <v>62752.928198398789</v>
      </c>
      <c r="EO71" s="15">
        <f ca="1">_xll.DBRW($B$3,$R$37,$R$38,$R$40,$R$41,$R$42,$Q71,EO$2,EO$4,EO$3)</f>
        <v>0.13205166337269014</v>
      </c>
      <c r="EP71" s="15">
        <f ca="1">_xll.DBRW($B$3,$R$37,$R$38,$R$40,$R$41,$R$42,$Q71,EP$2,EP$4,EP$3)</f>
        <v>1</v>
      </c>
      <c r="EQ71" s="15">
        <f ca="1">_xll.DBRW($B$3,$R$37,$R$38,$R$40,$R$41,$R$42,$Q71,EQ$2,EQ$4,EQ$3)</f>
        <v>1.4256768693513298</v>
      </c>
      <c r="ER71" s="15">
        <f ca="1">_xll.DBRW($B$3,$R$37,$R$38,$R$40,$R$41,$R$42,$Q71,ER$2,ER$4,ER$3)</f>
        <v>9192931.3800000008</v>
      </c>
      <c r="ES71" s="15">
        <f ca="1">_xll.DBRW($B$3,$R$37,$R$38,$R$40,$R$41,$R$42,$Q71,ES$2,ES$4,ES$3)</f>
        <v>9192931.3800000008</v>
      </c>
      <c r="ET71" s="15">
        <f ca="1">_xll.DBRW($B$3,$R$37,$R$38,$R$40,$R$41,$R$42,$Q71,ET$2,ET$4,ET$3)</f>
        <v>0.13455127634249106</v>
      </c>
      <c r="EU71" s="15">
        <f ca="1">_xll.DBRW($B$3,$R$37,$R$38,$R$40,$R$41,$R$42,$Q71,EU$2,EU$4,EU$3)</f>
        <v>1</v>
      </c>
      <c r="EV71" s="15">
        <f ca="1">_xll.DBRW($B$3,$R$37,$R$38,$R$40,$R$41,$R$42,$Q71,EV$2,EV$4,EV$3)</f>
        <v>1.3812613236366562</v>
      </c>
      <c r="EW71" s="15">
        <f ca="1">_xll.DBRW($B$3,$R$37,$R$38,$R$40,$R$41,$R$42,$Q71,EW$2,EW$4,EW$3)</f>
        <v>12328377.069999998</v>
      </c>
      <c r="EX71" s="15">
        <f ca="1">_xll.DBRW($B$3,$R$37,$R$38,$R$40,$R$41,$R$42,$Q71,EX$2,EX$4,EX$3)</f>
        <v>12328377.069999998</v>
      </c>
      <c r="EY71" s="15">
        <f ca="1">EO71-ET71</f>
        <v>-2.4996129698009184E-3</v>
      </c>
      <c r="EZ71" s="15">
        <f ca="1">EP71-EU71</f>
        <v>0</v>
      </c>
      <c r="FA71" s="15">
        <f ca="1">EQ71-EV71</f>
        <v>4.4415545714673543E-2</v>
      </c>
      <c r="FB71" s="15">
        <f ca="1">IF(AND(ER71&lt;&gt;0,EW71&lt;&gt;0),-1*EY71*ER71,0)</f>
        <v>22978.770507937857</v>
      </c>
      <c r="FC71" s="15">
        <f ca="1">IF(AND(ER71&lt;&gt;0,EW71&lt;&gt;0,ES71&lt;&gt;0,EX71&lt;&gt;0),EZ71/EU71*$AC71,)</f>
        <v>0</v>
      </c>
      <c r="FD71" s="15">
        <f ca="1">IF(AND(ES71&lt;&gt;0,EX71&lt;&gt;0),FA71*EK71*ES71,)</f>
        <v>37819.1525900458</v>
      </c>
      <c r="FE71" s="15">
        <f ca="1">IF(AND(ER71&lt;&gt;0,EW71&lt;&gt;0,ES71&lt;&gt;0,EX71&lt;&gt;0),$AM71-FB71-FC71-FD71-FH71,)</f>
        <v>1955.0051004150882</v>
      </c>
      <c r="FF71" s="15">
        <f ca="1">IF(OR(ER71=0,EW71=0,ES71=0,EX71=0),$AM71-FB71-FC71-FD71-FH71,)</f>
        <v>0</v>
      </c>
      <c r="FG71" s="15">
        <f ca="1">SUM(FB71:FF71)</f>
        <v>62752.928198398746</v>
      </c>
      <c r="FH71" s="15">
        <f ca="1">IF($V71&lt;&gt;0,IF($V71&gt;0,$W71/$V71,-$W71/$V71))*$AH71</f>
        <v>382104.06180160167</v>
      </c>
      <c r="FI71" s="15">
        <f ca="1">SUM(FG71:FH71)</f>
        <v>444856.9900000004</v>
      </c>
      <c r="FJ71" s="20"/>
      <c r="FK71" s="85">
        <f ca="1">BL71+CK71+DJ71+EI71+FH71</f>
        <v>3472937.8172326065</v>
      </c>
      <c r="FL71" s="21"/>
      <c r="FM71" s="22"/>
      <c r="FN71" s="104">
        <f ca="1">_xll.DBRW($B$3,$R$37,$R$38,$R$40,$R$41,$R$42,$Q71,FN$2,FN$4,FN$3)</f>
        <v>2069128.2399999993</v>
      </c>
      <c r="FO71" s="105">
        <f ca="1">IF(U71&lt;&gt;0,FN71/U71,0)</f>
        <v>0.15787460836428735</v>
      </c>
      <c r="FP71" s="104">
        <f ca="1">_xll.DBRW($B$3,$R$37,$R$38,$R$40,$R$41,$R$42,$Q71,FP$2,FP$4,FP$3)</f>
        <v>1955222.3500000015</v>
      </c>
      <c r="FQ71" s="105">
        <f ca="1">IF(V71&lt;&gt;0,FP71/V71,0)</f>
        <v>0.11481916719632665</v>
      </c>
      <c r="FR71" s="86">
        <f ca="1">FN71-FP71</f>
        <v>113905.8899999978</v>
      </c>
      <c r="FS71" s="103">
        <f ca="1">(FO71-FQ71)*100</f>
        <v>4.30554411679607</v>
      </c>
      <c r="FT71" s="23"/>
      <c r="FV71" s="37"/>
      <c r="FW71" s="37"/>
      <c r="FX71" s="37"/>
      <c r="FY71" s="37"/>
      <c r="FZ71" s="37"/>
      <c r="GA71" s="37"/>
      <c r="GB71" s="37"/>
      <c r="GC71" s="37"/>
      <c r="GD71" s="37"/>
      <c r="GE71" s="37"/>
      <c r="GF71" s="37"/>
      <c r="GG71" s="37"/>
      <c r="GH71" s="37"/>
    </row>
    <row r="72" spans="1:190" ht="15" hidden="1" customHeight="1" x14ac:dyDescent="0.25">
      <c r="A72">
        <f ca="1">IF(ROW()=ROW($A$60),0,1)</f>
        <v>1</v>
      </c>
      <c r="D72" s="30"/>
      <c r="E72" s="30"/>
      <c r="F72" s="30">
        <f ca="1">IF(A72&lt;&gt;0,IF((AO72+BN72+CM72+DL72+EK72)&lt;&gt;0,ROUND((1-(AO72+BN72+CM72+DL72+EK72))-FO72,5),"VERIF. ELIGIBILITE PMM"),"CHECK "&amp;D56)</f>
        <v>0</v>
      </c>
      <c r="G72" s="30"/>
      <c r="H72" s="30"/>
      <c r="I72" s="30"/>
      <c r="J72" s="30">
        <f ca="1">IF(A72&lt;&gt;0,IF((AP72+BO72+CN72+DM72+EL72)&lt;&gt;0,ROUND((1-(AP72+BO72+CN72+DM72+EL72))-FQ72,5),"VERIF. ELIGIBILITE PMM"),"CHECK "&amp;D57)</f>
        <v>0</v>
      </c>
      <c r="K72" s="30">
        <f ca="1">IF(A72&lt;&gt;0,ROUND(W72+AR72+BQ72+CP72+DO72+EN72+FK72-FR72,5),"CHECK ")</f>
        <v>0</v>
      </c>
      <c r="L72" s="4"/>
      <c r="M72" s="9"/>
      <c r="N72" s="10"/>
      <c r="O72" s="9"/>
      <c r="P72" s="11"/>
      <c r="Q72" s="130" t="s">
        <v>280</v>
      </c>
      <c r="R72" s="130"/>
      <c r="S72" s="12"/>
      <c r="T72" s="13"/>
      <c r="U72" s="84">
        <f ca="1">_xll.DBRW($B$3,$R$37,$R$38,$R$40,$R$41,$R$42,$Q72,U$2,U$4,U$3)</f>
        <v>26429704.740000006</v>
      </c>
      <c r="V72" s="84">
        <f ca="1">_xll.DBRW($B$3,$R$37,$R$38,$R$40,$R$41,$R$42,$Q72,V$2,V$4,V$3)</f>
        <v>30348408.080000006</v>
      </c>
      <c r="W72" s="85">
        <f ca="1">U72-V72</f>
        <v>-3918703.34</v>
      </c>
      <c r="X72" s="106">
        <f ca="1">IF(V72&lt;&gt;0,W72/V72,0)</f>
        <v>-0.12912385155986078</v>
      </c>
      <c r="Y72" s="15">
        <f ca="1">_xll.DBRW($B$3,$R$37,$R$38,$R$40,$R$41,$R$42,$Q72,Y$2,Y$4,Y$3)</f>
        <v>-12380659.43</v>
      </c>
      <c r="Z72" s="15">
        <f ca="1">_xll.DBRW($B$3,$R$37,$R$38,$R$40,$R$41,$R$42,$Q72,Z$2,Z$4,Z$3)</f>
        <v>-6191492.3500000024</v>
      </c>
      <c r="AA72" s="15">
        <f ca="1">_xll.DBRW($B$3,$R$37,$R$38,$R$40,$R$41,$R$42,$Q72,AA$2,AA$4,AA$3)</f>
        <v>0</v>
      </c>
      <c r="AB72" s="15">
        <f ca="1">_xll.DBRW($B$3,$R$37,$R$38,$R$40,$R$41,$R$42,$Q72,AB$2,AB$4,AB$3)</f>
        <v>-136260.99999999997</v>
      </c>
      <c r="AC72" s="15">
        <f ca="1">_xll.DBRW($B$3,$R$37,$R$38,$R$40,$R$41,$R$42,$Q72,AC$2,AC$4,AC$3)</f>
        <v>-7163746.990000003</v>
      </c>
      <c r="AD72" s="15">
        <f ca="1">_xll.DBRW($B$3,$R$37,$R$38,$R$40,$R$41,$R$42,$Q72,AD$2,AD$4,AD$3)</f>
        <v>-14000462.290000003</v>
      </c>
      <c r="AE72" s="15">
        <f ca="1">_xll.DBRW($B$3,$R$37,$R$38,$R$40,$R$41,$R$42,$Q72,AE$2,AE$4,AE$3)</f>
        <v>-7134404.75</v>
      </c>
      <c r="AF72" s="15">
        <f ca="1">_xll.DBRW($B$3,$R$37,$R$38,$R$40,$R$41,$R$42,$Q72,AF$2,AF$4,AF$3)</f>
        <v>0</v>
      </c>
      <c r="AG72" s="15">
        <f ca="1">_xll.DBRW($B$3,$R$37,$R$38,$R$40,$R$41,$R$42,$Q72,AG$2,AG$4,AG$3)</f>
        <v>-164447.37000000002</v>
      </c>
      <c r="AH72" s="15">
        <f ca="1">_xll.DBRW($B$3,$R$37,$R$38,$R$40,$R$41,$R$42,$Q72,AH$2,AH$4,AH$3)</f>
        <v>-6072510.04</v>
      </c>
      <c r="AI72" s="15">
        <f ca="1">Y72-AD72</f>
        <v>1619802.8600000031</v>
      </c>
      <c r="AJ72" s="15">
        <f ca="1">Z72-AE72</f>
        <v>942912.39999999758</v>
      </c>
      <c r="AK72" s="15">
        <f ca="1">AA72-AF72</f>
        <v>0</v>
      </c>
      <c r="AL72" s="15">
        <f ca="1">AB72-AG72</f>
        <v>28186.370000000054</v>
      </c>
      <c r="AM72" s="15">
        <f ca="1">AC72-AH72</f>
        <v>-1091236.950000003</v>
      </c>
      <c r="AN72" s="20"/>
      <c r="AO72" s="16">
        <f ca="1">_xll.DBRW($B$3,$R$37,$R$38,$R$40,$R$41,$R$42,$Q72,AO$2,AO$4,AO$3)</f>
        <v>0.46843729628437758</v>
      </c>
      <c r="AP72" s="16">
        <f ca="1">_xll.DBRW($B$3,$R$37,$R$38,$R$40,$R$41,$R$42,$Q72,AP$2,AP$4,AP$3)</f>
        <v>0.46132443761445552</v>
      </c>
      <c r="AQ72" s="17">
        <f ca="1">-(AO72-AP72)*100</f>
        <v>-0.71128586699220619</v>
      </c>
      <c r="AR72" s="14">
        <f ca="1">$Y72-$AD72-BL72</f>
        <v>-187990.75450338586</v>
      </c>
      <c r="AS72" s="18">
        <f ca="1">_xll.DBRW($B$3,$R$37,$R$38,$R$40,$R$41,$R$42,$Q72,AS$2,AS$4,AS$3)</f>
        <v>0</v>
      </c>
      <c r="AT72" s="19">
        <f ca="1">_xll.DBRW($B$3,$R$37,$R$38,$R$40,$R$41,$R$42,$Q72,AT$2,AT$4,AT$3)</f>
        <v>0</v>
      </c>
      <c r="AU72" s="18">
        <f ca="1">_xll.DBRW($B$3,$R$37,$R$38,$R$40,$R$41,$R$42,$Q72,AU$2,AU$4,AU$3)</f>
        <v>0</v>
      </c>
      <c r="AV72" s="15">
        <f ca="1">_xll.DBRW($B$3,$R$37,$R$38,$R$40,$R$41,$R$42,$Q72,AV$2,AV$4,AV$3)</f>
        <v>0</v>
      </c>
      <c r="AW72" s="15">
        <f ca="1">_xll.DBRW($B$3,$R$37,$R$38,$R$40,$R$41,$R$42,$Q72,AW$2,AW$4,AW$3)</f>
        <v>0</v>
      </c>
      <c r="AX72" s="18">
        <f ca="1">_xll.DBRW($B$3,$R$37,$R$38,$R$40,$R$41,$R$42,$Q72,AX$2,AX$4,AX$3)</f>
        <v>0</v>
      </c>
      <c r="AY72" s="19">
        <f ca="1">_xll.DBRW($B$3,$R$37,$R$38,$R$40,$R$41,$R$42,$Q72,AY$2,AY$4,AY$3)</f>
        <v>0</v>
      </c>
      <c r="AZ72" s="18">
        <f ca="1">_xll.DBRW($B$3,$R$37,$R$38,$R$40,$R$41,$R$42,$Q72,AZ$2,AZ$4,AZ$3)</f>
        <v>0</v>
      </c>
      <c r="BA72" s="15">
        <f ca="1">_xll.DBRW($B$3,$R$37,$R$38,$R$40,$R$41,$R$42,$Q72,BA$2,BA$4,BA$3)</f>
        <v>0</v>
      </c>
      <c r="BB72" s="15">
        <f ca="1">_xll.DBRW($B$3,$R$37,$R$38,$R$40,$R$41,$R$42,$Q72,BB$2,BB$4,BB$3)</f>
        <v>0</v>
      </c>
      <c r="BC72" s="18">
        <f ca="1">AS72-AX72</f>
        <v>0</v>
      </c>
      <c r="BD72" s="18">
        <f ca="1">AT72-AY72</f>
        <v>0</v>
      </c>
      <c r="BE72" s="18">
        <f ca="1">AU72-AZ72</f>
        <v>0</v>
      </c>
      <c r="BF72" s="15">
        <f ca="1">IF(AND(AV72&lt;&gt;0,BA72&lt;&gt;0),-1*BC72*AV72,0)</f>
        <v>0</v>
      </c>
      <c r="BG72" s="15">
        <f ca="1">IF(AND(AV72&lt;&gt;0,BA72&lt;&gt;0,AW72&lt;&gt;0,BB72&lt;&gt;0),BD72/AY72*$Y72,)</f>
        <v>0</v>
      </c>
      <c r="BH72" s="15">
        <f ca="1">IF(AND(AW72&lt;&gt;0,BB72&lt;&gt;0),BE72*AO72*AW72,)</f>
        <v>0</v>
      </c>
      <c r="BI72" s="15">
        <f ca="1">IF(AND(AV72&lt;&gt;0,BA72&lt;&gt;0,AW72&lt;&gt;0,BB72&lt;&gt;0),$AI72-BF72-BG72-BH72-BL72,)</f>
        <v>0</v>
      </c>
      <c r="BJ72" s="15">
        <f ca="1">IF(OR(AV72=0,BA72=0,AW72=0,BB72=0),$AI72-BF72-BG72-BH72-BL72,)</f>
        <v>-187990.75450338586</v>
      </c>
      <c r="BK72" s="15">
        <f ca="1">SUM(BF72:BJ72)</f>
        <v>-187990.75450338586</v>
      </c>
      <c r="BL72" s="15">
        <f ca="1">IF($V72&lt;&gt;0,IF($V72&gt;0,$W72/$V72,-$W72/$V72))*$AD72</f>
        <v>1807793.614503389</v>
      </c>
      <c r="BM72" s="15">
        <f ca="1">SUM(BK72:BL72)</f>
        <v>1619802.8600000031</v>
      </c>
      <c r="BN72" s="16">
        <f ca="1">_xll.DBRW($B$3,$R$37,$R$38,$R$40,$R$41,$R$42,$Q72,BN$2,BN$4,BN$3)</f>
        <v>0.2342626378504144</v>
      </c>
      <c r="BO72" s="16">
        <f ca="1">_xll.DBRW($B$3,$R$37,$R$38,$R$40,$R$41,$R$42,$Q72,BO$2,BO$4,BO$3)</f>
        <v>0.23508332730973344</v>
      </c>
      <c r="BP72" s="17">
        <f ca="1">-(BN72-BO72)*100</f>
        <v>8.2068945931904058E-2</v>
      </c>
      <c r="BQ72" s="14">
        <f ca="1">$Z72-$AE72-CK72</f>
        <v>21690.580093031866</v>
      </c>
      <c r="BR72" s="15">
        <f ca="1">_xll.DBRW($B$3,$R$37,$R$38,$R$40,$R$41,$R$42,$Q72,BR$2,BR$4,BR$3)</f>
        <v>0</v>
      </c>
      <c r="BS72" s="15">
        <f ca="1">_xll.DBRW($B$3,$R$37,$R$38,$R$40,$R$41,$R$42,$Q72,BS$2,BS$4,BS$3)</f>
        <v>0</v>
      </c>
      <c r="BT72" s="15">
        <f ca="1">_xll.DBRW($B$3,$R$37,$R$38,$R$40,$R$41,$R$42,$Q72,BT$2,BT$4,BT$3)</f>
        <v>0</v>
      </c>
      <c r="BU72" s="15">
        <f ca="1">_xll.DBRW($B$3,$R$37,$R$38,$R$40,$R$41,$R$42,$Q72,BU$2,BU$4,BU$3)</f>
        <v>0</v>
      </c>
      <c r="BV72" s="15">
        <f ca="1">_xll.DBRW($B$3,$R$37,$R$38,$R$40,$R$41,$R$42,$Q72,BV$2,BV$4,BV$3)</f>
        <v>0</v>
      </c>
      <c r="BW72" s="15">
        <f ca="1">_xll.DBRW($B$3,$R$37,$R$38,$R$40,$R$41,$R$42,$Q72,BW$2,BW$4,BW$3)</f>
        <v>0</v>
      </c>
      <c r="BX72" s="15">
        <f ca="1">_xll.DBRW($B$3,$R$37,$R$38,$R$40,$R$41,$R$42,$Q72,BX$2,BX$4,BX$3)</f>
        <v>0</v>
      </c>
      <c r="BY72" s="15">
        <f ca="1">_xll.DBRW($B$3,$R$37,$R$38,$R$40,$R$41,$R$42,$Q72,BY$2,BY$4,BY$3)</f>
        <v>0</v>
      </c>
      <c r="BZ72" s="15">
        <f ca="1">_xll.DBRW($B$3,$R$37,$R$38,$R$40,$R$41,$R$42,$Q72,BZ$2,BZ$4,BZ$3)</f>
        <v>0</v>
      </c>
      <c r="CA72" s="15">
        <f ca="1">_xll.DBRW($B$3,$R$37,$R$38,$R$40,$R$41,$R$42,$Q72,CA$2,CA$4,CA$3)</f>
        <v>0</v>
      </c>
      <c r="CB72" s="15">
        <f ca="1">BR72-BW72</f>
        <v>0</v>
      </c>
      <c r="CC72" s="15">
        <f ca="1">BS72-BX72</f>
        <v>0</v>
      </c>
      <c r="CD72" s="15">
        <f ca="1">BT72-BY72</f>
        <v>0</v>
      </c>
      <c r="CE72" s="15">
        <f ca="1">IF(AND(BU72&lt;&gt;0,BZ72&lt;&gt;0),-1*CB72*BU72,0)</f>
        <v>0</v>
      </c>
      <c r="CF72" s="15">
        <f ca="1">IF(AND(BU72&lt;&gt;0,BZ72&lt;&gt;0,BV72&lt;&gt;0,CA72&lt;&gt;0),CC72/BX72*$Z72,)</f>
        <v>0</v>
      </c>
      <c r="CG72" s="15">
        <f ca="1">IF(AND(BV72&lt;&gt;0,CA72&lt;&gt;0),CD72*BN72*BV72,)</f>
        <v>0</v>
      </c>
      <c r="CH72" s="15">
        <f ca="1">IF(AND(BU72&lt;&gt;0,BZ72&lt;&gt;0,BV72&lt;&gt;0,CA72&lt;&gt;0),$AJ72-CE72-CF72-CG72-CK72,)</f>
        <v>0</v>
      </c>
      <c r="CI72" s="15">
        <f ca="1">IF(OR(BU72=0,BZ72=0,BV72=0,CA72=0),$AJ72-CE72-CF72-CG72-CK72,)</f>
        <v>21690.580093031866</v>
      </c>
      <c r="CJ72" s="15">
        <f ca="1">SUM(CE72:CI72)</f>
        <v>21690.580093031866</v>
      </c>
      <c r="CK72" s="15">
        <f ca="1">IF($V72&lt;&gt;0,IF($V72&gt;0,$W72/$V72,-$W72/$V72))*$AE72</f>
        <v>921221.81990696571</v>
      </c>
      <c r="CL72" s="15">
        <f ca="1">SUM(CJ72:CK72)</f>
        <v>942912.39999999758</v>
      </c>
      <c r="CM72" s="16">
        <f ca="1">_xll.DBRW($B$3,$R$37,$R$38,$R$40,$R$41,$R$42,$Q72,CM$2,CM$4,CM$3)</f>
        <v>0</v>
      </c>
      <c r="CN72" s="16">
        <f ca="1">_xll.DBRW($B$3,$R$37,$R$38,$R$40,$R$41,$R$42,$Q72,CN$2,CN$4,CN$3)</f>
        <v>0</v>
      </c>
      <c r="CO72" s="17">
        <f ca="1">-(CM72-CN72)*100</f>
        <v>0</v>
      </c>
      <c r="CP72" s="14">
        <f ca="1">$AA72-$AF72-DJ72</f>
        <v>0</v>
      </c>
      <c r="CQ72" s="15">
        <f ca="1">_xll.DBRW($B$3,$R$37,$R$38,$R$40,$R$41,$R$42,$Q72,CQ$2,CQ$4,CQ$3)</f>
        <v>0</v>
      </c>
      <c r="CR72" s="15">
        <f ca="1">_xll.DBRW($B$3,$R$37,$R$38,$R$40,$R$41,$R$42,$Q72,CR$2,CR$4,CR$3)</f>
        <v>0</v>
      </c>
      <c r="CS72" s="15">
        <f ca="1">_xll.DBRW($B$3,$R$37,$R$38,$R$40,$R$41,$R$42,$Q72,CS$2,CS$4,CS$3)</f>
        <v>0</v>
      </c>
      <c r="CT72" s="15">
        <f ca="1">_xll.DBRW($B$3,$R$37,$R$38,$R$40,$R$41,$R$42,$Q72,CT$2,CT$4,CT$3)</f>
        <v>0</v>
      </c>
      <c r="CU72" s="15">
        <f ca="1">_xll.DBRW($B$3,$R$37,$R$38,$R$40,$R$41,$R$42,$Q72,CU$2,CU$4,CU$3)</f>
        <v>0</v>
      </c>
      <c r="CV72" s="15">
        <f ca="1">_xll.DBRW($B$3,$R$37,$R$38,$R$40,$R$41,$R$42,$Q72,CV$2,CV$4,CV$3)</f>
        <v>0</v>
      </c>
      <c r="CW72" s="15">
        <f ca="1">_xll.DBRW($B$3,$R$37,$R$38,$R$40,$R$41,$R$42,$Q72,CW$2,CW$4,CW$3)</f>
        <v>0</v>
      </c>
      <c r="CX72" s="15">
        <f ca="1">_xll.DBRW($B$3,$R$37,$R$38,$R$40,$R$41,$R$42,$Q72,CX$2,CX$4,CX$3)</f>
        <v>0</v>
      </c>
      <c r="CY72" s="15">
        <f ca="1">_xll.DBRW($B$3,$R$37,$R$38,$R$40,$R$41,$R$42,$Q72,CY$2,CY$4,CY$3)</f>
        <v>0</v>
      </c>
      <c r="CZ72" s="15">
        <f ca="1">_xll.DBRW($B$3,$R$37,$R$38,$R$40,$R$41,$R$42,$Q72,CZ$2,CZ$4,CZ$3)</f>
        <v>0</v>
      </c>
      <c r="DA72" s="15">
        <f ca="1">CQ72-CV72</f>
        <v>0</v>
      </c>
      <c r="DB72" s="15">
        <f ca="1">CR72-CW72</f>
        <v>0</v>
      </c>
      <c r="DC72" s="15">
        <f ca="1">CS72-CX72</f>
        <v>0</v>
      </c>
      <c r="DD72" s="15">
        <f ca="1">IF(AND(CT72&lt;&gt;0,CY72&lt;&gt;0),-1*DA72*CT72,0)</f>
        <v>0</v>
      </c>
      <c r="DE72" s="15">
        <f ca="1">IF(AND(CT72&lt;&gt;0,CY72&lt;&gt;0,CU72&lt;&gt;0,CZ72&lt;&gt;0),DB72/CW72*$AA72,)</f>
        <v>0</v>
      </c>
      <c r="DF72" s="15">
        <f ca="1">IF(AND(CU72&lt;&gt;0,CZ72&lt;&gt;0),DC72*CM72*CU72,)</f>
        <v>0</v>
      </c>
      <c r="DG72" s="15">
        <f ca="1">IF(AND(CT72&lt;&gt;0,CY72&lt;&gt;0,CU72&lt;&gt;0,CZ72&lt;&gt;0),$AK72-DD72-DE72-DF72-DJ72,)</f>
        <v>0</v>
      </c>
      <c r="DH72" s="15">
        <f ca="1">IF(OR(CT72=0,CY72=0,CU72=0,CZ72=0),$AK72-DD72-DE72-DF72-DJ72,)</f>
        <v>0</v>
      </c>
      <c r="DI72" s="15">
        <f ca="1">SUM(DD72:DH72)</f>
        <v>0</v>
      </c>
      <c r="DJ72" s="15">
        <f ca="1">IF($V72&lt;&gt;0,IF($V72&gt;0,$W72/$V72,-$W72/$V72))*$AF72</f>
        <v>0</v>
      </c>
      <c r="DK72" s="15">
        <f ca="1">SUM(DI72:DJ72)</f>
        <v>0</v>
      </c>
      <c r="DL72" s="16">
        <f ca="1">_xll.DBRW($B$3,$R$37,$R$38,$R$40,$R$41,$R$42,$Q72,DL$2,DL$4,DL$3)</f>
        <v>5.1556005388806317E-3</v>
      </c>
      <c r="DM72" s="16">
        <f ca="1">_xll.DBRW($B$3,$R$37,$R$38,$R$40,$R$41,$R$42,$Q72,DM$2,DM$4,DM$3)</f>
        <v>5.4186489639426244E-3</v>
      </c>
      <c r="DN72" s="17">
        <f ca="1">-(DL72-DM72)*100</f>
        <v>2.6304842506199265E-2</v>
      </c>
      <c r="DO72" s="14">
        <f ca="1">$AB72-$AG72-EI72</f>
        <v>6952.2922067105465</v>
      </c>
      <c r="DP72" s="15">
        <f ca="1">_xll.DBRW($B$3,$R$37,$R$38,$R$40,$R$41,$R$42,$Q72,DP$2,DP$4,DP$3)</f>
        <v>0</v>
      </c>
      <c r="DQ72" s="15">
        <f ca="1">_xll.DBRW($B$3,$R$37,$R$38,$R$40,$R$41,$R$42,$Q72,DQ$2,DQ$4,DQ$3)</f>
        <v>0</v>
      </c>
      <c r="DR72" s="15">
        <f ca="1">_xll.DBRW($B$3,$R$37,$R$38,$R$40,$R$41,$R$42,$Q72,DR$2,DR$4,DR$3)</f>
        <v>0</v>
      </c>
      <c r="DS72" s="15">
        <f ca="1">_xll.DBRW($B$3,$R$37,$R$38,$R$40,$R$41,$R$42,$Q72,DS$2,DS$4,DS$3)</f>
        <v>0</v>
      </c>
      <c r="DT72" s="15">
        <f ca="1">_xll.DBRW($B$3,$R$37,$R$38,$R$40,$R$41,$R$42,$Q72,DT$2,DT$4,DT$3)</f>
        <v>0</v>
      </c>
      <c r="DU72" s="15">
        <f ca="1">_xll.DBRW($B$3,$R$37,$R$38,$R$40,$R$41,$R$42,$Q72,DU$2,DU$4,DU$3)</f>
        <v>0</v>
      </c>
      <c r="DV72" s="15">
        <f ca="1">_xll.DBRW($B$3,$R$37,$R$38,$R$40,$R$41,$R$42,$Q72,DV$2,DV$4,DV$3)</f>
        <v>0</v>
      </c>
      <c r="DW72" s="15">
        <f ca="1">_xll.DBRW($B$3,$R$37,$R$38,$R$40,$R$41,$R$42,$Q72,DW$2,DW$4,DW$3)</f>
        <v>0</v>
      </c>
      <c r="DX72" s="15">
        <f ca="1">_xll.DBRW($B$3,$R$37,$R$38,$R$40,$R$41,$R$42,$Q72,DX$2,DX$4,DX$3)</f>
        <v>0</v>
      </c>
      <c r="DY72" s="15">
        <f ca="1">_xll.DBRW($B$3,$R$37,$R$38,$R$40,$R$41,$R$42,$Q72,DY$2,DY$4,DY$3)</f>
        <v>0</v>
      </c>
      <c r="DZ72" s="15">
        <f ca="1">DP72-DU72</f>
        <v>0</v>
      </c>
      <c r="EA72" s="15">
        <f ca="1">DQ72-DV72</f>
        <v>0</v>
      </c>
      <c r="EB72" s="15">
        <f ca="1">DR72-DW72</f>
        <v>0</v>
      </c>
      <c r="EC72" s="15">
        <f ca="1">IF(AND(DS72&lt;&gt;0,DX72&lt;&gt;0),-1*DZ72*DS72,0)</f>
        <v>0</v>
      </c>
      <c r="ED72" s="15">
        <f ca="1">IF(AND(DS72&lt;&gt;0,DX72&lt;&gt;0,DT72&lt;&gt;0,DY72&lt;&gt;0),EA72/DV72*$AB72,)</f>
        <v>0</v>
      </c>
      <c r="EE72" s="15">
        <f ca="1">IF(AND(DT72&lt;&gt;0,DY72&lt;&gt;0),EB72*DL72*DT72,)</f>
        <v>0</v>
      </c>
      <c r="EF72" s="15">
        <f ca="1">IF(AND(DS72&lt;&gt;0,DX72&lt;&gt;0,DT72&lt;&gt;0,DY72&lt;&gt;0),$AL72-EC72-ED72-EE72-EI72,)</f>
        <v>0</v>
      </c>
      <c r="EG72" s="15">
        <f ca="1">IF(OR(DS72=0,DX72=0,DT72=0,DY72=0),$AL72-EC72-ED72-EE72-EI72,)</f>
        <v>6952.2922067105465</v>
      </c>
      <c r="EH72" s="15">
        <f ca="1">SUM(EC72:EG72)</f>
        <v>6952.2922067105465</v>
      </c>
      <c r="EI72" s="15">
        <f ca="1">IF($V72&lt;&gt;0,IF($V72&gt;0,$W72/$V72,-$W72/$V72))*$AG72</f>
        <v>21234.077793289507</v>
      </c>
      <c r="EJ72" s="15">
        <f ca="1">SUM(EH72:EI72)</f>
        <v>28186.370000000054</v>
      </c>
      <c r="EK72" s="16">
        <f ca="1">_xll.DBRW($B$3,$R$37,$R$38,$R$40,$R$41,$R$42,$Q72,EK$2,EK$4,EK$3)</f>
        <v>0.27104907377788584</v>
      </c>
      <c r="EL72" s="16">
        <f ca="1">_xll.DBRW($B$3,$R$37,$R$38,$R$40,$R$41,$R$42,$Q72,EL$2,EL$4,EL$3)</f>
        <v>0.20009319843045942</v>
      </c>
      <c r="EM72" s="17">
        <f ca="1">-(EK72-EL72)*100</f>
        <v>-7.0955875347426423</v>
      </c>
      <c r="EN72" s="14">
        <f ca="1">$AC72-$AH72-FH72</f>
        <v>-1875342.8350007273</v>
      </c>
      <c r="EO72" s="15">
        <f ca="1">_xll.DBRW($B$3,$R$37,$R$38,$R$40,$R$41,$R$42,$Q72,EO$2,EO$4,EO$3)</f>
        <v>0</v>
      </c>
      <c r="EP72" s="15">
        <f ca="1">_xll.DBRW($B$3,$R$37,$R$38,$R$40,$R$41,$R$42,$Q72,EP$2,EP$4,EP$3)</f>
        <v>0</v>
      </c>
      <c r="EQ72" s="15">
        <f ca="1">_xll.DBRW($B$3,$R$37,$R$38,$R$40,$R$41,$R$42,$Q72,EQ$2,EQ$4,EQ$3)</f>
        <v>0</v>
      </c>
      <c r="ER72" s="15">
        <f ca="1">_xll.DBRW($B$3,$R$37,$R$38,$R$40,$R$41,$R$42,$Q72,ER$2,ER$4,ER$3)</f>
        <v>0</v>
      </c>
      <c r="ES72" s="15">
        <f ca="1">_xll.DBRW($B$3,$R$37,$R$38,$R$40,$R$41,$R$42,$Q72,ES$2,ES$4,ES$3)</f>
        <v>0</v>
      </c>
      <c r="ET72" s="15">
        <f ca="1">_xll.DBRW($B$3,$R$37,$R$38,$R$40,$R$41,$R$42,$Q72,ET$2,ET$4,ET$3)</f>
        <v>0</v>
      </c>
      <c r="EU72" s="15">
        <f ca="1">_xll.DBRW($B$3,$R$37,$R$38,$R$40,$R$41,$R$42,$Q72,EU$2,EU$4,EU$3)</f>
        <v>0</v>
      </c>
      <c r="EV72" s="15">
        <f ca="1">_xll.DBRW($B$3,$R$37,$R$38,$R$40,$R$41,$R$42,$Q72,EV$2,EV$4,EV$3)</f>
        <v>0</v>
      </c>
      <c r="EW72" s="15">
        <f ca="1">_xll.DBRW($B$3,$R$37,$R$38,$R$40,$R$41,$R$42,$Q72,EW$2,EW$4,EW$3)</f>
        <v>0</v>
      </c>
      <c r="EX72" s="15">
        <f ca="1">_xll.DBRW($B$3,$R$37,$R$38,$R$40,$R$41,$R$42,$Q72,EX$2,EX$4,EX$3)</f>
        <v>0</v>
      </c>
      <c r="EY72" s="15">
        <f ca="1">EO72-ET72</f>
        <v>0</v>
      </c>
      <c r="EZ72" s="15">
        <f ca="1">EP72-EU72</f>
        <v>0</v>
      </c>
      <c r="FA72" s="15">
        <f ca="1">EQ72-EV72</f>
        <v>0</v>
      </c>
      <c r="FB72" s="15">
        <f ca="1">IF(AND(ER72&lt;&gt;0,EW72&lt;&gt;0),-1*EY72*ER72,0)</f>
        <v>0</v>
      </c>
      <c r="FC72" s="15">
        <f ca="1">IF(AND(ER72&lt;&gt;0,EW72&lt;&gt;0,ES72&lt;&gt;0,EX72&lt;&gt;0),EZ72/EU72*$AC72,)</f>
        <v>0</v>
      </c>
      <c r="FD72" s="15">
        <f ca="1">IF(AND(ES72&lt;&gt;0,EX72&lt;&gt;0),FA72*EK72*ES72,)</f>
        <v>0</v>
      </c>
      <c r="FE72" s="15">
        <f ca="1">IF(AND(ER72&lt;&gt;0,EW72&lt;&gt;0,ES72&lt;&gt;0,EX72&lt;&gt;0),$AM72-FB72-FC72-FD72-FH72,)</f>
        <v>0</v>
      </c>
      <c r="FF72" s="15">
        <f ca="1">IF(OR(ER72=0,EW72=0,ES72=0,EX72=0),$AM72-FB72-FC72-FD72-FH72,)</f>
        <v>-1875342.8350007273</v>
      </c>
      <c r="FG72" s="15">
        <f ca="1">SUM(FB72:FF72)</f>
        <v>-1875342.8350007273</v>
      </c>
      <c r="FH72" s="15">
        <f ca="1">IF($V72&lt;&gt;0,IF($V72&gt;0,$W72/$V72,-$W72/$V72))*$AH72</f>
        <v>784105.88500072423</v>
      </c>
      <c r="FI72" s="15">
        <f ca="1">SUM(FG72:FH72)</f>
        <v>-1091236.950000003</v>
      </c>
      <c r="FJ72" s="20"/>
      <c r="FK72" s="85">
        <f ca="1">BL72+CK72+DJ72+EI72+FH72</f>
        <v>3534355.3972043684</v>
      </c>
      <c r="FL72" s="21"/>
      <c r="FM72" s="22"/>
      <c r="FN72" s="104">
        <f ca="1">_xll.DBRW($B$3,$R$37,$R$38,$R$40,$R$41,$R$42,$Q72,FN$2,FN$4,FN$3)</f>
        <v>557544.97000000032</v>
      </c>
      <c r="FO72" s="105">
        <f ca="1">IF(U72&lt;&gt;0,FN72/U72,0)</f>
        <v>2.1095391548441499E-2</v>
      </c>
      <c r="FP72" s="104">
        <f ca="1">_xll.DBRW($B$3,$R$37,$R$38,$R$40,$R$41,$R$42,$Q72,FP$2,FP$4,FP$3)</f>
        <v>2976583.6300000031</v>
      </c>
      <c r="FQ72" s="105">
        <f ca="1">IF(V72&lt;&gt;0,FP72/V72,0)</f>
        <v>9.8080387681408907E-2</v>
      </c>
      <c r="FR72" s="86">
        <f ca="1">FN72-FP72</f>
        <v>-2419038.6600000029</v>
      </c>
      <c r="FS72" s="103">
        <f ca="1">(FO72-FQ72)*100</f>
        <v>-7.6984996132967414</v>
      </c>
      <c r="FT72" s="23"/>
      <c r="FV72" s="37"/>
      <c r="FW72" s="37"/>
      <c r="FX72" s="37"/>
      <c r="FY72" s="37"/>
      <c r="FZ72" s="37"/>
      <c r="GA72" s="37"/>
      <c r="GB72" s="37"/>
      <c r="GC72" s="37"/>
      <c r="GD72" s="37"/>
      <c r="GE72" s="37"/>
      <c r="GF72" s="37"/>
      <c r="GG72" s="37"/>
      <c r="GH72" s="37"/>
    </row>
    <row r="73" spans="1:190" ht="15" hidden="1" customHeight="1" x14ac:dyDescent="0.25">
      <c r="A73">
        <f ca="1">IF(ROW()=ROW($A$60),0,1)</f>
        <v>1</v>
      </c>
      <c r="D73" s="30"/>
      <c r="E73" s="30"/>
      <c r="F73" s="30">
        <f ca="1">IF(A73&lt;&gt;0,IF((AO73+BN73+CM73+DL73+EK73)&lt;&gt;0,ROUND((1-(AO73+BN73+CM73+DL73+EK73))-FO73,5),"VERIF. ELIGIBILITE PMM"),"CHECK "&amp;D57)</f>
        <v>0</v>
      </c>
      <c r="G73" s="30"/>
      <c r="H73" s="30"/>
      <c r="I73" s="30"/>
      <c r="J73" s="30">
        <f ca="1">IF(A73&lt;&gt;0,IF((AP73+BO73+CN73+DM73+EL73)&lt;&gt;0,ROUND((1-(AP73+BO73+CN73+DM73+EL73))-FQ73,5),"VERIF. ELIGIBILITE PMM"),"CHECK "&amp;D58)</f>
        <v>0</v>
      </c>
      <c r="K73" s="30">
        <f ca="1">IF(A73&lt;&gt;0,ROUND(W73+AR73+BQ73+CP73+DO73+EN73+FK73-FR73,5),"CHECK ")</f>
        <v>0</v>
      </c>
      <c r="L73" s="4"/>
      <c r="M73" s="9"/>
      <c r="N73" s="10"/>
      <c r="O73" s="9"/>
      <c r="P73" s="11"/>
      <c r="Q73" s="130" t="s">
        <v>328</v>
      </c>
      <c r="R73" s="130"/>
      <c r="S73" s="12"/>
      <c r="T73" s="13"/>
      <c r="U73" s="84">
        <f ca="1">_xll.DBRW($B$3,$R$37,$R$38,$R$40,$R$41,$R$42,$Q73,U$2,U$4,U$3)</f>
        <v>23489346.330000002</v>
      </c>
      <c r="V73" s="84">
        <f ca="1">_xll.DBRW($B$3,$R$37,$R$38,$R$40,$R$41,$R$42,$Q73,V$2,V$4,V$3)</f>
        <v>27036424</v>
      </c>
      <c r="W73" s="85">
        <f ca="1">U73-V73</f>
        <v>-3547077.6699999981</v>
      </c>
      <c r="X73" s="106">
        <f ca="1">IF(V73&lt;&gt;0,W73/V73,0)</f>
        <v>-0.13119625842530055</v>
      </c>
      <c r="Y73" s="15">
        <f ca="1">_xll.DBRW($B$3,$R$37,$R$38,$R$40,$R$41,$R$42,$Q73,Y$2,Y$4,Y$3)</f>
        <v>-13827298.910000002</v>
      </c>
      <c r="Z73" s="15">
        <f ca="1">_xll.DBRW($B$3,$R$37,$R$38,$R$40,$R$41,$R$42,$Q73,Z$2,Z$4,Z$3)</f>
        <v>-2463269.1300000004</v>
      </c>
      <c r="AA73" s="15">
        <f ca="1">_xll.DBRW($B$3,$R$37,$R$38,$R$40,$R$41,$R$42,$Q73,AA$2,AA$4,AA$3)</f>
        <v>-2535262.04</v>
      </c>
      <c r="AB73" s="15">
        <f ca="1">_xll.DBRW($B$3,$R$37,$R$38,$R$40,$R$41,$R$42,$Q73,AB$2,AB$4,AB$3)</f>
        <v>-6105.15</v>
      </c>
      <c r="AC73" s="15">
        <f ca="1">_xll.DBRW($B$3,$R$37,$R$38,$R$40,$R$41,$R$42,$Q73,AC$2,AC$4,AC$3)</f>
        <v>-917063.92999999993</v>
      </c>
      <c r="AD73" s="15">
        <f ca="1">_xll.DBRW($B$3,$R$37,$R$38,$R$40,$R$41,$R$42,$Q73,AD$2,AD$4,AD$3)</f>
        <v>-16131700.310000002</v>
      </c>
      <c r="AE73" s="15">
        <f ca="1">_xll.DBRW($B$3,$R$37,$R$38,$R$40,$R$41,$R$42,$Q73,AE$2,AE$4,AE$3)</f>
        <v>-3509561.7000000011</v>
      </c>
      <c r="AF73" s="15">
        <f ca="1">_xll.DBRW($B$3,$R$37,$R$38,$R$40,$R$41,$R$42,$Q73,AF$2,AF$4,AF$3)</f>
        <v>-2966035.8099999996</v>
      </c>
      <c r="AG73" s="15">
        <f ca="1">_xll.DBRW($B$3,$R$37,$R$38,$R$40,$R$41,$R$42,$Q73,AG$2,AG$4,AG$3)</f>
        <v>0</v>
      </c>
      <c r="AH73" s="15">
        <f ca="1">_xll.DBRW($B$3,$R$37,$R$38,$R$40,$R$41,$R$42,$Q73,AH$2,AH$4,AH$3)</f>
        <v>-1219030.2899999998</v>
      </c>
      <c r="AI73" s="15">
        <f ca="1">Y73-AD73</f>
        <v>2304401.4000000004</v>
      </c>
      <c r="AJ73" s="15">
        <f ca="1">Z73-AE73</f>
        <v>1046292.5700000008</v>
      </c>
      <c r="AK73" s="15">
        <f ca="1">AA73-AF73</f>
        <v>430773.76999999955</v>
      </c>
      <c r="AL73" s="15">
        <f ca="1">AB73-AG73</f>
        <v>-6105.15</v>
      </c>
      <c r="AM73" s="15">
        <f ca="1">AC73-AH73</f>
        <v>301966.35999999987</v>
      </c>
      <c r="AN73" s="20"/>
      <c r="AO73" s="16">
        <f ca="1">_xll.DBRW($B$3,$R$37,$R$38,$R$40,$R$41,$R$42,$Q73,AO$2,AO$4,AO$3)</f>
        <v>0.58866256709494391</v>
      </c>
      <c r="AP73" s="16">
        <f ca="1">_xll.DBRW($B$3,$R$37,$R$38,$R$40,$R$41,$R$42,$Q73,AP$2,AP$4,AP$3)</f>
        <v>0.59666545805022153</v>
      </c>
      <c r="AQ73" s="17">
        <f ca="1">-(AO73-AP73)*100</f>
        <v>0.80028909552776195</v>
      </c>
      <c r="AR73" s="14">
        <f ca="1">$Y73-$AD73-BL73</f>
        <v>187982.67728973879</v>
      </c>
      <c r="AS73" s="18">
        <f ca="1">_xll.DBRW($B$3,$R$37,$R$38,$R$40,$R$41,$R$42,$Q73,AS$2,AS$4,AS$3)</f>
        <v>76.135225119070569</v>
      </c>
      <c r="AT73" s="19">
        <f ca="1">_xll.DBRW($B$3,$R$37,$R$38,$R$40,$R$41,$R$42,$Q73,AT$2,AT$4,AT$3)</f>
        <v>3.6473833892679788E-2</v>
      </c>
      <c r="AU73" s="18">
        <f ca="1">_xll.DBRW($B$3,$R$37,$R$38,$R$40,$R$41,$R$42,$Q73,AU$2,AU$4,AU$3)</f>
        <v>4.7173775089505146</v>
      </c>
      <c r="AV73" s="15">
        <f ca="1">_xll.DBRW($B$3,$R$37,$R$38,$R$40,$R$41,$R$42,$Q73,AV$2,AV$4,AV$3)</f>
        <v>181615</v>
      </c>
      <c r="AW73" s="15">
        <f ca="1">_xll.DBRW($B$3,$R$37,$R$38,$R$40,$R$41,$R$42,$Q73,AW$2,AW$4,AW$3)</f>
        <v>4979323</v>
      </c>
      <c r="AX73" s="18">
        <f ca="1">_xll.DBRW($B$3,$R$37,$R$38,$R$40,$R$41,$R$42,$Q73,AX$2,AX$4,AX$3)</f>
        <v>77.137926580850021</v>
      </c>
      <c r="AY73" s="19">
        <f ca="1">_xll.DBRW($B$3,$R$37,$R$38,$R$40,$R$41,$R$42,$Q73,AY$2,AY$4,AY$3)</f>
        <v>3.6362093619767756E-2</v>
      </c>
      <c r="AZ73" s="18">
        <f ca="1">_xll.DBRW($B$3,$R$37,$R$38,$R$40,$R$41,$R$42,$Q73,AZ$2,AZ$4,AZ$3)</f>
        <v>4.7009533904199143</v>
      </c>
      <c r="BA73" s="15">
        <f ca="1">_xll.DBRW($B$3,$R$37,$R$38,$R$40,$R$41,$R$42,$Q73,BA$2,BA$4,BA$3)</f>
        <v>209128</v>
      </c>
      <c r="BB73" s="15">
        <f ca="1">_xll.DBRW($B$3,$R$37,$R$38,$R$40,$R$41,$R$42,$Q73,BB$2,BB$4,BB$3)</f>
        <v>5751264</v>
      </c>
      <c r="BC73" s="18">
        <f ca="1">AS73-AX73</f>
        <v>-1.0027014617794521</v>
      </c>
      <c r="BD73" s="18">
        <f ca="1">AT73-AY73</f>
        <v>1.1174027291203231E-4</v>
      </c>
      <c r="BE73" s="18">
        <f ca="1">AU73-AZ73</f>
        <v>1.6424118530600218E-2</v>
      </c>
      <c r="BF73" s="15">
        <f ca="1">IF(AND(AV73&lt;&gt;0,BA73&lt;&gt;0),-1*BC73*AV73,0)</f>
        <v>182105.62598107519</v>
      </c>
      <c r="BG73" s="15">
        <f ca="1">IF(AND(AV73&lt;&gt;0,BA73&lt;&gt;0,AW73&lt;&gt;0,BB73&lt;&gt;0),BD73/AY73*$Y73,)</f>
        <v>-42491.121935830808</v>
      </c>
      <c r="BH73" s="15">
        <f ca="1">IF(AND(AW73&lt;&gt;0,BB73&lt;&gt;0),BE73*AO73*AW73,)</f>
        <v>48141.408192367227</v>
      </c>
      <c r="BI73" s="15">
        <f ca="1">IF(AND(AV73&lt;&gt;0,BA73&lt;&gt;0,AW73&lt;&gt;0,BB73&lt;&gt;0),$AI73-BF73-BG73-BH73-BL73,)</f>
        <v>226.76505212718621</v>
      </c>
      <c r="BJ73" s="15">
        <f ca="1">IF(OR(AV73=0,BA73=0,AW73=0,BB73=0),$AI73-BF73-BG73-BH73-BL73,)</f>
        <v>0</v>
      </c>
      <c r="BK73" s="15">
        <f ca="1">SUM(BF73:BJ73)</f>
        <v>187982.67728973881</v>
      </c>
      <c r="BL73" s="15">
        <f ca="1">IF($V73&lt;&gt;0,IF($V73&gt;0,$W73/$V73,-$W73/$V73))*$AD73</f>
        <v>2116418.7227102616</v>
      </c>
      <c r="BM73" s="15">
        <f ca="1">SUM(BK73:BL73)</f>
        <v>2304401.4000000004</v>
      </c>
      <c r="BN73" s="16">
        <f ca="1">_xll.DBRW($B$3,$R$37,$R$38,$R$40,$R$41,$R$42,$Q73,BN$2,BN$4,BN$3)</f>
        <v>0.10486750441641601</v>
      </c>
      <c r="BO73" s="16">
        <f ca="1">_xll.DBRW($B$3,$R$37,$R$38,$R$40,$R$41,$R$42,$Q73,BO$2,BO$4,BO$3)</f>
        <v>0.12980864999010225</v>
      </c>
      <c r="BP73" s="17">
        <f ca="1">-(BN73-BO73)*100</f>
        <v>2.4941145573686234</v>
      </c>
      <c r="BQ73" s="14">
        <f ca="1">$Z73-$AE73-CK73</f>
        <v>585851.20624726347</v>
      </c>
      <c r="BR73" s="15">
        <f ca="1">_xll.DBRW($B$3,$R$37,$R$38,$R$40,$R$41,$R$42,$Q73,BR$2,BR$4,BR$3)</f>
        <v>0.38351384072135702</v>
      </c>
      <c r="BS73" s="15">
        <f ca="1">_xll.DBRW($B$3,$R$37,$R$38,$R$40,$R$41,$R$42,$Q73,BS$2,BS$4,BS$3)</f>
        <v>1.2899133074918017</v>
      </c>
      <c r="BT73" s="15">
        <f ca="1">_xll.DBRW($B$3,$R$37,$R$38,$R$40,$R$41,$R$42,$Q73,BT$2,BT$4,BT$3)</f>
        <v>4.7173775089505146</v>
      </c>
      <c r="BU73" s="15">
        <f ca="1">_xll.DBRW($B$3,$R$37,$R$38,$R$40,$R$41,$R$42,$Q73,BU$2,BU$4,BU$3)</f>
        <v>6422895</v>
      </c>
      <c r="BV73" s="15">
        <f ca="1">_xll.DBRW($B$3,$R$37,$R$38,$R$40,$R$41,$R$42,$Q73,BV$2,BV$4,BV$3)</f>
        <v>4979323</v>
      </c>
      <c r="BW73" s="15">
        <f ca="1">_xll.DBRW($B$3,$R$37,$R$38,$R$40,$R$41,$R$42,$Q73,BW$2,BW$4,BW$3)</f>
        <v>0.48655589090359586</v>
      </c>
      <c r="BX73" s="15">
        <f ca="1">_xll.DBRW($B$3,$R$37,$R$38,$R$40,$R$41,$R$42,$Q73,BX$2,BX$4,BX$3)</f>
        <v>1.2541712569619479</v>
      </c>
      <c r="BY73" s="15">
        <f ca="1">_xll.DBRW($B$3,$R$37,$R$38,$R$40,$R$41,$R$42,$Q73,BY$2,BY$4,BY$3)</f>
        <v>4.7009533904199143</v>
      </c>
      <c r="BZ73" s="15">
        <f ca="1">_xll.DBRW($B$3,$R$37,$R$38,$R$40,$R$41,$R$42,$Q73,BZ$2,BZ$4,BZ$3)</f>
        <v>7213070</v>
      </c>
      <c r="CA73" s="15">
        <f ca="1">_xll.DBRW($B$3,$R$37,$R$38,$R$40,$R$41,$R$42,$Q73,CA$2,CA$4,CA$3)</f>
        <v>5751264</v>
      </c>
      <c r="CB73" s="15">
        <f ca="1">BR73-BW73</f>
        <v>-0.10304205018223883</v>
      </c>
      <c r="CC73" s="15">
        <f ca="1">BS73-BX73</f>
        <v>3.5742050529853797E-2</v>
      </c>
      <c r="CD73" s="15">
        <f ca="1">BT73-BY73</f>
        <v>1.6424118530600218E-2</v>
      </c>
      <c r="CE73" s="15">
        <f ca="1">IF(AND(BU73&lt;&gt;0,BZ73&lt;&gt;0),-1*CB73*BU73,0)</f>
        <v>661828.26890525082</v>
      </c>
      <c r="CF73" s="15">
        <f ca="1">IF(AND(BU73&lt;&gt;0,BZ73&lt;&gt;0,BV73&lt;&gt;0,CA73&lt;&gt;0),CC73/BX73*$Z73,)</f>
        <v>-70199.575396392815</v>
      </c>
      <c r="CG73" s="15">
        <f ca="1">IF(AND(BV73&lt;&gt;0,CA73&lt;&gt;0),CD73*BN73*BV73,)</f>
        <v>8576.168451036061</v>
      </c>
      <c r="CH73" s="15">
        <f ca="1">IF(AND(BU73&lt;&gt;0,BZ73&lt;&gt;0,BV73&lt;&gt;0,CA73&lt;&gt;0),$AJ73-CE73-CF73-CG73-CK73,)</f>
        <v>-14353.655712630542</v>
      </c>
      <c r="CI73" s="15">
        <f ca="1">IF(OR(BU73=0,BZ73=0,BV73=0,CA73=0),$AJ73-CE73-CF73-CG73-CK73,)</f>
        <v>0</v>
      </c>
      <c r="CJ73" s="15">
        <f ca="1">SUM(CE73:CI73)</f>
        <v>585851.20624726359</v>
      </c>
      <c r="CK73" s="15">
        <f ca="1">IF($V73&lt;&gt;0,IF($V73&gt;0,$W73/$V73,-$W73/$V73))*$AE73</f>
        <v>460441.36375273729</v>
      </c>
      <c r="CL73" s="15">
        <f ca="1">SUM(CJ73:CK73)</f>
        <v>1046292.5700000009</v>
      </c>
      <c r="CM73" s="16">
        <f ca="1">_xll.DBRW($B$3,$R$37,$R$38,$R$40,$R$41,$R$42,$Q73,CM$2,CM$4,CM$3)</f>
        <v>0.10793242197472422</v>
      </c>
      <c r="CN73" s="16">
        <f ca="1">_xll.DBRW($B$3,$R$37,$R$38,$R$40,$R$41,$R$42,$Q73,CN$2,CN$4,CN$3)</f>
        <v>0.10970518179475215</v>
      </c>
      <c r="CO73" s="17">
        <f ca="1">-(CM73-CN73)*100</f>
        <v>0.17727598200279332</v>
      </c>
      <c r="CP73" s="14">
        <f ca="1">$AA73-$AF73-DJ73</f>
        <v>41640.969372543972</v>
      </c>
      <c r="CQ73" s="15">
        <f ca="1">_xll.DBRW($B$3,$R$37,$R$38,$R$40,$R$41,$R$42,$Q73,CQ$2,CQ$4,CQ$3)</f>
        <v>1.0301106756786955</v>
      </c>
      <c r="CR73" s="15">
        <f ca="1">_xll.DBRW($B$3,$R$37,$R$38,$R$40,$R$41,$R$42,$Q73,CR$2,CR$4,CR$3)</f>
        <v>0.49427502493812914</v>
      </c>
      <c r="CS73" s="15">
        <f ca="1">_xll.DBRW($B$3,$R$37,$R$38,$R$40,$R$41,$R$42,$Q73,CS$2,CS$4,CS$3)</f>
        <v>4.7173775089505146</v>
      </c>
      <c r="CT73" s="15">
        <f ca="1">_xll.DBRW($B$3,$R$37,$R$38,$R$40,$R$41,$R$42,$Q73,CT$2,CT$4,CT$3)</f>
        <v>2461155</v>
      </c>
      <c r="CU73" s="15">
        <f ca="1">_xll.DBRW($B$3,$R$37,$R$38,$R$40,$R$41,$R$42,$Q73,CU$2,CU$4,CU$3)</f>
        <v>4979323</v>
      </c>
      <c r="CV73" s="15">
        <f ca="1">_xll.DBRW($B$3,$R$37,$R$38,$R$40,$R$41,$R$42,$Q73,CV$2,CV$4,CV$3)</f>
        <v>1.062419360442729</v>
      </c>
      <c r="CW73" s="15">
        <f ca="1">_xll.DBRW($B$3,$R$37,$R$38,$R$40,$R$41,$R$42,$Q73,CW$2,CW$4,CW$3)</f>
        <v>0.48541937911387828</v>
      </c>
      <c r="CX73" s="15">
        <f ca="1">_xll.DBRW($B$3,$R$37,$R$38,$R$40,$R$41,$R$42,$Q73,CX$2,CX$4,CX$3)</f>
        <v>4.7009533904199143</v>
      </c>
      <c r="CY73" s="15">
        <f ca="1">_xll.DBRW($B$3,$R$37,$R$38,$R$40,$R$41,$R$42,$Q73,CY$2,CY$4,CY$3)</f>
        <v>2791775</v>
      </c>
      <c r="CZ73" s="15">
        <f ca="1">_xll.DBRW($B$3,$R$37,$R$38,$R$40,$R$41,$R$42,$Q73,CZ$2,CZ$4,CZ$3)</f>
        <v>5751264</v>
      </c>
      <c r="DA73" s="15">
        <f ca="1">CQ73-CV73</f>
        <v>-3.230868476403348E-2</v>
      </c>
      <c r="DB73" s="15">
        <f ca="1">CR73-CW73</f>
        <v>8.8556458242508573E-3</v>
      </c>
      <c r="DC73" s="15">
        <f ca="1">CS73-CX73</f>
        <v>1.6424118530600218E-2</v>
      </c>
      <c r="DD73" s="15">
        <f ca="1">IF(AND(CT73&lt;&gt;0,CY73&lt;&gt;0),-1*DA73*CT73,0)</f>
        <v>79516.681050424813</v>
      </c>
      <c r="DE73" s="15">
        <f ca="1">IF(AND(CT73&lt;&gt;0,CY73&lt;&gt;0,CU73&lt;&gt;0,CZ73&lt;&gt;0),DB73/CW73*$AA73,)</f>
        <v>-46251.517067349443</v>
      </c>
      <c r="DF73" s="15">
        <f ca="1">IF(AND(CU73&lt;&gt;0,CZ73&lt;&gt;0),DC73*CM73*CU73,)</f>
        <v>8826.8204467602445</v>
      </c>
      <c r="DG73" s="15">
        <f ca="1">IF(AND(CT73&lt;&gt;0,CY73&lt;&gt;0,CU73&lt;&gt;0,CZ73&lt;&gt;0),$AK73-DD73-DE73-DF73-DJ73,)</f>
        <v>-451.01505729160272</v>
      </c>
      <c r="DH73" s="15">
        <f ca="1">IF(OR(CT73=0,CY73=0,CU73=0,CZ73=0),$AK73-DD73-DE73-DF73-DJ73,)</f>
        <v>0</v>
      </c>
      <c r="DI73" s="15">
        <f ca="1">SUM(DD73:DH73)</f>
        <v>41640.969372544016</v>
      </c>
      <c r="DJ73" s="15">
        <f ca="1">IF($V73&lt;&gt;0,IF($V73&gt;0,$W73/$V73,-$W73/$V73))*$AF73</f>
        <v>389132.80062745558</v>
      </c>
      <c r="DK73" s="15">
        <f ca="1">SUM(DI73:DJ73)</f>
        <v>430773.76999999961</v>
      </c>
      <c r="DL73" s="16">
        <f ca="1">_xll.DBRW($B$3,$R$37,$R$38,$R$40,$R$41,$R$42,$Q73,DL$2,DL$4,DL$3)</f>
        <v>2.5991144726759193E-4</v>
      </c>
      <c r="DM73" s="16">
        <f ca="1">_xll.DBRW($B$3,$R$37,$R$38,$R$40,$R$41,$R$42,$Q73,DM$2,DM$4,DM$3)</f>
        <v>0</v>
      </c>
      <c r="DN73" s="17">
        <f ca="1">-(DL73-DM73)*100</f>
        <v>-2.5991144726759192E-2</v>
      </c>
      <c r="DO73" s="14">
        <f ca="1">$AB73-$AG73-EI73</f>
        <v>-6105.15</v>
      </c>
      <c r="DP73" s="15">
        <f ca="1">_xll.DBRW($B$3,$R$37,$R$38,$R$40,$R$41,$R$42,$Q73,DP$2,DP$4,DP$3)</f>
        <v>32.848616448885473</v>
      </c>
      <c r="DQ73" s="15">
        <f ca="1">_xll.DBRW($B$3,$R$37,$R$38,$R$40,$R$41,$R$42,$Q73,DQ$2,DQ$4,DQ$3)</f>
        <v>3.7325785625303452E-5</v>
      </c>
      <c r="DR73" s="15">
        <f ca="1">_xll.DBRW($B$3,$R$37,$R$38,$R$40,$R$41,$R$42,$Q73,DR$2,DR$4,DR$3)</f>
        <v>4.7173775089505146</v>
      </c>
      <c r="DS73" s="15">
        <f ca="1">_xll.DBRW($B$3,$R$37,$R$38,$R$40,$R$41,$R$42,$Q73,DS$2,DS$4,DS$3)</f>
        <v>185.85714285714286</v>
      </c>
      <c r="DT73" s="15">
        <f ca="1">_xll.DBRW($B$3,$R$37,$R$38,$R$40,$R$41,$R$42,$Q73,DT$2,DT$4,DT$3)</f>
        <v>4979323</v>
      </c>
      <c r="DU73" s="15">
        <f ca="1">_xll.DBRW($B$3,$R$37,$R$38,$R$40,$R$41,$R$42,$Q73,DU$2,DU$4,DU$3)</f>
        <v>0</v>
      </c>
      <c r="DV73" s="15">
        <f ca="1">_xll.DBRW($B$3,$R$37,$R$38,$R$40,$R$41,$R$42,$Q73,DV$2,DV$4,DV$3)</f>
        <v>3.4079464966310012E-5</v>
      </c>
      <c r="DW73" s="15">
        <f ca="1">_xll.DBRW($B$3,$R$37,$R$38,$R$40,$R$41,$R$42,$Q73,DW$2,DW$4,DW$3)</f>
        <v>4.7009533904199143</v>
      </c>
      <c r="DX73" s="15">
        <f ca="1">_xll.DBRW($B$3,$R$37,$R$38,$R$40,$R$41,$R$42,$Q73,DX$2,DX$4,DX$3)</f>
        <v>196</v>
      </c>
      <c r="DY73" s="15">
        <f ca="1">_xll.DBRW($B$3,$R$37,$R$38,$R$40,$R$41,$R$42,$Q73,DY$2,DY$4,DY$3)</f>
        <v>5751264</v>
      </c>
      <c r="DZ73" s="15">
        <f ca="1">DP73-DU73</f>
        <v>32.848616448885473</v>
      </c>
      <c r="EA73" s="15">
        <f ca="1">DQ73-DV73</f>
        <v>3.24632065899344E-6</v>
      </c>
      <c r="EB73" s="15">
        <f ca="1">DR73-DW73</f>
        <v>1.6424118530600218E-2</v>
      </c>
      <c r="EC73" s="15">
        <f ca="1">IF(AND(DS73&lt;&gt;0,DX73&lt;&gt;0),-1*DZ73*DS73,0)</f>
        <v>-6105.1500000000005</v>
      </c>
      <c r="ED73" s="15">
        <f ca="1">IF(AND(DS73&lt;&gt;0,DX73&lt;&gt;0,DT73&lt;&gt;0,DY73&lt;&gt;0),EA73/DV73*$AB73,)</f>
        <v>-581.56061401922148</v>
      </c>
      <c r="EE73" s="15">
        <f ca="1">IF(AND(DT73&lt;&gt;0,DY73&lt;&gt;0),EB73*DL73*DT73,)</f>
        <v>21.255815769851665</v>
      </c>
      <c r="EF73" s="15">
        <f ca="1">IF(AND(DS73&lt;&gt;0,DX73&lt;&gt;0,DT73&lt;&gt;0,DY73&lt;&gt;0),$AL73-EC73-ED73-EE73-EI73,)</f>
        <v>560.30479824937072</v>
      </c>
      <c r="EG73" s="15">
        <f ca="1">IF(OR(DS73=0,DX73=0,DT73=0,DY73=0),$AL73-EC73-ED73-EE73-EI73,)</f>
        <v>0</v>
      </c>
      <c r="EH73" s="15">
        <f ca="1">SUM(EC73:EG73)</f>
        <v>-6105.15</v>
      </c>
      <c r="EI73" s="15">
        <f ca="1">IF($V73&lt;&gt;0,IF($V73&gt;0,$W73/$V73,-$W73/$V73))*$AG73</f>
        <v>0</v>
      </c>
      <c r="EJ73" s="15">
        <f ca="1">SUM(EH73:EI73)</f>
        <v>-6105.15</v>
      </c>
      <c r="EK73" s="16">
        <f ca="1">_xll.DBRW($B$3,$R$37,$R$38,$R$40,$R$41,$R$42,$Q73,EK$2,EK$4,EK$3)</f>
        <v>3.9041696483002979E-2</v>
      </c>
      <c r="EL73" s="16">
        <f ca="1">_xll.DBRW($B$3,$R$37,$R$38,$R$40,$R$41,$R$42,$Q73,EL$2,EL$4,EL$3)</f>
        <v>4.5088444019075899E-2</v>
      </c>
      <c r="EM73" s="17">
        <f ca="1">-(EK73-EL73)*100</f>
        <v>0.60467475360729206</v>
      </c>
      <c r="EN73" s="14">
        <f ca="1">$AC73-$AH73-FH73</f>
        <v>142034.14704489082</v>
      </c>
      <c r="EO73" s="15">
        <f ca="1">_xll.DBRW($B$3,$R$37,$R$38,$R$40,$R$41,$R$42,$Q73,EO$2,EO$4,EO$3)</f>
        <v>0.18417442090019065</v>
      </c>
      <c r="EP73" s="15">
        <f ca="1">_xll.DBRW($B$3,$R$37,$R$38,$R$40,$R$41,$R$42,$Q73,EP$2,EP$4,EP$3)</f>
        <v>1</v>
      </c>
      <c r="EQ73" s="15">
        <f ca="1">_xll.DBRW($B$3,$R$37,$R$38,$R$40,$R$41,$R$42,$Q73,EQ$2,EQ$4,EQ$3)</f>
        <v>4.7173775089505146</v>
      </c>
      <c r="ER73" s="15">
        <f ca="1">_xll.DBRW($B$3,$R$37,$R$38,$R$40,$R$41,$R$42,$Q73,ER$2,ER$4,ER$3)</f>
        <v>4979323</v>
      </c>
      <c r="ES73" s="15">
        <f ca="1">_xll.DBRW($B$3,$R$37,$R$38,$R$40,$R$41,$R$42,$Q73,ES$2,ES$4,ES$3)</f>
        <v>4979323</v>
      </c>
      <c r="ET73" s="15">
        <f ca="1">_xll.DBRW($B$3,$R$37,$R$38,$R$40,$R$41,$R$42,$Q73,ET$2,ET$4,ET$3)</f>
        <v>0.21195867378023336</v>
      </c>
      <c r="EU73" s="15">
        <f ca="1">_xll.DBRW($B$3,$R$37,$R$38,$R$40,$R$41,$R$42,$Q73,EU$2,EU$4,EU$3)</f>
        <v>1</v>
      </c>
      <c r="EV73" s="15">
        <f ca="1">_xll.DBRW($B$3,$R$37,$R$38,$R$40,$R$41,$R$42,$Q73,EV$2,EV$4,EV$3)</f>
        <v>4.7009533904199143</v>
      </c>
      <c r="EW73" s="15">
        <f ca="1">_xll.DBRW($B$3,$R$37,$R$38,$R$40,$R$41,$R$42,$Q73,EW$2,EW$4,EW$3)</f>
        <v>5751264</v>
      </c>
      <c r="EX73" s="15">
        <f ca="1">_xll.DBRW($B$3,$R$37,$R$38,$R$40,$R$41,$R$42,$Q73,EX$2,EX$4,EX$3)</f>
        <v>5751264</v>
      </c>
      <c r="EY73" s="15">
        <f ca="1">EO73-ET73</f>
        <v>-2.7784252880042715E-2</v>
      </c>
      <c r="EZ73" s="15">
        <f ca="1">EP73-EU73</f>
        <v>0</v>
      </c>
      <c r="FA73" s="15">
        <f ca="1">EQ73-EV73</f>
        <v>1.6424118530600218E-2</v>
      </c>
      <c r="FB73" s="15">
        <f ca="1">IF(AND(ER73&lt;&gt;0,EW73&lt;&gt;0),-1*EY73*ER73,0)</f>
        <v>138346.76940341294</v>
      </c>
      <c r="FC73" s="15">
        <f ca="1">IF(AND(ER73&lt;&gt;0,EW73&lt;&gt;0,ES73&lt;&gt;0,EX73&lt;&gt;0),EZ73/EU73*$AC73,)</f>
        <v>0</v>
      </c>
      <c r="FD73" s="15">
        <f ca="1">IF(AND(ES73&lt;&gt;0,EX73&lt;&gt;0),FA73*EK73*ES73,)</f>
        <v>3192.8686347192361</v>
      </c>
      <c r="FE73" s="15">
        <f ca="1">IF(AND(ER73&lt;&gt;0,EW73&lt;&gt;0,ES73&lt;&gt;0,EX73&lt;&gt;0),$AM73-FB73-FC73-FD73-FH73,)</f>
        <v>494.50900675865705</v>
      </c>
      <c r="FF73" s="15">
        <f ca="1">IF(OR(ER73=0,EW73=0,ES73=0,EX73=0),$AM73-FB73-FC73-FD73-FH73,)</f>
        <v>0</v>
      </c>
      <c r="FG73" s="15">
        <f ca="1">SUM(FB73:FF73)</f>
        <v>142034.14704489082</v>
      </c>
      <c r="FH73" s="15">
        <f ca="1">IF($V73&lt;&gt;0,IF($V73&gt;0,$W73/$V73,-$W73/$V73))*$AH73</f>
        <v>159932.21295510905</v>
      </c>
      <c r="FI73" s="15">
        <f ca="1">SUM(FG73:FH73)</f>
        <v>301966.35999999987</v>
      </c>
      <c r="FJ73" s="20"/>
      <c r="FK73" s="85">
        <f ca="1">BL73+CK73+DJ73+EI73+FH73</f>
        <v>3125925.1000455632</v>
      </c>
      <c r="FL73" s="21"/>
      <c r="FM73" s="22"/>
      <c r="FN73" s="104">
        <f ca="1">_xll.DBRW($B$3,$R$37,$R$38,$R$40,$R$41,$R$42,$Q73,FN$2,FN$4,FN$3)</f>
        <v>3740347.1700000018</v>
      </c>
      <c r="FO73" s="105">
        <f ca="1">IF(U73&lt;&gt;0,FN73/U73,0)</f>
        <v>0.15923589858364531</v>
      </c>
      <c r="FP73" s="104">
        <f ca="1">_xll.DBRW($B$3,$R$37,$R$38,$R$40,$R$41,$R$42,$Q73,FP$2,FP$4,FP$3)</f>
        <v>3210095.8900000011</v>
      </c>
      <c r="FQ73" s="105">
        <f ca="1">IF(V73&lt;&gt;0,FP73/V73,0)</f>
        <v>0.11873226614584832</v>
      </c>
      <c r="FR73" s="86">
        <f ca="1">FN73-FP73</f>
        <v>530251.28000000073</v>
      </c>
      <c r="FS73" s="103">
        <f ca="1">(FO73-FQ73)*100</f>
        <v>4.0503632437796995</v>
      </c>
      <c r="FT73" s="23"/>
      <c r="FV73" s="37"/>
      <c r="FW73" s="37"/>
      <c r="FX73" s="37"/>
      <c r="FY73" s="37"/>
      <c r="FZ73" s="37"/>
      <c r="GA73" s="37"/>
      <c r="GB73" s="37"/>
      <c r="GC73" s="37"/>
      <c r="GD73" s="37"/>
      <c r="GE73" s="37"/>
      <c r="GF73" s="37"/>
      <c r="GG73" s="37"/>
      <c r="GH73" s="37"/>
    </row>
    <row r="74" spans="1:190" ht="15" hidden="1" customHeight="1" x14ac:dyDescent="0.25">
      <c r="A74">
        <f ca="1">IF(ROW()=ROW($A$60),0,1)</f>
        <v>1</v>
      </c>
      <c r="D74" s="30"/>
      <c r="E74" s="30"/>
      <c r="F74" s="30">
        <f ca="1">IF(A74&lt;&gt;0,IF((AO74+BN74+CM74+DL74+EK74)&lt;&gt;0,ROUND((1-(AO74+BN74+CM74+DL74+EK74))-FO74,5),"VERIF. ELIGIBILITE PMM"),"CHECK "&amp;D58)</f>
        <v>0</v>
      </c>
      <c r="G74" s="30"/>
      <c r="H74" s="30"/>
      <c r="I74" s="30"/>
      <c r="J74" s="30">
        <f ca="1">IF(A74&lt;&gt;0,IF((AP74+BO74+CN74+DM74+EL74)&lt;&gt;0,ROUND((1-(AP74+BO74+CN74+DM74+EL74))-FQ74,5),"VERIF. ELIGIBILITE PMM"),"CHECK "&amp;D59)</f>
        <v>0</v>
      </c>
      <c r="K74" s="30">
        <f ca="1">IF(A74&lt;&gt;0,ROUND(W74+AR74+BQ74+CP74+DO74+EN74+FK74-FR74,5),"CHECK ")</f>
        <v>0</v>
      </c>
      <c r="L74" s="4"/>
      <c r="M74" s="9"/>
      <c r="N74" s="10"/>
      <c r="O74" s="9"/>
      <c r="P74" s="11"/>
      <c r="Q74" s="130" t="s">
        <v>508</v>
      </c>
      <c r="R74" s="130"/>
      <c r="S74" s="12"/>
      <c r="T74" s="13"/>
      <c r="U74" s="84">
        <f ca="1">_xll.DBRW($B$3,$R$37,$R$38,$R$40,$R$41,$R$42,$Q74,U$2,U$4,U$3)</f>
        <v>9592331.0799999982</v>
      </c>
      <c r="V74" s="84">
        <f ca="1">_xll.DBRW($B$3,$R$37,$R$38,$R$40,$R$41,$R$42,$Q74,V$2,V$4,V$3)</f>
        <v>12945617.520000001</v>
      </c>
      <c r="W74" s="85">
        <f ca="1">U74-V74</f>
        <v>-3353286.4400000032</v>
      </c>
      <c r="X74" s="106">
        <f ca="1">IF(V74&lt;&gt;0,W74/V74,0)</f>
        <v>-0.25902869714939664</v>
      </c>
      <c r="Y74" s="15">
        <f ca="1">_xll.DBRW($B$3,$R$37,$R$38,$R$40,$R$41,$R$42,$Q74,Y$2,Y$4,Y$3)</f>
        <v>-4748115.9600000009</v>
      </c>
      <c r="Z74" s="15">
        <f ca="1">_xll.DBRW($B$3,$R$37,$R$38,$R$40,$R$41,$R$42,$Q74,Z$2,Z$4,Z$3)</f>
        <v>-2647929.8500000006</v>
      </c>
      <c r="AA74" s="15">
        <f ca="1">_xll.DBRW($B$3,$R$37,$R$38,$R$40,$R$41,$R$42,$Q74,AA$2,AA$4,AA$3)</f>
        <v>-84.85</v>
      </c>
      <c r="AB74" s="15">
        <f ca="1">_xll.DBRW($B$3,$R$37,$R$38,$R$40,$R$41,$R$42,$Q74,AB$2,AB$4,AB$3)</f>
        <v>-471.300000000002</v>
      </c>
      <c r="AC74" s="15">
        <f ca="1">_xll.DBRW($B$3,$R$37,$R$38,$R$40,$R$41,$R$42,$Q74,AC$2,AC$4,AC$3)</f>
        <v>-5020652.7200000007</v>
      </c>
      <c r="AD74" s="15">
        <f ca="1">_xll.DBRW($B$3,$R$37,$R$38,$R$40,$R$41,$R$42,$Q74,AD$2,AD$4,AD$3)</f>
        <v>-5182273.07</v>
      </c>
      <c r="AE74" s="15">
        <f ca="1">_xll.DBRW($B$3,$R$37,$R$38,$R$40,$R$41,$R$42,$Q74,AE$2,AE$4,AE$3)</f>
        <v>-2874534.8300000005</v>
      </c>
      <c r="AF74" s="15">
        <f ca="1">_xll.DBRW($B$3,$R$37,$R$38,$R$40,$R$41,$R$42,$Q74,AF$2,AF$4,AF$3)</f>
        <v>0</v>
      </c>
      <c r="AG74" s="15">
        <f ca="1">_xll.DBRW($B$3,$R$37,$R$38,$R$40,$R$41,$R$42,$Q74,AG$2,AG$4,AG$3)</f>
        <v>-25417.39</v>
      </c>
      <c r="AH74" s="15">
        <f ca="1">_xll.DBRW($B$3,$R$37,$R$38,$R$40,$R$41,$R$42,$Q74,AH$2,AH$4,AH$3)</f>
        <v>-3760978.6600000006</v>
      </c>
      <c r="AI74" s="15">
        <f ca="1">Y74-AD74</f>
        <v>434157.1099999994</v>
      </c>
      <c r="AJ74" s="15">
        <f ca="1">Z74-AE74</f>
        <v>226604.97999999998</v>
      </c>
      <c r="AK74" s="15">
        <f ca="1">AA74-AF74</f>
        <v>-84.85</v>
      </c>
      <c r="AL74" s="15">
        <f ca="1">AB74-AG74</f>
        <v>24946.089999999997</v>
      </c>
      <c r="AM74" s="15">
        <f ca="1">AC74-AH74</f>
        <v>-1259674.06</v>
      </c>
      <c r="AN74" s="20"/>
      <c r="AO74" s="16">
        <f ca="1">_xll.DBRW($B$3,$R$37,$R$38,$R$40,$R$41,$R$42,$Q74,AO$2,AO$4,AO$3)</f>
        <v>0.49499083386517145</v>
      </c>
      <c r="AP74" s="16">
        <f ca="1">_xll.DBRW($B$3,$R$37,$R$38,$R$40,$R$41,$R$42,$Q74,AP$2,AP$4,AP$3)</f>
        <v>0.40031099806508108</v>
      </c>
      <c r="AQ74" s="17">
        <f ca="1">-(AO74-AP74)*100</f>
        <v>-9.4679835800090366</v>
      </c>
      <c r="AR74" s="14">
        <f ca="1">$Y74-$AD74-BL74</f>
        <v>-908200.33159450465</v>
      </c>
      <c r="AS74" s="18">
        <f ca="1">_xll.DBRW($B$3,$R$37,$R$38,$R$40,$R$41,$R$42,$Q74,AS$2,AS$4,AS$3)</f>
        <v>25.010073630429041</v>
      </c>
      <c r="AT74" s="19">
        <f ca="1">_xll.DBRW($B$3,$R$37,$R$38,$R$40,$R$41,$R$42,$Q74,AT$2,AT$4,AT$3)</f>
        <v>1.6990002513846967</v>
      </c>
      <c r="AU74" s="18">
        <f ca="1">_xll.DBRW($B$3,$R$37,$R$38,$R$40,$R$41,$R$42,$Q74,AU$2,AU$4,AU$3)</f>
        <v>85.84425908141759</v>
      </c>
      <c r="AV74" s="15">
        <f ca="1">_xll.DBRW($B$3,$R$37,$R$38,$R$40,$R$41,$R$42,$Q74,AV$2,AV$4,AV$3)</f>
        <v>189848.14</v>
      </c>
      <c r="AW74" s="15">
        <f ca="1">_xll.DBRW($B$3,$R$37,$R$38,$R$40,$R$41,$R$42,$Q74,AW$2,AW$4,AW$3)</f>
        <v>111741.09</v>
      </c>
      <c r="AX74" s="18">
        <f ca="1">_xll.DBRW($B$3,$R$37,$R$38,$R$40,$R$41,$R$42,$Q74,AX$2,AX$4,AX$3)</f>
        <v>25.003153309501016</v>
      </c>
      <c r="AY74" s="19">
        <f ca="1">_xll.DBRW($B$3,$R$37,$R$38,$R$40,$R$41,$R$42,$Q74,AY$2,AY$4,AY$3)</f>
        <v>1.6634931861034825</v>
      </c>
      <c r="AZ74" s="18">
        <f ca="1">_xll.DBRW($B$3,$R$37,$R$38,$R$40,$R$41,$R$42,$Q74,AZ$2,AZ$4,AZ$3)</f>
        <v>103.90065564647243</v>
      </c>
      <c r="BA74" s="15">
        <f ca="1">_xll.DBRW($B$3,$R$37,$R$38,$R$40,$R$41,$R$42,$Q74,BA$2,BA$4,BA$3)</f>
        <v>207264.78</v>
      </c>
      <c r="BB74" s="15">
        <f ca="1">_xll.DBRW($B$3,$R$37,$R$38,$R$40,$R$41,$R$42,$Q74,BB$2,BB$4,BB$3)</f>
        <v>124596.11000000002</v>
      </c>
      <c r="BC74" s="18">
        <f ca="1">AS74-AX74</f>
        <v>6.9203209280246369E-3</v>
      </c>
      <c r="BD74" s="18">
        <f ca="1">AT74-AY74</f>
        <v>3.5507065281214167E-2</v>
      </c>
      <c r="BE74" s="18">
        <f ca="1">AU74-AZ74</f>
        <v>-18.05639656505484</v>
      </c>
      <c r="BF74" s="15">
        <f ca="1">IF(AND(AV74&lt;&gt;0,BA74&lt;&gt;0),-1*BC74*AV74,0)</f>
        <v>-1313.8100563885514</v>
      </c>
      <c r="BG74" s="15">
        <f ca="1">IF(AND(AV74&lt;&gt;0,BA74&lt;&gt;0,AW74&lt;&gt;0,BB74&lt;&gt;0),BD74/AY74*$Y74,)</f>
        <v>-101347.97350712272</v>
      </c>
      <c r="BH74" s="15">
        <f ca="1">IF(AND(AW74&lt;&gt;0,BB74&lt;&gt;0),BE74*AO74*AW74,)</f>
        <v>-998714.01568406797</v>
      </c>
      <c r="BI74" s="15">
        <f ca="1">IF(AND(AV74&lt;&gt;0,BA74&lt;&gt;0,AW74&lt;&gt;0,BB74&lt;&gt;0),$AI74-BF74-BG74-BH74-BL74,)</f>
        <v>193175.46765307453</v>
      </c>
      <c r="BJ74" s="15">
        <f ca="1">IF(OR(AV74=0,BA74=0,AW74=0,BB74=0),$AI74-BF74-BG74-BH74-BL74,)</f>
        <v>0</v>
      </c>
      <c r="BK74" s="15">
        <f ca="1">SUM(BF74:BJ74)</f>
        <v>-908200.33159450465</v>
      </c>
      <c r="BL74" s="15">
        <f ca="1">IF($V74&lt;&gt;0,IF($V74&gt;0,$W74/$V74,-$W74/$V74))*$AD74</f>
        <v>1342357.4415945041</v>
      </c>
      <c r="BM74" s="15">
        <f ca="1">SUM(BK74:BL74)</f>
        <v>434157.1099999994</v>
      </c>
      <c r="BN74" s="16">
        <f ca="1">_xll.DBRW($B$3,$R$37,$R$38,$R$40,$R$41,$R$42,$Q74,BN$2,BN$4,BN$3)</f>
        <v>0.27604654467368533</v>
      </c>
      <c r="BO74" s="16">
        <f ca="1">_xll.DBRW($B$3,$R$37,$R$38,$R$40,$R$41,$R$42,$Q74,BO$2,BO$4,BO$3)</f>
        <v>0.22204694566010935</v>
      </c>
      <c r="BP74" s="17">
        <f ca="1">-(BN74-BO74)*100</f>
        <v>-5.3999599013575983</v>
      </c>
      <c r="BQ74" s="14">
        <f ca="1">$Z74-$AE74-CK74</f>
        <v>-517982.03192546254</v>
      </c>
      <c r="BR74" s="15">
        <f ca="1">_xll.DBRW($B$3,$R$37,$R$38,$R$40,$R$41,$R$42,$Q74,BR$2,BR$4,BR$3)</f>
        <v>0.78977050981424735</v>
      </c>
      <c r="BS74" s="15">
        <f ca="1">_xll.DBRW($B$3,$R$37,$R$38,$R$40,$R$41,$R$42,$Q74,BS$2,BS$4,BS$3)</f>
        <v>30.004932831781041</v>
      </c>
      <c r="BT74" s="15">
        <f ca="1">_xll.DBRW($B$3,$R$37,$R$38,$R$40,$R$41,$R$42,$Q74,BT$2,BT$4,BT$3)</f>
        <v>85.84425908141759</v>
      </c>
      <c r="BU74" s="15">
        <f ca="1">_xll.DBRW($B$3,$R$37,$R$38,$R$40,$R$41,$R$42,$Q74,BU$2,BU$4,BU$3)</f>
        <v>3352783.9</v>
      </c>
      <c r="BV74" s="15">
        <f ca="1">_xll.DBRW($B$3,$R$37,$R$38,$R$40,$R$41,$R$42,$Q74,BV$2,BV$4,BV$3)</f>
        <v>111741.09</v>
      </c>
      <c r="BW74" s="15">
        <f ca="1">_xll.DBRW($B$3,$R$37,$R$38,$R$40,$R$41,$R$42,$Q74,BW$2,BW$4,BW$3)</f>
        <v>0.79803651525982389</v>
      </c>
      <c r="BX74" s="15">
        <f ca="1">_xll.DBRW($B$3,$R$37,$R$38,$R$40,$R$41,$R$42,$Q74,BX$2,BX$4,BX$3)</f>
        <v>28.909483209387513</v>
      </c>
      <c r="BY74" s="15">
        <f ca="1">_xll.DBRW($B$3,$R$37,$R$38,$R$40,$R$41,$R$42,$Q74,BY$2,BY$4,BY$3)</f>
        <v>103.90065564647243</v>
      </c>
      <c r="BZ74" s="15">
        <f ca="1">_xll.DBRW($B$3,$R$37,$R$38,$R$40,$R$41,$R$42,$Q74,BZ$2,BZ$4,BZ$3)</f>
        <v>3602009.15</v>
      </c>
      <c r="CA74" s="15">
        <f ca="1">_xll.DBRW($B$3,$R$37,$R$38,$R$40,$R$41,$R$42,$Q74,CA$2,CA$4,CA$3)</f>
        <v>124596.11000000002</v>
      </c>
      <c r="CB74" s="15">
        <f ca="1">BR74-BW74</f>
        <v>-8.2660054455765408E-3</v>
      </c>
      <c r="CC74" s="15">
        <f ca="1">BS74-BX74</f>
        <v>1.0954496223935273</v>
      </c>
      <c r="CD74" s="15">
        <f ca="1">BT74-BY74</f>
        <v>-18.05639656505484</v>
      </c>
      <c r="CE74" s="15">
        <f ca="1">IF(AND(BU74&lt;&gt;0,BZ74&lt;&gt;0),-1*CB74*BU74,0)</f>
        <v>27714.129975241351</v>
      </c>
      <c r="CF74" s="15">
        <f ca="1">IF(AND(BU74&lt;&gt;0,BZ74&lt;&gt;0,BV74&lt;&gt;0,CA74&lt;&gt;0),CC74/BX74*$Z74,)</f>
        <v>-100336.40979666977</v>
      </c>
      <c r="CG74" s="15">
        <f ca="1">IF(AND(BV74&lt;&gt;0,CA74&lt;&gt;0),CD74*BN74*BV74,)</f>
        <v>-556962.94614995283</v>
      </c>
      <c r="CH74" s="15">
        <f ca="1">IF(AND(BU74&lt;&gt;0,BZ74&lt;&gt;0,BV74&lt;&gt;0,CA74&lt;&gt;0),$AJ74-CE74-CF74-CG74-CK74,)</f>
        <v>111603.19404591864</v>
      </c>
      <c r="CI74" s="15">
        <f ca="1">IF(OR(BU74=0,BZ74=0,BV74=0,CA74=0),$AJ74-CE74-CF74-CG74-CK74,)</f>
        <v>0</v>
      </c>
      <c r="CJ74" s="15">
        <f ca="1">SUM(CE74:CI74)</f>
        <v>-517982.03192546265</v>
      </c>
      <c r="CK74" s="15">
        <f ca="1">IF($V74&lt;&gt;0,IF($V74&gt;0,$W74/$V74,-$W74/$V74))*$AE74</f>
        <v>744587.01192546252</v>
      </c>
      <c r="CL74" s="15">
        <f ca="1">SUM(CJ74:CK74)</f>
        <v>226604.97999999986</v>
      </c>
      <c r="CM74" s="16">
        <f ca="1">_xll.DBRW($B$3,$R$37,$R$38,$R$40,$R$41,$R$42,$Q74,CM$2,CM$4,CM$3)</f>
        <v>8.8456079437158032E-6</v>
      </c>
      <c r="CN74" s="16">
        <f ca="1">_xll.DBRW($B$3,$R$37,$R$38,$R$40,$R$41,$R$42,$Q74,CN$2,CN$4,CN$3)</f>
        <v>0</v>
      </c>
      <c r="CO74" s="17">
        <f ca="1">-(CM74-CN74)*100</f>
        <v>-8.8456079437158029E-4</v>
      </c>
      <c r="CP74" s="14">
        <f ca="1">$AA74-$AF74-DJ74</f>
        <v>-84.85</v>
      </c>
      <c r="CQ74" s="15">
        <f ca="1">_xll.DBRW($B$3,$R$37,$R$38,$R$40,$R$41,$R$42,$Q74,CQ$2,CQ$4,CQ$3)</f>
        <v>0</v>
      </c>
      <c r="CR74" s="15">
        <f ca="1">_xll.DBRW($B$3,$R$37,$R$38,$R$40,$R$41,$R$42,$Q74,CR$2,CR$4,CR$3)</f>
        <v>0</v>
      </c>
      <c r="CS74" s="15">
        <f ca="1">_xll.DBRW($B$3,$R$37,$R$38,$R$40,$R$41,$R$42,$Q74,CS$2,CS$4,CS$3)</f>
        <v>0</v>
      </c>
      <c r="CT74" s="15">
        <f ca="1">_xll.DBRW($B$3,$R$37,$R$38,$R$40,$R$41,$R$42,$Q74,CT$2,CT$4,CT$3)</f>
        <v>0</v>
      </c>
      <c r="CU74" s="15">
        <f ca="1">_xll.DBRW($B$3,$R$37,$R$38,$R$40,$R$41,$R$42,$Q74,CU$2,CU$4,CU$3)</f>
        <v>0</v>
      </c>
      <c r="CV74" s="15">
        <f ca="1">_xll.DBRW($B$3,$R$37,$R$38,$R$40,$R$41,$R$42,$Q74,CV$2,CV$4,CV$3)</f>
        <v>0</v>
      </c>
      <c r="CW74" s="15">
        <f ca="1">_xll.DBRW($B$3,$R$37,$R$38,$R$40,$R$41,$R$42,$Q74,CW$2,CW$4,CW$3)</f>
        <v>0</v>
      </c>
      <c r="CX74" s="15">
        <f ca="1">_xll.DBRW($B$3,$R$37,$R$38,$R$40,$R$41,$R$42,$Q74,CX$2,CX$4,CX$3)</f>
        <v>0</v>
      </c>
      <c r="CY74" s="15">
        <f ca="1">_xll.DBRW($B$3,$R$37,$R$38,$R$40,$R$41,$R$42,$Q74,CY$2,CY$4,CY$3)</f>
        <v>0</v>
      </c>
      <c r="CZ74" s="15">
        <f ca="1">_xll.DBRW($B$3,$R$37,$R$38,$R$40,$R$41,$R$42,$Q74,CZ$2,CZ$4,CZ$3)</f>
        <v>0</v>
      </c>
      <c r="DA74" s="15">
        <f ca="1">CQ74-CV74</f>
        <v>0</v>
      </c>
      <c r="DB74" s="15">
        <f ca="1">CR74-CW74</f>
        <v>0</v>
      </c>
      <c r="DC74" s="15">
        <f ca="1">CS74-CX74</f>
        <v>0</v>
      </c>
      <c r="DD74" s="15">
        <f ca="1">IF(AND(CT74&lt;&gt;0,CY74&lt;&gt;0),-1*DA74*CT74,0)</f>
        <v>0</v>
      </c>
      <c r="DE74" s="15">
        <f ca="1">IF(AND(CT74&lt;&gt;0,CY74&lt;&gt;0,CU74&lt;&gt;0,CZ74&lt;&gt;0),DB74/CW74*$AA74,)</f>
        <v>0</v>
      </c>
      <c r="DF74" s="15">
        <f ca="1">IF(AND(CU74&lt;&gt;0,CZ74&lt;&gt;0),DC74*CM74*CU74,)</f>
        <v>0</v>
      </c>
      <c r="DG74" s="15">
        <f ca="1">IF(AND(CT74&lt;&gt;0,CY74&lt;&gt;0,CU74&lt;&gt;0,CZ74&lt;&gt;0),$AK74-DD74-DE74-DF74-DJ74,)</f>
        <v>0</v>
      </c>
      <c r="DH74" s="15">
        <f ca="1">IF(OR(CT74=0,CY74=0,CU74=0,CZ74=0),$AK74-DD74-DE74-DF74-DJ74,)</f>
        <v>-84.85</v>
      </c>
      <c r="DI74" s="15">
        <f ca="1">SUM(DD74:DH74)</f>
        <v>-84.85</v>
      </c>
      <c r="DJ74" s="15">
        <f ca="1">IF($V74&lt;&gt;0,IF($V74&gt;0,$W74/$V74,-$W74/$V74))*$AF74</f>
        <v>0</v>
      </c>
      <c r="DK74" s="15">
        <f ca="1">SUM(DI74:DJ74)</f>
        <v>-84.85</v>
      </c>
      <c r="DL74" s="16">
        <f ca="1">_xll.DBRW($B$3,$R$37,$R$38,$R$40,$R$41,$R$42,$Q74,DL$2,DL$4,DL$3)</f>
        <v>4.9132999692083255E-5</v>
      </c>
      <c r="DM74" s="16">
        <f ca="1">_xll.DBRW($B$3,$R$37,$R$38,$R$40,$R$41,$R$42,$Q74,DM$2,DM$4,DM$3)</f>
        <v>1.9633972624891823E-3</v>
      </c>
      <c r="DN74" s="17">
        <f ca="1">-(DL74-DM74)*100</f>
        <v>0.1914264262797099</v>
      </c>
      <c r="DO74" s="14">
        <f ca="1">$AB74-$AG74-EI74</f>
        <v>18362.256583361894</v>
      </c>
      <c r="DP74" s="15">
        <f ca="1">_xll.DBRW($B$3,$R$37,$R$38,$R$40,$R$41,$R$42,$Q74,DP$2,DP$4,DP$3)</f>
        <v>0</v>
      </c>
      <c r="DQ74" s="15">
        <f ca="1">_xll.DBRW($B$3,$R$37,$R$38,$R$40,$R$41,$R$42,$Q74,DQ$2,DQ$4,DQ$3)</f>
        <v>0</v>
      </c>
      <c r="DR74" s="15">
        <f ca="1">_xll.DBRW($B$3,$R$37,$R$38,$R$40,$R$41,$R$42,$Q74,DR$2,DR$4,DR$3)</f>
        <v>0</v>
      </c>
      <c r="DS74" s="15">
        <f ca="1">_xll.DBRW($B$3,$R$37,$R$38,$R$40,$R$41,$R$42,$Q74,DS$2,DS$4,DS$3)</f>
        <v>0</v>
      </c>
      <c r="DT74" s="15">
        <f ca="1">_xll.DBRW($B$3,$R$37,$R$38,$R$40,$R$41,$R$42,$Q74,DT$2,DT$4,DT$3)</f>
        <v>0</v>
      </c>
      <c r="DU74" s="15">
        <f ca="1">_xll.DBRW($B$3,$R$37,$R$38,$R$40,$R$41,$R$42,$Q74,DU$2,DU$4,DU$3)</f>
        <v>0</v>
      </c>
      <c r="DV74" s="15">
        <f ca="1">_xll.DBRW($B$3,$R$37,$R$38,$R$40,$R$41,$R$42,$Q74,DV$2,DV$4,DV$3)</f>
        <v>0</v>
      </c>
      <c r="DW74" s="15">
        <f ca="1">_xll.DBRW($B$3,$R$37,$R$38,$R$40,$R$41,$R$42,$Q74,DW$2,DW$4,DW$3)</f>
        <v>0</v>
      </c>
      <c r="DX74" s="15">
        <f ca="1">_xll.DBRW($B$3,$R$37,$R$38,$R$40,$R$41,$R$42,$Q74,DX$2,DX$4,DX$3)</f>
        <v>0</v>
      </c>
      <c r="DY74" s="15">
        <f ca="1">_xll.DBRW($B$3,$R$37,$R$38,$R$40,$R$41,$R$42,$Q74,DY$2,DY$4,DY$3)</f>
        <v>0</v>
      </c>
      <c r="DZ74" s="15">
        <f ca="1">DP74-DU74</f>
        <v>0</v>
      </c>
      <c r="EA74" s="15">
        <f ca="1">DQ74-DV74</f>
        <v>0</v>
      </c>
      <c r="EB74" s="15">
        <f ca="1">DR74-DW74</f>
        <v>0</v>
      </c>
      <c r="EC74" s="15">
        <f ca="1">IF(AND(DS74&lt;&gt;0,DX74&lt;&gt;0),-1*DZ74*DS74,0)</f>
        <v>0</v>
      </c>
      <c r="ED74" s="15">
        <f ca="1">IF(AND(DS74&lt;&gt;0,DX74&lt;&gt;0,DT74&lt;&gt;0,DY74&lt;&gt;0),EA74/DV74*$AB74,)</f>
        <v>0</v>
      </c>
      <c r="EE74" s="15">
        <f ca="1">IF(AND(DT74&lt;&gt;0,DY74&lt;&gt;0),EB74*DL74*DT74,)</f>
        <v>0</v>
      </c>
      <c r="EF74" s="15">
        <f ca="1">IF(AND(DS74&lt;&gt;0,DX74&lt;&gt;0,DT74&lt;&gt;0,DY74&lt;&gt;0),$AL74-EC74-ED74-EE74-EI74,)</f>
        <v>0</v>
      </c>
      <c r="EG74" s="15">
        <f ca="1">IF(OR(DS74=0,DX74=0,DT74=0,DY74=0),$AL74-EC74-ED74-EE74-EI74,)</f>
        <v>18362.256583361894</v>
      </c>
      <c r="EH74" s="15">
        <f ca="1">SUM(EC74:EG74)</f>
        <v>18362.256583361894</v>
      </c>
      <c r="EI74" s="15">
        <f ca="1">IF($V74&lt;&gt;0,IF($V74&gt;0,$W74/$V74,-$W74/$V74))*$AG74</f>
        <v>6583.8334166381028</v>
      </c>
      <c r="EJ74" s="15">
        <f ca="1">SUM(EH74:EI74)</f>
        <v>24946.089999999997</v>
      </c>
      <c r="EK74" s="16">
        <f ca="1">_xll.DBRW($B$3,$R$37,$R$38,$R$40,$R$41,$R$42,$Q74,EK$2,EK$4,EK$3)</f>
        <v>0.52340277646046396</v>
      </c>
      <c r="EL74" s="16">
        <f ca="1">_xll.DBRW($B$3,$R$37,$R$38,$R$40,$R$41,$R$42,$Q74,EL$2,EL$4,EL$3)</f>
        <v>0.29052137946989182</v>
      </c>
      <c r="EM74" s="17">
        <f ca="1">-(EK74-EL74)*100</f>
        <v>-23.288139699057215</v>
      </c>
      <c r="EN74" s="14">
        <f ca="1">$AC74-$AH74-FH74</f>
        <v>-2233875.4623064836</v>
      </c>
      <c r="EO74" s="15">
        <f ca="1">_xll.DBRW($B$3,$R$37,$R$38,$R$40,$R$41,$R$42,$Q74,EO$2,EO$4,EO$3)</f>
        <v>44.93112354640536</v>
      </c>
      <c r="EP74" s="15">
        <f ca="1">_xll.DBRW($B$3,$R$37,$R$38,$R$40,$R$41,$R$42,$Q74,EP$2,EP$4,EP$3)</f>
        <v>1</v>
      </c>
      <c r="EQ74" s="15">
        <f ca="1">_xll.DBRW($B$3,$R$37,$R$38,$R$40,$R$41,$R$42,$Q74,EQ$2,EQ$4,EQ$3)</f>
        <v>85.84425908141759</v>
      </c>
      <c r="ER74" s="15">
        <f ca="1">_xll.DBRW($B$3,$R$37,$R$38,$R$40,$R$41,$R$42,$Q74,ER$2,ER$4,ER$3)</f>
        <v>111741.09</v>
      </c>
      <c r="ES74" s="15">
        <f ca="1">_xll.DBRW($B$3,$R$37,$R$38,$R$40,$R$41,$R$42,$Q74,ES$2,ES$4,ES$3)</f>
        <v>111741.09</v>
      </c>
      <c r="ET74" s="15">
        <f ca="1">_xll.DBRW($B$3,$R$37,$R$38,$R$40,$R$41,$R$42,$Q74,ET$2,ET$4,ET$3)</f>
        <v>30.185361806239374</v>
      </c>
      <c r="EU74" s="15">
        <f ca="1">_xll.DBRW($B$3,$R$37,$R$38,$R$40,$R$41,$R$42,$Q74,EU$2,EU$4,EU$3)</f>
        <v>1</v>
      </c>
      <c r="EV74" s="15">
        <f ca="1">_xll.DBRW($B$3,$R$37,$R$38,$R$40,$R$41,$R$42,$Q74,EV$2,EV$4,EV$3)</f>
        <v>103.90065564647243</v>
      </c>
      <c r="EW74" s="15">
        <f ca="1">_xll.DBRW($B$3,$R$37,$R$38,$R$40,$R$41,$R$42,$Q74,EW$2,EW$4,EW$3)</f>
        <v>124596.11000000002</v>
      </c>
      <c r="EX74" s="15">
        <f ca="1">_xll.DBRW($B$3,$R$37,$R$38,$R$40,$R$41,$R$42,$Q74,EX$2,EX$4,EX$3)</f>
        <v>124596.11000000002</v>
      </c>
      <c r="EY74" s="15">
        <f ca="1">EO74-ET74</f>
        <v>14.745761740165985</v>
      </c>
      <c r="EZ74" s="15">
        <f ca="1">EP74-EU74</f>
        <v>0</v>
      </c>
      <c r="FA74" s="15">
        <f ca="1">EQ74-EV74</f>
        <v>-18.05639656505484</v>
      </c>
      <c r="FB74" s="15">
        <f ca="1">IF(AND(ER74&lt;&gt;0,EW74&lt;&gt;0),-1*EY74*ER74,0)</f>
        <v>-1647707.489726444</v>
      </c>
      <c r="FC74" s="15">
        <f ca="1">IF(AND(ER74&lt;&gt;0,EW74&lt;&gt;0,ES74&lt;&gt;0,EX74&lt;&gt;0),EZ74/EU74*$AC74,)</f>
        <v>0</v>
      </c>
      <c r="FD74" s="15">
        <f ca="1">IF(AND(ES74&lt;&gt;0,EX74&lt;&gt;0),FA74*EK74*ES74,)</f>
        <v>-1056039.1282748575</v>
      </c>
      <c r="FE74" s="15">
        <f ca="1">IF(AND(ER74&lt;&gt;0,EW74&lt;&gt;0,ES74&lt;&gt;0,EX74&lt;&gt;0),$AM74-FB74-FC74-FD74-FH74,)</f>
        <v>469871.15569481777</v>
      </c>
      <c r="FF74" s="15">
        <f ca="1">IF(OR(ER74=0,EW74=0,ES74=0,EX74=0),$AM74-FB74-FC74-FD74-FH74,)</f>
        <v>0</v>
      </c>
      <c r="FG74" s="15">
        <f ca="1">SUM(FB74:FF74)</f>
        <v>-2233875.4623064841</v>
      </c>
      <c r="FH74" s="15">
        <f ca="1">IF($V74&lt;&gt;0,IF($V74&gt;0,$W74/$V74,-$W74/$V74))*$AH74</f>
        <v>974201.40230648371</v>
      </c>
      <c r="FI74" s="15">
        <f ca="1">SUM(FG74:FH74)</f>
        <v>-1259674.0600000005</v>
      </c>
      <c r="FJ74" s="20"/>
      <c r="FK74" s="85">
        <f ca="1">BL74+CK74+DJ74+EI74+FH74</f>
        <v>3067729.6892430885</v>
      </c>
      <c r="FL74" s="21"/>
      <c r="FM74" s="22"/>
      <c r="FN74" s="104">
        <f ca="1">_xll.DBRW($B$3,$R$37,$R$38,$R$40,$R$41,$R$42,$Q74,FN$2,FN$4,FN$3)</f>
        <v>-2824923.6000000015</v>
      </c>
      <c r="FO74" s="105">
        <f ca="1">IF(U74&lt;&gt;0,FN74/U74,0)</f>
        <v>-0.29449813360695659</v>
      </c>
      <c r="FP74" s="104">
        <f ca="1">_xll.DBRW($B$3,$R$37,$R$38,$R$40,$R$41,$R$42,$Q74,FP$2,FP$4,FP$3)</f>
        <v>1102413.5699999989</v>
      </c>
      <c r="FQ74" s="105">
        <f ca="1">IF(V74&lt;&gt;0,FP74/V74,0)</f>
        <v>8.515727954242841E-2</v>
      </c>
      <c r="FR74" s="86">
        <f ca="1">FN74-FP74</f>
        <v>-3927337.1700000004</v>
      </c>
      <c r="FS74" s="103">
        <f ca="1">(FO74-FQ74)*100</f>
        <v>-37.965541314938498</v>
      </c>
      <c r="FT74" s="23"/>
      <c r="FV74" s="37"/>
      <c r="FW74" s="37"/>
      <c r="FX74" s="37"/>
      <c r="FY74" s="37"/>
      <c r="FZ74" s="37"/>
      <c r="GA74" s="37"/>
      <c r="GB74" s="37"/>
      <c r="GC74" s="37"/>
      <c r="GD74" s="37"/>
      <c r="GE74" s="37"/>
      <c r="GF74" s="37"/>
      <c r="GG74" s="37"/>
      <c r="GH74" s="37"/>
    </row>
    <row r="75" spans="1:190" ht="15" hidden="1" customHeight="1" x14ac:dyDescent="0.25">
      <c r="A75">
        <f ca="1">IF(ROW()=ROW($A$60),0,1)</f>
        <v>1</v>
      </c>
      <c r="D75" s="30"/>
      <c r="E75" s="30"/>
      <c r="F75" s="30">
        <f ca="1">IF(A75&lt;&gt;0,IF((AO75+BN75+CM75+DL75+EK75)&lt;&gt;0,ROUND((1-(AO75+BN75+CM75+DL75+EK75))-FO75,5),"VERIF. ELIGIBILITE PMM"),"CHECK "&amp;D59)</f>
        <v>0</v>
      </c>
      <c r="G75" s="30"/>
      <c r="H75" s="30"/>
      <c r="I75" s="30"/>
      <c r="J75" s="30">
        <f ca="1">IF(A75&lt;&gt;0,IF((AP75+BO75+CN75+DM75+EL75)&lt;&gt;0,ROUND((1-(AP75+BO75+CN75+DM75+EL75))-FQ75,5),"VERIF. ELIGIBILITE PMM"),"CHECK "&amp;D60)</f>
        <v>0</v>
      </c>
      <c r="K75" s="30">
        <f ca="1">IF(A75&lt;&gt;0,ROUND(W75+AR75+BQ75+CP75+DO75+EN75+FK75-FR75,5),"CHECK ")</f>
        <v>0</v>
      </c>
      <c r="L75" s="4"/>
      <c r="M75" s="9"/>
      <c r="N75" s="10"/>
      <c r="O75" s="9"/>
      <c r="P75" s="11"/>
      <c r="Q75" s="130" t="s">
        <v>325</v>
      </c>
      <c r="R75" s="130"/>
      <c r="S75" s="12"/>
      <c r="T75" s="13"/>
      <c r="U75" s="84">
        <f ca="1">_xll.DBRW($B$3,$R$37,$R$38,$R$40,$R$41,$R$42,$Q75,U$2,U$4,U$3)</f>
        <v>13635975.540000003</v>
      </c>
      <c r="V75" s="84">
        <f ca="1">_xll.DBRW($B$3,$R$37,$R$38,$R$40,$R$41,$R$42,$Q75,V$2,V$4,V$3)</f>
        <v>16932695.920000006</v>
      </c>
      <c r="W75" s="85">
        <f ca="1">U75-V75</f>
        <v>-3296720.3800000027</v>
      </c>
      <c r="X75" s="106">
        <f ca="1">IF(V75&lt;&gt;0,W75/V75,0)</f>
        <v>-0.19469554024802929</v>
      </c>
      <c r="Y75" s="15">
        <f ca="1">_xll.DBRW($B$3,$R$37,$R$38,$R$40,$R$41,$R$42,$Q75,Y$2,Y$4,Y$3)</f>
        <v>-9776069.620000001</v>
      </c>
      <c r="Z75" s="15">
        <f ca="1">_xll.DBRW($B$3,$R$37,$R$38,$R$40,$R$41,$R$42,$Q75,Z$2,Z$4,Z$3)</f>
        <v>-1949145.64</v>
      </c>
      <c r="AA75" s="15">
        <f ca="1">_xll.DBRW($B$3,$R$37,$R$38,$R$40,$R$41,$R$42,$Q75,AA$2,AA$4,AA$3)</f>
        <v>-1427952.1300000001</v>
      </c>
      <c r="AB75" s="15">
        <f ca="1">_xll.DBRW($B$3,$R$37,$R$38,$R$40,$R$41,$R$42,$Q75,AB$2,AB$4,AB$3)</f>
        <v>-512552.51000000007</v>
      </c>
      <c r="AC75" s="15">
        <f ca="1">_xll.DBRW($B$3,$R$37,$R$38,$R$40,$R$41,$R$42,$Q75,AC$2,AC$4,AC$3)</f>
        <v>-1792726.3700000006</v>
      </c>
      <c r="AD75" s="15">
        <f ca="1">_xll.DBRW($B$3,$R$37,$R$38,$R$40,$R$41,$R$42,$Q75,AD$2,AD$4,AD$3)</f>
        <v>-7740481.79</v>
      </c>
      <c r="AE75" s="15">
        <f ca="1">_xll.DBRW($B$3,$R$37,$R$38,$R$40,$R$41,$R$42,$Q75,AE$2,AE$4,AE$3)</f>
        <v>-2130269.3600000003</v>
      </c>
      <c r="AF75" s="15">
        <f ca="1">_xll.DBRW($B$3,$R$37,$R$38,$R$40,$R$41,$R$42,$Q75,AF$2,AF$4,AF$3)</f>
        <v>-1652407.86</v>
      </c>
      <c r="AG75" s="15">
        <f ca="1">_xll.DBRW($B$3,$R$37,$R$38,$R$40,$R$41,$R$42,$Q75,AG$2,AG$4,AG$3)</f>
        <v>-454914.43000000005</v>
      </c>
      <c r="AH75" s="15">
        <f ca="1">_xll.DBRW($B$3,$R$37,$R$38,$R$40,$R$41,$R$42,$Q75,AH$2,AH$4,AH$3)</f>
        <v>-1665352.6800000006</v>
      </c>
      <c r="AI75" s="15">
        <f ca="1">Y75-AD75</f>
        <v>-2035587.830000001</v>
      </c>
      <c r="AJ75" s="15">
        <f ca="1">Z75-AE75</f>
        <v>181123.72000000044</v>
      </c>
      <c r="AK75" s="15">
        <f ca="1">AA75-AF75</f>
        <v>224455.72999999998</v>
      </c>
      <c r="AL75" s="15">
        <f ca="1">AB75-AG75</f>
        <v>-57638.080000000016</v>
      </c>
      <c r="AM75" s="15">
        <f ca="1">AC75-AH75</f>
        <v>-127373.68999999994</v>
      </c>
      <c r="AN75" s="20"/>
      <c r="AO75" s="16">
        <f ca="1">_xll.DBRW($B$3,$R$37,$R$38,$R$40,$R$41,$R$42,$Q75,AO$2,AO$4,AO$3)</f>
        <v>0.71693217630984407</v>
      </c>
      <c r="AP75" s="16">
        <f ca="1">_xll.DBRW($B$3,$R$37,$R$38,$R$40,$R$41,$R$42,$Q75,AP$2,AP$4,AP$3)</f>
        <v>0.45713227394920342</v>
      </c>
      <c r="AQ75" s="17">
        <f ca="1">-(AO75-AP75)*100</f>
        <v>-25.979990236064065</v>
      </c>
      <c r="AR75" s="14">
        <f ca="1">$Y75-$AD75-BL75</f>
        <v>-3542625.1138840839</v>
      </c>
      <c r="AS75" s="18">
        <f ca="1">_xll.DBRW($B$3,$R$37,$R$38,$R$40,$R$41,$R$42,$Q75,AS$2,AS$4,AS$3)</f>
        <v>38.825048729537173</v>
      </c>
      <c r="AT75" s="19">
        <f ca="1">_xll.DBRW($B$3,$R$37,$R$38,$R$40,$R$41,$R$42,$Q75,AT$2,AT$4,AT$3)</f>
        <v>1.3185902806870549</v>
      </c>
      <c r="AU75" s="18">
        <f ca="1">_xll.DBRW($B$3,$R$37,$R$38,$R$40,$R$41,$R$42,$Q75,AU$2,AU$4,AU$3)</f>
        <v>71.407496543778791</v>
      </c>
      <c r="AV75" s="15">
        <f ca="1">_xll.DBRW($B$3,$R$37,$R$38,$R$40,$R$41,$R$42,$Q75,AV$2,AV$4,AV$3)</f>
        <v>251798</v>
      </c>
      <c r="AW75" s="15">
        <f ca="1">_xll.DBRW($B$3,$R$37,$R$38,$R$40,$R$41,$R$42,$Q75,AW$2,AW$4,AW$3)</f>
        <v>190960</v>
      </c>
      <c r="AX75" s="18">
        <f ca="1">_xll.DBRW($B$3,$R$37,$R$38,$R$40,$R$41,$R$42,$Q75,AX$2,AX$4,AX$3)</f>
        <v>32.760200061791878</v>
      </c>
      <c r="AY75" s="19">
        <f ca="1">_xll.DBRW($B$3,$R$37,$R$38,$R$40,$R$41,$R$42,$Q75,AY$2,AY$4,AY$3)</f>
        <v>1.4071310313612921</v>
      </c>
      <c r="AZ75" s="18">
        <f ca="1">_xll.DBRW($B$3,$R$37,$R$38,$R$40,$R$41,$R$42,$Q75,AZ$2,AZ$4,AZ$3)</f>
        <v>100.8414778994009</v>
      </c>
      <c r="BA75" s="15">
        <f ca="1">_xll.DBRW($B$3,$R$37,$R$38,$R$40,$R$41,$R$42,$Q75,BA$2,BA$4,BA$3)</f>
        <v>236277</v>
      </c>
      <c r="BB75" s="15">
        <f ca="1">_xll.DBRW($B$3,$R$37,$R$38,$R$40,$R$41,$R$42,$Q75,BB$2,BB$4,BB$3)</f>
        <v>167914</v>
      </c>
      <c r="BC75" s="18">
        <f ca="1">AS75-AX75</f>
        <v>6.0648486677452951</v>
      </c>
      <c r="BD75" s="18">
        <f ca="1">AT75-AY75</f>
        <v>-8.8540750674237279E-2</v>
      </c>
      <c r="BE75" s="18">
        <f ca="1">AU75-AZ75</f>
        <v>-29.433981355622109</v>
      </c>
      <c r="BF75" s="15">
        <f ca="1">IF(AND(AV75&lt;&gt;0,BA75&lt;&gt;0),-1*BC75*AV75,0)</f>
        <v>-1527116.7648409298</v>
      </c>
      <c r="BG75" s="15">
        <f ca="1">IF(AND(AV75&lt;&gt;0,BA75&lt;&gt;0,AW75&lt;&gt;0,BB75&lt;&gt;0),BD75/AY75*$Y75,)</f>
        <v>615138.55036017683</v>
      </c>
      <c r="BH75" s="15">
        <f ca="1">IF(AND(AW75&lt;&gt;0,BB75&lt;&gt;0),BE75*AO75*AW75,)</f>
        <v>-4029670.0606207307</v>
      </c>
      <c r="BI75" s="15">
        <f ca="1">IF(AND(AV75&lt;&gt;0,BA75&lt;&gt;0,AW75&lt;&gt;0,BB75&lt;&gt;0),$AI75-BF75-BG75-BH75-BL75,)</f>
        <v>1399023.1612173999</v>
      </c>
      <c r="BJ75" s="15">
        <f ca="1">IF(OR(AV75=0,BA75=0,AW75=0,BB75=0),$AI75-BF75-BG75-BH75-BL75,)</f>
        <v>0</v>
      </c>
      <c r="BK75" s="15">
        <f ca="1">SUM(BF75:BJ75)</f>
        <v>-3542625.1138840839</v>
      </c>
      <c r="BL75" s="15">
        <f ca="1">IF($V75&lt;&gt;0,IF($V75&gt;0,$W75/$V75,-$W75/$V75))*$AD75</f>
        <v>1507037.2838840829</v>
      </c>
      <c r="BM75" s="15">
        <f ca="1">SUM(BK75:BL75)</f>
        <v>-2035587.830000001</v>
      </c>
      <c r="BN75" s="16">
        <f ca="1">_xll.DBRW($B$3,$R$37,$R$38,$R$40,$R$41,$R$42,$Q75,BN$2,BN$4,BN$3)</f>
        <v>0.14294141510318376</v>
      </c>
      <c r="BO75" s="16">
        <f ca="1">_xll.DBRW($B$3,$R$37,$R$38,$R$40,$R$41,$R$42,$Q75,BO$2,BO$4,BO$3)</f>
        <v>0.12580804439320492</v>
      </c>
      <c r="BP75" s="17">
        <f ca="1">-(BN75-BO75)*100</f>
        <v>-1.7133370709978835</v>
      </c>
      <c r="BQ75" s="14">
        <f ca="1">$Z75-$AE75-CK75</f>
        <v>-233630.22391902324</v>
      </c>
      <c r="BR75" s="15">
        <f ca="1">_xll.DBRW($B$3,$R$37,$R$38,$R$40,$R$41,$R$42,$Q75,BR$2,BR$4,BR$3)</f>
        <v>0.47607601015097006</v>
      </c>
      <c r="BS75" s="15">
        <f ca="1">_xll.DBRW($B$3,$R$37,$R$38,$R$40,$R$41,$R$42,$Q75,BS$2,BS$4,BS$3)</f>
        <v>21.440039798910767</v>
      </c>
      <c r="BT75" s="15">
        <f ca="1">_xll.DBRW($B$3,$R$37,$R$38,$R$40,$R$41,$R$42,$Q75,BT$2,BT$4,BT$3)</f>
        <v>71.407496543778791</v>
      </c>
      <c r="BU75" s="15">
        <f ca="1">_xll.DBRW($B$3,$R$37,$R$38,$R$40,$R$41,$R$42,$Q75,BU$2,BU$4,BU$3)</f>
        <v>4094190</v>
      </c>
      <c r="BV75" s="15">
        <f ca="1">_xll.DBRW($B$3,$R$37,$R$38,$R$40,$R$41,$R$42,$Q75,BV$2,BV$4,BV$3)</f>
        <v>190960</v>
      </c>
      <c r="BW75" s="15">
        <f ca="1">_xll.DBRW($B$3,$R$37,$R$38,$R$40,$R$41,$R$42,$Q75,BW$2,BW$4,BW$3)</f>
        <v>0.45132921044324242</v>
      </c>
      <c r="BX75" s="15">
        <f ca="1">_xll.DBRW($B$3,$R$37,$R$38,$R$40,$R$41,$R$42,$Q75,BX$2,BX$4,BX$3)</f>
        <v>28.109567993139343</v>
      </c>
      <c r="BY75" s="15">
        <f ca="1">_xll.DBRW($B$3,$R$37,$R$38,$R$40,$R$41,$R$42,$Q75,BY$2,BY$4,BY$3)</f>
        <v>100.8414778994009</v>
      </c>
      <c r="BZ75" s="15">
        <f ca="1">_xll.DBRW($B$3,$R$37,$R$38,$R$40,$R$41,$R$42,$Q75,BZ$2,BZ$4,BZ$3)</f>
        <v>4719990</v>
      </c>
      <c r="CA75" s="15">
        <f ca="1">_xll.DBRW($B$3,$R$37,$R$38,$R$40,$R$41,$R$42,$Q75,CA$2,CA$4,CA$3)</f>
        <v>167914</v>
      </c>
      <c r="CB75" s="15">
        <f ca="1">BR75-BW75</f>
        <v>2.474679970772764E-2</v>
      </c>
      <c r="CC75" s="15">
        <f ca="1">BS75-BX75</f>
        <v>-6.669528194228576</v>
      </c>
      <c r="CD75" s="15">
        <f ca="1">BT75-BY75</f>
        <v>-29.433981355622109</v>
      </c>
      <c r="CE75" s="15">
        <f ca="1">IF(AND(BU75&lt;&gt;0,BZ75&lt;&gt;0),-1*CB75*BU75,0)</f>
        <v>-101318.09989538143</v>
      </c>
      <c r="CF75" s="15">
        <f ca="1">IF(AND(BU75&lt;&gt;0,BZ75&lt;&gt;0,BV75&lt;&gt;0,CA75&lt;&gt;0),CC75/BX75*$Z75,)</f>
        <v>462471.7748707686</v>
      </c>
      <c r="CG75" s="15">
        <f ca="1">IF(AND(BV75&lt;&gt;0,CA75&lt;&gt;0),CD75*BN75*BV75,)</f>
        <v>-803432.68149694626</v>
      </c>
      <c r="CH75" s="15">
        <f ca="1">IF(AND(BU75&lt;&gt;0,BZ75&lt;&gt;0,BV75&lt;&gt;0,CA75&lt;&gt;0),$AJ75-CE75-CF75-CG75-CK75,)</f>
        <v>208648.78260253585</v>
      </c>
      <c r="CI75" s="15">
        <f ca="1">IF(OR(BU75=0,BZ75=0,BV75=0,CA75=0),$AJ75-CE75-CF75-CG75-CK75,)</f>
        <v>0</v>
      </c>
      <c r="CJ75" s="15">
        <f ca="1">SUM(CE75:CI75)</f>
        <v>-233630.22391902324</v>
      </c>
      <c r="CK75" s="15">
        <f ca="1">IF($V75&lt;&gt;0,IF($V75&gt;0,$W75/$V75,-$W75/$V75))*$AE75</f>
        <v>414753.94391902367</v>
      </c>
      <c r="CL75" s="15">
        <f ca="1">SUM(CJ75:CK75)</f>
        <v>181123.72000000044</v>
      </c>
      <c r="CM75" s="16">
        <f ca="1">_xll.DBRW($B$3,$R$37,$R$38,$R$40,$R$41,$R$42,$Q75,CM$2,CM$4,CM$3)</f>
        <v>0.10471946989133424</v>
      </c>
      <c r="CN75" s="16">
        <f ca="1">_xll.DBRW($B$3,$R$37,$R$38,$R$40,$R$41,$R$42,$Q75,CN$2,CN$4,CN$3)</f>
        <v>9.7586814752177981E-2</v>
      </c>
      <c r="CO75" s="17">
        <f ca="1">-(CM75-CN75)*100</f>
        <v>-0.71326551391562576</v>
      </c>
      <c r="CP75" s="14">
        <f ca="1">$AA75-$AF75-DJ75</f>
        <v>-97260.71101278998</v>
      </c>
      <c r="CQ75" s="15">
        <f ca="1">_xll.DBRW($B$3,$R$37,$R$38,$R$40,$R$41,$R$42,$Q75,CQ$2,CQ$4,CQ$3)</f>
        <v>0.84568318745598958</v>
      </c>
      <c r="CR75" s="15">
        <f ca="1">_xll.DBRW($B$3,$R$37,$R$38,$R$40,$R$41,$R$42,$Q75,CR$2,CR$4,CR$3)</f>
        <v>8.8422653958944277</v>
      </c>
      <c r="CS75" s="15">
        <f ca="1">_xll.DBRW($B$3,$R$37,$R$38,$R$40,$R$41,$R$42,$Q75,CS$2,CS$4,CS$3)</f>
        <v>71.407496543778791</v>
      </c>
      <c r="CT75" s="15">
        <f ca="1">_xll.DBRW($B$3,$R$37,$R$38,$R$40,$R$41,$R$42,$Q75,CT$2,CT$4,CT$3)</f>
        <v>1688519</v>
      </c>
      <c r="CU75" s="15">
        <f ca="1">_xll.DBRW($B$3,$R$37,$R$38,$R$40,$R$41,$R$42,$Q75,CU$2,CU$4,CU$3)</f>
        <v>190960</v>
      </c>
      <c r="CV75" s="15">
        <f ca="1">_xll.DBRW($B$3,$R$37,$R$38,$R$40,$R$41,$R$42,$Q75,CV$2,CV$4,CV$3)</f>
        <v>0.84562281226075608</v>
      </c>
      <c r="CW75" s="15">
        <f ca="1">_xll.DBRW($B$3,$R$37,$R$38,$R$40,$R$41,$R$42,$Q75,CW$2,CW$4,CW$3)</f>
        <v>11.637338161201567</v>
      </c>
      <c r="CX75" s="15">
        <f ca="1">_xll.DBRW($B$3,$R$37,$R$38,$R$40,$R$41,$R$42,$Q75,CX$2,CX$4,CX$3)</f>
        <v>100.8414778994009</v>
      </c>
      <c r="CY75" s="15">
        <f ca="1">_xll.DBRW($B$3,$R$37,$R$38,$R$40,$R$41,$R$42,$Q75,CY$2,CY$4,CY$3)</f>
        <v>1954072</v>
      </c>
      <c r="CZ75" s="15">
        <f ca="1">_xll.DBRW($B$3,$R$37,$R$38,$R$40,$R$41,$R$42,$Q75,CZ$2,CZ$4,CZ$3)</f>
        <v>167914</v>
      </c>
      <c r="DA75" s="15">
        <f ca="1">CQ75-CV75</f>
        <v>6.0375195233497436E-5</v>
      </c>
      <c r="DB75" s="15">
        <f ca="1">CR75-CW75</f>
        <v>-2.7950727653071397</v>
      </c>
      <c r="DC75" s="15">
        <f ca="1">CS75-CX75</f>
        <v>-29.433981355622109</v>
      </c>
      <c r="DD75" s="15">
        <f ca="1">IF(AND(CT75&lt;&gt;0,CY75&lt;&gt;0),-1*DA75*CT75,0)</f>
        <v>-101.94466428046985</v>
      </c>
      <c r="DE75" s="15">
        <f ca="1">IF(AND(CT75&lt;&gt;0,CY75&lt;&gt;0,CU75&lt;&gt;0,CZ75&lt;&gt;0),DB75/CW75*$AA75,)</f>
        <v>342967.61453851417</v>
      </c>
      <c r="DF75" s="15">
        <f ca="1">IF(AND(CU75&lt;&gt;0,CZ75&lt;&gt;0),DC75*CM75*CU75,)</f>
        <v>-588598.09411428904</v>
      </c>
      <c r="DG75" s="15">
        <f ca="1">IF(AND(CT75&lt;&gt;0,CY75&lt;&gt;0,CU75&lt;&gt;0,CZ75&lt;&gt;0),$AK75-DD75-DE75-DF75-DJ75,)</f>
        <v>148471.7132272654</v>
      </c>
      <c r="DH75" s="15">
        <f ca="1">IF(OR(CT75=0,CY75=0,CU75=0,CZ75=0),$AK75-DD75-DE75-DF75-DJ75,)</f>
        <v>0</v>
      </c>
      <c r="DI75" s="15">
        <f ca="1">SUM(DD75:DH75)</f>
        <v>-97260.711012789921</v>
      </c>
      <c r="DJ75" s="15">
        <f ca="1">IF($V75&lt;&gt;0,IF($V75&gt;0,$W75/$V75,-$W75/$V75))*$AF75</f>
        <v>321716.44101278996</v>
      </c>
      <c r="DK75" s="15">
        <f ca="1">SUM(DI75:DJ75)</f>
        <v>224455.73000000004</v>
      </c>
      <c r="DL75" s="16">
        <f ca="1">_xll.DBRW($B$3,$R$37,$R$38,$R$40,$R$41,$R$42,$Q75,DL$2,DL$4,DL$3)</f>
        <v>3.7588253843406354E-2</v>
      </c>
      <c r="DM75" s="16">
        <f ca="1">_xll.DBRW($B$3,$R$37,$R$38,$R$40,$R$41,$R$42,$Q75,DM$2,DM$4,DM$3)</f>
        <v>2.6866036699016087E-2</v>
      </c>
      <c r="DN75" s="17">
        <f ca="1">-(DL75-DM75)*100</f>
        <v>-1.0722217144390267</v>
      </c>
      <c r="DO75" s="14">
        <f ca="1">$AB75-$AG75-EI75</f>
        <v>-146207.89071547432</v>
      </c>
      <c r="DP75" s="15">
        <f ca="1">_xll.DBRW($B$3,$R$37,$R$38,$R$40,$R$41,$R$42,$Q75,DP$2,DP$4,DP$3)</f>
        <v>3942.711615384615</v>
      </c>
      <c r="DQ75" s="15">
        <f ca="1">_xll.DBRW($B$3,$R$37,$R$38,$R$40,$R$41,$R$42,$Q75,DQ$2,DQ$4,DQ$3)</f>
        <v>6.8077084206116464E-4</v>
      </c>
      <c r="DR75" s="15">
        <f ca="1">_xll.DBRW($B$3,$R$37,$R$38,$R$40,$R$41,$R$42,$Q75,DR$2,DR$4,DR$3)</f>
        <v>71.407496543778791</v>
      </c>
      <c r="DS75" s="15">
        <f ca="1">_xll.DBRW($B$3,$R$37,$R$38,$R$40,$R$41,$R$42,$Q75,DS$2,DS$4,DS$3)</f>
        <v>130</v>
      </c>
      <c r="DT75" s="15">
        <f ca="1">_xll.DBRW($B$3,$R$37,$R$38,$R$40,$R$41,$R$42,$Q75,DT$2,DT$4,DT$3)</f>
        <v>190960</v>
      </c>
      <c r="DU75" s="15">
        <f ca="1">_xll.DBRW($B$3,$R$37,$R$38,$R$40,$R$41,$R$42,$Q75,DU$2,DU$4,DU$3)</f>
        <v>3466.0147047619048</v>
      </c>
      <c r="DV75" s="15">
        <f ca="1">_xll.DBRW($B$3,$R$37,$R$38,$R$40,$R$41,$R$42,$Q75,DV$2,DV$4,DV$3)</f>
        <v>7.8165013042390751E-4</v>
      </c>
      <c r="DW75" s="15">
        <f ca="1">_xll.DBRW($B$3,$R$37,$R$38,$R$40,$R$41,$R$42,$Q75,DW$2,DW$4,DW$3)</f>
        <v>100.8414778994009</v>
      </c>
      <c r="DX75" s="15">
        <f ca="1">_xll.DBRW($B$3,$R$37,$R$38,$R$40,$R$41,$R$42,$Q75,DX$2,DX$4,DX$3)</f>
        <v>131.25</v>
      </c>
      <c r="DY75" s="15">
        <f ca="1">_xll.DBRW($B$3,$R$37,$R$38,$R$40,$R$41,$R$42,$Q75,DY$2,DY$4,DY$3)</f>
        <v>167914</v>
      </c>
      <c r="DZ75" s="15">
        <f ca="1">DP75-DU75</f>
        <v>476.69691062271022</v>
      </c>
      <c r="EA75" s="15">
        <f ca="1">DQ75-DV75</f>
        <v>-1.0087928836274287E-4</v>
      </c>
      <c r="EB75" s="15">
        <f ca="1">DR75-DW75</f>
        <v>-29.433981355622109</v>
      </c>
      <c r="EC75" s="15">
        <f ca="1">IF(AND(DS75&lt;&gt;0,DX75&lt;&gt;0),-1*DZ75*DS75,0)</f>
        <v>-61970.598380952331</v>
      </c>
      <c r="ED75" s="15">
        <f ca="1">IF(AND(DS75&lt;&gt;0,DX75&lt;&gt;0,DT75&lt;&gt;0,DY75&lt;&gt;0),EA75/DV75*$AB75,)</f>
        <v>66149.713848696338</v>
      </c>
      <c r="EE75" s="15">
        <f ca="1">IF(AND(DT75&lt;&gt;0,DY75&lt;&gt;0),EB75*DL75*DT75,)</f>
        <v>-211272.79001957513</v>
      </c>
      <c r="EF75" s="15">
        <f ca="1">IF(AND(DS75&lt;&gt;0,DX75&lt;&gt;0,DT75&lt;&gt;0,DY75&lt;&gt;0),$AL75-EC75-ED75-EE75-EI75,)</f>
        <v>60885.783836356786</v>
      </c>
      <c r="EG75" s="15">
        <f ca="1">IF(OR(DS75=0,DX75=0,DT75=0,DY75=0),$AL75-EC75-ED75-EE75-EI75,)</f>
        <v>0</v>
      </c>
      <c r="EH75" s="15">
        <f ca="1">SUM(EC75:EG75)</f>
        <v>-146207.89071547432</v>
      </c>
      <c r="EI75" s="15">
        <f ca="1">IF($V75&lt;&gt;0,IF($V75&gt;0,$W75/$V75,-$W75/$V75))*$AG75</f>
        <v>88569.810715474319</v>
      </c>
      <c r="EJ75" s="15">
        <f ca="1">SUM(EH75:EI75)</f>
        <v>-57638.080000000002</v>
      </c>
      <c r="EK75" s="16">
        <f ca="1">_xll.DBRW($B$3,$R$37,$R$38,$R$40,$R$41,$R$42,$Q75,EK$2,EK$4,EK$3)</f>
        <v>0.13147034216519285</v>
      </c>
      <c r="EL75" s="16">
        <f ca="1">_xll.DBRW($B$3,$R$37,$R$38,$R$40,$R$41,$R$42,$Q75,EL$2,EL$4,EL$3)</f>
        <v>9.8351301403397554E-2</v>
      </c>
      <c r="EM75" s="17">
        <f ca="1">-(EK75-EL75)*100</f>
        <v>-3.3119040761795295</v>
      </c>
      <c r="EN75" s="14">
        <f ca="1">$AC75-$AH75-FH75</f>
        <v>-451610.42973610351</v>
      </c>
      <c r="EO75" s="15">
        <f ca="1">_xll.DBRW($B$3,$R$37,$R$38,$R$40,$R$41,$R$42,$Q75,EO$2,EO$4,EO$3)</f>
        <v>9.387968003770423</v>
      </c>
      <c r="EP75" s="15">
        <f ca="1">_xll.DBRW($B$3,$R$37,$R$38,$R$40,$R$41,$R$42,$Q75,EP$2,EP$4,EP$3)</f>
        <v>1</v>
      </c>
      <c r="EQ75" s="15">
        <f ca="1">_xll.DBRW($B$3,$R$37,$R$38,$R$40,$R$41,$R$42,$Q75,EQ$2,EQ$4,EQ$3)</f>
        <v>71.407496543778791</v>
      </c>
      <c r="ER75" s="15">
        <f ca="1">_xll.DBRW($B$3,$R$37,$R$38,$R$40,$R$41,$R$42,$Q75,ER$2,ER$4,ER$3)</f>
        <v>190960</v>
      </c>
      <c r="ES75" s="15">
        <f ca="1">_xll.DBRW($B$3,$R$37,$R$38,$R$40,$R$41,$R$42,$Q75,ES$2,ES$4,ES$3)</f>
        <v>190960</v>
      </c>
      <c r="ET75" s="15">
        <f ca="1">_xll.DBRW($B$3,$R$37,$R$38,$R$40,$R$41,$R$42,$Q75,ET$2,ET$4,ET$3)</f>
        <v>9.9178905868480296</v>
      </c>
      <c r="EU75" s="15">
        <f ca="1">_xll.DBRW($B$3,$R$37,$R$38,$R$40,$R$41,$R$42,$Q75,EU$2,EU$4,EU$3)</f>
        <v>1</v>
      </c>
      <c r="EV75" s="15">
        <f ca="1">_xll.DBRW($B$3,$R$37,$R$38,$R$40,$R$41,$R$42,$Q75,EV$2,EV$4,EV$3)</f>
        <v>100.8414778994009</v>
      </c>
      <c r="EW75" s="15">
        <f ca="1">_xll.DBRW($B$3,$R$37,$R$38,$R$40,$R$41,$R$42,$Q75,EW$2,EW$4,EW$3)</f>
        <v>167914</v>
      </c>
      <c r="EX75" s="15">
        <f ca="1">_xll.DBRW($B$3,$R$37,$R$38,$R$40,$R$41,$R$42,$Q75,EX$2,EX$4,EX$3)</f>
        <v>167914</v>
      </c>
      <c r="EY75" s="15">
        <f ca="1">EO75-ET75</f>
        <v>-0.52992258307760665</v>
      </c>
      <c r="EZ75" s="15">
        <f ca="1">EP75-EU75</f>
        <v>0</v>
      </c>
      <c r="FA75" s="15">
        <f ca="1">EQ75-EV75</f>
        <v>-29.433981355622109</v>
      </c>
      <c r="FB75" s="15">
        <f ca="1">IF(AND(ER75&lt;&gt;0,EW75&lt;&gt;0),-1*EY75*ER75,0)</f>
        <v>101194.01646449977</v>
      </c>
      <c r="FC75" s="15">
        <f ca="1">IF(AND(ER75&lt;&gt;0,EW75&lt;&gt;0,ES75&lt;&gt;0,EX75&lt;&gt;0),EZ75/EU75*$AC75,)</f>
        <v>0</v>
      </c>
      <c r="FD75" s="15">
        <f ca="1">IF(AND(ES75&lt;&gt;0,EX75&lt;&gt;0),FA75*EK75*ES75,)</f>
        <v>-738957.07179653691</v>
      </c>
      <c r="FE75" s="15">
        <f ca="1">IF(AND(ER75&lt;&gt;0,EW75&lt;&gt;0,ES75&lt;&gt;0,EX75&lt;&gt;0),$AM75-FB75-FC75-FD75-FH75,)</f>
        <v>186152.62559593364</v>
      </c>
      <c r="FF75" s="15">
        <f ca="1">IF(OR(ER75=0,EW75=0,ES75=0,EX75=0),$AM75-FB75-FC75-FD75-FH75,)</f>
        <v>0</v>
      </c>
      <c r="FG75" s="15">
        <f ca="1">SUM(FB75:FF75)</f>
        <v>-451610.42973610351</v>
      </c>
      <c r="FH75" s="15">
        <f ca="1">IF($V75&lt;&gt;0,IF($V75&gt;0,$W75/$V75,-$W75/$V75))*$AH75</f>
        <v>324236.73973610357</v>
      </c>
      <c r="FI75" s="15">
        <f ca="1">SUM(FG75:FH75)</f>
        <v>-127373.68999999994</v>
      </c>
      <c r="FJ75" s="20"/>
      <c r="FK75" s="85">
        <f ca="1">BL75+CK75+DJ75+EI75+FH75</f>
        <v>2656314.2192674745</v>
      </c>
      <c r="FL75" s="21"/>
      <c r="FM75" s="22"/>
      <c r="FN75" s="104">
        <f ca="1">_xll.DBRW($B$3,$R$37,$R$38,$R$40,$R$41,$R$42,$Q75,FN$2,FN$4,FN$3)</f>
        <v>-1822470.7300000007</v>
      </c>
      <c r="FO75" s="105">
        <f ca="1">IF(U75&lt;&gt;0,FN75/U75,0)</f>
        <v>-0.13365165731296114</v>
      </c>
      <c r="FP75" s="104">
        <f ca="1">_xll.DBRW($B$3,$R$37,$R$38,$R$40,$R$41,$R$42,$Q75,FP$2,FP$4,FP$3)</f>
        <v>3289269.8000000035</v>
      </c>
      <c r="FQ75" s="105">
        <f ca="1">IF(V75&lt;&gt;0,FP75/V75,0)</f>
        <v>0.19425552880300012</v>
      </c>
      <c r="FR75" s="86">
        <f ca="1">FN75-FP75</f>
        <v>-5111740.530000004</v>
      </c>
      <c r="FS75" s="103">
        <f ca="1">(FO75-FQ75)*100</f>
        <v>-32.790718611596127</v>
      </c>
      <c r="FT75" s="23"/>
      <c r="FV75" s="37"/>
      <c r="FW75" s="37"/>
      <c r="FX75" s="37"/>
      <c r="FY75" s="37"/>
      <c r="FZ75" s="37"/>
      <c r="GA75" s="37"/>
      <c r="GB75" s="37"/>
      <c r="GC75" s="37"/>
      <c r="GD75" s="37"/>
      <c r="GE75" s="37"/>
      <c r="GF75" s="37"/>
      <c r="GG75" s="37"/>
      <c r="GH75" s="37"/>
    </row>
    <row r="76" spans="1:190" ht="15" hidden="1" customHeight="1" x14ac:dyDescent="0.25">
      <c r="A76">
        <f ca="1">IF(ROW()=ROW($A$60),0,1)</f>
        <v>1</v>
      </c>
      <c r="D76" s="30"/>
      <c r="E76" s="30"/>
      <c r="F76" s="30">
        <f ca="1">IF(A76&lt;&gt;0,IF((AO76+BN76+CM76+DL76+EK76)&lt;&gt;0,ROUND((1-(AO76+BN76+CM76+DL76+EK76))-FO76,5),"VERIF. ELIGIBILITE PMM"),"CHECK "&amp;D60)</f>
        <v>0</v>
      </c>
      <c r="G76" s="30"/>
      <c r="H76" s="30"/>
      <c r="I76" s="30"/>
      <c r="J76" s="30">
        <f ca="1">IF(A76&lt;&gt;0,IF((AP76+BO76+CN76+DM76+EL76)&lt;&gt;0,ROUND((1-(AP76+BO76+CN76+DM76+EL76))-FQ76,5),"VERIF. ELIGIBILITE PMM"),"CHECK "&amp;D61)</f>
        <v>0</v>
      </c>
      <c r="K76" s="30">
        <f ca="1">IF(A76&lt;&gt;0,ROUND(W76+AR76+BQ76+CP76+DO76+EN76+FK76-FR76,5),"CHECK ")</f>
        <v>0</v>
      </c>
      <c r="L76" s="4"/>
      <c r="M76" s="9"/>
      <c r="N76" s="10"/>
      <c r="O76" s="9"/>
      <c r="P76" s="11"/>
      <c r="Q76" s="130" t="s">
        <v>327</v>
      </c>
      <c r="R76" s="130"/>
      <c r="S76" s="12"/>
      <c r="T76" s="13"/>
      <c r="U76" s="84">
        <f ca="1">_xll.DBRW($B$3,$R$37,$R$38,$R$40,$R$41,$R$42,$Q76,U$2,U$4,U$3)</f>
        <v>24317195.680000003</v>
      </c>
      <c r="V76" s="84">
        <f ca="1">_xll.DBRW($B$3,$R$37,$R$38,$R$40,$R$41,$R$42,$Q76,V$2,V$4,V$3)</f>
        <v>27585828.059999999</v>
      </c>
      <c r="W76" s="85">
        <f ca="1">U76-V76</f>
        <v>-3268632.3799999952</v>
      </c>
      <c r="X76" s="106">
        <f ca="1">IF(V76&lt;&gt;0,W76/V76,0)</f>
        <v>-0.11848955097126765</v>
      </c>
      <c r="Y76" s="15">
        <f ca="1">_xll.DBRW($B$3,$R$37,$R$38,$R$40,$R$41,$R$42,$Q76,Y$2,Y$4,Y$3)</f>
        <v>-16687726.350000003</v>
      </c>
      <c r="Z76" s="15">
        <f ca="1">_xll.DBRW($B$3,$R$37,$R$38,$R$40,$R$41,$R$42,$Q76,Z$2,Z$4,Z$3)</f>
        <v>-5185517.7699999996</v>
      </c>
      <c r="AA76" s="15">
        <f ca="1">_xll.DBRW($B$3,$R$37,$R$38,$R$40,$R$41,$R$42,$Q76,AA$2,AA$4,AA$3)</f>
        <v>-2785668.7800000007</v>
      </c>
      <c r="AB76" s="15">
        <f ca="1">_xll.DBRW($B$3,$R$37,$R$38,$R$40,$R$41,$R$42,$Q76,AB$2,AB$4,AB$3)</f>
        <v>-15013.730000000001</v>
      </c>
      <c r="AC76" s="15">
        <f ca="1">_xll.DBRW($B$3,$R$37,$R$38,$R$40,$R$41,$R$42,$Q76,AC$2,AC$4,AC$3)</f>
        <v>-2092832.6500000006</v>
      </c>
      <c r="AD76" s="15">
        <f ca="1">_xll.DBRW($B$3,$R$37,$R$38,$R$40,$R$41,$R$42,$Q76,AD$2,AD$4,AD$3)</f>
        <v>-18897064.259999998</v>
      </c>
      <c r="AE76" s="15">
        <f ca="1">_xll.DBRW($B$3,$R$37,$R$38,$R$40,$R$41,$R$42,$Q76,AE$2,AE$4,AE$3)</f>
        <v>-5478150.0000000019</v>
      </c>
      <c r="AF76" s="15">
        <f ca="1">_xll.DBRW($B$3,$R$37,$R$38,$R$40,$R$41,$R$42,$Q76,AF$2,AF$4,AF$3)</f>
        <v>-3333469.6099999994</v>
      </c>
      <c r="AG76" s="15">
        <f ca="1">_xll.DBRW($B$3,$R$37,$R$38,$R$40,$R$41,$R$42,$Q76,AG$2,AG$4,AG$3)</f>
        <v>0</v>
      </c>
      <c r="AH76" s="15">
        <f ca="1">_xll.DBRW($B$3,$R$37,$R$38,$R$40,$R$41,$R$42,$Q76,AH$2,AH$4,AH$3)</f>
        <v>-2060176.1600000011</v>
      </c>
      <c r="AI76" s="15">
        <f ca="1">Y76-AD76</f>
        <v>2209337.9099999946</v>
      </c>
      <c r="AJ76" s="15">
        <f ca="1">Z76-AE76</f>
        <v>292632.23000000231</v>
      </c>
      <c r="AK76" s="15">
        <f ca="1">AA76-AF76</f>
        <v>547800.82999999868</v>
      </c>
      <c r="AL76" s="15">
        <f ca="1">AB76-AG76</f>
        <v>-15013.730000000001</v>
      </c>
      <c r="AM76" s="15">
        <f ca="1">AC76-AH76</f>
        <v>-32656.489999999525</v>
      </c>
      <c r="AN76" s="20"/>
      <c r="AO76" s="16">
        <f ca="1">_xll.DBRW($B$3,$R$37,$R$38,$R$40,$R$41,$R$42,$Q76,AO$2,AO$4,AO$3)</f>
        <v>0.68625208965707507</v>
      </c>
      <c r="AP76" s="16">
        <f ca="1">_xll.DBRW($B$3,$R$37,$R$38,$R$40,$R$41,$R$42,$Q76,AP$2,AP$4,AP$3)</f>
        <v>0.68502798679446286</v>
      </c>
      <c r="AQ76" s="17">
        <f ca="1">-(AO76-AP76)*100</f>
        <v>-0.12241028626122086</v>
      </c>
      <c r="AR76" s="14">
        <f ca="1">$Y76-$AD76-BL76</f>
        <v>-29766.748842595145</v>
      </c>
      <c r="AS76" s="18">
        <f ca="1">_xll.DBRW($B$3,$R$37,$R$38,$R$40,$R$41,$R$42,$Q76,AS$2,AS$4,AS$3)</f>
        <v>72.170006876329865</v>
      </c>
      <c r="AT76" s="19">
        <f ca="1">_xll.DBRW($B$3,$R$37,$R$38,$R$40,$R$41,$R$42,$Q76,AT$2,AT$4,AT$3)</f>
        <v>4.0533753674022219E-2</v>
      </c>
      <c r="AU76" s="18">
        <f ca="1">_xll.DBRW($B$3,$R$37,$R$38,$R$40,$R$41,$R$42,$Q76,AU$2,AU$4,AU$3)</f>
        <v>4.2627502713171301</v>
      </c>
      <c r="AV76" s="15">
        <f ca="1">_xll.DBRW($B$3,$R$37,$R$38,$R$40,$R$41,$R$42,$Q76,AV$2,AV$4,AV$3)</f>
        <v>231228</v>
      </c>
      <c r="AW76" s="15">
        <f ca="1">_xll.DBRW($B$3,$R$37,$R$38,$R$40,$R$41,$R$42,$Q76,AW$2,AW$4,AW$3)</f>
        <v>5704579</v>
      </c>
      <c r="AX76" s="18">
        <f ca="1">_xll.DBRW($B$3,$R$37,$R$38,$R$40,$R$41,$R$42,$Q76,AX$2,AX$4,AX$3)</f>
        <v>72.82189875027457</v>
      </c>
      <c r="AY76" s="19">
        <f ca="1">_xll.DBRW($B$3,$R$37,$R$38,$R$40,$R$41,$R$42,$Q76,AY$2,AY$4,AY$3)</f>
        <v>3.959501234402131E-2</v>
      </c>
      <c r="AZ76" s="18">
        <f ca="1">_xll.DBRW($B$3,$R$37,$R$38,$R$40,$R$41,$R$42,$Q76,AZ$2,AZ$4,AZ$3)</f>
        <v>4.2091477071247434</v>
      </c>
      <c r="BA76" s="15">
        <f ca="1">_xll.DBRW($B$3,$R$37,$R$38,$R$40,$R$41,$R$42,$Q76,BA$2,BA$4,BA$3)</f>
        <v>259497</v>
      </c>
      <c r="BB76" s="15">
        <f ca="1">_xll.DBRW($B$3,$R$37,$R$38,$R$40,$R$41,$R$42,$Q76,BB$2,BB$4,BB$3)</f>
        <v>6553780</v>
      </c>
      <c r="BC76" s="18">
        <f ca="1">AS76-AX76</f>
        <v>-0.65189187394470594</v>
      </c>
      <c r="BD76" s="18">
        <f ca="1">AT76-AY76</f>
        <v>9.3874133000090842E-4</v>
      </c>
      <c r="BE76" s="18">
        <f ca="1">AU76-AZ76</f>
        <v>5.3602564192386737E-2</v>
      </c>
      <c r="BF76" s="15">
        <f ca="1">IF(AND(AV76&lt;&gt;0,BA76&lt;&gt;0),-1*BC76*AV76,0)</f>
        <v>150735.65422848647</v>
      </c>
      <c r="BG76" s="15">
        <f ca="1">IF(AND(AV76&lt;&gt;0,BA76&lt;&gt;0,AW76&lt;&gt;0,BB76&lt;&gt;0),BD76/AY76*$Y76,)</f>
        <v>-395642.21605440741</v>
      </c>
      <c r="BH76" s="15">
        <f ca="1">IF(AND(AW76&lt;&gt;0,BB76&lt;&gt;0),BE76*AO76*AW76,)</f>
        <v>209842.2065490759</v>
      </c>
      <c r="BI76" s="15">
        <f ca="1">IF(AND(AV76&lt;&gt;0,BA76&lt;&gt;0,AW76&lt;&gt;0,BB76&lt;&gt;0),$AI76-BF76-BG76-BH76-BL76,)</f>
        <v>5297.6064342497848</v>
      </c>
      <c r="BJ76" s="15">
        <f ca="1">IF(OR(AV76=0,BA76=0,AW76=0,BB76=0),$AI76-BF76-BG76-BH76-BL76,)</f>
        <v>0</v>
      </c>
      <c r="BK76" s="15">
        <f ca="1">SUM(BF76:BJ76)</f>
        <v>-29766.748842595262</v>
      </c>
      <c r="BL76" s="15">
        <f ca="1">IF($V76&lt;&gt;0,IF($V76&gt;0,$W76/$V76,-$W76/$V76))*$AD76</f>
        <v>2239104.6588425897</v>
      </c>
      <c r="BM76" s="15">
        <f ca="1">SUM(BK76:BL76)</f>
        <v>2209337.9099999946</v>
      </c>
      <c r="BN76" s="16">
        <f ca="1">_xll.DBRW($B$3,$R$37,$R$38,$R$40,$R$41,$R$42,$Q76,BN$2,BN$4,BN$3)</f>
        <v>0.21324489214292483</v>
      </c>
      <c r="BO76" s="16">
        <f ca="1">_xll.DBRW($B$3,$R$37,$R$38,$R$40,$R$41,$R$42,$Q76,BO$2,BO$4,BO$3)</f>
        <v>0.19858566464218005</v>
      </c>
      <c r="BP76" s="17">
        <f ca="1">-(BN76-BO76)*100</f>
        <v>-1.4659227500744776</v>
      </c>
      <c r="BQ76" s="14">
        <f ca="1">$Z76-$AE76-CK76</f>
        <v>-356471.30365324777</v>
      </c>
      <c r="BR76" s="15">
        <f ca="1">_xll.DBRW($B$3,$R$37,$R$38,$R$40,$R$41,$R$42,$Q76,BR$2,BR$4,BR$3)</f>
        <v>0.74057676529231131</v>
      </c>
      <c r="BS76" s="15">
        <f ca="1">_xll.DBRW($B$3,$R$37,$R$38,$R$40,$R$41,$R$42,$Q76,BS$2,BS$4,BS$3)</f>
        <v>1.2274348378732243</v>
      </c>
      <c r="BT76" s="15">
        <f ca="1">_xll.DBRW($B$3,$R$37,$R$38,$R$40,$R$41,$R$42,$Q76,BT$2,BT$4,BT$3)</f>
        <v>4.2627502713171301</v>
      </c>
      <c r="BU76" s="15">
        <f ca="1">_xll.DBRW($B$3,$R$37,$R$38,$R$40,$R$41,$R$42,$Q76,BU$2,BU$4,BU$3)</f>
        <v>7001999</v>
      </c>
      <c r="BV76" s="15">
        <f ca="1">_xll.DBRW($B$3,$R$37,$R$38,$R$40,$R$41,$R$42,$Q76,BV$2,BV$4,BV$3)</f>
        <v>5704579</v>
      </c>
      <c r="BW76" s="15">
        <f ca="1">_xll.DBRW($B$3,$R$37,$R$38,$R$40,$R$41,$R$42,$Q76,BW$2,BW$4,BW$3)</f>
        <v>0.71418681927266014</v>
      </c>
      <c r="BX76" s="15">
        <f ca="1">_xll.DBRW($B$3,$R$37,$R$38,$R$40,$R$41,$R$42,$Q76,BX$2,BX$4,BX$3)</f>
        <v>1.1703889968842409</v>
      </c>
      <c r="BY76" s="15">
        <f ca="1">_xll.DBRW($B$3,$R$37,$R$38,$R$40,$R$41,$R$42,$Q76,BY$2,BY$4,BY$3)</f>
        <v>4.2091477071247434</v>
      </c>
      <c r="BZ76" s="15">
        <f ca="1">_xll.DBRW($B$3,$R$37,$R$38,$R$40,$R$41,$R$42,$Q76,BZ$2,BZ$4,BZ$3)</f>
        <v>7670472</v>
      </c>
      <c r="CA76" s="15">
        <f ca="1">_xll.DBRW($B$3,$R$37,$R$38,$R$40,$R$41,$R$42,$Q76,CA$2,CA$4,CA$3)</f>
        <v>6553780</v>
      </c>
      <c r="CB76" s="15">
        <f ca="1">BR76-BW76</f>
        <v>2.6389946019651167E-2</v>
      </c>
      <c r="CC76" s="15">
        <f ca="1">BS76-BX76</f>
        <v>5.7045840988983354E-2</v>
      </c>
      <c r="CD76" s="15">
        <f ca="1">BT76-BY76</f>
        <v>5.3602564192386737E-2</v>
      </c>
      <c r="CE76" s="15">
        <f ca="1">IF(AND(BU76&lt;&gt;0,BZ76&lt;&gt;0),-1*CB76*BU76,0)</f>
        <v>-184782.37563965147</v>
      </c>
      <c r="CF76" s="15">
        <f ca="1">IF(AND(BU76&lt;&gt;0,BZ76&lt;&gt;0,BV76&lt;&gt;0,CA76&lt;&gt;0),CC76/BX76*$Z76,)</f>
        <v>-252746.92682558196</v>
      </c>
      <c r="CG76" s="15">
        <f ca="1">IF(AND(BV76&lt;&gt;0,CA76&lt;&gt;0),CD76*BN76*BV76,)</f>
        <v>65206.036348758993</v>
      </c>
      <c r="CH76" s="15">
        <f ca="1">IF(AND(BU76&lt;&gt;0,BZ76&lt;&gt;0,BV76&lt;&gt;0,CA76&lt;&gt;0),$AJ76-CE76-CF76-CG76-CK76,)</f>
        <v>15851.962463226635</v>
      </c>
      <c r="CI76" s="15">
        <f ca="1">IF(OR(BU76=0,BZ76=0,BV76=0,CA76=0),$AJ76-CE76-CF76-CG76-CK76,)</f>
        <v>0</v>
      </c>
      <c r="CJ76" s="15">
        <f ca="1">SUM(CE76:CI76)</f>
        <v>-356471.30365324777</v>
      </c>
      <c r="CK76" s="15">
        <f ca="1">IF($V76&lt;&gt;0,IF($V76&gt;0,$W76/$V76,-$W76/$V76))*$AE76</f>
        <v>649103.53365325008</v>
      </c>
      <c r="CL76" s="15">
        <f ca="1">SUM(CJ76:CK76)</f>
        <v>292632.23000000231</v>
      </c>
      <c r="CM76" s="16">
        <f ca="1">_xll.DBRW($B$3,$R$37,$R$38,$R$40,$R$41,$R$42,$Q76,CM$2,CM$4,CM$3)</f>
        <v>0.11455551111475858</v>
      </c>
      <c r="CN76" s="16">
        <f ca="1">_xll.DBRW($B$3,$R$37,$R$38,$R$40,$R$41,$R$42,$Q76,CN$2,CN$4,CN$3)</f>
        <v>0.12083993283615063</v>
      </c>
      <c r="CO76" s="17">
        <f ca="1">-(CM76-CN76)*100</f>
        <v>0.6284421721392055</v>
      </c>
      <c r="CP76" s="14">
        <f ca="1">$AA76-$AF76-DJ76</f>
        <v>152819.51273473207</v>
      </c>
      <c r="CQ76" s="15">
        <f ca="1">_xll.DBRW($B$3,$R$37,$R$38,$R$40,$R$41,$R$42,$Q76,CQ$2,CQ$4,CQ$3)</f>
        <v>0.69678840902490802</v>
      </c>
      <c r="CR76" s="15">
        <f ca="1">_xll.DBRW($B$3,$R$37,$R$38,$R$40,$R$41,$R$42,$Q76,CR$2,CR$4,CR$3)</f>
        <v>0.70081753622835274</v>
      </c>
      <c r="CS76" s="15">
        <f ca="1">_xll.DBRW($B$3,$R$37,$R$38,$R$40,$R$41,$R$42,$Q76,CS$2,CS$4,CS$3)</f>
        <v>4.2627502713171301</v>
      </c>
      <c r="CT76" s="15">
        <f ca="1">_xll.DBRW($B$3,$R$37,$R$38,$R$40,$R$41,$R$42,$Q76,CT$2,CT$4,CT$3)</f>
        <v>3997869</v>
      </c>
      <c r="CU76" s="15">
        <f ca="1">_xll.DBRW($B$3,$R$37,$R$38,$R$40,$R$41,$R$42,$Q76,CU$2,CU$4,CU$3)</f>
        <v>5704579</v>
      </c>
      <c r="CV76" s="15">
        <f ca="1">_xll.DBRW($B$3,$R$37,$R$38,$R$40,$R$41,$R$42,$Q76,CV$2,CV$4,CV$3)</f>
        <v>0.79270293118462531</v>
      </c>
      <c r="CW76" s="15">
        <f ca="1">_xll.DBRW($B$3,$R$37,$R$38,$R$40,$R$41,$R$42,$Q76,CW$2,CW$4,CW$3)</f>
        <v>0.6416440588484813</v>
      </c>
      <c r="CX76" s="15">
        <f ca="1">_xll.DBRW($B$3,$R$37,$R$38,$R$40,$R$41,$R$42,$Q76,CX$2,CX$4,CX$3)</f>
        <v>4.2091477071247434</v>
      </c>
      <c r="CY76" s="15">
        <f ca="1">_xll.DBRW($B$3,$R$37,$R$38,$R$40,$R$41,$R$42,$Q76,CY$2,CY$4,CY$3)</f>
        <v>4205194</v>
      </c>
      <c r="CZ76" s="15">
        <f ca="1">_xll.DBRW($B$3,$R$37,$R$38,$R$40,$R$41,$R$42,$Q76,CZ$2,CZ$4,CZ$3)</f>
        <v>6553780</v>
      </c>
      <c r="DA76" s="15">
        <f ca="1">CQ76-CV76</f>
        <v>-9.5914522159717297E-2</v>
      </c>
      <c r="DB76" s="15">
        <f ca="1">CR76-CW76</f>
        <v>5.9173477379871442E-2</v>
      </c>
      <c r="DC76" s="15">
        <f ca="1">CS76-CX76</f>
        <v>5.3602564192386737E-2</v>
      </c>
      <c r="DD76" s="15">
        <f ca="1">IF(AND(CT76&lt;&gt;0,CY76&lt;&gt;0),-1*DA76*CT76,0)</f>
        <v>383453.69479214685</v>
      </c>
      <c r="DE76" s="15">
        <f ca="1">IF(AND(CT76&lt;&gt;0,CY76&lt;&gt;0,CU76&lt;&gt;0,CZ76&lt;&gt;0),DB76/CW76*$AA76,)</f>
        <v>-256898.98670139347</v>
      </c>
      <c r="DF76" s="15">
        <f ca="1">IF(AND(CU76&lt;&gt;0,CZ76&lt;&gt;0),DC76*CM76*CU76,)</f>
        <v>35028.791295470415</v>
      </c>
      <c r="DG76" s="15">
        <f ca="1">IF(AND(CT76&lt;&gt;0,CY76&lt;&gt;0,CU76&lt;&gt;0,CZ76&lt;&gt;0),$AK76-DD76-DE76-DF76-DJ76,)</f>
        <v>-8763.9866514917812</v>
      </c>
      <c r="DH76" s="15">
        <f ca="1">IF(OR(CT76=0,CY76=0,CU76=0,CZ76=0),$AK76-DD76-DE76-DF76-DJ76,)</f>
        <v>0</v>
      </c>
      <c r="DI76" s="15">
        <f ca="1">SUM(DD76:DH76)</f>
        <v>152819.51273473201</v>
      </c>
      <c r="DJ76" s="15">
        <f ca="1">IF($V76&lt;&gt;0,IF($V76&gt;0,$W76/$V76,-$W76/$V76))*$AF76</f>
        <v>394981.31726526661</v>
      </c>
      <c r="DK76" s="15">
        <f ca="1">SUM(DI76:DJ76)</f>
        <v>547800.82999999868</v>
      </c>
      <c r="DL76" s="16">
        <f ca="1">_xll.DBRW($B$3,$R$37,$R$38,$R$40,$R$41,$R$42,$Q76,DL$2,DL$4,DL$3)</f>
        <v>6.1741206500831179E-4</v>
      </c>
      <c r="DM76" s="16">
        <f ca="1">_xll.DBRW($B$3,$R$37,$R$38,$R$40,$R$41,$R$42,$Q76,DM$2,DM$4,DM$3)</f>
        <v>0</v>
      </c>
      <c r="DN76" s="17">
        <f ca="1">-(DL76-DM76)*100</f>
        <v>-6.1741206500831182E-2</v>
      </c>
      <c r="DO76" s="14">
        <f ca="1">$AB76-$AG76-EI76</f>
        <v>-15013.730000000001</v>
      </c>
      <c r="DP76" s="15">
        <f ca="1">_xll.DBRW($B$3,$R$37,$R$38,$R$40,$R$41,$R$42,$Q76,DP$2,DP$4,DP$3)</f>
        <v>73.855312719606474</v>
      </c>
      <c r="DQ76" s="15">
        <f ca="1">_xll.DBRW($B$3,$R$37,$R$38,$R$40,$R$41,$R$42,$Q76,DQ$2,DQ$4,DQ$3)</f>
        <v>3.5635533189340403E-5</v>
      </c>
      <c r="DR76" s="15">
        <f ca="1">_xll.DBRW($B$3,$R$37,$R$38,$R$40,$R$41,$R$42,$Q76,DR$2,DR$4,DR$3)</f>
        <v>4.2627502713171301</v>
      </c>
      <c r="DS76" s="15">
        <f ca="1">_xll.DBRW($B$3,$R$37,$R$38,$R$40,$R$41,$R$42,$Q76,DS$2,DS$4,DS$3)</f>
        <v>203.28571428571428</v>
      </c>
      <c r="DT76" s="15">
        <f ca="1">_xll.DBRW($B$3,$R$37,$R$38,$R$40,$R$41,$R$42,$Q76,DT$2,DT$4,DT$3)</f>
        <v>5704579</v>
      </c>
      <c r="DU76" s="15">
        <f ca="1">_xll.DBRW($B$3,$R$37,$R$38,$R$40,$R$41,$R$42,$Q76,DU$2,DU$4,DU$3)</f>
        <v>0</v>
      </c>
      <c r="DV76" s="15">
        <f ca="1">_xll.DBRW($B$3,$R$37,$R$38,$R$40,$R$41,$R$42,$Q76,DV$2,DV$4,DV$3)</f>
        <v>3.0211572558126761E-5</v>
      </c>
      <c r="DW76" s="15">
        <f ca="1">_xll.DBRW($B$3,$R$37,$R$38,$R$40,$R$41,$R$42,$Q76,DW$2,DW$4,DW$3)</f>
        <v>4.2091477071247434</v>
      </c>
      <c r="DX76" s="15">
        <f ca="1">_xll.DBRW($B$3,$R$37,$R$38,$R$40,$R$41,$R$42,$Q76,DX$2,DX$4,DX$3)</f>
        <v>198</v>
      </c>
      <c r="DY76" s="15">
        <f ca="1">_xll.DBRW($B$3,$R$37,$R$38,$R$40,$R$41,$R$42,$Q76,DY$2,DY$4,DY$3)</f>
        <v>6553780</v>
      </c>
      <c r="DZ76" s="15">
        <f ca="1">DP76-DU76</f>
        <v>73.855312719606474</v>
      </c>
      <c r="EA76" s="15">
        <f ca="1">DQ76-DV76</f>
        <v>5.423960631213643E-6</v>
      </c>
      <c r="EB76" s="15">
        <f ca="1">DR76-DW76</f>
        <v>5.3602564192386737E-2</v>
      </c>
      <c r="EC76" s="15">
        <f ca="1">IF(AND(DS76&lt;&gt;0,DX76&lt;&gt;0),-1*DZ76*DS76,0)</f>
        <v>-15013.730000000001</v>
      </c>
      <c r="ED76" s="15">
        <f ca="1">IF(AND(DS76&lt;&gt;0,DX76&lt;&gt;0,DT76&lt;&gt;0,DY76&lt;&gt;0),EA76/DV76*$AB76,)</f>
        <v>-2695.4532171734277</v>
      </c>
      <c r="EE76" s="15">
        <f ca="1">IF(AND(DT76&lt;&gt;0,DY76&lt;&gt;0),EB76*DL76*DT76,)</f>
        <v>188.7922995412768</v>
      </c>
      <c r="EF76" s="15">
        <f ca="1">IF(AND(DS76&lt;&gt;0,DX76&lt;&gt;0,DT76&lt;&gt;0,DY76&lt;&gt;0),$AL76-EC76-ED76-EE76-EI76,)</f>
        <v>2506.6609176321508</v>
      </c>
      <c r="EG76" s="15">
        <f ca="1">IF(OR(DS76=0,DX76=0,DT76=0,DY76=0),$AL76-EC76-ED76-EE76-EI76,)</f>
        <v>0</v>
      </c>
      <c r="EH76" s="15">
        <f ca="1">SUM(EC76:EG76)</f>
        <v>-15013.73</v>
      </c>
      <c r="EI76" s="15">
        <f ca="1">IF($V76&lt;&gt;0,IF($V76&gt;0,$W76/$V76,-$W76/$V76))*$AG76</f>
        <v>0</v>
      </c>
      <c r="EJ76" s="15">
        <f ca="1">SUM(EH76:EI76)</f>
        <v>-15013.73</v>
      </c>
      <c r="EK76" s="16">
        <f ca="1">_xll.DBRW($B$3,$R$37,$R$38,$R$40,$R$41,$R$42,$Q76,EK$2,EK$4,EK$3)</f>
        <v>8.6063898055534327E-2</v>
      </c>
      <c r="EL76" s="16">
        <f ca="1">_xll.DBRW($B$3,$R$37,$R$38,$R$40,$R$41,$R$42,$Q76,EL$2,EL$4,EL$3)</f>
        <v>7.4682411400486357E-2</v>
      </c>
      <c r="EM76" s="17">
        <f ca="1">-(EK76-EL76)*100</f>
        <v>-1.138148665504797</v>
      </c>
      <c r="EN76" s="14">
        <f ca="1">$AC76-$AH76-FH76</f>
        <v>-276765.8381201101</v>
      </c>
      <c r="EO76" s="15">
        <f ca="1">_xll.DBRW($B$3,$R$37,$R$38,$R$40,$R$41,$R$42,$Q76,EO$2,EO$4,EO$3)</f>
        <v>0.36686890478683876</v>
      </c>
      <c r="EP76" s="15">
        <f ca="1">_xll.DBRW($B$3,$R$37,$R$38,$R$40,$R$41,$R$42,$Q76,EP$2,EP$4,EP$3)</f>
        <v>1</v>
      </c>
      <c r="EQ76" s="15">
        <f ca="1">_xll.DBRW($B$3,$R$37,$R$38,$R$40,$R$41,$R$42,$Q76,EQ$2,EQ$4,EQ$3)</f>
        <v>4.2627502713171301</v>
      </c>
      <c r="ER76" s="15">
        <f ca="1">_xll.DBRW($B$3,$R$37,$R$38,$R$40,$R$41,$R$42,$Q76,ER$2,ER$4,ER$3)</f>
        <v>5704579</v>
      </c>
      <c r="ES76" s="15">
        <f ca="1">_xll.DBRW($B$3,$R$37,$R$38,$R$40,$R$41,$R$42,$Q76,ES$2,ES$4,ES$3)</f>
        <v>5704579</v>
      </c>
      <c r="ET76" s="15">
        <f ca="1">_xll.DBRW($B$3,$R$37,$R$38,$R$40,$R$41,$R$42,$Q76,ET$2,ET$4,ET$3)</f>
        <v>0.31434930070890388</v>
      </c>
      <c r="EU76" s="15">
        <f ca="1">_xll.DBRW($B$3,$R$37,$R$38,$R$40,$R$41,$R$42,$Q76,EU$2,EU$4,EU$3)</f>
        <v>1</v>
      </c>
      <c r="EV76" s="15">
        <f ca="1">_xll.DBRW($B$3,$R$37,$R$38,$R$40,$R$41,$R$42,$Q76,EV$2,EV$4,EV$3)</f>
        <v>4.2091477071247434</v>
      </c>
      <c r="EW76" s="15">
        <f ca="1">_xll.DBRW($B$3,$R$37,$R$38,$R$40,$R$41,$R$42,$Q76,EW$2,EW$4,EW$3)</f>
        <v>6553780</v>
      </c>
      <c r="EX76" s="15">
        <f ca="1">_xll.DBRW($B$3,$R$37,$R$38,$R$40,$R$41,$R$42,$Q76,EX$2,EX$4,EX$3)</f>
        <v>6553780</v>
      </c>
      <c r="EY76" s="15">
        <f ca="1">EO76-ET76</f>
        <v>5.2519604077934878E-2</v>
      </c>
      <c r="EZ76" s="15">
        <f ca="1">EP76-EU76</f>
        <v>0</v>
      </c>
      <c r="FA76" s="15">
        <f ca="1">EQ76-EV76</f>
        <v>5.3602564192386737E-2</v>
      </c>
      <c r="FB76" s="15">
        <f ca="1">IF(AND(ER76&lt;&gt;0,EW76&lt;&gt;0),-1*EY76*ER76,0)</f>
        <v>-299602.23051130166</v>
      </c>
      <c r="FC76" s="15">
        <f ca="1">IF(AND(ER76&lt;&gt;0,EW76&lt;&gt;0,ES76&lt;&gt;0,EX76&lt;&gt;0),EZ76/EU76*$AC76,)</f>
        <v>0</v>
      </c>
      <c r="FD76" s="15">
        <f ca="1">IF(AND(ES76&lt;&gt;0,EX76&lt;&gt;0),FA76*EK76*ES76,)</f>
        <v>26316.624086656953</v>
      </c>
      <c r="FE76" s="15">
        <f ca="1">IF(AND(ER76&lt;&gt;0,EW76&lt;&gt;0,ES76&lt;&gt;0,EX76&lt;&gt;0),$AM76-FB76-FC76-FD76-FH76,)</f>
        <v>-3480.2316954653943</v>
      </c>
      <c r="FF76" s="15">
        <f ca="1">IF(OR(ER76=0,EW76=0,ES76=0,EX76=0),$AM76-FB76-FC76-FD76-FH76,)</f>
        <v>0</v>
      </c>
      <c r="FG76" s="15">
        <f ca="1">SUM(FB76:FF76)</f>
        <v>-276765.8381201101</v>
      </c>
      <c r="FH76" s="15">
        <f ca="1">IF($V76&lt;&gt;0,IF($V76&gt;0,$W76/$V76,-$W76/$V76))*$AH76</f>
        <v>244109.34812011058</v>
      </c>
      <c r="FI76" s="15">
        <f ca="1">SUM(FG76:FH76)</f>
        <v>-32656.489999999525</v>
      </c>
      <c r="FJ76" s="20"/>
      <c r="FK76" s="85">
        <f ca="1">BL76+CK76+DJ76+EI76+FH76</f>
        <v>3527298.8578812168</v>
      </c>
      <c r="FL76" s="21"/>
      <c r="FM76" s="22"/>
      <c r="FN76" s="104">
        <f ca="1">_xll.DBRW($B$3,$R$37,$R$38,$R$40,$R$41,$R$42,$Q76,FN$2,FN$4,FN$3)</f>
        <v>-2449563.5999999996</v>
      </c>
      <c r="FO76" s="105">
        <f ca="1">IF(U76&lt;&gt;0,FN76/U76,0)</f>
        <v>-0.10073380303530129</v>
      </c>
      <c r="FP76" s="104">
        <f ca="1">_xll.DBRW($B$3,$R$37,$R$38,$R$40,$R$41,$R$42,$Q76,FP$2,FP$4,FP$3)</f>
        <v>-2183031.9700000035</v>
      </c>
      <c r="FQ76" s="105">
        <f ca="1">IF(V76&lt;&gt;0,FP76/V76,0)</f>
        <v>-7.9135995673279905E-2</v>
      </c>
      <c r="FR76" s="86">
        <f ca="1">FN76-FP76</f>
        <v>-266531.62999999616</v>
      </c>
      <c r="FS76" s="103">
        <f ca="1">(FO76-FQ76)*100</f>
        <v>-2.159780736202138</v>
      </c>
      <c r="FT76" s="23"/>
      <c r="FV76" s="37"/>
      <c r="FW76" s="37"/>
      <c r="FX76" s="37"/>
      <c r="FY76" s="37"/>
      <c r="FZ76" s="37"/>
      <c r="GA76" s="37"/>
      <c r="GB76" s="37"/>
      <c r="GC76" s="37"/>
      <c r="GD76" s="37"/>
      <c r="GE76" s="37"/>
      <c r="GF76" s="37"/>
      <c r="GG76" s="37"/>
      <c r="GH76" s="37"/>
    </row>
    <row r="77" spans="1:190" ht="15" hidden="1" customHeight="1" x14ac:dyDescent="0.25">
      <c r="A77">
        <f ca="1">IF(ROW()=ROW($A$60),0,1)</f>
        <v>1</v>
      </c>
      <c r="D77" s="30"/>
      <c r="E77" s="30"/>
      <c r="F77" s="30">
        <f ca="1">IF(A77&lt;&gt;0,IF((AO77+BN77+CM77+DL77+EK77)&lt;&gt;0,ROUND((1-(AO77+BN77+CM77+DL77+EK77))-FO77,5),"VERIF. ELIGIBILITE PMM"),"CHECK "&amp;D61)</f>
        <v>0</v>
      </c>
      <c r="G77" s="30"/>
      <c r="H77" s="30"/>
      <c r="I77" s="30"/>
      <c r="J77" s="30">
        <f ca="1">IF(A77&lt;&gt;0,IF((AP77+BO77+CN77+DM77+EL77)&lt;&gt;0,ROUND((1-(AP77+BO77+CN77+DM77+EL77))-FQ77,5),"VERIF. ELIGIBILITE PMM"),"CHECK "&amp;D62)</f>
        <v>0</v>
      </c>
      <c r="K77" s="30">
        <f ca="1">IF(A77&lt;&gt;0,ROUND(W77+AR77+BQ77+CP77+DO77+EN77+FK77-FR77,5),"CHECK ")</f>
        <v>0</v>
      </c>
      <c r="L77" s="4"/>
      <c r="M77" s="9"/>
      <c r="N77" s="10"/>
      <c r="O77" s="9"/>
      <c r="P77" s="11"/>
      <c r="Q77" s="130" t="s">
        <v>243</v>
      </c>
      <c r="R77" s="130"/>
      <c r="S77" s="12"/>
      <c r="T77" s="13"/>
      <c r="U77" s="84">
        <f ca="1">_xll.DBRW($B$3,$R$37,$R$38,$R$40,$R$41,$R$42,$Q77,U$2,U$4,U$3)</f>
        <v>35596099.509999998</v>
      </c>
      <c r="V77" s="84">
        <f ca="1">_xll.DBRW($B$3,$R$37,$R$38,$R$40,$R$41,$R$42,$Q77,V$2,V$4,V$3)</f>
        <v>38734338.039169997</v>
      </c>
      <c r="W77" s="85">
        <f ca="1">U77-V77</f>
        <v>-3138238.5291699991</v>
      </c>
      <c r="X77" s="106">
        <f ca="1">IF(V77&lt;&gt;0,W77/V77,0)</f>
        <v>-8.1019547203735956E-2</v>
      </c>
      <c r="Y77" s="15">
        <f ca="1">_xll.DBRW($B$3,$R$37,$R$38,$R$40,$R$41,$R$42,$Q77,Y$2,Y$4,Y$3)</f>
        <v>-17952198.140000001</v>
      </c>
      <c r="Z77" s="15">
        <f ca="1">_xll.DBRW($B$3,$R$37,$R$38,$R$40,$R$41,$R$42,$Q77,Z$2,Z$4,Z$3)</f>
        <v>-2617254.02</v>
      </c>
      <c r="AA77" s="15">
        <f ca="1">_xll.DBRW($B$3,$R$37,$R$38,$R$40,$R$41,$R$42,$Q77,AA$2,AA$4,AA$3)</f>
        <v>-2785871.34</v>
      </c>
      <c r="AB77" s="15">
        <f ca="1">_xll.DBRW($B$3,$R$37,$R$38,$R$40,$R$41,$R$42,$Q77,AB$2,AB$4,AB$3)</f>
        <v>-3206432.54</v>
      </c>
      <c r="AC77" s="15">
        <f ca="1">_xll.DBRW($B$3,$R$37,$R$38,$R$40,$R$41,$R$42,$Q77,AC$2,AC$4,AC$3)</f>
        <v>-4832377.5999999978</v>
      </c>
      <c r="AD77" s="15">
        <f ca="1">_xll.DBRW($B$3,$R$37,$R$38,$R$40,$R$41,$R$42,$Q77,AD$2,AD$4,AD$3)</f>
        <v>-19144362.149999999</v>
      </c>
      <c r="AE77" s="15">
        <f ca="1">_xll.DBRW($B$3,$R$37,$R$38,$R$40,$R$41,$R$42,$Q77,AE$2,AE$4,AE$3)</f>
        <v>-3010709.7115999996</v>
      </c>
      <c r="AF77" s="15">
        <f ca="1">_xll.DBRW($B$3,$R$37,$R$38,$R$40,$R$41,$R$42,$Q77,AF$2,AF$4,AF$3)</f>
        <v>-3038380.3802400003</v>
      </c>
      <c r="AG77" s="15">
        <f ca="1">_xll.DBRW($B$3,$R$37,$R$38,$R$40,$R$41,$R$42,$Q77,AG$2,AG$4,AG$3)</f>
        <v>-3615308.1999999993</v>
      </c>
      <c r="AH77" s="15">
        <f ca="1">_xll.DBRW($B$3,$R$37,$R$38,$R$40,$R$41,$R$42,$Q77,AH$2,AH$4,AH$3)</f>
        <v>-5334403.7368699983</v>
      </c>
      <c r="AI77" s="15">
        <f ca="1">Y77-AD77</f>
        <v>1192164.0099999979</v>
      </c>
      <c r="AJ77" s="15">
        <f ca="1">Z77-AE77</f>
        <v>393455.69159999955</v>
      </c>
      <c r="AK77" s="15">
        <f ca="1">AA77-AF77</f>
        <v>252509.04024000047</v>
      </c>
      <c r="AL77" s="15">
        <f ca="1">AB77-AG77</f>
        <v>408875.65999999922</v>
      </c>
      <c r="AM77" s="15">
        <f ca="1">AC77-AH77</f>
        <v>502026.13687000051</v>
      </c>
      <c r="AN77" s="20"/>
      <c r="AO77" s="16">
        <f ca="1">_xll.DBRW($B$3,$R$37,$R$38,$R$40,$R$41,$R$42,$Q77,AO$2,AO$4,AO$3)</f>
        <v>0.50433048528130719</v>
      </c>
      <c r="AP77" s="16">
        <f ca="1">_xll.DBRW($B$3,$R$37,$R$38,$R$40,$R$41,$R$42,$Q77,AP$2,AP$4,AP$3)</f>
        <v>0.49424782038717979</v>
      </c>
      <c r="AQ77" s="17">
        <f ca="1">-(AO77-AP77)*100</f>
        <v>-1.0082664894127402</v>
      </c>
      <c r="AR77" s="14">
        <f ca="1">$Y77-$AD77-BL77</f>
        <v>-358903.54289734294</v>
      </c>
      <c r="AS77" s="18">
        <f ca="1">_xll.DBRW($B$3,$R$37,$R$38,$R$40,$R$41,$R$42,$Q77,AS$2,AS$4,AS$3)</f>
        <v>38.046286149016893</v>
      </c>
      <c r="AT77" s="19">
        <f ca="1">_xll.DBRW($B$3,$R$37,$R$38,$R$40,$R$41,$R$42,$Q77,AT$2,AT$4,AT$3)</f>
        <v>1.5556248228636245</v>
      </c>
      <c r="AU77" s="18">
        <f ca="1">_xll.DBRW($B$3,$R$37,$R$38,$R$40,$R$41,$R$42,$Q77,AU$2,AU$4,AU$3)</f>
        <v>117.3550853626672</v>
      </c>
      <c r="AV77" s="15">
        <f ca="1">_xll.DBRW($B$3,$R$37,$R$38,$R$40,$R$41,$R$42,$Q77,AV$2,AV$4,AV$3)</f>
        <v>471851.52500000002</v>
      </c>
      <c r="AW77" s="15">
        <f ca="1">_xll.DBRW($B$3,$R$37,$R$38,$R$40,$R$41,$R$42,$Q77,AW$2,AW$4,AW$3)</f>
        <v>303319.61670000001</v>
      </c>
      <c r="AX77" s="18">
        <f ca="1">_xll.DBRW($B$3,$R$37,$R$38,$R$40,$R$41,$R$42,$Q77,AX$2,AX$4,AX$3)</f>
        <v>35.409329020150253</v>
      </c>
      <c r="AY77" s="19">
        <f ca="1">_xll.DBRW($B$3,$R$37,$R$38,$R$40,$R$41,$R$42,$Q77,AY$2,AY$4,AY$3)</f>
        <v>1.5601613215157164</v>
      </c>
      <c r="AZ77" s="18">
        <f ca="1">_xll.DBRW($B$3,$R$37,$R$38,$R$40,$R$41,$R$42,$Q77,AZ$2,AZ$4,AZ$3)</f>
        <v>111.77442424487705</v>
      </c>
      <c r="BA77" s="15">
        <f ca="1">_xll.DBRW($B$3,$R$37,$R$38,$R$40,$R$41,$R$42,$Q77,BA$2,BA$4,BA$3)</f>
        <v>540658.71</v>
      </c>
      <c r="BB77" s="15">
        <f ca="1">_xll.DBRW($B$3,$R$37,$R$38,$R$40,$R$41,$R$42,$Q77,BB$2,BB$4,BB$3)</f>
        <v>346540.26</v>
      </c>
      <c r="BC77" s="18">
        <f ca="1">AS77-AX77</f>
        <v>2.6369571288666407</v>
      </c>
      <c r="BD77" s="18">
        <f ca="1">AT77-AY77</f>
        <v>-4.5364986520919359E-3</v>
      </c>
      <c r="BE77" s="18">
        <f ca="1">AU77-AZ77</f>
        <v>5.5806611177901431</v>
      </c>
      <c r="BF77" s="15">
        <f ca="1">IF(AND(AV77&lt;&gt;0,BA77&lt;&gt;0),-1*BC77*AV77,0)</f>
        <v>-1244252.2426153461</v>
      </c>
      <c r="BG77" s="15">
        <f ca="1">IF(AND(AV77&lt;&gt;0,BA77&lt;&gt;0,AW77&lt;&gt;0,BB77&lt;&gt;0),BD77/AY77*$Y77,)</f>
        <v>52199.80878969442</v>
      </c>
      <c r="BH77" s="15">
        <f ca="1">IF(AND(AW77&lt;&gt;0,BB77&lt;&gt;0),BE77*AO77*AW77,)</f>
        <v>853692.31191947346</v>
      </c>
      <c r="BI77" s="15">
        <f ca="1">IF(AND(AV77&lt;&gt;0,BA77&lt;&gt;0,AW77&lt;&gt;0,BB77&lt;&gt;0),$AI77-BF77-BG77-BH77-BL77,)</f>
        <v>-20543.420991164865</v>
      </c>
      <c r="BJ77" s="15">
        <f ca="1">IF(OR(AV77=0,BA77=0,AW77=0,BB77=0),$AI77-BF77-BG77-BH77-BL77,)</f>
        <v>0</v>
      </c>
      <c r="BK77" s="15">
        <f ca="1">SUM(BF77:BJ77)</f>
        <v>-358903.54289734305</v>
      </c>
      <c r="BL77" s="15">
        <f ca="1">IF($V77&lt;&gt;0,IF($V77&gt;0,$W77/$V77,-$W77/$V77))*$AD77</f>
        <v>1551067.5528973409</v>
      </c>
      <c r="BM77" s="15">
        <f ca="1">SUM(BK77:BL77)</f>
        <v>1192164.0099999979</v>
      </c>
      <c r="BN77" s="16">
        <f ca="1">_xll.DBRW($B$3,$R$37,$R$38,$R$40,$R$41,$R$42,$Q77,BN$2,BN$4,BN$3)</f>
        <v>7.3526427221744781E-2</v>
      </c>
      <c r="BO77" s="16">
        <f ca="1">_xll.DBRW($B$3,$R$37,$R$38,$R$40,$R$41,$R$42,$Q77,BO$2,BO$4,BO$3)</f>
        <v>7.7727150224057726E-2</v>
      </c>
      <c r="BP77" s="17">
        <f ca="1">-(BN77-BO77)*100</f>
        <v>0.42007230023129449</v>
      </c>
      <c r="BQ77" s="14">
        <f ca="1">$Z77-$AE77-CK77</f>
        <v>149529.35400427712</v>
      </c>
      <c r="BR77" s="15">
        <f ca="1">_xll.DBRW($B$3,$R$37,$R$38,$R$40,$R$41,$R$42,$Q77,BR$2,BR$4,BR$3)</f>
        <v>0.29285078401312992</v>
      </c>
      <c r="BS77" s="15">
        <f ca="1">_xll.DBRW($B$3,$R$37,$R$38,$R$40,$R$41,$R$42,$Q77,BS$2,BS$4,BS$3)</f>
        <v>29.46449391316272</v>
      </c>
      <c r="BT77" s="15">
        <f ca="1">_xll.DBRW($B$3,$R$37,$R$38,$R$40,$R$41,$R$42,$Q77,BT$2,BT$4,BT$3)</f>
        <v>117.3550853626672</v>
      </c>
      <c r="BU77" s="15">
        <f ca="1">_xll.DBRW($B$3,$R$37,$R$38,$R$40,$R$41,$R$42,$Q77,BU$2,BU$4,BU$3)</f>
        <v>8937159</v>
      </c>
      <c r="BV77" s="15">
        <f ca="1">_xll.DBRW($B$3,$R$37,$R$38,$R$40,$R$41,$R$42,$Q77,BV$2,BV$4,BV$3)</f>
        <v>303319.61670000001</v>
      </c>
      <c r="BW77" s="15">
        <f ca="1">_xll.DBRW($B$3,$R$37,$R$38,$R$40,$R$41,$R$42,$Q77,BW$2,BW$4,BW$3)</f>
        <v>0.27852853594698201</v>
      </c>
      <c r="BX77" s="15">
        <f ca="1">_xll.DBRW($B$3,$R$37,$R$38,$R$40,$R$41,$R$42,$Q77,BX$2,BX$4,BX$3)</f>
        <v>31.192162896166817</v>
      </c>
      <c r="BY77" s="15">
        <f ca="1">_xll.DBRW($B$3,$R$37,$R$38,$R$40,$R$41,$R$42,$Q77,BY$2,BY$4,BY$3)</f>
        <v>111.77442424487705</v>
      </c>
      <c r="BZ77" s="15">
        <f ca="1">_xll.DBRW($B$3,$R$37,$R$38,$R$40,$R$41,$R$42,$Q77,BZ$2,BZ$4,BZ$3)</f>
        <v>10809340.240000002</v>
      </c>
      <c r="CA77" s="15">
        <f ca="1">_xll.DBRW($B$3,$R$37,$R$38,$R$40,$R$41,$R$42,$Q77,CA$2,CA$4,CA$3)</f>
        <v>346540.26</v>
      </c>
      <c r="CB77" s="15">
        <f ca="1">BR77-BW77</f>
        <v>1.4322248066147902E-2</v>
      </c>
      <c r="CC77" s="15">
        <f ca="1">BS77-BX77</f>
        <v>-1.7276689830040972</v>
      </c>
      <c r="CD77" s="15">
        <f ca="1">BT77-BY77</f>
        <v>5.5806611177901431</v>
      </c>
      <c r="CE77" s="15">
        <f ca="1">IF(AND(BU77&lt;&gt;0,BZ77&lt;&gt;0),-1*CB77*BU77,0)</f>
        <v>-128000.20820460632</v>
      </c>
      <c r="CF77" s="15">
        <f ca="1">IF(AND(BU77&lt;&gt;0,BZ77&lt;&gt;0,BV77&lt;&gt;0,CA77&lt;&gt;0),CC77/BX77*$Z77,)</f>
        <v>144964.25291342844</v>
      </c>
      <c r="CG77" s="15">
        <f ca="1">IF(AND(BV77&lt;&gt;0,CA77&lt;&gt;0),CD77*BN77*BV77,)</f>
        <v>124459.94734404907</v>
      </c>
      <c r="CH77" s="15">
        <f ca="1">IF(AND(BU77&lt;&gt;0,BZ77&lt;&gt;0,BV77&lt;&gt;0,CA77&lt;&gt;0),$AJ77-CE77-CF77-CG77-CK77,)</f>
        <v>8105.3619514059101</v>
      </c>
      <c r="CI77" s="15">
        <f ca="1">IF(OR(BU77=0,BZ77=0,BV77=0,CA77=0),$AJ77-CE77-CF77-CG77-CK77,)</f>
        <v>0</v>
      </c>
      <c r="CJ77" s="15">
        <f ca="1">SUM(CE77:CI77)</f>
        <v>149529.35400427712</v>
      </c>
      <c r="CK77" s="15">
        <f ca="1">IF($V77&lt;&gt;0,IF($V77&gt;0,$W77/$V77,-$W77/$V77))*$AE77</f>
        <v>243926.33759572243</v>
      </c>
      <c r="CL77" s="15">
        <f ca="1">SUM(CJ77:CK77)</f>
        <v>393455.69159999955</v>
      </c>
      <c r="CM77" s="16">
        <f ca="1">_xll.DBRW($B$3,$R$37,$R$38,$R$40,$R$41,$R$42,$Q77,CM$2,CM$4,CM$3)</f>
        <v>7.8263387796670428E-2</v>
      </c>
      <c r="CN77" s="16">
        <f ca="1">_xll.DBRW($B$3,$R$37,$R$38,$R$40,$R$41,$R$42,$Q77,CN$2,CN$4,CN$3)</f>
        <v>7.8441520729422176E-2</v>
      </c>
      <c r="CO77" s="17">
        <f ca="1">-(CM77-CN77)*100</f>
        <v>1.7813293275174835E-2</v>
      </c>
      <c r="CP77" s="14">
        <f ca="1">$AA77-$AF77-DJ77</f>
        <v>6340.8376002405712</v>
      </c>
      <c r="CQ77" s="15">
        <f ca="1">_xll.DBRW($B$3,$R$37,$R$38,$R$40,$R$41,$R$42,$Q77,CQ$2,CQ$4,CQ$3)</f>
        <v>1.1566834846635288</v>
      </c>
      <c r="CR77" s="15">
        <f ca="1">_xll.DBRW($B$3,$R$37,$R$38,$R$40,$R$41,$R$42,$Q77,CR$2,CR$4,CR$3)</f>
        <v>7.940466581764607</v>
      </c>
      <c r="CS77" s="15">
        <f ca="1">_xll.DBRW($B$3,$R$37,$R$38,$R$40,$R$41,$R$42,$Q77,CS$2,CS$4,CS$3)</f>
        <v>117.3550853626672</v>
      </c>
      <c r="CT77" s="15">
        <f ca="1">_xll.DBRW($B$3,$R$37,$R$38,$R$40,$R$41,$R$42,$Q77,CT$2,CT$4,CT$3)</f>
        <v>2408499.2799999998</v>
      </c>
      <c r="CU77" s="15">
        <f ca="1">_xll.DBRW($B$3,$R$37,$R$38,$R$40,$R$41,$R$42,$Q77,CU$2,CU$4,CU$3)</f>
        <v>303319.61670000001</v>
      </c>
      <c r="CV77" s="15">
        <f ca="1">_xll.DBRW($B$3,$R$37,$R$38,$R$40,$R$41,$R$42,$Q77,CV$2,CV$4,CV$3)</f>
        <v>1.1240458992072142</v>
      </c>
      <c r="CW77" s="15">
        <f ca="1">_xll.DBRW($B$3,$R$37,$R$38,$R$40,$R$41,$R$42,$Q77,CW$2,CW$4,CW$3)</f>
        <v>7.8001759737815162</v>
      </c>
      <c r="CX77" s="15">
        <f ca="1">_xll.DBRW($B$3,$R$37,$R$38,$R$40,$R$41,$R$42,$Q77,CX$2,CX$4,CX$3)</f>
        <v>111.77442424487705</v>
      </c>
      <c r="CY77" s="15">
        <f ca="1">_xll.DBRW($B$3,$R$37,$R$38,$R$40,$R$41,$R$42,$Q77,CY$2,CY$4,CY$3)</f>
        <v>2703075.01</v>
      </c>
      <c r="CZ77" s="15">
        <f ca="1">_xll.DBRW($B$3,$R$37,$R$38,$R$40,$R$41,$R$42,$Q77,CZ$2,CZ$4,CZ$3)</f>
        <v>346540.26</v>
      </c>
      <c r="DA77" s="15">
        <f ca="1">CQ77-CV77</f>
        <v>3.2637585456314566E-2</v>
      </c>
      <c r="DB77" s="15">
        <f ca="1">CR77-CW77</f>
        <v>0.14029060798309079</v>
      </c>
      <c r="DC77" s="15">
        <f ca="1">CS77-CX77</f>
        <v>5.5806611177901431</v>
      </c>
      <c r="DD77" s="15">
        <f ca="1">IF(AND(CT77&lt;&gt;0,CY77&lt;&gt;0),-1*DA77*CT77,0)</f>
        <v>-78607.601072472098</v>
      </c>
      <c r="DE77" s="15">
        <f ca="1">IF(AND(CT77&lt;&gt;0,CY77&lt;&gt;0,CU77&lt;&gt;0,CZ77&lt;&gt;0),DB77/CW77*$AA77,)</f>
        <v>-50105.482923072195</v>
      </c>
      <c r="DF77" s="15">
        <f ca="1">IF(AND(CU77&lt;&gt;0,CZ77&lt;&gt;0),DC77*CM77*CU77,)</f>
        <v>132478.31415450285</v>
      </c>
      <c r="DG77" s="15">
        <f ca="1">IF(AND(CT77&lt;&gt;0,CY77&lt;&gt;0,CU77&lt;&gt;0,CZ77&lt;&gt;0),$AK77-DD77-DE77-DF77-DJ77,)</f>
        <v>2575.6074412820162</v>
      </c>
      <c r="DH77" s="15">
        <f ca="1">IF(OR(CT77=0,CY77=0,CU77=0,CZ77=0),$AK77-DD77-DE77-DF77-DJ77,)</f>
        <v>0</v>
      </c>
      <c r="DI77" s="15">
        <f ca="1">SUM(DD77:DH77)</f>
        <v>6340.8376002405712</v>
      </c>
      <c r="DJ77" s="15">
        <f ca="1">IF($V77&lt;&gt;0,IF($V77&gt;0,$W77/$V77,-$W77/$V77))*$AF77</f>
        <v>246168.2026397599</v>
      </c>
      <c r="DK77" s="15">
        <f ca="1">SUM(DI77:DJ77)</f>
        <v>252509.04024000047</v>
      </c>
      <c r="DL77" s="16">
        <f ca="1">_xll.DBRW($B$3,$R$37,$R$38,$R$40,$R$41,$R$42,$Q77,DL$2,DL$4,DL$3)</f>
        <v>9.0078199132441972E-2</v>
      </c>
      <c r="DM77" s="16">
        <f ca="1">_xll.DBRW($B$3,$R$37,$R$38,$R$40,$R$41,$R$42,$Q77,DM$2,DM$4,DM$3)</f>
        <v>9.3336000639639927E-2</v>
      </c>
      <c r="DN77" s="17">
        <f ca="1">-(DL77-DM77)*100</f>
        <v>0.32578015071979549</v>
      </c>
      <c r="DO77" s="14">
        <f ca="1">$AB77-$AG77-EI77</f>
        <v>115965.02663404559</v>
      </c>
      <c r="DP77" s="15">
        <f ca="1">_xll.DBRW($B$3,$R$37,$R$38,$R$40,$R$41,$R$42,$Q77,DP$2,DP$4,DP$3)</f>
        <v>13187.442878965923</v>
      </c>
      <c r="DQ77" s="15">
        <f ca="1">_xll.DBRW($B$3,$R$37,$R$38,$R$40,$R$41,$R$42,$Q77,DQ$2,DQ$4,DQ$3)</f>
        <v>8.0160610707661207E-4</v>
      </c>
      <c r="DR77" s="15">
        <f ca="1">_xll.DBRW($B$3,$R$37,$R$38,$R$40,$R$41,$R$42,$Q77,DR$2,DR$4,DR$3)</f>
        <v>117.3550853626672</v>
      </c>
      <c r="DS77" s="15">
        <f ca="1">_xll.DBRW($B$3,$R$37,$R$38,$R$40,$R$41,$R$42,$Q77,DS$2,DS$4,DS$3)</f>
        <v>243.14285714285714</v>
      </c>
      <c r="DT77" s="15">
        <f ca="1">_xll.DBRW($B$3,$R$37,$R$38,$R$40,$R$41,$R$42,$Q77,DT$2,DT$4,DT$3)</f>
        <v>303319.61670000001</v>
      </c>
      <c r="DU77" s="15">
        <f ca="1">_xll.DBRW($B$3,$R$37,$R$38,$R$40,$R$41,$R$42,$Q77,DU$2,DU$4,DU$3)</f>
        <v>17809.399999999998</v>
      </c>
      <c r="DV77" s="15">
        <f ca="1">_xll.DBRW($B$3,$R$37,$R$38,$R$40,$R$41,$R$42,$Q77,DV$2,DV$4,DV$3)</f>
        <v>5.8579052257881951E-4</v>
      </c>
      <c r="DW77" s="15">
        <f ca="1">_xll.DBRW($B$3,$R$37,$R$38,$R$40,$R$41,$R$42,$Q77,DW$2,DW$4,DW$3)</f>
        <v>111.77442424487705</v>
      </c>
      <c r="DX77" s="15">
        <f ca="1">_xll.DBRW($B$3,$R$37,$R$38,$R$40,$R$41,$R$42,$Q77,DX$2,DX$4,DX$3)</f>
        <v>203</v>
      </c>
      <c r="DY77" s="15">
        <f ca="1">_xll.DBRW($B$3,$R$37,$R$38,$R$40,$R$41,$R$42,$Q77,DY$2,DY$4,DY$3)</f>
        <v>346540.26</v>
      </c>
      <c r="DZ77" s="15">
        <f ca="1">DP77-DU77</f>
        <v>-4621.9571210340746</v>
      </c>
      <c r="EA77" s="15">
        <f ca="1">DQ77-DV77</f>
        <v>2.1581558449779257E-4</v>
      </c>
      <c r="EB77" s="15">
        <f ca="1">DR77-DW77</f>
        <v>5.5806611177901431</v>
      </c>
      <c r="EC77" s="15">
        <f ca="1">IF(AND(DS77&lt;&gt;0,DX77&lt;&gt;0),-1*DZ77*DS77,0)</f>
        <v>1123795.8599999992</v>
      </c>
      <c r="ED77" s="15">
        <f ca="1">IF(AND(DS77&lt;&gt;0,DX77&lt;&gt;0,DT77&lt;&gt;0,DY77&lt;&gt;0),EA77/DV77*$AB77,)</f>
        <v>-1181306.4331025118</v>
      </c>
      <c r="EE77" s="15">
        <f ca="1">IF(AND(DT77&lt;&gt;0,DY77&lt;&gt;0),EB77*DL77*DT77,)</f>
        <v>152477.52875383705</v>
      </c>
      <c r="EF77" s="15">
        <f ca="1">IF(AND(DS77&lt;&gt;0,DX77&lt;&gt;0,DT77&lt;&gt;0,DY77&lt;&gt;0),$AL77-EC77-ED77-EE77-EI77,)</f>
        <v>20998.070982721169</v>
      </c>
      <c r="EG77" s="15">
        <f ca="1">IF(OR(DS77=0,DX77=0,DT77=0,DY77=0),$AL77-EC77-ED77-EE77-EI77,)</f>
        <v>0</v>
      </c>
      <c r="EH77" s="15">
        <f ca="1">SUM(EC77:EG77)</f>
        <v>115965.02663404559</v>
      </c>
      <c r="EI77" s="15">
        <f ca="1">IF($V77&lt;&gt;0,IF($V77&gt;0,$W77/$V77,-$W77/$V77))*$AG77</f>
        <v>292910.63336595363</v>
      </c>
      <c r="EJ77" s="15">
        <f ca="1">SUM(EH77:EI77)</f>
        <v>408875.65999999922</v>
      </c>
      <c r="EK77" s="16">
        <f ca="1">_xll.DBRW($B$3,$R$37,$R$38,$R$40,$R$41,$R$42,$Q77,EK$2,EK$4,EK$3)</f>
        <v>0.13575581781488286</v>
      </c>
      <c r="EL77" s="16">
        <f ca="1">_xll.DBRW($B$3,$R$37,$R$38,$R$40,$R$41,$R$42,$Q77,EL$2,EL$4,EL$3)</f>
        <v>0.13771769460667169</v>
      </c>
      <c r="EM77" s="17">
        <f ca="1">-(EK77-EL77)*100</f>
        <v>0.19618767917888302</v>
      </c>
      <c r="EN77" s="14">
        <f ca="1">$AC77-$AH77-FH77</f>
        <v>69835.161506876233</v>
      </c>
      <c r="EO77" s="15">
        <f ca="1">_xll.DBRW($B$3,$R$37,$R$38,$R$40,$R$41,$R$42,$Q77,EO$2,EO$4,EO$3)</f>
        <v>15.931635588144275</v>
      </c>
      <c r="EP77" s="15">
        <f ca="1">_xll.DBRW($B$3,$R$37,$R$38,$R$40,$R$41,$R$42,$Q77,EP$2,EP$4,EP$3)</f>
        <v>1</v>
      </c>
      <c r="EQ77" s="15">
        <f ca="1">_xll.DBRW($B$3,$R$37,$R$38,$R$40,$R$41,$R$42,$Q77,EQ$2,EQ$4,EQ$3)</f>
        <v>117.3550853626672</v>
      </c>
      <c r="ER77" s="15">
        <f ca="1">_xll.DBRW($B$3,$R$37,$R$38,$R$40,$R$41,$R$42,$Q77,ER$2,ER$4,ER$3)</f>
        <v>303319.61670000001</v>
      </c>
      <c r="ES77" s="15">
        <f ca="1">_xll.DBRW($B$3,$R$37,$R$38,$R$40,$R$41,$R$42,$Q77,ES$2,ES$4,ES$3)</f>
        <v>303319.61670000001</v>
      </c>
      <c r="ET77" s="15">
        <f ca="1">_xll.DBRW($B$3,$R$37,$R$38,$R$40,$R$41,$R$42,$Q77,ET$2,ET$4,ET$3)</f>
        <v>15.393316022992538</v>
      </c>
      <c r="EU77" s="15">
        <f ca="1">_xll.DBRW($B$3,$R$37,$R$38,$R$40,$R$41,$R$42,$Q77,EU$2,EU$4,EU$3)</f>
        <v>1</v>
      </c>
      <c r="EV77" s="15">
        <f ca="1">_xll.DBRW($B$3,$R$37,$R$38,$R$40,$R$41,$R$42,$Q77,EV$2,EV$4,EV$3)</f>
        <v>111.77442424487705</v>
      </c>
      <c r="EW77" s="15">
        <f ca="1">_xll.DBRW($B$3,$R$37,$R$38,$R$40,$R$41,$R$42,$Q77,EW$2,EW$4,EW$3)</f>
        <v>346540.26</v>
      </c>
      <c r="EX77" s="15">
        <f ca="1">_xll.DBRW($B$3,$R$37,$R$38,$R$40,$R$41,$R$42,$Q77,EX$2,EX$4,EX$3)</f>
        <v>346540.26</v>
      </c>
      <c r="EY77" s="15">
        <f ca="1">EO77-ET77</f>
        <v>0.53831956515173651</v>
      </c>
      <c r="EZ77" s="15">
        <f ca="1">EP77-EU77</f>
        <v>0</v>
      </c>
      <c r="FA77" s="15">
        <f ca="1">EQ77-EV77</f>
        <v>5.5806611177901431</v>
      </c>
      <c r="FB77" s="15">
        <f ca="1">IF(AND(ER77&lt;&gt;0,EW77&lt;&gt;0),-1*EY77*ER77,0)</f>
        <v>-163282.88416393541</v>
      </c>
      <c r="FC77" s="15">
        <f ca="1">IF(AND(ER77&lt;&gt;0,EW77&lt;&gt;0,ES77&lt;&gt;0,EX77&lt;&gt;0),EZ77/EU77*$AC77,)</f>
        <v>0</v>
      </c>
      <c r="FD77" s="15">
        <f ca="1">IF(AND(ES77&lt;&gt;0,EX77&lt;&gt;0),FA77*EK77*ES77,)</f>
        <v>229797.12975760846</v>
      </c>
      <c r="FE77" s="15">
        <f ca="1">IF(AND(ER77&lt;&gt;0,EW77&lt;&gt;0,ES77&lt;&gt;0,EX77&lt;&gt;0),$AM77-FB77-FC77-FD77-FH77,)</f>
        <v>3320.9159132032073</v>
      </c>
      <c r="FF77" s="15">
        <f ca="1">IF(OR(ER77=0,EW77=0,ES77=0,EX77=0),$AM77-FB77-FC77-FD77-FH77,)</f>
        <v>0</v>
      </c>
      <c r="FG77" s="15">
        <f ca="1">SUM(FB77:FF77)</f>
        <v>69835.161506876262</v>
      </c>
      <c r="FH77" s="15">
        <f ca="1">IF($V77&lt;&gt;0,IF($V77&gt;0,$W77/$V77,-$W77/$V77))*$AH77</f>
        <v>432190.97536312428</v>
      </c>
      <c r="FI77" s="15">
        <f ca="1">SUM(FG77:FH77)</f>
        <v>502026.13687000051</v>
      </c>
      <c r="FJ77" s="20"/>
      <c r="FK77" s="85">
        <f ca="1">BL77+CK77+DJ77+EI77+FH77</f>
        <v>2766263.7018619012</v>
      </c>
      <c r="FL77" s="21"/>
      <c r="FM77" s="22"/>
      <c r="FN77" s="104">
        <f ca="1">_xll.DBRW($B$3,$R$37,$R$38,$R$40,$R$41,$R$42,$Q77,FN$2,FN$4,FN$3)</f>
        <v>4201965.87</v>
      </c>
      <c r="FO77" s="105">
        <f ca="1">IF(U77&lt;&gt;0,FN77/U77,0)</f>
        <v>0.11804568275295285</v>
      </c>
      <c r="FP77" s="104">
        <f ca="1">_xll.DBRW($B$3,$R$37,$R$38,$R$40,$R$41,$R$42,$Q77,FP$2,FP$4,FP$3)</f>
        <v>4591173.8604600001</v>
      </c>
      <c r="FQ77" s="105">
        <f ca="1">IF(V77&lt;&gt;0,FP77/V77,0)</f>
        <v>0.11852981341302871</v>
      </c>
      <c r="FR77" s="86">
        <f ca="1">FN77-FP77</f>
        <v>-389207.99046</v>
      </c>
      <c r="FS77" s="103">
        <f ca="1">(FO77-FQ77)*100</f>
        <v>-4.8413066007585437E-2</v>
      </c>
      <c r="FT77" s="23"/>
      <c r="FV77" s="37"/>
      <c r="FW77" s="37"/>
      <c r="FX77" s="37"/>
      <c r="FY77" s="37"/>
      <c r="FZ77" s="37"/>
      <c r="GA77" s="37"/>
      <c r="GB77" s="37"/>
      <c r="GC77" s="37"/>
      <c r="GD77" s="37"/>
      <c r="GE77" s="37"/>
      <c r="GF77" s="37"/>
      <c r="GG77" s="37"/>
      <c r="GH77" s="37"/>
    </row>
    <row r="78" spans="1:190" ht="15" hidden="1" customHeight="1" x14ac:dyDescent="0.25">
      <c r="A78">
        <f ca="1">IF(ROW()=ROW($A$60),0,1)</f>
        <v>1</v>
      </c>
      <c r="D78" s="30"/>
      <c r="E78" s="30"/>
      <c r="F78" s="30">
        <f ca="1">IF(A78&lt;&gt;0,IF((AO78+BN78+CM78+DL78+EK78)&lt;&gt;0,ROUND((1-(AO78+BN78+CM78+DL78+EK78))-FO78,5),"VERIF. ELIGIBILITE PMM"),"CHECK "&amp;D62)</f>
        <v>0</v>
      </c>
      <c r="G78" s="30"/>
      <c r="H78" s="30"/>
      <c r="I78" s="30"/>
      <c r="J78" s="30">
        <f ca="1">IF(A78&lt;&gt;0,IF((AP78+BO78+CN78+DM78+EL78)&lt;&gt;0,ROUND((1-(AP78+BO78+CN78+DM78+EL78))-FQ78,5),"VERIF. ELIGIBILITE PMM"),"CHECK "&amp;D63)</f>
        <v>0</v>
      </c>
      <c r="K78" s="30">
        <f ca="1">IF(A78&lt;&gt;0,ROUND(W78+AR78+BQ78+CP78+DO78+EN78+FK78-FR78,5),"CHECK ")</f>
        <v>0</v>
      </c>
      <c r="L78" s="4"/>
      <c r="M78" s="9"/>
      <c r="N78" s="10"/>
      <c r="O78" s="9"/>
      <c r="P78" s="11"/>
      <c r="Q78" s="130" t="s">
        <v>295</v>
      </c>
      <c r="R78" s="130"/>
      <c r="S78" s="12"/>
      <c r="T78" s="13"/>
      <c r="U78" s="84">
        <f ca="1">_xll.DBRW($B$3,$R$37,$R$38,$R$40,$R$41,$R$42,$Q78,U$2,U$4,U$3)</f>
        <v>25783837.150000002</v>
      </c>
      <c r="V78" s="84">
        <f ca="1">_xll.DBRW($B$3,$R$37,$R$38,$R$40,$R$41,$R$42,$Q78,V$2,V$4,V$3)</f>
        <v>28764385.080000006</v>
      </c>
      <c r="W78" s="85">
        <f ca="1">U78-V78</f>
        <v>-2980547.9300000034</v>
      </c>
      <c r="X78" s="106">
        <f ca="1">IF(V78&lt;&gt;0,W78/V78,0)</f>
        <v>-0.1036193863248059</v>
      </c>
      <c r="Y78" s="15">
        <f ca="1">_xll.DBRW($B$3,$R$37,$R$38,$R$40,$R$41,$R$42,$Q78,Y$2,Y$4,Y$3)</f>
        <v>-14379921.570000004</v>
      </c>
      <c r="Z78" s="15">
        <f ca="1">_xll.DBRW($B$3,$R$37,$R$38,$R$40,$R$41,$R$42,$Q78,Z$2,Z$4,Z$3)</f>
        <v>-5566333.5999999996</v>
      </c>
      <c r="AA78" s="15">
        <f ca="1">_xll.DBRW($B$3,$R$37,$R$38,$R$40,$R$41,$R$42,$Q78,AA$2,AA$4,AA$3)</f>
        <v>0</v>
      </c>
      <c r="AB78" s="15">
        <f ca="1">_xll.DBRW($B$3,$R$37,$R$38,$R$40,$R$41,$R$42,$Q78,AB$2,AB$4,AB$3)</f>
        <v>-137247.80000000002</v>
      </c>
      <c r="AC78" s="15">
        <f ca="1">_xll.DBRW($B$3,$R$37,$R$38,$R$40,$R$41,$R$42,$Q78,AC$2,AC$4,AC$3)</f>
        <v>-6306550.7000000002</v>
      </c>
      <c r="AD78" s="15">
        <f ca="1">_xll.DBRW($B$3,$R$37,$R$38,$R$40,$R$41,$R$42,$Q78,AD$2,AD$4,AD$3)</f>
        <v>-16020783.460000001</v>
      </c>
      <c r="AE78" s="15">
        <f ca="1">_xll.DBRW($B$3,$R$37,$R$38,$R$40,$R$41,$R$42,$Q78,AE$2,AE$4,AE$3)</f>
        <v>-6418241.6399999987</v>
      </c>
      <c r="AF78" s="15">
        <f ca="1">_xll.DBRW($B$3,$R$37,$R$38,$R$40,$R$41,$R$42,$Q78,AF$2,AF$4,AF$3)</f>
        <v>0</v>
      </c>
      <c r="AG78" s="15">
        <f ca="1">_xll.DBRW($B$3,$R$37,$R$38,$R$40,$R$41,$R$42,$Q78,AG$2,AG$4,AG$3)</f>
        <v>-140597.76000000001</v>
      </c>
      <c r="AH78" s="15">
        <f ca="1">_xll.DBRW($B$3,$R$37,$R$38,$R$40,$R$41,$R$42,$Q78,AH$2,AH$4,AH$3)</f>
        <v>-5780824.2300000014</v>
      </c>
      <c r="AI78" s="15">
        <f ca="1">Y78-AD78</f>
        <v>1640861.8899999969</v>
      </c>
      <c r="AJ78" s="15">
        <f ca="1">Z78-AE78</f>
        <v>851908.03999999911</v>
      </c>
      <c r="AK78" s="15">
        <f ca="1">AA78-AF78</f>
        <v>0</v>
      </c>
      <c r="AL78" s="15">
        <f ca="1">AB78-AG78</f>
        <v>3349.9599999999919</v>
      </c>
      <c r="AM78" s="15">
        <f ca="1">AC78-AH78</f>
        <v>-525726.46999999881</v>
      </c>
      <c r="AN78" s="20"/>
      <c r="AO78" s="16">
        <f ca="1">_xll.DBRW($B$3,$R$37,$R$38,$R$40,$R$41,$R$42,$Q78,AO$2,AO$4,AO$3)</f>
        <v>0.55771068853496863</v>
      </c>
      <c r="AP78" s="16">
        <f ca="1">_xll.DBRW($B$3,$R$37,$R$38,$R$40,$R$41,$R$42,$Q78,AP$2,AP$4,AP$3)</f>
        <v>0.5569659638279324</v>
      </c>
      <c r="AQ78" s="17">
        <f ca="1">-(AO78-AP78)*100</f>
        <v>-7.4472470703623728E-2</v>
      </c>
      <c r="AR78" s="14">
        <f ca="1">$Y78-$AD78-BL78</f>
        <v>-19201.860567803727</v>
      </c>
      <c r="AS78" s="18">
        <f ca="1">_xll.DBRW($B$3,$R$37,$R$38,$R$40,$R$41,$R$42,$Q78,AS$2,AS$4,AS$3)</f>
        <v>0</v>
      </c>
      <c r="AT78" s="19">
        <f ca="1">_xll.DBRW($B$3,$R$37,$R$38,$R$40,$R$41,$R$42,$Q78,AT$2,AT$4,AT$3)</f>
        <v>0</v>
      </c>
      <c r="AU78" s="18">
        <f ca="1">_xll.DBRW($B$3,$R$37,$R$38,$R$40,$R$41,$R$42,$Q78,AU$2,AU$4,AU$3)</f>
        <v>0</v>
      </c>
      <c r="AV78" s="15">
        <f ca="1">_xll.DBRW($B$3,$R$37,$R$38,$R$40,$R$41,$R$42,$Q78,AV$2,AV$4,AV$3)</f>
        <v>0</v>
      </c>
      <c r="AW78" s="15">
        <f ca="1">_xll.DBRW($B$3,$R$37,$R$38,$R$40,$R$41,$R$42,$Q78,AW$2,AW$4,AW$3)</f>
        <v>0</v>
      </c>
      <c r="AX78" s="18">
        <f ca="1">_xll.DBRW($B$3,$R$37,$R$38,$R$40,$R$41,$R$42,$Q78,AX$2,AX$4,AX$3)</f>
        <v>0</v>
      </c>
      <c r="AY78" s="19">
        <f ca="1">_xll.DBRW($B$3,$R$37,$R$38,$R$40,$R$41,$R$42,$Q78,AY$2,AY$4,AY$3)</f>
        <v>0</v>
      </c>
      <c r="AZ78" s="18">
        <f ca="1">_xll.DBRW($B$3,$R$37,$R$38,$R$40,$R$41,$R$42,$Q78,AZ$2,AZ$4,AZ$3)</f>
        <v>0</v>
      </c>
      <c r="BA78" s="15">
        <f ca="1">_xll.DBRW($B$3,$R$37,$R$38,$R$40,$R$41,$R$42,$Q78,BA$2,BA$4,BA$3)</f>
        <v>0</v>
      </c>
      <c r="BB78" s="15">
        <f ca="1">_xll.DBRW($B$3,$R$37,$R$38,$R$40,$R$41,$R$42,$Q78,BB$2,BB$4,BB$3)</f>
        <v>0</v>
      </c>
      <c r="BC78" s="18">
        <f ca="1">AS78-AX78</f>
        <v>0</v>
      </c>
      <c r="BD78" s="18">
        <f ca="1">AT78-AY78</f>
        <v>0</v>
      </c>
      <c r="BE78" s="18">
        <f ca="1">AU78-AZ78</f>
        <v>0</v>
      </c>
      <c r="BF78" s="15">
        <f ca="1">IF(AND(AV78&lt;&gt;0,BA78&lt;&gt;0),-1*BC78*AV78,0)</f>
        <v>0</v>
      </c>
      <c r="BG78" s="15">
        <f ca="1">IF(AND(AV78&lt;&gt;0,BA78&lt;&gt;0,AW78&lt;&gt;0,BB78&lt;&gt;0),BD78/AY78*$Y78,)</f>
        <v>0</v>
      </c>
      <c r="BH78" s="15">
        <f ca="1">IF(AND(AW78&lt;&gt;0,BB78&lt;&gt;0),BE78*AO78*AW78,)</f>
        <v>0</v>
      </c>
      <c r="BI78" s="15">
        <f ca="1">IF(AND(AV78&lt;&gt;0,BA78&lt;&gt;0,AW78&lt;&gt;0,BB78&lt;&gt;0),$AI78-BF78-BG78-BH78-BL78,)</f>
        <v>0</v>
      </c>
      <c r="BJ78" s="15">
        <f ca="1">IF(OR(AV78=0,BA78=0,AW78=0,BB78=0),$AI78-BF78-BG78-BH78-BL78,)</f>
        <v>-19201.860567803727</v>
      </c>
      <c r="BK78" s="15">
        <f ca="1">SUM(BF78:BJ78)</f>
        <v>-19201.860567803727</v>
      </c>
      <c r="BL78" s="15">
        <f ca="1">IF($V78&lt;&gt;0,IF($V78&gt;0,$W78/$V78,-$W78/$V78))*$AD78</f>
        <v>1660063.7505678006</v>
      </c>
      <c r="BM78" s="15">
        <f ca="1">SUM(BK78:BL78)</f>
        <v>1640861.8899999969</v>
      </c>
      <c r="BN78" s="16">
        <f ca="1">_xll.DBRW($B$3,$R$37,$R$38,$R$40,$R$41,$R$42,$Q78,BN$2,BN$4,BN$3)</f>
        <v>0.21588460893610628</v>
      </c>
      <c r="BO78" s="16">
        <f ca="1">_xll.DBRW($B$3,$R$37,$R$38,$R$40,$R$41,$R$42,$Q78,BO$2,BO$4,BO$3)</f>
        <v>0.22313154347466418</v>
      </c>
      <c r="BP78" s="17">
        <f ca="1">-(BN78-BO78)*100</f>
        <v>0.72469345385579031</v>
      </c>
      <c r="BQ78" s="14">
        <f ca="1">$Z78-$AE78-CK78</f>
        <v>186853.77997888345</v>
      </c>
      <c r="BR78" s="15">
        <f ca="1">_xll.DBRW($B$3,$R$37,$R$38,$R$40,$R$41,$R$42,$Q78,BR$2,BR$4,BR$3)</f>
        <v>0</v>
      </c>
      <c r="BS78" s="15">
        <f ca="1">_xll.DBRW($B$3,$R$37,$R$38,$R$40,$R$41,$R$42,$Q78,BS$2,BS$4,BS$3)</f>
        <v>0</v>
      </c>
      <c r="BT78" s="15">
        <f ca="1">_xll.DBRW($B$3,$R$37,$R$38,$R$40,$R$41,$R$42,$Q78,BT$2,BT$4,BT$3)</f>
        <v>0</v>
      </c>
      <c r="BU78" s="15">
        <f ca="1">_xll.DBRW($B$3,$R$37,$R$38,$R$40,$R$41,$R$42,$Q78,BU$2,BU$4,BU$3)</f>
        <v>0</v>
      </c>
      <c r="BV78" s="15">
        <f ca="1">_xll.DBRW($B$3,$R$37,$R$38,$R$40,$R$41,$R$42,$Q78,BV$2,BV$4,BV$3)</f>
        <v>0</v>
      </c>
      <c r="BW78" s="15">
        <f ca="1">_xll.DBRW($B$3,$R$37,$R$38,$R$40,$R$41,$R$42,$Q78,BW$2,BW$4,BW$3)</f>
        <v>0</v>
      </c>
      <c r="BX78" s="15">
        <f ca="1">_xll.DBRW($B$3,$R$37,$R$38,$R$40,$R$41,$R$42,$Q78,BX$2,BX$4,BX$3)</f>
        <v>0</v>
      </c>
      <c r="BY78" s="15">
        <f ca="1">_xll.DBRW($B$3,$R$37,$R$38,$R$40,$R$41,$R$42,$Q78,BY$2,BY$4,BY$3)</f>
        <v>0</v>
      </c>
      <c r="BZ78" s="15">
        <f ca="1">_xll.DBRW($B$3,$R$37,$R$38,$R$40,$R$41,$R$42,$Q78,BZ$2,BZ$4,BZ$3)</f>
        <v>0</v>
      </c>
      <c r="CA78" s="15">
        <f ca="1">_xll.DBRW($B$3,$R$37,$R$38,$R$40,$R$41,$R$42,$Q78,CA$2,CA$4,CA$3)</f>
        <v>0</v>
      </c>
      <c r="CB78" s="15">
        <f ca="1">BR78-BW78</f>
        <v>0</v>
      </c>
      <c r="CC78" s="15">
        <f ca="1">BS78-BX78</f>
        <v>0</v>
      </c>
      <c r="CD78" s="15">
        <f ca="1">BT78-BY78</f>
        <v>0</v>
      </c>
      <c r="CE78" s="15">
        <f ca="1">IF(AND(BU78&lt;&gt;0,BZ78&lt;&gt;0),-1*CB78*BU78,0)</f>
        <v>0</v>
      </c>
      <c r="CF78" s="15">
        <f ca="1">IF(AND(BU78&lt;&gt;0,BZ78&lt;&gt;0,BV78&lt;&gt;0,CA78&lt;&gt;0),CC78/BX78*$Z78,)</f>
        <v>0</v>
      </c>
      <c r="CG78" s="15">
        <f ca="1">IF(AND(BV78&lt;&gt;0,CA78&lt;&gt;0),CD78*BN78*BV78,)</f>
        <v>0</v>
      </c>
      <c r="CH78" s="15">
        <f ca="1">IF(AND(BU78&lt;&gt;0,BZ78&lt;&gt;0,BV78&lt;&gt;0,CA78&lt;&gt;0),$AJ78-CE78-CF78-CG78-CK78,)</f>
        <v>0</v>
      </c>
      <c r="CI78" s="15">
        <f ca="1">IF(OR(BU78=0,BZ78=0,BV78=0,CA78=0),$AJ78-CE78-CF78-CG78-CK78,)</f>
        <v>186853.77997888345</v>
      </c>
      <c r="CJ78" s="15">
        <f ca="1">SUM(CE78:CI78)</f>
        <v>186853.77997888345</v>
      </c>
      <c r="CK78" s="15">
        <f ca="1">IF($V78&lt;&gt;0,IF($V78&gt;0,$W78/$V78,-$W78/$V78))*$AE78</f>
        <v>665054.26002111565</v>
      </c>
      <c r="CL78" s="15">
        <f ca="1">SUM(CJ78:CK78)</f>
        <v>851908.03999999911</v>
      </c>
      <c r="CM78" s="16">
        <f ca="1">_xll.DBRW($B$3,$R$37,$R$38,$R$40,$R$41,$R$42,$Q78,CM$2,CM$4,CM$3)</f>
        <v>0</v>
      </c>
      <c r="CN78" s="16">
        <f ca="1">_xll.DBRW($B$3,$R$37,$R$38,$R$40,$R$41,$R$42,$Q78,CN$2,CN$4,CN$3)</f>
        <v>0</v>
      </c>
      <c r="CO78" s="17">
        <f ca="1">-(CM78-CN78)*100</f>
        <v>0</v>
      </c>
      <c r="CP78" s="14">
        <f ca="1">$AA78-$AF78-DJ78</f>
        <v>0</v>
      </c>
      <c r="CQ78" s="15">
        <f ca="1">_xll.DBRW($B$3,$R$37,$R$38,$R$40,$R$41,$R$42,$Q78,CQ$2,CQ$4,CQ$3)</f>
        <v>0</v>
      </c>
      <c r="CR78" s="15">
        <f ca="1">_xll.DBRW($B$3,$R$37,$R$38,$R$40,$R$41,$R$42,$Q78,CR$2,CR$4,CR$3)</f>
        <v>0</v>
      </c>
      <c r="CS78" s="15">
        <f ca="1">_xll.DBRW($B$3,$R$37,$R$38,$R$40,$R$41,$R$42,$Q78,CS$2,CS$4,CS$3)</f>
        <v>0</v>
      </c>
      <c r="CT78" s="15">
        <f ca="1">_xll.DBRW($B$3,$R$37,$R$38,$R$40,$R$41,$R$42,$Q78,CT$2,CT$4,CT$3)</f>
        <v>0</v>
      </c>
      <c r="CU78" s="15">
        <f ca="1">_xll.DBRW($B$3,$R$37,$R$38,$R$40,$R$41,$R$42,$Q78,CU$2,CU$4,CU$3)</f>
        <v>0</v>
      </c>
      <c r="CV78" s="15">
        <f ca="1">_xll.DBRW($B$3,$R$37,$R$38,$R$40,$R$41,$R$42,$Q78,CV$2,CV$4,CV$3)</f>
        <v>0</v>
      </c>
      <c r="CW78" s="15">
        <f ca="1">_xll.DBRW($B$3,$R$37,$R$38,$R$40,$R$41,$R$42,$Q78,CW$2,CW$4,CW$3)</f>
        <v>0</v>
      </c>
      <c r="CX78" s="15">
        <f ca="1">_xll.DBRW($B$3,$R$37,$R$38,$R$40,$R$41,$R$42,$Q78,CX$2,CX$4,CX$3)</f>
        <v>0</v>
      </c>
      <c r="CY78" s="15">
        <f ca="1">_xll.DBRW($B$3,$R$37,$R$38,$R$40,$R$41,$R$42,$Q78,CY$2,CY$4,CY$3)</f>
        <v>0</v>
      </c>
      <c r="CZ78" s="15">
        <f ca="1">_xll.DBRW($B$3,$R$37,$R$38,$R$40,$R$41,$R$42,$Q78,CZ$2,CZ$4,CZ$3)</f>
        <v>0</v>
      </c>
      <c r="DA78" s="15">
        <f ca="1">CQ78-CV78</f>
        <v>0</v>
      </c>
      <c r="DB78" s="15">
        <f ca="1">CR78-CW78</f>
        <v>0</v>
      </c>
      <c r="DC78" s="15">
        <f ca="1">CS78-CX78</f>
        <v>0</v>
      </c>
      <c r="DD78" s="15">
        <f ca="1">IF(AND(CT78&lt;&gt;0,CY78&lt;&gt;0),-1*DA78*CT78,0)</f>
        <v>0</v>
      </c>
      <c r="DE78" s="15">
        <f ca="1">IF(AND(CT78&lt;&gt;0,CY78&lt;&gt;0,CU78&lt;&gt;0,CZ78&lt;&gt;0),DB78/CW78*$AA78,)</f>
        <v>0</v>
      </c>
      <c r="DF78" s="15">
        <f ca="1">IF(AND(CU78&lt;&gt;0,CZ78&lt;&gt;0),DC78*CM78*CU78,)</f>
        <v>0</v>
      </c>
      <c r="DG78" s="15">
        <f ca="1">IF(AND(CT78&lt;&gt;0,CY78&lt;&gt;0,CU78&lt;&gt;0,CZ78&lt;&gt;0),$AK78-DD78-DE78-DF78-DJ78,)</f>
        <v>0</v>
      </c>
      <c r="DH78" s="15">
        <f ca="1">IF(OR(CT78=0,CY78=0,CU78=0,CZ78=0),$AK78-DD78-DE78-DF78-DJ78,)</f>
        <v>0</v>
      </c>
      <c r="DI78" s="15">
        <f ca="1">SUM(DD78:DH78)</f>
        <v>0</v>
      </c>
      <c r="DJ78" s="15">
        <f ca="1">IF($V78&lt;&gt;0,IF($V78&gt;0,$W78/$V78,-$W78/$V78))*$AF78</f>
        <v>0</v>
      </c>
      <c r="DK78" s="15">
        <f ca="1">SUM(DI78:DJ78)</f>
        <v>0</v>
      </c>
      <c r="DL78" s="16">
        <f ca="1">_xll.DBRW($B$3,$R$37,$R$38,$R$40,$R$41,$R$42,$Q78,DL$2,DL$4,DL$3)</f>
        <v>5.3230168652379957E-3</v>
      </c>
      <c r="DM78" s="16">
        <f ca="1">_xll.DBRW($B$3,$R$37,$R$38,$R$40,$R$41,$R$42,$Q78,DM$2,DM$4,DM$3)</f>
        <v>4.8879112002209362E-3</v>
      </c>
      <c r="DN78" s="17">
        <f ca="1">-(DL78-DM78)*100</f>
        <v>-4.3510566501705955E-2</v>
      </c>
      <c r="DO78" s="14">
        <f ca="1">$AB78-$AG78-EI78</f>
        <v>-11218.69360984235</v>
      </c>
      <c r="DP78" s="15">
        <f ca="1">_xll.DBRW($B$3,$R$37,$R$38,$R$40,$R$41,$R$42,$Q78,DP$2,DP$4,DP$3)</f>
        <v>0</v>
      </c>
      <c r="DQ78" s="15">
        <f ca="1">_xll.DBRW($B$3,$R$37,$R$38,$R$40,$R$41,$R$42,$Q78,DQ$2,DQ$4,DQ$3)</f>
        <v>0</v>
      </c>
      <c r="DR78" s="15">
        <f ca="1">_xll.DBRW($B$3,$R$37,$R$38,$R$40,$R$41,$R$42,$Q78,DR$2,DR$4,DR$3)</f>
        <v>0</v>
      </c>
      <c r="DS78" s="15">
        <f ca="1">_xll.DBRW($B$3,$R$37,$R$38,$R$40,$R$41,$R$42,$Q78,DS$2,DS$4,DS$3)</f>
        <v>0</v>
      </c>
      <c r="DT78" s="15">
        <f ca="1">_xll.DBRW($B$3,$R$37,$R$38,$R$40,$R$41,$R$42,$Q78,DT$2,DT$4,DT$3)</f>
        <v>0</v>
      </c>
      <c r="DU78" s="15">
        <f ca="1">_xll.DBRW($B$3,$R$37,$R$38,$R$40,$R$41,$R$42,$Q78,DU$2,DU$4,DU$3)</f>
        <v>0</v>
      </c>
      <c r="DV78" s="15">
        <f ca="1">_xll.DBRW($B$3,$R$37,$R$38,$R$40,$R$41,$R$42,$Q78,DV$2,DV$4,DV$3)</f>
        <v>0</v>
      </c>
      <c r="DW78" s="15">
        <f ca="1">_xll.DBRW($B$3,$R$37,$R$38,$R$40,$R$41,$R$42,$Q78,DW$2,DW$4,DW$3)</f>
        <v>0</v>
      </c>
      <c r="DX78" s="15">
        <f ca="1">_xll.DBRW($B$3,$R$37,$R$38,$R$40,$R$41,$R$42,$Q78,DX$2,DX$4,DX$3)</f>
        <v>0</v>
      </c>
      <c r="DY78" s="15">
        <f ca="1">_xll.DBRW($B$3,$R$37,$R$38,$R$40,$R$41,$R$42,$Q78,DY$2,DY$4,DY$3)</f>
        <v>0</v>
      </c>
      <c r="DZ78" s="15">
        <f ca="1">DP78-DU78</f>
        <v>0</v>
      </c>
      <c r="EA78" s="15">
        <f ca="1">DQ78-DV78</f>
        <v>0</v>
      </c>
      <c r="EB78" s="15">
        <f ca="1">DR78-DW78</f>
        <v>0</v>
      </c>
      <c r="EC78" s="15">
        <f ca="1">IF(AND(DS78&lt;&gt;0,DX78&lt;&gt;0),-1*DZ78*DS78,0)</f>
        <v>0</v>
      </c>
      <c r="ED78" s="15">
        <f ca="1">IF(AND(DS78&lt;&gt;0,DX78&lt;&gt;0,DT78&lt;&gt;0,DY78&lt;&gt;0),EA78/DV78*$AB78,)</f>
        <v>0</v>
      </c>
      <c r="EE78" s="15">
        <f ca="1">IF(AND(DT78&lt;&gt;0,DY78&lt;&gt;0),EB78*DL78*DT78,)</f>
        <v>0</v>
      </c>
      <c r="EF78" s="15">
        <f ca="1">IF(AND(DS78&lt;&gt;0,DX78&lt;&gt;0,DT78&lt;&gt;0,DY78&lt;&gt;0),$AL78-EC78-ED78-EE78-EI78,)</f>
        <v>0</v>
      </c>
      <c r="EG78" s="15">
        <f ca="1">IF(OR(DS78=0,DX78=0,DT78=0,DY78=0),$AL78-EC78-ED78-EE78-EI78,)</f>
        <v>-11218.69360984235</v>
      </c>
      <c r="EH78" s="15">
        <f ca="1">SUM(EC78:EG78)</f>
        <v>-11218.69360984235</v>
      </c>
      <c r="EI78" s="15">
        <f ca="1">IF($V78&lt;&gt;0,IF($V78&gt;0,$W78/$V78,-$W78/$V78))*$AG78</f>
        <v>14568.653609842342</v>
      </c>
      <c r="EJ78" s="15">
        <f ca="1">SUM(EH78:EI78)</f>
        <v>3349.9599999999919</v>
      </c>
      <c r="EK78" s="16">
        <f ca="1">_xll.DBRW($B$3,$R$37,$R$38,$R$40,$R$41,$R$42,$Q78,EK$2,EK$4,EK$3)</f>
        <v>0.24459317918085752</v>
      </c>
      <c r="EL78" s="16">
        <f ca="1">_xll.DBRW($B$3,$R$37,$R$38,$R$40,$R$41,$R$42,$Q78,EL$2,EL$4,EL$3)</f>
        <v>0.20097159087261113</v>
      </c>
      <c r="EM78" s="17">
        <f ca="1">-(EK78-EL78)*100</f>
        <v>-4.3621588308246393</v>
      </c>
      <c r="EN78" s="14">
        <f ca="1">$AC78-$AH78-FH78</f>
        <v>-1124731.9291641675</v>
      </c>
      <c r="EO78" s="15">
        <f ca="1">_xll.DBRW($B$3,$R$37,$R$38,$R$40,$R$41,$R$42,$Q78,EO$2,EO$4,EO$3)</f>
        <v>0</v>
      </c>
      <c r="EP78" s="15">
        <f ca="1">_xll.DBRW($B$3,$R$37,$R$38,$R$40,$R$41,$R$42,$Q78,EP$2,EP$4,EP$3)</f>
        <v>0</v>
      </c>
      <c r="EQ78" s="15">
        <f ca="1">_xll.DBRW($B$3,$R$37,$R$38,$R$40,$R$41,$R$42,$Q78,EQ$2,EQ$4,EQ$3)</f>
        <v>0</v>
      </c>
      <c r="ER78" s="15">
        <f ca="1">_xll.DBRW($B$3,$R$37,$R$38,$R$40,$R$41,$R$42,$Q78,ER$2,ER$4,ER$3)</f>
        <v>0</v>
      </c>
      <c r="ES78" s="15">
        <f ca="1">_xll.DBRW($B$3,$R$37,$R$38,$R$40,$R$41,$R$42,$Q78,ES$2,ES$4,ES$3)</f>
        <v>0</v>
      </c>
      <c r="ET78" s="15">
        <f ca="1">_xll.DBRW($B$3,$R$37,$R$38,$R$40,$R$41,$R$42,$Q78,ET$2,ET$4,ET$3)</f>
        <v>0</v>
      </c>
      <c r="EU78" s="15">
        <f ca="1">_xll.DBRW($B$3,$R$37,$R$38,$R$40,$R$41,$R$42,$Q78,EU$2,EU$4,EU$3)</f>
        <v>0</v>
      </c>
      <c r="EV78" s="15">
        <f ca="1">_xll.DBRW($B$3,$R$37,$R$38,$R$40,$R$41,$R$42,$Q78,EV$2,EV$4,EV$3)</f>
        <v>0</v>
      </c>
      <c r="EW78" s="15">
        <f ca="1">_xll.DBRW($B$3,$R$37,$R$38,$R$40,$R$41,$R$42,$Q78,EW$2,EW$4,EW$3)</f>
        <v>0</v>
      </c>
      <c r="EX78" s="15">
        <f ca="1">_xll.DBRW($B$3,$R$37,$R$38,$R$40,$R$41,$R$42,$Q78,EX$2,EX$4,EX$3)</f>
        <v>0</v>
      </c>
      <c r="EY78" s="15">
        <f ca="1">EO78-ET78</f>
        <v>0</v>
      </c>
      <c r="EZ78" s="15">
        <f ca="1">EP78-EU78</f>
        <v>0</v>
      </c>
      <c r="FA78" s="15">
        <f ca="1">EQ78-EV78</f>
        <v>0</v>
      </c>
      <c r="FB78" s="15">
        <f ca="1">IF(AND(ER78&lt;&gt;0,EW78&lt;&gt;0),-1*EY78*ER78,0)</f>
        <v>0</v>
      </c>
      <c r="FC78" s="15">
        <f ca="1">IF(AND(ER78&lt;&gt;0,EW78&lt;&gt;0,ES78&lt;&gt;0,EX78&lt;&gt;0),EZ78/EU78*$AC78,)</f>
        <v>0</v>
      </c>
      <c r="FD78" s="15">
        <f ca="1">IF(AND(ES78&lt;&gt;0,EX78&lt;&gt;0),FA78*EK78*ES78,)</f>
        <v>0</v>
      </c>
      <c r="FE78" s="15">
        <f ca="1">IF(AND(ER78&lt;&gt;0,EW78&lt;&gt;0,ES78&lt;&gt;0,EX78&lt;&gt;0),$AM78-FB78-FC78-FD78-FH78,)</f>
        <v>0</v>
      </c>
      <c r="FF78" s="15">
        <f ca="1">IF(OR(ER78=0,EW78=0,ES78=0,EX78=0),$AM78-FB78-FC78-FD78-FH78,)</f>
        <v>-1124731.9291641675</v>
      </c>
      <c r="FG78" s="15">
        <f ca="1">SUM(FB78:FF78)</f>
        <v>-1124731.9291641675</v>
      </c>
      <c r="FH78" s="15">
        <f ca="1">IF($V78&lt;&gt;0,IF($V78&gt;0,$W78/$V78,-$W78/$V78))*$AH78</f>
        <v>599005.45916416869</v>
      </c>
      <c r="FI78" s="15">
        <f ca="1">SUM(FG78:FH78)</f>
        <v>-525726.46999999881</v>
      </c>
      <c r="FJ78" s="20"/>
      <c r="FK78" s="85">
        <f ca="1">BL78+CK78+DJ78+EI78+FH78</f>
        <v>2938692.1233629272</v>
      </c>
      <c r="FL78" s="21"/>
      <c r="FM78" s="22"/>
      <c r="FN78" s="104">
        <f ca="1">_xll.DBRW($B$3,$R$37,$R$38,$R$40,$R$41,$R$42,$Q78,FN$2,FN$4,FN$3)</f>
        <v>-606216.52000000165</v>
      </c>
      <c r="FO78" s="105">
        <f ca="1">IF(U78&lt;&gt;0,FN78/U78,0)</f>
        <v>-2.351149351717037E-2</v>
      </c>
      <c r="FP78" s="104">
        <f ca="1">_xll.DBRW($B$3,$R$37,$R$38,$R$40,$R$41,$R$42,$Q78,FP$2,FP$4,FP$3)</f>
        <v>403937.99000000075</v>
      </c>
      <c r="FQ78" s="105">
        <f ca="1">IF(V78&lt;&gt;0,FP78/V78,0)</f>
        <v>1.4042990624571372E-2</v>
      </c>
      <c r="FR78" s="86">
        <f ca="1">FN78-FP78</f>
        <v>-1010154.5100000023</v>
      </c>
      <c r="FS78" s="103">
        <f ca="1">(FO78-FQ78)*100</f>
        <v>-3.7554484141741744</v>
      </c>
      <c r="FT78" s="23"/>
      <c r="FV78" s="37"/>
      <c r="FW78" s="37"/>
      <c r="FX78" s="37"/>
      <c r="FY78" s="37"/>
      <c r="FZ78" s="37"/>
      <c r="GA78" s="37"/>
      <c r="GB78" s="37"/>
      <c r="GC78" s="37"/>
      <c r="GD78" s="37"/>
      <c r="GE78" s="37"/>
      <c r="GF78" s="37"/>
      <c r="GG78" s="37"/>
      <c r="GH78" s="37"/>
    </row>
    <row r="79" spans="1:190" ht="15" hidden="1" customHeight="1" x14ac:dyDescent="0.25">
      <c r="A79">
        <f ca="1">IF(ROW()=ROW($A$60),0,1)</f>
        <v>1</v>
      </c>
      <c r="D79" s="30"/>
      <c r="E79" s="30"/>
      <c r="F79" s="30">
        <f ca="1">IF(A79&lt;&gt;0,IF((AO79+BN79+CM79+DL79+EK79)&lt;&gt;0,ROUND((1-(AO79+BN79+CM79+DL79+EK79))-FO79,5),"VERIF. ELIGIBILITE PMM"),"CHECK "&amp;D63)</f>
        <v>0</v>
      </c>
      <c r="G79" s="30"/>
      <c r="H79" s="30"/>
      <c r="I79" s="30"/>
      <c r="J79" s="30">
        <f ca="1">IF(A79&lt;&gt;0,IF((AP79+BO79+CN79+DM79+EL79)&lt;&gt;0,ROUND((1-(AP79+BO79+CN79+DM79+EL79))-FQ79,5),"VERIF. ELIGIBILITE PMM"),"CHECK "&amp;D64)</f>
        <v>0</v>
      </c>
      <c r="K79" s="30">
        <f ca="1">IF(A79&lt;&gt;0,ROUND(W79+AR79+BQ79+CP79+DO79+EN79+FK79-FR79,5),"CHECK ")</f>
        <v>0</v>
      </c>
      <c r="L79" s="4"/>
      <c r="M79" s="9"/>
      <c r="N79" s="10"/>
      <c r="O79" s="9"/>
      <c r="P79" s="11"/>
      <c r="Q79" s="130" t="s">
        <v>329</v>
      </c>
      <c r="R79" s="130"/>
      <c r="S79" s="12"/>
      <c r="T79" s="13"/>
      <c r="U79" s="84">
        <f ca="1">_xll.DBRW($B$3,$R$37,$R$38,$R$40,$R$41,$R$42,$Q79,U$2,U$4,U$3)</f>
        <v>16877069.169999998</v>
      </c>
      <c r="V79" s="84">
        <f ca="1">_xll.DBRW($B$3,$R$37,$R$38,$R$40,$R$41,$R$42,$Q79,V$2,V$4,V$3)</f>
        <v>19765385.460000001</v>
      </c>
      <c r="W79" s="85">
        <f ca="1">U79-V79</f>
        <v>-2888316.2900000028</v>
      </c>
      <c r="X79" s="106">
        <f ca="1">IF(V79&lt;&gt;0,W79/V79,0)</f>
        <v>-0.14613002594081476</v>
      </c>
      <c r="Y79" s="15">
        <f ca="1">_xll.DBRW($B$3,$R$37,$R$38,$R$40,$R$41,$R$42,$Q79,Y$2,Y$4,Y$3)</f>
        <v>-5675716.5300000003</v>
      </c>
      <c r="Z79" s="15">
        <f ca="1">_xll.DBRW($B$3,$R$37,$R$38,$R$40,$R$41,$R$42,$Q79,Z$2,Z$4,Z$3)</f>
        <v>-2523855.9400000018</v>
      </c>
      <c r="AA79" s="15">
        <f ca="1">_xll.DBRW($B$3,$R$37,$R$38,$R$40,$R$41,$R$42,$Q79,AA$2,AA$4,AA$3)</f>
        <v>-1235861.3099999998</v>
      </c>
      <c r="AB79" s="15">
        <f ca="1">_xll.DBRW($B$3,$R$37,$R$38,$R$40,$R$41,$R$42,$Q79,AB$2,AB$4,AB$3)</f>
        <v>-1825824.7800000003</v>
      </c>
      <c r="AC79" s="15">
        <f ca="1">_xll.DBRW($B$3,$R$37,$R$38,$R$40,$R$41,$R$42,$Q79,AC$2,AC$4,AC$3)</f>
        <v>-1591270.4899999995</v>
      </c>
      <c r="AD79" s="15">
        <f ca="1">_xll.DBRW($B$3,$R$37,$R$38,$R$40,$R$41,$R$42,$Q79,AD$2,AD$4,AD$3)</f>
        <v>-6102775.709999999</v>
      </c>
      <c r="AE79" s="15">
        <f ca="1">_xll.DBRW($B$3,$R$37,$R$38,$R$40,$R$41,$R$42,$Q79,AE$2,AE$4,AE$3)</f>
        <v>-2973929.1300000008</v>
      </c>
      <c r="AF79" s="15">
        <f ca="1">_xll.DBRW($B$3,$R$37,$R$38,$R$40,$R$41,$R$42,$Q79,AF$2,AF$4,AF$3)</f>
        <v>-1538389.02</v>
      </c>
      <c r="AG79" s="15">
        <f ca="1">_xll.DBRW($B$3,$R$37,$R$38,$R$40,$R$41,$R$42,$Q79,AG$2,AG$4,AG$3)</f>
        <v>-2179935.3600000003</v>
      </c>
      <c r="AH79" s="15">
        <f ca="1">_xll.DBRW($B$3,$R$37,$R$38,$R$40,$R$41,$R$42,$Q79,AH$2,AH$4,AH$3)</f>
        <v>-2840138.8199999989</v>
      </c>
      <c r="AI79" s="15">
        <f ca="1">Y79-AD79</f>
        <v>427059.17999999877</v>
      </c>
      <c r="AJ79" s="15">
        <f ca="1">Z79-AE79</f>
        <v>450073.18999999901</v>
      </c>
      <c r="AK79" s="15">
        <f ca="1">AA79-AF79</f>
        <v>302527.7100000002</v>
      </c>
      <c r="AL79" s="15">
        <f ca="1">AB79-AG79</f>
        <v>354110.58000000007</v>
      </c>
      <c r="AM79" s="15">
        <f ca="1">AC79-AH79</f>
        <v>1248868.3299999994</v>
      </c>
      <c r="AN79" s="20"/>
      <c r="AO79" s="16">
        <f ca="1">_xll.DBRW($B$3,$R$37,$R$38,$R$40,$R$41,$R$42,$Q79,AO$2,AO$4,AO$3)</f>
        <v>0.33629752137823354</v>
      </c>
      <c r="AP79" s="16">
        <f ca="1">_xll.DBRW($B$3,$R$37,$R$38,$R$40,$R$41,$R$42,$Q79,AP$2,AP$4,AP$3)</f>
        <v>0.30876077384629969</v>
      </c>
      <c r="AQ79" s="17">
        <f ca="1">-(AO79-AP79)*100</f>
        <v>-2.7536747531933861</v>
      </c>
      <c r="AR79" s="14">
        <f ca="1">$Y79-$AD79-BL79</f>
        <v>-464739.59281327529</v>
      </c>
      <c r="AS79" s="18">
        <f ca="1">_xll.DBRW($B$3,$R$37,$R$38,$R$40,$R$41,$R$42,$Q79,AS$2,AS$4,AS$3)</f>
        <v>41.938895391367964</v>
      </c>
      <c r="AT79" s="19">
        <f ca="1">_xll.DBRW($B$3,$R$37,$R$38,$R$40,$R$41,$R$42,$Q79,AT$2,AT$4,AT$3)</f>
        <v>1.9016257535093513</v>
      </c>
      <c r="AU79" s="18">
        <f ca="1">_xll.DBRW($B$3,$R$37,$R$38,$R$40,$R$41,$R$42,$Q79,AU$2,AU$4,AU$3)</f>
        <v>237.14740216673457</v>
      </c>
      <c r="AV79" s="15">
        <f ca="1">_xll.DBRW($B$3,$R$37,$R$38,$R$40,$R$41,$R$42,$Q79,AV$2,AV$4,AV$3)</f>
        <v>135333</v>
      </c>
      <c r="AW79" s="15">
        <f ca="1">_xll.DBRW($B$3,$R$37,$R$38,$R$40,$R$41,$R$42,$Q79,AW$2,AW$4,AW$3)</f>
        <v>71167</v>
      </c>
      <c r="AX79" s="18">
        <f ca="1">_xll.DBRW($B$3,$R$37,$R$38,$R$40,$R$41,$R$42,$Q79,AX$2,AX$4,AX$3)</f>
        <v>13.65274208053691</v>
      </c>
      <c r="AY79" s="19">
        <f ca="1">_xll.DBRW($B$3,$R$37,$R$38,$R$40,$R$41,$R$42,$Q79,AY$2,AY$4,AY$3)</f>
        <v>5.3855421686746991</v>
      </c>
      <c r="AZ79" s="18">
        <f ca="1">_xll.DBRW($B$3,$R$37,$R$38,$R$40,$R$41,$R$42,$Q79,AZ$2,AZ$4,AZ$3)</f>
        <v>238.13717421686744</v>
      </c>
      <c r="BA79" s="15">
        <f ca="1">_xll.DBRW($B$3,$R$37,$R$38,$R$40,$R$41,$R$42,$Q79,BA$2,BA$4,BA$3)</f>
        <v>447000</v>
      </c>
      <c r="BB79" s="15">
        <f ca="1">_xll.DBRW($B$3,$R$37,$R$38,$R$40,$R$41,$R$42,$Q79,BB$2,BB$4,BB$3)</f>
        <v>83000</v>
      </c>
      <c r="BC79" s="18">
        <f ca="1">AS79-AX79</f>
        <v>28.286153310831054</v>
      </c>
      <c r="BD79" s="18">
        <f ca="1">AT79-AY79</f>
        <v>-3.4839164151653481</v>
      </c>
      <c r="BE79" s="18">
        <f ca="1">AU79-AZ79</f>
        <v>-0.98977205013287062</v>
      </c>
      <c r="BF79" s="15">
        <f ca="1">IF(AND(AV79&lt;&gt;0,BA79&lt;&gt;0),-1*BC79*AV79,0)</f>
        <v>-3828049.9860146991</v>
      </c>
      <c r="BG79" s="15">
        <f ca="1">IF(AND(AV79&lt;&gt;0,BA79&lt;&gt;0,AW79&lt;&gt;0,BB79&lt;&gt;0),BD79/AY79*$Y79,)</f>
        <v>3671630.7044641199</v>
      </c>
      <c r="BH79" s="15">
        <f ca="1">IF(AND(AW79&lt;&gt;0,BB79&lt;&gt;0),BE79*AO79*AW79,)</f>
        <v>-23688.497257589323</v>
      </c>
      <c r="BI79" s="15">
        <f ca="1">IF(AND(AV79&lt;&gt;0,BA79&lt;&gt;0,AW79&lt;&gt;0,BB79&lt;&gt;0),$AI79-BF79-BG79-BH79-BL79,)</f>
        <v>-284631.81400510715</v>
      </c>
      <c r="BJ79" s="15">
        <f ca="1">IF(OR(AV79=0,BA79=0,AW79=0,BB79=0),$AI79-BF79-BG79-BH79-BL79,)</f>
        <v>0</v>
      </c>
      <c r="BK79" s="15">
        <f ca="1">SUM(BF79:BJ79)</f>
        <v>-464739.59281327575</v>
      </c>
      <c r="BL79" s="15">
        <f ca="1">IF($V79&lt;&gt;0,IF($V79&gt;0,$W79/$V79,-$W79/$V79))*$AD79</f>
        <v>891798.77281327406</v>
      </c>
      <c r="BM79" s="15">
        <f ca="1">SUM(BK79:BL79)</f>
        <v>427059.1799999983</v>
      </c>
      <c r="BN79" s="16">
        <f ca="1">_xll.DBRW($B$3,$R$37,$R$38,$R$40,$R$41,$R$42,$Q79,BN$2,BN$4,BN$3)</f>
        <v>0.14954349683452772</v>
      </c>
      <c r="BO79" s="16">
        <f ca="1">_xll.DBRW($B$3,$R$37,$R$38,$R$40,$R$41,$R$42,$Q79,BO$2,BO$4,BO$3)</f>
        <v>0.1504614790345708</v>
      </c>
      <c r="BP79" s="17">
        <f ca="1">-(BN79-BO79)*100</f>
        <v>9.1798220004307707E-2</v>
      </c>
      <c r="BQ79" s="14">
        <f ca="1">$Z79-$AE79-CK79</f>
        <v>15492.849086954258</v>
      </c>
      <c r="BR79" s="15">
        <f ca="1">_xll.DBRW($B$3,$R$37,$R$38,$R$40,$R$41,$R$42,$Q79,BR$2,BR$4,BR$3)</f>
        <v>0.8117902669668704</v>
      </c>
      <c r="BS79" s="15">
        <f ca="1">_xll.DBRW($B$3,$R$37,$R$38,$R$40,$R$41,$R$42,$Q79,BS$2,BS$4,BS$3)</f>
        <v>43.68597805162505</v>
      </c>
      <c r="BT79" s="15">
        <f ca="1">_xll.DBRW($B$3,$R$37,$R$38,$R$40,$R$41,$R$42,$Q79,BT$2,BT$4,BT$3)</f>
        <v>237.14740216673457</v>
      </c>
      <c r="BU79" s="15">
        <f ca="1">_xll.DBRW($B$3,$R$37,$R$38,$R$40,$R$41,$R$42,$Q79,BU$2,BU$4,BU$3)</f>
        <v>3109000</v>
      </c>
      <c r="BV79" s="15">
        <f ca="1">_xll.DBRW($B$3,$R$37,$R$38,$R$40,$R$41,$R$42,$Q79,BV$2,BV$4,BV$3)</f>
        <v>71167</v>
      </c>
      <c r="BW79" s="15">
        <f ca="1">_xll.DBRW($B$3,$R$37,$R$38,$R$40,$R$41,$R$42,$Q79,BW$2,BW$4,BW$3)</f>
        <v>0.82609142499999999</v>
      </c>
      <c r="BX79" s="15">
        <f ca="1">_xll.DBRW($B$3,$R$37,$R$38,$R$40,$R$41,$R$42,$Q79,BX$2,BX$4,BX$3)</f>
        <v>43.373493975903614</v>
      </c>
      <c r="BY79" s="15">
        <f ca="1">_xll.DBRW($B$3,$R$37,$R$38,$R$40,$R$41,$R$42,$Q79,BY$2,BY$4,BY$3)</f>
        <v>238.13717421686744</v>
      </c>
      <c r="BZ79" s="15">
        <f ca="1">_xll.DBRW($B$3,$R$37,$R$38,$R$40,$R$41,$R$42,$Q79,BZ$2,BZ$4,BZ$3)</f>
        <v>3600000</v>
      </c>
      <c r="CA79" s="15">
        <f ca="1">_xll.DBRW($B$3,$R$37,$R$38,$R$40,$R$41,$R$42,$Q79,CA$2,CA$4,CA$3)</f>
        <v>83000</v>
      </c>
      <c r="CB79" s="15">
        <f ca="1">BR79-BW79</f>
        <v>-1.4301158033129591E-2</v>
      </c>
      <c r="CC79" s="15">
        <f ca="1">BS79-BX79</f>
        <v>0.31248407572143577</v>
      </c>
      <c r="CD79" s="15">
        <f ca="1">BT79-BY79</f>
        <v>-0.98977205013287062</v>
      </c>
      <c r="CE79" s="15">
        <f ca="1">IF(AND(BU79&lt;&gt;0,BZ79&lt;&gt;0),-1*CB79*BU79,0)</f>
        <v>44462.300324999895</v>
      </c>
      <c r="CF79" s="15">
        <f ca="1">IF(AND(BU79&lt;&gt;0,BZ79&lt;&gt;0,BV79&lt;&gt;0,CA79&lt;&gt;0),CC79/BX79*$Z79,)</f>
        <v>-18183.104895886489</v>
      </c>
      <c r="CG79" s="15">
        <f ca="1">IF(AND(BV79&lt;&gt;0,CA79&lt;&gt;0),CD79*BN79*BV79,)</f>
        <v>-10533.71044822785</v>
      </c>
      <c r="CH79" s="15">
        <f ca="1">IF(AND(BU79&lt;&gt;0,BZ79&lt;&gt;0,BV79&lt;&gt;0,CA79&lt;&gt;0),$AJ79-CE79-CF79-CG79-CK79,)</f>
        <v>-252.63589393132133</v>
      </c>
      <c r="CI79" s="15">
        <f ca="1">IF(OR(BU79=0,BZ79=0,BV79=0,CA79=0),$AJ79-CE79-CF79-CG79-CK79,)</f>
        <v>0</v>
      </c>
      <c r="CJ79" s="15">
        <f ca="1">SUM(CE79:CI79)</f>
        <v>15492.849086954235</v>
      </c>
      <c r="CK79" s="15">
        <f ca="1">IF($V79&lt;&gt;0,IF($V79&gt;0,$W79/$V79,-$W79/$V79))*$AE79</f>
        <v>434580.34091304475</v>
      </c>
      <c r="CL79" s="15">
        <f ca="1">SUM(CJ79:CK79)</f>
        <v>450073.18999999901</v>
      </c>
      <c r="CM79" s="16">
        <f ca="1">_xll.DBRW($B$3,$R$37,$R$38,$R$40,$R$41,$R$42,$Q79,CM$2,CM$4,CM$3)</f>
        <v>7.3227246837194809E-2</v>
      </c>
      <c r="CN79" s="16">
        <f ca="1">_xll.DBRW($B$3,$R$37,$R$38,$R$40,$R$41,$R$42,$Q79,CN$2,CN$4,CN$3)</f>
        <v>7.7832482605173559E-2</v>
      </c>
      <c r="CO79" s="17">
        <f ca="1">-(CM79-CN79)*100</f>
        <v>0.46052357679787492</v>
      </c>
      <c r="CP79" s="14">
        <f ca="1">$AA79-$AF79-DJ79</f>
        <v>77722.882600335608</v>
      </c>
      <c r="CQ79" s="15">
        <f ca="1">_xll.DBRW($B$3,$R$37,$R$38,$R$40,$R$41,$R$42,$Q79,CQ$2,CQ$4,CQ$3)</f>
        <v>0.94268597254004594</v>
      </c>
      <c r="CR79" s="15">
        <f ca="1">_xll.DBRW($B$3,$R$37,$R$38,$R$40,$R$41,$R$42,$Q79,CR$2,CR$4,CR$3)</f>
        <v>18.42145938426518</v>
      </c>
      <c r="CS79" s="15">
        <f ca="1">_xll.DBRW($B$3,$R$37,$R$38,$R$40,$R$41,$R$42,$Q79,CS$2,CS$4,CS$3)</f>
        <v>237.14740216673457</v>
      </c>
      <c r="CT79" s="15">
        <f ca="1">_xll.DBRW($B$3,$R$37,$R$38,$R$40,$R$41,$R$42,$Q79,CT$2,CT$4,CT$3)</f>
        <v>1311000</v>
      </c>
      <c r="CU79" s="15">
        <f ca="1">_xll.DBRW($B$3,$R$37,$R$38,$R$40,$R$41,$R$42,$Q79,CU$2,CU$4,CU$3)</f>
        <v>71167</v>
      </c>
      <c r="CV79" s="15">
        <f ca="1">_xll.DBRW($B$3,$R$37,$R$38,$R$40,$R$41,$R$42,$Q79,CV$2,CV$4,CV$3)</f>
        <v>1.0188006754966887</v>
      </c>
      <c r="CW79" s="15">
        <f ca="1">_xll.DBRW($B$3,$R$37,$R$38,$R$40,$R$41,$R$42,$Q79,CW$2,CW$4,CW$3)</f>
        <v>18.192771084337348</v>
      </c>
      <c r="CX79" s="15">
        <f ca="1">_xll.DBRW($B$3,$R$37,$R$38,$R$40,$R$41,$R$42,$Q79,CX$2,CX$4,CX$3)</f>
        <v>238.13717421686744</v>
      </c>
      <c r="CY79" s="15">
        <f ca="1">_xll.DBRW($B$3,$R$37,$R$38,$R$40,$R$41,$R$42,$Q79,CY$2,CY$4,CY$3)</f>
        <v>1510000</v>
      </c>
      <c r="CZ79" s="15">
        <f ca="1">_xll.DBRW($B$3,$R$37,$R$38,$R$40,$R$41,$R$42,$Q79,CZ$2,CZ$4,CZ$3)</f>
        <v>83000</v>
      </c>
      <c r="DA79" s="15">
        <f ca="1">CQ79-CV79</f>
        <v>-7.6114702956642799E-2</v>
      </c>
      <c r="DB79" s="15">
        <f ca="1">CR79-CW79</f>
        <v>0.22868829992783191</v>
      </c>
      <c r="DC79" s="15">
        <f ca="1">CS79-CX79</f>
        <v>-0.98977205013287062</v>
      </c>
      <c r="DD79" s="15">
        <f ca="1">IF(AND(CT79&lt;&gt;0,CY79&lt;&gt;0),-1*DA79*CT79,0)</f>
        <v>99786.375576158709</v>
      </c>
      <c r="DE79" s="15">
        <f ca="1">IF(AND(CT79&lt;&gt;0,CY79&lt;&gt;0,CU79&lt;&gt;0,CZ79&lt;&gt;0),DB79/CW79*$AA79,)</f>
        <v>-15535.127695516629</v>
      </c>
      <c r="DF79" s="15">
        <f ca="1">IF(AND(CU79&lt;&gt;0,CZ79&lt;&gt;0),DC79*CM79*CU79,)</f>
        <v>-5158.0619112941758</v>
      </c>
      <c r="DG79" s="15">
        <f ca="1">IF(AND(CT79&lt;&gt;0,CY79&lt;&gt;0,CU79&lt;&gt;0,CZ79&lt;&gt;0),$AK79-DD79-DE79-DF79-DJ79,)</f>
        <v>-1370.3033690122829</v>
      </c>
      <c r="DH79" s="15">
        <f ca="1">IF(OR(CT79=0,CY79=0,CU79=0,CZ79=0),$AK79-DD79-DE79-DF79-DJ79,)</f>
        <v>0</v>
      </c>
      <c r="DI79" s="15">
        <f ca="1">SUM(DD79:DH79)</f>
        <v>77722.882600335623</v>
      </c>
      <c r="DJ79" s="15">
        <f ca="1">IF($V79&lt;&gt;0,IF($V79&gt;0,$W79/$V79,-$W79/$V79))*$AF79</f>
        <v>224804.82739966459</v>
      </c>
      <c r="DK79" s="15">
        <f ca="1">SUM(DI79:DJ79)</f>
        <v>302527.7100000002</v>
      </c>
      <c r="DL79" s="16">
        <f ca="1">_xll.DBRW($B$3,$R$37,$R$38,$R$40,$R$41,$R$42,$Q79,DL$2,DL$4,DL$3)</f>
        <v>0.10818375877996121</v>
      </c>
      <c r="DM79" s="16">
        <f ca="1">_xll.DBRW($B$3,$R$37,$R$38,$R$40,$R$41,$R$42,$Q79,DM$2,DM$4,DM$3)</f>
        <v>0.1102905564078992</v>
      </c>
      <c r="DN79" s="17">
        <f ca="1">-(DL79-DM79)*100</f>
        <v>0.21067976279379869</v>
      </c>
      <c r="DO79" s="14">
        <f ca="1">$AB79-$AG79-EI79</f>
        <v>35556.569293900684</v>
      </c>
      <c r="DP79" s="15">
        <f ca="1">_xll.DBRW($B$3,$R$37,$R$38,$R$40,$R$41,$R$42,$Q79,DP$2,DP$4,DP$3)</f>
        <v>16016.006842105264</v>
      </c>
      <c r="DQ79" s="15">
        <f ca="1">_xll.DBRW($B$3,$R$37,$R$38,$R$40,$R$41,$R$42,$Q79,DQ$2,DQ$4,DQ$3)</f>
        <v>1.6018660334143635E-3</v>
      </c>
      <c r="DR79" s="15">
        <f ca="1">_xll.DBRW($B$3,$R$37,$R$38,$R$40,$R$41,$R$42,$Q79,DR$2,DR$4,DR$3)</f>
        <v>237.14740216673457</v>
      </c>
      <c r="DS79" s="15">
        <f ca="1">_xll.DBRW($B$3,$R$37,$R$38,$R$40,$R$41,$R$42,$Q79,DS$2,DS$4,DS$3)</f>
        <v>114</v>
      </c>
      <c r="DT79" s="15">
        <f ca="1">_xll.DBRW($B$3,$R$37,$R$38,$R$40,$R$41,$R$42,$Q79,DT$2,DT$4,DT$3)</f>
        <v>71167</v>
      </c>
      <c r="DU79" s="15">
        <f ca="1">_xll.DBRW($B$3,$R$37,$R$38,$R$40,$R$41,$R$42,$Q79,DU$2,DU$4,DU$3)</f>
        <v>18792.546206896553</v>
      </c>
      <c r="DV79" s="15">
        <f ca="1">_xll.DBRW($B$3,$R$37,$R$38,$R$40,$R$41,$R$42,$Q79,DV$2,DV$4,DV$3)</f>
        <v>1.3975903614457832E-3</v>
      </c>
      <c r="DW79" s="15">
        <f ca="1">_xll.DBRW($B$3,$R$37,$R$38,$R$40,$R$41,$R$42,$Q79,DW$2,DW$4,DW$3)</f>
        <v>238.13717421686744</v>
      </c>
      <c r="DX79" s="15">
        <f ca="1">_xll.DBRW($B$3,$R$37,$R$38,$R$40,$R$41,$R$42,$Q79,DX$2,DX$4,DX$3)</f>
        <v>116</v>
      </c>
      <c r="DY79" s="15">
        <f ca="1">_xll.DBRW($B$3,$R$37,$R$38,$R$40,$R$41,$R$42,$Q79,DY$2,DY$4,DY$3)</f>
        <v>83000</v>
      </c>
      <c r="DZ79" s="15">
        <f ca="1">DP79-DU79</f>
        <v>-2776.5393647912897</v>
      </c>
      <c r="EA79" s="15">
        <f ca="1">DQ79-DV79</f>
        <v>2.0427567196858024E-4</v>
      </c>
      <c r="EB79" s="15">
        <f ca="1">DR79-DW79</f>
        <v>-0.98977205013287062</v>
      </c>
      <c r="EC79" s="15">
        <f ca="1">IF(AND(DS79&lt;&gt;0,DX79&lt;&gt;0),-1*DZ79*DS79,0)</f>
        <v>316525.48758620705</v>
      </c>
      <c r="ED79" s="15">
        <f ca="1">IF(AND(DS79&lt;&gt;0,DX79&lt;&gt;0,DT79&lt;&gt;0,DY79&lt;&gt;0),EA79/DV79*$AB79,)</f>
        <v>-266867.59877590492</v>
      </c>
      <c r="EE79" s="15">
        <f ca="1">IF(AND(DT79&lt;&gt;0,DY79&lt;&gt;0),EB79*DL79*DT79,)</f>
        <v>-7620.3674135692991</v>
      </c>
      <c r="EF79" s="15">
        <f ca="1">IF(AND(DS79&lt;&gt;0,DX79&lt;&gt;0,DT79&lt;&gt;0,DY79&lt;&gt;0),$AL79-EC79-ED79-EE79-EI79,)</f>
        <v>-6480.9521028321469</v>
      </c>
      <c r="EG79" s="15">
        <f ca="1">IF(OR(DS79=0,DX79=0,DT79=0,DY79=0),$AL79-EC79-ED79-EE79-EI79,)</f>
        <v>0</v>
      </c>
      <c r="EH79" s="15">
        <f ca="1">SUM(EC79:EG79)</f>
        <v>35556.569293900684</v>
      </c>
      <c r="EI79" s="15">
        <f ca="1">IF($V79&lt;&gt;0,IF($V79&gt;0,$W79/$V79,-$W79/$V79))*$AG79</f>
        <v>318554.01070609939</v>
      </c>
      <c r="EJ79" s="15">
        <f ca="1">SUM(EH79:EI79)</f>
        <v>354110.58000000007</v>
      </c>
      <c r="EK79" s="16">
        <f ca="1">_xll.DBRW($B$3,$R$37,$R$38,$R$40,$R$41,$R$42,$Q79,EK$2,EK$4,EK$3)</f>
        <v>9.4285949412862446E-2</v>
      </c>
      <c r="EL79" s="16">
        <f ca="1">_xll.DBRW($B$3,$R$37,$R$38,$R$40,$R$41,$R$42,$Q79,EL$2,EL$4,EL$3)</f>
        <v>0.14369255918371551</v>
      </c>
      <c r="EM79" s="17">
        <f ca="1">-(EK79-EL79)*100</f>
        <v>4.9406609770853063</v>
      </c>
      <c r="EN79" s="14">
        <f ca="1">$AC79-$AH79-FH79</f>
        <v>833838.77055788459</v>
      </c>
      <c r="EO79" s="15">
        <f ca="1">_xll.DBRW($B$3,$R$37,$R$38,$R$40,$R$41,$R$42,$Q79,EO$2,EO$4,EO$3)</f>
        <v>22.35966796408448</v>
      </c>
      <c r="EP79" s="15">
        <f ca="1">_xll.DBRW($B$3,$R$37,$R$38,$R$40,$R$41,$R$42,$Q79,EP$2,EP$4,EP$3)</f>
        <v>1</v>
      </c>
      <c r="EQ79" s="15">
        <f ca="1">_xll.DBRW($B$3,$R$37,$R$38,$R$40,$R$41,$R$42,$Q79,EQ$2,EQ$4,EQ$3)</f>
        <v>237.14740216673457</v>
      </c>
      <c r="ER79" s="15">
        <f ca="1">_xll.DBRW($B$3,$R$37,$R$38,$R$40,$R$41,$R$42,$Q79,ER$2,ER$4,ER$3)</f>
        <v>71167</v>
      </c>
      <c r="ES79" s="15">
        <f ca="1">_xll.DBRW($B$3,$R$37,$R$38,$R$40,$R$41,$R$42,$Q79,ES$2,ES$4,ES$3)</f>
        <v>71167</v>
      </c>
      <c r="ET79" s="15">
        <f ca="1">_xll.DBRW($B$3,$R$37,$R$38,$R$40,$R$41,$R$42,$Q79,ET$2,ET$4,ET$3)</f>
        <v>34.218539999999997</v>
      </c>
      <c r="EU79" s="15">
        <f ca="1">_xll.DBRW($B$3,$R$37,$R$38,$R$40,$R$41,$R$42,$Q79,EU$2,EU$4,EU$3)</f>
        <v>1</v>
      </c>
      <c r="EV79" s="15">
        <f ca="1">_xll.DBRW($B$3,$R$37,$R$38,$R$40,$R$41,$R$42,$Q79,EV$2,EV$4,EV$3)</f>
        <v>238.13717421686744</v>
      </c>
      <c r="EW79" s="15">
        <f ca="1">_xll.DBRW($B$3,$R$37,$R$38,$R$40,$R$41,$R$42,$Q79,EW$2,EW$4,EW$3)</f>
        <v>83000</v>
      </c>
      <c r="EX79" s="15">
        <f ca="1">_xll.DBRW($B$3,$R$37,$R$38,$R$40,$R$41,$R$42,$Q79,EX$2,EX$4,EX$3)</f>
        <v>83000</v>
      </c>
      <c r="EY79" s="15">
        <f ca="1">EO79-ET79</f>
        <v>-11.858872035915518</v>
      </c>
      <c r="EZ79" s="15">
        <f ca="1">EP79-EU79</f>
        <v>0</v>
      </c>
      <c r="FA79" s="15">
        <f ca="1">EQ79-EV79</f>
        <v>-0.98977205013287062</v>
      </c>
      <c r="FB79" s="15">
        <f ca="1">IF(AND(ER79&lt;&gt;0,EW79&lt;&gt;0),-1*EY79*ER79,0)</f>
        <v>843960.34617999964</v>
      </c>
      <c r="FC79" s="15">
        <f ca="1">IF(AND(ER79&lt;&gt;0,EW79&lt;&gt;0,ES79&lt;&gt;0,EX79&lt;&gt;0),EZ79/EU79*$AC79,)</f>
        <v>0</v>
      </c>
      <c r="FD79" s="15">
        <f ca="1">IF(AND(ES79&lt;&gt;0,EX79&lt;&gt;0),FA79*EK79*ES79,)</f>
        <v>-6641.4181256596012</v>
      </c>
      <c r="FE79" s="15">
        <f ca="1">IF(AND(ER79&lt;&gt;0,EW79&lt;&gt;0,ES79&lt;&gt;0,EX79&lt;&gt;0),$AM79-FB79-FC79-FD79-FH79,)</f>
        <v>-3480.157496455533</v>
      </c>
      <c r="FF79" s="15">
        <f ca="1">IF(OR(ER79=0,EW79=0,ES79=0,EX79=0),$AM79-FB79-FC79-FD79-FH79,)</f>
        <v>0</v>
      </c>
      <c r="FG79" s="15">
        <f ca="1">SUM(FB79:FF79)</f>
        <v>833838.77055788459</v>
      </c>
      <c r="FH79" s="15">
        <f ca="1">IF($V79&lt;&gt;0,IF($V79&gt;0,$W79/$V79,-$W79/$V79))*$AH79</f>
        <v>415029.55944211484</v>
      </c>
      <c r="FI79" s="15">
        <f ca="1">SUM(FG79:FH79)</f>
        <v>1248868.3299999994</v>
      </c>
      <c r="FJ79" s="20"/>
      <c r="FK79" s="85">
        <f ca="1">BL79+CK79+DJ79+EI79+FH79</f>
        <v>2284767.5112741976</v>
      </c>
      <c r="FL79" s="21"/>
      <c r="FM79" s="22"/>
      <c r="FN79" s="104">
        <f ca="1">_xll.DBRW($B$3,$R$37,$R$38,$R$40,$R$41,$R$42,$Q79,FN$2,FN$4,FN$3)</f>
        <v>4024540.1199999973</v>
      </c>
      <c r="FO79" s="105">
        <f ca="1">IF(U79&lt;&gt;0,FN79/U79,0)</f>
        <v>0.23846202675722031</v>
      </c>
      <c r="FP79" s="104">
        <f ca="1">_xll.DBRW($B$3,$R$37,$R$38,$R$40,$R$41,$R$42,$Q79,FP$2,FP$4,FP$3)</f>
        <v>4130217.4199999995</v>
      </c>
      <c r="FQ79" s="105">
        <f ca="1">IF(V79&lt;&gt;0,FP79/V79,0)</f>
        <v>0.2089621489223413</v>
      </c>
      <c r="FR79" s="86">
        <f ca="1">FN79-FP79</f>
        <v>-105677.30000000214</v>
      </c>
      <c r="FS79" s="103">
        <f ca="1">(FO79-FQ79)*100</f>
        <v>2.9499877834879005</v>
      </c>
      <c r="FT79" s="23"/>
      <c r="FV79" s="37"/>
      <c r="FW79" s="37"/>
      <c r="FX79" s="37"/>
      <c r="FY79" s="37"/>
      <c r="FZ79" s="37"/>
      <c r="GA79" s="37"/>
      <c r="GB79" s="37"/>
      <c r="GC79" s="37"/>
      <c r="GD79" s="37"/>
      <c r="GE79" s="37"/>
      <c r="GF79" s="37"/>
      <c r="GG79" s="37"/>
      <c r="GH79" s="37"/>
    </row>
    <row r="80" spans="1:190" ht="15" hidden="1" customHeight="1" x14ac:dyDescent="0.25">
      <c r="A80">
        <f ca="1">IF(ROW()=ROW($A$60),0,1)</f>
        <v>1</v>
      </c>
      <c r="D80" s="30"/>
      <c r="E80" s="30"/>
      <c r="F80" s="30">
        <f ca="1">IF(A80&lt;&gt;0,IF((AO80+BN80+CM80+DL80+EK80)&lt;&gt;0,ROUND((1-(AO80+BN80+CM80+DL80+EK80))-FO80,5),"VERIF. ELIGIBILITE PMM"),"CHECK "&amp;D64)</f>
        <v>0</v>
      </c>
      <c r="G80" s="30"/>
      <c r="H80" s="30"/>
      <c r="I80" s="30"/>
      <c r="J80" s="30">
        <f ca="1">IF(A80&lt;&gt;0,IF((AP80+BO80+CN80+DM80+EL80)&lt;&gt;0,ROUND((1-(AP80+BO80+CN80+DM80+EL80))-FQ80,5),"VERIF. ELIGIBILITE PMM"),"CHECK "&amp;D65)</f>
        <v>0</v>
      </c>
      <c r="K80" s="30">
        <f ca="1">IF(A80&lt;&gt;0,ROUND(W80+AR80+BQ80+CP80+DO80+EN80+FK80-FR80,5),"CHECK ")</f>
        <v>0</v>
      </c>
      <c r="L80" s="4"/>
      <c r="M80" s="9"/>
      <c r="N80" s="10"/>
      <c r="O80" s="9"/>
      <c r="P80" s="11"/>
      <c r="Q80" s="130" t="s">
        <v>548</v>
      </c>
      <c r="R80" s="130"/>
      <c r="S80" s="12"/>
      <c r="T80" s="13"/>
      <c r="U80" s="84">
        <f ca="1">_xll.DBRW($B$3,$R$37,$R$38,$R$40,$R$41,$R$42,$Q80,U$2,U$4,U$3)</f>
        <v>20931517.079999998</v>
      </c>
      <c r="V80" s="84">
        <f ca="1">_xll.DBRW($B$3,$R$37,$R$38,$R$40,$R$41,$R$42,$Q80,V$2,V$4,V$3)</f>
        <v>23729703.060000002</v>
      </c>
      <c r="W80" s="85">
        <f ca="1">U80-V80</f>
        <v>-2798185.9800000042</v>
      </c>
      <c r="X80" s="106">
        <f ca="1">IF(V80&lt;&gt;0,W80/V80,0)</f>
        <v>-0.11791913168592359</v>
      </c>
      <c r="Y80" s="15">
        <f ca="1">_xll.DBRW($B$3,$R$37,$R$38,$R$40,$R$41,$R$42,$Q80,Y$2,Y$4,Y$3)</f>
        <v>-10674733.629999999</v>
      </c>
      <c r="Z80" s="15">
        <f ca="1">_xll.DBRW($B$3,$R$37,$R$38,$R$40,$R$41,$R$42,$Q80,Z$2,Z$4,Z$3)</f>
        <v>-5063056.1599999992</v>
      </c>
      <c r="AA80" s="15">
        <f ca="1">_xll.DBRW($B$3,$R$37,$R$38,$R$40,$R$41,$R$42,$Q80,AA$2,AA$4,AA$3)</f>
        <v>0</v>
      </c>
      <c r="AB80" s="15">
        <f ca="1">_xll.DBRW($B$3,$R$37,$R$38,$R$40,$R$41,$R$42,$Q80,AB$2,AB$4,AB$3)</f>
        <v>-19697.48</v>
      </c>
      <c r="AC80" s="15">
        <f ca="1">_xll.DBRW($B$3,$R$37,$R$38,$R$40,$R$41,$R$42,$Q80,AC$2,AC$4,AC$3)</f>
        <v>-3225268.9299999992</v>
      </c>
      <c r="AD80" s="15">
        <f ca="1">_xll.DBRW($B$3,$R$37,$R$38,$R$40,$R$41,$R$42,$Q80,AD$2,AD$4,AD$3)</f>
        <v>-11671012.290000001</v>
      </c>
      <c r="AE80" s="15">
        <f ca="1">_xll.DBRW($B$3,$R$37,$R$38,$R$40,$R$41,$R$42,$Q80,AE$2,AE$4,AE$3)</f>
        <v>-5414781.8500000006</v>
      </c>
      <c r="AF80" s="15">
        <f ca="1">_xll.DBRW($B$3,$R$37,$R$38,$R$40,$R$41,$R$42,$Q80,AF$2,AF$4,AF$3)</f>
        <v>0</v>
      </c>
      <c r="AG80" s="15">
        <f ca="1">_xll.DBRW($B$3,$R$37,$R$38,$R$40,$R$41,$R$42,$Q80,AG$2,AG$4,AG$3)</f>
        <v>-66900</v>
      </c>
      <c r="AH80" s="15">
        <f ca="1">_xll.DBRW($B$3,$R$37,$R$38,$R$40,$R$41,$R$42,$Q80,AH$2,AH$4,AH$3)</f>
        <v>-4357001.4200000018</v>
      </c>
      <c r="AI80" s="15">
        <f ca="1">Y80-AD80</f>
        <v>996278.66000000201</v>
      </c>
      <c r="AJ80" s="15">
        <f ca="1">Z80-AE80</f>
        <v>351725.69000000134</v>
      </c>
      <c r="AK80" s="15">
        <f ca="1">AA80-AF80</f>
        <v>0</v>
      </c>
      <c r="AL80" s="15">
        <f ca="1">AB80-AG80</f>
        <v>47202.520000000004</v>
      </c>
      <c r="AM80" s="15">
        <f ca="1">AC80-AH80</f>
        <v>1131732.4900000026</v>
      </c>
      <c r="AN80" s="20"/>
      <c r="AO80" s="16">
        <f ca="1">_xll.DBRW($B$3,$R$37,$R$38,$R$40,$R$41,$R$42,$Q80,AO$2,AO$4,AO$3)</f>
        <v>0.50998375269223439</v>
      </c>
      <c r="AP80" s="16">
        <f ca="1">_xll.DBRW($B$3,$R$37,$R$38,$R$40,$R$41,$R$42,$Q80,AP$2,AP$4,AP$3)</f>
        <v>0.49183136681020062</v>
      </c>
      <c r="AQ80" s="17">
        <f ca="1">-(AO80-AP80)*100</f>
        <v>-1.8152385882033772</v>
      </c>
      <c r="AR80" s="14">
        <f ca="1">$Y80-$AD80-BL80</f>
        <v>-379956.9751325408</v>
      </c>
      <c r="AS80" s="18">
        <f ca="1">_xll.DBRW($B$3,$R$37,$R$38,$R$40,$R$41,$R$42,$Q80,AS$2,AS$4,AS$3)</f>
        <v>34.712594108434772</v>
      </c>
      <c r="AT80" s="19">
        <f ca="1">_xll.DBRW($B$3,$R$37,$R$38,$R$40,$R$41,$R$42,$Q80,AT$2,AT$4,AT$3)</f>
        <v>1.3176149509331136</v>
      </c>
      <c r="AU80" s="18">
        <f ca="1">_xll.DBRW($B$3,$R$37,$R$38,$R$40,$R$41,$R$42,$Q80,AU$2,AU$4,AU$3)</f>
        <v>89.684882589873979</v>
      </c>
      <c r="AV80" s="15">
        <f ca="1">_xll.DBRW($B$3,$R$37,$R$38,$R$40,$R$41,$R$42,$Q80,AV$2,AV$4,AV$3)</f>
        <v>307517.59999999998</v>
      </c>
      <c r="AW80" s="15">
        <f ca="1">_xll.DBRW($B$3,$R$37,$R$38,$R$40,$R$41,$R$42,$Q80,AW$2,AW$4,AW$3)</f>
        <v>233389.58</v>
      </c>
      <c r="AX80" s="18">
        <f ca="1">_xll.DBRW($B$3,$R$37,$R$38,$R$40,$R$41,$R$42,$Q80,AX$2,AX$4,AX$3)</f>
        <v>0</v>
      </c>
      <c r="AY80" s="19">
        <f ca="1">_xll.DBRW($B$3,$R$37,$R$38,$R$40,$R$41,$R$42,$Q80,AY$2,AY$4,AY$3)</f>
        <v>0</v>
      </c>
      <c r="AZ80" s="18">
        <f ca="1">_xll.DBRW($B$3,$R$37,$R$38,$R$40,$R$41,$R$42,$Q80,AZ$2,AZ$4,AZ$3)</f>
        <v>0</v>
      </c>
      <c r="BA80" s="15">
        <f ca="1">_xll.DBRW($B$3,$R$37,$R$38,$R$40,$R$41,$R$42,$Q80,BA$2,BA$4,BA$3)</f>
        <v>0</v>
      </c>
      <c r="BB80" s="15">
        <f ca="1">_xll.DBRW($B$3,$R$37,$R$38,$R$40,$R$41,$R$42,$Q80,BB$2,BB$4,BB$3)</f>
        <v>0</v>
      </c>
      <c r="BC80" s="18">
        <f ca="1">AS80-AX80</f>
        <v>34.712594108434772</v>
      </c>
      <c r="BD80" s="18">
        <f ca="1">AT80-AY80</f>
        <v>1.3176149509331136</v>
      </c>
      <c r="BE80" s="18">
        <f ca="1">AU80-AZ80</f>
        <v>89.684882589873979</v>
      </c>
      <c r="BF80" s="15">
        <f ca="1">IF(AND(AV80&lt;&gt;0,BA80&lt;&gt;0),-1*BC80*AV80,0)</f>
        <v>0</v>
      </c>
      <c r="BG80" s="15">
        <f ca="1">IF(AND(AV80&lt;&gt;0,BA80&lt;&gt;0,AW80&lt;&gt;0,BB80&lt;&gt;0),BD80/AY80*$Y80,)</f>
        <v>0</v>
      </c>
      <c r="BH80" s="15">
        <f ca="1">IF(AND(AW80&lt;&gt;0,BB80&lt;&gt;0),BE80*AO80*AW80,)</f>
        <v>0</v>
      </c>
      <c r="BI80" s="15">
        <f ca="1">IF(AND(AV80&lt;&gt;0,BA80&lt;&gt;0,AW80&lt;&gt;0,BB80&lt;&gt;0),$AI80-BF80-BG80-BH80-BL80,)</f>
        <v>0</v>
      </c>
      <c r="BJ80" s="15">
        <f ca="1">IF(OR(AV80=0,BA80=0,AW80=0,BB80=0),$AI80-BF80-BG80-BH80-BL80,)</f>
        <v>-379956.9751325408</v>
      </c>
      <c r="BK80" s="15">
        <f ca="1">SUM(BF80:BJ80)</f>
        <v>-379956.9751325408</v>
      </c>
      <c r="BL80" s="15">
        <f ca="1">IF($V80&lt;&gt;0,IF($V80&gt;0,$W80/$V80,-$W80/$V80))*$AD80</f>
        <v>1376235.6351325428</v>
      </c>
      <c r="BM80" s="15">
        <f ca="1">SUM(BK80:BL80)</f>
        <v>996278.66000000201</v>
      </c>
      <c r="BN80" s="16">
        <f ca="1">_xll.DBRW($B$3,$R$37,$R$38,$R$40,$R$41,$R$42,$Q80,BN$2,BN$4,BN$3)</f>
        <v>0.24188672711342721</v>
      </c>
      <c r="BO80" s="16">
        <f ca="1">_xll.DBRW($B$3,$R$37,$R$38,$R$40,$R$41,$R$42,$Q80,BO$2,BO$4,BO$3)</f>
        <v>0.22818582416766239</v>
      </c>
      <c r="BP80" s="17">
        <f ca="1">-(BN80-BO80)*100</f>
        <v>-1.3700902945764815</v>
      </c>
      <c r="BQ80" s="14">
        <f ca="1">$Z80-$AE80-CK80</f>
        <v>-286780.68402069772</v>
      </c>
      <c r="BR80" s="15">
        <f ca="1">_xll.DBRW($B$3,$R$37,$R$38,$R$40,$R$41,$R$42,$Q80,BR$2,BR$4,BR$3)</f>
        <v>1.4363068005805304</v>
      </c>
      <c r="BS80" s="15">
        <f ca="1">_xll.DBRW($B$3,$R$37,$R$38,$R$40,$R$41,$R$42,$Q80,BS$2,BS$4,BS$3)</f>
        <v>15.103724853526023</v>
      </c>
      <c r="BT80" s="15">
        <f ca="1">_xll.DBRW($B$3,$R$37,$R$38,$R$40,$R$41,$R$42,$Q80,BT$2,BT$4,BT$3)</f>
        <v>89.684882589873979</v>
      </c>
      <c r="BU80" s="15">
        <f ca="1">_xll.DBRW($B$3,$R$37,$R$38,$R$40,$R$41,$R$42,$Q80,BU$2,BU$4,BU$3)</f>
        <v>3525052</v>
      </c>
      <c r="BV80" s="15">
        <f ca="1">_xll.DBRW($B$3,$R$37,$R$38,$R$40,$R$41,$R$42,$Q80,BV$2,BV$4,BV$3)</f>
        <v>233389.58</v>
      </c>
      <c r="BW80" s="15">
        <f ca="1">_xll.DBRW($B$3,$R$37,$R$38,$R$40,$R$41,$R$42,$Q80,BW$2,BW$4,BW$3)</f>
        <v>0</v>
      </c>
      <c r="BX80" s="15">
        <f ca="1">_xll.DBRW($B$3,$R$37,$R$38,$R$40,$R$41,$R$42,$Q80,BX$2,BX$4,BX$3)</f>
        <v>0</v>
      </c>
      <c r="BY80" s="15">
        <f ca="1">_xll.DBRW($B$3,$R$37,$R$38,$R$40,$R$41,$R$42,$Q80,BY$2,BY$4,BY$3)</f>
        <v>0</v>
      </c>
      <c r="BZ80" s="15">
        <f ca="1">_xll.DBRW($B$3,$R$37,$R$38,$R$40,$R$41,$R$42,$Q80,BZ$2,BZ$4,BZ$3)</f>
        <v>0</v>
      </c>
      <c r="CA80" s="15">
        <f ca="1">_xll.DBRW($B$3,$R$37,$R$38,$R$40,$R$41,$R$42,$Q80,CA$2,CA$4,CA$3)</f>
        <v>0</v>
      </c>
      <c r="CB80" s="15">
        <f ca="1">BR80-BW80</f>
        <v>1.4363068005805304</v>
      </c>
      <c r="CC80" s="15">
        <f ca="1">BS80-BX80</f>
        <v>15.103724853526023</v>
      </c>
      <c r="CD80" s="15">
        <f ca="1">BT80-BY80</f>
        <v>89.684882589873979</v>
      </c>
      <c r="CE80" s="15">
        <f ca="1">IF(AND(BU80&lt;&gt;0,BZ80&lt;&gt;0),-1*CB80*BU80,0)</f>
        <v>0</v>
      </c>
      <c r="CF80" s="15">
        <f ca="1">IF(AND(BU80&lt;&gt;0,BZ80&lt;&gt;0,BV80&lt;&gt;0,CA80&lt;&gt;0),CC80/BX80*$Z80,)</f>
        <v>0</v>
      </c>
      <c r="CG80" s="15">
        <f ca="1">IF(AND(BV80&lt;&gt;0,CA80&lt;&gt;0),CD80*BN80*BV80,)</f>
        <v>0</v>
      </c>
      <c r="CH80" s="15">
        <f ca="1">IF(AND(BU80&lt;&gt;0,BZ80&lt;&gt;0,BV80&lt;&gt;0,CA80&lt;&gt;0),$AJ80-CE80-CF80-CG80-CK80,)</f>
        <v>0</v>
      </c>
      <c r="CI80" s="15">
        <f ca="1">IF(OR(BU80=0,BZ80=0,BV80=0,CA80=0),$AJ80-CE80-CF80-CG80-CK80,)</f>
        <v>-286780.68402069772</v>
      </c>
      <c r="CJ80" s="15">
        <f ca="1">SUM(CE80:CI80)</f>
        <v>-286780.68402069772</v>
      </c>
      <c r="CK80" s="15">
        <f ca="1">IF($V80&lt;&gt;0,IF($V80&gt;0,$W80/$V80,-$W80/$V80))*$AE80</f>
        <v>638506.37402069906</v>
      </c>
      <c r="CL80" s="15">
        <f ca="1">SUM(CJ80:CK80)</f>
        <v>351725.69000000134</v>
      </c>
      <c r="CM80" s="16">
        <f ca="1">_xll.DBRW($B$3,$R$37,$R$38,$R$40,$R$41,$R$42,$Q80,CM$2,CM$4,CM$3)</f>
        <v>0</v>
      </c>
      <c r="CN80" s="16">
        <f ca="1">_xll.DBRW($B$3,$R$37,$R$38,$R$40,$R$41,$R$42,$Q80,CN$2,CN$4,CN$3)</f>
        <v>0</v>
      </c>
      <c r="CO80" s="17">
        <f ca="1">-(CM80-CN80)*100</f>
        <v>0</v>
      </c>
      <c r="CP80" s="14">
        <f ca="1">$AA80-$AF80-DJ80</f>
        <v>0</v>
      </c>
      <c r="CQ80" s="15">
        <f ca="1">_xll.DBRW($B$3,$R$37,$R$38,$R$40,$R$41,$R$42,$Q80,CQ$2,CQ$4,CQ$3)</f>
        <v>0</v>
      </c>
      <c r="CR80" s="15">
        <f ca="1">_xll.DBRW($B$3,$R$37,$R$38,$R$40,$R$41,$R$42,$Q80,CR$2,CR$4,CR$3)</f>
        <v>0</v>
      </c>
      <c r="CS80" s="15">
        <f ca="1">_xll.DBRW($B$3,$R$37,$R$38,$R$40,$R$41,$R$42,$Q80,CS$2,CS$4,CS$3)</f>
        <v>89.684882589873979</v>
      </c>
      <c r="CT80" s="15">
        <f ca="1">_xll.DBRW($B$3,$R$37,$R$38,$R$40,$R$41,$R$42,$Q80,CT$2,CT$4,CT$3)</f>
        <v>0</v>
      </c>
      <c r="CU80" s="15">
        <f ca="1">_xll.DBRW($B$3,$R$37,$R$38,$R$40,$R$41,$R$42,$Q80,CU$2,CU$4,CU$3)</f>
        <v>233389.58</v>
      </c>
      <c r="CV80" s="15">
        <f ca="1">_xll.DBRW($B$3,$R$37,$R$38,$R$40,$R$41,$R$42,$Q80,CV$2,CV$4,CV$3)</f>
        <v>0</v>
      </c>
      <c r="CW80" s="15">
        <f ca="1">_xll.DBRW($B$3,$R$37,$R$38,$R$40,$R$41,$R$42,$Q80,CW$2,CW$4,CW$3)</f>
        <v>0</v>
      </c>
      <c r="CX80" s="15">
        <f ca="1">_xll.DBRW($B$3,$R$37,$R$38,$R$40,$R$41,$R$42,$Q80,CX$2,CX$4,CX$3)</f>
        <v>0</v>
      </c>
      <c r="CY80" s="15">
        <f ca="1">_xll.DBRW($B$3,$R$37,$R$38,$R$40,$R$41,$R$42,$Q80,CY$2,CY$4,CY$3)</f>
        <v>0</v>
      </c>
      <c r="CZ80" s="15">
        <f ca="1">_xll.DBRW($B$3,$R$37,$R$38,$R$40,$R$41,$R$42,$Q80,CZ$2,CZ$4,CZ$3)</f>
        <v>0</v>
      </c>
      <c r="DA80" s="15">
        <f ca="1">CQ80-CV80</f>
        <v>0</v>
      </c>
      <c r="DB80" s="15">
        <f ca="1">CR80-CW80</f>
        <v>0</v>
      </c>
      <c r="DC80" s="15">
        <f ca="1">CS80-CX80</f>
        <v>89.684882589873979</v>
      </c>
      <c r="DD80" s="15">
        <f ca="1">IF(AND(CT80&lt;&gt;0,CY80&lt;&gt;0),-1*DA80*CT80,0)</f>
        <v>0</v>
      </c>
      <c r="DE80" s="15">
        <f ca="1">IF(AND(CT80&lt;&gt;0,CY80&lt;&gt;0,CU80&lt;&gt;0,CZ80&lt;&gt;0),DB80/CW80*$AA80,)</f>
        <v>0</v>
      </c>
      <c r="DF80" s="15">
        <f ca="1">IF(AND(CU80&lt;&gt;0,CZ80&lt;&gt;0),DC80*CM80*CU80,)</f>
        <v>0</v>
      </c>
      <c r="DG80" s="15">
        <f ca="1">IF(AND(CT80&lt;&gt;0,CY80&lt;&gt;0,CU80&lt;&gt;0,CZ80&lt;&gt;0),$AK80-DD80-DE80-DF80-DJ80,)</f>
        <v>0</v>
      </c>
      <c r="DH80" s="15">
        <f ca="1">IF(OR(CT80=0,CY80=0,CU80=0,CZ80=0),$AK80-DD80-DE80-DF80-DJ80,)</f>
        <v>0</v>
      </c>
      <c r="DI80" s="15">
        <f ca="1">SUM(DD80:DH80)</f>
        <v>0</v>
      </c>
      <c r="DJ80" s="15">
        <f ca="1">IF($V80&lt;&gt;0,IF($V80&gt;0,$W80/$V80,-$W80/$V80))*$AF80</f>
        <v>0</v>
      </c>
      <c r="DK80" s="15">
        <f ca="1">SUM(DI80:DJ80)</f>
        <v>0</v>
      </c>
      <c r="DL80" s="16">
        <f ca="1">_xll.DBRW($B$3,$R$37,$R$38,$R$40,$R$41,$R$42,$Q80,DL$2,DL$4,DL$3)</f>
        <v>9.410440688420469E-4</v>
      </c>
      <c r="DM80" s="16">
        <f ca="1">_xll.DBRW($B$3,$R$37,$R$38,$R$40,$R$41,$R$42,$Q80,DM$2,DM$4,DM$3)</f>
        <v>2.8192514601149835E-3</v>
      </c>
      <c r="DN80" s="17">
        <f ca="1">-(DL80-DM80)*100</f>
        <v>0.18782073912729366</v>
      </c>
      <c r="DO80" s="14">
        <f ca="1">$AB80-$AG80-EI80</f>
        <v>39313.730090211713</v>
      </c>
      <c r="DP80" s="15">
        <f ca="1">_xll.DBRW($B$3,$R$37,$R$38,$R$40,$R$41,$R$42,$Q80,DP$2,DP$4,DP$3)</f>
        <v>122.88980392156863</v>
      </c>
      <c r="DQ80" s="15">
        <f ca="1">_xll.DBRW($B$3,$R$37,$R$38,$R$40,$R$41,$R$42,$Q80,DQ$2,DQ$4,DQ$3)</f>
        <v>6.867732239190554E-4</v>
      </c>
      <c r="DR80" s="15">
        <f ca="1">_xll.DBRW($B$3,$R$37,$R$38,$R$40,$R$41,$R$42,$Q80,DR$2,DR$4,DR$3)</f>
        <v>89.684882589873979</v>
      </c>
      <c r="DS80" s="15">
        <f ca="1">_xll.DBRW($B$3,$R$37,$R$38,$R$40,$R$41,$R$42,$Q80,DS$2,DS$4,DS$3)</f>
        <v>160.28571428571428</v>
      </c>
      <c r="DT80" s="15">
        <f ca="1">_xll.DBRW($B$3,$R$37,$R$38,$R$40,$R$41,$R$42,$Q80,DT$2,DT$4,DT$3)</f>
        <v>233389.58</v>
      </c>
      <c r="DU80" s="15">
        <f ca="1">_xll.DBRW($B$3,$R$37,$R$38,$R$40,$R$41,$R$42,$Q80,DU$2,DU$4,DU$3)</f>
        <v>0</v>
      </c>
      <c r="DV80" s="15">
        <f ca="1">_xll.DBRW($B$3,$R$37,$R$38,$R$40,$R$41,$R$42,$Q80,DV$2,DV$4,DV$3)</f>
        <v>0</v>
      </c>
      <c r="DW80" s="15">
        <f ca="1">_xll.DBRW($B$3,$R$37,$R$38,$R$40,$R$41,$R$42,$Q80,DW$2,DW$4,DW$3)</f>
        <v>0</v>
      </c>
      <c r="DX80" s="15" t="str">
        <f ca="1">_xll.DBRW($B$3,$R$37,$R$38,$R$40,$R$41,$R$42,$Q80,DX$2,DX$4,DX$3)</f>
        <v/>
      </c>
      <c r="DY80" s="15">
        <f ca="1">_xll.DBRW($B$3,$R$37,$R$38,$R$40,$R$41,$R$42,$Q80,DY$2,DY$4,DY$3)</f>
        <v>0</v>
      </c>
      <c r="DZ80" s="15">
        <f ca="1">DP80-DU80</f>
        <v>122.88980392156863</v>
      </c>
      <c r="EA80" s="15">
        <f ca="1">DQ80-DV80</f>
        <v>6.867732239190554E-4</v>
      </c>
      <c r="EB80" s="15">
        <f ca="1">DR80-DW80</f>
        <v>89.684882589873979</v>
      </c>
      <c r="EC80" s="15">
        <f ca="1">IF(AND(DS80&lt;&gt;0,DX80&lt;&gt;0),-1*DZ80*DS80,0)</f>
        <v>-19697.48</v>
      </c>
      <c r="ED80" s="15">
        <f ca="1">IF(AND(DS80&lt;&gt;0,DX80&lt;&gt;0,DT80&lt;&gt;0,DY80&lt;&gt;0),EA80/DV80*$AB80,)</f>
        <v>0</v>
      </c>
      <c r="EE80" s="15">
        <f ca="1">IF(AND(DT80&lt;&gt;0,DY80&lt;&gt;0),EB80*DL80*DT80,)</f>
        <v>0</v>
      </c>
      <c r="EF80" s="15">
        <f ca="1">IF(AND(DS80&lt;&gt;0,DX80&lt;&gt;0,DT80&lt;&gt;0,DY80&lt;&gt;0),$AL80-EC80-ED80-EE80-EI80,)</f>
        <v>0</v>
      </c>
      <c r="EG80" s="15">
        <f ca="1">IF(OR(DS80=0,DX80=0,DT80=0,DY80=0),$AL80-EC80-ED80-EE80-EI80,)</f>
        <v>59011.210090211709</v>
      </c>
      <c r="EH80" s="15">
        <f ca="1">SUM(EC80:EG80)</f>
        <v>39313.730090211713</v>
      </c>
      <c r="EI80" s="15">
        <f ca="1">IF($V80&lt;&gt;0,IF($V80&gt;0,$W80/$V80,-$W80/$V80))*$AG80</f>
        <v>7888.7899097882882</v>
      </c>
      <c r="EJ80" s="15">
        <f ca="1">SUM(EH80:EI80)</f>
        <v>47202.520000000004</v>
      </c>
      <c r="EK80" s="16">
        <f ca="1">_xll.DBRW($B$3,$R$37,$R$38,$R$40,$R$41,$R$42,$Q80,EK$2,EK$4,EK$3)</f>
        <v>0.15408672566221848</v>
      </c>
      <c r="EL80" s="16">
        <f ca="1">_xll.DBRW($B$3,$R$37,$R$38,$R$40,$R$41,$R$42,$Q80,EL$2,EL$4,EL$3)</f>
        <v>0.183609605606249</v>
      </c>
      <c r="EM80" s="17">
        <f ca="1">-(EK80-EL80)*100</f>
        <v>2.9522879944030525</v>
      </c>
      <c r="EN80" s="14">
        <f ca="1">$AC80-$AH80-FH80</f>
        <v>617958.66579926619</v>
      </c>
      <c r="EO80" s="15">
        <f ca="1">_xll.DBRW($B$3,$R$37,$R$38,$R$40,$R$41,$R$42,$Q80,EO$2,EO$4,EO$3)</f>
        <v>13.819249899674185</v>
      </c>
      <c r="EP80" s="15">
        <f ca="1">_xll.DBRW($B$3,$R$37,$R$38,$R$40,$R$41,$R$42,$Q80,EP$2,EP$4,EP$3)</f>
        <v>1</v>
      </c>
      <c r="EQ80" s="15">
        <f ca="1">_xll.DBRW($B$3,$R$37,$R$38,$R$40,$R$41,$R$42,$Q80,EQ$2,EQ$4,EQ$3)</f>
        <v>89.684882589873979</v>
      </c>
      <c r="ER80" s="15">
        <f ca="1">_xll.DBRW($B$3,$R$37,$R$38,$R$40,$R$41,$R$42,$Q80,ER$2,ER$4,ER$3)</f>
        <v>233389.58</v>
      </c>
      <c r="ES80" s="15">
        <f ca="1">_xll.DBRW($B$3,$R$37,$R$38,$R$40,$R$41,$R$42,$Q80,ES$2,ES$4,ES$3)</f>
        <v>233389.58</v>
      </c>
      <c r="ET80" s="15">
        <f ca="1">_xll.DBRW($B$3,$R$37,$R$38,$R$40,$R$41,$R$42,$Q80,ET$2,ET$4,ET$3)</f>
        <v>0</v>
      </c>
      <c r="EU80" s="15">
        <f ca="1">_xll.DBRW($B$3,$R$37,$R$38,$R$40,$R$41,$R$42,$Q80,EU$2,EU$4,EU$3)</f>
        <v>0</v>
      </c>
      <c r="EV80" s="15">
        <f ca="1">_xll.DBRW($B$3,$R$37,$R$38,$R$40,$R$41,$R$42,$Q80,EV$2,EV$4,EV$3)</f>
        <v>0</v>
      </c>
      <c r="EW80" s="15">
        <f ca="1">_xll.DBRW($B$3,$R$37,$R$38,$R$40,$R$41,$R$42,$Q80,EW$2,EW$4,EW$3)</f>
        <v>0</v>
      </c>
      <c r="EX80" s="15">
        <f ca="1">_xll.DBRW($B$3,$R$37,$R$38,$R$40,$R$41,$R$42,$Q80,EX$2,EX$4,EX$3)</f>
        <v>0</v>
      </c>
      <c r="EY80" s="15">
        <f ca="1">EO80-ET80</f>
        <v>13.819249899674185</v>
      </c>
      <c r="EZ80" s="15">
        <f ca="1">EP80-EU80</f>
        <v>1</v>
      </c>
      <c r="FA80" s="15">
        <f ca="1">EQ80-EV80</f>
        <v>89.684882589873979</v>
      </c>
      <c r="FB80" s="15">
        <f ca="1">IF(AND(ER80&lt;&gt;0,EW80&lt;&gt;0),-1*EY80*ER80,0)</f>
        <v>0</v>
      </c>
      <c r="FC80" s="15">
        <f ca="1">IF(AND(ER80&lt;&gt;0,EW80&lt;&gt;0,ES80&lt;&gt;0,EX80&lt;&gt;0),EZ80/EU80*$AC80,)</f>
        <v>0</v>
      </c>
      <c r="FD80" s="15">
        <f ca="1">IF(AND(ES80&lt;&gt;0,EX80&lt;&gt;0),FA80*EK80*ES80,)</f>
        <v>0</v>
      </c>
      <c r="FE80" s="15">
        <f ca="1">IF(AND(ER80&lt;&gt;0,EW80&lt;&gt;0,ES80&lt;&gt;0,EX80&lt;&gt;0),$AM80-FB80-FC80-FD80-FH80,)</f>
        <v>0</v>
      </c>
      <c r="FF80" s="15">
        <f ca="1">IF(OR(ER80=0,EW80=0,ES80=0,EX80=0),$AM80-FB80-FC80-FD80-FH80,)</f>
        <v>617958.66579926619</v>
      </c>
      <c r="FG80" s="15">
        <f ca="1">SUM(FB80:FF80)</f>
        <v>617958.66579926619</v>
      </c>
      <c r="FH80" s="15">
        <f ca="1">IF($V80&lt;&gt;0,IF($V80&gt;0,$W80/$V80,-$W80/$V80))*$AH80</f>
        <v>513773.8242007363</v>
      </c>
      <c r="FI80" s="15">
        <f ca="1">SUM(FG80:FH80)</f>
        <v>1131732.4900000026</v>
      </c>
      <c r="FJ80" s="20"/>
      <c r="FK80" s="85">
        <f ca="1">BL80+CK80+DJ80+EI80+FH80</f>
        <v>2536404.6232637661</v>
      </c>
      <c r="FL80" s="21"/>
      <c r="FM80" s="22"/>
      <c r="FN80" s="104">
        <f ca="1">_xll.DBRW($B$3,$R$37,$R$38,$R$40,$R$41,$R$42,$Q80,FN$2,FN$4,FN$3)</f>
        <v>1948760.8800000011</v>
      </c>
      <c r="FO80" s="105">
        <f ca="1">IF(U80&lt;&gt;0,FN80/U80,0)</f>
        <v>9.3101750463277996E-2</v>
      </c>
      <c r="FP80" s="104">
        <f ca="1">_xll.DBRW($B$3,$R$37,$R$38,$R$40,$R$41,$R$42,$Q80,FP$2,FP$4,FP$3)</f>
        <v>2220007.5000000009</v>
      </c>
      <c r="FQ80" s="105">
        <f ca="1">IF(V80&lt;&gt;0,FP80/V80,0)</f>
        <v>9.3553951955773054E-2</v>
      </c>
      <c r="FR80" s="86">
        <f ca="1">FN80-FP80</f>
        <v>-271246.61999999988</v>
      </c>
      <c r="FS80" s="103">
        <f ca="1">(FO80-FQ80)*100</f>
        <v>-4.5220149249505792E-2</v>
      </c>
      <c r="FT80" s="23"/>
      <c r="FV80" s="37"/>
      <c r="FW80" s="37"/>
      <c r="FX80" s="37"/>
      <c r="FY80" s="37"/>
      <c r="FZ80" s="37"/>
      <c r="GA80" s="37"/>
      <c r="GB80" s="37"/>
      <c r="GC80" s="37"/>
      <c r="GD80" s="37"/>
      <c r="GE80" s="37"/>
      <c r="GF80" s="37"/>
      <c r="GG80" s="37"/>
      <c r="GH80" s="37"/>
    </row>
    <row r="81" spans="1:190" ht="15" hidden="1" customHeight="1" x14ac:dyDescent="0.25">
      <c r="A81">
        <f ca="1">IF(ROW()=ROW($A$60),0,1)</f>
        <v>1</v>
      </c>
      <c r="D81" s="30"/>
      <c r="E81" s="30"/>
      <c r="F81" s="30">
        <f ca="1">IF(A81&lt;&gt;0,IF((AO81+BN81+CM81+DL81+EK81)&lt;&gt;0,ROUND((1-(AO81+BN81+CM81+DL81+EK81))-FO81,5),"VERIF. ELIGIBILITE PMM"),"CHECK "&amp;D65)</f>
        <v>0</v>
      </c>
      <c r="G81" s="30"/>
      <c r="H81" s="30"/>
      <c r="I81" s="30"/>
      <c r="J81" s="30">
        <f ca="1">IF(A81&lt;&gt;0,IF((AP81+BO81+CN81+DM81+EL81)&lt;&gt;0,ROUND((1-(AP81+BO81+CN81+DM81+EL81))-FQ81,5),"VERIF. ELIGIBILITE PMM"),"CHECK "&amp;D67)</f>
        <v>0</v>
      </c>
      <c r="K81" s="30">
        <f ca="1">IF(A81&lt;&gt;0,ROUND(W81+AR81+BQ81+CP81+DO81+EN81+FK81-FR81,5),"CHECK ")</f>
        <v>0</v>
      </c>
      <c r="L81" s="4"/>
      <c r="M81" s="9"/>
      <c r="N81" s="10"/>
      <c r="O81" s="9"/>
      <c r="P81" s="11"/>
      <c r="Q81" s="130" t="s">
        <v>192</v>
      </c>
      <c r="R81" s="130"/>
      <c r="S81" s="12"/>
      <c r="T81" s="13"/>
      <c r="U81" s="84">
        <f ca="1">_xll.DBRW($B$3,$R$37,$R$38,$R$40,$R$41,$R$42,$Q81,U$2,U$4,U$3)</f>
        <v>13926044.499999998</v>
      </c>
      <c r="V81" s="84">
        <f ca="1">_xll.DBRW($B$3,$R$37,$R$38,$R$40,$R$41,$R$42,$Q81,V$2,V$4,V$3)</f>
        <v>16714653</v>
      </c>
      <c r="W81" s="85">
        <f ca="1">U81-V81</f>
        <v>-2788608.5000000019</v>
      </c>
      <c r="X81" s="106">
        <f ca="1">IF(V81&lt;&gt;0,W81/V81,0)</f>
        <v>-0.1668361586686844</v>
      </c>
      <c r="Y81" s="15">
        <f ca="1">_xll.DBRW($B$3,$R$37,$R$38,$R$40,$R$41,$R$42,$Q81,Y$2,Y$4,Y$3)</f>
        <v>-6788030.4199999999</v>
      </c>
      <c r="Z81" s="15">
        <f ca="1">_xll.DBRW($B$3,$R$37,$R$38,$R$40,$R$41,$R$42,$Q81,Z$2,Z$4,Z$3)</f>
        <v>-1836097.3600000003</v>
      </c>
      <c r="AA81" s="15">
        <f ca="1">_xll.DBRW($B$3,$R$37,$R$38,$R$40,$R$41,$R$42,$Q81,AA$2,AA$4,AA$3)</f>
        <v>-1479959.28</v>
      </c>
      <c r="AB81" s="15">
        <f ca="1">_xll.DBRW($B$3,$R$37,$R$38,$R$40,$R$41,$R$42,$Q81,AB$2,AB$4,AB$3)</f>
        <v>-2594207.540000001</v>
      </c>
      <c r="AC81" s="15">
        <f ca="1">_xll.DBRW($B$3,$R$37,$R$38,$R$40,$R$41,$R$42,$Q81,AC$2,AC$4,AC$3)</f>
        <v>-2991699.2500000009</v>
      </c>
      <c r="AD81" s="15">
        <f ca="1">_xll.DBRW($B$3,$R$37,$R$38,$R$40,$R$41,$R$42,$Q81,AD$2,AD$4,AD$3)</f>
        <v>-7081923</v>
      </c>
      <c r="AE81" s="15">
        <f ca="1">_xll.DBRW($B$3,$R$37,$R$38,$R$40,$R$41,$R$42,$Q81,AE$2,AE$4,AE$3)</f>
        <v>-1575556.9010999999</v>
      </c>
      <c r="AF81" s="15">
        <f ca="1">_xll.DBRW($B$3,$R$37,$R$38,$R$40,$R$41,$R$42,$Q81,AF$2,AF$4,AF$3)</f>
        <v>-1574395.54303436</v>
      </c>
      <c r="AG81" s="15">
        <f ca="1">_xll.DBRW($B$3,$R$37,$R$38,$R$40,$R$41,$R$42,$Q81,AG$2,AG$4,AG$3)</f>
        <v>-2475499</v>
      </c>
      <c r="AH81" s="15">
        <f ca="1">_xll.DBRW($B$3,$R$37,$R$38,$R$40,$R$41,$R$42,$Q81,AH$2,AH$4,AH$3)</f>
        <v>-2877527</v>
      </c>
      <c r="AI81" s="15">
        <f ca="1">Y81-AD81</f>
        <v>293892.58000000007</v>
      </c>
      <c r="AJ81" s="15">
        <f ca="1">Z81-AE81</f>
        <v>-260540.45890000043</v>
      </c>
      <c r="AK81" s="15">
        <f ca="1">AA81-AF81</f>
        <v>94436.263034360018</v>
      </c>
      <c r="AL81" s="15">
        <f ca="1">AB81-AG81</f>
        <v>-118708.54000000097</v>
      </c>
      <c r="AM81" s="15">
        <f ca="1">AC81-AH81</f>
        <v>-114172.25000000093</v>
      </c>
      <c r="AN81" s="20"/>
      <c r="AO81" s="16">
        <f ca="1">_xll.DBRW($B$3,$R$37,$R$38,$R$40,$R$41,$R$42,$Q81,AO$2,AO$4,AO$3)</f>
        <v>0.48743420430690149</v>
      </c>
      <c r="AP81" s="16">
        <f ca="1">_xll.DBRW($B$3,$R$37,$R$38,$R$40,$R$41,$R$42,$Q81,AP$2,AP$4,AP$3)</f>
        <v>0.42369548443512406</v>
      </c>
      <c r="AQ81" s="17">
        <f ca="1">-(AO81-AP81)*100</f>
        <v>-6.3738719871777425</v>
      </c>
      <c r="AR81" s="14">
        <f ca="1">$Y81-$AD81-BL81</f>
        <v>-887628.24930740544</v>
      </c>
      <c r="AS81" s="18">
        <f ca="1">_xll.DBRW($B$3,$R$37,$R$38,$R$40,$R$41,$R$42,$Q81,AS$2,AS$4,AS$3)</f>
        <v>29.34970172872341</v>
      </c>
      <c r="AT81" s="19">
        <f ca="1">_xll.DBRW($B$3,$R$37,$R$38,$R$40,$R$41,$R$42,$Q81,AT$2,AT$4,AT$3)</f>
        <v>5.3446932188478603E-2</v>
      </c>
      <c r="AU81" s="18">
        <f ca="1">_xll.DBRW($B$3,$R$37,$R$38,$R$40,$R$41,$R$42,$Q81,AU$2,AU$4,AU$3)</f>
        <v>3.2181810471788084</v>
      </c>
      <c r="AV81" s="15">
        <f ca="1">_xll.DBRW($B$3,$R$37,$R$38,$R$40,$R$41,$R$42,$Q81,AV$2,AV$4,AV$3)</f>
        <v>231281.07000000004</v>
      </c>
      <c r="AW81" s="15">
        <f ca="1">_xll.DBRW($B$3,$R$37,$R$38,$R$40,$R$41,$R$42,$Q81,AW$2,AW$4,AW$3)</f>
        <v>4327303</v>
      </c>
      <c r="AX81" s="18">
        <f ca="1">_xll.DBRW($B$3,$R$37,$R$38,$R$40,$R$41,$R$42,$Q81,AX$2,AX$4,AX$3)</f>
        <v>19.462894133044372</v>
      </c>
      <c r="AY81" s="19">
        <f ca="1">_xll.DBRW($B$3,$R$37,$R$38,$R$40,$R$41,$R$42,$Q81,AY$2,AY$4,AY$3)</f>
        <v>6.1035639131670961E-2</v>
      </c>
      <c r="AZ81" s="18">
        <f ca="1">_xll.DBRW($B$3,$R$37,$R$38,$R$40,$R$41,$R$42,$Q81,AZ$2,AZ$4,AZ$3)</f>
        <v>2.803735764014986</v>
      </c>
      <c r="BA81" s="15">
        <f ca="1">_xll.DBRW($B$3,$R$37,$R$38,$R$40,$R$41,$R$42,$Q81,BA$2,BA$4,BA$3)</f>
        <v>363867.93</v>
      </c>
      <c r="BB81" s="15">
        <f ca="1">_xll.DBRW($B$3,$R$37,$R$38,$R$40,$R$41,$R$42,$Q81,BB$2,BB$4,BB$3)</f>
        <v>5961565</v>
      </c>
      <c r="BC81" s="18">
        <f ca="1">AS81-AX81</f>
        <v>9.8868075956790378</v>
      </c>
      <c r="BD81" s="18">
        <f ca="1">AT81-AY81</f>
        <v>-7.5887069431923582E-3</v>
      </c>
      <c r="BE81" s="18">
        <f ca="1">AU81-AZ81</f>
        <v>0.41444528316382234</v>
      </c>
      <c r="BF81" s="15">
        <f ca="1">IF(AND(AV81&lt;&gt;0,BA81&lt;&gt;0),-1*BC81*AV81,0)</f>
        <v>-2286631.4396127756</v>
      </c>
      <c r="BG81" s="15">
        <f ca="1">IF(AND(AV81&lt;&gt;0,BA81&lt;&gt;0,AW81&lt;&gt;0,BB81&lt;&gt;0),BD81/AY81*$Y81,)</f>
        <v>843972.05160297127</v>
      </c>
      <c r="BH81" s="15">
        <f ca="1">IF(AND(AW81&lt;&gt;0,BB81&lt;&gt;0),BE81*AO81*AW81,)</f>
        <v>874179.27962995367</v>
      </c>
      <c r="BI81" s="15">
        <f ca="1">IF(AND(AV81&lt;&gt;0,BA81&lt;&gt;0,AW81&lt;&gt;0,BB81&lt;&gt;0),$AI81-BF81-BG81-BH81-BL81,)</f>
        <v>-319148.14092755481</v>
      </c>
      <c r="BJ81" s="15">
        <f ca="1">IF(OR(AV81=0,BA81=0,AW81=0,BB81=0),$AI81-BF81-BG81-BH81-BL81,)</f>
        <v>0</v>
      </c>
      <c r="BK81" s="15">
        <f ca="1">SUM(BF81:BJ81)</f>
        <v>-887628.24930740544</v>
      </c>
      <c r="BL81" s="15">
        <f ca="1">IF($V81&lt;&gt;0,IF($V81&gt;0,$W81/$V81,-$W81/$V81))*$AD81</f>
        <v>1181520.8293074055</v>
      </c>
      <c r="BM81" s="15">
        <f ca="1">SUM(BK81:BL81)</f>
        <v>293892.58000000007</v>
      </c>
      <c r="BN81" s="16">
        <f ca="1">_xll.DBRW($B$3,$R$37,$R$38,$R$40,$R$41,$R$42,$Q81,BN$2,BN$4,BN$3)</f>
        <v>0.13184629418640736</v>
      </c>
      <c r="BO81" s="16">
        <f ca="1">_xll.DBRW($B$3,$R$37,$R$38,$R$40,$R$41,$R$42,$Q81,BO$2,BO$4,BO$3)</f>
        <v>9.4262016752606231E-2</v>
      </c>
      <c r="BP81" s="17">
        <f ca="1">-(BN81-BO81)*100</f>
        <v>-3.7584277433801132</v>
      </c>
      <c r="BQ81" s="14">
        <f ca="1">$Z81-$AE81-CK81</f>
        <v>-523400.3200434607</v>
      </c>
      <c r="BR81" s="15">
        <f ca="1">_xll.DBRW($B$3,$R$37,$R$38,$R$40,$R$41,$R$42,$Q81,BR$2,BR$4,BR$3)</f>
        <v>0.42430524509145762</v>
      </c>
      <c r="BS81" s="15">
        <f ca="1">_xll.DBRW($B$3,$R$37,$R$38,$R$40,$R$41,$R$42,$Q81,BS$2,BS$4,BS$3)</f>
        <v>1</v>
      </c>
      <c r="BT81" s="15">
        <f ca="1">_xll.DBRW($B$3,$R$37,$R$38,$R$40,$R$41,$R$42,$Q81,BT$2,BT$4,BT$3)</f>
        <v>3.2181810471788084</v>
      </c>
      <c r="BU81" s="15">
        <f ca="1">_xll.DBRW($B$3,$R$37,$R$38,$R$40,$R$41,$R$42,$Q81,BU$2,BU$4,BU$3)</f>
        <v>4327303</v>
      </c>
      <c r="BV81" s="15">
        <f ca="1">_xll.DBRW($B$3,$R$37,$R$38,$R$40,$R$41,$R$42,$Q81,BV$2,BV$4,BV$3)</f>
        <v>4327303</v>
      </c>
      <c r="BW81" s="15">
        <f ca="1">_xll.DBRW($B$3,$R$37,$R$38,$R$40,$R$41,$R$42,$Q81,BW$2,BW$4,BW$3)</f>
        <v>0.26428578755746185</v>
      </c>
      <c r="BX81" s="15">
        <f ca="1">_xll.DBRW($B$3,$R$37,$R$38,$R$40,$R$41,$R$42,$Q81,BX$2,BX$4,BX$3)</f>
        <v>1</v>
      </c>
      <c r="BY81" s="15">
        <f ca="1">_xll.DBRW($B$3,$R$37,$R$38,$R$40,$R$41,$R$42,$Q81,BY$2,BY$4,BY$3)</f>
        <v>2.803735764014986</v>
      </c>
      <c r="BZ81" s="15">
        <f ca="1">_xll.DBRW($B$3,$R$37,$R$38,$R$40,$R$41,$R$42,$Q81,BZ$2,BZ$4,BZ$3)</f>
        <v>5961565</v>
      </c>
      <c r="CA81" s="15">
        <f ca="1">_xll.DBRW($B$3,$R$37,$R$38,$R$40,$R$41,$R$42,$Q81,CA$2,CA$4,CA$3)</f>
        <v>5961565</v>
      </c>
      <c r="CB81" s="15">
        <f ca="1">BR81-BW81</f>
        <v>0.16001945753399577</v>
      </c>
      <c r="CC81" s="15">
        <f ca="1">BS81-BX81</f>
        <v>0</v>
      </c>
      <c r="CD81" s="15">
        <f ca="1">BT81-BY81</f>
        <v>0.41444528316382234</v>
      </c>
      <c r="CE81" s="15">
        <f ca="1">IF(AND(BU81&lt;&gt;0,BZ81&lt;&gt;0),-1*CB81*BU81,0)</f>
        <v>-692452.67864523246</v>
      </c>
      <c r="CF81" s="15">
        <f ca="1">IF(AND(BU81&lt;&gt;0,BZ81&lt;&gt;0,BV81&lt;&gt;0,CA81&lt;&gt;0),CC81/BX81*$Z81,)</f>
        <v>0</v>
      </c>
      <c r="CG81" s="15">
        <f ca="1">IF(AND(BV81&lt;&gt;0,CA81&lt;&gt;0),CD81*BN81*BV81,)</f>
        <v>236457.14120050444</v>
      </c>
      <c r="CH81" s="15">
        <f ca="1">IF(AND(BU81&lt;&gt;0,BZ81&lt;&gt;0,BV81&lt;&gt;0,CA81&lt;&gt;0),$AJ81-CE81-CF81-CG81-CK81,)</f>
        <v>-67404.78259873268</v>
      </c>
      <c r="CI81" s="15">
        <f ca="1">IF(OR(BU81=0,BZ81=0,BV81=0,CA81=0),$AJ81-CE81-CF81-CG81-CK81,)</f>
        <v>0</v>
      </c>
      <c r="CJ81" s="15">
        <f ca="1">SUM(CE81:CI81)</f>
        <v>-523400.3200434607</v>
      </c>
      <c r="CK81" s="15">
        <f ca="1">IF($V81&lt;&gt;0,IF($V81&gt;0,$W81/$V81,-$W81/$V81))*$AE81</f>
        <v>262859.86114346026</v>
      </c>
      <c r="CL81" s="15">
        <f ca="1">SUM(CJ81:CK81)</f>
        <v>-260540.45890000043</v>
      </c>
      <c r="CM81" s="16">
        <f ca="1">_xll.DBRW($B$3,$R$37,$R$38,$R$40,$R$41,$R$42,$Q81,CM$2,CM$4,CM$3)</f>
        <v>0.10627276682908778</v>
      </c>
      <c r="CN81" s="16">
        <f ca="1">_xll.DBRW($B$3,$R$37,$R$38,$R$40,$R$41,$R$42,$Q81,CN$2,CN$4,CN$3)</f>
        <v>9.419253531822408E-2</v>
      </c>
      <c r="CO81" s="17">
        <f ca="1">-(CM81-CN81)*100</f>
        <v>-1.2080231510863695</v>
      </c>
      <c r="CP81" s="14">
        <f ca="1">$AA81-$AF81-DJ81</f>
        <v>-168229.84159059002</v>
      </c>
      <c r="CQ81" s="15">
        <f ca="1">_xll.DBRW($B$3,$R$37,$R$38,$R$40,$R$41,$R$42,$Q81,CQ$2,CQ$4,CQ$3)</f>
        <v>1.2268380529212812</v>
      </c>
      <c r="CR81" s="15">
        <f ca="1">_xll.DBRW($B$3,$R$37,$R$38,$R$40,$R$41,$R$42,$Q81,CR$2,CR$4,CR$3)</f>
        <v>0.27876947835638038</v>
      </c>
      <c r="CS81" s="15">
        <f ca="1">_xll.DBRW($B$3,$R$37,$R$38,$R$40,$R$41,$R$42,$Q81,CS$2,CS$4,CS$3)</f>
        <v>3.2181810471788084</v>
      </c>
      <c r="CT81" s="15">
        <f ca="1">_xll.DBRW($B$3,$R$37,$R$38,$R$40,$R$41,$R$42,$Q81,CT$2,CT$4,CT$3)</f>
        <v>1206320</v>
      </c>
      <c r="CU81" s="15">
        <f ca="1">_xll.DBRW($B$3,$R$37,$R$38,$R$40,$R$41,$R$42,$Q81,CU$2,CU$4,CU$3)</f>
        <v>4327303</v>
      </c>
      <c r="CV81" s="15">
        <f ca="1">_xll.DBRW($B$3,$R$37,$R$38,$R$40,$R$41,$R$42,$Q81,CV$2,CV$4,CV$3)</f>
        <v>1.0051997383681903</v>
      </c>
      <c r="CW81" s="15">
        <f ca="1">_xll.DBRW($B$3,$R$37,$R$38,$R$40,$R$41,$R$42,$Q81,CW$2,CW$4,CW$3)</f>
        <v>0.26272487933956939</v>
      </c>
      <c r="CX81" s="15">
        <f ca="1">_xll.DBRW($B$3,$R$37,$R$38,$R$40,$R$41,$R$42,$Q81,CX$2,CX$4,CX$3)</f>
        <v>2.803735764014986</v>
      </c>
      <c r="CY81" s="15">
        <f ca="1">_xll.DBRW($B$3,$R$37,$R$38,$R$40,$R$41,$R$42,$Q81,CY$2,CY$4,CY$3)</f>
        <v>1566251.4453</v>
      </c>
      <c r="CZ81" s="15">
        <f ca="1">_xll.DBRW($B$3,$R$37,$R$38,$R$40,$R$41,$R$42,$Q81,CZ$2,CZ$4,CZ$3)</f>
        <v>5961565</v>
      </c>
      <c r="DA81" s="15">
        <f ca="1">CQ81-CV81</f>
        <v>0.22163831455309091</v>
      </c>
      <c r="DB81" s="15">
        <f ca="1">CR81-CW81</f>
        <v>1.604459901681099E-2</v>
      </c>
      <c r="DC81" s="15">
        <f ca="1">CS81-CX81</f>
        <v>0.41444528316382234</v>
      </c>
      <c r="DD81" s="15">
        <f ca="1">IF(AND(CT81&lt;&gt;0,CY81&lt;&gt;0),-1*DA81*CT81,0)</f>
        <v>-267366.73161168461</v>
      </c>
      <c r="DE81" s="15">
        <f ca="1">IF(AND(CT81&lt;&gt;0,CY81&lt;&gt;0,CU81&lt;&gt;0,CZ81&lt;&gt;0),DB81/CW81*$AA81,)</f>
        <v>-90381.060478545915</v>
      </c>
      <c r="DF81" s="15">
        <f ca="1">IF(AND(CU81&lt;&gt;0,CZ81&lt;&gt;0),DC81*CM81*CU81,)</f>
        <v>190592.80192089427</v>
      </c>
      <c r="DG81" s="15">
        <f ca="1">IF(AND(CT81&lt;&gt;0,CY81&lt;&gt;0,CU81&lt;&gt;0,CZ81&lt;&gt;0),$AK81-DD81-DE81-DF81-DJ81,)</f>
        <v>-1074.8514212537848</v>
      </c>
      <c r="DH81" s="15">
        <f ca="1">IF(OR(CT81=0,CY81=0,CU81=0,CZ81=0),$AK81-DD81-DE81-DF81-DJ81,)</f>
        <v>0</v>
      </c>
      <c r="DI81" s="15">
        <f ca="1">SUM(DD81:DH81)</f>
        <v>-168229.84159059002</v>
      </c>
      <c r="DJ81" s="15">
        <f ca="1">IF($V81&lt;&gt;0,IF($V81&gt;0,$W81/$V81,-$W81/$V81))*$AF81</f>
        <v>262666.10462495004</v>
      </c>
      <c r="DK81" s="15">
        <f ca="1">SUM(DI81:DJ81)</f>
        <v>94436.263034360018</v>
      </c>
      <c r="DL81" s="16">
        <f ca="1">_xll.DBRW($B$3,$R$37,$R$38,$R$40,$R$41,$R$42,$Q81,DL$2,DL$4,DL$3)</f>
        <v>0.1862845935900895</v>
      </c>
      <c r="DM81" s="16">
        <f ca="1">_xll.DBRW($B$3,$R$37,$R$38,$R$40,$R$41,$R$42,$Q81,DM$2,DM$4,DM$3)</f>
        <v>0.14810352329779147</v>
      </c>
      <c r="DN81" s="17">
        <f ca="1">-(DL81-DM81)*100</f>
        <v>-3.8181070292298029</v>
      </c>
      <c r="DO81" s="14">
        <f ca="1">$AB81-$AG81-EI81</f>
        <v>-531711.28394817049</v>
      </c>
      <c r="DP81" s="15">
        <f ca="1">_xll.DBRW($B$3,$R$37,$R$38,$R$40,$R$41,$R$42,$Q81,DP$2,DP$4,DP$3)</f>
        <v>1.1263751467014484</v>
      </c>
      <c r="DQ81" s="15">
        <f ca="1">_xll.DBRW($B$3,$R$37,$R$38,$R$40,$R$41,$R$42,$Q81,DQ$2,DQ$4,DQ$3)</f>
        <v>0.53223612952455601</v>
      </c>
      <c r="DR81" s="15">
        <f ca="1">_xll.DBRW($B$3,$R$37,$R$38,$R$40,$R$41,$R$42,$Q81,DR$2,DR$4,DR$3)</f>
        <v>3.2181810471788084</v>
      </c>
      <c r="DS81" s="15">
        <f ca="1">_xll.DBRW($B$3,$R$37,$R$38,$R$40,$R$41,$R$42,$Q81,DS$2,DS$4,DS$3)</f>
        <v>2303147</v>
      </c>
      <c r="DT81" s="15">
        <f ca="1">_xll.DBRW($B$3,$R$37,$R$38,$R$40,$R$41,$R$42,$Q81,DT$2,DT$4,DT$3)</f>
        <v>4327303</v>
      </c>
      <c r="DU81" s="15">
        <f ca="1">_xll.DBRW($B$3,$R$37,$R$38,$R$40,$R$41,$R$42,$Q81,DU$2,DU$4,DU$3)</f>
        <v>0.55723522856146712</v>
      </c>
      <c r="DV81" s="15">
        <f ca="1">_xll.DBRW($B$3,$R$37,$R$38,$R$40,$R$41,$R$42,$Q81,DV$2,DV$4,DV$3)</f>
        <v>0.7451846612760239</v>
      </c>
      <c r="DW81" s="15">
        <f ca="1">_xll.DBRW($B$3,$R$37,$R$38,$R$40,$R$41,$R$42,$Q81,DW$2,DW$4,DW$3)</f>
        <v>2.803735764014986</v>
      </c>
      <c r="DX81" s="15">
        <f ca="1">_xll.DBRW($B$3,$R$37,$R$38,$R$40,$R$41,$R$42,$Q81,DX$2,DX$4,DX$3)</f>
        <v>4442466.7951999996</v>
      </c>
      <c r="DY81" s="15">
        <f ca="1">_xll.DBRW($B$3,$R$37,$R$38,$R$40,$R$41,$R$42,$Q81,DY$2,DY$4,DY$3)</f>
        <v>5961565</v>
      </c>
      <c r="DZ81" s="15">
        <f ca="1">DP81-DU81</f>
        <v>0.56913991813998133</v>
      </c>
      <c r="EA81" s="15">
        <f ca="1">DQ81-DV81</f>
        <v>-0.21294853175146788</v>
      </c>
      <c r="EB81" s="15">
        <f ca="1">DR81-DW81</f>
        <v>0.41444528316382234</v>
      </c>
      <c r="EC81" s="15">
        <f ca="1">IF(AND(DS81&lt;&gt;0,DX81&lt;&gt;0),-1*DZ81*DS81,0)</f>
        <v>-1310812.8950443435</v>
      </c>
      <c r="ED81" s="15">
        <f ca="1">IF(AND(DS81&lt;&gt;0,DX81&lt;&gt;0,DT81&lt;&gt;0,DY81&lt;&gt;0),EA81/DV81*$AB81,)</f>
        <v>741336.63158823526</v>
      </c>
      <c r="EE81" s="15">
        <f ca="1">IF(AND(DT81&lt;&gt;0,DY81&lt;&gt;0),EB81*DL81*DT81,)</f>
        <v>334088.43776628131</v>
      </c>
      <c r="EF81" s="15">
        <f ca="1">IF(AND(DS81&lt;&gt;0,DX81&lt;&gt;0,DT81&lt;&gt;0,DY81&lt;&gt;0),$AL81-EC81-ED81-EE81-EI81,)</f>
        <v>-296323.45825834357</v>
      </c>
      <c r="EG81" s="15">
        <f ca="1">IF(OR(DS81=0,DX81=0,DT81=0,DY81=0),$AL81-EC81-ED81-EE81-EI81,)</f>
        <v>0</v>
      </c>
      <c r="EH81" s="15">
        <f ca="1">SUM(EC81:EG81)</f>
        <v>-531711.28394817049</v>
      </c>
      <c r="EI81" s="15">
        <f ca="1">IF($V81&lt;&gt;0,IF($V81&gt;0,$W81/$V81,-$W81/$V81))*$AG81</f>
        <v>413002.74394816958</v>
      </c>
      <c r="EJ81" s="15">
        <f ca="1">SUM(EH81:EI81)</f>
        <v>-118708.54000000091</v>
      </c>
      <c r="EK81" s="16">
        <f ca="1">_xll.DBRW($B$3,$R$37,$R$38,$R$40,$R$41,$R$42,$Q81,EK$2,EK$4,EK$3)</f>
        <v>0.21482763824286213</v>
      </c>
      <c r="EL81" s="16">
        <f ca="1">_xll.DBRW($B$3,$R$37,$R$38,$R$40,$R$41,$R$42,$Q81,EL$2,EL$4,EL$3)</f>
        <v>0.17215595202604564</v>
      </c>
      <c r="EM81" s="17">
        <f ca="1">-(EK81-EL81)*100</f>
        <v>-4.26716862168165</v>
      </c>
      <c r="EN81" s="14">
        <f ca="1">$AC81-$AH81-FH81</f>
        <v>-594247.80114542437</v>
      </c>
      <c r="EO81" s="15">
        <f ca="1">_xll.DBRW($B$3,$R$37,$R$38,$R$40,$R$41,$R$42,$Q81,EO$2,EO$4,EO$3)</f>
        <v>0.69135423380336425</v>
      </c>
      <c r="EP81" s="15">
        <f ca="1">_xll.DBRW($B$3,$R$37,$R$38,$R$40,$R$41,$R$42,$Q81,EP$2,EP$4,EP$3)</f>
        <v>1</v>
      </c>
      <c r="EQ81" s="15">
        <f ca="1">_xll.DBRW($B$3,$R$37,$R$38,$R$40,$R$41,$R$42,$Q81,EQ$2,EQ$4,EQ$3)</f>
        <v>3.2181810471788084</v>
      </c>
      <c r="ER81" s="15">
        <f ca="1">_xll.DBRW($B$3,$R$37,$R$38,$R$40,$R$41,$R$42,$Q81,ER$2,ER$4,ER$3)</f>
        <v>4327303</v>
      </c>
      <c r="ES81" s="15">
        <f ca="1">_xll.DBRW($B$3,$R$37,$R$38,$R$40,$R$41,$R$42,$Q81,ES$2,ES$4,ES$3)</f>
        <v>4327303</v>
      </c>
      <c r="ET81" s="15">
        <f ca="1">_xll.DBRW($B$3,$R$37,$R$38,$R$40,$R$41,$R$42,$Q81,ET$2,ET$4,ET$3)</f>
        <v>0.48267979968347235</v>
      </c>
      <c r="EU81" s="15">
        <f ca="1">_xll.DBRW($B$3,$R$37,$R$38,$R$40,$R$41,$R$42,$Q81,EU$2,EU$4,EU$3)</f>
        <v>1</v>
      </c>
      <c r="EV81" s="15">
        <f ca="1">_xll.DBRW($B$3,$R$37,$R$38,$R$40,$R$41,$R$42,$Q81,EV$2,EV$4,EV$3)</f>
        <v>2.803735764014986</v>
      </c>
      <c r="EW81" s="15">
        <f ca="1">_xll.DBRW($B$3,$R$37,$R$38,$R$40,$R$41,$R$42,$Q81,EW$2,EW$4,EW$3)</f>
        <v>5961565</v>
      </c>
      <c r="EX81" s="15">
        <f ca="1">_xll.DBRW($B$3,$R$37,$R$38,$R$40,$R$41,$R$42,$Q81,EX$2,EX$4,EX$3)</f>
        <v>5961565</v>
      </c>
      <c r="EY81" s="15">
        <f ca="1">EO81-ET81</f>
        <v>0.20867443411989189</v>
      </c>
      <c r="EZ81" s="15">
        <f ca="1">EP81-EU81</f>
        <v>0</v>
      </c>
      <c r="FA81" s="15">
        <f ca="1">EQ81-EV81</f>
        <v>0.41444528316382234</v>
      </c>
      <c r="FB81" s="15">
        <f ca="1">IF(AND(ER81&lt;&gt;0,EW81&lt;&gt;0),-1*EY81*ER81,0)</f>
        <v>-902997.50479031052</v>
      </c>
      <c r="FC81" s="15">
        <f ca="1">IF(AND(ER81&lt;&gt;0,EW81&lt;&gt;0,ES81&lt;&gt;0,EX81&lt;&gt;0),EZ81/EU81*$AC81,)</f>
        <v>0</v>
      </c>
      <c r="FD81" s="15">
        <f ca="1">IF(AND(ES81&lt;&gt;0,EX81&lt;&gt;0),FA81*EK81*ES81,)</f>
        <v>385278.3993909196</v>
      </c>
      <c r="FE81" s="15">
        <f ca="1">IF(AND(ER81&lt;&gt;0,EW81&lt;&gt;0,ES81&lt;&gt;0,EX81&lt;&gt;0),$AM81-FB81-FC81-FD81-FH81,)</f>
        <v>-76528.695746033452</v>
      </c>
      <c r="FF81" s="15">
        <f ca="1">IF(OR(ER81=0,EW81=0,ES81=0,EX81=0),$AM81-FB81-FC81-FD81-FH81,)</f>
        <v>0</v>
      </c>
      <c r="FG81" s="15">
        <f ca="1">SUM(FB81:FF81)</f>
        <v>-594247.80114542437</v>
      </c>
      <c r="FH81" s="15">
        <f ca="1">IF($V81&lt;&gt;0,IF($V81&gt;0,$W81/$V81,-$W81/$V81))*$AH81</f>
        <v>480075.55114542344</v>
      </c>
      <c r="FI81" s="15">
        <f ca="1">SUM(FG81:FH81)</f>
        <v>-114172.25000000093</v>
      </c>
      <c r="FJ81" s="20"/>
      <c r="FK81" s="85">
        <f ca="1">BL81+CK81+DJ81+EI81+FH81</f>
        <v>2600125.0901694093</v>
      </c>
      <c r="FL81" s="21"/>
      <c r="FM81" s="22"/>
      <c r="FN81" s="104">
        <f ca="1">_xll.DBRW($B$3,$R$37,$R$38,$R$40,$R$41,$R$42,$Q81,FN$2,FN$4,FN$3)</f>
        <v>-1763949.350000002</v>
      </c>
      <c r="FO81" s="105">
        <f ca="1">IF(U81&lt;&gt;0,FN81/U81,0)</f>
        <v>-0.12666549715534819</v>
      </c>
      <c r="FP81" s="104">
        <f ca="1">_xll.DBRW($B$3,$R$37,$R$38,$R$40,$R$41,$R$42,$Q81,FP$2,FP$4,FP$3)</f>
        <v>1129751.5558656403</v>
      </c>
      <c r="FQ81" s="105">
        <f ca="1">IF(V81&lt;&gt;0,FP81/V81,0)</f>
        <v>6.7590488170208518E-2</v>
      </c>
      <c r="FR81" s="86">
        <f ca="1">FN81-FP81</f>
        <v>-2893700.9058656422</v>
      </c>
      <c r="FS81" s="103">
        <f ca="1">(FO81-FQ81)*100</f>
        <v>-19.425598532555671</v>
      </c>
      <c r="FT81" s="23"/>
      <c r="FV81" s="37"/>
      <c r="FW81" s="37"/>
      <c r="FX81" s="37"/>
      <c r="FY81" s="37"/>
      <c r="FZ81" s="37"/>
      <c r="GA81" s="37"/>
      <c r="GB81" s="37"/>
      <c r="GC81" s="37"/>
      <c r="GD81" s="37"/>
      <c r="GE81" s="37"/>
      <c r="GF81" s="37"/>
      <c r="GG81" s="37"/>
      <c r="GH81" s="37"/>
    </row>
    <row r="82" spans="1:190" ht="15" hidden="1" customHeight="1" x14ac:dyDescent="0.25">
      <c r="A82">
        <f ca="1">IF(ROW()=ROW($A$60),0,1)</f>
        <v>1</v>
      </c>
      <c r="D82" s="30"/>
      <c r="E82" s="30"/>
      <c r="F82" s="30">
        <f ca="1">IF(A82&lt;&gt;0,IF((AO82+BN82+CM82+DL82+EK82)&lt;&gt;0,ROUND((1-(AO82+BN82+CM82+DL82+EK82))-FO82,5),"VERIF. ELIGIBILITE PMM"),"CHECK "&amp;D67)</f>
        <v>0</v>
      </c>
      <c r="G82" s="30"/>
      <c r="H82" s="30"/>
      <c r="I82" s="30"/>
      <c r="J82" s="30">
        <f ca="1">IF(A82&lt;&gt;0,IF((AP82+BO82+CN82+DM82+EL82)&lt;&gt;0,ROUND((1-(AP82+BO82+CN82+DM82+EL82))-FQ82,5),"VERIF. ELIGIBILITE PMM"),"CHECK "&amp;D68)</f>
        <v>0</v>
      </c>
      <c r="K82" s="30">
        <f ca="1">IF(A82&lt;&gt;0,ROUND(W82+AR82+BQ82+CP82+DO82+EN82+FK82-FR82,5),"CHECK ")</f>
        <v>0</v>
      </c>
      <c r="L82" s="4"/>
      <c r="M82" s="9"/>
      <c r="N82" s="10"/>
      <c r="O82" s="9"/>
      <c r="P82" s="11"/>
      <c r="Q82" s="130" t="s">
        <v>215</v>
      </c>
      <c r="R82" s="130"/>
      <c r="S82" s="12"/>
      <c r="T82" s="13"/>
      <c r="U82" s="84">
        <f ca="1">_xll.DBRW($B$3,$R$37,$R$38,$R$40,$R$41,$R$42,$Q82,U$2,U$4,U$3)</f>
        <v>2007040.6700000009</v>
      </c>
      <c r="V82" s="84">
        <f ca="1">_xll.DBRW($B$3,$R$37,$R$38,$R$40,$R$41,$R$42,$Q82,V$2,V$4,V$3)</f>
        <v>4791243.5667899996</v>
      </c>
      <c r="W82" s="85">
        <f ca="1">U82-V82</f>
        <v>-2784202.8967899987</v>
      </c>
      <c r="X82" s="106">
        <f ca="1">IF(V82&lt;&gt;0,W82/V82,0)</f>
        <v>-0.58110235014734124</v>
      </c>
      <c r="Y82" s="15">
        <f ca="1">_xll.DBRW($B$3,$R$37,$R$38,$R$40,$R$41,$R$42,$Q82,Y$2,Y$4,Y$3)</f>
        <v>-2035732.3399999999</v>
      </c>
      <c r="Z82" s="15">
        <f ca="1">_xll.DBRW($B$3,$R$37,$R$38,$R$40,$R$41,$R$42,$Q82,Z$2,Z$4,Z$3)</f>
        <v>-400582.93000000005</v>
      </c>
      <c r="AA82" s="15">
        <f ca="1">_xll.DBRW($B$3,$R$37,$R$38,$R$40,$R$41,$R$42,$Q82,AA$2,AA$4,AA$3)</f>
        <v>-404867.98</v>
      </c>
      <c r="AB82" s="15">
        <f ca="1">_xll.DBRW($B$3,$R$37,$R$38,$R$40,$R$41,$R$42,$Q82,AB$2,AB$4,AB$3)</f>
        <v>-824539.93999999983</v>
      </c>
      <c r="AC82" s="15">
        <f ca="1">_xll.DBRW($B$3,$R$37,$R$38,$R$40,$R$41,$R$42,$Q82,AC$2,AC$4,AC$3)</f>
        <v>-650754.47</v>
      </c>
      <c r="AD82" s="15">
        <f ca="1">_xll.DBRW($B$3,$R$37,$R$38,$R$40,$R$41,$R$42,$Q82,AD$2,AD$4,AD$3)</f>
        <v>-1781185.3700000003</v>
      </c>
      <c r="AE82" s="15">
        <f ca="1">_xll.DBRW($B$3,$R$37,$R$38,$R$40,$R$41,$R$42,$Q82,AE$2,AE$4,AE$3)</f>
        <v>-470801.60342462396</v>
      </c>
      <c r="AF82" s="15">
        <f ca="1">_xll.DBRW($B$3,$R$37,$R$38,$R$40,$R$41,$R$42,$Q82,AF$2,AF$4,AF$3)</f>
        <v>-465539.54997516022</v>
      </c>
      <c r="AG82" s="15">
        <f ca="1">_xll.DBRW($B$3,$R$37,$R$38,$R$40,$R$41,$R$42,$Q82,AG$2,AG$4,AG$3)</f>
        <v>-836518.12000000011</v>
      </c>
      <c r="AH82" s="15">
        <f ca="1">_xll.DBRW($B$3,$R$37,$R$38,$R$40,$R$41,$R$42,$Q82,AH$2,AH$4,AH$3)</f>
        <v>-576237.73333333328</v>
      </c>
      <c r="AI82" s="15">
        <f ca="1">Y82-AD82</f>
        <v>-254546.96999999951</v>
      </c>
      <c r="AJ82" s="15">
        <f ca="1">Z82-AE82</f>
        <v>70218.673424623907</v>
      </c>
      <c r="AK82" s="15">
        <f ca="1">AA82-AF82</f>
        <v>60671.569975160237</v>
      </c>
      <c r="AL82" s="15">
        <f ca="1">AB82-AG82</f>
        <v>11978.180000000284</v>
      </c>
      <c r="AM82" s="15">
        <f ca="1">AC82-AH82</f>
        <v>-74516.736666666693</v>
      </c>
      <c r="AN82" s="20"/>
      <c r="AO82" s="16">
        <f ca="1">_xll.DBRW($B$3,$R$37,$R$38,$R$40,$R$41,$R$42,$Q82,AO$2,AO$4,AO$3)</f>
        <v>1.0142955100157482</v>
      </c>
      <c r="AP82" s="16">
        <f ca="1">_xll.DBRW($B$3,$R$37,$R$38,$R$40,$R$41,$R$42,$Q82,AP$2,AP$4,AP$3)</f>
        <v>0.37175846837470317</v>
      </c>
      <c r="AQ82" s="17">
        <f ca="1">-(AO82-AP82)*100</f>
        <v>-64.253704164104505</v>
      </c>
      <c r="AR82" s="14">
        <f ca="1">$Y82-$AD82-BL82</f>
        <v>-1289597.9745550612</v>
      </c>
      <c r="AS82" s="18">
        <f ca="1">_xll.DBRW($B$3,$R$37,$R$38,$R$40,$R$41,$R$42,$Q82,AS$2,AS$4,AS$3)</f>
        <v>25.787000756104348</v>
      </c>
      <c r="AT82" s="19">
        <f ca="1">_xll.DBRW($B$3,$R$37,$R$38,$R$40,$R$41,$R$42,$Q82,AT$2,AT$4,AT$3)</f>
        <v>5.5114611310121811E-2</v>
      </c>
      <c r="AU82" s="18">
        <f ca="1">_xll.DBRW($B$3,$R$37,$R$38,$R$40,$R$41,$R$42,$Q82,AU$2,AU$4,AU$3)</f>
        <v>1.4012095188161107</v>
      </c>
      <c r="AV82" s="15">
        <f ca="1">_xll.DBRW($B$3,$R$37,$R$38,$R$40,$R$41,$R$42,$Q82,AV$2,AV$4,AV$3)</f>
        <v>78944.13</v>
      </c>
      <c r="AW82" s="15">
        <f ca="1">_xll.DBRW($B$3,$R$37,$R$38,$R$40,$R$41,$R$42,$Q82,AW$2,AW$4,AW$3)</f>
        <v>1432363</v>
      </c>
      <c r="AX82" s="18">
        <f ca="1">_xll.DBRW($B$3,$R$37,$R$38,$R$40,$R$41,$R$42,$Q82,AX$2,AX$4,AX$3)</f>
        <v>22.608738427872492</v>
      </c>
      <c r="AY82" s="19">
        <f ca="1">_xll.DBRW($B$3,$R$37,$R$38,$R$40,$R$41,$R$42,$Q82,AY$2,AY$4,AY$3)</f>
        <v>4.9791437695803666E-2</v>
      </c>
      <c r="AZ82" s="18">
        <f ca="1">_xll.DBRW($B$3,$R$37,$R$38,$R$40,$R$41,$R$42,$Q82,AZ$2,AZ$4,AZ$3)</f>
        <v>3.0280993886533256</v>
      </c>
      <c r="BA82" s="15">
        <f ca="1">_xll.DBRW($B$3,$R$37,$R$38,$R$40,$R$41,$R$42,$Q82,BA$2,BA$4,BA$3)</f>
        <v>78783.05</v>
      </c>
      <c r="BB82" s="15">
        <f ca="1">_xll.DBRW($B$3,$R$37,$R$38,$R$40,$R$41,$R$42,$Q82,BB$2,BB$4,BB$3)</f>
        <v>1582261</v>
      </c>
      <c r="BC82" s="18">
        <f ca="1">AS82-AX82</f>
        <v>3.1782623282318561</v>
      </c>
      <c r="BD82" s="18">
        <f ca="1">AT82-AY82</f>
        <v>5.3231736143181455E-3</v>
      </c>
      <c r="BE82" s="18">
        <f ca="1">AU82-AZ82</f>
        <v>-1.626889869837215</v>
      </c>
      <c r="BF82" s="15">
        <f ca="1">IF(AND(AV82&lt;&gt;0,BA82&lt;&gt;0),-1*BC82*AV82,0)</f>
        <v>-250905.15441403832</v>
      </c>
      <c r="BG82" s="15">
        <f ca="1">IF(AND(AV82&lt;&gt;0,BA82&lt;&gt;0,AW82&lt;&gt;0,BB82&lt;&gt;0),BD82/AY82*$Y82,)</f>
        <v>-217638.95921839229</v>
      </c>
      <c r="BH82" s="15">
        <f ca="1">IF(AND(AW82&lt;&gt;0,BB82&lt;&gt;0),BE82*AO82*AW82,)</f>
        <v>-2363609.6366546676</v>
      </c>
      <c r="BI82" s="15">
        <f ca="1">IF(AND(AV82&lt;&gt;0,BA82&lt;&gt;0,AW82&lt;&gt;0,BB82&lt;&gt;0),$AI82-BF82-BG82-BH82-BL82,)</f>
        <v>1542555.7757320367</v>
      </c>
      <c r="BJ82" s="15">
        <f ca="1">IF(OR(AV82=0,BA82=0,AW82=0,BB82=0),$AI82-BF82-BG82-BH82-BL82,)</f>
        <v>0</v>
      </c>
      <c r="BK82" s="15">
        <f ca="1">SUM(BF82:BJ82)</f>
        <v>-1289597.9745550617</v>
      </c>
      <c r="BL82" s="15">
        <f ca="1">IF($V82&lt;&gt;0,IF($V82&gt;0,$W82/$V82,-$W82/$V82))*$AD82</f>
        <v>1035051.0045550618</v>
      </c>
      <c r="BM82" s="15">
        <f ca="1">SUM(BK82:BL82)</f>
        <v>-254546.96999999986</v>
      </c>
      <c r="BN82" s="16">
        <f ca="1">_xll.DBRW($B$3,$R$37,$R$38,$R$40,$R$41,$R$42,$Q82,BN$2,BN$4,BN$3)</f>
        <v>0.19958884540192193</v>
      </c>
      <c r="BO82" s="16">
        <f ca="1">_xll.DBRW($B$3,$R$37,$R$38,$R$40,$R$41,$R$42,$Q82,BO$2,BO$4,BO$3)</f>
        <v>9.8262924199457466E-2</v>
      </c>
      <c r="BP82" s="17">
        <f ca="1">-(BN82-BO82)*100</f>
        <v>-10.132592120246446</v>
      </c>
      <c r="BQ82" s="14">
        <f ca="1">$Z82-$AE82-CK82</f>
        <v>-203365.24477856164</v>
      </c>
      <c r="BR82" s="15">
        <f ca="1">_xll.DBRW($B$3,$R$37,$R$38,$R$40,$R$41,$R$42,$Q82,BR$2,BR$4,BR$3)</f>
        <v>0.27966579002669018</v>
      </c>
      <c r="BS82" s="15">
        <f ca="1">_xll.DBRW($B$3,$R$37,$R$38,$R$40,$R$41,$R$42,$Q82,BS$2,BS$4,BS$3)</f>
        <v>1</v>
      </c>
      <c r="BT82" s="15">
        <f ca="1">_xll.DBRW($B$3,$R$37,$R$38,$R$40,$R$41,$R$42,$Q82,BT$2,BT$4,BT$3)</f>
        <v>1.4012095188161107</v>
      </c>
      <c r="BU82" s="15">
        <f ca="1">_xll.DBRW($B$3,$R$37,$R$38,$R$40,$R$41,$R$42,$Q82,BU$2,BU$4,BU$3)</f>
        <v>1432363</v>
      </c>
      <c r="BV82" s="15">
        <f ca="1">_xll.DBRW($B$3,$R$37,$R$38,$R$40,$R$41,$R$42,$Q82,BV$2,BV$4,BV$3)</f>
        <v>1432363</v>
      </c>
      <c r="BW82" s="15">
        <f ca="1">_xll.DBRW($B$3,$R$37,$R$38,$R$40,$R$41,$R$42,$Q82,BW$2,BW$4,BW$3)</f>
        <v>0.29754990069566523</v>
      </c>
      <c r="BX82" s="15">
        <f ca="1">_xll.DBRW($B$3,$R$37,$R$38,$R$40,$R$41,$R$42,$Q82,BX$2,BX$4,BX$3)</f>
        <v>1</v>
      </c>
      <c r="BY82" s="15">
        <f ca="1">_xll.DBRW($B$3,$R$37,$R$38,$R$40,$R$41,$R$42,$Q82,BY$2,BY$4,BY$3)</f>
        <v>3.0280993886533256</v>
      </c>
      <c r="BZ82" s="15">
        <f ca="1">_xll.DBRW($B$3,$R$37,$R$38,$R$40,$R$41,$R$42,$Q82,BZ$2,BZ$4,BZ$3)</f>
        <v>1582261</v>
      </c>
      <c r="CA82" s="15">
        <f ca="1">_xll.DBRW($B$3,$R$37,$R$38,$R$40,$R$41,$R$42,$Q82,CA$2,CA$4,CA$3)</f>
        <v>1582261</v>
      </c>
      <c r="CB82" s="15">
        <f ca="1">BR82-BW82</f>
        <v>-1.7884110668975051E-2</v>
      </c>
      <c r="CC82" s="15">
        <f ca="1">BS82-BX82</f>
        <v>0</v>
      </c>
      <c r="CD82" s="15">
        <f ca="1">BT82-BY82</f>
        <v>-1.626889869837215</v>
      </c>
      <c r="CE82" s="15">
        <f ca="1">IF(AND(BU82&lt;&gt;0,BZ82&lt;&gt;0),-1*CB82*BU82,0)</f>
        <v>25616.538410145109</v>
      </c>
      <c r="CF82" s="15">
        <f ca="1">IF(AND(BU82&lt;&gt;0,BZ82&lt;&gt;0,BV82&lt;&gt;0,CA82&lt;&gt;0),CC82/BX82*$Z82,)</f>
        <v>0</v>
      </c>
      <c r="CG82" s="15">
        <f ca="1">IF(AND(BV82&lt;&gt;0,CA82&lt;&gt;0),CD82*BN82*BV82,)</f>
        <v>-465101.25865926064</v>
      </c>
      <c r="CH82" s="15">
        <f ca="1">IF(AND(BU82&lt;&gt;0,BZ82&lt;&gt;0,BV82&lt;&gt;0,CA82&lt;&gt;0),$AJ82-CE82-CF82-CG82-CK82,)</f>
        <v>236119.47547055391</v>
      </c>
      <c r="CI82" s="15">
        <f ca="1">IF(OR(BU82=0,BZ82=0,BV82=0,CA82=0),$AJ82-CE82-CF82-CG82-CK82,)</f>
        <v>0</v>
      </c>
      <c r="CJ82" s="15">
        <f ca="1">SUM(CE82:CI82)</f>
        <v>-203365.24477856164</v>
      </c>
      <c r="CK82" s="15">
        <f ca="1">IF($V82&lt;&gt;0,IF($V82&gt;0,$W82/$V82,-$W82/$V82))*$AE82</f>
        <v>273583.91820318555</v>
      </c>
      <c r="CL82" s="15">
        <f ca="1">SUM(CJ82:CK82)</f>
        <v>70218.673424623907</v>
      </c>
      <c r="CM82" s="16">
        <f ca="1">_xll.DBRW($B$3,$R$37,$R$38,$R$40,$R$41,$R$42,$Q82,CM$2,CM$4,CM$3)</f>
        <v>0.20172385445482763</v>
      </c>
      <c r="CN82" s="16">
        <f ca="1">_xll.DBRW($B$3,$R$37,$R$38,$R$40,$R$41,$R$42,$Q82,CN$2,CN$4,CN$3)</f>
        <v>9.7164659547262083E-2</v>
      </c>
      <c r="CO82" s="17">
        <f ca="1">-(CM82-CN82)*100</f>
        <v>-10.455919490756555</v>
      </c>
      <c r="CP82" s="14">
        <f ca="1">$AA82-$AF82-DJ82</f>
        <v>-209854.556601941</v>
      </c>
      <c r="CQ82" s="15">
        <f ca="1">_xll.DBRW($B$3,$R$37,$R$38,$R$40,$R$41,$R$42,$Q82,CQ$2,CQ$4,CQ$3)</f>
        <v>0.90756091657855764</v>
      </c>
      <c r="CR82" s="15">
        <f ca="1">_xll.DBRW($B$3,$R$37,$R$38,$R$40,$R$41,$R$42,$Q82,CR$2,CR$4,CR$3)</f>
        <v>0.3114472867562203</v>
      </c>
      <c r="CS82" s="15">
        <f ca="1">_xll.DBRW($B$3,$R$37,$R$38,$R$40,$R$41,$R$42,$Q82,CS$2,CS$4,CS$3)</f>
        <v>1.4012095188161107</v>
      </c>
      <c r="CT82" s="15">
        <f ca="1">_xll.DBRW($B$3,$R$37,$R$38,$R$40,$R$41,$R$42,$Q82,CT$2,CT$4,CT$3)</f>
        <v>446105.57</v>
      </c>
      <c r="CU82" s="15">
        <f ca="1">_xll.DBRW($B$3,$R$37,$R$38,$R$40,$R$41,$R$42,$Q82,CU$2,CU$4,CU$3)</f>
        <v>1432363</v>
      </c>
      <c r="CV82" s="15">
        <f ca="1">_xll.DBRW($B$3,$R$37,$R$38,$R$40,$R$41,$R$42,$Q82,CV$2,CV$4,CV$3)</f>
        <v>0.96518059257139754</v>
      </c>
      <c r="CW82" s="15">
        <f ca="1">_xll.DBRW($B$3,$R$37,$R$38,$R$40,$R$41,$R$42,$Q82,CW$2,CW$4,CW$3)</f>
        <v>0.3048385436241644</v>
      </c>
      <c r="CX82" s="15">
        <f ca="1">_xll.DBRW($B$3,$R$37,$R$38,$R$40,$R$41,$R$42,$Q82,CX$2,CX$4,CX$3)</f>
        <v>3.0280993886533256</v>
      </c>
      <c r="CY82" s="15">
        <f ca="1">_xll.DBRW($B$3,$R$37,$R$38,$R$40,$R$41,$R$42,$Q82,CY$2,CY$4,CY$3)</f>
        <v>482334.13887331402</v>
      </c>
      <c r="CZ82" s="15">
        <f ca="1">_xll.DBRW($B$3,$R$37,$R$38,$R$40,$R$41,$R$42,$Q82,CZ$2,CZ$4,CZ$3)</f>
        <v>1582261</v>
      </c>
      <c r="DA82" s="15">
        <f ca="1">CQ82-CV82</f>
        <v>-5.7619675992839903E-2</v>
      </c>
      <c r="DB82" s="15">
        <f ca="1">CR82-CW82</f>
        <v>6.6087431320558943E-3</v>
      </c>
      <c r="DC82" s="15">
        <f ca="1">CS82-CX82</f>
        <v>-1.626889869837215</v>
      </c>
      <c r="DD82" s="15">
        <f ca="1">IF(AND(CT82&lt;&gt;0,CY82&lt;&gt;0),-1*DA82*CT82,0)</f>
        <v>25704.458402001161</v>
      </c>
      <c r="DE82" s="15">
        <f ca="1">IF(AND(CT82&lt;&gt;0,CY82&lt;&gt;0,CU82&lt;&gt;0,CZ82&lt;&gt;0),DB82/CW82*$AA82,)</f>
        <v>-8777.3299609814967</v>
      </c>
      <c r="DF82" s="15">
        <f ca="1">IF(AND(CU82&lt;&gt;0,CZ82&lt;&gt;0),DC82*CM82*CU82,)</f>
        <v>-470076.4635398527</v>
      </c>
      <c r="DG82" s="15">
        <f ca="1">IF(AND(CT82&lt;&gt;0,CY82&lt;&gt;0,CU82&lt;&gt;0,CZ82&lt;&gt;0),$AK82-DD82-DE82-DF82-DJ82,)</f>
        <v>243294.77849689202</v>
      </c>
      <c r="DH82" s="15">
        <f ca="1">IF(OR(CT82=0,CY82=0,CU82=0,CZ82=0),$AK82-DD82-DE82-DF82-DJ82,)</f>
        <v>0</v>
      </c>
      <c r="DI82" s="15">
        <f ca="1">SUM(DD82:DH82)</f>
        <v>-209854.556601941</v>
      </c>
      <c r="DJ82" s="15">
        <f ca="1">IF($V82&lt;&gt;0,IF($V82&gt;0,$W82/$V82,-$W82/$V82))*$AF82</f>
        <v>270526.12657710124</v>
      </c>
      <c r="DK82" s="15">
        <f ca="1">SUM(DI82:DJ82)</f>
        <v>60671.569975160237</v>
      </c>
      <c r="DL82" s="16">
        <f ca="1">_xll.DBRW($B$3,$R$37,$R$38,$R$40,$R$41,$R$42,$Q82,DL$2,DL$4,DL$3)</f>
        <v>0.41082373283447199</v>
      </c>
      <c r="DM82" s="16">
        <f ca="1">_xll.DBRW($B$3,$R$37,$R$38,$R$40,$R$41,$R$42,$Q82,DM$2,DM$4,DM$3)</f>
        <v>0.17459311102408512</v>
      </c>
      <c r="DN82" s="17">
        <f ca="1">-(DL82-DM82)*100</f>
        <v>-23.623062181038687</v>
      </c>
      <c r="DO82" s="14">
        <f ca="1">$AB82-$AG82-EI82</f>
        <v>-474124.46547283541</v>
      </c>
      <c r="DP82" s="15">
        <f ca="1">_xll.DBRW($B$3,$R$37,$R$38,$R$40,$R$41,$R$42,$Q82,DP$2,DP$4,DP$3)</f>
        <v>0.77672093687544763</v>
      </c>
      <c r="DQ82" s="15">
        <f ca="1">_xll.DBRW($B$3,$R$37,$R$38,$R$40,$R$41,$R$42,$Q82,DQ$2,DQ$4,DQ$3)</f>
        <v>0.7411286314991381</v>
      </c>
      <c r="DR82" s="15">
        <f ca="1">_xll.DBRW($B$3,$R$37,$R$38,$R$40,$R$41,$R$42,$Q82,DR$2,DR$4,DR$3)</f>
        <v>1.4012095188161107</v>
      </c>
      <c r="DS82" s="15">
        <f ca="1">_xll.DBRW($B$3,$R$37,$R$38,$R$40,$R$41,$R$42,$Q82,DS$2,DS$4,DS$3)</f>
        <v>1061565.23</v>
      </c>
      <c r="DT82" s="15">
        <f ca="1">_xll.DBRW($B$3,$R$37,$R$38,$R$40,$R$41,$R$42,$Q82,DT$2,DT$4,DT$3)</f>
        <v>1432363</v>
      </c>
      <c r="DU82" s="15">
        <f ca="1">_xll.DBRW($B$3,$R$37,$R$38,$R$40,$R$41,$R$42,$Q82,DU$2,DU$4,DU$3)</f>
        <v>0.73702037004405285</v>
      </c>
      <c r="DV82" s="15">
        <f ca="1">_xll.DBRW($B$3,$R$37,$R$38,$R$40,$R$41,$R$42,$Q82,DV$2,DV$4,DV$3)</f>
        <v>0.71732792503891585</v>
      </c>
      <c r="DW82" s="15">
        <f ca="1">_xll.DBRW($B$3,$R$37,$R$38,$R$40,$R$41,$R$42,$Q82,DW$2,DW$4,DW$3)</f>
        <v>3.0280993886533256</v>
      </c>
      <c r="DX82" s="15">
        <f ca="1">_xll.DBRW($B$3,$R$37,$R$38,$R$40,$R$41,$R$42,$Q82,DX$2,DX$4,DX$3)</f>
        <v>1135000</v>
      </c>
      <c r="DY82" s="15">
        <f ca="1">_xll.DBRW($B$3,$R$37,$R$38,$R$40,$R$41,$R$42,$Q82,DY$2,DY$4,DY$3)</f>
        <v>1582261</v>
      </c>
      <c r="DZ82" s="15">
        <f ca="1">DP82-DU82</f>
        <v>3.9700566831394779E-2</v>
      </c>
      <c r="EA82" s="15">
        <f ca="1">DQ82-DV82</f>
        <v>2.3800706460222254E-2</v>
      </c>
      <c r="EB82" s="15">
        <f ca="1">DR82-DW82</f>
        <v>-1.626889869837215</v>
      </c>
      <c r="EC82" s="15">
        <f ca="1">IF(AND(DS82&lt;&gt;0,DX82&lt;&gt;0),-1*DZ82*DS82,0)</f>
        <v>-42144.741359499967</v>
      </c>
      <c r="ED82" s="15">
        <f ca="1">IF(AND(DS82&lt;&gt;0,DX82&lt;&gt;0,DT82&lt;&gt;0,DY82&lt;&gt;0),EA82/DV82*$AB82,)</f>
        <v>-27357.96612909585</v>
      </c>
      <c r="EE82" s="15">
        <f ca="1">IF(AND(DT82&lt;&gt;0,DY82&lt;&gt;0),EB82*DL82*DT82,)</f>
        <v>-957341.2524313787</v>
      </c>
      <c r="EF82" s="15">
        <f ca="1">IF(AND(DS82&lt;&gt;0,DX82&lt;&gt;0,DT82&lt;&gt;0,DY82&lt;&gt;0),$AL82-EC82-ED82-EE82-EI82,)</f>
        <v>552719.49444713909</v>
      </c>
      <c r="EG82" s="15">
        <f ca="1">IF(OR(DS82=0,DX82=0,DT82=0,DY82=0),$AL82-EC82-ED82-EE82-EI82,)</f>
        <v>0</v>
      </c>
      <c r="EH82" s="15">
        <f ca="1">SUM(EC82:EG82)</f>
        <v>-474124.46547283547</v>
      </c>
      <c r="EI82" s="15">
        <f ca="1">IF($V82&lt;&gt;0,IF($V82&gt;0,$W82/$V82,-$W82/$V82))*$AG82</f>
        <v>486102.64547283569</v>
      </c>
      <c r="EJ82" s="15">
        <f ca="1">SUM(EH82:EI82)</f>
        <v>11978.180000000226</v>
      </c>
      <c r="EK82" s="16">
        <f ca="1">_xll.DBRW($B$3,$R$37,$R$38,$R$40,$R$41,$R$42,$Q82,EK$2,EK$4,EK$3)</f>
        <v>0.32423581630759862</v>
      </c>
      <c r="EL82" s="16">
        <f ca="1">_xll.DBRW($B$3,$R$37,$R$38,$R$40,$R$41,$R$42,$Q82,EL$2,EL$4,EL$3)</f>
        <v>0.12026892920398881</v>
      </c>
      <c r="EM82" s="17">
        <f ca="1">-(EK82-EL82)*100</f>
        <v>-20.396688710360984</v>
      </c>
      <c r="EN82" s="14">
        <f ca="1">$AC82-$AH82-FH82</f>
        <v>-409369.83775024361</v>
      </c>
      <c r="EO82" s="15">
        <f ca="1">_xll.DBRW($B$3,$R$37,$R$38,$R$40,$R$41,$R$42,$Q82,EO$2,EO$4,EO$3)</f>
        <v>0.45432231215131919</v>
      </c>
      <c r="EP82" s="15">
        <f ca="1">_xll.DBRW($B$3,$R$37,$R$38,$R$40,$R$41,$R$42,$Q82,EP$2,EP$4,EP$3)</f>
        <v>1</v>
      </c>
      <c r="EQ82" s="15">
        <f ca="1">_xll.DBRW($B$3,$R$37,$R$38,$R$40,$R$41,$R$42,$Q82,EQ$2,EQ$4,EQ$3)</f>
        <v>1.4012095188161107</v>
      </c>
      <c r="ER82" s="15">
        <f ca="1">_xll.DBRW($B$3,$R$37,$R$38,$R$40,$R$41,$R$42,$Q82,ER$2,ER$4,ER$3)</f>
        <v>1432363</v>
      </c>
      <c r="ES82" s="15">
        <f ca="1">_xll.DBRW($B$3,$R$37,$R$38,$R$40,$R$41,$R$42,$Q82,ES$2,ES$4,ES$3)</f>
        <v>1432363</v>
      </c>
      <c r="ET82" s="15">
        <f ca="1">_xll.DBRW($B$3,$R$37,$R$38,$R$40,$R$41,$R$42,$Q82,ET$2,ET$4,ET$3)</f>
        <v>0.36418627099658862</v>
      </c>
      <c r="EU82" s="15">
        <f ca="1">_xll.DBRW($B$3,$R$37,$R$38,$R$40,$R$41,$R$42,$Q82,EU$2,EU$4,EU$3)</f>
        <v>1</v>
      </c>
      <c r="EV82" s="15">
        <f ca="1">_xll.DBRW($B$3,$R$37,$R$38,$R$40,$R$41,$R$42,$Q82,EV$2,EV$4,EV$3)</f>
        <v>3.0280993886533256</v>
      </c>
      <c r="EW82" s="15">
        <f ca="1">_xll.DBRW($B$3,$R$37,$R$38,$R$40,$R$41,$R$42,$Q82,EW$2,EW$4,EW$3)</f>
        <v>1582261</v>
      </c>
      <c r="EX82" s="15">
        <f ca="1">_xll.DBRW($B$3,$R$37,$R$38,$R$40,$R$41,$R$42,$Q82,EX$2,EX$4,EX$3)</f>
        <v>1582261</v>
      </c>
      <c r="EY82" s="15">
        <f ca="1">EO82-ET82</f>
        <v>9.0136041154730562E-2</v>
      </c>
      <c r="EZ82" s="15">
        <f ca="1">EP82-EU82</f>
        <v>0</v>
      </c>
      <c r="FA82" s="15">
        <f ca="1">EQ82-EV82</f>
        <v>-1.626889869837215</v>
      </c>
      <c r="FB82" s="15">
        <f ca="1">IF(AND(ER82&lt;&gt;0,EW82&lt;&gt;0),-1*EY82*ER82,0)</f>
        <v>-129107.53031651334</v>
      </c>
      <c r="FC82" s="15">
        <f ca="1">IF(AND(ER82&lt;&gt;0,EW82&lt;&gt;0,ES82&lt;&gt;0,EX82&lt;&gt;0),EZ82/EU82*$AC82,)</f>
        <v>0</v>
      </c>
      <c r="FD82" s="15">
        <f ca="1">IF(AND(ES82&lt;&gt;0,EX82&lt;&gt;0),FA82*EK82*ES82,)</f>
        <v>-755565.70289987163</v>
      </c>
      <c r="FE82" s="15">
        <f ca="1">IF(AND(ER82&lt;&gt;0,EW82&lt;&gt;0,ES82&lt;&gt;0,EX82&lt;&gt;0),$AM82-FB82-FC82-FD82-FH82,)</f>
        <v>475303.3954661414</v>
      </c>
      <c r="FF82" s="15">
        <f ca="1">IF(OR(ER82=0,EW82=0,ES82=0,EX82=0),$AM82-FB82-FC82-FD82-FH82,)</f>
        <v>0</v>
      </c>
      <c r="FG82" s="15">
        <f ca="1">SUM(FB82:FF82)</f>
        <v>-409369.83775024361</v>
      </c>
      <c r="FH82" s="15">
        <f ca="1">IF($V82&lt;&gt;0,IF($V82&gt;0,$W82/$V82,-$W82/$V82))*$AH82</f>
        <v>334853.10108357691</v>
      </c>
      <c r="FI82" s="15">
        <f ca="1">SUM(FG82:FH82)</f>
        <v>-74516.736666666693</v>
      </c>
      <c r="FJ82" s="20"/>
      <c r="FK82" s="85">
        <f ca="1">BL82+CK82+DJ82+EI82+FH82</f>
        <v>2400116.7958917608</v>
      </c>
      <c r="FL82" s="21"/>
      <c r="FM82" s="22"/>
      <c r="FN82" s="104">
        <f ca="1">_xll.DBRW($B$3,$R$37,$R$38,$R$40,$R$41,$R$42,$Q82,FN$2,FN$4,FN$3)</f>
        <v>-2309436.9900000007</v>
      </c>
      <c r="FO82" s="105">
        <f ca="1">IF(U82&lt;&gt;0,FN82/U82,0)</f>
        <v>-1.1506677590145693</v>
      </c>
      <c r="FP82" s="104">
        <f ca="1">_xll.DBRW($B$3,$R$37,$R$38,$R$40,$R$41,$R$42,$Q82,FP$2,FP$4,FP$3)</f>
        <v>660961.19005688245</v>
      </c>
      <c r="FQ82" s="105">
        <f ca="1">IF(V82&lt;&gt;0,FP82/V82,0)</f>
        <v>0.13795190765050339</v>
      </c>
      <c r="FR82" s="86">
        <f ca="1">FN82-FP82</f>
        <v>-2970398.180056883</v>
      </c>
      <c r="FS82" s="103">
        <f ca="1">(FO82-FQ82)*100</f>
        <v>-128.86196666650727</v>
      </c>
      <c r="FT82" s="23"/>
      <c r="FV82" s="37"/>
      <c r="FW82" s="37"/>
      <c r="FX82" s="37"/>
      <c r="FY82" s="37"/>
      <c r="FZ82" s="37"/>
      <c r="GA82" s="37"/>
      <c r="GB82" s="37"/>
      <c r="GC82" s="37"/>
      <c r="GD82" s="37"/>
      <c r="GE82" s="37"/>
      <c r="GF82" s="37"/>
      <c r="GG82" s="37"/>
      <c r="GH82" s="37"/>
    </row>
    <row r="83" spans="1:190" ht="15" hidden="1" customHeight="1" x14ac:dyDescent="0.25">
      <c r="A83">
        <f ca="1">IF(ROW()=ROW($A$60),0,1)</f>
        <v>1</v>
      </c>
      <c r="D83" s="30"/>
      <c r="E83" s="30"/>
      <c r="F83" s="30">
        <f ca="1">IF(A83&lt;&gt;0,IF((AO83+BN83+CM83+DL83+EK83)&lt;&gt;0,ROUND((1-(AO83+BN83+CM83+DL83+EK83))-FO83,5),"VERIF. ELIGIBILITE PMM"),"CHECK "&amp;D68)</f>
        <v>0</v>
      </c>
      <c r="G83" s="30"/>
      <c r="H83" s="30"/>
      <c r="I83" s="30"/>
      <c r="J83" s="30">
        <f ca="1">IF(A83&lt;&gt;0,IF((AP83+BO83+CN83+DM83+EL83)&lt;&gt;0,ROUND((1-(AP83+BO83+CN83+DM83+EL83))-FQ83,5),"VERIF. ELIGIBILITE PMM"),"CHECK "&amp;D69)</f>
        <v>0</v>
      </c>
      <c r="K83" s="30">
        <f ca="1">IF(A83&lt;&gt;0,ROUND(W83+AR83+BQ83+CP83+DO83+EN83+FK83-FR83,5),"CHECK ")</f>
        <v>0</v>
      </c>
      <c r="L83" s="4"/>
      <c r="M83" s="9"/>
      <c r="N83" s="10"/>
      <c r="O83" s="9"/>
      <c r="P83" s="11"/>
      <c r="Q83" s="130" t="s">
        <v>326</v>
      </c>
      <c r="R83" s="130"/>
      <c r="S83" s="12"/>
      <c r="T83" s="13"/>
      <c r="U83" s="84">
        <f ca="1">_xll.DBRW($B$3,$R$37,$R$38,$R$40,$R$41,$R$42,$Q83,U$2,U$4,U$3)</f>
        <v>18755950.830000002</v>
      </c>
      <c r="V83" s="84">
        <f ca="1">_xll.DBRW($B$3,$R$37,$R$38,$R$40,$R$41,$R$42,$Q83,V$2,V$4,V$3)</f>
        <v>21488061.719999999</v>
      </c>
      <c r="W83" s="85">
        <f ca="1">U83-V83</f>
        <v>-2732110.8899999969</v>
      </c>
      <c r="X83" s="106">
        <f ca="1">IF(V83&lt;&gt;0,W83/V83,0)</f>
        <v>-0.12714552506413765</v>
      </c>
      <c r="Y83" s="15">
        <f ca="1">_xll.DBRW($B$3,$R$37,$R$38,$R$40,$R$41,$R$42,$Q83,Y$2,Y$4,Y$3)</f>
        <v>-11265511.529999997</v>
      </c>
      <c r="Z83" s="15">
        <f ca="1">_xll.DBRW($B$3,$R$37,$R$38,$R$40,$R$41,$R$42,$Q83,Z$2,Z$4,Z$3)</f>
        <v>-2894191.149999999</v>
      </c>
      <c r="AA83" s="15">
        <f ca="1">_xll.DBRW($B$3,$R$37,$R$38,$R$40,$R$41,$R$42,$Q83,AA$2,AA$4,AA$3)</f>
        <v>-2160514.4500000002</v>
      </c>
      <c r="AB83" s="15">
        <f ca="1">_xll.DBRW($B$3,$R$37,$R$38,$R$40,$R$41,$R$42,$Q83,AB$2,AB$4,AB$3)</f>
        <v>-2570.8700000000003</v>
      </c>
      <c r="AC83" s="15">
        <f ca="1">_xll.DBRW($B$3,$R$37,$R$38,$R$40,$R$41,$R$42,$Q83,AC$2,AC$4,AC$3)</f>
        <v>-836195.28</v>
      </c>
      <c r="AD83" s="15">
        <f ca="1">_xll.DBRW($B$3,$R$37,$R$38,$R$40,$R$41,$R$42,$Q83,AD$2,AD$4,AD$3)</f>
        <v>-12986798.950000001</v>
      </c>
      <c r="AE83" s="15">
        <f ca="1">_xll.DBRW($B$3,$R$37,$R$38,$R$40,$R$41,$R$42,$Q83,AE$2,AE$4,AE$3)</f>
        <v>-3450169.2100000004</v>
      </c>
      <c r="AF83" s="15">
        <f ca="1">_xll.DBRW($B$3,$R$37,$R$38,$R$40,$R$41,$R$42,$Q83,AF$2,AF$4,AF$3)</f>
        <v>-2564059.39</v>
      </c>
      <c r="AG83" s="15">
        <f ca="1">_xll.DBRW($B$3,$R$37,$R$38,$R$40,$R$41,$R$42,$Q83,AG$2,AG$4,AG$3)</f>
        <v>0</v>
      </c>
      <c r="AH83" s="15">
        <f ca="1">_xll.DBRW($B$3,$R$37,$R$38,$R$40,$R$41,$R$42,$Q83,AH$2,AH$4,AH$3)</f>
        <v>-917077.70000000019</v>
      </c>
      <c r="AI83" s="15">
        <f ca="1">Y83-AD83</f>
        <v>1721287.4200000037</v>
      </c>
      <c r="AJ83" s="15">
        <f ca="1">Z83-AE83</f>
        <v>555978.06000000145</v>
      </c>
      <c r="AK83" s="15">
        <f ca="1">AA83-AF83</f>
        <v>403544.93999999994</v>
      </c>
      <c r="AL83" s="15">
        <f ca="1">AB83-AG83</f>
        <v>-2570.8700000000003</v>
      </c>
      <c r="AM83" s="15">
        <f ca="1">AC83-AH83</f>
        <v>80882.420000000158</v>
      </c>
      <c r="AN83" s="20"/>
      <c r="AO83" s="16">
        <f ca="1">_xll.DBRW($B$3,$R$37,$R$38,$R$40,$R$41,$R$42,$Q83,AO$2,AO$4,AO$3)</f>
        <v>0.60063665298060487</v>
      </c>
      <c r="AP83" s="16">
        <f ca="1">_xll.DBRW($B$3,$R$37,$R$38,$R$40,$R$41,$R$42,$Q83,AP$2,AP$4,AP$3)</f>
        <v>0.60437274981914935</v>
      </c>
      <c r="AQ83" s="17">
        <f ca="1">-(AO83-AP83)*100</f>
        <v>0.37360968385444782</v>
      </c>
      <c r="AR83" s="14">
        <f ca="1">$Y83-$AD83-BL83</f>
        <v>70074.048599862028</v>
      </c>
      <c r="AS83" s="18">
        <f ca="1">_xll.DBRW($B$3,$R$37,$R$38,$R$40,$R$41,$R$42,$Q83,AS$2,AS$4,AS$3)</f>
        <v>77.930198258150654</v>
      </c>
      <c r="AT83" s="19">
        <f ca="1">_xll.DBRW($B$3,$R$37,$R$38,$R$40,$R$41,$R$42,$Q83,AT$2,AT$4,AT$3)</f>
        <v>3.1315394300281525E-2</v>
      </c>
      <c r="AU83" s="18">
        <f ca="1">_xll.DBRW($B$3,$R$37,$R$38,$R$40,$R$41,$R$42,$Q83,AU$2,AU$4,AU$3)</f>
        <v>4.0630468923978631</v>
      </c>
      <c r="AV83" s="15">
        <f ca="1">_xll.DBRW($B$3,$R$37,$R$38,$R$40,$R$41,$R$42,$Q83,AV$2,AV$4,AV$3)</f>
        <v>144559</v>
      </c>
      <c r="AW83" s="15">
        <f ca="1">_xll.DBRW($B$3,$R$37,$R$38,$R$40,$R$41,$R$42,$Q83,AW$2,AW$4,AW$3)</f>
        <v>4616228</v>
      </c>
      <c r="AX83" s="18">
        <f ca="1">_xll.DBRW($B$3,$R$37,$R$38,$R$40,$R$41,$R$42,$Q83,AX$2,AX$4,AX$3)</f>
        <v>79.263678948749714</v>
      </c>
      <c r="AY83" s="19">
        <f ca="1">_xll.DBRW($B$3,$R$37,$R$38,$R$40,$R$41,$R$42,$Q83,AY$2,AY$4,AY$3)</f>
        <v>3.081805155383411E-2</v>
      </c>
      <c r="AZ83" s="18">
        <f ca="1">_xll.DBRW($B$3,$R$37,$R$38,$R$40,$R$41,$R$42,$Q83,AZ$2,AZ$4,AZ$3)</f>
        <v>4.0417972930117809</v>
      </c>
      <c r="BA83" s="15">
        <f ca="1">_xll.DBRW($B$3,$R$37,$R$38,$R$40,$R$41,$R$42,$Q83,BA$2,BA$4,BA$3)</f>
        <v>163843</v>
      </c>
      <c r="BB83" s="15">
        <f ca="1">_xll.DBRW($B$3,$R$37,$R$38,$R$40,$R$41,$R$42,$Q83,BB$2,BB$4,BB$3)</f>
        <v>5316462</v>
      </c>
      <c r="BC83" s="18">
        <f ca="1">AS83-AX83</f>
        <v>-1.3334806905990604</v>
      </c>
      <c r="BD83" s="18">
        <f ca="1">AT83-AY83</f>
        <v>4.9734274644741561E-4</v>
      </c>
      <c r="BE83" s="18">
        <f ca="1">AU83-AZ83</f>
        <v>2.1249599386082174E-2</v>
      </c>
      <c r="BF83" s="15">
        <f ca="1">IF(AND(AV83&lt;&gt;0,BA83&lt;&gt;0),-1*BC83*AV83,0)</f>
        <v>192766.63515230958</v>
      </c>
      <c r="BG83" s="15">
        <f ca="1">IF(AND(AV83&lt;&gt;0,BA83&lt;&gt;0,AW83&lt;&gt;0,BB83&lt;&gt;0),BD83/AY83*$Y83,)</f>
        <v>-181803.2017591382</v>
      </c>
      <c r="BH83" s="15">
        <f ca="1">IF(AND(AW83&lt;&gt;0,BB83&lt;&gt;0),BE83*AO83*AW83,)</f>
        <v>58918.248602962041</v>
      </c>
      <c r="BI83" s="15">
        <f ca="1">IF(AND(AV83&lt;&gt;0,BA83&lt;&gt;0,AW83&lt;&gt;0,BB83&lt;&gt;0),$AI83-BF83-BG83-BH83-BL83,)</f>
        <v>192.36660372838378</v>
      </c>
      <c r="BJ83" s="15">
        <f ca="1">IF(OR(AV83=0,BA83=0,AW83=0,BB83=0),$AI83-BF83-BG83-BH83-BL83,)</f>
        <v>0</v>
      </c>
      <c r="BK83" s="15">
        <f ca="1">SUM(BF83:BJ83)</f>
        <v>70074.048599861795</v>
      </c>
      <c r="BL83" s="15">
        <f ca="1">IF($V83&lt;&gt;0,IF($V83&gt;0,$W83/$V83,-$W83/$V83))*$AD83</f>
        <v>1651213.3714001416</v>
      </c>
      <c r="BM83" s="15">
        <f ca="1">SUM(BK83:BL83)</f>
        <v>1721287.4200000034</v>
      </c>
      <c r="BN83" s="16">
        <f ca="1">_xll.DBRW($B$3,$R$37,$R$38,$R$40,$R$41,$R$42,$Q83,BN$2,BN$4,BN$3)</f>
        <v>0.15430788746634816</v>
      </c>
      <c r="BO83" s="16">
        <f ca="1">_xll.DBRW($B$3,$R$37,$R$38,$R$40,$R$41,$R$42,$Q83,BO$2,BO$4,BO$3)</f>
        <v>0.16056214166533025</v>
      </c>
      <c r="BP83" s="17">
        <f ca="1">-(BN83-BO83)*100</f>
        <v>0.62542541989820954</v>
      </c>
      <c r="BQ83" s="14">
        <f ca="1">$Z83-$AE83-CK83</f>
        <v>117304.48423443042</v>
      </c>
      <c r="BR83" s="15">
        <f ca="1">_xll.DBRW($B$3,$R$37,$R$38,$R$40,$R$41,$R$42,$Q83,BR$2,BR$4,BR$3)</f>
        <v>0.50872458654355901</v>
      </c>
      <c r="BS83" s="15">
        <f ca="1">_xll.DBRW($B$3,$R$37,$R$38,$R$40,$R$41,$R$42,$Q83,BS$2,BS$4,BS$3)</f>
        <v>1.2324157298989564</v>
      </c>
      <c r="BT83" s="15">
        <f ca="1">_xll.DBRW($B$3,$R$37,$R$38,$R$40,$R$41,$R$42,$Q83,BT$2,BT$4,BT$3)</f>
        <v>4.0630468923978631</v>
      </c>
      <c r="BU83" s="15">
        <f ca="1">_xll.DBRW($B$3,$R$37,$R$38,$R$40,$R$41,$R$42,$Q83,BU$2,BU$4,BU$3)</f>
        <v>5689112</v>
      </c>
      <c r="BV83" s="15">
        <f ca="1">_xll.DBRW($B$3,$R$37,$R$38,$R$40,$R$41,$R$42,$Q83,BV$2,BV$4,BV$3)</f>
        <v>4616228</v>
      </c>
      <c r="BW83" s="15">
        <f ca="1">_xll.DBRW($B$3,$R$37,$R$38,$R$40,$R$41,$R$42,$Q83,BW$2,BW$4,BW$3)</f>
        <v>0.53771851302095552</v>
      </c>
      <c r="BX83" s="15">
        <f ca="1">_xll.DBRW($B$3,$R$37,$R$38,$R$40,$R$41,$R$42,$Q83,BX$2,BX$4,BX$3)</f>
        <v>1.2068761142278455</v>
      </c>
      <c r="BY83" s="15">
        <f ca="1">_xll.DBRW($B$3,$R$37,$R$38,$R$40,$R$41,$R$42,$Q83,BY$2,BY$4,BY$3)</f>
        <v>4.0417972930117809</v>
      </c>
      <c r="BZ83" s="15">
        <f ca="1">_xll.DBRW($B$3,$R$37,$R$38,$R$40,$R$41,$R$42,$Q83,BZ$2,BZ$4,BZ$3)</f>
        <v>6416311</v>
      </c>
      <c r="CA83" s="15">
        <f ca="1">_xll.DBRW($B$3,$R$37,$R$38,$R$40,$R$41,$R$42,$Q83,CA$2,CA$4,CA$3)</f>
        <v>5316462</v>
      </c>
      <c r="CB83" s="15">
        <f ca="1">BR83-BW83</f>
        <v>-2.8993926477396514E-2</v>
      </c>
      <c r="CC83" s="15">
        <f ca="1">BS83-BX83</f>
        <v>2.553961567111096E-2</v>
      </c>
      <c r="CD83" s="15">
        <f ca="1">BT83-BY83</f>
        <v>2.1249599386082174E-2</v>
      </c>
      <c r="CE83" s="15">
        <f ca="1">IF(AND(BU83&lt;&gt;0,BZ83&lt;&gt;0),-1*CB83*BU83,0)</f>
        <v>164949.69504967425</v>
      </c>
      <c r="CF83" s="15">
        <f ca="1">IF(AND(BU83&lt;&gt;0,BZ83&lt;&gt;0,BV83&lt;&gt;0,CA83&lt;&gt;0),CC83/BX83*$Z83,)</f>
        <v>-61246.1617048591</v>
      </c>
      <c r="CG83" s="15">
        <f ca="1">IF(AND(BV83&lt;&gt;0,CA83&lt;&gt;0),CD83*BN83*BV83,)</f>
        <v>15136.522937826381</v>
      </c>
      <c r="CH83" s="15">
        <f ca="1">IF(AND(BU83&lt;&gt;0,BZ83&lt;&gt;0,BV83&lt;&gt;0,CA83&lt;&gt;0),$AJ83-CE83-CF83-CG83-CK83,)</f>
        <v>-1535.572048211121</v>
      </c>
      <c r="CI83" s="15">
        <f ca="1">IF(OR(BU83=0,BZ83=0,BV83=0,CA83=0),$AJ83-CE83-CF83-CG83-CK83,)</f>
        <v>0</v>
      </c>
      <c r="CJ83" s="15">
        <f ca="1">SUM(CE83:CI83)</f>
        <v>117304.48423443041</v>
      </c>
      <c r="CK83" s="15">
        <f ca="1">IF($V83&lt;&gt;0,IF($V83&gt;0,$W83/$V83,-$W83/$V83))*$AE83</f>
        <v>438673.57576557103</v>
      </c>
      <c r="CL83" s="15">
        <f ca="1">SUM(CJ83:CK83)</f>
        <v>555978.06000000145</v>
      </c>
      <c r="CM83" s="16">
        <f ca="1">_xll.DBRW($B$3,$R$37,$R$38,$R$40,$R$41,$R$42,$Q83,CM$2,CM$4,CM$3)</f>
        <v>0.11519087832882743</v>
      </c>
      <c r="CN83" s="16">
        <f ca="1">_xll.DBRW($B$3,$R$37,$R$38,$R$40,$R$41,$R$42,$Q83,CN$2,CN$4,CN$3)</f>
        <v>0.11932483364069563</v>
      </c>
      <c r="CO83" s="17">
        <f ca="1">-(CM83-CN83)*100</f>
        <v>0.41339553118681927</v>
      </c>
      <c r="CP83" s="14">
        <f ca="1">$AA83-$AF83-DJ83</f>
        <v>77536.262562817428</v>
      </c>
      <c r="CQ83" s="15">
        <f ca="1">_xll.DBRW($B$3,$R$37,$R$38,$R$40,$R$41,$R$42,$Q83,CQ$2,CQ$4,CQ$3)</f>
        <v>0.9214955254131455</v>
      </c>
      <c r="CR83" s="15">
        <f ca="1">_xll.DBRW($B$3,$R$37,$R$38,$R$40,$R$41,$R$42,$Q83,CR$2,CR$4,CR$3)</f>
        <v>0.50789822339797774</v>
      </c>
      <c r="CS83" s="15">
        <f ca="1">_xll.DBRW($B$3,$R$37,$R$38,$R$40,$R$41,$R$42,$Q83,CS$2,CS$4,CS$3)</f>
        <v>4.0630468923978631</v>
      </c>
      <c r="CT83" s="15">
        <f ca="1">_xll.DBRW($B$3,$R$37,$R$38,$R$40,$R$41,$R$42,$Q83,CT$2,CT$4,CT$3)</f>
        <v>2344574</v>
      </c>
      <c r="CU83" s="15">
        <f ca="1">_xll.DBRW($B$3,$R$37,$R$38,$R$40,$R$41,$R$42,$Q83,CU$2,CU$4,CU$3)</f>
        <v>4616228</v>
      </c>
      <c r="CV83" s="15">
        <f ca="1">_xll.DBRW($B$3,$R$37,$R$38,$R$40,$R$41,$R$42,$Q83,CV$2,CV$4,CV$3)</f>
        <v>0.92959442125749014</v>
      </c>
      <c r="CW83" s="15">
        <f ca="1">_xll.DBRW($B$3,$R$37,$R$38,$R$40,$R$41,$R$42,$Q83,CW$2,CW$4,CW$3)</f>
        <v>0.51881420388220589</v>
      </c>
      <c r="CX83" s="15">
        <f ca="1">_xll.DBRW($B$3,$R$37,$R$38,$R$40,$R$41,$R$42,$Q83,CX$2,CX$4,CX$3)</f>
        <v>4.0417972930117809</v>
      </c>
      <c r="CY83" s="15">
        <f ca="1">_xll.DBRW($B$3,$R$37,$R$38,$R$40,$R$41,$R$42,$Q83,CY$2,CY$4,CY$3)</f>
        <v>2758256</v>
      </c>
      <c r="CZ83" s="15">
        <f ca="1">_xll.DBRW($B$3,$R$37,$R$38,$R$40,$R$41,$R$42,$Q83,CZ$2,CZ$4,CZ$3)</f>
        <v>5316462</v>
      </c>
      <c r="DA83" s="15">
        <f ca="1">CQ83-CV83</f>
        <v>-8.0988958443446446E-3</v>
      </c>
      <c r="DB83" s="15">
        <f ca="1">CR83-CW83</f>
        <v>-1.0915980484228149E-2</v>
      </c>
      <c r="DC83" s="15">
        <f ca="1">CS83-CX83</f>
        <v>2.1249599386082174E-2</v>
      </c>
      <c r="DD83" s="15">
        <f ca="1">IF(AND(CT83&lt;&gt;0,CY83&lt;&gt;0),-1*DA83*CT83,0)</f>
        <v>18988.460625358501</v>
      </c>
      <c r="DE83" s="15">
        <f ca="1">IF(AND(CT83&lt;&gt;0,CY83&lt;&gt;0,CU83&lt;&gt;0,CZ83&lt;&gt;0),DB83/CW83*$AA83,)</f>
        <v>45457.763869255155</v>
      </c>
      <c r="DF83" s="15">
        <f ca="1">IF(AND(CU83&lt;&gt;0,CZ83&lt;&gt;0),DC83*CM83*CU83,)</f>
        <v>11299.418329687849</v>
      </c>
      <c r="DG83" s="15">
        <f ca="1">IF(AND(CT83&lt;&gt;0,CY83&lt;&gt;0,CU83&lt;&gt;0,CZ83&lt;&gt;0),$AK83-DD83-DE83-DF83-DJ83,)</f>
        <v>1790.6197385159321</v>
      </c>
      <c r="DH83" s="15">
        <f ca="1">IF(OR(CT83=0,CY83=0,CU83=0,CZ83=0),$AK83-DD83-DE83-DF83-DJ83,)</f>
        <v>0</v>
      </c>
      <c r="DI83" s="15">
        <f ca="1">SUM(DD83:DH83)</f>
        <v>77536.262562817443</v>
      </c>
      <c r="DJ83" s="15">
        <f ca="1">IF($V83&lt;&gt;0,IF($V83&gt;0,$W83/$V83,-$W83/$V83))*$AF83</f>
        <v>326008.67743718252</v>
      </c>
      <c r="DK83" s="15">
        <f ca="1">SUM(DI83:DJ83)</f>
        <v>403544.93999999994</v>
      </c>
      <c r="DL83" s="16">
        <f ca="1">_xll.DBRW($B$3,$R$37,$R$38,$R$40,$R$41,$R$42,$Q83,DL$2,DL$4,DL$3)</f>
        <v>1.3706956385745655E-4</v>
      </c>
      <c r="DM83" s="16">
        <f ca="1">_xll.DBRW($B$3,$R$37,$R$38,$R$40,$R$41,$R$42,$Q83,DM$2,DM$4,DM$3)</f>
        <v>0</v>
      </c>
      <c r="DN83" s="17">
        <f ca="1">-(DL83-DM83)*100</f>
        <v>-1.3706956385745655E-2</v>
      </c>
      <c r="DO83" s="14">
        <f ca="1">$AB83-$AG83-EI83</f>
        <v>-2570.8700000000003</v>
      </c>
      <c r="DP83" s="15">
        <f ca="1">_xll.DBRW($B$3,$R$37,$R$38,$R$40,$R$41,$R$42,$Q83,DP$2,DP$4,DP$3)</f>
        <v>15.939849424269267</v>
      </c>
      <c r="DQ83" s="15">
        <f ca="1">_xll.DBRW($B$3,$R$37,$R$38,$R$40,$R$41,$R$42,$Q83,DQ$2,DQ$4,DQ$3)</f>
        <v>3.4938853602056541E-5</v>
      </c>
      <c r="DR83" s="15">
        <f ca="1">_xll.DBRW($B$3,$R$37,$R$38,$R$40,$R$41,$R$42,$Q83,DR$2,DR$4,DR$3)</f>
        <v>4.0630468923978631</v>
      </c>
      <c r="DS83" s="15">
        <f ca="1">_xll.DBRW($B$3,$R$37,$R$38,$R$40,$R$41,$R$42,$Q83,DS$2,DS$4,DS$3)</f>
        <v>161.28571428571428</v>
      </c>
      <c r="DT83" s="15">
        <f ca="1">_xll.DBRW($B$3,$R$37,$R$38,$R$40,$R$41,$R$42,$Q83,DT$2,DT$4,DT$3)</f>
        <v>4616228</v>
      </c>
      <c r="DU83" s="15">
        <f ca="1">_xll.DBRW($B$3,$R$37,$R$38,$R$40,$R$41,$R$42,$Q83,DU$2,DU$4,DU$3)</f>
        <v>0</v>
      </c>
      <c r="DV83" s="15">
        <f ca="1">_xll.DBRW($B$3,$R$37,$R$38,$R$40,$R$41,$R$42,$Q83,DV$2,DV$4,DV$3)</f>
        <v>3.0283297425994957E-5</v>
      </c>
      <c r="DW83" s="15">
        <f ca="1">_xll.DBRW($B$3,$R$37,$R$38,$R$40,$R$41,$R$42,$Q83,DW$2,DW$4,DW$3)</f>
        <v>4.0417972930117809</v>
      </c>
      <c r="DX83" s="15">
        <f ca="1">_xll.DBRW($B$3,$R$37,$R$38,$R$40,$R$41,$R$42,$Q83,DX$2,DX$4,DX$3)</f>
        <v>161</v>
      </c>
      <c r="DY83" s="15">
        <f ca="1">_xll.DBRW($B$3,$R$37,$R$38,$R$40,$R$41,$R$42,$Q83,DY$2,DY$4,DY$3)</f>
        <v>5316462</v>
      </c>
      <c r="DZ83" s="15">
        <f ca="1">DP83-DU83</f>
        <v>15.939849424269267</v>
      </c>
      <c r="EA83" s="15">
        <f ca="1">DQ83-DV83</f>
        <v>4.6555561760615846E-6</v>
      </c>
      <c r="EB83" s="15">
        <f ca="1">DR83-DW83</f>
        <v>2.1249599386082174E-2</v>
      </c>
      <c r="EC83" s="15">
        <f ca="1">IF(AND(DS83&lt;&gt;0,DX83&lt;&gt;0),-1*DZ83*DS83,0)</f>
        <v>-2570.8700000000003</v>
      </c>
      <c r="ED83" s="15">
        <f ca="1">IF(AND(DS83&lt;&gt;0,DX83&lt;&gt;0,DT83&lt;&gt;0,DY83&lt;&gt;0),EA83/DV83*$AB83,)</f>
        <v>-395.22874731856291</v>
      </c>
      <c r="EE83" s="15">
        <f ca="1">IF(AND(DT83&lt;&gt;0,DY83&lt;&gt;0),EB83*DL83*DT83,)</f>
        <v>13.44556413461831</v>
      </c>
      <c r="EF83" s="15">
        <f ca="1">IF(AND(DS83&lt;&gt;0,DX83&lt;&gt;0,DT83&lt;&gt;0,DY83&lt;&gt;0),$AL83-EC83-ED83-EE83-EI83,)</f>
        <v>381.78318318394457</v>
      </c>
      <c r="EG83" s="15">
        <f ca="1">IF(OR(DS83=0,DX83=0,DT83=0,DY83=0),$AL83-EC83-ED83-EE83-EI83,)</f>
        <v>0</v>
      </c>
      <c r="EH83" s="15">
        <f ca="1">SUM(EC83:EG83)</f>
        <v>-2570.8700000000003</v>
      </c>
      <c r="EI83" s="15">
        <f ca="1">IF($V83&lt;&gt;0,IF($V83&gt;0,$W83/$V83,-$W83/$V83))*$AG83</f>
        <v>0</v>
      </c>
      <c r="EJ83" s="15">
        <f ca="1">SUM(EH83:EI83)</f>
        <v>-2570.8700000000003</v>
      </c>
      <c r="EK83" s="16">
        <f ca="1">_xll.DBRW($B$3,$R$37,$R$38,$R$40,$R$41,$R$42,$Q83,EK$2,EK$4,EK$3)</f>
        <v>4.4582931976048477E-2</v>
      </c>
      <c r="EL83" s="16">
        <f ca="1">_xll.DBRW($B$3,$R$37,$R$38,$R$40,$R$41,$R$42,$Q83,EL$2,EL$4,EL$3)</f>
        <v>4.2678474771246144E-2</v>
      </c>
      <c r="EM83" s="17">
        <f ca="1">-(EK83-EL83)*100</f>
        <v>-0.19044572048023331</v>
      </c>
      <c r="EN83" s="14">
        <f ca="1">$AC83-$AH83-FH83</f>
        <v>-35719.905691111577</v>
      </c>
      <c r="EO83" s="15">
        <f ca="1">_xll.DBRW($B$3,$R$37,$R$38,$R$40,$R$41,$R$42,$Q83,EO$2,EO$4,EO$3)</f>
        <v>0.18114254321926906</v>
      </c>
      <c r="EP83" s="15">
        <f ca="1">_xll.DBRW($B$3,$R$37,$R$38,$R$40,$R$41,$R$42,$Q83,EP$2,EP$4,EP$3)</f>
        <v>1</v>
      </c>
      <c r="EQ83" s="15">
        <f ca="1">_xll.DBRW($B$3,$R$37,$R$38,$R$40,$R$41,$R$42,$Q83,EQ$2,EQ$4,EQ$3)</f>
        <v>4.0630468923978631</v>
      </c>
      <c r="ER83" s="15">
        <f ca="1">_xll.DBRW($B$3,$R$37,$R$38,$R$40,$R$41,$R$42,$Q83,ER$2,ER$4,ER$3)</f>
        <v>4616228</v>
      </c>
      <c r="ES83" s="15">
        <f ca="1">_xll.DBRW($B$3,$R$37,$R$38,$R$40,$R$41,$R$42,$Q83,ES$2,ES$4,ES$3)</f>
        <v>4616228</v>
      </c>
      <c r="ET83" s="15">
        <f ca="1">_xll.DBRW($B$3,$R$37,$R$38,$R$40,$R$41,$R$42,$Q83,ET$2,ET$4,ET$3)</f>
        <v>0.17249774380029426</v>
      </c>
      <c r="EU83" s="15">
        <f ca="1">_xll.DBRW($B$3,$R$37,$R$38,$R$40,$R$41,$R$42,$Q83,EU$2,EU$4,EU$3)</f>
        <v>1</v>
      </c>
      <c r="EV83" s="15">
        <f ca="1">_xll.DBRW($B$3,$R$37,$R$38,$R$40,$R$41,$R$42,$Q83,EV$2,EV$4,EV$3)</f>
        <v>4.0417972930117809</v>
      </c>
      <c r="EW83" s="15">
        <f ca="1">_xll.DBRW($B$3,$R$37,$R$38,$R$40,$R$41,$R$42,$Q83,EW$2,EW$4,EW$3)</f>
        <v>5316462</v>
      </c>
      <c r="EX83" s="15">
        <f ca="1">_xll.DBRW($B$3,$R$37,$R$38,$R$40,$R$41,$R$42,$Q83,EX$2,EX$4,EX$3)</f>
        <v>5316462</v>
      </c>
      <c r="EY83" s="15">
        <f ca="1">EO83-ET83</f>
        <v>8.6447994189748079E-3</v>
      </c>
      <c r="EZ83" s="15">
        <f ca="1">EP83-EU83</f>
        <v>0</v>
      </c>
      <c r="FA83" s="15">
        <f ca="1">EQ83-EV83</f>
        <v>2.1249599386082174E-2</v>
      </c>
      <c r="FB83" s="15">
        <f ca="1">IF(AND(ER83&lt;&gt;0,EW83&lt;&gt;0),-1*EY83*ER83,0)</f>
        <v>-39906.36513225524</v>
      </c>
      <c r="FC83" s="15">
        <f ca="1">IF(AND(ER83&lt;&gt;0,EW83&lt;&gt;0,ES83&lt;&gt;0,EX83&lt;&gt;0),EZ83/EU83*$AC83,)</f>
        <v>0</v>
      </c>
      <c r="FD83" s="15">
        <f ca="1">IF(AND(ES83&lt;&gt;0,EX83&lt;&gt;0),FA83*EK83*ES83,)</f>
        <v>4373.2733534971103</v>
      </c>
      <c r="FE83" s="15">
        <f ca="1">IF(AND(ER83&lt;&gt;0,EW83&lt;&gt;0,ES83&lt;&gt;0,EX83&lt;&gt;0),$AM83-FB83-FC83-FD83-FH83,)</f>
        <v>-186.81391235343472</v>
      </c>
      <c r="FF83" s="15">
        <f ca="1">IF(OR(ER83=0,EW83=0,ES83=0,EX83=0),$AM83-FB83-FC83-FD83-FH83,)</f>
        <v>0</v>
      </c>
      <c r="FG83" s="15">
        <f ca="1">SUM(FB83:FF83)</f>
        <v>-35719.905691111562</v>
      </c>
      <c r="FH83" s="15">
        <f ca="1">IF($V83&lt;&gt;0,IF($V83&gt;0,$W83/$V83,-$W83/$V83))*$AH83</f>
        <v>116602.32569111174</v>
      </c>
      <c r="FI83" s="15">
        <f ca="1">SUM(FG83:FH83)</f>
        <v>80882.420000000173</v>
      </c>
      <c r="FJ83" s="20"/>
      <c r="FK83" s="85">
        <f ca="1">BL83+CK83+DJ83+EI83+FH83</f>
        <v>2532497.9502940071</v>
      </c>
      <c r="FL83" s="21"/>
      <c r="FM83" s="22"/>
      <c r="FN83" s="104">
        <f ca="1">_xll.DBRW($B$3,$R$37,$R$38,$R$40,$R$41,$R$42,$Q83,FN$2,FN$4,FN$3)</f>
        <v>1596967.5500000035</v>
      </c>
      <c r="FO83" s="105">
        <f ca="1">IF(U83&lt;&gt;0,FN83/U83,0)</f>
        <v>8.5144579684313632E-2</v>
      </c>
      <c r="FP83" s="104">
        <f ca="1">_xll.DBRW($B$3,$R$37,$R$38,$R$40,$R$41,$R$42,$Q83,FP$2,FP$4,FP$3)</f>
        <v>1569956.4699999967</v>
      </c>
      <c r="FQ83" s="105">
        <f ca="1">IF(V83&lt;&gt;0,FP83/V83,0)</f>
        <v>7.3061800103578475E-2</v>
      </c>
      <c r="FR83" s="86">
        <f ca="1">FN83-FP83</f>
        <v>27011.080000006827</v>
      </c>
      <c r="FS83" s="103">
        <f ca="1">(FO83-FQ83)*100</f>
        <v>1.2082779580735157</v>
      </c>
      <c r="FT83" s="23"/>
      <c r="FV83" s="37"/>
      <c r="FW83" s="37"/>
      <c r="FX83" s="37"/>
      <c r="FY83" s="37"/>
      <c r="FZ83" s="37"/>
      <c r="GA83" s="37"/>
      <c r="GB83" s="37"/>
      <c r="GC83" s="37"/>
      <c r="GD83" s="37"/>
      <c r="GE83" s="37"/>
      <c r="GF83" s="37"/>
      <c r="GG83" s="37"/>
      <c r="GH83" s="37"/>
    </row>
    <row r="84" spans="1:190" ht="15" hidden="1" customHeight="1" x14ac:dyDescent="0.25">
      <c r="A84">
        <f ca="1">IF(ROW()=ROW($A$60),0,1)</f>
        <v>1</v>
      </c>
      <c r="D84" s="30"/>
      <c r="E84" s="30"/>
      <c r="F84" s="30">
        <f ca="1">IF(A84&lt;&gt;0,IF((AO84+BN84+CM84+DL84+EK84)&lt;&gt;0,ROUND((1-(AO84+BN84+CM84+DL84+EK84))-FO84,5),"VERIF. ELIGIBILITE PMM"),"CHECK "&amp;D69)</f>
        <v>0</v>
      </c>
      <c r="G84" s="30"/>
      <c r="H84" s="30"/>
      <c r="I84" s="30"/>
      <c r="J84" s="30">
        <f ca="1">IF(A84&lt;&gt;0,IF((AP84+BO84+CN84+DM84+EL84)&lt;&gt;0,ROUND((1-(AP84+BO84+CN84+DM84+EL84))-FQ84,5),"VERIF. ELIGIBILITE PMM"),"CHECK "&amp;D70)</f>
        <v>0</v>
      </c>
      <c r="K84" s="30">
        <f ca="1">IF(A84&lt;&gt;0,ROUND(W84+AR84+BQ84+CP84+DO84+EN84+FK84-FR84,5),"CHECK ")</f>
        <v>0</v>
      </c>
      <c r="L84" s="4"/>
      <c r="M84" s="9"/>
      <c r="N84" s="10"/>
      <c r="O84" s="9"/>
      <c r="P84" s="11"/>
      <c r="Q84" s="130" t="s">
        <v>173</v>
      </c>
      <c r="R84" s="130"/>
      <c r="S84" s="12"/>
      <c r="T84" s="13"/>
      <c r="U84" s="84">
        <f ca="1">_xll.DBRW($B$3,$R$37,$R$38,$R$40,$R$41,$R$42,$Q84,U$2,U$4,U$3)</f>
        <v>16861430.259999998</v>
      </c>
      <c r="V84" s="84">
        <f ca="1">_xll.DBRW($B$3,$R$37,$R$38,$R$40,$R$41,$R$42,$Q84,V$2,V$4,V$3)</f>
        <v>19446399.2788844</v>
      </c>
      <c r="W84" s="85">
        <f ca="1">U84-V84</f>
        <v>-2584969.0188844018</v>
      </c>
      <c r="X84" s="106">
        <f ca="1">IF(V84&lt;&gt;0,W84/V84,0)</f>
        <v>-0.13292790000929652</v>
      </c>
      <c r="Y84" s="15">
        <f ca="1">_xll.DBRW($B$3,$R$37,$R$38,$R$40,$R$41,$R$42,$Q84,Y$2,Y$4,Y$3)</f>
        <v>-7113255.6700000009</v>
      </c>
      <c r="Z84" s="15">
        <f ca="1">_xll.DBRW($B$3,$R$37,$R$38,$R$40,$R$41,$R$42,$Q84,Z$2,Z$4,Z$3)</f>
        <v>-1821504.9900000005</v>
      </c>
      <c r="AA84" s="15">
        <f ca="1">_xll.DBRW($B$3,$R$37,$R$38,$R$40,$R$41,$R$42,$Q84,AA$2,AA$4,AA$3)</f>
        <v>-1976332.2699999998</v>
      </c>
      <c r="AB84" s="15">
        <f ca="1">_xll.DBRW($B$3,$R$37,$R$38,$R$40,$R$41,$R$42,$Q84,AB$2,AB$4,AB$3)</f>
        <v>-2325882.6900000004</v>
      </c>
      <c r="AC84" s="15">
        <f ca="1">_xll.DBRW($B$3,$R$37,$R$38,$R$40,$R$41,$R$42,$Q84,AC$2,AC$4,AC$3)</f>
        <v>-2599820.0199999991</v>
      </c>
      <c r="AD84" s="15">
        <f ca="1">_xll.DBRW($B$3,$R$37,$R$38,$R$40,$R$41,$R$42,$Q84,AD$2,AD$4,AD$3)</f>
        <v>-7772587.3994037192</v>
      </c>
      <c r="AE84" s="15">
        <f ca="1">_xll.DBRW($B$3,$R$37,$R$38,$R$40,$R$41,$R$42,$Q84,AE$2,AE$4,AE$3)</f>
        <v>-2038475.5450397355</v>
      </c>
      <c r="AF84" s="15">
        <f ca="1">_xll.DBRW($B$3,$R$37,$R$38,$R$40,$R$41,$R$42,$Q84,AF$2,AF$4,AF$3)</f>
        <v>-2379438.904433324</v>
      </c>
      <c r="AG84" s="15">
        <f ca="1">_xll.DBRW($B$3,$R$37,$R$38,$R$40,$R$41,$R$42,$Q84,AG$2,AG$4,AG$3)</f>
        <v>-2384464.4747153334</v>
      </c>
      <c r="AH84" s="15">
        <f ca="1">_xll.DBRW($B$3,$R$37,$R$38,$R$40,$R$41,$R$42,$Q84,AH$2,AH$4,AH$3)</f>
        <v>-2910456.547782944</v>
      </c>
      <c r="AI84" s="15">
        <f ca="1">Y84-AD84</f>
        <v>659331.72940371837</v>
      </c>
      <c r="AJ84" s="15">
        <f ca="1">Z84-AE84</f>
        <v>216970.55503973505</v>
      </c>
      <c r="AK84" s="15">
        <f ca="1">AA84-AF84</f>
        <v>403106.63443332422</v>
      </c>
      <c r="AL84" s="15">
        <f ca="1">AB84-AG84</f>
        <v>58581.784715333022</v>
      </c>
      <c r="AM84" s="15">
        <f ca="1">AC84-AH84</f>
        <v>310636.52778294496</v>
      </c>
      <c r="AN84" s="20"/>
      <c r="AO84" s="16">
        <f ca="1">_xll.DBRW($B$3,$R$37,$R$38,$R$40,$R$41,$R$42,$Q84,AO$2,AO$4,AO$3)</f>
        <v>0.42186549778488358</v>
      </c>
      <c r="AP84" s="16">
        <f ca="1">_xll.DBRW($B$3,$R$37,$R$38,$R$40,$R$41,$R$42,$Q84,AP$2,AP$4,AP$3)</f>
        <v>0.39969288339376408</v>
      </c>
      <c r="AQ84" s="17">
        <f ca="1">-(AO84-AP84)*100</f>
        <v>-2.2172614391119505</v>
      </c>
      <c r="AR84" s="14">
        <f ca="1">$Y84-$AD84-BL84</f>
        <v>-373861.99123773735</v>
      </c>
      <c r="AS84" s="18">
        <f ca="1">_xll.DBRW($B$3,$R$37,$R$38,$R$40,$R$41,$R$42,$Q84,AS$2,AS$4,AS$3)</f>
        <v>30.654172512965289</v>
      </c>
      <c r="AT84" s="19">
        <f ca="1">_xll.DBRW($B$3,$R$37,$R$38,$R$40,$R$41,$R$42,$Q84,AT$2,AT$4,AT$3)</f>
        <v>3.4505203694258614E-2</v>
      </c>
      <c r="AU84" s="18">
        <f ca="1">_xll.DBRW($B$3,$R$37,$R$38,$R$40,$R$41,$R$42,$Q84,AU$2,AU$4,AU$3)</f>
        <v>2.5072646902690403</v>
      </c>
      <c r="AV84" s="15">
        <f ca="1">_xll.DBRW($B$3,$R$37,$R$38,$R$40,$R$41,$R$42,$Q84,AV$2,AV$4,AV$3)</f>
        <v>232048.53</v>
      </c>
      <c r="AW84" s="15">
        <f ca="1">_xll.DBRW($B$3,$R$37,$R$38,$R$40,$R$41,$R$42,$Q84,AW$2,AW$4,AW$3)</f>
        <v>6725030</v>
      </c>
      <c r="AX84" s="18">
        <f ca="1">_xll.DBRW($B$3,$R$37,$R$38,$R$40,$R$41,$R$42,$Q84,AX$2,AX$4,AX$3)</f>
        <v>27.963719730965739</v>
      </c>
      <c r="AY84" s="19">
        <f ca="1">_xll.DBRW($B$3,$R$37,$R$38,$R$40,$R$41,$R$42,$Q84,AY$2,AY$4,AY$3)</f>
        <v>3.4718249450227133E-2</v>
      </c>
      <c r="AZ84" s="18">
        <f ca="1">_xll.DBRW($B$3,$R$37,$R$38,$R$40,$R$41,$R$42,$Q84,AZ$2,AZ$4,AZ$3)</f>
        <v>2.4289934535047917</v>
      </c>
      <c r="BA84" s="15">
        <f ca="1">_xll.DBRW($B$3,$R$37,$R$38,$R$40,$R$41,$R$42,$Q84,BA$2,BA$4,BA$3)</f>
        <v>277952.55689094588</v>
      </c>
      <c r="BB84" s="15">
        <f ca="1">_xll.DBRW($B$3,$R$37,$R$38,$R$40,$R$41,$R$42,$Q84,BB$2,BB$4,BB$3)</f>
        <v>8005949.6458605994</v>
      </c>
      <c r="BC84" s="18">
        <f ca="1">AS84-AX84</f>
        <v>2.6904527819995501</v>
      </c>
      <c r="BD84" s="18">
        <f ca="1">AT84-AY84</f>
        <v>-2.1304575596851894E-4</v>
      </c>
      <c r="BE84" s="18">
        <f ca="1">AU84-AZ84</f>
        <v>7.8271236764248631E-2</v>
      </c>
      <c r="BF84" s="15">
        <f ca="1">IF(AND(AV84&lt;&gt;0,BA84&lt;&gt;0),-1*BC84*AV84,0)</f>
        <v>-624315.61309740611</v>
      </c>
      <c r="BG84" s="15">
        <f ca="1">IF(AND(AV84&lt;&gt;0,BA84&lt;&gt;0,AW84&lt;&gt;0,BB84&lt;&gt;0),BD84/AY84*$Y84,)</f>
        <v>43649.923472814655</v>
      </c>
      <c r="BH84" s="15">
        <f ca="1">IF(AND(AW84&lt;&gt;0,BB84&lt;&gt;0),BE84*AO84*AW84,)</f>
        <v>222060.04849510361</v>
      </c>
      <c r="BI84" s="15">
        <f ca="1">IF(AND(AV84&lt;&gt;0,BA84&lt;&gt;0,AW84&lt;&gt;0,BB84&lt;&gt;0),$AI84-BF84-BG84-BH84-BL84,)</f>
        <v>-15256.350108249695</v>
      </c>
      <c r="BJ84" s="15">
        <f ca="1">IF(OR(AV84=0,BA84=0,AW84=0,BB84=0),$AI84-BF84-BG84-BH84-BL84,)</f>
        <v>0</v>
      </c>
      <c r="BK84" s="15">
        <f ca="1">SUM(BF84:BJ84)</f>
        <v>-373861.99123773759</v>
      </c>
      <c r="BL84" s="15">
        <f ca="1">IF($V84&lt;&gt;0,IF($V84&gt;0,$W84/$V84,-$W84/$V84))*$AD84</f>
        <v>1033193.7206414557</v>
      </c>
      <c r="BM84" s="15">
        <f ca="1">SUM(BK84:BL84)</f>
        <v>659331.72940371814</v>
      </c>
      <c r="BN84" s="16">
        <f ca="1">_xll.DBRW($B$3,$R$37,$R$38,$R$40,$R$41,$R$42,$Q84,BN$2,BN$4,BN$3)</f>
        <v>0.1080279052199454</v>
      </c>
      <c r="BO84" s="16">
        <f ca="1">_xll.DBRW($B$3,$R$37,$R$38,$R$40,$R$41,$R$42,$Q84,BO$2,BO$4,BO$3)</f>
        <v>0.10482534662615849</v>
      </c>
      <c r="BP84" s="17">
        <f ca="1">-(BN84-BO84)*100</f>
        <v>-0.32025585937869167</v>
      </c>
      <c r="BQ84" s="14">
        <f ca="1">$Z84-$AE84-CK84</f>
        <v>-53999.71838270314</v>
      </c>
      <c r="BR84" s="15">
        <f ca="1">_xll.DBRW($B$3,$R$37,$R$38,$R$40,$R$41,$R$42,$Q84,BR$2,BR$4,BR$3)</f>
        <v>0.27085455232169969</v>
      </c>
      <c r="BS84" s="15">
        <f ca="1">_xll.DBRW($B$3,$R$37,$R$38,$R$40,$R$41,$R$42,$Q84,BS$2,BS$4,BS$3)</f>
        <v>1</v>
      </c>
      <c r="BT84" s="15">
        <f ca="1">_xll.DBRW($B$3,$R$37,$R$38,$R$40,$R$41,$R$42,$Q84,BT$2,BT$4,BT$3)</f>
        <v>2.5072646902690403</v>
      </c>
      <c r="BU84" s="15">
        <f ca="1">_xll.DBRW($B$3,$R$37,$R$38,$R$40,$R$41,$R$42,$Q84,BU$2,BU$4,BU$3)</f>
        <v>6725030</v>
      </c>
      <c r="BV84" s="15">
        <f ca="1">_xll.DBRW($B$3,$R$37,$R$38,$R$40,$R$41,$R$42,$Q84,BV$2,BV$4,BV$3)</f>
        <v>6725030</v>
      </c>
      <c r="BW84" s="15">
        <f ca="1">_xll.DBRW($B$3,$R$37,$R$38,$R$40,$R$41,$R$42,$Q84,BW$2,BW$4,BW$3)</f>
        <v>0.25462008071630954</v>
      </c>
      <c r="BX84" s="15">
        <f ca="1">_xll.DBRW($B$3,$R$37,$R$38,$R$40,$R$41,$R$42,$Q84,BX$2,BX$4,BX$3)</f>
        <v>1</v>
      </c>
      <c r="BY84" s="15">
        <f ca="1">_xll.DBRW($B$3,$R$37,$R$38,$R$40,$R$41,$R$42,$Q84,BY$2,BY$4,BY$3)</f>
        <v>2.4289934535047917</v>
      </c>
      <c r="BZ84" s="15">
        <f ca="1">_xll.DBRW($B$3,$R$37,$R$38,$R$40,$R$41,$R$42,$Q84,BZ$2,BZ$4,BZ$3)</f>
        <v>8005949.6458605994</v>
      </c>
      <c r="CA84" s="15">
        <f ca="1">_xll.DBRW($B$3,$R$37,$R$38,$R$40,$R$41,$R$42,$Q84,CA$2,CA$4,CA$3)</f>
        <v>8005949.6458605994</v>
      </c>
      <c r="CB84" s="15">
        <f ca="1">BR84-BW84</f>
        <v>1.6234471605390155E-2</v>
      </c>
      <c r="CC84" s="15">
        <f ca="1">BS84-BX84</f>
        <v>0</v>
      </c>
      <c r="CD84" s="15">
        <f ca="1">BT84-BY84</f>
        <v>7.8271236764248631E-2</v>
      </c>
      <c r="CE84" s="15">
        <f ca="1">IF(AND(BU84&lt;&gt;0,BZ84&lt;&gt;0),-1*CB84*BU84,0)</f>
        <v>-109177.30858039696</v>
      </c>
      <c r="CF84" s="15">
        <f ca="1">IF(AND(BU84&lt;&gt;0,BZ84&lt;&gt;0,BV84&lt;&gt;0,CA84&lt;&gt;0),CC84/BX84*$Z84,)</f>
        <v>0</v>
      </c>
      <c r="CG84" s="15">
        <f ca="1">IF(AND(BV84&lt;&gt;0,CA84&lt;&gt;0),CD84*BN84*BV84,)</f>
        <v>56863.341510326056</v>
      </c>
      <c r="CH84" s="15">
        <f ca="1">IF(AND(BU84&lt;&gt;0,BZ84&lt;&gt;0,BV84&lt;&gt;0,CA84&lt;&gt;0),$AJ84-CE84-CF84-CG84-CK84,)</f>
        <v>-1685.7513126322883</v>
      </c>
      <c r="CI84" s="15">
        <f ca="1">IF(OR(BU84=0,BZ84=0,BV84=0,CA84=0),$AJ84-CE84-CF84-CG84-CK84,)</f>
        <v>0</v>
      </c>
      <c r="CJ84" s="15">
        <f ca="1">SUM(CE84:CI84)</f>
        <v>-53999.718382703191</v>
      </c>
      <c r="CK84" s="15">
        <f ca="1">IF($V84&lt;&gt;0,IF($V84&gt;0,$W84/$V84,-$W84/$V84))*$AE84</f>
        <v>270970.27342243819</v>
      </c>
      <c r="CL84" s="15">
        <f ca="1">SUM(CJ84:CK84)</f>
        <v>216970.55503973499</v>
      </c>
      <c r="CM84" s="16">
        <f ca="1">_xll.DBRW($B$3,$R$37,$R$38,$R$40,$R$41,$R$42,$Q84,CM$2,CM$4,CM$3)</f>
        <v>0.11721023896106897</v>
      </c>
      <c r="CN84" s="16">
        <f ca="1">_xll.DBRW($B$3,$R$37,$R$38,$R$40,$R$41,$R$42,$Q84,CN$2,CN$4,CN$3)</f>
        <v>0.12235884239078668</v>
      </c>
      <c r="CO84" s="17">
        <f ca="1">-(CM84-CN84)*100</f>
        <v>0.51486034297177075</v>
      </c>
      <c r="CP84" s="14">
        <f ca="1">$AA84-$AF84-DJ84</f>
        <v>86812.81766658125</v>
      </c>
      <c r="CQ84" s="15">
        <f ca="1">_xll.DBRW($B$3,$R$37,$R$38,$R$40,$R$41,$R$42,$Q84,CQ$2,CQ$4,CQ$3)</f>
        <v>0.95284511927364501</v>
      </c>
      <c r="CR84" s="15">
        <f ca="1">_xll.DBRW($B$3,$R$37,$R$38,$R$40,$R$41,$R$42,$Q84,CR$2,CR$4,CR$3)</f>
        <v>0.30842063158082572</v>
      </c>
      <c r="CS84" s="15">
        <f ca="1">_xll.DBRW($B$3,$R$37,$R$38,$R$40,$R$41,$R$42,$Q84,CS$2,CS$4,CS$3)</f>
        <v>2.5072646902690403</v>
      </c>
      <c r="CT84" s="15">
        <f ca="1">_xll.DBRW($B$3,$R$37,$R$38,$R$40,$R$41,$R$42,$Q84,CT$2,CT$4,CT$3)</f>
        <v>2074138.0000000002</v>
      </c>
      <c r="CU84" s="15">
        <f ca="1">_xll.DBRW($B$3,$R$37,$R$38,$R$40,$R$41,$R$42,$Q84,CU$2,CU$4,CU$3)</f>
        <v>6725030</v>
      </c>
      <c r="CV84" s="15">
        <f ca="1">_xll.DBRW($B$3,$R$37,$R$38,$R$40,$R$41,$R$42,$Q84,CV$2,CV$4,CV$3)</f>
        <v>0.97345199899793788</v>
      </c>
      <c r="CW84" s="15">
        <f ca="1">_xll.DBRW($B$3,$R$37,$R$38,$R$40,$R$41,$R$42,$Q84,CW$2,CW$4,CW$3)</f>
        <v>0.30531431180128998</v>
      </c>
      <c r="CX84" s="15">
        <f ca="1">_xll.DBRW($B$3,$R$37,$R$38,$R$40,$R$41,$R$42,$Q84,CX$2,CX$4,CX$3)</f>
        <v>2.4289934535047917</v>
      </c>
      <c r="CY84" s="15">
        <f ca="1">_xll.DBRW($B$3,$R$37,$R$38,$R$40,$R$41,$R$42,$Q84,CY$2,CY$4,CY$3)</f>
        <v>2444331.0064417101</v>
      </c>
      <c r="CZ84" s="15">
        <f ca="1">_xll.DBRW($B$3,$R$37,$R$38,$R$40,$R$41,$R$42,$Q84,CZ$2,CZ$4,CZ$3)</f>
        <v>8005949.6458605994</v>
      </c>
      <c r="DA84" s="15">
        <f ca="1">CQ84-CV84</f>
        <v>-2.060687972429287E-2</v>
      </c>
      <c r="DB84" s="15">
        <f ca="1">CR84-CW84</f>
        <v>3.1063197795357378E-3</v>
      </c>
      <c r="DC84" s="15">
        <f ca="1">CS84-CX84</f>
        <v>7.8271236764248631E-2</v>
      </c>
      <c r="DD84" s="15">
        <f ca="1">IF(AND(CT84&lt;&gt;0,CY84&lt;&gt;0),-1*DA84*CT84,0)</f>
        <v>42741.512297585374</v>
      </c>
      <c r="DE84" s="15">
        <f ca="1">IF(AND(CT84&lt;&gt;0,CY84&lt;&gt;0,CU84&lt;&gt;0,CZ84&lt;&gt;0),DB84/CW84*$AA84,)</f>
        <v>-20107.540930578234</v>
      </c>
      <c r="DF84" s="15">
        <f ca="1">IF(AND(CU84&lt;&gt;0,CZ84&lt;&gt;0),DC84*CM84*CU84,)</f>
        <v>61696.705429770969</v>
      </c>
      <c r="DG84" s="15">
        <f ca="1">IF(AND(CT84&lt;&gt;0,CY84&lt;&gt;0,CU84&lt;&gt;0,CZ84&lt;&gt;0),$AK84-DD84-DE84-DF84-DJ84,)</f>
        <v>2482.1408698031446</v>
      </c>
      <c r="DH84" s="15">
        <f ca="1">IF(OR(CT84=0,CY84=0,CU84=0,CZ84=0),$AK84-DD84-DE84-DF84-DJ84,)</f>
        <v>0</v>
      </c>
      <c r="DI84" s="15">
        <f ca="1">SUM(DD84:DH84)</f>
        <v>86812.81766658125</v>
      </c>
      <c r="DJ84" s="15">
        <f ca="1">IF($V84&lt;&gt;0,IF($V84&gt;0,$W84/$V84,-$W84/$V84))*$AF84</f>
        <v>316293.81676674297</v>
      </c>
      <c r="DK84" s="15">
        <f ca="1">SUM(DI84:DJ84)</f>
        <v>403106.63443332422</v>
      </c>
      <c r="DL84" s="16">
        <f ca="1">_xll.DBRW($B$3,$R$37,$R$38,$R$40,$R$41,$R$42,$Q84,DL$2,DL$4,DL$3)</f>
        <v>0.13794100821432922</v>
      </c>
      <c r="DM84" s="16">
        <f ca="1">_xll.DBRW($B$3,$R$37,$R$38,$R$40,$R$41,$R$42,$Q84,DM$2,DM$4,DM$3)</f>
        <v>0.12261727430972122</v>
      </c>
      <c r="DN84" s="17">
        <f ca="1">-(DL84-DM84)*100</f>
        <v>-1.5323733904608006</v>
      </c>
      <c r="DO84" s="14">
        <f ca="1">$AB84-$AG84-EI84</f>
        <v>-258380.07055534655</v>
      </c>
      <c r="DP84" s="15">
        <f ca="1">_xll.DBRW($B$3,$R$37,$R$38,$R$40,$R$41,$R$42,$Q84,DP$2,DP$4,DP$3)</f>
        <v>0.51233931922398046</v>
      </c>
      <c r="DQ84" s="15">
        <f ca="1">_xll.DBRW($B$3,$R$37,$R$38,$R$40,$R$41,$R$42,$Q84,DQ$2,DQ$4,DQ$3)</f>
        <v>0.67504992542784192</v>
      </c>
      <c r="DR84" s="15">
        <f ca="1">_xll.DBRW($B$3,$R$37,$R$38,$R$40,$R$41,$R$42,$Q84,DR$2,DR$4,DR$3)</f>
        <v>2.5072646902690403</v>
      </c>
      <c r="DS84" s="15">
        <f ca="1">_xll.DBRW($B$3,$R$37,$R$38,$R$40,$R$41,$R$42,$Q84,DS$2,DS$4,DS$3)</f>
        <v>4539731</v>
      </c>
      <c r="DT84" s="15">
        <f ca="1">_xll.DBRW($B$3,$R$37,$R$38,$R$40,$R$41,$R$42,$Q84,DT$2,DT$4,DT$3)</f>
        <v>6725030</v>
      </c>
      <c r="DU84" s="15">
        <f ca="1">_xll.DBRW($B$3,$R$37,$R$38,$R$40,$R$41,$R$42,$Q84,DU$2,DU$4,DU$3)</f>
        <v>0.42925994161932862</v>
      </c>
      <c r="DV84" s="15">
        <f ca="1">_xll.DBRW($B$3,$R$37,$R$38,$R$40,$R$41,$R$42,$Q84,DV$2,DV$4,DV$3)</f>
        <v>0.69383729462703536</v>
      </c>
      <c r="DW84" s="15">
        <f ca="1">_xll.DBRW($B$3,$R$37,$R$38,$R$40,$R$41,$R$42,$Q84,DW$2,DW$4,DW$3)</f>
        <v>2.4289934535047917</v>
      </c>
      <c r="DX84" s="15">
        <f ca="1">_xll.DBRW($B$3,$R$37,$R$38,$R$40,$R$41,$R$42,$Q84,DX$2,DX$4,DX$3)</f>
        <v>5554826.4432041897</v>
      </c>
      <c r="DY84" s="15">
        <f ca="1">_xll.DBRW($B$3,$R$37,$R$38,$R$40,$R$41,$R$42,$Q84,DY$2,DY$4,DY$3)</f>
        <v>8005949.6458605994</v>
      </c>
      <c r="DZ84" s="15">
        <f ca="1">DP84-DU84</f>
        <v>8.3079377604651838E-2</v>
      </c>
      <c r="EA84" s="15">
        <f ca="1">DQ84-DV84</f>
        <v>-1.8787369199193438E-2</v>
      </c>
      <c r="EB84" s="15">
        <f ca="1">DR84-DW84</f>
        <v>7.8271236764248631E-2</v>
      </c>
      <c r="EC84" s="15">
        <f ca="1">IF(AND(DS84&lt;&gt;0,DX84&lt;&gt;0),-1*DZ84*DS84,0)</f>
        <v>-377158.02597254369</v>
      </c>
      <c r="ED84" s="15">
        <f ca="1">IF(AND(DS84&lt;&gt;0,DX84&lt;&gt;0,DT84&lt;&gt;0,DY84&lt;&gt;0),EA84/DV84*$AB84,)</f>
        <v>62979.054526799613</v>
      </c>
      <c r="EE84" s="15">
        <f ca="1">IF(AND(DT84&lt;&gt;0,DY84&lt;&gt;0),EB84*DL84*DT84,)</f>
        <v>72608.893437303093</v>
      </c>
      <c r="EF84" s="15">
        <f ca="1">IF(AND(DS84&lt;&gt;0,DX84&lt;&gt;0,DT84&lt;&gt;0,DY84&lt;&gt;0),$AL84-EC84-ED84-EE84-EI84,)</f>
        <v>-16809.992546905531</v>
      </c>
      <c r="EG84" s="15">
        <f ca="1">IF(OR(DS84=0,DX84=0,DT84=0,DY84=0),$AL84-EC84-ED84-EE84-EI84,)</f>
        <v>0</v>
      </c>
      <c r="EH84" s="15">
        <f ca="1">SUM(EC84:EG84)</f>
        <v>-258380.07055534655</v>
      </c>
      <c r="EI84" s="15">
        <f ca="1">IF($V84&lt;&gt;0,IF($V84&gt;0,$W84/$V84,-$W84/$V84))*$AG84</f>
        <v>316961.85527067957</v>
      </c>
      <c r="EJ84" s="15">
        <f ca="1">SUM(EH84:EI84)</f>
        <v>58581.784715333022</v>
      </c>
      <c r="EK84" s="16">
        <f ca="1">_xll.DBRW($B$3,$R$37,$R$38,$R$40,$R$41,$R$42,$Q84,EK$2,EK$4,EK$3)</f>
        <v>0.15418739572570511</v>
      </c>
      <c r="EL84" s="16">
        <f ca="1">_xll.DBRW($B$3,$R$37,$R$38,$R$40,$R$41,$R$42,$Q84,EL$2,EL$4,EL$3)</f>
        <v>0.14966557592711902</v>
      </c>
      <c r="EM84" s="17">
        <f ca="1">-(EK84-EL84)*100</f>
        <v>-0.45218197985860964</v>
      </c>
      <c r="EN84" s="14">
        <f ca="1">$AC84-$AH84-FH84</f>
        <v>-76244.34918214858</v>
      </c>
      <c r="EO84" s="15">
        <f ca="1">_xll.DBRW($B$3,$R$37,$R$38,$R$40,$R$41,$R$42,$Q84,EO$2,EO$4,EO$3)</f>
        <v>0.3865886129876</v>
      </c>
      <c r="EP84" s="15">
        <f ca="1">_xll.DBRW($B$3,$R$37,$R$38,$R$40,$R$41,$R$42,$Q84,EP$2,EP$4,EP$3)</f>
        <v>1</v>
      </c>
      <c r="EQ84" s="15">
        <f ca="1">_xll.DBRW($B$3,$R$37,$R$38,$R$40,$R$41,$R$42,$Q84,EQ$2,EQ$4,EQ$3)</f>
        <v>2.5072646902690403</v>
      </c>
      <c r="ER84" s="15">
        <f ca="1">_xll.DBRW($B$3,$R$37,$R$38,$R$40,$R$41,$R$42,$Q84,ER$2,ER$4,ER$3)</f>
        <v>6725030</v>
      </c>
      <c r="ES84" s="15">
        <f ca="1">_xll.DBRW($B$3,$R$37,$R$38,$R$40,$R$41,$R$42,$Q84,ES$2,ES$4,ES$3)</f>
        <v>6725030</v>
      </c>
      <c r="ET84" s="15">
        <f ca="1">_xll.DBRW($B$3,$R$37,$R$38,$R$40,$R$41,$R$42,$Q84,ET$2,ET$4,ET$3)</f>
        <v>0.3635367041419964</v>
      </c>
      <c r="EU84" s="15">
        <f ca="1">_xll.DBRW($B$3,$R$37,$R$38,$R$40,$R$41,$R$42,$Q84,EU$2,EU$4,EU$3)</f>
        <v>1</v>
      </c>
      <c r="EV84" s="15">
        <f ca="1">_xll.DBRW($B$3,$R$37,$R$38,$R$40,$R$41,$R$42,$Q84,EV$2,EV$4,EV$3)</f>
        <v>2.4289934535047917</v>
      </c>
      <c r="EW84" s="15">
        <f ca="1">_xll.DBRW($B$3,$R$37,$R$38,$R$40,$R$41,$R$42,$Q84,EW$2,EW$4,EW$3)</f>
        <v>8005949.6458605994</v>
      </c>
      <c r="EX84" s="15">
        <f ca="1">_xll.DBRW($B$3,$R$37,$R$38,$R$40,$R$41,$R$42,$Q84,EX$2,EX$4,EX$3)</f>
        <v>8005949.6458605994</v>
      </c>
      <c r="EY84" s="15">
        <f ca="1">EO84-ET84</f>
        <v>2.3051908845603597E-2</v>
      </c>
      <c r="EZ84" s="15">
        <f ca="1">EP84-EU84</f>
        <v>0</v>
      </c>
      <c r="FA84" s="15">
        <f ca="1">EQ84-EV84</f>
        <v>7.8271236764248631E-2</v>
      </c>
      <c r="FB84" s="15">
        <f ca="1">IF(AND(ER84&lt;&gt;0,EW84&lt;&gt;0),-1*EY84*ER84,0)</f>
        <v>-155024.77854394956</v>
      </c>
      <c r="FC84" s="15">
        <f ca="1">IF(AND(ER84&lt;&gt;0,EW84&lt;&gt;0,ES84&lt;&gt;0,EX84&lt;&gt;0),EZ84/EU84*$AC84,)</f>
        <v>0</v>
      </c>
      <c r="FD84" s="15">
        <f ca="1">IF(AND(ES84&lt;&gt;0,EX84&lt;&gt;0),FA84*EK84*ES84,)</f>
        <v>81160.608658361511</v>
      </c>
      <c r="FE84" s="15">
        <f ca="1">IF(AND(ER84&lt;&gt;0,EW84&lt;&gt;0,ES84&lt;&gt;0,EX84&lt;&gt;0),$AM84-FB84-FC84-FD84-FH84,)</f>
        <v>-2380.1792965604691</v>
      </c>
      <c r="FF84" s="15">
        <f ca="1">IF(OR(ER84=0,EW84=0,ES84=0,EX84=0),$AM84-FB84-FC84-FD84-FH84,)</f>
        <v>0</v>
      </c>
      <c r="FG84" s="15">
        <f ca="1">SUM(FB84:FF84)</f>
        <v>-76244.349182148522</v>
      </c>
      <c r="FH84" s="15">
        <f ca="1">IF($V84&lt;&gt;0,IF($V84&gt;0,$W84/$V84,-$W84/$V84))*$AH84</f>
        <v>386880.87696509354</v>
      </c>
      <c r="FI84" s="15">
        <f ca="1">SUM(FG84:FH84)</f>
        <v>310636.52778294502</v>
      </c>
      <c r="FJ84" s="20"/>
      <c r="FK84" s="85">
        <f ca="1">BL84+CK84+DJ84+EI84+FH84</f>
        <v>2324300.5430664099</v>
      </c>
      <c r="FL84" s="21"/>
      <c r="FM84" s="22"/>
      <c r="FN84" s="104">
        <f ca="1">_xll.DBRW($B$3,$R$37,$R$38,$R$40,$R$41,$R$42,$Q84,FN$2,FN$4,FN$3)</f>
        <v>1024634.62</v>
      </c>
      <c r="FO84" s="105">
        <f ca="1">IF(U84&lt;&gt;0,FN84/U84,0)</f>
        <v>6.0767954094067468E-2</v>
      </c>
      <c r="FP84" s="104">
        <f ca="1">_xll.DBRW($B$3,$R$37,$R$38,$R$40,$R$41,$R$42,$Q84,FP$2,FP$4,FP$3)</f>
        <v>1960976.4075093418</v>
      </c>
      <c r="FQ84" s="105">
        <f ca="1">IF(V84&lt;&gt;0,FP84/V84,0)</f>
        <v>0.10084007735245057</v>
      </c>
      <c r="FR84" s="86">
        <f ca="1">FN84-FP84</f>
        <v>-936341.78750934184</v>
      </c>
      <c r="FS84" s="103">
        <f ca="1">(FO84-FQ84)*100</f>
        <v>-4.0072123258383101</v>
      </c>
      <c r="FT84" s="23"/>
      <c r="FV84" s="37"/>
      <c r="FW84" s="37"/>
      <c r="FX84" s="37"/>
      <c r="FY84" s="37"/>
      <c r="FZ84" s="37"/>
      <c r="GA84" s="37"/>
      <c r="GB84" s="37"/>
      <c r="GC84" s="37"/>
      <c r="GD84" s="37"/>
      <c r="GE84" s="37"/>
      <c r="GF84" s="37"/>
      <c r="GG84" s="37"/>
      <c r="GH84" s="37"/>
    </row>
    <row r="85" spans="1:190" ht="15" hidden="1" customHeight="1" x14ac:dyDescent="0.25">
      <c r="A85">
        <f ca="1">IF(ROW()=ROW($A$60),0,1)</f>
        <v>1</v>
      </c>
      <c r="D85" s="30"/>
      <c r="E85" s="30"/>
      <c r="F85" s="30">
        <f ca="1">IF(A85&lt;&gt;0,IF((AO85+BN85+CM85+DL85+EK85)&lt;&gt;0,ROUND((1-(AO85+BN85+CM85+DL85+EK85))-FO85,5),"VERIF. ELIGIBILITE PMM"),"CHECK "&amp;D70)</f>
        <v>0</v>
      </c>
      <c r="G85" s="30"/>
      <c r="H85" s="30"/>
      <c r="I85" s="30"/>
      <c r="J85" s="30">
        <f ca="1">IF(A85&lt;&gt;0,IF((AP85+BO85+CN85+DM85+EL85)&lt;&gt;0,ROUND((1-(AP85+BO85+CN85+DM85+EL85))-FQ85,5),"VERIF. ELIGIBILITE PMM"),"CHECK "&amp;D71)</f>
        <v>0</v>
      </c>
      <c r="K85" s="30">
        <f ca="1">IF(A85&lt;&gt;0,ROUND(W85+AR85+BQ85+CP85+DO85+EN85+FK85-FR85,5),"CHECK ")</f>
        <v>0</v>
      </c>
      <c r="L85" s="4"/>
      <c r="M85" s="9"/>
      <c r="N85" s="10"/>
      <c r="O85" s="9"/>
      <c r="P85" s="11"/>
      <c r="Q85" s="130" t="s">
        <v>171</v>
      </c>
      <c r="R85" s="130"/>
      <c r="S85" s="12"/>
      <c r="T85" s="13"/>
      <c r="U85" s="84">
        <f ca="1">_xll.DBRW($B$3,$R$37,$R$38,$R$40,$R$41,$R$42,$Q85,U$2,U$4,U$3)</f>
        <v>7391221.9400000004</v>
      </c>
      <c r="V85" s="84">
        <f ca="1">_xll.DBRW($B$3,$R$37,$R$38,$R$40,$R$41,$R$42,$Q85,V$2,V$4,V$3)</f>
        <v>9902963.299999997</v>
      </c>
      <c r="W85" s="85">
        <f ca="1">U85-V85</f>
        <v>-2511741.3599999966</v>
      </c>
      <c r="X85" s="106">
        <f ca="1">IF(V85&lt;&gt;0,W85/V85,0)</f>
        <v>-0.25363532953817947</v>
      </c>
      <c r="Y85" s="15">
        <f ca="1">_xll.DBRW($B$3,$R$37,$R$38,$R$40,$R$41,$R$42,$Q85,Y$2,Y$4,Y$3)</f>
        <v>-4196038.88</v>
      </c>
      <c r="Z85" s="15">
        <f ca="1">_xll.DBRW($B$3,$R$37,$R$38,$R$40,$R$41,$R$42,$Q85,Z$2,Z$4,Z$3)</f>
        <v>-1134472.6000000001</v>
      </c>
      <c r="AA85" s="15">
        <f ca="1">_xll.DBRW($B$3,$R$37,$R$38,$R$40,$R$41,$R$42,$Q85,AA$2,AA$4,AA$3)</f>
        <v>-940246.49000000011</v>
      </c>
      <c r="AB85" s="15">
        <f ca="1">_xll.DBRW($B$3,$R$37,$R$38,$R$40,$R$41,$R$42,$Q85,AB$2,AB$4,AB$3)</f>
        <v>-996754.91999999993</v>
      </c>
      <c r="AC85" s="15">
        <f ca="1">_xll.DBRW($B$3,$R$37,$R$38,$R$40,$R$41,$R$42,$Q85,AC$2,AC$4,AC$3)</f>
        <v>-1251525.3799999994</v>
      </c>
      <c r="AD85" s="15">
        <f ca="1">_xll.DBRW($B$3,$R$37,$R$38,$R$40,$R$41,$R$42,$Q85,AD$2,AD$4,AD$3)</f>
        <v>-4071784.5000000005</v>
      </c>
      <c r="AE85" s="15">
        <f ca="1">_xll.DBRW($B$3,$R$37,$R$38,$R$40,$R$41,$R$42,$Q85,AE$2,AE$4,AE$3)</f>
        <v>-1047425.6000000006</v>
      </c>
      <c r="AF85" s="15">
        <f ca="1">_xll.DBRW($B$3,$R$37,$R$38,$R$40,$R$41,$R$42,$Q85,AF$2,AF$4,AF$3)</f>
        <v>-1150448.622276</v>
      </c>
      <c r="AG85" s="15">
        <f ca="1">_xll.DBRW($B$3,$R$37,$R$38,$R$40,$R$41,$R$42,$Q85,AG$2,AG$4,AG$3)</f>
        <v>-957779.29999999981</v>
      </c>
      <c r="AH85" s="15">
        <f ca="1">_xll.DBRW($B$3,$R$37,$R$38,$R$40,$R$41,$R$42,$Q85,AH$2,AH$4,AH$3)</f>
        <v>-1339128.7000000004</v>
      </c>
      <c r="AI85" s="15">
        <f ca="1">Y85-AD85</f>
        <v>-124254.37999999942</v>
      </c>
      <c r="AJ85" s="15">
        <f ca="1">Z85-AE85</f>
        <v>-87046.999999999534</v>
      </c>
      <c r="AK85" s="15">
        <f ca="1">AA85-AF85</f>
        <v>210202.13227599987</v>
      </c>
      <c r="AL85" s="15">
        <f ca="1">AB85-AG85</f>
        <v>-38975.620000000112</v>
      </c>
      <c r="AM85" s="15">
        <f ca="1">AC85-AH85</f>
        <v>87603.320000000997</v>
      </c>
      <c r="AN85" s="20"/>
      <c r="AO85" s="16">
        <f ca="1">_xll.DBRW($B$3,$R$37,$R$38,$R$40,$R$41,$R$42,$Q85,AO$2,AO$4,AO$3)</f>
        <v>0.56770570740025694</v>
      </c>
      <c r="AP85" s="16">
        <f ca="1">_xll.DBRW($B$3,$R$37,$R$38,$R$40,$R$41,$R$42,$Q85,AP$2,AP$4,AP$3)</f>
        <v>0.41116829141434874</v>
      </c>
      <c r="AQ85" s="17">
        <f ca="1">-(AO85-AP85)*100</f>
        <v>-15.65374159859082</v>
      </c>
      <c r="AR85" s="14">
        <f ca="1">$Y85-$AD85-BL85</f>
        <v>-1157002.7834659507</v>
      </c>
      <c r="AS85" s="18">
        <f ca="1">_xll.DBRW($B$3,$R$37,$R$38,$R$40,$R$41,$R$42,$Q85,AS$2,AS$4,AS$3)</f>
        <v>25.575486574304421</v>
      </c>
      <c r="AT85" s="19">
        <f ca="1">_xll.DBRW($B$3,$R$37,$R$38,$R$40,$R$41,$R$42,$Q85,AT$2,AT$4,AT$3)</f>
        <v>4.5983131423882044E-2</v>
      </c>
      <c r="AU85" s="18">
        <f ca="1">_xll.DBRW($B$3,$R$37,$R$38,$R$40,$R$41,$R$42,$Q85,AU$2,AU$4,AU$3)</f>
        <v>2.0715679709501518</v>
      </c>
      <c r="AV85" s="15">
        <f ca="1">_xll.DBRW($B$3,$R$37,$R$38,$R$40,$R$41,$R$42,$Q85,AV$2,AV$4,AV$3)</f>
        <v>164064.87</v>
      </c>
      <c r="AW85" s="15">
        <f ca="1">_xll.DBRW($B$3,$R$37,$R$38,$R$40,$R$41,$R$42,$Q85,AW$2,AW$4,AW$3)</f>
        <v>3567936</v>
      </c>
      <c r="AX85" s="18">
        <f ca="1">_xll.DBRW($B$3,$R$37,$R$38,$R$40,$R$41,$R$42,$Q85,AX$2,AX$4,AX$3)</f>
        <v>23.351686290882672</v>
      </c>
      <c r="AY85" s="19">
        <f ca="1">_xll.DBRW($B$3,$R$37,$R$38,$R$40,$R$41,$R$42,$Q85,AY$2,AY$4,AY$3)</f>
        <v>4.6558608025842649E-2</v>
      </c>
      <c r="AZ85" s="18">
        <f ca="1">_xll.DBRW($B$3,$R$37,$R$38,$R$40,$R$41,$R$42,$Q85,AZ$2,AZ$4,AZ$3)</f>
        <v>2.6442262972657531</v>
      </c>
      <c r="BA85" s="15">
        <f ca="1">_xll.DBRW($B$3,$R$37,$R$38,$R$40,$R$41,$R$42,$Q85,BA$2,BA$4,BA$3)</f>
        <v>174367.9</v>
      </c>
      <c r="BB85" s="15">
        <f ca="1">_xll.DBRW($B$3,$R$37,$R$38,$R$40,$R$41,$R$42,$Q85,BB$2,BB$4,BB$3)</f>
        <v>3745127</v>
      </c>
      <c r="BC85" s="18">
        <f ca="1">AS85-AX85</f>
        <v>2.223800283421749</v>
      </c>
      <c r="BD85" s="18">
        <f ca="1">AT85-AY85</f>
        <v>-5.7547660196060474E-4</v>
      </c>
      <c r="BE85" s="18">
        <f ca="1">AU85-AZ85</f>
        <v>-0.57265832631560132</v>
      </c>
      <c r="BF85" s="15">
        <f ca="1">IF(AND(AV85&lt;&gt;0,BA85&lt;&gt;0),-1*BC85*AV85,0)</f>
        <v>-364847.5044055524</v>
      </c>
      <c r="BG85" s="15">
        <f ca="1">IF(AND(AV85&lt;&gt;0,BA85&lt;&gt;0,AW85&lt;&gt;0,BB85&lt;&gt;0),BD85/AY85*$Y85,)</f>
        <v>51864.140676557065</v>
      </c>
      <c r="BH85" s="15">
        <f ca="1">IF(AND(AW85&lt;&gt;0,BB85&lt;&gt;0),BE85*AO85*AW85,)</f>
        <v>-1159940.9895654402</v>
      </c>
      <c r="BI85" s="15">
        <f ca="1">IF(AND(AV85&lt;&gt;0,BA85&lt;&gt;0,AW85&lt;&gt;0,BB85&lt;&gt;0),$AI85-BF85-BG85-BH85-BL85,)</f>
        <v>315921.56982848479</v>
      </c>
      <c r="BJ85" s="15">
        <f ca="1">IF(OR(AV85=0,BA85=0,AW85=0,BB85=0),$AI85-BF85-BG85-BH85-BL85,)</f>
        <v>0</v>
      </c>
      <c r="BK85" s="15">
        <f ca="1">SUM(BF85:BJ85)</f>
        <v>-1157002.7834659507</v>
      </c>
      <c r="BL85" s="15">
        <f ca="1">IF($V85&lt;&gt;0,IF($V85&gt;0,$W85/$V85,-$W85/$V85))*$AD85</f>
        <v>1032748.4034659514</v>
      </c>
      <c r="BM85" s="15">
        <f ca="1">SUM(BK85:BL85)</f>
        <v>-124254.37999999931</v>
      </c>
      <c r="BN85" s="16">
        <f ca="1">_xll.DBRW($B$3,$R$37,$R$38,$R$40,$R$41,$R$42,$Q85,BN$2,BN$4,BN$3)</f>
        <v>0.15348918070778425</v>
      </c>
      <c r="BO85" s="16">
        <f ca="1">_xll.DBRW($B$3,$R$37,$R$38,$R$40,$R$41,$R$42,$Q85,BO$2,BO$4,BO$3)</f>
        <v>0.10576890656557315</v>
      </c>
      <c r="BP85" s="17">
        <f ca="1">-(BN85-BO85)*100</f>
        <v>-4.7720274142211094</v>
      </c>
      <c r="BQ85" s="14">
        <f ca="1">$Z85-$AE85-CK85</f>
        <v>-352711.13722272502</v>
      </c>
      <c r="BR85" s="15">
        <f ca="1">_xll.DBRW($B$3,$R$37,$R$38,$R$40,$R$41,$R$42,$Q85,BR$2,BR$4,BR$3)</f>
        <v>0.31796327064162583</v>
      </c>
      <c r="BS85" s="15">
        <f ca="1">_xll.DBRW($B$3,$R$37,$R$38,$R$40,$R$41,$R$42,$Q85,BS$2,BS$4,BS$3)</f>
        <v>1</v>
      </c>
      <c r="BT85" s="15">
        <f ca="1">_xll.DBRW($B$3,$R$37,$R$38,$R$40,$R$41,$R$42,$Q85,BT$2,BT$4,BT$3)</f>
        <v>2.0715679709501518</v>
      </c>
      <c r="BU85" s="15">
        <f ca="1">_xll.DBRW($B$3,$R$37,$R$38,$R$40,$R$41,$R$42,$Q85,BU$2,BU$4,BU$3)</f>
        <v>3567936</v>
      </c>
      <c r="BV85" s="15">
        <f ca="1">_xll.DBRW($B$3,$R$37,$R$38,$R$40,$R$41,$R$42,$Q85,BV$2,BV$4,BV$3)</f>
        <v>3567936</v>
      </c>
      <c r="BW85" s="15">
        <f ca="1">_xll.DBRW($B$3,$R$37,$R$38,$R$40,$R$41,$R$42,$Q85,BW$2,BW$4,BW$3)</f>
        <v>0.27967692417373291</v>
      </c>
      <c r="BX85" s="15">
        <f ca="1">_xll.DBRW($B$3,$R$37,$R$38,$R$40,$R$41,$R$42,$Q85,BX$2,BX$4,BX$3)</f>
        <v>1</v>
      </c>
      <c r="BY85" s="15">
        <f ca="1">_xll.DBRW($B$3,$R$37,$R$38,$R$40,$R$41,$R$42,$Q85,BY$2,BY$4,BY$3)</f>
        <v>2.6442262972657531</v>
      </c>
      <c r="BZ85" s="15">
        <f ca="1">_xll.DBRW($B$3,$R$37,$R$38,$R$40,$R$41,$R$42,$Q85,BZ$2,BZ$4,BZ$3)</f>
        <v>3745127</v>
      </c>
      <c r="CA85" s="15">
        <f ca="1">_xll.DBRW($B$3,$R$37,$R$38,$R$40,$R$41,$R$42,$Q85,CA$2,CA$4,CA$3)</f>
        <v>3745127</v>
      </c>
      <c r="CB85" s="15">
        <f ca="1">BR85-BW85</f>
        <v>3.8286346467892918E-2</v>
      </c>
      <c r="CC85" s="15">
        <f ca="1">BS85-BX85</f>
        <v>0</v>
      </c>
      <c r="CD85" s="15">
        <f ca="1">BT85-BY85</f>
        <v>-0.57265832631560132</v>
      </c>
      <c r="CE85" s="15">
        <f ca="1">IF(AND(BU85&lt;&gt;0,BZ85&lt;&gt;0),-1*CB85*BU85,0)</f>
        <v>-136603.23387126799</v>
      </c>
      <c r="CF85" s="15">
        <f ca="1">IF(AND(BU85&lt;&gt;0,BZ85&lt;&gt;0,BV85&lt;&gt;0,CA85&lt;&gt;0),CC85/BX85*$Z85,)</f>
        <v>0</v>
      </c>
      <c r="CG85" s="15">
        <f ca="1">IF(AND(BV85&lt;&gt;0,CA85&lt;&gt;0),CD85*BN85*BV85,)</f>
        <v>-313610.36156053864</v>
      </c>
      <c r="CH85" s="15">
        <f ca="1">IF(AND(BU85&lt;&gt;0,BZ85&lt;&gt;0,BV85&lt;&gt;0,CA85&lt;&gt;0),$AJ85-CE85-CF85-CG85-CK85,)</f>
        <v>97502.458209081611</v>
      </c>
      <c r="CI85" s="15">
        <f ca="1">IF(OR(BU85=0,BZ85=0,BV85=0,CA85=0),$AJ85-CE85-CF85-CG85-CK85,)</f>
        <v>0</v>
      </c>
      <c r="CJ85" s="15">
        <f ca="1">SUM(CE85:CI85)</f>
        <v>-352711.13722272502</v>
      </c>
      <c r="CK85" s="15">
        <f ca="1">IF($V85&lt;&gt;0,IF($V85&gt;0,$W85/$V85,-$W85/$V85))*$AE85</f>
        <v>265664.13722272549</v>
      </c>
      <c r="CL85" s="15">
        <f ca="1">SUM(CJ85:CK85)</f>
        <v>-87046.999999999534</v>
      </c>
      <c r="CM85" s="16">
        <f ca="1">_xll.DBRW($B$3,$R$37,$R$38,$R$40,$R$41,$R$42,$Q85,CM$2,CM$4,CM$3)</f>
        <v>0.12721123755079664</v>
      </c>
      <c r="CN85" s="16">
        <f ca="1">_xll.DBRW($B$3,$R$37,$R$38,$R$40,$R$41,$R$42,$Q85,CN$2,CN$4,CN$3)</f>
        <v>0.11617215851703705</v>
      </c>
      <c r="CO85" s="17">
        <f ca="1">-(CM85-CN85)*100</f>
        <v>-1.1039079033759585</v>
      </c>
      <c r="CP85" s="14">
        <f ca="1">$AA85-$AF85-DJ85</f>
        <v>-81592.283151717915</v>
      </c>
      <c r="CQ85" s="15">
        <f ca="1">_xll.DBRW($B$3,$R$37,$R$38,$R$40,$R$41,$R$42,$Q85,CQ$2,CQ$4,CQ$3)</f>
        <v>0.89435116091066391</v>
      </c>
      <c r="CR85" s="15">
        <f ca="1">_xll.DBRW($B$3,$R$37,$R$38,$R$40,$R$41,$R$42,$Q85,CR$2,CR$4,CR$3)</f>
        <v>0.29465688285888536</v>
      </c>
      <c r="CS85" s="15">
        <f ca="1">_xll.DBRW($B$3,$R$37,$R$38,$R$40,$R$41,$R$42,$Q85,CS$2,CS$4,CS$3)</f>
        <v>2.0715679709501518</v>
      </c>
      <c r="CT85" s="15">
        <f ca="1">_xll.DBRW($B$3,$R$37,$R$38,$R$40,$R$41,$R$42,$Q85,CT$2,CT$4,CT$3)</f>
        <v>1051316.8999999999</v>
      </c>
      <c r="CU85" s="15">
        <f ca="1">_xll.DBRW($B$3,$R$37,$R$38,$R$40,$R$41,$R$42,$Q85,CU$2,CU$4,CU$3)</f>
        <v>3567936</v>
      </c>
      <c r="CV85" s="15">
        <f ca="1">_xll.DBRW($B$3,$R$37,$R$38,$R$40,$R$41,$R$42,$Q85,CV$2,CV$4,CV$3)</f>
        <v>1.02395158853625</v>
      </c>
      <c r="CW85" s="15">
        <f ca="1">_xll.DBRW($B$3,$R$37,$R$38,$R$40,$R$41,$R$42,$Q85,CW$2,CW$4,CW$3)</f>
        <v>0.30000000000000004</v>
      </c>
      <c r="CX85" s="15">
        <f ca="1">_xll.DBRW($B$3,$R$37,$R$38,$R$40,$R$41,$R$42,$Q85,CX$2,CX$4,CX$3)</f>
        <v>2.6442262972657531</v>
      </c>
      <c r="CY85" s="15">
        <f ca="1">_xll.DBRW($B$3,$R$37,$R$38,$R$40,$R$41,$R$42,$Q85,CY$2,CY$4,CY$3)</f>
        <v>1123538.1000000001</v>
      </c>
      <c r="CZ85" s="15">
        <f ca="1">_xll.DBRW($B$3,$R$37,$R$38,$R$40,$R$41,$R$42,$Q85,CZ$2,CZ$4,CZ$3)</f>
        <v>3745127</v>
      </c>
      <c r="DA85" s="15">
        <f ca="1">CQ85-CV85</f>
        <v>-0.1296004276255861</v>
      </c>
      <c r="DB85" s="15">
        <f ca="1">CR85-CW85</f>
        <v>-5.3431171411146838E-3</v>
      </c>
      <c r="DC85" s="15">
        <f ca="1">CS85-CX85</f>
        <v>-0.57265832631560132</v>
      </c>
      <c r="DD85" s="15">
        <f ca="1">IF(AND(CT85&lt;&gt;0,CY85&lt;&gt;0),-1*DA85*CT85,0)</f>
        <v>136251.11981000553</v>
      </c>
      <c r="DE85" s="15">
        <f ca="1">IF(AND(CT85&lt;&gt;0,CY85&lt;&gt;0,CU85&lt;&gt;0,CZ85&lt;&gt;0),DB85/CW85*$AA85,)</f>
        <v>16746.157125306388</v>
      </c>
      <c r="DF85" s="15">
        <f ca="1">IF(AND(CU85&lt;&gt;0,CZ85&lt;&gt;0),DC85*CM85*CU85,)</f>
        <v>-259919.05109469144</v>
      </c>
      <c r="DG85" s="15">
        <f ca="1">IF(AND(CT85&lt;&gt;0,CY85&lt;&gt;0,CU85&lt;&gt;0,CZ85&lt;&gt;0),$AK85-DD85-DE85-DF85-DJ85,)</f>
        <v>25329.491007661622</v>
      </c>
      <c r="DH85" s="15">
        <f ca="1">IF(OR(CT85=0,CY85=0,CU85=0,CZ85=0),$AK85-DD85-DE85-DF85-DJ85,)</f>
        <v>0</v>
      </c>
      <c r="DI85" s="15">
        <f ca="1">SUM(DD85:DH85)</f>
        <v>-81592.283151717915</v>
      </c>
      <c r="DJ85" s="15">
        <f ca="1">IF($V85&lt;&gt;0,IF($V85&gt;0,$W85/$V85,-$W85/$V85))*$AF85</f>
        <v>291794.41542771779</v>
      </c>
      <c r="DK85" s="15">
        <f ca="1">SUM(DI85:DJ85)</f>
        <v>210202.13227599987</v>
      </c>
      <c r="DL85" s="16">
        <f ca="1">_xll.DBRW($B$3,$R$37,$R$38,$R$40,$R$41,$R$42,$Q85,DL$2,DL$4,DL$3)</f>
        <v>0.1348565809674496</v>
      </c>
      <c r="DM85" s="16">
        <f ca="1">_xll.DBRW($B$3,$R$37,$R$38,$R$40,$R$41,$R$42,$Q85,DM$2,DM$4,DM$3)</f>
        <v>9.6716434362631623E-2</v>
      </c>
      <c r="DN85" s="17">
        <f ca="1">-(DL85-DM85)*100</f>
        <v>-3.8140146604817975</v>
      </c>
      <c r="DO85" s="14">
        <f ca="1">$AB85-$AG85-EI85</f>
        <v>-281902.28838034696</v>
      </c>
      <c r="DP85" s="15">
        <f ca="1">_xll.DBRW($B$3,$R$37,$R$38,$R$40,$R$41,$R$42,$Q85,DP$2,DP$4,DP$3)</f>
        <v>0.40119208704587639</v>
      </c>
      <c r="DQ85" s="15">
        <f ca="1">_xll.DBRW($B$3,$R$37,$R$38,$R$40,$R$41,$R$42,$Q85,DQ$2,DQ$4,DQ$3)</f>
        <v>0.6963362010977775</v>
      </c>
      <c r="DR85" s="15">
        <f ca="1">_xll.DBRW($B$3,$R$37,$R$38,$R$40,$R$41,$R$42,$Q85,DR$2,DR$4,DR$3)</f>
        <v>2.0715679709501518</v>
      </c>
      <c r="DS85" s="15">
        <f ca="1">_xll.DBRW($B$3,$R$37,$R$38,$R$40,$R$41,$R$42,$Q85,DS$2,DS$4,DS$3)</f>
        <v>2484483</v>
      </c>
      <c r="DT85" s="15">
        <f ca="1">_xll.DBRW($B$3,$R$37,$R$38,$R$40,$R$41,$R$42,$Q85,DT$2,DT$4,DT$3)</f>
        <v>3567936</v>
      </c>
      <c r="DU85" s="15">
        <f ca="1">_xll.DBRW($B$3,$R$37,$R$38,$R$40,$R$41,$R$42,$Q85,DU$2,DU$4,DU$3)</f>
        <v>0.34966883331191506</v>
      </c>
      <c r="DV85" s="15">
        <f ca="1">_xll.DBRW($B$3,$R$37,$R$38,$R$40,$R$41,$R$42,$Q85,DV$2,DV$4,DV$3)</f>
        <v>0.73137813484028713</v>
      </c>
      <c r="DW85" s="15">
        <f ca="1">_xll.DBRW($B$3,$R$37,$R$38,$R$40,$R$41,$R$42,$Q85,DW$2,DW$4,DW$3)</f>
        <v>2.6442262972657531</v>
      </c>
      <c r="DX85" s="15">
        <f ca="1">_xll.DBRW($B$3,$R$37,$R$38,$R$40,$R$41,$R$42,$Q85,DX$2,DX$4,DX$3)</f>
        <v>2739104</v>
      </c>
      <c r="DY85" s="15">
        <f ca="1">_xll.DBRW($B$3,$R$37,$R$38,$R$40,$R$41,$R$42,$Q85,DY$2,DY$4,DY$3)</f>
        <v>3745127</v>
      </c>
      <c r="DZ85" s="15">
        <f ca="1">DP85-DU85</f>
        <v>5.1523253733961327E-2</v>
      </c>
      <c r="EA85" s="15">
        <f ca="1">DQ85-DV85</f>
        <v>-3.5041933742509634E-2</v>
      </c>
      <c r="EB85" s="15">
        <f ca="1">DR85-DW85</f>
        <v>-0.57265832631560132</v>
      </c>
      <c r="EC85" s="15">
        <f ca="1">IF(AND(DS85&lt;&gt;0,DX85&lt;&gt;0),-1*DZ85*DS85,0)</f>
        <v>-128008.64800671344</v>
      </c>
      <c r="ED85" s="15">
        <f ca="1">IF(AND(DS85&lt;&gt;0,DX85&lt;&gt;0,DT85&lt;&gt;0,DY85&lt;&gt;0),EA85/DV85*$AB85,)</f>
        <v>47756.718720867764</v>
      </c>
      <c r="EE85" s="15">
        <f ca="1">IF(AND(DT85&lt;&gt;0,DY85&lt;&gt;0),EB85*DL85*DT85,)</f>
        <v>-275540.07990007504</v>
      </c>
      <c r="EF85" s="15">
        <f ca="1">IF(AND(DS85&lt;&gt;0,DX85&lt;&gt;0,DT85&lt;&gt;0,DY85&lt;&gt;0),$AL85-EC85-ED85-EE85-EI85,)</f>
        <v>73889.720805573772</v>
      </c>
      <c r="EG85" s="15">
        <f ca="1">IF(OR(DS85=0,DX85=0,DT85=0,DY85=0),$AL85-EC85-ED85-EE85-EI85,)</f>
        <v>0</v>
      </c>
      <c r="EH85" s="15">
        <f ca="1">SUM(EC85:EG85)</f>
        <v>-281902.28838034696</v>
      </c>
      <c r="EI85" s="15">
        <f ca="1">IF($V85&lt;&gt;0,IF($V85&gt;0,$W85/$V85,-$W85/$V85))*$AG85</f>
        <v>242926.66838034682</v>
      </c>
      <c r="EJ85" s="15">
        <f ca="1">SUM(EH85:EI85)</f>
        <v>-38975.620000000141</v>
      </c>
      <c r="EK85" s="16">
        <f ca="1">_xll.DBRW($B$3,$R$37,$R$38,$R$40,$R$41,$R$42,$Q85,EK$2,EK$4,EK$3)</f>
        <v>0.16932590986437079</v>
      </c>
      <c r="EL85" s="16">
        <f ca="1">_xll.DBRW($B$3,$R$37,$R$38,$R$40,$R$41,$R$42,$Q85,EL$2,EL$4,EL$3)</f>
        <v>0.13522504925369158</v>
      </c>
      <c r="EM85" s="17">
        <f ca="1">-(EK85-EL85)*100</f>
        <v>-3.4100860610679211</v>
      </c>
      <c r="EN85" s="14">
        <f ca="1">$AC85-$AH85-FH85</f>
        <v>-252047.02911853296</v>
      </c>
      <c r="EO85" s="15">
        <f ca="1">_xll.DBRW($B$3,$R$37,$R$38,$R$40,$R$41,$R$42,$Q85,EO$2,EO$4,EO$3)</f>
        <v>0.35077013152702297</v>
      </c>
      <c r="EP85" s="15">
        <f ca="1">_xll.DBRW($B$3,$R$37,$R$38,$R$40,$R$41,$R$42,$Q85,EP$2,EP$4,EP$3)</f>
        <v>1</v>
      </c>
      <c r="EQ85" s="15">
        <f ca="1">_xll.DBRW($B$3,$R$37,$R$38,$R$40,$R$41,$R$42,$Q85,EQ$2,EQ$4,EQ$3)</f>
        <v>2.0715679709501518</v>
      </c>
      <c r="ER85" s="15">
        <f ca="1">_xll.DBRW($B$3,$R$37,$R$38,$R$40,$R$41,$R$42,$Q85,ER$2,ER$4,ER$3)</f>
        <v>3567936</v>
      </c>
      <c r="ES85" s="15">
        <f ca="1">_xll.DBRW($B$3,$R$37,$R$38,$R$40,$R$41,$R$42,$Q85,ES$2,ES$4,ES$3)</f>
        <v>3567936</v>
      </c>
      <c r="ET85" s="15">
        <f ca="1">_xll.DBRW($B$3,$R$37,$R$38,$R$40,$R$41,$R$42,$Q85,ET$2,ET$4,ET$3)</f>
        <v>0.35756563128566798</v>
      </c>
      <c r="EU85" s="15">
        <f ca="1">_xll.DBRW($B$3,$R$37,$R$38,$R$40,$R$41,$R$42,$Q85,EU$2,EU$4,EU$3)</f>
        <v>1</v>
      </c>
      <c r="EV85" s="15">
        <f ca="1">_xll.DBRW($B$3,$R$37,$R$38,$R$40,$R$41,$R$42,$Q85,EV$2,EV$4,EV$3)</f>
        <v>2.6442262972657531</v>
      </c>
      <c r="EW85" s="15">
        <f ca="1">_xll.DBRW($B$3,$R$37,$R$38,$R$40,$R$41,$R$42,$Q85,EW$2,EW$4,EW$3)</f>
        <v>3745127</v>
      </c>
      <c r="EX85" s="15">
        <f ca="1">_xll.DBRW($B$3,$R$37,$R$38,$R$40,$R$41,$R$42,$Q85,EX$2,EX$4,EX$3)</f>
        <v>3745127</v>
      </c>
      <c r="EY85" s="15">
        <f ca="1">EO85-ET85</f>
        <v>-6.7954997586450183E-3</v>
      </c>
      <c r="EZ85" s="15">
        <f ca="1">EP85-EU85</f>
        <v>0</v>
      </c>
      <c r="FA85" s="15">
        <f ca="1">EQ85-EV85</f>
        <v>-0.57265832631560132</v>
      </c>
      <c r="FB85" s="15">
        <f ca="1">IF(AND(ER85&lt;&gt;0,EW85&lt;&gt;0),-1*EY85*ER85,0)</f>
        <v>24245.908226860873</v>
      </c>
      <c r="FC85" s="15">
        <f ca="1">IF(AND(ER85&lt;&gt;0,EW85&lt;&gt;0,ES85&lt;&gt;0,EX85&lt;&gt;0),EZ85/EU85*$AC85,)</f>
        <v>0</v>
      </c>
      <c r="FD85" s="15">
        <f ca="1">IF(AND(ES85&lt;&gt;0,EX85&lt;&gt;0),FA85*EK85*ES85,)</f>
        <v>-345968.09735553822</v>
      </c>
      <c r="FE85" s="15">
        <f ca="1">IF(AND(ER85&lt;&gt;0,EW85&lt;&gt;0,ES85&lt;&gt;0,EX85&lt;&gt;0),$AM85-FB85-FC85-FD85-FH85,)</f>
        <v>69675.160010144406</v>
      </c>
      <c r="FF85" s="15">
        <f ca="1">IF(OR(ER85=0,EW85=0,ES85=0,EX85=0),$AM85-FB85-FC85-FD85-FH85,)</f>
        <v>0</v>
      </c>
      <c r="FG85" s="15">
        <f ca="1">SUM(FB85:FF85)</f>
        <v>-252047.02911853296</v>
      </c>
      <c r="FH85" s="15">
        <f ca="1">IF($V85&lt;&gt;0,IF($V85&gt;0,$W85/$V85,-$W85/$V85))*$AH85</f>
        <v>339650.34911853395</v>
      </c>
      <c r="FI85" s="15">
        <f ca="1">SUM(FG85:FH85)</f>
        <v>87603.320000000997</v>
      </c>
      <c r="FJ85" s="20"/>
      <c r="FK85" s="85">
        <f ca="1">BL85+CK85+DJ85+EI85+FH85</f>
        <v>2172783.9736152757</v>
      </c>
      <c r="FL85" s="21"/>
      <c r="FM85" s="22"/>
      <c r="FN85" s="104">
        <f ca="1">_xll.DBRW($B$3,$R$37,$R$38,$R$40,$R$41,$R$42,$Q85,FN$2,FN$4,FN$3)</f>
        <v>-1127816.3299999991</v>
      </c>
      <c r="FO85" s="105">
        <f ca="1">IF(U85&lt;&gt;0,FN85/U85,0)</f>
        <v>-0.15258861649065825</v>
      </c>
      <c r="FP85" s="104">
        <f ca="1">_xll.DBRW($B$3,$R$37,$R$38,$R$40,$R$41,$R$42,$Q85,FP$2,FP$4,FP$3)</f>
        <v>1336396.5777240016</v>
      </c>
      <c r="FQ85" s="105">
        <f ca="1">IF(V85&lt;&gt;0,FP85/V85,0)</f>
        <v>0.13494915988671816</v>
      </c>
      <c r="FR85" s="86">
        <f ca="1">FN85-FP85</f>
        <v>-2464212.9077240005</v>
      </c>
      <c r="FS85" s="103">
        <f ca="1">(FO85-FQ85)*100</f>
        <v>-28.753777637737642</v>
      </c>
      <c r="FT85" s="23"/>
      <c r="FV85" s="37"/>
      <c r="FW85" s="37"/>
      <c r="FX85" s="37"/>
      <c r="FY85" s="37"/>
      <c r="FZ85" s="37"/>
      <c r="GA85" s="37"/>
      <c r="GB85" s="37"/>
      <c r="GC85" s="37"/>
      <c r="GD85" s="37"/>
      <c r="GE85" s="37"/>
      <c r="GF85" s="37"/>
      <c r="GG85" s="37"/>
      <c r="GH85" s="37"/>
    </row>
    <row r="86" spans="1:190" ht="15" hidden="1" customHeight="1" x14ac:dyDescent="0.25">
      <c r="A86">
        <f ca="1">IF(ROW()=ROW($A$60),0,1)</f>
        <v>1</v>
      </c>
      <c r="D86" s="30"/>
      <c r="E86" s="30"/>
      <c r="F86" s="30">
        <f ca="1">IF(A86&lt;&gt;0,IF((AO86+BN86+CM86+DL86+EK86)&lt;&gt;0,ROUND((1-(AO86+BN86+CM86+DL86+EK86))-FO86,5),"VERIF. ELIGIBILITE PMM"),"CHECK "&amp;D71)</f>
        <v>0</v>
      </c>
      <c r="G86" s="30"/>
      <c r="H86" s="30"/>
      <c r="I86" s="30"/>
      <c r="J86" s="30">
        <f ca="1">IF(A86&lt;&gt;0,IF((AP86+BO86+CN86+DM86+EL86)&lt;&gt;0,ROUND((1-(AP86+BO86+CN86+DM86+EL86))-FQ86,5),"VERIF. ELIGIBILITE PMM"),"CHECK "&amp;D72)</f>
        <v>0</v>
      </c>
      <c r="K86" s="30">
        <f ca="1">IF(A86&lt;&gt;0,ROUND(W86+AR86+BQ86+CP86+DO86+EN86+FK86-FR86,5),"CHECK ")</f>
        <v>0</v>
      </c>
      <c r="L86" s="4"/>
      <c r="M86" s="9"/>
      <c r="N86" s="10"/>
      <c r="O86" s="9"/>
      <c r="P86" s="11"/>
      <c r="Q86" s="130" t="s">
        <v>247</v>
      </c>
      <c r="R86" s="130"/>
      <c r="S86" s="12"/>
      <c r="T86" s="13"/>
      <c r="U86" s="84">
        <f ca="1">_xll.DBRW($B$3,$R$37,$R$38,$R$40,$R$41,$R$42,$Q86,U$2,U$4,U$3)</f>
        <v>21794617.740000002</v>
      </c>
      <c r="V86" s="84">
        <f ca="1">_xll.DBRW($B$3,$R$37,$R$38,$R$40,$R$41,$R$42,$Q86,V$2,V$4,V$3)</f>
        <v>24266754.309999995</v>
      </c>
      <c r="W86" s="85">
        <f ca="1">U86-V86</f>
        <v>-2472136.5699999928</v>
      </c>
      <c r="X86" s="106">
        <f ca="1">IF(V86&lt;&gt;0,W86/V86,0)</f>
        <v>-0.10187339181908062</v>
      </c>
      <c r="Y86" s="15">
        <f ca="1">_xll.DBRW($B$3,$R$37,$R$38,$R$40,$R$41,$R$42,$Q86,Y$2,Y$4,Y$3)</f>
        <v>-11734219.24</v>
      </c>
      <c r="Z86" s="15">
        <f ca="1">_xll.DBRW($B$3,$R$37,$R$38,$R$40,$R$41,$R$42,$Q86,Z$2,Z$4,Z$3)</f>
        <v>-1328677.8599999999</v>
      </c>
      <c r="AA86" s="15">
        <f ca="1">_xll.DBRW($B$3,$R$37,$R$38,$R$40,$R$41,$R$42,$Q86,AA$2,AA$4,AA$3)</f>
        <v>-1684580.0599999998</v>
      </c>
      <c r="AB86" s="15">
        <f ca="1">_xll.DBRW($B$3,$R$37,$R$38,$R$40,$R$41,$R$42,$Q86,AB$2,AB$4,AB$3)</f>
        <v>-1007717.3</v>
      </c>
      <c r="AC86" s="15">
        <f ca="1">_xll.DBRW($B$3,$R$37,$R$38,$R$40,$R$41,$R$42,$Q86,AC$2,AC$4,AC$3)</f>
        <v>-2775868.0199999996</v>
      </c>
      <c r="AD86" s="15">
        <f ca="1">_xll.DBRW($B$3,$R$37,$R$38,$R$40,$R$41,$R$42,$Q86,AD$2,AD$4,AD$3)</f>
        <v>-13102273.32</v>
      </c>
      <c r="AE86" s="15">
        <f ca="1">_xll.DBRW($B$3,$R$37,$R$38,$R$40,$R$41,$R$42,$Q86,AE$2,AE$4,AE$3)</f>
        <v>-1341633.90961</v>
      </c>
      <c r="AF86" s="15">
        <f ca="1">_xll.DBRW($B$3,$R$37,$R$38,$R$40,$R$41,$R$42,$Q86,AF$2,AF$4,AF$3)</f>
        <v>-1922733.9943299997</v>
      </c>
      <c r="AG86" s="15">
        <f ca="1">_xll.DBRW($B$3,$R$37,$R$38,$R$40,$R$41,$R$42,$Q86,AG$2,AG$4,AG$3)</f>
        <v>-1151140.3224000002</v>
      </c>
      <c r="AH86" s="15">
        <f ca="1">_xll.DBRW($B$3,$R$37,$R$38,$R$40,$R$41,$R$42,$Q86,AH$2,AH$4,AH$3)</f>
        <v>-3343503.0913299993</v>
      </c>
      <c r="AI86" s="15">
        <f ca="1">Y86-AD86</f>
        <v>1368054.08</v>
      </c>
      <c r="AJ86" s="15">
        <f ca="1">Z86-AE86</f>
        <v>12956.049610000104</v>
      </c>
      <c r="AK86" s="15">
        <f ca="1">AA86-AF86</f>
        <v>238153.93432999984</v>
      </c>
      <c r="AL86" s="15">
        <f ca="1">AB86-AG86</f>
        <v>143423.02240000013</v>
      </c>
      <c r="AM86" s="15">
        <f ca="1">AC86-AH86</f>
        <v>567635.07132999972</v>
      </c>
      <c r="AN86" s="20"/>
      <c r="AO86" s="16">
        <f ca="1">_xll.DBRW($B$3,$R$37,$R$38,$R$40,$R$41,$R$42,$Q86,AO$2,AO$4,AO$3)</f>
        <v>0.53839986458968747</v>
      </c>
      <c r="AP86" s="16">
        <f ca="1">_xll.DBRW($B$3,$R$37,$R$38,$R$40,$R$41,$R$42,$Q86,AP$2,AP$4,AP$3)</f>
        <v>0.53992689556348017</v>
      </c>
      <c r="AQ86" s="17">
        <f ca="1">-(AO86-AP86)*100</f>
        <v>0.15270309737926979</v>
      </c>
      <c r="AR86" s="14">
        <f ca="1">$Y86-$AD86-BL86</f>
        <v>33281.056350953877</v>
      </c>
      <c r="AS86" s="18">
        <f ca="1">_xll.DBRW($B$3,$R$37,$R$38,$R$40,$R$41,$R$42,$Q86,AS$2,AS$4,AS$3)</f>
        <v>36.936539773201567</v>
      </c>
      <c r="AT86" s="19">
        <f ca="1">_xll.DBRW($B$3,$R$37,$R$38,$R$40,$R$41,$R$42,$Q86,AT$2,AT$4,AT$3)</f>
        <v>1.6225257094080312</v>
      </c>
      <c r="AU86" s="18">
        <f ca="1">_xll.DBRW($B$3,$R$37,$R$38,$R$40,$R$41,$R$42,$Q86,AU$2,AU$4,AU$3)</f>
        <v>111.31222227231544</v>
      </c>
      <c r="AV86" s="15">
        <f ca="1">_xll.DBRW($B$3,$R$37,$R$38,$R$40,$R$41,$R$42,$Q86,AV$2,AV$4,AV$3)</f>
        <v>317685.93680000002</v>
      </c>
      <c r="AW86" s="15">
        <f ca="1">_xll.DBRW($B$3,$R$37,$R$38,$R$40,$R$41,$R$42,$Q86,AW$2,AW$4,AW$3)</f>
        <v>195797.1667</v>
      </c>
      <c r="AX86" s="18">
        <f ca="1">_xll.DBRW($B$3,$R$37,$R$38,$R$40,$R$41,$R$42,$Q86,AX$2,AX$4,AX$3)</f>
        <v>36.596876856061471</v>
      </c>
      <c r="AY86" s="19">
        <f ca="1">_xll.DBRW($B$3,$R$37,$R$38,$R$40,$R$41,$R$42,$Q86,AY$2,AY$4,AY$3)</f>
        <v>1.5993319918611077</v>
      </c>
      <c r="AZ86" s="18">
        <f ca="1">_xll.DBRW($B$3,$R$37,$R$38,$R$40,$R$41,$R$42,$Q86,AZ$2,AZ$4,AZ$3)</f>
        <v>108.40459410160821</v>
      </c>
      <c r="BA86" s="15">
        <f ca="1">_xll.DBRW($B$3,$R$37,$R$38,$R$40,$R$41,$R$42,$Q86,BA$2,BA$4,BA$3)</f>
        <v>358016.16</v>
      </c>
      <c r="BB86" s="15">
        <f ca="1">_xll.DBRW($B$3,$R$37,$R$38,$R$40,$R$41,$R$42,$Q86,BB$2,BB$4,BB$3)</f>
        <v>223853.56</v>
      </c>
      <c r="BC86" s="18">
        <f ca="1">AS86-AX86</f>
        <v>0.339662917140096</v>
      </c>
      <c r="BD86" s="18">
        <f ca="1">AT86-AY86</f>
        <v>2.3193717546923454E-2</v>
      </c>
      <c r="BE86" s="18">
        <f ca="1">AU86-AZ86</f>
        <v>2.9076281707072269</v>
      </c>
      <c r="BF86" s="15">
        <f ca="1">IF(AND(AV86&lt;&gt;0,BA86&lt;&gt;0),-1*BC86*AV86,0)</f>
        <v>-107906.13202787218</v>
      </c>
      <c r="BG86" s="15">
        <f ca="1">IF(AND(AV86&lt;&gt;0,BA86&lt;&gt;0,AW86&lt;&gt;0,BB86&lt;&gt;0),BD86/AY86*$Y86,)</f>
        <v>-170171.15150027603</v>
      </c>
      <c r="BH86" s="15">
        <f ca="1">IF(AND(AW86&lt;&gt;0,BB86&lt;&gt;0),BE86*AO86*AW86,)</f>
        <v>306513.92746440973</v>
      </c>
      <c r="BI86" s="15">
        <f ca="1">IF(AND(AV86&lt;&gt;0,BA86&lt;&gt;0,AW86&lt;&gt;0,BB86&lt;&gt;0),$AI86-BF86-BG86-BH86-BL86,)</f>
        <v>4844.4124146923423</v>
      </c>
      <c r="BJ86" s="15">
        <f ca="1">IF(OR(AV86=0,BA86=0,AW86=0,BB86=0),$AI86-BF86-BG86-BH86-BL86,)</f>
        <v>0</v>
      </c>
      <c r="BK86" s="15">
        <f ca="1">SUM(BF86:BJ86)</f>
        <v>33281.056350953877</v>
      </c>
      <c r="BL86" s="15">
        <f ca="1">IF($V86&lt;&gt;0,IF($V86&gt;0,$W86/$V86,-$W86/$V86))*$AD86</f>
        <v>1334773.0236490462</v>
      </c>
      <c r="BM86" s="15">
        <f ca="1">SUM(BK86:BL86)</f>
        <v>1368054.08</v>
      </c>
      <c r="BN86" s="16">
        <f ca="1">_xll.DBRW($B$3,$R$37,$R$38,$R$40,$R$41,$R$42,$Q86,BN$2,BN$4,BN$3)</f>
        <v>6.0963577147832092E-2</v>
      </c>
      <c r="BO86" s="16">
        <f ca="1">_xll.DBRW($B$3,$R$37,$R$38,$R$40,$R$41,$R$42,$Q86,BO$2,BO$4,BO$3)</f>
        <v>5.528691198134935E-2</v>
      </c>
      <c r="BP86" s="17">
        <f ca="1">-(BN86-BO86)*100</f>
        <v>-0.56766651664827417</v>
      </c>
      <c r="BQ86" s="14">
        <f ca="1">$Z86-$AE86-CK86</f>
        <v>-123720.74734146442</v>
      </c>
      <c r="BR86" s="15">
        <f ca="1">_xll.DBRW($B$3,$R$37,$R$38,$R$40,$R$41,$R$42,$Q86,BR$2,BR$4,BR$3)</f>
        <v>0.24677312986422514</v>
      </c>
      <c r="BS86" s="15">
        <f ca="1">_xll.DBRW($B$3,$R$37,$R$38,$R$40,$R$41,$R$42,$Q86,BS$2,BS$4,BS$3)</f>
        <v>27.498906601900281</v>
      </c>
      <c r="BT86" s="15">
        <f ca="1">_xll.DBRW($B$3,$R$37,$R$38,$R$40,$R$41,$R$42,$Q86,BT$2,BT$4,BT$3)</f>
        <v>111.31222227231544</v>
      </c>
      <c r="BU86" s="15">
        <f ca="1">_xll.DBRW($B$3,$R$37,$R$38,$R$40,$R$41,$R$42,$Q86,BU$2,BU$4,BU$3)</f>
        <v>5384208</v>
      </c>
      <c r="BV86" s="15">
        <f ca="1">_xll.DBRW($B$3,$R$37,$R$38,$R$40,$R$41,$R$42,$Q86,BV$2,BV$4,BV$3)</f>
        <v>195797.1667</v>
      </c>
      <c r="BW86" s="15">
        <f ca="1">_xll.DBRW($B$3,$R$37,$R$38,$R$40,$R$41,$R$42,$Q86,BW$2,BW$4,BW$3)</f>
        <v>0.20668640513182349</v>
      </c>
      <c r="BX86" s="15">
        <f ca="1">_xll.DBRW($B$3,$R$37,$R$38,$R$40,$R$41,$R$42,$Q86,BX$2,BX$4,BX$3)</f>
        <v>28.997336562349062</v>
      </c>
      <c r="BY86" s="15">
        <f ca="1">_xll.DBRW($B$3,$R$37,$R$38,$R$40,$R$41,$R$42,$Q86,BY$2,BY$4,BY$3)</f>
        <v>108.40459410160821</v>
      </c>
      <c r="BZ86" s="15">
        <f ca="1">_xll.DBRW($B$3,$R$37,$R$38,$R$40,$R$41,$R$42,$Q86,BZ$2,BZ$4,BZ$3)</f>
        <v>6491157.0199999996</v>
      </c>
      <c r="CA86" s="15">
        <f ca="1">_xll.DBRW($B$3,$R$37,$R$38,$R$40,$R$41,$R$42,$Q86,CA$2,CA$4,CA$3)</f>
        <v>223853.56</v>
      </c>
      <c r="CB86" s="15">
        <f ca="1">BR86-BW86</f>
        <v>4.0086724732401657E-2</v>
      </c>
      <c r="CC86" s="15">
        <f ca="1">BS86-BX86</f>
        <v>-1.4984299604487816</v>
      </c>
      <c r="CD86" s="15">
        <f ca="1">BT86-BY86</f>
        <v>2.9076281707072269</v>
      </c>
      <c r="CE86" s="15">
        <f ca="1">IF(AND(BU86&lt;&gt;0,BZ86&lt;&gt;0),-1*CB86*BU86,0)</f>
        <v>-215835.26399799486</v>
      </c>
      <c r="CF86" s="15">
        <f ca="1">IF(AND(BU86&lt;&gt;0,BZ86&lt;&gt;0,BV86&lt;&gt;0,CA86&lt;&gt;0),CC86/BX86*$Z86,)</f>
        <v>68659.089048683556</v>
      </c>
      <c r="CG86" s="15">
        <f ca="1">IF(AND(BV86&lt;&gt;0,CA86&lt;&gt;0),CD86*BN86*BV86,)</f>
        <v>34706.891091256541</v>
      </c>
      <c r="CH86" s="15">
        <f ca="1">IF(AND(BU86&lt;&gt;0,BZ86&lt;&gt;0,BV86&lt;&gt;0,CA86&lt;&gt;0),$AJ86-CE86-CF86-CG86-CK86,)</f>
        <v>-11251.463483409665</v>
      </c>
      <c r="CI86" s="15">
        <f ca="1">IF(OR(BU86=0,BZ86=0,BV86=0,CA86=0),$AJ86-CE86-CF86-CG86-CK86,)</f>
        <v>0</v>
      </c>
      <c r="CJ86" s="15">
        <f ca="1">SUM(CE86:CI86)</f>
        <v>-123720.74734146442</v>
      </c>
      <c r="CK86" s="15">
        <f ca="1">IF($V86&lt;&gt;0,IF($V86&gt;0,$W86/$V86,-$W86/$V86))*$AE86</f>
        <v>136676.79695146452</v>
      </c>
      <c r="CL86" s="15">
        <f ca="1">SUM(CJ86:CK86)</f>
        <v>12956.049610000104</v>
      </c>
      <c r="CM86" s="16">
        <f ca="1">_xll.DBRW($B$3,$R$37,$R$38,$R$40,$R$41,$R$42,$Q86,CM$2,CM$4,CM$3)</f>
        <v>7.7293397851537646E-2</v>
      </c>
      <c r="CN86" s="16">
        <f ca="1">_xll.DBRW($B$3,$R$37,$R$38,$R$40,$R$41,$R$42,$Q86,CN$2,CN$4,CN$3)</f>
        <v>7.9233257557549314E-2</v>
      </c>
      <c r="CO86" s="17">
        <f ca="1">-(CM86-CN86)*100</f>
        <v>0.19398597060116679</v>
      </c>
      <c r="CP86" s="14">
        <f ca="1">$AA86-$AF86-DJ86</f>
        <v>42278.50076175385</v>
      </c>
      <c r="CQ86" s="15">
        <f ca="1">_xll.DBRW($B$3,$R$37,$R$38,$R$40,$R$41,$R$42,$Q86,CQ$2,CQ$4,CQ$3)</f>
        <v>0.75124592580971605</v>
      </c>
      <c r="CR86" s="15">
        <f ca="1">_xll.DBRW($B$3,$R$37,$R$38,$R$40,$R$41,$R$42,$Q86,CR$2,CR$4,CR$3)</f>
        <v>11.452574431680988</v>
      </c>
      <c r="CS86" s="15">
        <f ca="1">_xll.DBRW($B$3,$R$37,$R$38,$R$40,$R$41,$R$42,$Q86,CS$2,CS$4,CS$3)</f>
        <v>111.31222227231544</v>
      </c>
      <c r="CT86" s="15">
        <f ca="1">_xll.DBRW($B$3,$R$37,$R$38,$R$40,$R$41,$R$42,$Q86,CT$2,CT$4,CT$3)</f>
        <v>2242381.6251440002</v>
      </c>
      <c r="CU86" s="15">
        <f ca="1">_xll.DBRW($B$3,$R$37,$R$38,$R$40,$R$41,$R$42,$Q86,CU$2,CU$4,CU$3)</f>
        <v>195797.1667</v>
      </c>
      <c r="CV86" s="15">
        <f ca="1">_xll.DBRW($B$3,$R$37,$R$38,$R$40,$R$41,$R$42,$Q86,CV$2,CV$4,CV$3)</f>
        <v>0.75138373797366509</v>
      </c>
      <c r="CW86" s="15">
        <f ca="1">_xll.DBRW($B$3,$R$37,$R$38,$R$40,$R$41,$R$42,$Q86,CW$2,CW$4,CW$3)</f>
        <v>11.431241708847518</v>
      </c>
      <c r="CX86" s="15">
        <f ca="1">_xll.DBRW($B$3,$R$37,$R$38,$R$40,$R$41,$R$42,$Q86,CX$2,CX$4,CX$3)</f>
        <v>108.40459410160821</v>
      </c>
      <c r="CY86" s="15">
        <f ca="1">_xll.DBRW($B$3,$R$37,$R$38,$R$40,$R$41,$R$42,$Q86,CY$2,CY$4,CY$3)</f>
        <v>2558924.1517460002</v>
      </c>
      <c r="CZ86" s="15">
        <f ca="1">_xll.DBRW($B$3,$R$37,$R$38,$R$40,$R$41,$R$42,$Q86,CZ$2,CZ$4,CZ$3)</f>
        <v>223853.56</v>
      </c>
      <c r="DA86" s="15">
        <f ca="1">CQ86-CV86</f>
        <v>-1.3781216394903595E-4</v>
      </c>
      <c r="DB86" s="15">
        <f ca="1">CR86-CW86</f>
        <v>2.1332722833470541E-2</v>
      </c>
      <c r="DC86" s="15">
        <f ca="1">CS86-CX86</f>
        <v>2.9076281707072269</v>
      </c>
      <c r="DD86" s="15">
        <f ca="1">IF(AND(CT86&lt;&gt;0,CY86&lt;&gt;0),-1*DA86*CT86,0)</f>
        <v>309.0274641606506</v>
      </c>
      <c r="DE86" s="15">
        <f ca="1">IF(AND(CT86&lt;&gt;0,CY86&lt;&gt;0,CU86&lt;&gt;0,CZ86&lt;&gt;0),DB86/CW86*$AA86,)</f>
        <v>-3143.7249273591169</v>
      </c>
      <c r="DF86" s="15">
        <f ca="1">IF(AND(CU86&lt;&gt;0,CZ86&lt;&gt;0),DC86*CM86*CU86,)</f>
        <v>44003.545507202492</v>
      </c>
      <c r="DG86" s="15">
        <f ca="1">IF(AND(CT86&lt;&gt;0,CY86&lt;&gt;0,CU86&lt;&gt;0,CZ86&lt;&gt;0),$AK86-DD86-DE86-DF86-DJ86,)</f>
        <v>1109.6527177498501</v>
      </c>
      <c r="DH86" s="15">
        <f ca="1">IF(OR(CT86=0,CY86=0,CU86=0,CZ86=0),$AK86-DD86-DE86-DF86-DJ86,)</f>
        <v>0</v>
      </c>
      <c r="DI86" s="15">
        <f ca="1">SUM(DD86:DH86)</f>
        <v>42278.500761753879</v>
      </c>
      <c r="DJ86" s="15">
        <f ca="1">IF($V86&lt;&gt;0,IF($V86&gt;0,$W86/$V86,-$W86/$V86))*$AF86</f>
        <v>195875.43356824599</v>
      </c>
      <c r="DK86" s="15">
        <f ca="1">SUM(DI86:DJ86)</f>
        <v>238153.93432999987</v>
      </c>
      <c r="DL86" s="16">
        <f ca="1">_xll.DBRW($B$3,$R$37,$R$38,$R$40,$R$41,$R$42,$Q86,DL$2,DL$4,DL$3)</f>
        <v>4.6236979791139943E-2</v>
      </c>
      <c r="DM86" s="16">
        <f ca="1">_xll.DBRW($B$3,$R$37,$R$38,$R$40,$R$41,$R$42,$Q86,DM$2,DM$4,DM$3)</f>
        <v>4.7436929870989422E-2</v>
      </c>
      <c r="DN86" s="17">
        <f ca="1">-(DL86-DM86)*100</f>
        <v>0.11999500798494794</v>
      </c>
      <c r="DO86" s="14">
        <f ca="1">$AB86-$AG86-EI86</f>
        <v>26152.453297402128</v>
      </c>
      <c r="DP86" s="15">
        <f ca="1">_xll.DBRW($B$3,$R$37,$R$38,$R$40,$R$41,$R$42,$Q86,DP$2,DP$4,DP$3)</f>
        <v>8173.836732329085</v>
      </c>
      <c r="DQ86" s="15">
        <f ca="1">_xll.DBRW($B$3,$R$37,$R$38,$R$40,$R$41,$R$42,$Q86,DQ$2,DQ$4,DQ$3)</f>
        <v>6.2966035905214293E-4</v>
      </c>
      <c r="DR86" s="15">
        <f ca="1">_xll.DBRW($B$3,$R$37,$R$38,$R$40,$R$41,$R$42,$Q86,DR$2,DR$4,DR$3)</f>
        <v>111.31222227231544</v>
      </c>
      <c r="DS86" s="15">
        <f ca="1">_xll.DBRW($B$3,$R$37,$R$38,$R$40,$R$41,$R$42,$Q86,DS$2,DS$4,DS$3)</f>
        <v>123.28571428571429</v>
      </c>
      <c r="DT86" s="15">
        <f ca="1">_xll.DBRW($B$3,$R$37,$R$38,$R$40,$R$41,$R$42,$Q86,DT$2,DT$4,DT$3)</f>
        <v>195797.1667</v>
      </c>
      <c r="DU86" s="15">
        <f ca="1">_xll.DBRW($B$3,$R$37,$R$38,$R$40,$R$41,$R$42,$Q86,DU$2,DU$4,DU$3)</f>
        <v>11511.403224000002</v>
      </c>
      <c r="DV86" s="15">
        <f ca="1">_xll.DBRW($B$3,$R$37,$R$38,$R$40,$R$41,$R$42,$Q86,DV$2,DV$4,DV$3)</f>
        <v>4.4672061503064773E-4</v>
      </c>
      <c r="DW86" s="15">
        <f ca="1">_xll.DBRW($B$3,$R$37,$R$38,$R$40,$R$41,$R$42,$Q86,DW$2,DW$4,DW$3)</f>
        <v>108.40459410160821</v>
      </c>
      <c r="DX86" s="15">
        <f ca="1">_xll.DBRW($B$3,$R$37,$R$38,$R$40,$R$41,$R$42,$Q86,DX$2,DX$4,DX$3)</f>
        <v>100</v>
      </c>
      <c r="DY86" s="15">
        <f ca="1">_xll.DBRW($B$3,$R$37,$R$38,$R$40,$R$41,$R$42,$Q86,DY$2,DY$4,DY$3)</f>
        <v>223853.56</v>
      </c>
      <c r="DZ86" s="15">
        <f ca="1">DP86-DU86</f>
        <v>-3337.5664916709165</v>
      </c>
      <c r="EA86" s="15">
        <f ca="1">DQ86-DV86</f>
        <v>1.829397440214952E-4</v>
      </c>
      <c r="EB86" s="15">
        <f ca="1">DR86-DW86</f>
        <v>2.9076281707072269</v>
      </c>
      <c r="EC86" s="15">
        <f ca="1">IF(AND(DS86&lt;&gt;0,DX86&lt;&gt;0),-1*DZ86*DS86,0)</f>
        <v>411474.26890171447</v>
      </c>
      <c r="ED86" s="15">
        <f ca="1">IF(AND(DS86&lt;&gt;0,DX86&lt;&gt;0,DT86&lt;&gt;0,DY86&lt;&gt;0),EA86/DV86*$AB86,)</f>
        <v>-412677.49619162898</v>
      </c>
      <c r="EE86" s="15">
        <f ca="1">IF(AND(DT86&lt;&gt;0,DY86&lt;&gt;0),EB86*DL86*DT86,)</f>
        <v>26322.960316261382</v>
      </c>
      <c r="EF86" s="15">
        <f ca="1">IF(AND(DS86&lt;&gt;0,DX86&lt;&gt;0,DT86&lt;&gt;0,DY86&lt;&gt;0),$AL86-EC86-ED86-EE86-EI86,)</f>
        <v>1032.7202710552519</v>
      </c>
      <c r="EG86" s="15">
        <f ca="1">IF(OR(DS86=0,DX86=0,DT86=0,DY86=0),$AL86-EC86-ED86-EE86-EI86,)</f>
        <v>0</v>
      </c>
      <c r="EH86" s="15">
        <f ca="1">SUM(EC86:EG86)</f>
        <v>26152.453297402131</v>
      </c>
      <c r="EI86" s="15">
        <f ca="1">IF($V86&lt;&gt;0,IF($V86&gt;0,$W86/$V86,-$W86/$V86))*$AG86</f>
        <v>117270.569102598</v>
      </c>
      <c r="EJ86" s="15">
        <f ca="1">SUM(EH86:EI86)</f>
        <v>143423.02240000013</v>
      </c>
      <c r="EK86" s="16">
        <f ca="1">_xll.DBRW($B$3,$R$37,$R$38,$R$40,$R$41,$R$42,$Q86,EK$2,EK$4,EK$3)</f>
        <v>0.12736484085726388</v>
      </c>
      <c r="EL86" s="16">
        <f ca="1">_xll.DBRW($B$3,$R$37,$R$38,$R$40,$R$41,$R$42,$Q86,EL$2,EL$4,EL$3)</f>
        <v>0.13778122317545319</v>
      </c>
      <c r="EM86" s="17">
        <f ca="1">-(EK86-EL86)*100</f>
        <v>1.041638231818931</v>
      </c>
      <c r="EN86" s="14">
        <f ca="1">$AC86-$AH86-FH86</f>
        <v>227021.0708586314</v>
      </c>
      <c r="EO86" s="15">
        <f ca="1">_xll.DBRW($B$3,$R$37,$R$38,$R$40,$R$41,$R$42,$Q86,EO$2,EO$4,EO$3)</f>
        <v>14.17726347518184</v>
      </c>
      <c r="EP86" s="15">
        <f ca="1">_xll.DBRW($B$3,$R$37,$R$38,$R$40,$R$41,$R$42,$Q86,EP$2,EP$4,EP$3)</f>
        <v>1</v>
      </c>
      <c r="EQ86" s="15">
        <f ca="1">_xll.DBRW($B$3,$R$37,$R$38,$R$40,$R$41,$R$42,$Q86,EQ$2,EQ$4,EQ$3)</f>
        <v>111.31222227231544</v>
      </c>
      <c r="ER86" s="15">
        <f ca="1">_xll.DBRW($B$3,$R$37,$R$38,$R$40,$R$41,$R$42,$Q86,ER$2,ER$4,ER$3)</f>
        <v>195797.1667</v>
      </c>
      <c r="ES86" s="15">
        <f ca="1">_xll.DBRW($B$3,$R$37,$R$38,$R$40,$R$41,$R$42,$Q86,ES$2,ES$4,ES$3)</f>
        <v>195797.1667</v>
      </c>
      <c r="ET86" s="15">
        <f ca="1">_xll.DBRW($B$3,$R$37,$R$38,$R$40,$R$41,$R$42,$Q86,ET$2,ET$4,ET$3)</f>
        <v>14.936117573158096</v>
      </c>
      <c r="EU86" s="15">
        <f ca="1">_xll.DBRW($B$3,$R$37,$R$38,$R$40,$R$41,$R$42,$Q86,EU$2,EU$4,EU$3)</f>
        <v>1</v>
      </c>
      <c r="EV86" s="15">
        <f ca="1">_xll.DBRW($B$3,$R$37,$R$38,$R$40,$R$41,$R$42,$Q86,EV$2,EV$4,EV$3)</f>
        <v>108.40459410160821</v>
      </c>
      <c r="EW86" s="15">
        <f ca="1">_xll.DBRW($B$3,$R$37,$R$38,$R$40,$R$41,$R$42,$Q86,EW$2,EW$4,EW$3)</f>
        <v>223853.56</v>
      </c>
      <c r="EX86" s="15">
        <f ca="1">_xll.DBRW($B$3,$R$37,$R$38,$R$40,$R$41,$R$42,$Q86,EX$2,EX$4,EX$3)</f>
        <v>223853.56</v>
      </c>
      <c r="EY86" s="15">
        <f ca="1">EO86-ET86</f>
        <v>-0.75885409797625591</v>
      </c>
      <c r="EZ86" s="15">
        <f ca="1">EP86-EU86</f>
        <v>0</v>
      </c>
      <c r="FA86" s="15">
        <f ca="1">EQ86-EV86</f>
        <v>2.9076281707072269</v>
      </c>
      <c r="FB86" s="15">
        <f ca="1">IF(AND(ER86&lt;&gt;0,EW86&lt;&gt;0),-1*EY86*ER86,0)</f>
        <v>148581.48232243513</v>
      </c>
      <c r="FC86" s="15">
        <f ca="1">IF(AND(ER86&lt;&gt;0,EW86&lt;&gt;0,ES86&lt;&gt;0,EX86&lt;&gt;0),EZ86/EU86*$AC86,)</f>
        <v>0</v>
      </c>
      <c r="FD86" s="15">
        <f ca="1">IF(AND(ES86&lt;&gt;0,EX86&lt;&gt;0),FA86*EK86*ES86,)</f>
        <v>72509.486275207411</v>
      </c>
      <c r="FE86" s="15">
        <f ca="1">IF(AND(ER86&lt;&gt;0,EW86&lt;&gt;0,ES86&lt;&gt;0,EX86&lt;&gt;0),$AM86-FB86-FC86-FD86-FH86,)</f>
        <v>5930.102260988846</v>
      </c>
      <c r="FF86" s="15">
        <f ca="1">IF(OR(ER86=0,EW86=0,ES86=0,EX86=0),$AM86-FB86-FC86-FD86-FH86,)</f>
        <v>0</v>
      </c>
      <c r="FG86" s="15">
        <f ca="1">SUM(FB86:FF86)</f>
        <v>227021.0708586314</v>
      </c>
      <c r="FH86" s="15">
        <f ca="1">IF($V86&lt;&gt;0,IF($V86&gt;0,$W86/$V86,-$W86/$V86))*$AH86</f>
        <v>340614.00047136832</v>
      </c>
      <c r="FI86" s="15">
        <f ca="1">SUM(FG86:FH86)</f>
        <v>567635.07132999972</v>
      </c>
      <c r="FJ86" s="20"/>
      <c r="FK86" s="85">
        <f ca="1">BL86+CK86+DJ86+EI86+FH86</f>
        <v>2125209.8237427231</v>
      </c>
      <c r="FL86" s="21"/>
      <c r="FM86" s="22"/>
      <c r="FN86" s="104">
        <f ca="1">_xll.DBRW($B$3,$R$37,$R$38,$R$40,$R$41,$R$42,$Q86,FN$2,FN$4,FN$3)</f>
        <v>3263555.2600000012</v>
      </c>
      <c r="FO86" s="105">
        <f ca="1">IF(U86&lt;&gt;0,FN86/U86,0)</f>
        <v>0.14974133976253903</v>
      </c>
      <c r="FP86" s="104">
        <f ca="1">_xll.DBRW($B$3,$R$37,$R$38,$R$40,$R$41,$R$42,$Q86,FP$2,FP$4,FP$3)</f>
        <v>3405469.6723299972</v>
      </c>
      <c r="FQ86" s="105">
        <f ca="1">IF(V86&lt;&gt;0,FP86/V86,0)</f>
        <v>0.14033478185117859</v>
      </c>
      <c r="FR86" s="86">
        <f ca="1">FN86-FP86</f>
        <v>-141914.412329996</v>
      </c>
      <c r="FS86" s="103">
        <f ca="1">(FO86-FQ86)*100</f>
        <v>0.94065579113604414</v>
      </c>
      <c r="FT86" s="23"/>
      <c r="FV86" s="37"/>
      <c r="FW86" s="37"/>
      <c r="FX86" s="37"/>
      <c r="FY86" s="37"/>
      <c r="FZ86" s="37"/>
      <c r="GA86" s="37"/>
      <c r="GB86" s="37"/>
      <c r="GC86" s="37"/>
      <c r="GD86" s="37"/>
      <c r="GE86" s="37"/>
      <c r="GF86" s="37"/>
      <c r="GG86" s="37"/>
      <c r="GH86" s="37"/>
    </row>
    <row r="87" spans="1:190" ht="15" hidden="1" customHeight="1" x14ac:dyDescent="0.25">
      <c r="A87">
        <f ca="1">IF(ROW()=ROW($A$60),0,1)</f>
        <v>1</v>
      </c>
      <c r="D87" s="30"/>
      <c r="E87" s="30"/>
      <c r="F87" s="30">
        <f ca="1">IF(A87&lt;&gt;0,IF((AO87+BN87+CM87+DL87+EK87)&lt;&gt;0,ROUND((1-(AO87+BN87+CM87+DL87+EK87))-FO87,5),"VERIF. ELIGIBILITE PMM"),"CHECK "&amp;D72)</f>
        <v>-2.7E-4</v>
      </c>
      <c r="G87" s="30"/>
      <c r="H87" s="30"/>
      <c r="I87" s="30"/>
      <c r="J87" s="30">
        <f ca="1">IF(A87&lt;&gt;0,IF((AP87+BO87+CN87+DM87+EL87)&lt;&gt;0,ROUND((1-(AP87+BO87+CN87+DM87+EL87))-FQ87,5),"VERIF. ELIGIBILITE PMM"),"CHECK "&amp;D73)</f>
        <v>0</v>
      </c>
      <c r="K87" s="30">
        <f ca="1">IF(A87&lt;&gt;0,ROUND(W87+AR87+BQ87+CP87+DO87+EN87+FK87-FR87,5),"CHECK ")</f>
        <v>-2854.7</v>
      </c>
      <c r="L87" s="4"/>
      <c r="M87" s="9"/>
      <c r="N87" s="10"/>
      <c r="O87" s="9"/>
      <c r="P87" s="11"/>
      <c r="Q87" s="130" t="s">
        <v>318</v>
      </c>
      <c r="R87" s="130"/>
      <c r="S87" s="12"/>
      <c r="T87" s="13"/>
      <c r="U87" s="84">
        <f ca="1">_xll.DBRW($B$3,$R$37,$R$38,$R$40,$R$41,$R$42,$Q87,U$2,U$4,U$3)</f>
        <v>10599351.26</v>
      </c>
      <c r="V87" s="84">
        <f ca="1">_xll.DBRW($B$3,$R$37,$R$38,$R$40,$R$41,$R$42,$Q87,V$2,V$4,V$3)</f>
        <v>13057884.329999994</v>
      </c>
      <c r="W87" s="85">
        <f ca="1">U87-V87</f>
        <v>-2458533.0699999947</v>
      </c>
      <c r="X87" s="106">
        <f ca="1">IF(V87&lt;&gt;0,W87/V87,0)</f>
        <v>-0.18827958709602047</v>
      </c>
      <c r="Y87" s="15">
        <f ca="1">_xll.DBRW($B$3,$R$37,$R$38,$R$40,$R$41,$R$42,$Q87,Y$2,Y$4,Y$3)</f>
        <v>-2899521.6699999995</v>
      </c>
      <c r="Z87" s="15">
        <f ca="1">_xll.DBRW($B$3,$R$37,$R$38,$R$40,$R$41,$R$42,$Q87,Z$2,Z$4,Z$3)</f>
        <v>-795927.96000000043</v>
      </c>
      <c r="AA87" s="15">
        <f ca="1">_xll.DBRW($B$3,$R$37,$R$38,$R$40,$R$41,$R$42,$Q87,AA$2,AA$4,AA$3)</f>
        <v>-2746995.0999999996</v>
      </c>
      <c r="AB87" s="15">
        <f ca="1">_xll.DBRW($B$3,$R$37,$R$38,$R$40,$R$41,$R$42,$Q87,AB$2,AB$4,AB$3)</f>
        <v>-1023616.4800000002</v>
      </c>
      <c r="AC87" s="15">
        <f ca="1">_xll.DBRW($B$3,$R$37,$R$38,$R$40,$R$41,$R$42,$Q87,AC$2,AC$4,AC$3)</f>
        <v>-771401.47999999986</v>
      </c>
      <c r="AD87" s="15">
        <f ca="1">_xll.DBRW($B$3,$R$37,$R$38,$R$40,$R$41,$R$42,$Q87,AD$2,AD$4,AD$3)</f>
        <v>-3844677.2600000007</v>
      </c>
      <c r="AE87" s="15">
        <f ca="1">_xll.DBRW($B$3,$R$37,$R$38,$R$40,$R$41,$R$42,$Q87,AE$2,AE$4,AE$3)</f>
        <v>-1010537.3499999995</v>
      </c>
      <c r="AF87" s="15">
        <f ca="1">_xll.DBRW($B$3,$R$37,$R$38,$R$40,$R$41,$R$42,$Q87,AF$2,AF$4,AF$3)</f>
        <v>-3727072.13</v>
      </c>
      <c r="AG87" s="15">
        <f ca="1">_xll.DBRW($B$3,$R$37,$R$38,$R$40,$R$41,$R$42,$Q87,AG$2,AG$4,AG$3)</f>
        <v>-1472750.3300000003</v>
      </c>
      <c r="AH87" s="15">
        <f ca="1">_xll.DBRW($B$3,$R$37,$R$38,$R$40,$R$41,$R$42,$Q87,AH$2,AH$4,AH$3)</f>
        <v>-1140479.4700000004</v>
      </c>
      <c r="AI87" s="15">
        <f ca="1">Y87-AD87</f>
        <v>945155.59000000125</v>
      </c>
      <c r="AJ87" s="15">
        <f ca="1">Z87-AE87</f>
        <v>214609.38999999908</v>
      </c>
      <c r="AK87" s="15">
        <f ca="1">AA87-AF87</f>
        <v>980077.03000000026</v>
      </c>
      <c r="AL87" s="15">
        <f ca="1">AB87-AG87</f>
        <v>449133.85000000009</v>
      </c>
      <c r="AM87" s="15">
        <f ca="1">AC87-AH87</f>
        <v>369077.99000000057</v>
      </c>
      <c r="AN87" s="20"/>
      <c r="AO87" s="16">
        <f ca="1">_xll.DBRW($B$3,$R$37,$R$38,$R$40,$R$41,$R$42,$Q87,AO$2,AO$4,AO$3)</f>
        <v>0.27355652236399225</v>
      </c>
      <c r="AP87" s="16">
        <f ca="1">_xll.DBRW($B$3,$R$37,$R$38,$R$40,$R$41,$R$42,$Q87,AP$2,AP$4,AP$3)</f>
        <v>0.29443339846157152</v>
      </c>
      <c r="AQ87" s="17">
        <f ca="1">-(AO87-AP87)*100</f>
        <v>2.0876876097579267</v>
      </c>
      <c r="AR87" s="14">
        <f ca="1">$Y87-$AD87-BL87</f>
        <v>221281.34296974179</v>
      </c>
      <c r="AS87" s="18">
        <f ca="1">_xll.DBRW($B$3,$R$37,$R$38,$R$40,$R$41,$R$42,$Q87,AS$2,AS$4,AS$3)</f>
        <v>12.615552155465949</v>
      </c>
      <c r="AT87" s="19">
        <f ca="1">_xll.DBRW($B$3,$R$37,$R$38,$R$40,$R$41,$R$42,$Q87,AT$2,AT$4,AT$3)</f>
        <v>2.9420603995623257E-2</v>
      </c>
      <c r="AU87" s="18">
        <f ca="1">_xll.DBRW($B$3,$R$37,$R$38,$R$40,$R$41,$R$42,$Q87,AU$2,AU$4,AU$3)</f>
        <v>1.3567841883083898</v>
      </c>
      <c r="AV87" s="15">
        <f ca="1">_xll.DBRW($B$3,$R$37,$R$38,$R$40,$R$41,$R$42,$Q87,AV$2,AV$4,AV$3)</f>
        <v>229837.08000000002</v>
      </c>
      <c r="AW87" s="15">
        <f ca="1">_xll.DBRW($B$3,$R$37,$R$38,$R$40,$R$41,$R$42,$Q87,AW$2,AW$4,AW$3)</f>
        <v>7812112.9000000004</v>
      </c>
      <c r="AX87" s="18">
        <f ca="1">_xll.DBRW($B$3,$R$37,$R$38,$R$40,$R$41,$R$42,$Q87,AX$2,AX$4,AX$3)</f>
        <v>10.613001739684638</v>
      </c>
      <c r="AY87" s="19">
        <f ca="1">_xll.DBRW($B$3,$R$37,$R$38,$R$40,$R$41,$R$42,$Q87,AY$2,AY$4,AY$3)</f>
        <v>3.4549436528769337E-2</v>
      </c>
      <c r="AZ87" s="18">
        <f ca="1">_xll.DBRW($B$3,$R$37,$R$38,$R$40,$R$41,$R$42,$Q87,AZ$2,AZ$4,AZ$3)</f>
        <v>1.2453520283393051</v>
      </c>
      <c r="BA87" s="15">
        <f ca="1">_xll.DBRW($B$3,$R$37,$R$38,$R$40,$R$41,$R$42,$Q87,BA$2,BA$4,BA$3)</f>
        <v>362261.05999999994</v>
      </c>
      <c r="BB87" s="15">
        <f ca="1">_xll.DBRW($B$3,$R$37,$R$38,$R$40,$R$41,$R$42,$Q87,BB$2,BB$4,BB$3)</f>
        <v>10485295.750000002</v>
      </c>
      <c r="BC87" s="18">
        <f ca="1">AS87-AX87</f>
        <v>2.002550415781311</v>
      </c>
      <c r="BD87" s="18">
        <f ca="1">AT87-AY87</f>
        <v>-5.1288325331460792E-3</v>
      </c>
      <c r="BE87" s="18">
        <f ca="1">AU87-AZ87</f>
        <v>0.11143215996908462</v>
      </c>
      <c r="BF87" s="15">
        <f ca="1">IF(AND(AV87&lt;&gt;0,BA87&lt;&gt;0),-1*BC87*AV87,0)</f>
        <v>-460260.34011596249</v>
      </c>
      <c r="BG87" s="15">
        <f ca="1">IF(AND(AV87&lt;&gt;0,BA87&lt;&gt;0,AW87&lt;&gt;0,BB87&lt;&gt;0),BD87/AY87*$Y87,)</f>
        <v>430431.36345435976</v>
      </c>
      <c r="BH87" s="15">
        <f ca="1">IF(AND(AW87&lt;&gt;0,BB87&lt;&gt;0),BE87*AO87*AW87,)</f>
        <v>238136.59191304527</v>
      </c>
      <c r="BI87" s="15">
        <f ca="1">IF(AND(AV87&lt;&gt;0,BA87&lt;&gt;0,AW87&lt;&gt;0,BB87&lt;&gt;0),$AI87-BF87-BG87-BH87-BL87,)</f>
        <v>12973.727718299255</v>
      </c>
      <c r="BJ87" s="15">
        <f ca="1">IF(OR(AV87=0,BA87=0,AW87=0,BB87=0),$AI87-BF87-BG87-BH87-BL87,)</f>
        <v>0</v>
      </c>
      <c r="BK87" s="15">
        <f ca="1">SUM(BF87:BJ87)</f>
        <v>221281.34296974179</v>
      </c>
      <c r="BL87" s="15">
        <f ca="1">IF($V87&lt;&gt;0,IF($V87&gt;0,$W87/$V87,-$W87/$V87))*$AD87</f>
        <v>723874.24703025946</v>
      </c>
      <c r="BM87" s="15">
        <f ca="1">SUM(BK87:BL87)</f>
        <v>945155.59000000125</v>
      </c>
      <c r="BN87" s="16">
        <f ca="1">_xll.DBRW($B$3,$R$37,$R$38,$R$40,$R$41,$R$42,$Q87,BN$2,BN$4,BN$3)</f>
        <v>7.5092139176827319E-2</v>
      </c>
      <c r="BO87" s="16">
        <f ca="1">_xll.DBRW($B$3,$R$37,$R$38,$R$40,$R$41,$R$42,$Q87,BO$2,BO$4,BO$3)</f>
        <v>7.7389056639009163E-2</v>
      </c>
      <c r="BP87" s="17">
        <f ca="1">-(BN87-BO87)*100</f>
        <v>0.22969174621818439</v>
      </c>
      <c r="BQ87" s="14">
        <f ca="1">$Z87-$AE87-CK87</f>
        <v>24345.834996892459</v>
      </c>
      <c r="BR87" s="15">
        <f ca="1">_xll.DBRW($B$3,$R$37,$R$38,$R$40,$R$41,$R$42,$Q87,BR$2,BR$4,BR$3)</f>
        <v>9.8049689082903596E-2</v>
      </c>
      <c r="BS87" s="15">
        <f ca="1">_xll.DBRW($B$3,$R$37,$R$38,$R$40,$R$41,$R$42,$Q87,BS$2,BS$4,BS$3)</f>
        <v>1.0391040303577794</v>
      </c>
      <c r="BT87" s="15">
        <f ca="1">_xll.DBRW($B$3,$R$37,$R$38,$R$40,$R$41,$R$42,$Q87,BT$2,BT$4,BT$3)</f>
        <v>1.3567841883083898</v>
      </c>
      <c r="BU87" s="15">
        <f ca="1">_xll.DBRW($B$3,$R$37,$R$38,$R$40,$R$41,$R$42,$Q87,BU$2,BU$4,BU$3)</f>
        <v>8117598</v>
      </c>
      <c r="BV87" s="15">
        <f ca="1">_xll.DBRW($B$3,$R$37,$R$38,$R$40,$R$41,$R$42,$Q87,BV$2,BV$4,BV$3)</f>
        <v>7812112.9000000004</v>
      </c>
      <c r="BW87" s="15">
        <f ca="1">_xll.DBRW($B$3,$R$37,$R$38,$R$40,$R$41,$R$42,$Q87,BW$2,BW$4,BW$3)</f>
        <v>9.4025969366447928E-2</v>
      </c>
      <c r="BX87" s="15">
        <f ca="1">_xll.DBRW($B$3,$R$37,$R$38,$R$40,$R$41,$R$42,$Q87,BX$2,BX$4,BX$3)</f>
        <v>1.0250000005960727</v>
      </c>
      <c r="BY87" s="15">
        <f ca="1">_xll.DBRW($B$3,$R$37,$R$38,$R$40,$R$41,$R$42,$Q87,BY$2,BY$4,BY$3)</f>
        <v>1.2453520283393051</v>
      </c>
      <c r="BZ87" s="15">
        <f ca="1">_xll.DBRW($B$3,$R$37,$R$38,$R$40,$R$41,$R$42,$Q87,BZ$2,BZ$4,BZ$3)</f>
        <v>10747428.15</v>
      </c>
      <c r="CA87" s="15">
        <f ca="1">_xll.DBRW($B$3,$R$37,$R$38,$R$40,$R$41,$R$42,$Q87,CA$2,CA$4,CA$3)</f>
        <v>10485295.750000002</v>
      </c>
      <c r="CB87" s="15">
        <f ca="1">BR87-BW87</f>
        <v>4.0237197164556676E-3</v>
      </c>
      <c r="CC87" s="15">
        <f ca="1">BS87-BX87</f>
        <v>1.4104029761706771E-2</v>
      </c>
      <c r="CD87" s="15">
        <f ca="1">BT87-BY87</f>
        <v>0.11143215996908462</v>
      </c>
      <c r="CE87" s="15">
        <f ca="1">IF(AND(BU87&lt;&gt;0,BZ87&lt;&gt;0),-1*CB87*BU87,0)</f>
        <v>-32662.939122861095</v>
      </c>
      <c r="CF87" s="15">
        <f ca="1">IF(AND(BU87&lt;&gt;0,BZ87&lt;&gt;0,BV87&lt;&gt;0,CA87&lt;&gt;0),CC87/BX87*$Z87,)</f>
        <v>-10951.991833645248</v>
      </c>
      <c r="CG87" s="15">
        <f ca="1">IF(AND(BV87&lt;&gt;0,CA87&lt;&gt;0),CD87*BN87*BV87,)</f>
        <v>65369.255130520432</v>
      </c>
      <c r="CH87" s="15">
        <f ca="1">IF(AND(BU87&lt;&gt;0,BZ87&lt;&gt;0,BV87&lt;&gt;0,CA87&lt;&gt;0),$AJ87-CE87-CF87-CG87-CK87,)</f>
        <v>2591.5108228783647</v>
      </c>
      <c r="CI87" s="15">
        <f ca="1">IF(OR(BU87=0,BZ87=0,BV87=0,CA87=0),$AJ87-CE87-CF87-CG87-CK87,)</f>
        <v>0</v>
      </c>
      <c r="CJ87" s="15">
        <f ca="1">SUM(CE87:CI87)</f>
        <v>24345.834996892452</v>
      </c>
      <c r="CK87" s="15">
        <f ca="1">IF($V87&lt;&gt;0,IF($V87&gt;0,$W87/$V87,-$W87/$V87))*$AE87</f>
        <v>190263.55500310662</v>
      </c>
      <c r="CL87" s="15">
        <f ca="1">SUM(CJ87:CK87)</f>
        <v>214609.38999999908</v>
      </c>
      <c r="CM87" s="16">
        <f ca="1">_xll.DBRW($B$3,$R$37,$R$38,$R$40,$R$41,$R$42,$Q87,CM$2,CM$4,CM$3)</f>
        <v>0.25916634260123567</v>
      </c>
      <c r="CN87" s="16">
        <f ca="1">_xll.DBRW($B$3,$R$37,$R$38,$R$40,$R$41,$R$42,$Q87,CN$2,CN$4,CN$3)</f>
        <v>0.28542695246864702</v>
      </c>
      <c r="CO87" s="17">
        <f ca="1">-(CM87-CN87)*100</f>
        <v>2.6260609867411357</v>
      </c>
      <c r="CP87" s="14">
        <f ca="1">$AA87-$AF87-DJ87</f>
        <v>278345.42828651471</v>
      </c>
      <c r="CQ87" s="15">
        <f ca="1">_xll.DBRW($B$3,$R$37,$R$38,$R$40,$R$41,$R$42,$Q87,CQ$2,CQ$4,CQ$3)</f>
        <v>0.9976760534918605</v>
      </c>
      <c r="CR87" s="15">
        <f ca="1">_xll.DBRW($B$3,$R$37,$R$38,$R$40,$R$41,$R$42,$Q87,CR$2,CR$4,CR$3)</f>
        <v>0.35245187508746828</v>
      </c>
      <c r="CS87" s="15">
        <f ca="1">_xll.DBRW($B$3,$R$37,$R$38,$R$40,$R$41,$R$42,$Q87,CS$2,CS$4,CS$3)</f>
        <v>1.3567841883083898</v>
      </c>
      <c r="CT87" s="15">
        <f ca="1">_xll.DBRW($B$3,$R$37,$R$38,$R$40,$R$41,$R$42,$Q87,CT$2,CT$4,CT$3)</f>
        <v>2753393.84</v>
      </c>
      <c r="CU87" s="15">
        <f ca="1">_xll.DBRW($B$3,$R$37,$R$38,$R$40,$R$41,$R$42,$Q87,CU$2,CU$4,CU$3)</f>
        <v>7812112.9000000004</v>
      </c>
      <c r="CV87" s="15">
        <f ca="1">_xll.DBRW($B$3,$R$37,$R$38,$R$40,$R$41,$R$42,$Q87,CV$2,CV$4,CV$3)</f>
        <v>1.0465872781789329</v>
      </c>
      <c r="CW87" s="15">
        <f ca="1">_xll.DBRW($B$3,$R$37,$R$38,$R$40,$R$41,$R$42,$Q87,CW$2,CW$4,CW$3)</f>
        <v>0.33963439228693182</v>
      </c>
      <c r="CX87" s="15">
        <f ca="1">_xll.DBRW($B$3,$R$37,$R$38,$R$40,$R$41,$R$42,$Q87,CX$2,CX$4,CX$3)</f>
        <v>1.2453520283393051</v>
      </c>
      <c r="CY87" s="15">
        <f ca="1">_xll.DBRW($B$3,$R$37,$R$38,$R$40,$R$41,$R$42,$Q87,CY$2,CY$4,CY$3)</f>
        <v>3561167.05</v>
      </c>
      <c r="CZ87" s="15">
        <f ca="1">_xll.DBRW($B$3,$R$37,$R$38,$R$40,$R$41,$R$42,$Q87,CZ$2,CZ$4,CZ$3)</f>
        <v>10485295.750000002</v>
      </c>
      <c r="DA87" s="15">
        <f ca="1">CQ87-CV87</f>
        <v>-4.891122468707243E-2</v>
      </c>
      <c r="DB87" s="15">
        <f ca="1">CR87-CW87</f>
        <v>1.2817482800536462E-2</v>
      </c>
      <c r="DC87" s="15">
        <f ca="1">CS87-CX87</f>
        <v>0.11143215996908462</v>
      </c>
      <c r="DD87" s="15">
        <f ca="1">IF(AND(CT87&lt;&gt;0,CY87&lt;&gt;0),-1*DA87*CT87,0)</f>
        <v>134671.86476024115</v>
      </c>
      <c r="DE87" s="15">
        <f ca="1">IF(AND(CT87&lt;&gt;0,CY87&lt;&gt;0,CU87&lt;&gt;0,CZ87&lt;&gt;0),DB87/CW87*$AA87,)</f>
        <v>-103669.01364235808</v>
      </c>
      <c r="DF87" s="15">
        <f ca="1">IF(AND(CU87&lt;&gt;0,CZ87&lt;&gt;0),DC87*CM87*CU87,)</f>
        <v>225609.64378508503</v>
      </c>
      <c r="DG87" s="15">
        <f ca="1">IF(AND(CT87&lt;&gt;0,CY87&lt;&gt;0,CU87&lt;&gt;0,CZ87&lt;&gt;0),$AK87-DD87-DE87-DF87-DJ87,)</f>
        <v>21732.933383546653</v>
      </c>
      <c r="DH87" s="15">
        <f ca="1">IF(OR(CT87=0,CY87=0,CU87=0,CZ87=0),$AK87-DD87-DE87-DF87-DJ87,)</f>
        <v>0</v>
      </c>
      <c r="DI87" s="15">
        <f ca="1">SUM(DD87:DH87)</f>
        <v>278345.42828651477</v>
      </c>
      <c r="DJ87" s="15">
        <f ca="1">IF($V87&lt;&gt;0,IF($V87&gt;0,$W87/$V87,-$W87/$V87))*$AF87</f>
        <v>701731.60171348555</v>
      </c>
      <c r="DK87" s="15">
        <f ca="1">SUM(DI87:DJ87)</f>
        <v>980077.03000000026</v>
      </c>
      <c r="DL87" s="16">
        <f ca="1">_xll.DBRW($B$3,$R$37,$R$38,$R$40,$R$41,$R$42,$Q87,DL$2,DL$4,DL$3)</f>
        <v>9.6573502933423871E-2</v>
      </c>
      <c r="DM87" s="16">
        <f ca="1">_xll.DBRW($B$3,$R$37,$R$38,$R$40,$R$41,$R$42,$Q87,DM$2,DM$4,DM$3)</f>
        <v>0.11278629008961362</v>
      </c>
      <c r="DN87" s="17">
        <f ca="1">-(DL87-DM87)*100</f>
        <v>1.6212787156189747</v>
      </c>
      <c r="DO87" s="14">
        <f ca="1">$AB87-$AG87-EI87</f>
        <v>171845.02597207215</v>
      </c>
      <c r="DP87" s="15">
        <f ca="1">_xll.DBRW($B$3,$R$37,$R$38,$R$40,$R$41,$R$42,$Q87,DP$2,DP$4,DP$3)</f>
        <v>7818.8400763844711</v>
      </c>
      <c r="DQ87" s="15">
        <f ca="1">_xll.DBRW($B$3,$R$37,$R$38,$R$40,$R$41,$R$42,$Q87,DQ$2,DQ$4,DQ$3)</f>
        <v>1.6758163680233892E-5</v>
      </c>
      <c r="DR87" s="15">
        <f ca="1">_xll.DBRW($B$3,$R$37,$R$38,$R$40,$R$41,$R$42,$Q87,DR$2,DR$4,DR$3)</f>
        <v>1.3567841883083898</v>
      </c>
      <c r="DS87" s="15">
        <f ca="1">_xll.DBRW($B$3,$R$37,$R$38,$R$40,$R$41,$R$42,$Q87,DS$2,DS$4,DS$3)</f>
        <v>130.91666666666666</v>
      </c>
      <c r="DT87" s="15">
        <f ca="1">_xll.DBRW($B$3,$R$37,$R$38,$R$40,$R$41,$R$42,$Q87,DT$2,DT$4,DT$3)</f>
        <v>7812112.9000000004</v>
      </c>
      <c r="DU87" s="15">
        <f ca="1">_xll.DBRW($B$3,$R$37,$R$38,$R$40,$R$41,$R$42,$Q87,DU$2,DU$4,DU$3)</f>
        <v>11317.966032660901</v>
      </c>
      <c r="DV87" s="15">
        <f ca="1">_xll.DBRW($B$3,$R$37,$R$38,$R$40,$R$41,$R$42,$Q87,DV$2,DV$4,DV$3)</f>
        <v>1.2410236497144105E-5</v>
      </c>
      <c r="DW87" s="15">
        <f ca="1">_xll.DBRW($B$3,$R$37,$R$38,$R$40,$R$41,$R$42,$Q87,DW$2,DW$4,DW$3)</f>
        <v>1.2453520283393051</v>
      </c>
      <c r="DX87" s="15">
        <f ca="1">_xll.DBRW($B$3,$R$37,$R$38,$R$40,$R$41,$R$42,$Q87,DX$2,DX$4,DX$3)</f>
        <v>130.125</v>
      </c>
      <c r="DY87" s="15">
        <f ca="1">_xll.DBRW($B$3,$R$37,$R$38,$R$40,$R$41,$R$42,$Q87,DY$2,DY$4,DY$3)</f>
        <v>10485295.750000002</v>
      </c>
      <c r="DZ87" s="15">
        <f ca="1">DP87-DU87</f>
        <v>-3499.1259562764299</v>
      </c>
      <c r="EA87" s="15">
        <f ca="1">DQ87-DV87</f>
        <v>4.3479271830897867E-6</v>
      </c>
      <c r="EB87" s="15">
        <f ca="1">DR87-DW87</f>
        <v>0.11143215996908462</v>
      </c>
      <c r="EC87" s="15">
        <f ca="1">IF(AND(DS87&lt;&gt;0,DX87&lt;&gt;0),-1*DZ87*DS87,0)</f>
        <v>458093.9064425226</v>
      </c>
      <c r="ED87" s="15">
        <f ca="1">IF(AND(DS87&lt;&gt;0,DX87&lt;&gt;0,DT87&lt;&gt;0,DY87&lt;&gt;0),EA87/DV87*$AB87,)</f>
        <v>-358624.10192383337</v>
      </c>
      <c r="EE87" s="15">
        <f ca="1">IF(AND(DT87&lt;&gt;0,DY87&lt;&gt;0),EB87*DL87*DT87,)</f>
        <v>84069.22510540433</v>
      </c>
      <c r="EF87" s="15">
        <f ca="1">IF(AND(DS87&lt;&gt;0,DX87&lt;&gt;0,DT87&lt;&gt;0,DY87&lt;&gt;0),$AL87-EC87-ED87-EE87-EI87,)</f>
        <v>-11694.003652021405</v>
      </c>
      <c r="EG87" s="15">
        <f ca="1">IF(OR(DS87=0,DX87=0,DT87=0,DY87=0),$AL87-EC87-ED87-EE87-EI87,)</f>
        <v>0</v>
      </c>
      <c r="EH87" s="15">
        <f ca="1">SUM(EC87:EG87)</f>
        <v>171845.02597207215</v>
      </c>
      <c r="EI87" s="15">
        <f ca="1">IF($V87&lt;&gt;0,IF($V87&gt;0,$W87/$V87,-$W87/$V87))*$AG87</f>
        <v>277288.82402792794</v>
      </c>
      <c r="EJ87" s="15">
        <f ca="1">SUM(EH87:EI87)</f>
        <v>449133.85000000009</v>
      </c>
      <c r="EK87" s="16">
        <f ca="1">_xll.DBRW($B$3,$R$37,$R$38,$R$40,$R$41,$R$42,$Q87,EK$2,EK$4,EK$3)</f>
        <v>7.2778178690155057E-2</v>
      </c>
      <c r="EL87" s="16">
        <f ca="1">_xll.DBRW($B$3,$R$37,$R$38,$R$40,$R$41,$R$42,$Q87,EL$2,EL$4,EL$3)</f>
        <v>8.7340295041501578E-2</v>
      </c>
      <c r="EM87" s="17">
        <f ca="1">-(EK87-EL87)*100</f>
        <v>1.4562116351346521</v>
      </c>
      <c r="EN87" s="14">
        <f ca="1">$AC87-$AH87-FH87</f>
        <v>154348.98629691222</v>
      </c>
      <c r="EO87" s="15">
        <f ca="1">_xll.DBRW($B$3,$R$37,$R$38,$R$40,$R$41,$R$42,$Q87,EO$2,EO$4,EO$3)</f>
        <v>9.8744282100684977E-2</v>
      </c>
      <c r="EP87" s="15">
        <f ca="1">_xll.DBRW($B$3,$R$37,$R$38,$R$40,$R$41,$R$42,$Q87,EP$2,EP$4,EP$3)</f>
        <v>1</v>
      </c>
      <c r="EQ87" s="15">
        <f ca="1">_xll.DBRW($B$3,$R$37,$R$38,$R$40,$R$41,$R$42,$Q87,EQ$2,EQ$4,EQ$3)</f>
        <v>1.3567841883083898</v>
      </c>
      <c r="ER87" s="15">
        <f ca="1">_xll.DBRW($B$3,$R$37,$R$38,$R$40,$R$41,$R$42,$Q87,ER$2,ER$4,ER$3)</f>
        <v>7812112.9000000004</v>
      </c>
      <c r="ES87" s="15">
        <f ca="1">_xll.DBRW($B$3,$R$37,$R$38,$R$40,$R$41,$R$42,$Q87,ES$2,ES$4,ES$3)</f>
        <v>7812112.9000000004</v>
      </c>
      <c r="ET87" s="15">
        <f ca="1">_xll.DBRW($B$3,$R$37,$R$38,$R$40,$R$41,$R$42,$Q87,ET$2,ET$4,ET$3)</f>
        <v>0.10876941358568734</v>
      </c>
      <c r="EU87" s="15">
        <f ca="1">_xll.DBRW($B$3,$R$37,$R$38,$R$40,$R$41,$R$42,$Q87,EU$2,EU$4,EU$3)</f>
        <v>1</v>
      </c>
      <c r="EV87" s="15">
        <f ca="1">_xll.DBRW($B$3,$R$37,$R$38,$R$40,$R$41,$R$42,$Q87,EV$2,EV$4,EV$3)</f>
        <v>1.2453520283393051</v>
      </c>
      <c r="EW87" s="15">
        <f ca="1">_xll.DBRW($B$3,$R$37,$R$38,$R$40,$R$41,$R$42,$Q87,EW$2,EW$4,EW$3)</f>
        <v>10485295.750000002</v>
      </c>
      <c r="EX87" s="15">
        <f ca="1">_xll.DBRW($B$3,$R$37,$R$38,$R$40,$R$41,$R$42,$Q87,EX$2,EX$4,EX$3)</f>
        <v>10485295.750000002</v>
      </c>
      <c r="EY87" s="15">
        <f ca="1">EO87-ET87</f>
        <v>-1.0025131485002364E-2</v>
      </c>
      <c r="EZ87" s="15">
        <f ca="1">EP87-EU87</f>
        <v>0</v>
      </c>
      <c r="FA87" s="15">
        <f ca="1">EQ87-EV87</f>
        <v>0.11143215996908462</v>
      </c>
      <c r="FB87" s="15">
        <f ca="1">IF(AND(ER87&lt;&gt;0,EW87&lt;&gt;0),-1*EY87*ER87,0)</f>
        <v>78317.458998183123</v>
      </c>
      <c r="FC87" s="15">
        <f ca="1">IF(AND(ER87&lt;&gt;0,EW87&lt;&gt;0,ES87&lt;&gt;0,EX87&lt;&gt;0),EZ87/EU87*$AC87,)</f>
        <v>0</v>
      </c>
      <c r="FD87" s="15">
        <f ca="1">IF(AND(ES87&lt;&gt;0,EX87&lt;&gt;0),FA87*EK87*ES87,)</f>
        <v>63354.904826036087</v>
      </c>
      <c r="FE87" s="15">
        <f ca="1">IF(AND(ER87&lt;&gt;0,EW87&lt;&gt;0,ES87&lt;&gt;0,EX87&lt;&gt;0),$AM87-FB87-FC87-FD87-FH87,)</f>
        <v>12676.622472693009</v>
      </c>
      <c r="FF87" s="15">
        <f ca="1">IF(OR(ER87=0,EW87=0,ES87=0,EX87=0),$AM87-FB87-FC87-FD87-FH87,)</f>
        <v>0</v>
      </c>
      <c r="FG87" s="15">
        <f ca="1">SUM(FB87:FF87)</f>
        <v>154348.98629691222</v>
      </c>
      <c r="FH87" s="15">
        <f ca="1">IF($V87&lt;&gt;0,IF($V87&gt;0,$W87/$V87,-$W87/$V87))*$AH87</f>
        <v>214729.00370308835</v>
      </c>
      <c r="FI87" s="15">
        <f ca="1">SUM(FG87:FH87)</f>
        <v>369077.99000000057</v>
      </c>
      <c r="FJ87" s="20"/>
      <c r="FK87" s="85">
        <f ca="1">BL87+CK87+DJ87+EI87+FH87</f>
        <v>2107887.2314778683</v>
      </c>
      <c r="FL87" s="21"/>
      <c r="FM87" s="22"/>
      <c r="FN87" s="104">
        <f ca="1">_xll.DBRW($B$3,$R$37,$R$38,$R$40,$R$41,$R$42,$Q87,FN$2,FN$4,FN$3)</f>
        <v>2364743.2699999986</v>
      </c>
      <c r="FO87" s="105">
        <f ca="1">IF(U87&lt;&gt;0,FN87/U87,0)</f>
        <v>0.22310264203849006</v>
      </c>
      <c r="FP87" s="104">
        <f ca="1">_xll.DBRW($B$3,$R$37,$R$38,$R$40,$R$41,$R$42,$Q87,FP$2,FP$4,FP$3)</f>
        <v>1862367.7900000007</v>
      </c>
      <c r="FQ87" s="105">
        <f ca="1">IF(V87&lt;&gt;0,FP87/V87,0)</f>
        <v>0.14262400729965735</v>
      </c>
      <c r="FR87" s="86">
        <f ca="1">FN87-FP87</f>
        <v>502375.47999999789</v>
      </c>
      <c r="FS87" s="103">
        <f ca="1">(FO87-FQ87)*100</f>
        <v>8.0478634738832717</v>
      </c>
      <c r="FT87" s="23"/>
      <c r="FV87" s="37"/>
      <c r="FW87" s="37"/>
      <c r="FX87" s="37"/>
      <c r="FY87" s="37"/>
      <c r="FZ87" s="37"/>
      <c r="GA87" s="37"/>
      <c r="GB87" s="37"/>
      <c r="GC87" s="37"/>
      <c r="GD87" s="37"/>
      <c r="GE87" s="37"/>
      <c r="GF87" s="37"/>
      <c r="GG87" s="37"/>
      <c r="GH87" s="37"/>
    </row>
    <row r="88" spans="1:190" ht="15" hidden="1" customHeight="1" x14ac:dyDescent="0.25">
      <c r="A88">
        <f ca="1">IF(ROW()=ROW($A$60),0,1)</f>
        <v>1</v>
      </c>
      <c r="D88" s="30"/>
      <c r="E88" s="30"/>
      <c r="F88" s="30">
        <f ca="1">IF(A88&lt;&gt;0,IF((AO88+BN88+CM88+DL88+EK88)&lt;&gt;0,ROUND((1-(AO88+BN88+CM88+DL88+EK88))-FO88,5),"VERIF. ELIGIBILITE PMM"),"CHECK "&amp;D73)</f>
        <v>0</v>
      </c>
      <c r="G88" s="30"/>
      <c r="H88" s="30"/>
      <c r="I88" s="30"/>
      <c r="J88" s="30">
        <f ca="1">IF(A88&lt;&gt;0,IF((AP88+BO88+CN88+DM88+EL88)&lt;&gt;0,ROUND((1-(AP88+BO88+CN88+DM88+EL88))-FQ88,5),"VERIF. ELIGIBILITE PMM"),"CHECK "&amp;D74)</f>
        <v>0</v>
      </c>
      <c r="K88" s="30">
        <f ca="1">IF(A88&lt;&gt;0,ROUND(W88+AR88+BQ88+CP88+DO88+EN88+FK88-FR88,5),"CHECK ")</f>
        <v>0</v>
      </c>
      <c r="L88" s="4"/>
      <c r="M88" s="9"/>
      <c r="N88" s="10"/>
      <c r="O88" s="9"/>
      <c r="P88" s="11"/>
      <c r="Q88" s="130" t="s">
        <v>249</v>
      </c>
      <c r="R88" s="130"/>
      <c r="S88" s="12"/>
      <c r="T88" s="13"/>
      <c r="U88" s="84">
        <f ca="1">_xll.DBRW($B$3,$R$37,$R$38,$R$40,$R$41,$R$42,$Q88,U$2,U$4,U$3)</f>
        <v>17494770.250000004</v>
      </c>
      <c r="V88" s="84">
        <f ca="1">_xll.DBRW($B$3,$R$37,$R$38,$R$40,$R$41,$R$42,$Q88,V$2,V$4,V$3)</f>
        <v>19900945.727700002</v>
      </c>
      <c r="W88" s="85">
        <f ca="1">U88-V88</f>
        <v>-2406175.4776999988</v>
      </c>
      <c r="X88" s="106">
        <f ca="1">IF(V88&lt;&gt;0,W88/V88,0)</f>
        <v>-0.12090759457480747</v>
      </c>
      <c r="Y88" s="15">
        <f ca="1">_xll.DBRW($B$3,$R$37,$R$38,$R$40,$R$41,$R$42,$Q88,Y$2,Y$4,Y$3)</f>
        <v>-9446251.6400000006</v>
      </c>
      <c r="Z88" s="15">
        <f ca="1">_xll.DBRW($B$3,$R$37,$R$38,$R$40,$R$41,$R$42,$Q88,Z$2,Z$4,Z$3)</f>
        <v>-1288831.8299999998</v>
      </c>
      <c r="AA88" s="15">
        <f ca="1">_xll.DBRW($B$3,$R$37,$R$38,$R$40,$R$41,$R$42,$Q88,AA$2,AA$4,AA$3)</f>
        <v>-1556538.4299999995</v>
      </c>
      <c r="AB88" s="15">
        <f ca="1">_xll.DBRW($B$3,$R$37,$R$38,$R$40,$R$41,$R$42,$Q88,AB$2,AB$4,AB$3)</f>
        <v>-1181103.01</v>
      </c>
      <c r="AC88" s="15">
        <f ca="1">_xll.DBRW($B$3,$R$37,$R$38,$R$40,$R$41,$R$42,$Q88,AC$2,AC$4,AC$3)</f>
        <v>-2637787.7000000007</v>
      </c>
      <c r="AD88" s="15">
        <f ca="1">_xll.DBRW($B$3,$R$37,$R$38,$R$40,$R$41,$R$42,$Q88,AD$2,AD$4,AD$3)</f>
        <v>-10077871.190000001</v>
      </c>
      <c r="AE88" s="15">
        <f ca="1">_xll.DBRW($B$3,$R$37,$R$38,$R$40,$R$41,$R$42,$Q88,AE$2,AE$4,AE$3)</f>
        <v>-1111668.9209</v>
      </c>
      <c r="AF88" s="15">
        <f ca="1">_xll.DBRW($B$3,$R$37,$R$38,$R$40,$R$41,$R$42,$Q88,AF$2,AF$4,AF$3)</f>
        <v>-801898.22403299983</v>
      </c>
      <c r="AG88" s="15">
        <f ca="1">_xll.DBRW($B$3,$R$37,$R$38,$R$40,$R$41,$R$42,$Q88,AG$2,AG$4,AG$3)</f>
        <v>-1956805.5305300001</v>
      </c>
      <c r="AH88" s="15">
        <f ca="1">_xll.DBRW($B$3,$R$37,$R$38,$R$40,$R$41,$R$42,$Q88,AH$2,AH$4,AH$3)</f>
        <v>-2949567.0418800004</v>
      </c>
      <c r="AI88" s="15">
        <f ca="1">Y88-AD88</f>
        <v>631619.55000000075</v>
      </c>
      <c r="AJ88" s="15">
        <f ca="1">Z88-AE88</f>
        <v>-177162.90909999982</v>
      </c>
      <c r="AK88" s="15">
        <f ca="1">AA88-AF88</f>
        <v>-754640.20596699964</v>
      </c>
      <c r="AL88" s="15">
        <f ca="1">AB88-AG88</f>
        <v>775702.5205300001</v>
      </c>
      <c r="AM88" s="15">
        <f ca="1">AC88-AH88</f>
        <v>311779.34187999973</v>
      </c>
      <c r="AN88" s="20"/>
      <c r="AO88" s="16">
        <f ca="1">_xll.DBRW($B$3,$R$37,$R$38,$R$40,$R$41,$R$42,$Q88,AO$2,AO$4,AO$3)</f>
        <v>0.53994716735419834</v>
      </c>
      <c r="AP88" s="16">
        <f ca="1">_xll.DBRW($B$3,$R$37,$R$38,$R$40,$R$41,$R$42,$Q88,AP$2,AP$4,AP$3)</f>
        <v>0.50640162170648384</v>
      </c>
      <c r="AQ88" s="17">
        <f ca="1">-(AO88-AP88)*100</f>
        <v>-3.3545545647714503</v>
      </c>
      <c r="AR88" s="14">
        <f ca="1">$Y88-$AD88-BL88</f>
        <v>-586871.61401765188</v>
      </c>
      <c r="AS88" s="18">
        <f ca="1">_xll.DBRW($B$3,$R$37,$R$38,$R$40,$R$41,$R$42,$Q88,AS$2,AS$4,AS$3)</f>
        <v>39.239143940499396</v>
      </c>
      <c r="AT88" s="19">
        <f ca="1">_xll.DBRW($B$3,$R$37,$R$38,$R$40,$R$41,$R$42,$Q88,AT$2,AT$4,AT$3)</f>
        <v>1.6559393769094755</v>
      </c>
      <c r="AU88" s="18">
        <f ca="1">_xll.DBRW($B$3,$R$37,$R$38,$R$40,$R$41,$R$42,$Q88,AU$2,AU$4,AU$3)</f>
        <v>120.34074349475621</v>
      </c>
      <c r="AV88" s="15">
        <f ca="1">_xll.DBRW($B$3,$R$37,$R$38,$R$40,$R$41,$R$42,$Q88,AV$2,AV$4,AV$3)</f>
        <v>240735.416</v>
      </c>
      <c r="AW88" s="15">
        <f ca="1">_xll.DBRW($B$3,$R$37,$R$38,$R$40,$R$41,$R$42,$Q88,AW$2,AW$4,AW$3)</f>
        <v>145376.95000000001</v>
      </c>
      <c r="AX88" s="18">
        <f ca="1">_xll.DBRW($B$3,$R$37,$R$38,$R$40,$R$41,$R$42,$Q88,AX$2,AX$4,AX$3)</f>
        <v>37.817795935822105</v>
      </c>
      <c r="AY88" s="19">
        <f ca="1">_xll.DBRW($B$3,$R$37,$R$38,$R$40,$R$41,$R$42,$Q88,AY$2,AY$4,AY$3)</f>
        <v>1.688639702366872</v>
      </c>
      <c r="AZ88" s="18">
        <f ca="1">_xll.DBRW($B$3,$R$37,$R$38,$R$40,$R$41,$R$42,$Q88,AZ$2,AZ$4,AZ$3)</f>
        <v>126.10668871485582</v>
      </c>
      <c r="BA88" s="15">
        <f ca="1">_xll.DBRW($B$3,$R$37,$R$38,$R$40,$R$41,$R$42,$Q88,BA$2,BA$4,BA$3)</f>
        <v>266484.89</v>
      </c>
      <c r="BB88" s="15">
        <f ca="1">_xll.DBRW($B$3,$R$37,$R$38,$R$40,$R$41,$R$42,$Q88,BB$2,BB$4,BB$3)</f>
        <v>157810.39000000001</v>
      </c>
      <c r="BC88" s="18">
        <f ca="1">AS88-AX88</f>
        <v>1.4213480046772915</v>
      </c>
      <c r="BD88" s="18">
        <f ca="1">AT88-AY88</f>
        <v>-3.270032545739654E-2</v>
      </c>
      <c r="BE88" s="18">
        <f ca="1">AU88-AZ88</f>
        <v>-5.76594522009961</v>
      </c>
      <c r="BF88" s="15">
        <f ca="1">IF(AND(AV88&lt;&gt;0,BA88&lt;&gt;0),-1*BC88*AV88,0)</f>
        <v>-342168.80318675772</v>
      </c>
      <c r="BG88" s="15">
        <f ca="1">IF(AND(AV88&lt;&gt;0,BA88&lt;&gt;0,AW88&lt;&gt;0,BB88&lt;&gt;0),BD88/AY88*$Y88,)</f>
        <v>182925.64278069753</v>
      </c>
      <c r="BH88" s="15">
        <f ca="1">IF(AND(AW88&lt;&gt;0,BB88&lt;&gt;0),BE88*AO88*AW88,)</f>
        <v>-452602.8999803334</v>
      </c>
      <c r="BI88" s="15">
        <f ca="1">IF(AND(AV88&lt;&gt;0,BA88&lt;&gt;0,AW88&lt;&gt;0,BB88&lt;&gt;0),$AI88-BF88-BG88-BH88-BL88,)</f>
        <v>24974.446368741803</v>
      </c>
      <c r="BJ88" s="15">
        <f ca="1">IF(OR(AV88=0,BA88=0,AW88=0,BB88=0),$AI88-BF88-BG88-BH88-BL88,)</f>
        <v>0</v>
      </c>
      <c r="BK88" s="15">
        <f ca="1">SUM(BF88:BJ88)</f>
        <v>-586871.61401765177</v>
      </c>
      <c r="BL88" s="15">
        <f ca="1">IF($V88&lt;&gt;0,IF($V88&gt;0,$W88/$V88,-$W88/$V88))*$AD88</f>
        <v>1218491.1640176526</v>
      </c>
      <c r="BM88" s="15">
        <f ca="1">SUM(BK88:BL88)</f>
        <v>631619.55000000086</v>
      </c>
      <c r="BN88" s="16">
        <f ca="1">_xll.DBRW($B$3,$R$37,$R$38,$R$40,$R$41,$R$42,$Q88,BN$2,BN$4,BN$3)</f>
        <v>7.3669548761293391E-2</v>
      </c>
      <c r="BO88" s="16">
        <f ca="1">_xll.DBRW($B$3,$R$37,$R$38,$R$40,$R$41,$R$42,$Q88,BO$2,BO$4,BO$3)</f>
        <v>5.5860105148303349E-2</v>
      </c>
      <c r="BP88" s="17">
        <f ca="1">-(BN88-BO88)*100</f>
        <v>-1.7809443612990041</v>
      </c>
      <c r="BQ88" s="14">
        <f ca="1">$Z88-$AE88-CK88</f>
        <v>-311572.12428959075</v>
      </c>
      <c r="BR88" s="15">
        <f ca="1">_xll.DBRW($B$3,$R$37,$R$38,$R$40,$R$41,$R$42,$Q88,BR$2,BR$4,BR$3)</f>
        <v>0.22712169830954648</v>
      </c>
      <c r="BS88" s="15">
        <f ca="1">_xll.DBRW($B$3,$R$37,$R$38,$R$40,$R$41,$R$42,$Q88,BS$2,BS$4,BS$3)</f>
        <v>39.0339114969739</v>
      </c>
      <c r="BT88" s="15">
        <f ca="1">_xll.DBRW($B$3,$R$37,$R$38,$R$40,$R$41,$R$42,$Q88,BT$2,BT$4,BT$3)</f>
        <v>120.34074349475621</v>
      </c>
      <c r="BU88" s="15">
        <f ca="1">_xll.DBRW($B$3,$R$37,$R$38,$R$40,$R$41,$R$42,$Q88,BU$2,BU$4,BU$3)</f>
        <v>5674631</v>
      </c>
      <c r="BV88" s="15">
        <f ca="1">_xll.DBRW($B$3,$R$37,$R$38,$R$40,$R$41,$R$42,$Q88,BV$2,BV$4,BV$3)</f>
        <v>145376.95000000001</v>
      </c>
      <c r="BW88" s="15">
        <f ca="1">_xll.DBRW($B$3,$R$37,$R$38,$R$40,$R$41,$R$42,$Q88,BW$2,BW$4,BW$3)</f>
        <v>0.21541908906232982</v>
      </c>
      <c r="BX88" s="15">
        <f ca="1">_xll.DBRW($B$3,$R$37,$R$38,$R$40,$R$41,$R$42,$Q88,BX$2,BX$4,BX$3)</f>
        <v>32.7005973434322</v>
      </c>
      <c r="BY88" s="15">
        <f ca="1">_xll.DBRW($B$3,$R$37,$R$38,$R$40,$R$41,$R$42,$Q88,BY$2,BY$4,BY$3)</f>
        <v>126.10668871485582</v>
      </c>
      <c r="BZ88" s="15">
        <f ca="1">_xll.DBRW($B$3,$R$37,$R$38,$R$40,$R$41,$R$42,$Q88,BZ$2,BZ$4,BZ$3)</f>
        <v>5160494.0199999996</v>
      </c>
      <c r="CA88" s="15">
        <f ca="1">_xll.DBRW($B$3,$R$37,$R$38,$R$40,$R$41,$R$42,$Q88,CA$2,CA$4,CA$3)</f>
        <v>157810.39000000001</v>
      </c>
      <c r="CB88" s="15">
        <f ca="1">BR88-BW88</f>
        <v>1.1702609247216667E-2</v>
      </c>
      <c r="CC88" s="15">
        <f ca="1">BS88-BX88</f>
        <v>6.3333141535416999</v>
      </c>
      <c r="CD88" s="15">
        <f ca="1">BT88-BY88</f>
        <v>-5.76594522009961</v>
      </c>
      <c r="CE88" s="15">
        <f ca="1">IF(AND(BU88&lt;&gt;0,BZ88&lt;&gt;0),-1*CB88*BU88,0)</f>
        <v>-66407.989215142356</v>
      </c>
      <c r="CF88" s="15">
        <f ca="1">IF(AND(BU88&lt;&gt;0,BZ88&lt;&gt;0,BV88&lt;&gt;0,CA88&lt;&gt;0),CC88/BX88*$Z88,)</f>
        <v>-249615.5279595672</v>
      </c>
      <c r="CG88" s="15">
        <f ca="1">IF(AND(BV88&lt;&gt;0,CA88&lt;&gt;0),CD88*BN88*BV88,)</f>
        <v>-61752.43324821697</v>
      </c>
      <c r="CH88" s="15">
        <f ca="1">IF(AND(BU88&lt;&gt;0,BZ88&lt;&gt;0,BV88&lt;&gt;0,CA88&lt;&gt;0),$AJ88-CE88-CF88-CG88-CK88,)</f>
        <v>66203.826133335766</v>
      </c>
      <c r="CI88" s="15">
        <f ca="1">IF(OR(BU88=0,BZ88=0,BV88=0,CA88=0),$AJ88-CE88-CF88-CG88-CK88,)</f>
        <v>0</v>
      </c>
      <c r="CJ88" s="15">
        <f ca="1">SUM(CE88:CI88)</f>
        <v>-311572.12428959081</v>
      </c>
      <c r="CK88" s="15">
        <f ca="1">IF($V88&lt;&gt;0,IF($V88&gt;0,$W88/$V88,-$W88/$V88))*$AE88</f>
        <v>134409.21518959093</v>
      </c>
      <c r="CL88" s="15">
        <f ca="1">SUM(CJ88:CK88)</f>
        <v>-177162.90909999987</v>
      </c>
      <c r="CM88" s="16">
        <f ca="1">_xll.DBRW($B$3,$R$37,$R$38,$R$40,$R$41,$R$42,$Q88,CM$2,CM$4,CM$3)</f>
        <v>8.8971641682462216E-2</v>
      </c>
      <c r="CN88" s="16">
        <f ca="1">_xll.DBRW($B$3,$R$37,$R$38,$R$40,$R$41,$R$42,$Q88,CN$2,CN$4,CN$3)</f>
        <v>4.0294478212502378E-2</v>
      </c>
      <c r="CO88" s="17">
        <f ca="1">-(CM88-CN88)*100</f>
        <v>-4.8677163469959837</v>
      </c>
      <c r="CP88" s="14">
        <f ca="1">$AA88-$AF88-DJ88</f>
        <v>-851595.79132863972</v>
      </c>
      <c r="CQ88" s="15">
        <f ca="1">_xll.DBRW($B$3,$R$37,$R$38,$R$40,$R$41,$R$42,$Q88,CQ$2,CQ$4,CQ$3)</f>
        <v>1.09135218858183</v>
      </c>
      <c r="CR88" s="15">
        <f ca="1">_xll.DBRW($B$3,$R$37,$R$38,$R$40,$R$41,$R$42,$Q88,CR$2,CR$4,CR$3)</f>
        <v>9.8106858831059522</v>
      </c>
      <c r="CS88" s="15">
        <f ca="1">_xll.DBRW($B$3,$R$37,$R$38,$R$40,$R$41,$R$42,$Q88,CS$2,CS$4,CS$3)</f>
        <v>120.34074349475621</v>
      </c>
      <c r="CT88" s="15">
        <f ca="1">_xll.DBRW($B$3,$R$37,$R$38,$R$40,$R$41,$R$42,$Q88,CT$2,CT$4,CT$3)</f>
        <v>1426247.591094</v>
      </c>
      <c r="CU88" s="15">
        <f ca="1">_xll.DBRW($B$3,$R$37,$R$38,$R$40,$R$41,$R$42,$Q88,CU$2,CU$4,CU$3)</f>
        <v>145376.95000000001</v>
      </c>
      <c r="CV88" s="15">
        <f ca="1">_xll.DBRW($B$3,$R$37,$R$38,$R$40,$R$41,$R$42,$Q88,CV$2,CV$4,CV$3)</f>
        <v>1.4037527774821799</v>
      </c>
      <c r="CW88" s="15">
        <f ca="1">_xll.DBRW($B$3,$R$37,$R$38,$R$40,$R$41,$R$42,$Q88,CW$2,CW$4,CW$3)</f>
        <v>3.6198704660700729</v>
      </c>
      <c r="CX88" s="15">
        <f ca="1">_xll.DBRW($B$3,$R$37,$R$38,$R$40,$R$41,$R$42,$Q88,CX$2,CX$4,CX$3)</f>
        <v>126.10668871485582</v>
      </c>
      <c r="CY88" s="15">
        <f ca="1">_xll.DBRW($B$3,$R$37,$R$38,$R$40,$R$41,$R$42,$Q88,CY$2,CY$4,CY$3)</f>
        <v>571253.17000000004</v>
      </c>
      <c r="CZ88" s="15">
        <f ca="1">_xll.DBRW($B$3,$R$37,$R$38,$R$40,$R$41,$R$42,$Q88,CZ$2,CZ$4,CZ$3)</f>
        <v>157810.39000000001</v>
      </c>
      <c r="DA88" s="15">
        <f ca="1">CQ88-CV88</f>
        <v>-0.31240058890034983</v>
      </c>
      <c r="DB88" s="15">
        <f ca="1">CR88-CW88</f>
        <v>6.1908154170358793</v>
      </c>
      <c r="DC88" s="15">
        <f ca="1">CS88-CX88</f>
        <v>-5.76594522009961</v>
      </c>
      <c r="DD88" s="15">
        <f ca="1">IF(AND(CT88&lt;&gt;0,CY88&lt;&gt;0),-1*DA88*CT88,0)</f>
        <v>445560.58737547096</v>
      </c>
      <c r="DE88" s="15">
        <f ca="1">IF(AND(CT88&lt;&gt;0,CY88&lt;&gt;0,CU88&lt;&gt;0,CZ88&lt;&gt;0),DB88/CW88*$AA88,)</f>
        <v>-2662040.5895668538</v>
      </c>
      <c r="DF88" s="15">
        <f ca="1">IF(AND(CU88&lt;&gt;0,CZ88&lt;&gt;0),DC88*CM88*CU88,)</f>
        <v>-74579.191217569038</v>
      </c>
      <c r="DG88" s="15">
        <f ca="1">IF(AND(CT88&lt;&gt;0,CY88&lt;&gt;0,CU88&lt;&gt;0,CZ88&lt;&gt;0),$AK88-DD88-DE88-DF88-DJ88,)</f>
        <v>1439463.4020803121</v>
      </c>
      <c r="DH88" s="15">
        <f ca="1">IF(OR(CT88=0,CY88=0,CU88=0,CZ88=0),$AK88-DD88-DE88-DF88-DJ88,)</f>
        <v>0</v>
      </c>
      <c r="DI88" s="15">
        <f ca="1">SUM(DD88:DH88)</f>
        <v>-851595.79132863996</v>
      </c>
      <c r="DJ88" s="15">
        <f ca="1">IF($V88&lt;&gt;0,IF($V88&gt;0,$W88/$V88,-$W88/$V88))*$AF88</f>
        <v>96955.585361640071</v>
      </c>
      <c r="DK88" s="15">
        <f ca="1">SUM(DI88:DJ88)</f>
        <v>-754640.20596699987</v>
      </c>
      <c r="DL88" s="16">
        <f ca="1">_xll.DBRW($B$3,$R$37,$R$38,$R$40,$R$41,$R$42,$Q88,DL$2,DL$4,DL$3)</f>
        <v>6.7511775983454259E-2</v>
      </c>
      <c r="DM88" s="16">
        <f ca="1">_xll.DBRW($B$3,$R$37,$R$38,$R$40,$R$41,$R$42,$Q88,DM$2,DM$4,DM$3)</f>
        <v>9.8327263302182416E-2</v>
      </c>
      <c r="DN88" s="17">
        <f ca="1">-(DL88-DM88)*100</f>
        <v>3.0815487318728159</v>
      </c>
      <c r="DO88" s="14">
        <f ca="1">$AB88-$AG88-EI88</f>
        <v>539109.87078293785</v>
      </c>
      <c r="DP88" s="15">
        <f ca="1">_xll.DBRW($B$3,$R$37,$R$38,$R$40,$R$41,$R$42,$Q88,DP$2,DP$4,DP$3)</f>
        <v>8113.5633660451413</v>
      </c>
      <c r="DQ88" s="15">
        <f ca="1">_xll.DBRW($B$3,$R$37,$R$38,$R$40,$R$41,$R$42,$Q88,DQ$2,DQ$4,DQ$3)</f>
        <v>1.0013377538284341E-3</v>
      </c>
      <c r="DR88" s="15">
        <f ca="1">_xll.DBRW($B$3,$R$37,$R$38,$R$40,$R$41,$R$42,$Q88,DR$2,DR$4,DR$3)</f>
        <v>120.34074349475621</v>
      </c>
      <c r="DS88" s="15">
        <f ca="1">_xll.DBRW($B$3,$R$37,$R$38,$R$40,$R$41,$R$42,$Q88,DS$2,DS$4,DS$3)</f>
        <v>145.57142857142858</v>
      </c>
      <c r="DT88" s="15">
        <f ca="1">_xll.DBRW($B$3,$R$37,$R$38,$R$40,$R$41,$R$42,$Q88,DT$2,DT$4,DT$3)</f>
        <v>145376.95000000001</v>
      </c>
      <c r="DU88" s="15">
        <f ca="1">_xll.DBRW($B$3,$R$37,$R$38,$R$40,$R$41,$R$42,$Q88,DU$2,DU$4,DU$3)</f>
        <v>16443.743954033613</v>
      </c>
      <c r="DV88" s="15">
        <f ca="1">_xll.DBRW($B$3,$R$37,$R$38,$R$40,$R$41,$R$42,$Q88,DV$2,DV$4,DV$3)</f>
        <v>7.5406948807363056E-4</v>
      </c>
      <c r="DW88" s="15">
        <f ca="1">_xll.DBRW($B$3,$R$37,$R$38,$R$40,$R$41,$R$42,$Q88,DW$2,DW$4,DW$3)</f>
        <v>126.10668871485582</v>
      </c>
      <c r="DX88" s="15">
        <f ca="1">_xll.DBRW($B$3,$R$37,$R$38,$R$40,$R$41,$R$42,$Q88,DX$2,DX$4,DX$3)</f>
        <v>119</v>
      </c>
      <c r="DY88" s="15">
        <f ca="1">_xll.DBRW($B$3,$R$37,$R$38,$R$40,$R$41,$R$42,$Q88,DY$2,DY$4,DY$3)</f>
        <v>157810.39000000001</v>
      </c>
      <c r="DZ88" s="15">
        <f ca="1">DP88-DU88</f>
        <v>-8330.1805879884705</v>
      </c>
      <c r="EA88" s="15">
        <f ca="1">DQ88-DV88</f>
        <v>2.472682657548035E-4</v>
      </c>
      <c r="EB88" s="15">
        <f ca="1">DR88-DW88</f>
        <v>-5.76594522009961</v>
      </c>
      <c r="EC88" s="15">
        <f ca="1">IF(AND(DS88&lt;&gt;0,DX88&lt;&gt;0),-1*DZ88*DS88,0)</f>
        <v>1212636.2884514646</v>
      </c>
      <c r="ED88" s="15">
        <f ca="1">IF(AND(DS88&lt;&gt;0,DX88&lt;&gt;0,DT88&lt;&gt;0,DY88&lt;&gt;0),EA88/DV88*$AB88,)</f>
        <v>-387297.58673375921</v>
      </c>
      <c r="EE88" s="15">
        <f ca="1">IF(AND(DT88&lt;&gt;0,DY88&lt;&gt;0),EB88*DL88*DT88,)</f>
        <v>-56590.76932037995</v>
      </c>
      <c r="EF88" s="15">
        <f ca="1">IF(AND(DS88&lt;&gt;0,DX88&lt;&gt;0,DT88&lt;&gt;0,DY88&lt;&gt;0),$AL88-EC88-ED88-EE88-EI88,)</f>
        <v>-229638.06161438767</v>
      </c>
      <c r="EG88" s="15">
        <f ca="1">IF(OR(DS88=0,DX88=0,DT88=0,DY88=0),$AL88-EC88-ED88-EE88-EI88,)</f>
        <v>0</v>
      </c>
      <c r="EH88" s="15">
        <f ca="1">SUM(EC88:EG88)</f>
        <v>539109.87078293785</v>
      </c>
      <c r="EI88" s="15">
        <f ca="1">IF($V88&lt;&gt;0,IF($V88&gt;0,$W88/$V88,-$W88/$V88))*$AG88</f>
        <v>236592.6497470623</v>
      </c>
      <c r="EJ88" s="15">
        <f ca="1">SUM(EH88:EI88)</f>
        <v>775702.5205300001</v>
      </c>
      <c r="EK88" s="16">
        <f ca="1">_xll.DBRW($B$3,$R$37,$R$38,$R$40,$R$41,$R$42,$Q88,EK$2,EK$4,EK$3)</f>
        <v>0.15077578398035837</v>
      </c>
      <c r="EL88" s="16">
        <f ca="1">_xll.DBRW($B$3,$R$37,$R$38,$R$40,$R$41,$R$42,$Q88,EL$2,EL$4,EL$3)</f>
        <v>0.14821240569359057</v>
      </c>
      <c r="EM88" s="17">
        <f ca="1">-(EK88-EL88)*100</f>
        <v>-0.2563378286767809</v>
      </c>
      <c r="EN88" s="14">
        <f ca="1">$AC88-$AH88-FH88</f>
        <v>-44845.714190841536</v>
      </c>
      <c r="EO88" s="15">
        <f ca="1">_xll.DBRW($B$3,$R$37,$R$38,$R$40,$R$41,$R$42,$Q88,EO$2,EO$4,EO$3)</f>
        <v>18.144469945201077</v>
      </c>
      <c r="EP88" s="15">
        <f ca="1">_xll.DBRW($B$3,$R$37,$R$38,$R$40,$R$41,$R$42,$Q88,EP$2,EP$4,EP$3)</f>
        <v>1</v>
      </c>
      <c r="EQ88" s="15">
        <f ca="1">_xll.DBRW($B$3,$R$37,$R$38,$R$40,$R$41,$R$42,$Q88,EQ$2,EQ$4,EQ$3)</f>
        <v>120.34074349475621</v>
      </c>
      <c r="ER88" s="15">
        <f ca="1">_xll.DBRW($B$3,$R$37,$R$38,$R$40,$R$41,$R$42,$Q88,ER$2,ER$4,ER$3)</f>
        <v>145376.95000000001</v>
      </c>
      <c r="ES88" s="15">
        <f ca="1">_xll.DBRW($B$3,$R$37,$R$38,$R$40,$R$41,$R$42,$Q88,ES$2,ES$4,ES$3)</f>
        <v>145376.95000000001</v>
      </c>
      <c r="ET88" s="15">
        <f ca="1">_xll.DBRW($B$3,$R$37,$R$38,$R$40,$R$41,$R$42,$Q88,ET$2,ET$4,ET$3)</f>
        <v>18.69057570848155</v>
      </c>
      <c r="EU88" s="15">
        <f ca="1">_xll.DBRW($B$3,$R$37,$R$38,$R$40,$R$41,$R$42,$Q88,EU$2,EU$4,EU$3)</f>
        <v>1</v>
      </c>
      <c r="EV88" s="15">
        <f ca="1">_xll.DBRW($B$3,$R$37,$R$38,$R$40,$R$41,$R$42,$Q88,EV$2,EV$4,EV$3)</f>
        <v>126.10668871485582</v>
      </c>
      <c r="EW88" s="15">
        <f ca="1">_xll.DBRW($B$3,$R$37,$R$38,$R$40,$R$41,$R$42,$Q88,EW$2,EW$4,EW$3)</f>
        <v>157810.39000000001</v>
      </c>
      <c r="EX88" s="15">
        <f ca="1">_xll.DBRW($B$3,$R$37,$R$38,$R$40,$R$41,$R$42,$Q88,EX$2,EX$4,EX$3)</f>
        <v>157810.39000000001</v>
      </c>
      <c r="EY88" s="15">
        <f ca="1">EO88-ET88</f>
        <v>-0.54610576328047244</v>
      </c>
      <c r="EZ88" s="15">
        <f ca="1">EP88-EU88</f>
        <v>0</v>
      </c>
      <c r="FA88" s="15">
        <f ca="1">EQ88-EV88</f>
        <v>-5.76594522009961</v>
      </c>
      <c r="FB88" s="15">
        <f ca="1">IF(AND(ER88&lt;&gt;0,EW88&lt;&gt;0),-1*EY88*ER88,0)</f>
        <v>79391.190243137084</v>
      </c>
      <c r="FC88" s="15">
        <f ca="1">IF(AND(ER88&lt;&gt;0,EW88&lt;&gt;0,ES88&lt;&gt;0,EX88&lt;&gt;0),EZ88/EU88*$AC88,)</f>
        <v>0</v>
      </c>
      <c r="FD88" s="15">
        <f ca="1">IF(AND(ES88&lt;&gt;0,EX88&lt;&gt;0),FA88*EK88*ES88,)</f>
        <v>-126385.61919068819</v>
      </c>
      <c r="FE88" s="15">
        <f ca="1">IF(AND(ER88&lt;&gt;0,EW88&lt;&gt;0,ES88&lt;&gt;0,EX88&lt;&gt;0),$AM88-FB88-FC88-FD88-FH88,)</f>
        <v>2148.7147567095817</v>
      </c>
      <c r="FF88" s="15">
        <f ca="1">IF(OR(ER88=0,EW88=0,ES88=0,EX88=0),$AM88-FB88-FC88-FD88-FH88,)</f>
        <v>0</v>
      </c>
      <c r="FG88" s="15">
        <f ca="1">SUM(FB88:FF88)</f>
        <v>-44845.714190841521</v>
      </c>
      <c r="FH88" s="15">
        <f ca="1">IF($V88&lt;&gt;0,IF($V88&gt;0,$W88/$V88,-$W88/$V88))*$AH88</f>
        <v>356625.05607084127</v>
      </c>
      <c r="FI88" s="15">
        <f ca="1">SUM(FG88:FH88)</f>
        <v>311779.34187999973</v>
      </c>
      <c r="FJ88" s="20"/>
      <c r="FK88" s="85">
        <f ca="1">BL88+CK88+DJ88+EI88+FH88</f>
        <v>2043073.670386787</v>
      </c>
      <c r="FL88" s="21"/>
      <c r="FM88" s="22"/>
      <c r="FN88" s="104">
        <f ca="1">_xll.DBRW($B$3,$R$37,$R$38,$R$40,$R$41,$R$42,$Q88,FN$2,FN$4,FN$3)</f>
        <v>1384257.6400000004</v>
      </c>
      <c r="FO88" s="105">
        <f ca="1">IF(U88&lt;&gt;0,FN88/U88,0)</f>
        <v>7.9124082238233459E-2</v>
      </c>
      <c r="FP88" s="104">
        <f ca="1">_xll.DBRW($B$3,$R$37,$R$38,$R$40,$R$41,$R$42,$Q88,FP$2,FP$4,FP$3)</f>
        <v>3003134.8203570028</v>
      </c>
      <c r="FQ88" s="105">
        <f ca="1">IF(V88&lt;&gt;0,FP88/V88,0)</f>
        <v>0.15090412593693767</v>
      </c>
      <c r="FR88" s="86">
        <f ca="1">FN88-FP88</f>
        <v>-1618877.1803570024</v>
      </c>
      <c r="FS88" s="103">
        <f ca="1">(FO88-FQ88)*100</f>
        <v>-7.178004369870421</v>
      </c>
      <c r="FT88" s="23"/>
      <c r="FV88" s="37"/>
      <c r="FW88" s="37"/>
      <c r="FX88" s="37"/>
      <c r="FY88" s="37"/>
      <c r="FZ88" s="37"/>
      <c r="GA88" s="37"/>
      <c r="GB88" s="37"/>
      <c r="GC88" s="37"/>
      <c r="GD88" s="37"/>
      <c r="GE88" s="37"/>
      <c r="GF88" s="37"/>
      <c r="GG88" s="37"/>
      <c r="GH88" s="37"/>
    </row>
    <row r="89" spans="1:190" ht="15" hidden="1" customHeight="1" x14ac:dyDescent="0.25">
      <c r="A89">
        <f ca="1">IF(ROW()=ROW($A$60),0,1)</f>
        <v>1</v>
      </c>
      <c r="D89" s="30"/>
      <c r="E89" s="30"/>
      <c r="F89" s="30">
        <f ca="1">IF(A89&lt;&gt;0,IF((AO89+BN89+CM89+DL89+EK89)&lt;&gt;0,ROUND((1-(AO89+BN89+CM89+DL89+EK89))-FO89,5),"VERIF. ELIGIBILITE PMM"),"CHECK "&amp;D74)</f>
        <v>0</v>
      </c>
      <c r="G89" s="30"/>
      <c r="H89" s="30"/>
      <c r="I89" s="30"/>
      <c r="J89" s="30">
        <f ca="1">IF(A89&lt;&gt;0,IF((AP89+BO89+CN89+DM89+EL89)&lt;&gt;0,ROUND((1-(AP89+BO89+CN89+DM89+EL89))-FQ89,5),"VERIF. ELIGIBILITE PMM"),"CHECK "&amp;D75)</f>
        <v>0</v>
      </c>
      <c r="K89" s="30">
        <f ca="1">IF(A89&lt;&gt;0,ROUND(W89+AR89+BQ89+CP89+DO89+EN89+FK89-FR89,5),"CHECK ")</f>
        <v>0</v>
      </c>
      <c r="L89" s="4"/>
      <c r="M89" s="9"/>
      <c r="N89" s="10"/>
      <c r="O89" s="9"/>
      <c r="P89" s="11"/>
      <c r="Q89" s="130" t="s">
        <v>456</v>
      </c>
      <c r="R89" s="130"/>
      <c r="S89" s="12"/>
      <c r="T89" s="13"/>
      <c r="U89" s="84">
        <f ca="1">_xll.DBRW($B$3,$R$37,$R$38,$R$40,$R$41,$R$42,$Q89,U$2,U$4,U$3)</f>
        <v>11862826.43</v>
      </c>
      <c r="V89" s="84">
        <f ca="1">_xll.DBRW($B$3,$R$37,$R$38,$R$40,$R$41,$R$42,$Q89,V$2,V$4,V$3)</f>
        <v>14145868.775</v>
      </c>
      <c r="W89" s="85">
        <f ca="1">U89-V89</f>
        <v>-2283042.3450000007</v>
      </c>
      <c r="X89" s="106">
        <f ca="1">IF(V89&lt;&gt;0,W89/V89,0)</f>
        <v>-0.16139286892260887</v>
      </c>
      <c r="Y89" s="15">
        <f ca="1">_xll.DBRW($B$3,$R$37,$R$38,$R$40,$R$41,$R$42,$Q89,Y$2,Y$4,Y$3)</f>
        <v>-5718117.0800000001</v>
      </c>
      <c r="Z89" s="15">
        <f ca="1">_xll.DBRW($B$3,$R$37,$R$38,$R$40,$R$41,$R$42,$Q89,Z$2,Z$4,Z$3)</f>
        <v>-925754.03999999992</v>
      </c>
      <c r="AA89" s="15">
        <f ca="1">_xll.DBRW($B$3,$R$37,$R$38,$R$40,$R$41,$R$42,$Q89,AA$2,AA$4,AA$3)</f>
        <v>-1075169.68</v>
      </c>
      <c r="AB89" s="15">
        <f ca="1">_xll.DBRW($B$3,$R$37,$R$38,$R$40,$R$41,$R$42,$Q89,AB$2,AB$4,AB$3)</f>
        <v>-1068729.54</v>
      </c>
      <c r="AC89" s="15">
        <f ca="1">_xll.DBRW($B$3,$R$37,$R$38,$R$40,$R$41,$R$42,$Q89,AC$2,AC$4,AC$3)</f>
        <v>-1811683.9400000002</v>
      </c>
      <c r="AD89" s="15">
        <f ca="1">_xll.DBRW($B$3,$R$37,$R$38,$R$40,$R$41,$R$42,$Q89,AD$2,AD$4,AD$3)</f>
        <v>-6272511.6809999999</v>
      </c>
      <c r="AE89" s="15">
        <f ca="1">_xll.DBRW($B$3,$R$37,$R$38,$R$40,$R$41,$R$42,$Q89,AE$2,AE$4,AE$3)</f>
        <v>-1191871.3000999999</v>
      </c>
      <c r="AF89" s="15">
        <f ca="1">_xll.DBRW($B$3,$R$37,$R$38,$R$40,$R$41,$R$42,$Q89,AF$2,AF$4,AF$3)</f>
        <v>-1476248.8659000001</v>
      </c>
      <c r="AG89" s="15">
        <f ca="1">_xll.DBRW($B$3,$R$37,$R$38,$R$40,$R$41,$R$42,$Q89,AG$2,AG$4,AG$3)</f>
        <v>-1330903.9155700002</v>
      </c>
      <c r="AH89" s="15">
        <f ca="1">_xll.DBRW($B$3,$R$37,$R$38,$R$40,$R$41,$R$42,$Q89,AH$2,AH$4,AH$3)</f>
        <v>-1978608.5235699993</v>
      </c>
      <c r="AI89" s="15">
        <f ca="1">Y89-AD89</f>
        <v>554394.60099999979</v>
      </c>
      <c r="AJ89" s="15">
        <f ca="1">Z89-AE89</f>
        <v>266117.26009999996</v>
      </c>
      <c r="AK89" s="15">
        <f ca="1">AA89-AF89</f>
        <v>401079.18590000016</v>
      </c>
      <c r="AL89" s="15">
        <f ca="1">AB89-AG89</f>
        <v>262174.37557000015</v>
      </c>
      <c r="AM89" s="15">
        <f ca="1">AC89-AH89</f>
        <v>166924.58356999909</v>
      </c>
      <c r="AN89" s="20"/>
      <c r="AO89" s="16">
        <f ca="1">_xll.DBRW($B$3,$R$37,$R$38,$R$40,$R$41,$R$42,$Q89,AO$2,AO$4,AO$3)</f>
        <v>0.48201978792671252</v>
      </c>
      <c r="AP89" s="16">
        <f ca="1">_xll.DBRW($B$3,$R$37,$R$38,$R$40,$R$41,$R$42,$Q89,AP$2,AP$4,AP$3)</f>
        <v>0.44341650419417239</v>
      </c>
      <c r="AQ89" s="17">
        <f ca="1">-(AO89-AP89)*100</f>
        <v>-3.8603283732540126</v>
      </c>
      <c r="AR89" s="14">
        <f ca="1">$Y89-$AD89-BL89</f>
        <v>-457944.05454716622</v>
      </c>
      <c r="AS89" s="18">
        <f ca="1">_xll.DBRW($B$3,$R$37,$R$38,$R$40,$R$41,$R$42,$Q89,AS$2,AS$4,AS$3)</f>
        <v>37.509639133737046</v>
      </c>
      <c r="AT89" s="19">
        <f ca="1">_xll.DBRW($B$3,$R$37,$R$38,$R$40,$R$41,$R$42,$Q89,AT$2,AT$4,AT$3)</f>
        <v>1.6407587800908601</v>
      </c>
      <c r="AU89" s="18">
        <f ca="1">_xll.DBRW($B$3,$R$37,$R$38,$R$40,$R$41,$R$42,$Q89,AU$2,AU$4,AU$3)</f>
        <v>127.67996519693942</v>
      </c>
      <c r="AV89" s="15">
        <f ca="1">_xll.DBRW($B$3,$R$37,$R$38,$R$40,$R$41,$R$42,$Q89,AV$2,AV$4,AV$3)</f>
        <v>152443.9374</v>
      </c>
      <c r="AW89" s="15">
        <f ca="1">_xll.DBRW($B$3,$R$37,$R$38,$R$40,$R$41,$R$42,$Q89,AW$2,AW$4,AW$3)</f>
        <v>92910.633329999997</v>
      </c>
      <c r="AX89" s="18">
        <f ca="1">_xll.DBRW($B$3,$R$37,$R$38,$R$40,$R$41,$R$42,$Q89,AX$2,AX$4,AX$3)</f>
        <v>36.225278602049315</v>
      </c>
      <c r="AY89" s="19">
        <f ca="1">_xll.DBRW($B$3,$R$37,$R$38,$R$40,$R$41,$R$42,$Q89,AY$2,AY$4,AY$3)</f>
        <v>1.6153346480933495</v>
      </c>
      <c r="AZ89" s="18">
        <f ca="1">_xll.DBRW($B$3,$R$37,$R$38,$R$40,$R$41,$R$42,$Q89,AZ$2,AZ$4,AZ$3)</f>
        <v>131.96610209416269</v>
      </c>
      <c r="BA89" s="15">
        <f ca="1">_xll.DBRW($B$3,$R$37,$R$38,$R$40,$R$41,$R$42,$Q89,BA$2,BA$4,BA$3)</f>
        <v>173152.89</v>
      </c>
      <c r="BB89" s="15">
        <f ca="1">_xll.DBRW($B$3,$R$37,$R$38,$R$40,$R$41,$R$42,$Q89,BB$2,BB$4,BB$3)</f>
        <v>107193.2</v>
      </c>
      <c r="BC89" s="18">
        <f ca="1">AS89-AX89</f>
        <v>1.2843605316877316</v>
      </c>
      <c r="BD89" s="18">
        <f ca="1">AT89-AY89</f>
        <v>2.5424131997510591E-2</v>
      </c>
      <c r="BE89" s="18">
        <f ca="1">AU89-AZ89</f>
        <v>-4.2861368972232725</v>
      </c>
      <c r="BF89" s="15">
        <f ca="1">IF(AND(AV89&lt;&gt;0,BA89&lt;&gt;0),-1*BC89*AV89,0)</f>
        <v>-195792.97649163526</v>
      </c>
      <c r="BG89" s="15">
        <f ca="1">IF(AND(AV89&lt;&gt;0,BA89&lt;&gt;0,AW89&lt;&gt;0,BB89&lt;&gt;0),BD89/AY89*$Y89,)</f>
        <v>-89998.789780641469</v>
      </c>
      <c r="BH89" s="15">
        <f ca="1">IF(AND(AW89&lt;&gt;0,BB89&lt;&gt;0),BE89*AO89*AW89,)</f>
        <v>-191953.62844458301</v>
      </c>
      <c r="BI89" s="15">
        <f ca="1">IF(AND(AV89&lt;&gt;0,BA89&lt;&gt;0,AW89&lt;&gt;0,BB89&lt;&gt;0),$AI89-BF89-BG89-BH89-BL89,)</f>
        <v>19801.34016969346</v>
      </c>
      <c r="BJ89" s="15">
        <f ca="1">IF(OR(AV89=0,BA89=0,AW89=0,BB89=0),$AI89-BF89-BG89-BH89-BL89,)</f>
        <v>0</v>
      </c>
      <c r="BK89" s="15">
        <f ca="1">SUM(BF89:BJ89)</f>
        <v>-457944.05454716634</v>
      </c>
      <c r="BL89" s="15">
        <f ca="1">IF($V89&lt;&gt;0,IF($V89&gt;0,$W89/$V89,-$W89/$V89))*$AD89</f>
        <v>1012338.655547166</v>
      </c>
      <c r="BM89" s="15">
        <f ca="1">SUM(BK89:BL89)</f>
        <v>554394.60099999967</v>
      </c>
      <c r="BN89" s="16">
        <f ca="1">_xll.DBRW($B$3,$R$37,$R$38,$R$40,$R$41,$R$42,$Q89,BN$2,BN$4,BN$3)</f>
        <v>7.8038235277459095E-2</v>
      </c>
      <c r="BO89" s="16">
        <f ca="1">_xll.DBRW($B$3,$R$37,$R$38,$R$40,$R$41,$R$42,$Q89,BO$2,BO$4,BO$3)</f>
        <v>8.4255786552070555E-2</v>
      </c>
      <c r="BP89" s="17">
        <f ca="1">-(BN89-BO89)*100</f>
        <v>0.62175512746114603</v>
      </c>
      <c r="BQ89" s="14">
        <f ca="1">$Z89-$AE89-CK89</f>
        <v>73757.731590341253</v>
      </c>
      <c r="BR89" s="15">
        <f ca="1">_xll.DBRW($B$3,$R$37,$R$38,$R$40,$R$41,$R$42,$Q89,BR$2,BR$4,BR$3)</f>
        <v>0.21995237692461947</v>
      </c>
      <c r="BS89" s="15">
        <f ca="1">_xll.DBRW($B$3,$R$37,$R$38,$R$40,$R$41,$R$42,$Q89,BS$2,BS$4,BS$3)</f>
        <v>45.30034775514752</v>
      </c>
      <c r="BT89" s="15">
        <f ca="1">_xll.DBRW($B$3,$R$37,$R$38,$R$40,$R$41,$R$42,$Q89,BT$2,BT$4,BT$3)</f>
        <v>127.67996519693942</v>
      </c>
      <c r="BU89" s="15">
        <f ca="1">_xll.DBRW($B$3,$R$37,$R$38,$R$40,$R$41,$R$42,$Q89,BU$2,BU$4,BU$3)</f>
        <v>4208884</v>
      </c>
      <c r="BV89" s="15">
        <f ca="1">_xll.DBRW($B$3,$R$37,$R$38,$R$40,$R$41,$R$42,$Q89,BV$2,BV$4,BV$3)</f>
        <v>92910.633329999997</v>
      </c>
      <c r="BW89" s="15">
        <f ca="1">_xll.DBRW($B$3,$R$37,$R$38,$R$40,$R$41,$R$42,$Q89,BW$2,BW$4,BW$3)</f>
        <v>0.24745582597967425</v>
      </c>
      <c r="BX89" s="15">
        <f ca="1">_xll.DBRW($B$3,$R$37,$R$38,$R$40,$R$41,$R$42,$Q89,BX$2,BX$4,BX$3)</f>
        <v>44.932899381677196</v>
      </c>
      <c r="BY89" s="15">
        <f ca="1">_xll.DBRW($B$3,$R$37,$R$38,$R$40,$R$41,$R$42,$Q89,BY$2,BY$4,BY$3)</f>
        <v>131.96610209416269</v>
      </c>
      <c r="BZ89" s="15">
        <f ca="1">_xll.DBRW($B$3,$R$37,$R$38,$R$40,$R$41,$R$42,$Q89,BZ$2,BZ$4,BZ$3)</f>
        <v>4816501.2699999996</v>
      </c>
      <c r="CA89" s="15">
        <f ca="1">_xll.DBRW($B$3,$R$37,$R$38,$R$40,$R$41,$R$42,$Q89,CA$2,CA$4,CA$3)</f>
        <v>107193.2</v>
      </c>
      <c r="CB89" s="15">
        <f ca="1">BR89-BW89</f>
        <v>-2.7503449055054779E-2</v>
      </c>
      <c r="CC89" s="15">
        <f ca="1">BS89-BX89</f>
        <v>0.36744837347032444</v>
      </c>
      <c r="CD89" s="15">
        <f ca="1">BT89-BY89</f>
        <v>-4.2861368972232725</v>
      </c>
      <c r="CE89" s="15">
        <f ca="1">IF(AND(BU89&lt;&gt;0,BZ89&lt;&gt;0),-1*CB89*BU89,0)</f>
        <v>115758.82667263519</v>
      </c>
      <c r="CF89" s="15">
        <f ca="1">IF(AND(BU89&lt;&gt;0,BZ89&lt;&gt;0,BV89&lt;&gt;0,CA89&lt;&gt;0),CC89/BX89*$Z89,)</f>
        <v>-7570.551219988608</v>
      </c>
      <c r="CG89" s="15">
        <f ca="1">IF(AND(BV89&lt;&gt;0,CA89&lt;&gt;0),CD89*BN89*BV89,)</f>
        <v>-31076.986451846427</v>
      </c>
      <c r="CH89" s="15">
        <f ca="1">IF(AND(BU89&lt;&gt;0,BZ89&lt;&gt;0,BV89&lt;&gt;0,CA89&lt;&gt;0),$AJ89-CE89-CF89-CG89-CK89,)</f>
        <v>-3353.5574104588886</v>
      </c>
      <c r="CI89" s="15">
        <f ca="1">IF(OR(BU89=0,BZ89=0,BV89=0,CA89=0),$AJ89-CE89-CF89-CG89-CK89,)</f>
        <v>0</v>
      </c>
      <c r="CJ89" s="15">
        <f ca="1">SUM(CE89:CI89)</f>
        <v>73757.731590341253</v>
      </c>
      <c r="CK89" s="15">
        <f ca="1">IF($V89&lt;&gt;0,IF($V89&gt;0,$W89/$V89,-$W89/$V89))*$AE89</f>
        <v>192359.5285096587</v>
      </c>
      <c r="CL89" s="15">
        <f ca="1">SUM(CJ89:CK89)</f>
        <v>266117.26009999996</v>
      </c>
      <c r="CM89" s="16">
        <f ca="1">_xll.DBRW($B$3,$R$37,$R$38,$R$40,$R$41,$R$42,$Q89,CM$2,CM$4,CM$3)</f>
        <v>9.0633516923167179E-2</v>
      </c>
      <c r="CN89" s="16">
        <f ca="1">_xll.DBRW($B$3,$R$37,$R$38,$R$40,$R$41,$R$42,$Q89,CN$2,CN$4,CN$3)</f>
        <v>0.10435901035000236</v>
      </c>
      <c r="CO89" s="17">
        <f ca="1">-(CM89-CN89)*100</f>
        <v>1.3725493426835182</v>
      </c>
      <c r="CP89" s="14">
        <f ca="1">$AA89-$AF89-DJ89</f>
        <v>162823.14618865144</v>
      </c>
      <c r="CQ89" s="15">
        <f ca="1">_xll.DBRW($B$3,$R$37,$R$38,$R$40,$R$41,$R$42,$Q89,CQ$2,CQ$4,CQ$3)</f>
        <v>1.03289542884867</v>
      </c>
      <c r="CR89" s="15">
        <f ca="1">_xll.DBRW($B$3,$R$37,$R$38,$R$40,$R$41,$R$42,$Q89,CR$2,CR$4,CR$3)</f>
        <v>11.203539064283765</v>
      </c>
      <c r="CS89" s="15">
        <f ca="1">_xll.DBRW($B$3,$R$37,$R$38,$R$40,$R$41,$R$42,$Q89,CS$2,CS$4,CS$3)</f>
        <v>127.67996519693942</v>
      </c>
      <c r="CT89" s="15">
        <f ca="1">_xll.DBRW($B$3,$R$37,$R$38,$R$40,$R$41,$R$42,$Q89,CT$2,CT$4,CT$3)</f>
        <v>1040927.9100000001</v>
      </c>
      <c r="CU89" s="15">
        <f ca="1">_xll.DBRW($B$3,$R$37,$R$38,$R$40,$R$41,$R$42,$Q89,CU$2,CU$4,CU$3)</f>
        <v>92910.633329999997</v>
      </c>
      <c r="CV89" s="15">
        <f ca="1">_xll.DBRW($B$3,$R$37,$R$38,$R$40,$R$41,$R$42,$Q89,CV$2,CV$4,CV$3)</f>
        <v>1.2904794007247706</v>
      </c>
      <c r="CW89" s="15">
        <f ca="1">_xll.DBRW($B$3,$R$37,$R$38,$R$40,$R$41,$R$42,$Q89,CW$2,CW$4,CW$3)</f>
        <v>10.671888142158272</v>
      </c>
      <c r="CX89" s="15">
        <f ca="1">_xll.DBRW($B$3,$R$37,$R$38,$R$40,$R$41,$R$42,$Q89,CX$2,CX$4,CX$3)</f>
        <v>131.96610209416269</v>
      </c>
      <c r="CY89" s="15">
        <f ca="1">_xll.DBRW($B$3,$R$37,$R$38,$R$40,$R$41,$R$42,$Q89,CY$2,CY$4,CY$3)</f>
        <v>1143953.8400000001</v>
      </c>
      <c r="CZ89" s="15">
        <f ca="1">_xll.DBRW($B$3,$R$37,$R$38,$R$40,$R$41,$R$42,$Q89,CZ$2,CZ$4,CZ$3)</f>
        <v>107193.2</v>
      </c>
      <c r="DA89" s="15">
        <f ca="1">CQ89-CV89</f>
        <v>-0.2575839718761006</v>
      </c>
      <c r="DB89" s="15">
        <f ca="1">CR89-CW89</f>
        <v>0.53165092212549325</v>
      </c>
      <c r="DC89" s="15">
        <f ca="1">CS89-CX89</f>
        <v>-4.2861368972232725</v>
      </c>
      <c r="DD89" s="15">
        <f ca="1">IF(AND(CT89&lt;&gt;0,CY89&lt;&gt;0),-1*DA89*CT89,0)</f>
        <v>268126.3454944882</v>
      </c>
      <c r="DE89" s="15">
        <f ca="1">IF(AND(CT89&lt;&gt;0,CY89&lt;&gt;0,CU89&lt;&gt;0,CZ89&lt;&gt;0),DB89/CW89*$AA89,)</f>
        <v>-53562.682085774621</v>
      </c>
      <c r="DF89" s="15">
        <f ca="1">IF(AND(CU89&lt;&gt;0,CZ89&lt;&gt;0),DC89*CM89*CU89,)</f>
        <v>-36092.776412616091</v>
      </c>
      <c r="DG89" s="15">
        <f ca="1">IF(AND(CT89&lt;&gt;0,CY89&lt;&gt;0,CU89&lt;&gt;0,CZ89&lt;&gt;0),$AK89-DD89-DE89-DF89-DJ89,)</f>
        <v>-15647.740807446069</v>
      </c>
      <c r="DH89" s="15">
        <f ca="1">IF(OR(CT89=0,CY89=0,CU89=0,CZ89=0),$AK89-DD89-DE89-DF89-DJ89,)</f>
        <v>0</v>
      </c>
      <c r="DI89" s="15">
        <f ca="1">SUM(DD89:DH89)</f>
        <v>162823.14618865144</v>
      </c>
      <c r="DJ89" s="15">
        <f ca="1">IF($V89&lt;&gt;0,IF($V89&gt;0,$W89/$V89,-$W89/$V89))*$AF89</f>
        <v>238256.03971134871</v>
      </c>
      <c r="DK89" s="15">
        <f ca="1">SUM(DI89:DJ89)</f>
        <v>401079.18590000016</v>
      </c>
      <c r="DL89" s="16">
        <f ca="1">_xll.DBRW($B$3,$R$37,$R$38,$R$40,$R$41,$R$42,$Q89,DL$2,DL$4,DL$3)</f>
        <v>9.0090632810514798E-2</v>
      </c>
      <c r="DM89" s="16">
        <f ca="1">_xll.DBRW($B$3,$R$37,$R$38,$R$40,$R$41,$R$42,$Q89,DM$2,DM$4,DM$3)</f>
        <v>9.4084282608510192E-2</v>
      </c>
      <c r="DN89" s="17">
        <f ca="1">-(DL89-DM89)*100</f>
        <v>0.39936497979953939</v>
      </c>
      <c r="DO89" s="14">
        <f ca="1">$AB89-$AG89-EI89</f>
        <v>47375.974375824211</v>
      </c>
      <c r="DP89" s="15">
        <f ca="1">_xll.DBRW($B$3,$R$37,$R$38,$R$40,$R$41,$R$42,$Q89,DP$2,DP$4,DP$3)</f>
        <v>13828.293493530498</v>
      </c>
      <c r="DQ89" s="15">
        <f ca="1">_xll.DBRW($B$3,$R$37,$R$38,$R$40,$R$41,$R$42,$Q89,DQ$2,DQ$4,DQ$3)</f>
        <v>8.3182851645420271E-4</v>
      </c>
      <c r="DR89" s="15">
        <f ca="1">_xll.DBRW($B$3,$R$37,$R$38,$R$40,$R$41,$R$42,$Q89,DR$2,DR$4,DR$3)</f>
        <v>127.67996519693942</v>
      </c>
      <c r="DS89" s="15">
        <f ca="1">_xll.DBRW($B$3,$R$37,$R$38,$R$40,$R$41,$R$42,$Q89,DS$2,DS$4,DS$3)</f>
        <v>77.285714285714292</v>
      </c>
      <c r="DT89" s="15">
        <f ca="1">_xll.DBRW($B$3,$R$37,$R$38,$R$40,$R$41,$R$42,$Q89,DT$2,DT$4,DT$3)</f>
        <v>92910.633329999997</v>
      </c>
      <c r="DU89" s="15">
        <f ca="1">_xll.DBRW($B$3,$R$37,$R$38,$R$40,$R$41,$R$42,$Q89,DU$2,DU$4,DU$3)</f>
        <v>18231.560487260274</v>
      </c>
      <c r="DV89" s="15">
        <f ca="1">_xll.DBRW($B$3,$R$37,$R$38,$R$40,$R$41,$R$42,$Q89,DV$2,DV$4,DV$3)</f>
        <v>6.8101334786161815E-4</v>
      </c>
      <c r="DW89" s="15">
        <f ca="1">_xll.DBRW($B$3,$R$37,$R$38,$R$40,$R$41,$R$42,$Q89,DW$2,DW$4,DW$3)</f>
        <v>131.96610209416269</v>
      </c>
      <c r="DX89" s="15">
        <f ca="1">_xll.DBRW($B$3,$R$37,$R$38,$R$40,$R$41,$R$42,$Q89,DX$2,DX$4,DX$3)</f>
        <v>73</v>
      </c>
      <c r="DY89" s="15">
        <f ca="1">_xll.DBRW($B$3,$R$37,$R$38,$R$40,$R$41,$R$42,$Q89,DY$2,DY$4,DY$3)</f>
        <v>107193.2</v>
      </c>
      <c r="DZ89" s="15">
        <f ca="1">DP89-DU89</f>
        <v>-4403.266993729776</v>
      </c>
      <c r="EA89" s="15">
        <f ca="1">DQ89-DV89</f>
        <v>1.5081516859258455E-4</v>
      </c>
      <c r="EB89" s="15">
        <f ca="1">DR89-DW89</f>
        <v>-4.2861368972232725</v>
      </c>
      <c r="EC89" s="15">
        <f ca="1">IF(AND(DS89&lt;&gt;0,DX89&lt;&gt;0),-1*DZ89*DS89,0)</f>
        <v>340309.63480111555</v>
      </c>
      <c r="ED89" s="15">
        <f ca="1">IF(AND(DS89&lt;&gt;0,DX89&lt;&gt;0,DT89&lt;&gt;0,DY89&lt;&gt;0),EA89/DV89*$AB89,)</f>
        <v>-236677.63085860576</v>
      </c>
      <c r="EE89" s="15">
        <f ca="1">IF(AND(DT89&lt;&gt;0,DY89&lt;&gt;0),EB89*DL89*DT89,)</f>
        <v>-35876.584924509822</v>
      </c>
      <c r="EF89" s="15">
        <f ca="1">IF(AND(DS89&lt;&gt;0,DX89&lt;&gt;0,DT89&lt;&gt;0,DY89&lt;&gt;0),$AL89-EC89-ED89-EE89-EI89,)</f>
        <v>-20379.444642175746</v>
      </c>
      <c r="EG89" s="15">
        <f ca="1">IF(OR(DS89=0,DX89=0,DT89=0,DY89=0),$AL89-EC89-ED89-EE89-EI89,)</f>
        <v>0</v>
      </c>
      <c r="EH89" s="15">
        <f ca="1">SUM(EC89:EG89)</f>
        <v>47375.974375824226</v>
      </c>
      <c r="EI89" s="15">
        <f ca="1">IF($V89&lt;&gt;0,IF($V89&gt;0,$W89/$V89,-$W89/$V89))*$AG89</f>
        <v>214798.40119417594</v>
      </c>
      <c r="EJ89" s="15">
        <f ca="1">SUM(EH89:EI89)</f>
        <v>262174.37557000015</v>
      </c>
      <c r="EK89" s="16">
        <f ca="1">_xll.DBRW($B$3,$R$37,$R$38,$R$40,$R$41,$R$42,$Q89,EK$2,EK$4,EK$3)</f>
        <v>0.15271941730668989</v>
      </c>
      <c r="EL89" s="16">
        <f ca="1">_xll.DBRW($B$3,$R$37,$R$38,$R$40,$R$41,$R$42,$Q89,EL$2,EL$4,EL$3)</f>
        <v>0.13987182795494296</v>
      </c>
      <c r="EM89" s="17">
        <f ca="1">-(EK89-EL89)*100</f>
        <v>-1.2847589351746929</v>
      </c>
      <c r="EN89" s="14">
        <f ca="1">$AC89-$AH89-FH89</f>
        <v>-152408.72252369049</v>
      </c>
      <c r="EO89" s="15">
        <f ca="1">_xll.DBRW($B$3,$R$37,$R$38,$R$40,$R$41,$R$42,$Q89,EO$2,EO$4,EO$3)</f>
        <v>19.499209886615034</v>
      </c>
      <c r="EP89" s="15">
        <f ca="1">_xll.DBRW($B$3,$R$37,$R$38,$R$40,$R$41,$R$42,$Q89,EP$2,EP$4,EP$3)</f>
        <v>1</v>
      </c>
      <c r="EQ89" s="15">
        <f ca="1">_xll.DBRW($B$3,$R$37,$R$38,$R$40,$R$41,$R$42,$Q89,EQ$2,EQ$4,EQ$3)</f>
        <v>127.67996519693942</v>
      </c>
      <c r="ER89" s="15">
        <f ca="1">_xll.DBRW($B$3,$R$37,$R$38,$R$40,$R$41,$R$42,$Q89,ER$2,ER$4,ER$3)</f>
        <v>92910.633329999997</v>
      </c>
      <c r="ES89" s="15">
        <f ca="1">_xll.DBRW($B$3,$R$37,$R$38,$R$40,$R$41,$R$42,$Q89,ES$2,ES$4,ES$3)</f>
        <v>92910.633329999997</v>
      </c>
      <c r="ET89" s="15">
        <f ca="1">_xll.DBRW($B$3,$R$37,$R$38,$R$40,$R$41,$R$42,$Q89,ET$2,ET$4,ET$3)</f>
        <v>18.458339927999166</v>
      </c>
      <c r="EU89" s="15">
        <f ca="1">_xll.DBRW($B$3,$R$37,$R$38,$R$40,$R$41,$R$42,$Q89,EU$2,EU$4,EU$3)</f>
        <v>1</v>
      </c>
      <c r="EV89" s="15">
        <f ca="1">_xll.DBRW($B$3,$R$37,$R$38,$R$40,$R$41,$R$42,$Q89,EV$2,EV$4,EV$3)</f>
        <v>131.96610209416269</v>
      </c>
      <c r="EW89" s="15">
        <f ca="1">_xll.DBRW($B$3,$R$37,$R$38,$R$40,$R$41,$R$42,$Q89,EW$2,EW$4,EW$3)</f>
        <v>107193.2</v>
      </c>
      <c r="EX89" s="15">
        <f ca="1">_xll.DBRW($B$3,$R$37,$R$38,$R$40,$R$41,$R$42,$Q89,EX$2,EX$4,EX$3)</f>
        <v>107193.2</v>
      </c>
      <c r="EY89" s="15">
        <f ca="1">EO89-ET89</f>
        <v>1.0408699586158683</v>
      </c>
      <c r="EZ89" s="15">
        <f ca="1">EP89-EU89</f>
        <v>0</v>
      </c>
      <c r="FA89" s="15">
        <f ca="1">EQ89-EV89</f>
        <v>-4.2861368972232725</v>
      </c>
      <c r="FB89" s="15">
        <f ca="1">IF(AND(ER89&lt;&gt;0,EW89&lt;&gt;0),-1*EY89*ER89,0)</f>
        <v>-96707.887069171207</v>
      </c>
      <c r="FC89" s="15">
        <f ca="1">IF(AND(ER89&lt;&gt;0,EW89&lt;&gt;0,ES89&lt;&gt;0,EX89&lt;&gt;0),EZ89/EU89*$AC89,)</f>
        <v>0</v>
      </c>
      <c r="FD89" s="15">
        <f ca="1">IF(AND(ES89&lt;&gt;0,EX89&lt;&gt;0),FA89*EK89*ES89,)</f>
        <v>-60817.101331156766</v>
      </c>
      <c r="FE89" s="15">
        <f ca="1">IF(AND(ER89&lt;&gt;0,EW89&lt;&gt;0,ES89&lt;&gt;0,EX89&lt;&gt;0),$AM89-FB89-FC89-FD89-FH89,)</f>
        <v>5116.2658766374807</v>
      </c>
      <c r="FF89" s="15">
        <f ca="1">IF(OR(ER89=0,EW89=0,ES89=0,EX89=0),$AM89-FB89-FC89-FD89-FH89,)</f>
        <v>0</v>
      </c>
      <c r="FG89" s="15">
        <f ca="1">SUM(FB89:FF89)</f>
        <v>-152408.72252369049</v>
      </c>
      <c r="FH89" s="15">
        <f ca="1">IF($V89&lt;&gt;0,IF($V89&gt;0,$W89/$V89,-$W89/$V89))*$AH89</f>
        <v>319333.30609368958</v>
      </c>
      <c r="FI89" s="15">
        <f ca="1">SUM(FG89:FH89)</f>
        <v>166924.58356999909</v>
      </c>
      <c r="FJ89" s="20"/>
      <c r="FK89" s="85">
        <f ca="1">BL89+CK89+DJ89+EI89+FH89</f>
        <v>1977085.9310560389</v>
      </c>
      <c r="FL89" s="21"/>
      <c r="FM89" s="22"/>
      <c r="FN89" s="104">
        <f ca="1">_xll.DBRW($B$3,$R$37,$R$38,$R$40,$R$41,$R$42,$Q89,FN$2,FN$4,FN$3)</f>
        <v>1263372.1500000008</v>
      </c>
      <c r="FO89" s="105">
        <f ca="1">IF(U89&lt;&gt;0,FN89/U89,0)</f>
        <v>0.10649840975545664</v>
      </c>
      <c r="FP89" s="104">
        <f ca="1">_xll.DBRW($B$3,$R$37,$R$38,$R$40,$R$41,$R$42,$Q89,FP$2,FP$4,FP$3)</f>
        <v>1895724.4888599985</v>
      </c>
      <c r="FQ89" s="105">
        <f ca="1">IF(V89&lt;&gt;0,FP89/V89,0)</f>
        <v>0.13401258834030139</v>
      </c>
      <c r="FR89" s="86">
        <f ca="1">FN89-FP89</f>
        <v>-632352.33885999769</v>
      </c>
      <c r="FS89" s="103">
        <f ca="1">(FO89-FQ89)*100</f>
        <v>-2.7514178584844742</v>
      </c>
      <c r="FT89" s="23"/>
      <c r="FV89" s="37"/>
      <c r="FW89" s="37"/>
      <c r="FX89" s="37"/>
      <c r="FY89" s="37"/>
      <c r="FZ89" s="37"/>
      <c r="GA89" s="37"/>
      <c r="GB89" s="37"/>
      <c r="GC89" s="37"/>
      <c r="GD89" s="37"/>
      <c r="GE89" s="37"/>
      <c r="GF89" s="37"/>
      <c r="GG89" s="37"/>
      <c r="GH89" s="37"/>
    </row>
    <row r="90" spans="1:190" ht="15" hidden="1" customHeight="1" x14ac:dyDescent="0.25">
      <c r="A90">
        <f ca="1">IF(ROW()=ROW($A$60),0,1)</f>
        <v>1</v>
      </c>
      <c r="D90" s="30"/>
      <c r="E90" s="30"/>
      <c r="F90" s="30">
        <f ca="1">IF(A90&lt;&gt;0,IF((AO90+BN90+CM90+DL90+EK90)&lt;&gt;0,ROUND((1-(AO90+BN90+CM90+DL90+EK90))-FO90,5),"VERIF. ELIGIBILITE PMM"),"CHECK "&amp;D75)</f>
        <v>0</v>
      </c>
      <c r="G90" s="30"/>
      <c r="H90" s="30"/>
      <c r="I90" s="30"/>
      <c r="J90" s="30">
        <f ca="1">IF(A90&lt;&gt;0,IF((AP90+BO90+CN90+DM90+EL90)&lt;&gt;0,ROUND((1-(AP90+BO90+CN90+DM90+EL90))-FQ90,5),"VERIF. ELIGIBILITE PMM"),"CHECK "&amp;D76)</f>
        <v>0</v>
      </c>
      <c r="K90" s="30">
        <f ca="1">IF(A90&lt;&gt;0,ROUND(W90+AR90+BQ90+CP90+DO90+EN90+FK90-FR90,5),"CHECK ")</f>
        <v>0</v>
      </c>
      <c r="L90" s="4"/>
      <c r="M90" s="9"/>
      <c r="N90" s="10"/>
      <c r="O90" s="9"/>
      <c r="P90" s="11"/>
      <c r="Q90" s="130" t="s">
        <v>284</v>
      </c>
      <c r="R90" s="130"/>
      <c r="S90" s="12"/>
      <c r="T90" s="13"/>
      <c r="U90" s="84">
        <f ca="1">_xll.DBRW($B$3,$R$37,$R$38,$R$40,$R$41,$R$42,$Q90,U$2,U$4,U$3)</f>
        <v>15105553.020000003</v>
      </c>
      <c r="V90" s="84">
        <f ca="1">_xll.DBRW($B$3,$R$37,$R$38,$R$40,$R$41,$R$42,$Q90,V$2,V$4,V$3)</f>
        <v>17311662.670000002</v>
      </c>
      <c r="W90" s="85">
        <f ca="1">U90-V90</f>
        <v>-2206109.6499999985</v>
      </c>
      <c r="X90" s="106">
        <f ca="1">IF(V90&lt;&gt;0,W90/V90,0)</f>
        <v>-0.12743487971395404</v>
      </c>
      <c r="Y90" s="15">
        <f ca="1">_xll.DBRW($B$3,$R$37,$R$38,$R$40,$R$41,$R$42,$Q90,Y$2,Y$4,Y$3)</f>
        <v>-6654661.6899999995</v>
      </c>
      <c r="Z90" s="15">
        <f ca="1">_xll.DBRW($B$3,$R$37,$R$38,$R$40,$R$41,$R$42,$Q90,Z$2,Z$4,Z$3)</f>
        <v>-3401500.6100000003</v>
      </c>
      <c r="AA90" s="15">
        <f ca="1">_xll.DBRW($B$3,$R$37,$R$38,$R$40,$R$41,$R$42,$Q90,AA$2,AA$4,AA$3)</f>
        <v>0</v>
      </c>
      <c r="AB90" s="15">
        <f ca="1">_xll.DBRW($B$3,$R$37,$R$38,$R$40,$R$41,$R$42,$Q90,AB$2,AB$4,AB$3)</f>
        <v>-61992.77</v>
      </c>
      <c r="AC90" s="15">
        <f ca="1">_xll.DBRW($B$3,$R$37,$R$38,$R$40,$R$41,$R$42,$Q90,AC$2,AC$4,AC$3)</f>
        <v>-3496088.1199999996</v>
      </c>
      <c r="AD90" s="15">
        <f ca="1">_xll.DBRW($B$3,$R$37,$R$38,$R$40,$R$41,$R$42,$Q90,AD$2,AD$4,AD$3)</f>
        <v>-7472009.5900000008</v>
      </c>
      <c r="AE90" s="15">
        <f ca="1">_xll.DBRW($B$3,$R$37,$R$38,$R$40,$R$41,$R$42,$Q90,AE$2,AE$4,AE$3)</f>
        <v>-4105127.7300000004</v>
      </c>
      <c r="AF90" s="15">
        <f ca="1">_xll.DBRW($B$3,$R$37,$R$38,$R$40,$R$41,$R$42,$Q90,AF$2,AF$4,AF$3)</f>
        <v>0</v>
      </c>
      <c r="AG90" s="15">
        <f ca="1">_xll.DBRW($B$3,$R$37,$R$38,$R$40,$R$41,$R$42,$Q90,AG$2,AG$4,AG$3)</f>
        <v>-63541.659999999996</v>
      </c>
      <c r="AH90" s="15">
        <f ca="1">_xll.DBRW($B$3,$R$37,$R$38,$R$40,$R$41,$R$42,$Q90,AH$2,AH$4,AH$3)</f>
        <v>-3665364.97</v>
      </c>
      <c r="AI90" s="15">
        <f ca="1">Y90-AD90</f>
        <v>817347.9000000013</v>
      </c>
      <c r="AJ90" s="15">
        <f ca="1">Z90-AE90</f>
        <v>703627.12000000011</v>
      </c>
      <c r="AK90" s="15">
        <f ca="1">AA90-AF90</f>
        <v>0</v>
      </c>
      <c r="AL90" s="15">
        <f ca="1">AB90-AG90</f>
        <v>1548.8899999999994</v>
      </c>
      <c r="AM90" s="15">
        <f ca="1">AC90-AH90</f>
        <v>169276.85000000056</v>
      </c>
      <c r="AN90" s="20"/>
      <c r="AO90" s="16">
        <f ca="1">_xll.DBRW($B$3,$R$37,$R$38,$R$40,$R$41,$R$42,$Q90,AO$2,AO$4,AO$3)</f>
        <v>0.44054406225241272</v>
      </c>
      <c r="AP90" s="16">
        <f ca="1">_xll.DBRW($B$3,$R$37,$R$38,$R$40,$R$41,$R$42,$Q90,AP$2,AP$4,AP$3)</f>
        <v>0.43161709723864439</v>
      </c>
      <c r="AQ90" s="17">
        <f ca="1">-(AO90-AP90)*100</f>
        <v>-0.89269650137683287</v>
      </c>
      <c r="AR90" s="14">
        <f ca="1">$Y90-$AD90-BL90</f>
        <v>-134846.74332315975</v>
      </c>
      <c r="AS90" s="18">
        <f ca="1">_xll.DBRW($B$3,$R$37,$R$38,$R$40,$R$41,$R$42,$Q90,AS$2,AS$4,AS$3)</f>
        <v>26.869785749907226</v>
      </c>
      <c r="AT90" s="19">
        <f ca="1">_xll.DBRW($B$3,$R$37,$R$38,$R$40,$R$41,$R$42,$Q90,AT$2,AT$4,AT$3)</f>
        <v>1.2542998282768087</v>
      </c>
      <c r="AU90" s="18">
        <f ca="1">_xll.DBRW($B$3,$R$37,$R$38,$R$40,$R$41,$R$42,$Q90,AU$2,AU$4,AU$3)</f>
        <v>76.502603348295835</v>
      </c>
      <c r="AV90" s="15">
        <f ca="1">_xll.DBRW($B$3,$R$37,$R$38,$R$40,$R$41,$R$42,$Q90,AV$2,AV$4,AV$3)</f>
        <v>247663.37</v>
      </c>
      <c r="AW90" s="15">
        <f ca="1">_xll.DBRW($B$3,$R$37,$R$38,$R$40,$R$41,$R$42,$Q90,AW$2,AW$4,AW$3)</f>
        <v>197451.49</v>
      </c>
      <c r="AX90" s="18">
        <f ca="1">_xll.DBRW($B$3,$R$37,$R$38,$R$40,$R$41,$R$42,$Q90,AX$2,AX$4,AX$3)</f>
        <v>26.828194752049921</v>
      </c>
      <c r="AY90" s="19">
        <f ca="1">_xll.DBRW($B$3,$R$37,$R$38,$R$40,$R$41,$R$42,$Q90,AY$2,AY$4,AY$3)</f>
        <v>1.2300000189901155</v>
      </c>
      <c r="AZ90" s="18">
        <f ca="1">_xll.DBRW($B$3,$R$37,$R$38,$R$40,$R$41,$R$42,$Q90,AZ$2,AZ$4,AZ$3)</f>
        <v>76.453598028455062</v>
      </c>
      <c r="BA90" s="15">
        <f ca="1">_xll.DBRW($B$3,$R$37,$R$38,$R$40,$R$41,$R$42,$Q90,BA$2,BA$4,BA$3)</f>
        <v>278513.32</v>
      </c>
      <c r="BB90" s="15">
        <f ca="1">_xll.DBRW($B$3,$R$37,$R$38,$R$40,$R$41,$R$42,$Q90,BB$2,BB$4,BB$3)</f>
        <v>226433.59</v>
      </c>
      <c r="BC90" s="18">
        <f ca="1">AS90-AX90</f>
        <v>4.1590997857305467E-2</v>
      </c>
      <c r="BD90" s="18">
        <f ca="1">AT90-AY90</f>
        <v>2.4299809286693286E-2</v>
      </c>
      <c r="BE90" s="18">
        <f ca="1">AU90-AZ90</f>
        <v>4.9005319840773609E-2</v>
      </c>
      <c r="BF90" s="15">
        <f ca="1">IF(AND(AV90&lt;&gt;0,BA90&lt;&gt;0),-1*BC90*AV90,0)</f>
        <v>-10300.56669100305</v>
      </c>
      <c r="BG90" s="15">
        <f ca="1">IF(AND(AV90&lt;&gt;0,BA90&lt;&gt;0,AW90&lt;&gt;0,BB90&lt;&gt;0),BD90/AY90*$Y90,)</f>
        <v>-131469.11173808976</v>
      </c>
      <c r="BH90" s="15">
        <f ca="1">IF(AND(AW90&lt;&gt;0,BB90&lt;&gt;0),BE90*AO90*AW90,)</f>
        <v>4262.7807457203035</v>
      </c>
      <c r="BI90" s="15">
        <f ca="1">IF(AND(AV90&lt;&gt;0,BA90&lt;&gt;0,AW90&lt;&gt;0,BB90&lt;&gt;0),$AI90-BF90-BG90-BH90-BL90,)</f>
        <v>2660.1543602127349</v>
      </c>
      <c r="BJ90" s="15">
        <f ca="1">IF(OR(AV90=0,BA90=0,AW90=0,BB90=0),$AI90-BF90-BG90-BH90-BL90,)</f>
        <v>0</v>
      </c>
      <c r="BK90" s="15">
        <f ca="1">SUM(BF90:BJ90)</f>
        <v>-134846.74332315975</v>
      </c>
      <c r="BL90" s="15">
        <f ca="1">IF($V90&lt;&gt;0,IF($V90&gt;0,$W90/$V90,-$W90/$V90))*$AD90</f>
        <v>952194.64332316106</v>
      </c>
      <c r="BM90" s="15">
        <f ca="1">SUM(BK90:BL90)</f>
        <v>817347.9000000013</v>
      </c>
      <c r="BN90" s="16">
        <f ca="1">_xll.DBRW($B$3,$R$37,$R$38,$R$40,$R$41,$R$42,$Q90,BN$2,BN$4,BN$3)</f>
        <v>0.22518213040570956</v>
      </c>
      <c r="BO90" s="16">
        <f ca="1">_xll.DBRW($B$3,$R$37,$R$38,$R$40,$R$41,$R$42,$Q90,BO$2,BO$4,BO$3)</f>
        <v>0.23713076024256888</v>
      </c>
      <c r="BP90" s="17">
        <f ca="1">-(BN90-BO90)*100</f>
        <v>1.1948629836859319</v>
      </c>
      <c r="BQ90" s="14">
        <f ca="1">$Z90-$AE90-CK90</f>
        <v>180490.66151703289</v>
      </c>
      <c r="BR90" s="15">
        <f ca="1">_xll.DBRW($B$3,$R$37,$R$38,$R$40,$R$41,$R$42,$Q90,BR$2,BR$4,BR$3)</f>
        <v>1.126342607432171</v>
      </c>
      <c r="BS90" s="15">
        <f ca="1">_xll.DBRW($B$3,$R$37,$R$38,$R$40,$R$41,$R$42,$Q90,BS$2,BS$4,BS$3)</f>
        <v>15.294652879043861</v>
      </c>
      <c r="BT90" s="15">
        <f ca="1">_xll.DBRW($B$3,$R$37,$R$38,$R$40,$R$41,$R$42,$Q90,BT$2,BT$4,BT$3)</f>
        <v>76.502603348295835</v>
      </c>
      <c r="BU90" s="15">
        <f ca="1">_xll.DBRW($B$3,$R$37,$R$38,$R$40,$R$41,$R$42,$Q90,BU$2,BU$4,BU$3)</f>
        <v>3019952</v>
      </c>
      <c r="BV90" s="15">
        <f ca="1">_xll.DBRW($B$3,$R$37,$R$38,$R$40,$R$41,$R$42,$Q90,BV$2,BV$4,BV$3)</f>
        <v>197451.49</v>
      </c>
      <c r="BW90" s="15">
        <f ca="1">_xll.DBRW($B$3,$R$37,$R$38,$R$40,$R$41,$R$42,$Q90,BW$2,BW$4,BW$3)</f>
        <v>1.151079351469265</v>
      </c>
      <c r="BX90" s="15">
        <f ca="1">_xll.DBRW($B$3,$R$37,$R$38,$R$40,$R$41,$R$42,$Q90,BX$2,BX$4,BX$3)</f>
        <v>15.750000033122294</v>
      </c>
      <c r="BY90" s="15">
        <f ca="1">_xll.DBRW($B$3,$R$37,$R$38,$R$40,$R$41,$R$42,$Q90,BY$2,BY$4,BY$3)</f>
        <v>76.453598028455062</v>
      </c>
      <c r="BZ90" s="15">
        <f ca="1">_xll.DBRW($B$3,$R$37,$R$38,$R$40,$R$41,$R$42,$Q90,BZ$2,BZ$4,BZ$3)</f>
        <v>3566329.05</v>
      </c>
      <c r="CA90" s="15">
        <f ca="1">_xll.DBRW($B$3,$R$37,$R$38,$R$40,$R$41,$R$42,$Q90,CA$2,CA$4,CA$3)</f>
        <v>226433.59</v>
      </c>
      <c r="CB90" s="15">
        <f ca="1">BR90-BW90</f>
        <v>-2.4736744037094027E-2</v>
      </c>
      <c r="CC90" s="15">
        <f ca="1">BS90-BX90</f>
        <v>-0.45534715407843329</v>
      </c>
      <c r="CD90" s="15">
        <f ca="1">BT90-BY90</f>
        <v>4.9005319840773609E-2</v>
      </c>
      <c r="CE90" s="15">
        <f ca="1">IF(AND(BU90&lt;&gt;0,BZ90&lt;&gt;0),-1*CB90*BU90,0)</f>
        <v>74703.779628310178</v>
      </c>
      <c r="CF90" s="15">
        <f ca="1">IF(AND(BU90&lt;&gt;0,BZ90&lt;&gt;0,BV90&lt;&gt;0,CA90&lt;&gt;0),CC90/BX90*$Z90,)</f>
        <v>98340.547244589863</v>
      </c>
      <c r="CG90" s="15">
        <f ca="1">IF(AND(BV90&lt;&gt;0,CA90&lt;&gt;0),CD90*BN90*BV90,)</f>
        <v>2178.9013450004345</v>
      </c>
      <c r="CH90" s="15">
        <f ca="1">IF(AND(BU90&lt;&gt;0,BZ90&lt;&gt;0,BV90&lt;&gt;0,CA90&lt;&gt;0),$AJ90-CE90-CF90-CG90-CK90,)</f>
        <v>5267.4332991323899</v>
      </c>
      <c r="CI90" s="15">
        <f ca="1">IF(OR(BU90=0,BZ90=0,BV90=0,CA90=0),$AJ90-CE90-CF90-CG90-CK90,)</f>
        <v>0</v>
      </c>
      <c r="CJ90" s="15">
        <f ca="1">SUM(CE90:CI90)</f>
        <v>180490.66151703286</v>
      </c>
      <c r="CK90" s="15">
        <f ca="1">IF($V90&lt;&gt;0,IF($V90&gt;0,$W90/$V90,-$W90/$V90))*$AE90</f>
        <v>523136.45848296722</v>
      </c>
      <c r="CL90" s="15">
        <f ca="1">SUM(CJ90:CK90)</f>
        <v>703627.12000000011</v>
      </c>
      <c r="CM90" s="16">
        <f ca="1">_xll.DBRW($B$3,$R$37,$R$38,$R$40,$R$41,$R$42,$Q90,CM$2,CM$4,CM$3)</f>
        <v>0</v>
      </c>
      <c r="CN90" s="16">
        <f ca="1">_xll.DBRW($B$3,$R$37,$R$38,$R$40,$R$41,$R$42,$Q90,CN$2,CN$4,CN$3)</f>
        <v>0</v>
      </c>
      <c r="CO90" s="17">
        <f ca="1">-(CM90-CN90)*100</f>
        <v>0</v>
      </c>
      <c r="CP90" s="14">
        <f ca="1">$AA90-$AF90-DJ90</f>
        <v>0</v>
      </c>
      <c r="CQ90" s="15">
        <f ca="1">_xll.DBRW($B$3,$R$37,$R$38,$R$40,$R$41,$R$42,$Q90,CQ$2,CQ$4,CQ$3)</f>
        <v>0</v>
      </c>
      <c r="CR90" s="15">
        <f ca="1">_xll.DBRW($B$3,$R$37,$R$38,$R$40,$R$41,$R$42,$Q90,CR$2,CR$4,CR$3)</f>
        <v>0</v>
      </c>
      <c r="CS90" s="15">
        <f ca="1">_xll.DBRW($B$3,$R$37,$R$38,$R$40,$R$41,$R$42,$Q90,CS$2,CS$4,CS$3)</f>
        <v>0</v>
      </c>
      <c r="CT90" s="15">
        <f ca="1">_xll.DBRW($B$3,$R$37,$R$38,$R$40,$R$41,$R$42,$Q90,CT$2,CT$4,CT$3)</f>
        <v>0</v>
      </c>
      <c r="CU90" s="15">
        <f ca="1">_xll.DBRW($B$3,$R$37,$R$38,$R$40,$R$41,$R$42,$Q90,CU$2,CU$4,CU$3)</f>
        <v>0</v>
      </c>
      <c r="CV90" s="15">
        <f ca="1">_xll.DBRW($B$3,$R$37,$R$38,$R$40,$R$41,$R$42,$Q90,CV$2,CV$4,CV$3)</f>
        <v>0</v>
      </c>
      <c r="CW90" s="15">
        <f ca="1">_xll.DBRW($B$3,$R$37,$R$38,$R$40,$R$41,$R$42,$Q90,CW$2,CW$4,CW$3)</f>
        <v>0</v>
      </c>
      <c r="CX90" s="15">
        <f ca="1">_xll.DBRW($B$3,$R$37,$R$38,$R$40,$R$41,$R$42,$Q90,CX$2,CX$4,CX$3)</f>
        <v>0</v>
      </c>
      <c r="CY90" s="15">
        <f ca="1">_xll.DBRW($B$3,$R$37,$R$38,$R$40,$R$41,$R$42,$Q90,CY$2,CY$4,CY$3)</f>
        <v>0</v>
      </c>
      <c r="CZ90" s="15">
        <f ca="1">_xll.DBRW($B$3,$R$37,$R$38,$R$40,$R$41,$R$42,$Q90,CZ$2,CZ$4,CZ$3)</f>
        <v>0</v>
      </c>
      <c r="DA90" s="15">
        <f ca="1">CQ90-CV90</f>
        <v>0</v>
      </c>
      <c r="DB90" s="15">
        <f ca="1">CR90-CW90</f>
        <v>0</v>
      </c>
      <c r="DC90" s="15">
        <f ca="1">CS90-CX90</f>
        <v>0</v>
      </c>
      <c r="DD90" s="15">
        <f ca="1">IF(AND(CT90&lt;&gt;0,CY90&lt;&gt;0),-1*DA90*CT90,0)</f>
        <v>0</v>
      </c>
      <c r="DE90" s="15">
        <f ca="1">IF(AND(CT90&lt;&gt;0,CY90&lt;&gt;0,CU90&lt;&gt;0,CZ90&lt;&gt;0),DB90/CW90*$AA90,)</f>
        <v>0</v>
      </c>
      <c r="DF90" s="15">
        <f ca="1">IF(AND(CU90&lt;&gt;0,CZ90&lt;&gt;0),DC90*CM90*CU90,)</f>
        <v>0</v>
      </c>
      <c r="DG90" s="15">
        <f ca="1">IF(AND(CT90&lt;&gt;0,CY90&lt;&gt;0,CU90&lt;&gt;0,CZ90&lt;&gt;0),$AK90-DD90-DE90-DF90-DJ90,)</f>
        <v>0</v>
      </c>
      <c r="DH90" s="15">
        <f ca="1">IF(OR(CT90=0,CY90=0,CU90=0,CZ90=0),$AK90-DD90-DE90-DF90-DJ90,)</f>
        <v>0</v>
      </c>
      <c r="DI90" s="15">
        <f ca="1">SUM(DD90:DH90)</f>
        <v>0</v>
      </c>
      <c r="DJ90" s="15">
        <f ca="1">IF($V90&lt;&gt;0,IF($V90&gt;0,$W90/$V90,-$W90/$V90))*$AF90</f>
        <v>0</v>
      </c>
      <c r="DK90" s="15">
        <f ca="1">SUM(DI90:DJ90)</f>
        <v>0</v>
      </c>
      <c r="DL90" s="16">
        <f ca="1">_xll.DBRW($B$3,$R$37,$R$38,$R$40,$R$41,$R$42,$Q90,DL$2,DL$4,DL$3)</f>
        <v>4.1039722225277393E-3</v>
      </c>
      <c r="DM90" s="16">
        <f ca="1">_xll.DBRW($B$3,$R$37,$R$38,$R$40,$R$41,$R$42,$Q90,DM$2,DM$4,DM$3)</f>
        <v>3.6704539137141119E-3</v>
      </c>
      <c r="DN90" s="17">
        <f ca="1">-(DL90-DM90)*100</f>
        <v>-4.3351830881362741E-2</v>
      </c>
      <c r="DO90" s="14">
        <f ca="1">$AB90-$AG90-EI90</f>
        <v>-6548.5337989249647</v>
      </c>
      <c r="DP90" s="15">
        <f ca="1">_xll.DBRW($B$3,$R$37,$R$38,$R$40,$R$41,$R$42,$Q90,DP$2,DP$4,DP$3)</f>
        <v>0</v>
      </c>
      <c r="DQ90" s="15">
        <f ca="1">_xll.DBRW($B$3,$R$37,$R$38,$R$40,$R$41,$R$42,$Q90,DQ$2,DQ$4,DQ$3)</f>
        <v>0</v>
      </c>
      <c r="DR90" s="15">
        <f ca="1">_xll.DBRW($B$3,$R$37,$R$38,$R$40,$R$41,$R$42,$Q90,DR$2,DR$4,DR$3)</f>
        <v>0</v>
      </c>
      <c r="DS90" s="15">
        <f ca="1">_xll.DBRW($B$3,$R$37,$R$38,$R$40,$R$41,$R$42,$Q90,DS$2,DS$4,DS$3)</f>
        <v>0</v>
      </c>
      <c r="DT90" s="15">
        <f ca="1">_xll.DBRW($B$3,$R$37,$R$38,$R$40,$R$41,$R$42,$Q90,DT$2,DT$4,DT$3)</f>
        <v>0</v>
      </c>
      <c r="DU90" s="15">
        <f ca="1">_xll.DBRW($B$3,$R$37,$R$38,$R$40,$R$41,$R$42,$Q90,DU$2,DU$4,DU$3)</f>
        <v>0</v>
      </c>
      <c r="DV90" s="15">
        <f ca="1">_xll.DBRW($B$3,$R$37,$R$38,$R$40,$R$41,$R$42,$Q90,DV$2,DV$4,DV$3)</f>
        <v>0</v>
      </c>
      <c r="DW90" s="15">
        <f ca="1">_xll.DBRW($B$3,$R$37,$R$38,$R$40,$R$41,$R$42,$Q90,DW$2,DW$4,DW$3)</f>
        <v>0</v>
      </c>
      <c r="DX90" s="15">
        <f ca="1">_xll.DBRW($B$3,$R$37,$R$38,$R$40,$R$41,$R$42,$Q90,DX$2,DX$4,DX$3)</f>
        <v>0</v>
      </c>
      <c r="DY90" s="15">
        <f ca="1">_xll.DBRW($B$3,$R$37,$R$38,$R$40,$R$41,$R$42,$Q90,DY$2,DY$4,DY$3)</f>
        <v>0</v>
      </c>
      <c r="DZ90" s="15">
        <f ca="1">DP90-DU90</f>
        <v>0</v>
      </c>
      <c r="EA90" s="15">
        <f ca="1">DQ90-DV90</f>
        <v>0</v>
      </c>
      <c r="EB90" s="15">
        <f ca="1">DR90-DW90</f>
        <v>0</v>
      </c>
      <c r="EC90" s="15">
        <f ca="1">IF(AND(DS90&lt;&gt;0,DX90&lt;&gt;0),-1*DZ90*DS90,0)</f>
        <v>0</v>
      </c>
      <c r="ED90" s="15">
        <f ca="1">IF(AND(DS90&lt;&gt;0,DX90&lt;&gt;0,DT90&lt;&gt;0,DY90&lt;&gt;0),EA90/DV90*$AB90,)</f>
        <v>0</v>
      </c>
      <c r="EE90" s="15">
        <f ca="1">IF(AND(DT90&lt;&gt;0,DY90&lt;&gt;0),EB90*DL90*DT90,)</f>
        <v>0</v>
      </c>
      <c r="EF90" s="15">
        <f ca="1">IF(AND(DS90&lt;&gt;0,DX90&lt;&gt;0,DT90&lt;&gt;0,DY90&lt;&gt;0),$AL90-EC90-ED90-EE90-EI90,)</f>
        <v>0</v>
      </c>
      <c r="EG90" s="15">
        <f ca="1">IF(OR(DS90=0,DX90=0,DT90=0,DY90=0),$AL90-EC90-ED90-EE90-EI90,)</f>
        <v>-6548.5337989249647</v>
      </c>
      <c r="EH90" s="15">
        <f ca="1">SUM(EC90:EG90)</f>
        <v>-6548.5337989249647</v>
      </c>
      <c r="EI90" s="15">
        <f ca="1">IF($V90&lt;&gt;0,IF($V90&gt;0,$W90/$V90,-$W90/$V90))*$AG90</f>
        <v>8097.4237989249641</v>
      </c>
      <c r="EJ90" s="15">
        <f ca="1">SUM(EH90:EI90)</f>
        <v>1548.8899999999994</v>
      </c>
      <c r="EK90" s="16">
        <f ca="1">_xll.DBRW($B$3,$R$37,$R$38,$R$40,$R$41,$R$42,$Q90,EK$2,EK$4,EK$3)</f>
        <v>0.23144390115152497</v>
      </c>
      <c r="EL90" s="16">
        <f ca="1">_xll.DBRW($B$3,$R$37,$R$38,$R$40,$R$41,$R$42,$Q90,EL$2,EL$4,EL$3)</f>
        <v>0.21172807256415885</v>
      </c>
      <c r="EM90" s="17">
        <f ca="1">-(EK90-EL90)*100</f>
        <v>-1.9715828587366118</v>
      </c>
      <c r="EN90" s="14">
        <f ca="1">$AC90-$AH90-FH90</f>
        <v>-297818.49405969022</v>
      </c>
      <c r="EO90" s="15">
        <f ca="1">_xll.DBRW($B$3,$R$37,$R$38,$R$40,$R$41,$R$42,$Q90,EO$2,EO$4,EO$3)</f>
        <v>17.706060967177301</v>
      </c>
      <c r="EP90" s="15">
        <f ca="1">_xll.DBRW($B$3,$R$37,$R$38,$R$40,$R$41,$R$42,$Q90,EP$2,EP$4,EP$3)</f>
        <v>1</v>
      </c>
      <c r="EQ90" s="15">
        <f ca="1">_xll.DBRW($B$3,$R$37,$R$38,$R$40,$R$41,$R$42,$Q90,EQ$2,EQ$4,EQ$3)</f>
        <v>76.502603348295835</v>
      </c>
      <c r="ER90" s="15">
        <f ca="1">_xll.DBRW($B$3,$R$37,$R$38,$R$40,$R$41,$R$42,$Q90,ER$2,ER$4,ER$3)</f>
        <v>197451.49</v>
      </c>
      <c r="ES90" s="15">
        <f ca="1">_xll.DBRW($B$3,$R$37,$R$38,$R$40,$R$41,$R$42,$Q90,ES$2,ES$4,ES$3)</f>
        <v>197451.49</v>
      </c>
      <c r="ET90" s="15">
        <f ca="1">_xll.DBRW($B$3,$R$37,$R$38,$R$40,$R$41,$R$42,$Q90,ET$2,ET$4,ET$3)</f>
        <v>16.187372951159766</v>
      </c>
      <c r="EU90" s="15">
        <f ca="1">_xll.DBRW($B$3,$R$37,$R$38,$R$40,$R$41,$R$42,$Q90,EU$2,EU$4,EU$3)</f>
        <v>1</v>
      </c>
      <c r="EV90" s="15">
        <f ca="1">_xll.DBRW($B$3,$R$37,$R$38,$R$40,$R$41,$R$42,$Q90,EV$2,EV$4,EV$3)</f>
        <v>76.453598028455062</v>
      </c>
      <c r="EW90" s="15">
        <f ca="1">_xll.DBRW($B$3,$R$37,$R$38,$R$40,$R$41,$R$42,$Q90,EW$2,EW$4,EW$3)</f>
        <v>226433.59</v>
      </c>
      <c r="EX90" s="15">
        <f ca="1">_xll.DBRW($B$3,$R$37,$R$38,$R$40,$R$41,$R$42,$Q90,EX$2,EX$4,EX$3)</f>
        <v>226433.59</v>
      </c>
      <c r="EY90" s="15">
        <f ca="1">EO90-ET90</f>
        <v>1.5186880160175349</v>
      </c>
      <c r="EZ90" s="15">
        <f ca="1">EP90-EU90</f>
        <v>0</v>
      </c>
      <c r="FA90" s="15">
        <f ca="1">EQ90-EV90</f>
        <v>4.9005319840773609E-2</v>
      </c>
      <c r="FB90" s="15">
        <f ca="1">IF(AND(ER90&lt;&gt;0,EW90&lt;&gt;0),-1*EY90*ER90,0)</f>
        <v>-299867.21160780609</v>
      </c>
      <c r="FC90" s="15">
        <f ca="1">IF(AND(ER90&lt;&gt;0,EW90&lt;&gt;0,ES90&lt;&gt;0,EX90&lt;&gt;0),EZ90/EU90*$AC90,)</f>
        <v>0</v>
      </c>
      <c r="FD90" s="15">
        <f ca="1">IF(AND(ES90&lt;&gt;0,EX90&lt;&gt;0),FA90*EK90*ES90,)</f>
        <v>2239.4913246562783</v>
      </c>
      <c r="FE90" s="15">
        <f ca="1">IF(AND(ER90&lt;&gt;0,EW90&lt;&gt;0,ES90&lt;&gt;0,EX90&lt;&gt;0),$AM90-FB90-FC90-FD90-FH90,)</f>
        <v>-190.77377654041629</v>
      </c>
      <c r="FF90" s="15">
        <f ca="1">IF(OR(ER90=0,EW90=0,ES90=0,EX90=0),$AM90-FB90-FC90-FD90-FH90,)</f>
        <v>0</v>
      </c>
      <c r="FG90" s="15">
        <f ca="1">SUM(FB90:FF90)</f>
        <v>-297818.49405969022</v>
      </c>
      <c r="FH90" s="15">
        <f ca="1">IF($V90&lt;&gt;0,IF($V90&gt;0,$W90/$V90,-$W90/$V90))*$AH90</f>
        <v>467095.34405969077</v>
      </c>
      <c r="FI90" s="15">
        <f ca="1">SUM(FG90:FH90)</f>
        <v>169276.85000000056</v>
      </c>
      <c r="FJ90" s="20"/>
      <c r="FK90" s="85">
        <f ca="1">BL90+CK90+DJ90+EI90+FH90</f>
        <v>1950523.8696647442</v>
      </c>
      <c r="FL90" s="21"/>
      <c r="FM90" s="22"/>
      <c r="FN90" s="104">
        <f ca="1">_xll.DBRW($B$3,$R$37,$R$38,$R$40,$R$41,$R$42,$Q90,FN$2,FN$4,FN$3)</f>
        <v>1491309.8300000024</v>
      </c>
      <c r="FO90" s="105">
        <f ca="1">IF(U90&lt;&gt;0,FN90/U90,0)</f>
        <v>9.8725933967825169E-2</v>
      </c>
      <c r="FP90" s="104">
        <f ca="1">_xll.DBRW($B$3,$R$37,$R$38,$R$40,$R$41,$R$42,$Q90,FP$2,FP$4,FP$3)</f>
        <v>2005618.7199999997</v>
      </c>
      <c r="FQ90" s="105">
        <f ca="1">IF(V90&lt;&gt;0,FP90/V90,0)</f>
        <v>0.11585361604091374</v>
      </c>
      <c r="FR90" s="86">
        <f ca="1">FN90-FP90</f>
        <v>-514308.88999999734</v>
      </c>
      <c r="FS90" s="103">
        <f ca="1">(FO90-FQ90)*100</f>
        <v>-1.7127682073088568</v>
      </c>
      <c r="FT90" s="23"/>
      <c r="FV90" s="37"/>
      <c r="FW90" s="37"/>
      <c r="FX90" s="37"/>
      <c r="FY90" s="37"/>
      <c r="FZ90" s="37"/>
      <c r="GA90" s="37"/>
      <c r="GB90" s="37"/>
      <c r="GC90" s="37"/>
      <c r="GD90" s="37"/>
      <c r="GE90" s="37"/>
      <c r="GF90" s="37"/>
      <c r="GG90" s="37"/>
      <c r="GH90" s="37"/>
    </row>
    <row r="91" spans="1:190" ht="15" hidden="1" customHeight="1" x14ac:dyDescent="0.25">
      <c r="A91">
        <f ca="1">IF(ROW()=ROW($A$60),0,1)</f>
        <v>1</v>
      </c>
      <c r="D91" s="30"/>
      <c r="E91" s="30"/>
      <c r="F91" s="30">
        <f ca="1">IF(A91&lt;&gt;0,IF((AO91+BN91+CM91+DL91+EK91)&lt;&gt;0,ROUND((1-(AO91+BN91+CM91+DL91+EK91))-FO91,5),"VERIF. ELIGIBILITE PMM"),"CHECK "&amp;D76)</f>
        <v>0</v>
      </c>
      <c r="G91" s="30"/>
      <c r="H91" s="30"/>
      <c r="I91" s="30"/>
      <c r="J91" s="30">
        <f ca="1">IF(A91&lt;&gt;0,IF((AP91+BO91+CN91+DM91+EL91)&lt;&gt;0,ROUND((1-(AP91+BO91+CN91+DM91+EL91))-FQ91,5),"VERIF. ELIGIBILITE PMM"),"CHECK "&amp;D77)</f>
        <v>0</v>
      </c>
      <c r="K91" s="30">
        <f ca="1">IF(A91&lt;&gt;0,ROUND(W91+AR91+BQ91+CP91+DO91+EN91+FK91-FR91,5),"CHECK ")</f>
        <v>0</v>
      </c>
      <c r="L91" s="4"/>
      <c r="M91" s="9"/>
      <c r="N91" s="10"/>
      <c r="O91" s="9"/>
      <c r="P91" s="11"/>
      <c r="Q91" s="130" t="s">
        <v>244</v>
      </c>
      <c r="R91" s="130"/>
      <c r="S91" s="12"/>
      <c r="T91" s="13"/>
      <c r="U91" s="84">
        <f ca="1">_xll.DBRW($B$3,$R$37,$R$38,$R$40,$R$41,$R$42,$Q91,U$2,U$4,U$3)</f>
        <v>15014904.92</v>
      </c>
      <c r="V91" s="84">
        <f ca="1">_xll.DBRW($B$3,$R$37,$R$38,$R$40,$R$41,$R$42,$Q91,V$2,V$4,V$3)</f>
        <v>17219560.713700004</v>
      </c>
      <c r="W91" s="85">
        <f ca="1">U91-V91</f>
        <v>-2204655.793700004</v>
      </c>
      <c r="X91" s="106">
        <f ca="1">IF(V91&lt;&gt;0,W91/V91,0)</f>
        <v>-0.12803205786463323</v>
      </c>
      <c r="Y91" s="15">
        <f ca="1">_xll.DBRW($B$3,$R$37,$R$38,$R$40,$R$41,$R$42,$Q91,Y$2,Y$4,Y$3)</f>
        <v>-7603027.75</v>
      </c>
      <c r="Z91" s="15">
        <f ca="1">_xll.DBRW($B$3,$R$37,$R$38,$R$40,$R$41,$R$42,$Q91,Z$2,Z$4,Z$3)</f>
        <v>-1751534.99</v>
      </c>
      <c r="AA91" s="15">
        <f ca="1">_xll.DBRW($B$3,$R$37,$R$38,$R$40,$R$41,$R$42,$Q91,AA$2,AA$4,AA$3)</f>
        <v>-1751868.3600000003</v>
      </c>
      <c r="AB91" s="15">
        <f ca="1">_xll.DBRW($B$3,$R$37,$R$38,$R$40,$R$41,$R$42,$Q91,AB$2,AB$4,AB$3)</f>
        <v>-1265608.5899999999</v>
      </c>
      <c r="AC91" s="15">
        <f ca="1">_xll.DBRW($B$3,$R$37,$R$38,$R$40,$R$41,$R$42,$Q91,AC$2,AC$4,AC$3)</f>
        <v>-2031722.2900000005</v>
      </c>
      <c r="AD91" s="15">
        <f ca="1">_xll.DBRW($B$3,$R$37,$R$38,$R$40,$R$41,$R$42,$Q91,AD$2,AD$4,AD$3)</f>
        <v>-8194830.5109999999</v>
      </c>
      <c r="AE91" s="15">
        <f ca="1">_xll.DBRW($B$3,$R$37,$R$38,$R$40,$R$41,$R$42,$Q91,AE$2,AE$4,AE$3)</f>
        <v>-2014974.68038</v>
      </c>
      <c r="AF91" s="15">
        <f ca="1">_xll.DBRW($B$3,$R$37,$R$38,$R$40,$R$41,$R$42,$Q91,AF$2,AF$4,AF$3)</f>
        <v>-1867523.8711999995</v>
      </c>
      <c r="AG91" s="15">
        <f ca="1">_xll.DBRW($B$3,$R$37,$R$38,$R$40,$R$41,$R$42,$Q91,AG$2,AG$4,AG$3)</f>
        <v>-1419497.1329999999</v>
      </c>
      <c r="AH91" s="15">
        <f ca="1">_xll.DBRW($B$3,$R$37,$R$38,$R$40,$R$41,$R$42,$Q91,AH$2,AH$4,AH$3)</f>
        <v>-2183527.4981699991</v>
      </c>
      <c r="AI91" s="15">
        <f ca="1">Y91-AD91</f>
        <v>591802.76099999994</v>
      </c>
      <c r="AJ91" s="15">
        <f ca="1">Z91-AE91</f>
        <v>263439.69038000004</v>
      </c>
      <c r="AK91" s="15">
        <f ca="1">AA91-AF91</f>
        <v>115655.51119999913</v>
      </c>
      <c r="AL91" s="15">
        <f ca="1">AB91-AG91</f>
        <v>153888.54300000006</v>
      </c>
      <c r="AM91" s="15">
        <f ca="1">AC91-AH91</f>
        <v>151805.2081699986</v>
      </c>
      <c r="AN91" s="20"/>
      <c r="AO91" s="16">
        <f ca="1">_xll.DBRW($B$3,$R$37,$R$38,$R$40,$R$41,$R$42,$Q91,AO$2,AO$4,AO$3)</f>
        <v>0.50636536098691465</v>
      </c>
      <c r="AP91" s="16">
        <f ca="1">_xll.DBRW($B$3,$R$37,$R$38,$R$40,$R$41,$R$42,$Q91,AP$2,AP$4,AP$3)</f>
        <v>0.47590241396112604</v>
      </c>
      <c r="AQ91" s="17">
        <f ca="1">-(AO91-AP91)*100</f>
        <v>-3.0462947025788614</v>
      </c>
      <c r="AR91" s="14">
        <f ca="1">$Y91-$AD91-BL91</f>
        <v>-457398.25317521393</v>
      </c>
      <c r="AS91" s="18">
        <f ca="1">_xll.DBRW($B$3,$R$37,$R$38,$R$40,$R$41,$R$42,$Q91,AS$2,AS$4,AS$3)</f>
        <v>38.041078676241234</v>
      </c>
      <c r="AT91" s="19">
        <f ca="1">_xll.DBRW($B$3,$R$37,$R$38,$R$40,$R$41,$R$42,$Q91,AT$2,AT$4,AT$3)</f>
        <v>1.6301391783793924</v>
      </c>
      <c r="AU91" s="18">
        <f ca="1">_xll.DBRW($B$3,$R$37,$R$38,$R$40,$R$41,$R$42,$Q91,AU$2,AU$4,AU$3)</f>
        <v>122.46543210833141</v>
      </c>
      <c r="AV91" s="15">
        <f ca="1">_xll.DBRW($B$3,$R$37,$R$38,$R$40,$R$41,$R$42,$Q91,AV$2,AV$4,AV$3)</f>
        <v>199863.62150000001</v>
      </c>
      <c r="AW91" s="15">
        <f ca="1">_xll.DBRW($B$3,$R$37,$R$38,$R$40,$R$41,$R$42,$Q91,AW$2,AW$4,AW$3)</f>
        <v>122605.25</v>
      </c>
      <c r="AX91" s="18">
        <f ca="1">_xll.DBRW($B$3,$R$37,$R$38,$R$40,$R$41,$R$42,$Q91,AX$2,AX$4,AX$3)</f>
        <v>37.957778826032175</v>
      </c>
      <c r="AY91" s="19">
        <f ca="1">_xll.DBRW($B$3,$R$37,$R$38,$R$40,$R$41,$R$42,$Q91,AY$2,AY$4,AY$3)</f>
        <v>1.5752865848114903</v>
      </c>
      <c r="AZ91" s="18">
        <f ca="1">_xll.DBRW($B$3,$R$37,$R$38,$R$40,$R$41,$R$42,$Q91,AZ$2,AZ$4,AZ$3)</f>
        <v>125.64420355887165</v>
      </c>
      <c r="BA91" s="15">
        <f ca="1">_xll.DBRW($B$3,$R$37,$R$38,$R$40,$R$41,$R$42,$Q91,BA$2,BA$4,BA$3)</f>
        <v>215893.31</v>
      </c>
      <c r="BB91" s="15">
        <f ca="1">_xll.DBRW($B$3,$R$37,$R$38,$R$40,$R$41,$R$42,$Q91,BB$2,BB$4,BB$3)</f>
        <v>137050.18</v>
      </c>
      <c r="BC91" s="18">
        <f ca="1">AS91-AX91</f>
        <v>8.3299850209058945E-2</v>
      </c>
      <c r="BD91" s="18">
        <f ca="1">AT91-AY91</f>
        <v>5.4852593567902064E-2</v>
      </c>
      <c r="BE91" s="18">
        <f ca="1">AU91-AZ91</f>
        <v>-3.1787714505402391</v>
      </c>
      <c r="BF91" s="15">
        <f ca="1">IF(AND(AV91&lt;&gt;0,BA91&lt;&gt;0),-1*BC91*AV91,0)</f>
        <v>-16648.609733190053</v>
      </c>
      <c r="BG91" s="15">
        <f ca="1">IF(AND(AV91&lt;&gt;0,BA91&lt;&gt;0,AW91&lt;&gt;0,BB91&lt;&gt;0),BD91/AY91*$Y91,)</f>
        <v>-264742.8062152497</v>
      </c>
      <c r="BH91" s="15">
        <f ca="1">IF(AND(AW91&lt;&gt;0,BB91&lt;&gt;0),BE91*AO91*AW91,)</f>
        <v>-197347.83222735234</v>
      </c>
      <c r="BI91" s="15">
        <f ca="1">IF(AND(AV91&lt;&gt;0,BA91&lt;&gt;0,AW91&lt;&gt;0,BB91&lt;&gt;0),$AI91-BF91-BG91-BH91-BL91,)</f>
        <v>21340.99500057823</v>
      </c>
      <c r="BJ91" s="15">
        <f ca="1">IF(OR(AV91=0,BA91=0,AW91=0,BB91=0),$AI91-BF91-BG91-BH91-BL91,)</f>
        <v>0</v>
      </c>
      <c r="BK91" s="15">
        <f ca="1">SUM(BF91:BJ91)</f>
        <v>-457398.25317521382</v>
      </c>
      <c r="BL91" s="15">
        <f ca="1">IF($V91&lt;&gt;0,IF($V91&gt;0,$W91/$V91,-$W91/$V91))*$AD91</f>
        <v>1049201.0141752139</v>
      </c>
      <c r="BM91" s="15">
        <f ca="1">SUM(BK91:BL91)</f>
        <v>591802.76100000006</v>
      </c>
      <c r="BN91" s="16">
        <f ca="1">_xll.DBRW($B$3,$R$37,$R$38,$R$40,$R$41,$R$42,$Q91,BN$2,BN$4,BN$3)</f>
        <v>0.11665308567268637</v>
      </c>
      <c r="BO91" s="16">
        <f ca="1">_xll.DBRW($B$3,$R$37,$R$38,$R$40,$R$41,$R$42,$Q91,BO$2,BO$4,BO$3)</f>
        <v>0.11701661348287896</v>
      </c>
      <c r="BP91" s="17">
        <f ca="1">-(BN91-BO91)*100</f>
        <v>3.6352781019259595E-2</v>
      </c>
      <c r="BQ91" s="14">
        <f ca="1">$Z91-$AE91-CK91</f>
        <v>5458.3355058170273</v>
      </c>
      <c r="BR91" s="15">
        <f ca="1">_xll.DBRW($B$3,$R$37,$R$38,$R$40,$R$41,$R$42,$Q91,BR$2,BR$4,BR$3)</f>
        <v>0.30478514251270189</v>
      </c>
      <c r="BS91" s="15">
        <f ca="1">_xll.DBRW($B$3,$R$37,$R$38,$R$40,$R$41,$R$42,$Q91,BS$2,BS$4,BS$3)</f>
        <v>46.872266889060626</v>
      </c>
      <c r="BT91" s="15">
        <f ca="1">_xll.DBRW($B$3,$R$37,$R$38,$R$40,$R$41,$R$42,$Q91,BT$2,BT$4,BT$3)</f>
        <v>122.46543210833141</v>
      </c>
      <c r="BU91" s="15">
        <f ca="1">_xll.DBRW($B$3,$R$37,$R$38,$R$40,$R$41,$R$42,$Q91,BU$2,BU$4,BU$3)</f>
        <v>5746786</v>
      </c>
      <c r="BV91" s="15">
        <f ca="1">_xll.DBRW($B$3,$R$37,$R$38,$R$40,$R$41,$R$42,$Q91,BV$2,BV$4,BV$3)</f>
        <v>122605.25</v>
      </c>
      <c r="BW91" s="15">
        <f ca="1">_xll.DBRW($B$3,$R$37,$R$38,$R$40,$R$41,$R$42,$Q91,BW$2,BW$4,BW$3)</f>
        <v>0.32549610710810306</v>
      </c>
      <c r="BX91" s="15">
        <f ca="1">_xll.DBRW($B$3,$R$37,$R$38,$R$40,$R$41,$R$42,$Q91,BX$2,BX$4,BX$3)</f>
        <v>45.169385695078994</v>
      </c>
      <c r="BY91" s="15">
        <f ca="1">_xll.DBRW($B$3,$R$37,$R$38,$R$40,$R$41,$R$42,$Q91,BY$2,BY$4,BY$3)</f>
        <v>125.64420355887165</v>
      </c>
      <c r="BZ91" s="15">
        <f ca="1">_xll.DBRW($B$3,$R$37,$R$38,$R$40,$R$41,$R$42,$Q91,BZ$2,BZ$4,BZ$3)</f>
        <v>6190472.4400000004</v>
      </c>
      <c r="CA91" s="15">
        <f ca="1">_xll.DBRW($B$3,$R$37,$R$38,$R$40,$R$41,$R$42,$Q91,CA$2,CA$4,CA$3)</f>
        <v>137050.18</v>
      </c>
      <c r="CB91" s="15">
        <f ca="1">BR91-BW91</f>
        <v>-2.0710964595401171E-2</v>
      </c>
      <c r="CC91" s="15">
        <f ca="1">BS91-BX91</f>
        <v>1.7028811939816322</v>
      </c>
      <c r="CD91" s="15">
        <f ca="1">BT91-BY91</f>
        <v>-3.1787714505402391</v>
      </c>
      <c r="CE91" s="15">
        <f ca="1">IF(AND(BU91&lt;&gt;0,BZ91&lt;&gt;0),-1*CB91*BU91,0)</f>
        <v>119021.48138334711</v>
      </c>
      <c r="CF91" s="15">
        <f ca="1">IF(AND(BU91&lt;&gt;0,BZ91&lt;&gt;0,BV91&lt;&gt;0,CA91&lt;&gt;0),CC91/BX91*$Z91,)</f>
        <v>-66032.688936851177</v>
      </c>
      <c r="CG91" s="15">
        <f ca="1">IF(AND(BV91&lt;&gt;0,CA91&lt;&gt;0),CD91*BN91*BV91,)</f>
        <v>-45463.681669037338</v>
      </c>
      <c r="CH91" s="15">
        <f ca="1">IF(AND(BU91&lt;&gt;0,BZ91&lt;&gt;0,BV91&lt;&gt;0,CA91&lt;&gt;0),$AJ91-CE91-CF91-CG91-CK91,)</f>
        <v>-2066.7752716416144</v>
      </c>
      <c r="CI91" s="15">
        <f ca="1">IF(OR(BU91=0,BZ91=0,BV91=0,CA91=0),$AJ91-CE91-CF91-CG91-CK91,)</f>
        <v>0</v>
      </c>
      <c r="CJ91" s="15">
        <f ca="1">SUM(CE91:CI91)</f>
        <v>5458.3355058169836</v>
      </c>
      <c r="CK91" s="15">
        <f ca="1">IF($V91&lt;&gt;0,IF($V91&gt;0,$W91/$V91,-$W91/$V91))*$AE91</f>
        <v>257981.35487418302</v>
      </c>
      <c r="CL91" s="15">
        <f ca="1">SUM(CJ91:CK91)</f>
        <v>263439.69037999999</v>
      </c>
      <c r="CM91" s="16">
        <f ca="1">_xll.DBRW($B$3,$R$37,$R$38,$R$40,$R$41,$R$42,$Q91,CM$2,CM$4,CM$3)</f>
        <v>0.11667528827748314</v>
      </c>
      <c r="CN91" s="16">
        <f ca="1">_xll.DBRW($B$3,$R$37,$R$38,$R$40,$R$41,$R$42,$Q91,CN$2,CN$4,CN$3)</f>
        <v>0.10845363027839526</v>
      </c>
      <c r="CO91" s="17">
        <f ca="1">-(CM91-CN91)*100</f>
        <v>-0.82216579990878746</v>
      </c>
      <c r="CP91" s="14">
        <f ca="1">$AA91-$AF91-DJ91</f>
        <v>-123447.41314106307</v>
      </c>
      <c r="CQ91" s="15">
        <f ca="1">_xll.DBRW($B$3,$R$37,$R$38,$R$40,$R$41,$R$42,$Q91,CQ$2,CQ$4,CQ$3)</f>
        <v>0.91548972533736739</v>
      </c>
      <c r="CR91" s="15">
        <f ca="1">_xll.DBRW($B$3,$R$37,$R$38,$R$40,$R$41,$R$42,$Q91,CR$2,CR$4,CR$3)</f>
        <v>15.607700665346712</v>
      </c>
      <c r="CS91" s="15">
        <f ca="1">_xll.DBRW($B$3,$R$37,$R$38,$R$40,$R$41,$R$42,$Q91,CS$2,CS$4,CS$3)</f>
        <v>122.46543210833141</v>
      </c>
      <c r="CT91" s="15">
        <f ca="1">_xll.DBRW($B$3,$R$37,$R$38,$R$40,$R$41,$R$42,$Q91,CT$2,CT$4,CT$3)</f>
        <v>1913586.0419999999</v>
      </c>
      <c r="CU91" s="15">
        <f ca="1">_xll.DBRW($B$3,$R$37,$R$38,$R$40,$R$41,$R$42,$Q91,CU$2,CU$4,CU$3)</f>
        <v>122605.25</v>
      </c>
      <c r="CV91" s="15">
        <f ca="1">_xll.DBRW($B$3,$R$37,$R$38,$R$40,$R$41,$R$42,$Q91,CV$2,CV$4,CV$3)</f>
        <v>0.85359208225203631</v>
      </c>
      <c r="CW91" s="15">
        <f ca="1">_xll.DBRW($B$3,$R$37,$R$38,$R$40,$R$41,$R$42,$Q91,CW$2,CW$4,CW$3)</f>
        <v>15.963796153598629</v>
      </c>
      <c r="CX91" s="15">
        <f ca="1">_xll.DBRW($B$3,$R$37,$R$38,$R$40,$R$41,$R$42,$Q91,CX$2,CX$4,CX$3)</f>
        <v>125.64420355887165</v>
      </c>
      <c r="CY91" s="15">
        <f ca="1">_xll.DBRW($B$3,$R$37,$R$38,$R$40,$R$41,$R$42,$Q91,CY$2,CY$4,CY$3)</f>
        <v>2187841.1363339997</v>
      </c>
      <c r="CZ91" s="15">
        <f ca="1">_xll.DBRW($B$3,$R$37,$R$38,$R$40,$R$41,$R$42,$Q91,CZ$2,CZ$4,CZ$3)</f>
        <v>137050.18</v>
      </c>
      <c r="DA91" s="15">
        <f ca="1">CQ91-CV91</f>
        <v>6.1897643085331078E-2</v>
      </c>
      <c r="DB91" s="15">
        <f ca="1">CR91-CW91</f>
        <v>-0.35609548825191695</v>
      </c>
      <c r="DC91" s="15">
        <f ca="1">CS91-CX91</f>
        <v>-3.1787714505402391</v>
      </c>
      <c r="DD91" s="15">
        <f ca="1">IF(AND(CT91&lt;&gt;0,CY91&lt;&gt;0),-1*DA91*CT91,0)</f>
        <v>-118446.46584078736</v>
      </c>
      <c r="DE91" s="15">
        <f ca="1">IF(AND(CT91&lt;&gt;0,CY91&lt;&gt;0,CU91&lt;&gt;0,CZ91&lt;&gt;0),DB91/CW91*$AA91,)</f>
        <v>39077.949442912308</v>
      </c>
      <c r="DF91" s="15">
        <f ca="1">IF(AND(CU91&lt;&gt;0,CZ91&lt;&gt;0),DC91*CM91*CU91,)</f>
        <v>-45472.334780533551</v>
      </c>
      <c r="DG91" s="15">
        <f ca="1">IF(AND(CT91&lt;&gt;0,CY91&lt;&gt;0,CU91&lt;&gt;0,CZ91&lt;&gt;0),$AK91-DD91-DE91-DF91-DJ91,)</f>
        <v>1393.4380373455351</v>
      </c>
      <c r="DH91" s="15">
        <f ca="1">IF(OR(CT91=0,CY91=0,CU91=0,CZ91=0),$AK91-DD91-DE91-DF91-DJ91,)</f>
        <v>0</v>
      </c>
      <c r="DI91" s="15">
        <f ca="1">SUM(DD91:DH91)</f>
        <v>-123447.41314106308</v>
      </c>
      <c r="DJ91" s="15">
        <f ca="1">IF($V91&lt;&gt;0,IF($V91&gt;0,$W91/$V91,-$W91/$V91))*$AF91</f>
        <v>239102.9243410622</v>
      </c>
      <c r="DK91" s="15">
        <f ca="1">SUM(DI91:DJ91)</f>
        <v>115655.51119999912</v>
      </c>
      <c r="DL91" s="16">
        <f ca="1">_xll.DBRW($B$3,$R$37,$R$38,$R$40,$R$41,$R$42,$Q91,DL$2,DL$4,DL$3)</f>
        <v>8.4290150137027994E-2</v>
      </c>
      <c r="DM91" s="16">
        <f ca="1">_xll.DBRW($B$3,$R$37,$R$38,$R$40,$R$41,$R$42,$Q91,DM$2,DM$4,DM$3)</f>
        <v>8.2435153637260811E-2</v>
      </c>
      <c r="DN91" s="17">
        <f ca="1">-(DL91-DM91)*100</f>
        <v>-0.18549964997671836</v>
      </c>
      <c r="DO91" s="14">
        <f ca="1">$AB91-$AG91-EI91</f>
        <v>-27852.59607093691</v>
      </c>
      <c r="DP91" s="15">
        <f ca="1">_xll.DBRW($B$3,$R$37,$R$38,$R$40,$R$41,$R$42,$Q91,DP$2,DP$4,DP$3)</f>
        <v>10148.064295532649</v>
      </c>
      <c r="DQ91" s="15">
        <f ca="1">_xll.DBRW($B$3,$R$37,$R$38,$R$40,$R$41,$R$42,$Q91,DQ$2,DQ$4,DQ$3)</f>
        <v>1.0172018385369772E-3</v>
      </c>
      <c r="DR91" s="15">
        <f ca="1">_xll.DBRW($B$3,$R$37,$R$38,$R$40,$R$41,$R$42,$Q91,DR$2,DR$4,DR$3)</f>
        <v>122.46543210833141</v>
      </c>
      <c r="DS91" s="15">
        <f ca="1">_xll.DBRW($B$3,$R$37,$R$38,$R$40,$R$41,$R$42,$Q91,DS$2,DS$4,DS$3)</f>
        <v>124.71428571428571</v>
      </c>
      <c r="DT91" s="15">
        <f ca="1">_xll.DBRW($B$3,$R$37,$R$38,$R$40,$R$41,$R$42,$Q91,DT$2,DT$4,DT$3)</f>
        <v>122605.25</v>
      </c>
      <c r="DU91" s="15">
        <f ca="1">_xll.DBRW($B$3,$R$37,$R$38,$R$40,$R$41,$R$42,$Q91,DU$2,DU$4,DU$3)</f>
        <v>11540.627097560975</v>
      </c>
      <c r="DV91" s="15">
        <f ca="1">_xll.DBRW($B$3,$R$37,$R$38,$R$40,$R$41,$R$42,$Q91,DV$2,DV$4,DV$3)</f>
        <v>8.9748149181562555E-4</v>
      </c>
      <c r="DW91" s="15">
        <f ca="1">_xll.DBRW($B$3,$R$37,$R$38,$R$40,$R$41,$R$42,$Q91,DW$2,DW$4,DW$3)</f>
        <v>125.64420355887165</v>
      </c>
      <c r="DX91" s="15">
        <f ca="1">_xll.DBRW($B$3,$R$37,$R$38,$R$40,$R$41,$R$42,$Q91,DX$2,DX$4,DX$3)</f>
        <v>123</v>
      </c>
      <c r="DY91" s="15">
        <f ca="1">_xll.DBRW($B$3,$R$37,$R$38,$R$40,$R$41,$R$42,$Q91,DY$2,DY$4,DY$3)</f>
        <v>137050.18</v>
      </c>
      <c r="DZ91" s="15">
        <f ca="1">DP91-DU91</f>
        <v>-1392.5628020283257</v>
      </c>
      <c r="EA91" s="15">
        <f ca="1">DQ91-DV91</f>
        <v>1.1972034672135163E-4</v>
      </c>
      <c r="EB91" s="15">
        <f ca="1">DR91-DW91</f>
        <v>-3.1787714505402391</v>
      </c>
      <c r="EC91" s="15">
        <f ca="1">IF(AND(DS91&lt;&gt;0,DX91&lt;&gt;0),-1*DZ91*DS91,0)</f>
        <v>173672.47516724688</v>
      </c>
      <c r="ED91" s="15">
        <f ca="1">IF(AND(DS91&lt;&gt;0,DX91&lt;&gt;0,DT91&lt;&gt;0,DY91&lt;&gt;0),EA91/DV91*$AB91,)</f>
        <v>-168826.99040600198</v>
      </c>
      <c r="EE91" s="15">
        <f ca="1">IF(AND(DT91&lt;&gt;0,DY91&lt;&gt;0),EB91*DL91*DT91,)</f>
        <v>-32850.743137800062</v>
      </c>
      <c r="EF91" s="15">
        <f ca="1">IF(AND(DS91&lt;&gt;0,DX91&lt;&gt;0,DT91&lt;&gt;0,DY91&lt;&gt;0),$AL91-EC91-ED91-EE91-EI91,)</f>
        <v>152.66230561825796</v>
      </c>
      <c r="EG91" s="15">
        <f ca="1">IF(OR(DS91=0,DX91=0,DT91=0,DY91=0),$AL91-EC91-ED91-EE91-EI91,)</f>
        <v>0</v>
      </c>
      <c r="EH91" s="15">
        <f ca="1">SUM(EC91:EG91)</f>
        <v>-27852.596070936896</v>
      </c>
      <c r="EI91" s="15">
        <f ca="1">IF($V91&lt;&gt;0,IF($V91&gt;0,$W91/$V91,-$W91/$V91))*$AG91</f>
        <v>181741.13907093697</v>
      </c>
      <c r="EJ91" s="15">
        <f ca="1">SUM(EH91:EI91)</f>
        <v>153888.54300000006</v>
      </c>
      <c r="EK91" s="16">
        <f ca="1">_xll.DBRW($B$3,$R$37,$R$38,$R$40,$R$41,$R$42,$Q91,EK$2,EK$4,EK$3)</f>
        <v>0.13531369667840695</v>
      </c>
      <c r="EL91" s="16">
        <f ca="1">_xll.DBRW($B$3,$R$37,$R$38,$R$40,$R$41,$R$42,$Q91,EL$2,EL$4,EL$3)</f>
        <v>0.12680506398939495</v>
      </c>
      <c r="EM91" s="17">
        <f ca="1">-(EK91-EL91)*100</f>
        <v>-0.85086326890120023</v>
      </c>
      <c r="EN91" s="14">
        <f ca="1">$AC91-$AH91-FH91</f>
        <v>-127756.31082472054</v>
      </c>
      <c r="EO91" s="15">
        <f ca="1">_xll.DBRW($B$3,$R$37,$R$38,$R$40,$R$41,$R$42,$Q91,EO$2,EO$4,EO$3)</f>
        <v>16.571250333896796</v>
      </c>
      <c r="EP91" s="15">
        <f ca="1">_xll.DBRW($B$3,$R$37,$R$38,$R$40,$R$41,$R$42,$Q91,EP$2,EP$4,EP$3)</f>
        <v>1</v>
      </c>
      <c r="EQ91" s="15">
        <f ca="1">_xll.DBRW($B$3,$R$37,$R$38,$R$40,$R$41,$R$42,$Q91,EQ$2,EQ$4,EQ$3)</f>
        <v>122.46543210833141</v>
      </c>
      <c r="ER91" s="15">
        <f ca="1">_xll.DBRW($B$3,$R$37,$R$38,$R$40,$R$41,$R$42,$Q91,ER$2,ER$4,ER$3)</f>
        <v>122605.25</v>
      </c>
      <c r="ES91" s="15">
        <f ca="1">_xll.DBRW($B$3,$R$37,$R$38,$R$40,$R$41,$R$42,$Q91,ES$2,ES$4,ES$3)</f>
        <v>122605.25</v>
      </c>
      <c r="ET91" s="15">
        <f ca="1">_xll.DBRW($B$3,$R$37,$R$38,$R$40,$R$41,$R$42,$Q91,ET$2,ET$4,ET$3)</f>
        <v>15.932321272179285</v>
      </c>
      <c r="EU91" s="15">
        <f ca="1">_xll.DBRW($B$3,$R$37,$R$38,$R$40,$R$41,$R$42,$Q91,EU$2,EU$4,EU$3)</f>
        <v>1</v>
      </c>
      <c r="EV91" s="15">
        <f ca="1">_xll.DBRW($B$3,$R$37,$R$38,$R$40,$R$41,$R$42,$Q91,EV$2,EV$4,EV$3)</f>
        <v>125.64420355887165</v>
      </c>
      <c r="EW91" s="15">
        <f ca="1">_xll.DBRW($B$3,$R$37,$R$38,$R$40,$R$41,$R$42,$Q91,EW$2,EW$4,EW$3)</f>
        <v>137050.18</v>
      </c>
      <c r="EX91" s="15">
        <f ca="1">_xll.DBRW($B$3,$R$37,$R$38,$R$40,$R$41,$R$42,$Q91,EX$2,EX$4,EX$3)</f>
        <v>137050.18</v>
      </c>
      <c r="EY91" s="15">
        <f ca="1">EO91-ET91</f>
        <v>0.63892906171751029</v>
      </c>
      <c r="EZ91" s="15">
        <f ca="1">EP91-EU91</f>
        <v>0</v>
      </c>
      <c r="FA91" s="15">
        <f ca="1">EQ91-EV91</f>
        <v>-3.1787714505402391</v>
      </c>
      <c r="FB91" s="15">
        <f ca="1">IF(AND(ER91&lt;&gt;0,EW91&lt;&gt;0),-1*EY91*ER91,0)</f>
        <v>-78336.057344140776</v>
      </c>
      <c r="FC91" s="15">
        <f ca="1">IF(AND(ER91&lt;&gt;0,EW91&lt;&gt;0,ES91&lt;&gt;0,EX91&lt;&gt;0),EZ91/EU91*$AC91,)</f>
        <v>0</v>
      </c>
      <c r="FD91" s="15">
        <f ca="1">IF(AND(ES91&lt;&gt;0,EX91&lt;&gt;0),FA91*EK91*ES91,)</f>
        <v>-52736.357514871896</v>
      </c>
      <c r="FE91" s="15">
        <f ca="1">IF(AND(ER91&lt;&gt;0,EW91&lt;&gt;0,ES91&lt;&gt;0,EX91&lt;&gt;0),$AM91-FB91-FC91-FD91-FH91,)</f>
        <v>3316.1040342921624</v>
      </c>
      <c r="FF91" s="15">
        <f ca="1">IF(OR(ER91=0,EW91=0,ES91=0,EX91=0),$AM91-FB91-FC91-FD91-FH91,)</f>
        <v>0</v>
      </c>
      <c r="FG91" s="15">
        <f ca="1">SUM(FB91:FF91)</f>
        <v>-127756.31082472051</v>
      </c>
      <c r="FH91" s="15">
        <f ca="1">IF($V91&lt;&gt;0,IF($V91&gt;0,$W91/$V91,-$W91/$V91))*$AH91</f>
        <v>279561.51899471914</v>
      </c>
      <c r="FI91" s="15">
        <f ca="1">SUM(FG91:FH91)</f>
        <v>151805.20816999863</v>
      </c>
      <c r="FJ91" s="20"/>
      <c r="FK91" s="85">
        <f ca="1">BL91+CK91+DJ91+EI91+FH91</f>
        <v>2007587.9514561151</v>
      </c>
      <c r="FL91" s="21"/>
      <c r="FM91" s="22"/>
      <c r="FN91" s="104">
        <f ca="1">_xll.DBRW($B$3,$R$37,$R$38,$R$40,$R$41,$R$42,$Q91,FN$2,FN$4,FN$3)</f>
        <v>611142.93999999925</v>
      </c>
      <c r="FO91" s="105">
        <f ca="1">IF(U91&lt;&gt;0,FN91/U91,0)</f>
        <v>4.0702418247480936E-2</v>
      </c>
      <c r="FP91" s="104">
        <f ca="1">_xll.DBRW($B$3,$R$37,$R$38,$R$40,$R$41,$R$42,$Q91,FP$2,FP$4,FP$3)</f>
        <v>1539207.0199500003</v>
      </c>
      <c r="FQ91" s="105">
        <f ca="1">IF(V91&lt;&gt;0,FP91/V91,0)</f>
        <v>8.9387124650943992E-2</v>
      </c>
      <c r="FR91" s="86">
        <f ca="1">FN91-FP91</f>
        <v>-928064.07995000109</v>
      </c>
      <c r="FS91" s="103">
        <f ca="1">(FO91-FQ91)*100</f>
        <v>-4.8684706403463052</v>
      </c>
      <c r="FT91" s="23"/>
      <c r="FV91" s="37"/>
      <c r="FW91" s="37"/>
      <c r="FX91" s="37"/>
      <c r="FY91" s="37"/>
      <c r="FZ91" s="37"/>
      <c r="GA91" s="37"/>
      <c r="GB91" s="37"/>
      <c r="GC91" s="37"/>
      <c r="GD91" s="37"/>
      <c r="GE91" s="37"/>
      <c r="GF91" s="37"/>
      <c r="GG91" s="37"/>
      <c r="GH91" s="37"/>
    </row>
    <row r="92" spans="1:190" ht="15" hidden="1" customHeight="1" x14ac:dyDescent="0.25">
      <c r="A92">
        <f ca="1">IF(ROW()=ROW($A$60),0,1)</f>
        <v>1</v>
      </c>
      <c r="D92" s="30"/>
      <c r="E92" s="30"/>
      <c r="F92" s="30">
        <f ca="1">IF(A92&lt;&gt;0,IF((AO92+BN92+CM92+DL92+EK92)&lt;&gt;0,ROUND((1-(AO92+BN92+CM92+DL92+EK92))-FO92,5),"VERIF. ELIGIBILITE PMM"),"CHECK "&amp;D77)</f>
        <v>-5.0000000000000002E-5</v>
      </c>
      <c r="G92" s="30"/>
      <c r="H92" s="30"/>
      <c r="I92" s="30"/>
      <c r="J92" s="30">
        <f ca="1">IF(A92&lt;&gt;0,IF((AP92+BO92+CN92+DM92+EL92)&lt;&gt;0,ROUND((1-(AP92+BO92+CN92+DM92+EL92))-FQ92,5),"VERIF. ELIGIBILITE PMM"),"CHECK "&amp;D78)</f>
        <v>0</v>
      </c>
      <c r="K92" s="30">
        <f ca="1">IF(A92&lt;&gt;0,ROUND(W92+AR92+BQ92+CP92+DO92+EN92+FK92-FR92,5),"CHECK ")</f>
        <v>-471.8</v>
      </c>
      <c r="L92" s="4"/>
      <c r="M92" s="9"/>
      <c r="N92" s="10"/>
      <c r="O92" s="9"/>
      <c r="P92" s="11"/>
      <c r="Q92" s="130" t="s">
        <v>323</v>
      </c>
      <c r="R92" s="130"/>
      <c r="S92" s="12"/>
      <c r="T92" s="13"/>
      <c r="U92" s="84">
        <f ca="1">_xll.DBRW($B$3,$R$37,$R$38,$R$40,$R$41,$R$42,$Q92,U$2,U$4,U$3)</f>
        <v>8708197.5700000003</v>
      </c>
      <c r="V92" s="84">
        <f ca="1">_xll.DBRW($B$3,$R$37,$R$38,$R$40,$R$41,$R$42,$Q92,V$2,V$4,V$3)</f>
        <v>10790313.009999998</v>
      </c>
      <c r="W92" s="85">
        <f ca="1">U92-V92</f>
        <v>-2082115.4399999976</v>
      </c>
      <c r="X92" s="106">
        <f ca="1">IF(V92&lt;&gt;0,W92/V92,0)</f>
        <v>-0.19296154227133008</v>
      </c>
      <c r="Y92" s="15">
        <f ca="1">_xll.DBRW($B$3,$R$37,$R$38,$R$40,$R$41,$R$42,$Q92,Y$2,Y$4,Y$3)</f>
        <v>-2247306.39</v>
      </c>
      <c r="Z92" s="15">
        <f ca="1">_xll.DBRW($B$3,$R$37,$R$38,$R$40,$R$41,$R$42,$Q92,Z$2,Z$4,Z$3)</f>
        <v>-800892.63000000012</v>
      </c>
      <c r="AA92" s="15">
        <f ca="1">_xll.DBRW($B$3,$R$37,$R$38,$R$40,$R$41,$R$42,$Q92,AA$2,AA$4,AA$3)</f>
        <v>-1993455.95</v>
      </c>
      <c r="AB92" s="15">
        <f ca="1">_xll.DBRW($B$3,$R$37,$R$38,$R$40,$R$41,$R$42,$Q92,AB$2,AB$4,AB$3)</f>
        <v>-693441.72000000009</v>
      </c>
      <c r="AC92" s="15">
        <f ca="1">_xll.DBRW($B$3,$R$37,$R$38,$R$40,$R$41,$R$42,$Q92,AC$2,AC$4,AC$3)</f>
        <v>-952351.81000000029</v>
      </c>
      <c r="AD92" s="15">
        <f ca="1">_xll.DBRW($B$3,$R$37,$R$38,$R$40,$R$41,$R$42,$Q92,AD$2,AD$4,AD$3)</f>
        <v>-2958066.3699999996</v>
      </c>
      <c r="AE92" s="15">
        <f ca="1">_xll.DBRW($B$3,$R$37,$R$38,$R$40,$R$41,$R$42,$Q92,AE$2,AE$4,AE$3)</f>
        <v>-969873.12</v>
      </c>
      <c r="AF92" s="15">
        <f ca="1">_xll.DBRW($B$3,$R$37,$R$38,$R$40,$R$41,$R$42,$Q92,AF$2,AF$4,AF$3)</f>
        <v>-2616523.77</v>
      </c>
      <c r="AG92" s="15">
        <f ca="1">_xll.DBRW($B$3,$R$37,$R$38,$R$40,$R$41,$R$42,$Q92,AG$2,AG$4,AG$3)</f>
        <v>-959642.4299999997</v>
      </c>
      <c r="AH92" s="15">
        <f ca="1">_xll.DBRW($B$3,$R$37,$R$38,$R$40,$R$41,$R$42,$Q92,AH$2,AH$4,AH$3)</f>
        <v>-1305420.1300000006</v>
      </c>
      <c r="AI92" s="15">
        <f ca="1">Y92-AD92</f>
        <v>710759.97999999952</v>
      </c>
      <c r="AJ92" s="15">
        <f ca="1">Z92-AE92</f>
        <v>168980.48999999987</v>
      </c>
      <c r="AK92" s="15">
        <f ca="1">AA92-AF92</f>
        <v>623067.82000000007</v>
      </c>
      <c r="AL92" s="15">
        <f ca="1">AB92-AG92</f>
        <v>266200.70999999961</v>
      </c>
      <c r="AM92" s="15">
        <f ca="1">AC92-AH92</f>
        <v>353068.3200000003</v>
      </c>
      <c r="AN92" s="20"/>
      <c r="AO92" s="16">
        <f ca="1">_xll.DBRW($B$3,$R$37,$R$38,$R$40,$R$41,$R$42,$Q92,AO$2,AO$4,AO$3)</f>
        <v>0.25806791496578324</v>
      </c>
      <c r="AP92" s="16">
        <f ca="1">_xll.DBRW($B$3,$R$37,$R$38,$R$40,$R$41,$R$42,$Q92,AP$2,AP$4,AP$3)</f>
        <v>0.27414092318346939</v>
      </c>
      <c r="AQ92" s="17">
        <f ca="1">-(AO92-AP92)*100</f>
        <v>1.6073008217686147</v>
      </c>
      <c r="AR92" s="14">
        <f ca="1">$Y92-$AD92-BL92</f>
        <v>139966.93110384466</v>
      </c>
      <c r="AS92" s="18">
        <f ca="1">_xll.DBRW($B$3,$R$37,$R$38,$R$40,$R$41,$R$42,$Q92,AS$2,AS$4,AS$3)</f>
        <v>12.699265046181841</v>
      </c>
      <c r="AT92" s="19">
        <f ca="1">_xll.DBRW($B$3,$R$37,$R$38,$R$40,$R$41,$R$42,$Q92,AT$2,AT$4,AT$3)</f>
        <v>3.1967778244081743E-2</v>
      </c>
      <c r="AU92" s="18">
        <f ca="1">_xll.DBRW($B$3,$R$37,$R$38,$R$40,$R$41,$R$42,$Q92,AU$2,AU$4,AU$3)</f>
        <v>1.5731025257943672</v>
      </c>
      <c r="AV92" s="15">
        <f ca="1">_xll.DBRW($B$3,$R$37,$R$38,$R$40,$R$41,$R$42,$Q92,AV$2,AV$4,AV$3)</f>
        <v>176963.5</v>
      </c>
      <c r="AW92" s="15">
        <f ca="1">_xll.DBRW($B$3,$R$37,$R$38,$R$40,$R$41,$R$42,$Q92,AW$2,AW$4,AW$3)</f>
        <v>5535683.4199999999</v>
      </c>
      <c r="AX92" s="18">
        <f ca="1">_xll.DBRW($B$3,$R$37,$R$38,$R$40,$R$41,$R$42,$Q92,AX$2,AX$4,AX$3)</f>
        <v>10.70449820931659</v>
      </c>
      <c r="AY92" s="19">
        <f ca="1">_xll.DBRW($B$3,$R$37,$R$38,$R$40,$R$41,$R$42,$Q92,AY$2,AY$4,AY$3)</f>
        <v>3.811815278129603E-2</v>
      </c>
      <c r="AZ92" s="18">
        <f ca="1">_xll.DBRW($B$3,$R$37,$R$38,$R$40,$R$41,$R$42,$Q92,AZ$2,AZ$4,AZ$3)</f>
        <v>1.4884158609065485</v>
      </c>
      <c r="BA92" s="15">
        <f ca="1">_xll.DBRW($B$3,$R$37,$R$38,$R$40,$R$41,$R$42,$Q92,BA$2,BA$4,BA$3)</f>
        <v>276338.63</v>
      </c>
      <c r="BB92" s="15">
        <f ca="1">_xll.DBRW($B$3,$R$37,$R$38,$R$40,$R$41,$R$42,$Q92,BB$2,BB$4,BB$3)</f>
        <v>7249528.3700000001</v>
      </c>
      <c r="BC92" s="18">
        <f ca="1">AS92-AX92</f>
        <v>1.9947668368652511</v>
      </c>
      <c r="BD92" s="18">
        <f ca="1">AT92-AY92</f>
        <v>-6.1503745372142871E-3</v>
      </c>
      <c r="BE92" s="18">
        <f ca="1">AU92-AZ92</f>
        <v>8.4686664887818619E-2</v>
      </c>
      <c r="BF92" s="15">
        <f ca="1">IF(AND(AV92&lt;&gt;0,BA92&lt;&gt;0),-1*BC92*AV92,0)</f>
        <v>-353000.92113560386</v>
      </c>
      <c r="BG92" s="15">
        <f ca="1">IF(AND(AV92&lt;&gt;0,BA92&lt;&gt;0,AW92&lt;&gt;0,BB92&lt;&gt;0),BD92/AY92*$Y92,)</f>
        <v>362603.51013538847</v>
      </c>
      <c r="BH92" s="15">
        <f ca="1">IF(AND(AW92&lt;&gt;0,BB92&lt;&gt;0),BE92*AO92*AW92,)</f>
        <v>120981.86865098283</v>
      </c>
      <c r="BI92" s="15">
        <f ca="1">IF(AND(AV92&lt;&gt;0,BA92&lt;&gt;0,AW92&lt;&gt;0,BB92&lt;&gt;0),$AI92-BF92-BG92-BH92-BL92,)</f>
        <v>9382.4734530772548</v>
      </c>
      <c r="BJ92" s="15">
        <f ca="1">IF(OR(AV92=0,BA92=0,AW92=0,BB92=0),$AI92-BF92-BG92-BH92-BL92,)</f>
        <v>0</v>
      </c>
      <c r="BK92" s="15">
        <f ca="1">SUM(BF92:BJ92)</f>
        <v>139966.93110384469</v>
      </c>
      <c r="BL92" s="15">
        <f ca="1">IF($V92&lt;&gt;0,IF($V92&gt;0,$W92/$V92,-$W92/$V92))*$AD92</f>
        <v>570793.04889615485</v>
      </c>
      <c r="BM92" s="15">
        <f ca="1">SUM(BK92:BL92)</f>
        <v>710759.97999999952</v>
      </c>
      <c r="BN92" s="16">
        <f ca="1">_xll.DBRW($B$3,$R$37,$R$38,$R$40,$R$41,$R$42,$Q92,BN$2,BN$4,BN$3)</f>
        <v>9.1969965490803635E-2</v>
      </c>
      <c r="BO92" s="16">
        <f ca="1">_xll.DBRW($B$3,$R$37,$R$38,$R$40,$R$41,$R$42,$Q92,BO$2,BO$4,BO$3)</f>
        <v>8.9883687257372738E-2</v>
      </c>
      <c r="BP92" s="17">
        <f ca="1">-(BN92-BO92)*100</f>
        <v>-0.20862782334308966</v>
      </c>
      <c r="BQ92" s="14">
        <f ca="1">$Z92-$AE92-CK92</f>
        <v>-18167.72304270693</v>
      </c>
      <c r="BR92" s="15">
        <f ca="1">_xll.DBRW($B$3,$R$37,$R$38,$R$40,$R$41,$R$42,$Q92,BR$2,BR$4,BR$3)</f>
        <v>0.14117269956801709</v>
      </c>
      <c r="BS92" s="15">
        <f ca="1">_xll.DBRW($B$3,$R$37,$R$38,$R$40,$R$41,$R$42,$Q92,BS$2,BS$4,BS$3)</f>
        <v>1.0248311851619578</v>
      </c>
      <c r="BT92" s="15">
        <f ca="1">_xll.DBRW($B$3,$R$37,$R$38,$R$40,$R$41,$R$42,$Q92,BT$2,BT$4,BT$3)</f>
        <v>1.5731025257943672</v>
      </c>
      <c r="BU92" s="15">
        <f ca="1">_xll.DBRW($B$3,$R$37,$R$38,$R$40,$R$41,$R$42,$Q92,BU$2,BU$4,BU$3)</f>
        <v>5673141</v>
      </c>
      <c r="BV92" s="15">
        <f ca="1">_xll.DBRW($B$3,$R$37,$R$38,$R$40,$R$41,$R$42,$Q92,BV$2,BV$4,BV$3)</f>
        <v>5535683.4199999999</v>
      </c>
      <c r="BW92" s="15">
        <f ca="1">_xll.DBRW($B$3,$R$37,$R$38,$R$40,$R$41,$R$42,$Q92,BW$2,BW$4,BW$3)</f>
        <v>0.12988767550519009</v>
      </c>
      <c r="BX92" s="15">
        <f ca="1">_xll.DBRW($B$3,$R$37,$R$38,$R$40,$R$41,$R$42,$Q92,BX$2,BX$4,BX$3)</f>
        <v>1.0299999998482658</v>
      </c>
      <c r="BY92" s="15">
        <f ca="1">_xll.DBRW($B$3,$R$37,$R$38,$R$40,$R$41,$R$42,$Q92,BY$2,BY$4,BY$3)</f>
        <v>1.4884158609065485</v>
      </c>
      <c r="BZ92" s="15">
        <f ca="1">_xll.DBRW($B$3,$R$37,$R$38,$R$40,$R$41,$R$42,$Q92,BZ$2,BZ$4,BZ$3)</f>
        <v>7467014.2199999997</v>
      </c>
      <c r="CA92" s="15">
        <f ca="1">_xll.DBRW($B$3,$R$37,$R$38,$R$40,$R$41,$R$42,$Q92,CA$2,CA$4,CA$3)</f>
        <v>7249528.3700000001</v>
      </c>
      <c r="CB92" s="15">
        <f ca="1">BR92-BW92</f>
        <v>1.1285024062826998E-2</v>
      </c>
      <c r="CC92" s="15">
        <f ca="1">BS92-BX92</f>
        <v>-5.168814686308032E-3</v>
      </c>
      <c r="CD92" s="15">
        <f ca="1">BT92-BY92</f>
        <v>8.4686664887818619E-2</v>
      </c>
      <c r="CE92" s="15">
        <f ca="1">IF(AND(BU92&lt;&gt;0,BZ92&lt;&gt;0),-1*CB92*BU92,0)</f>
        <v>-64021.53269681042</v>
      </c>
      <c r="CF92" s="15">
        <f ca="1">IF(AND(BU92&lt;&gt;0,BZ92&lt;&gt;0,BV92&lt;&gt;0,CA92&lt;&gt;0),CC92/BX92*$Z92,)</f>
        <v>4019.0928045725236</v>
      </c>
      <c r="CG92" s="15">
        <f ca="1">IF(AND(BV92&lt;&gt;0,CA92&lt;&gt;0),CD92*BN92*BV92,)</f>
        <v>43115.388002879386</v>
      </c>
      <c r="CH92" s="15">
        <f ca="1">IF(AND(BU92&lt;&gt;0,BZ92&lt;&gt;0,BV92&lt;&gt;0,CA92&lt;&gt;0),$AJ92-CE92-CF92-CG92-CK92,)</f>
        <v>-1280.6711533484049</v>
      </c>
      <c r="CI92" s="15">
        <f ca="1">IF(OR(BU92=0,BZ92=0,BV92=0,CA92=0),$AJ92-CE92-CF92-CG92-CK92,)</f>
        <v>0</v>
      </c>
      <c r="CJ92" s="15">
        <f ca="1">SUM(CE92:CI92)</f>
        <v>-18167.723042706915</v>
      </c>
      <c r="CK92" s="15">
        <f ca="1">IF($V92&lt;&gt;0,IF($V92&gt;0,$W92/$V92,-$W92/$V92))*$AE92</f>
        <v>187148.2130427068</v>
      </c>
      <c r="CL92" s="15">
        <f ca="1">SUM(CJ92:CK92)</f>
        <v>168980.48999999987</v>
      </c>
      <c r="CM92" s="16">
        <f ca="1">_xll.DBRW($B$3,$R$37,$R$38,$R$40,$R$41,$R$42,$Q92,CM$2,CM$4,CM$3)</f>
        <v>0.22891717074352047</v>
      </c>
      <c r="CN92" s="16">
        <f ca="1">_xll.DBRW($B$3,$R$37,$R$38,$R$40,$R$41,$R$42,$Q92,CN$2,CN$4,CN$3)</f>
        <v>0.24248821767960932</v>
      </c>
      <c r="CO92" s="17">
        <f ca="1">-(CM92-CN92)*100</f>
        <v>1.3571046936088849</v>
      </c>
      <c r="CP92" s="14">
        <f ca="1">$AA92-$AF92-DJ92</f>
        <v>118179.35795120511</v>
      </c>
      <c r="CQ92" s="15">
        <f ca="1">_xll.DBRW($B$3,$R$37,$R$38,$R$40,$R$41,$R$42,$Q92,CQ$2,CQ$4,CQ$3)</f>
        <v>1.0702022043442163</v>
      </c>
      <c r="CR92" s="15">
        <f ca="1">_xll.DBRW($B$3,$R$37,$R$38,$R$40,$R$41,$R$42,$Q92,CR$2,CR$4,CR$3)</f>
        <v>0.3364879814604716</v>
      </c>
      <c r="CS92" s="15">
        <f ca="1">_xll.DBRW($B$3,$R$37,$R$38,$R$40,$R$41,$R$42,$Q92,CS$2,CS$4,CS$3)</f>
        <v>1.5731025257943672</v>
      </c>
      <c r="CT92" s="15">
        <f ca="1">_xll.DBRW($B$3,$R$37,$R$38,$R$40,$R$41,$R$42,$Q92,CT$2,CT$4,CT$3)</f>
        <v>1862690.94</v>
      </c>
      <c r="CU92" s="15">
        <f ca="1">_xll.DBRW($B$3,$R$37,$R$38,$R$40,$R$41,$R$42,$Q92,CU$2,CU$4,CU$3)</f>
        <v>5535683.4199999999</v>
      </c>
      <c r="CV92" s="15">
        <f ca="1">_xll.DBRW($B$3,$R$37,$R$38,$R$40,$R$41,$R$42,$Q92,CV$2,CV$4,CV$3)</f>
        <v>1.0502351423612812</v>
      </c>
      <c r="CW92" s="15">
        <f ca="1">_xll.DBRW($B$3,$R$37,$R$38,$R$40,$R$41,$R$42,$Q92,CW$2,CW$4,CW$3)</f>
        <v>0.34365952415743151</v>
      </c>
      <c r="CX92" s="15">
        <f ca="1">_xll.DBRW($B$3,$R$37,$R$38,$R$40,$R$41,$R$42,$Q92,CX$2,CX$4,CX$3)</f>
        <v>1.4884158609065485</v>
      </c>
      <c r="CY92" s="15">
        <f ca="1">_xll.DBRW($B$3,$R$37,$R$38,$R$40,$R$41,$R$42,$Q92,CY$2,CY$4,CY$3)</f>
        <v>2491369.4700000002</v>
      </c>
      <c r="CZ92" s="15">
        <f ca="1">_xll.DBRW($B$3,$R$37,$R$38,$R$40,$R$41,$R$42,$Q92,CZ$2,CZ$4,CZ$3)</f>
        <v>7249528.3700000001</v>
      </c>
      <c r="DA92" s="15">
        <f ca="1">CQ92-CV92</f>
        <v>1.9967061982935075E-2</v>
      </c>
      <c r="DB92" s="15">
        <f ca="1">CR92-CW92</f>
        <v>-7.1715426969599094E-3</v>
      </c>
      <c r="DC92" s="15">
        <f ca="1">CS92-CX92</f>
        <v>8.4686664887818619E-2</v>
      </c>
      <c r="DD92" s="15">
        <f ca="1">IF(AND(CT92&lt;&gt;0,CY92&lt;&gt;0),-1*DA92*CT92,0)</f>
        <v>-37192.465454031597</v>
      </c>
      <c r="DE92" s="15">
        <f ca="1">IF(AND(CT92&lt;&gt;0,CY92&lt;&gt;0,CU92&lt;&gt;0,CZ92&lt;&gt;0),DB92/CW92*$AA92,)</f>
        <v>41599.762133711927</v>
      </c>
      <c r="DF92" s="15">
        <f ca="1">IF(AND(CU92&lt;&gt;0,CZ92&lt;&gt;0),DC92*CM92*CU92,)</f>
        <v>107316.04154092232</v>
      </c>
      <c r="DG92" s="15">
        <f ca="1">IF(AND(CT92&lt;&gt;0,CY92&lt;&gt;0,CU92&lt;&gt;0,CZ92&lt;&gt;0),$AK92-DD92-DE92-DF92-DJ92,)</f>
        <v>6456.0197306024493</v>
      </c>
      <c r="DH92" s="15">
        <f ca="1">IF(OR(CT92=0,CY92=0,CU92=0,CZ92=0),$AK92-DD92-DE92-DF92-DJ92,)</f>
        <v>0</v>
      </c>
      <c r="DI92" s="15">
        <f ca="1">SUM(DD92:DH92)</f>
        <v>118179.35795120511</v>
      </c>
      <c r="DJ92" s="15">
        <f ca="1">IF($V92&lt;&gt;0,IF($V92&gt;0,$W92/$V92,-$W92/$V92))*$AF92</f>
        <v>504888.46204879496</v>
      </c>
      <c r="DK92" s="15">
        <f ca="1">SUM(DI92:DJ92)</f>
        <v>623067.82000000007</v>
      </c>
      <c r="DL92" s="16">
        <f ca="1">_xll.DBRW($B$3,$R$37,$R$38,$R$40,$R$41,$R$42,$Q92,DL$2,DL$4,DL$3)</f>
        <v>7.963091264591049E-2</v>
      </c>
      <c r="DM92" s="16">
        <f ca="1">_xll.DBRW($B$3,$R$37,$R$38,$R$40,$R$41,$R$42,$Q92,DM$2,DM$4,DM$3)</f>
        <v>8.8935550721340947E-2</v>
      </c>
      <c r="DN92" s="17">
        <f ca="1">-(DL92-DM92)*100</f>
        <v>0.93046380754304581</v>
      </c>
      <c r="DO92" s="14">
        <f ca="1">$AB92-$AG92-EI92</f>
        <v>81026.626678192755</v>
      </c>
      <c r="DP92" s="15">
        <f ca="1">_xll.DBRW($B$3,$R$37,$R$38,$R$40,$R$41,$R$42,$Q92,DP$2,DP$4,DP$3)</f>
        <v>2625.0159747634066</v>
      </c>
      <c r="DQ92" s="15">
        <f ca="1">_xll.DBRW($B$3,$R$37,$R$38,$R$40,$R$41,$R$42,$Q92,DQ$2,DQ$4,DQ$3)</f>
        <v>4.7720696185813802E-5</v>
      </c>
      <c r="DR92" s="15">
        <f ca="1">_xll.DBRW($B$3,$R$37,$R$38,$R$40,$R$41,$R$42,$Q92,DR$2,DR$4,DR$3)</f>
        <v>1.5731025257943672</v>
      </c>
      <c r="DS92" s="15">
        <f ca="1">_xll.DBRW($B$3,$R$37,$R$38,$R$40,$R$41,$R$42,$Q92,DS$2,DS$4,DS$3)</f>
        <v>264.16666666666669</v>
      </c>
      <c r="DT92" s="15">
        <f ca="1">_xll.DBRW($B$3,$R$37,$R$38,$R$40,$R$41,$R$42,$Q92,DT$2,DT$4,DT$3)</f>
        <v>5535683.4199999999</v>
      </c>
      <c r="DU92" s="15">
        <f ca="1">_xll.DBRW($B$3,$R$37,$R$38,$R$40,$R$41,$R$42,$Q92,DU$2,DU$4,DU$3)</f>
        <v>3621.2921886792451</v>
      </c>
      <c r="DV92" s="15">
        <f ca="1">_xll.DBRW($B$3,$R$37,$R$38,$R$40,$R$41,$R$42,$Q92,DV$2,DV$4,DV$3)</f>
        <v>3.6554102070504761E-5</v>
      </c>
      <c r="DW92" s="15">
        <f ca="1">_xll.DBRW($B$3,$R$37,$R$38,$R$40,$R$41,$R$42,$Q92,DW$2,DW$4,DW$3)</f>
        <v>1.4884158609065485</v>
      </c>
      <c r="DX92" s="15">
        <f ca="1">_xll.DBRW($B$3,$R$37,$R$38,$R$40,$R$41,$R$42,$Q92,DX$2,DX$4,DX$3)</f>
        <v>265</v>
      </c>
      <c r="DY92" s="15">
        <f ca="1">_xll.DBRW($B$3,$R$37,$R$38,$R$40,$R$41,$R$42,$Q92,DY$2,DY$4,DY$3)</f>
        <v>7249528.3700000001</v>
      </c>
      <c r="DZ92" s="15">
        <f ca="1">DP92-DU92</f>
        <v>-996.27621391583853</v>
      </c>
      <c r="EA92" s="15">
        <f ca="1">DQ92-DV92</f>
        <v>1.1166594115309041E-5</v>
      </c>
      <c r="EB92" s="15">
        <f ca="1">DR92-DW92</f>
        <v>8.4686664887818619E-2</v>
      </c>
      <c r="EC92" s="15">
        <f ca="1">IF(AND(DS92&lt;&gt;0,DX92&lt;&gt;0),-1*DZ92*DS92,0)</f>
        <v>263182.96650943405</v>
      </c>
      <c r="ED92" s="15">
        <f ca="1">IF(AND(DS92&lt;&gt;0,DX92&lt;&gt;0,DT92&lt;&gt;0,DY92&lt;&gt;0),EA92/DV92*$AB92,)</f>
        <v>-211833.46850995033</v>
      </c>
      <c r="EE92" s="15">
        <f ca="1">IF(AND(DT92&lt;&gt;0,DY92&lt;&gt;0),EB92*DL92*DT92,)</f>
        <v>37330.857714577847</v>
      </c>
      <c r="EF92" s="15">
        <f ca="1">IF(AND(DS92&lt;&gt;0,DX92&lt;&gt;0,DT92&lt;&gt;0,DY92&lt;&gt;0),$AL92-EC92-ED92-EE92-EI92,)</f>
        <v>-7653.7290358688042</v>
      </c>
      <c r="EG92" s="15">
        <f ca="1">IF(OR(DS92=0,DX92=0,DT92=0,DY92=0),$AL92-EC92-ED92-EE92-EI92,)</f>
        <v>0</v>
      </c>
      <c r="EH92" s="15">
        <f ca="1">SUM(EC92:EG92)</f>
        <v>81026.626678192755</v>
      </c>
      <c r="EI92" s="15">
        <f ca="1">IF($V92&lt;&gt;0,IF($V92&gt;0,$W92/$V92,-$W92/$V92))*$AG92</f>
        <v>185174.08332180686</v>
      </c>
      <c r="EJ92" s="15">
        <f ca="1">SUM(EH92:EI92)</f>
        <v>266200.70999999961</v>
      </c>
      <c r="EK92" s="16">
        <f ca="1">_xll.DBRW($B$3,$R$37,$R$38,$R$40,$R$41,$R$42,$Q92,EK$2,EK$4,EK$3)</f>
        <v>0.10936267836651756</v>
      </c>
      <c r="EL92" s="16">
        <f ca="1">_xll.DBRW($B$3,$R$37,$R$38,$R$40,$R$41,$R$42,$Q92,EL$2,EL$4,EL$3)</f>
        <v>0.12098074715628665</v>
      </c>
      <c r="EM92" s="17">
        <f ca="1">-(EK92-EL92)*100</f>
        <v>1.1618068789769094</v>
      </c>
      <c r="EN92" s="14">
        <f ca="1">$AC92-$AH92-FH92</f>
        <v>101172.43840315996</v>
      </c>
      <c r="EO92" s="15">
        <f ca="1">_xll.DBRW($B$3,$R$37,$R$38,$R$40,$R$41,$R$42,$Q92,EO$2,EO$4,EO$3)</f>
        <v>0.17203870556600576</v>
      </c>
      <c r="EP92" s="15">
        <f ca="1">_xll.DBRW($B$3,$R$37,$R$38,$R$40,$R$41,$R$42,$Q92,EP$2,EP$4,EP$3)</f>
        <v>1</v>
      </c>
      <c r="EQ92" s="15">
        <f ca="1">_xll.DBRW($B$3,$R$37,$R$38,$R$40,$R$41,$R$42,$Q92,EQ$2,EQ$4,EQ$3)</f>
        <v>1.5731025257943672</v>
      </c>
      <c r="ER92" s="15">
        <f ca="1">_xll.DBRW($B$3,$R$37,$R$38,$R$40,$R$41,$R$42,$Q92,ER$2,ER$4,ER$3)</f>
        <v>5535683.4199999999</v>
      </c>
      <c r="ES92" s="15">
        <f ca="1">_xll.DBRW($B$3,$R$37,$R$38,$R$40,$R$41,$R$42,$Q92,ES$2,ES$4,ES$3)</f>
        <v>5535683.4199999999</v>
      </c>
      <c r="ET92" s="15">
        <f ca="1">_xll.DBRW($B$3,$R$37,$R$38,$R$40,$R$41,$R$42,$Q92,ET$2,ET$4,ET$3)</f>
        <v>0.18006966293174187</v>
      </c>
      <c r="EU92" s="15">
        <f ca="1">_xll.DBRW($B$3,$R$37,$R$38,$R$40,$R$41,$R$42,$Q92,EU$2,EU$4,EU$3)</f>
        <v>1</v>
      </c>
      <c r="EV92" s="15">
        <f ca="1">_xll.DBRW($B$3,$R$37,$R$38,$R$40,$R$41,$R$42,$Q92,EV$2,EV$4,EV$3)</f>
        <v>1.4884158609065485</v>
      </c>
      <c r="EW92" s="15">
        <f ca="1">_xll.DBRW($B$3,$R$37,$R$38,$R$40,$R$41,$R$42,$Q92,EW$2,EW$4,EW$3)</f>
        <v>7249528.3700000001</v>
      </c>
      <c r="EX92" s="15">
        <f ca="1">_xll.DBRW($B$3,$R$37,$R$38,$R$40,$R$41,$R$42,$Q92,EX$2,EX$4,EX$3)</f>
        <v>7249528.3700000001</v>
      </c>
      <c r="EY92" s="15">
        <f ca="1">EO92-ET92</f>
        <v>-8.0309573657361133E-3</v>
      </c>
      <c r="EZ92" s="15">
        <f ca="1">EP92-EU92</f>
        <v>0</v>
      </c>
      <c r="FA92" s="15">
        <f ca="1">EQ92-EV92</f>
        <v>8.4686664887818619E-2</v>
      </c>
      <c r="FB92" s="15">
        <f ca="1">IF(AND(ER92&lt;&gt;0,EW92&lt;&gt;0),-1*EY92*ER92,0)</f>
        <v>44456.837536232277</v>
      </c>
      <c r="FC92" s="15">
        <f ca="1">IF(AND(ER92&lt;&gt;0,EW92&lt;&gt;0,ES92&lt;&gt;0,EX92&lt;&gt;0),EZ92/EU92*$AC92,)</f>
        <v>0</v>
      </c>
      <c r="FD92" s="15">
        <f ca="1">IF(AND(ES92&lt;&gt;0,EX92&lt;&gt;0),FA92*EK92*ES92,)</f>
        <v>51269.066870292532</v>
      </c>
      <c r="FE92" s="15">
        <f ca="1">IF(AND(ER92&lt;&gt;0,EW92&lt;&gt;0,ES92&lt;&gt;0,EX92&lt;&gt;0),$AM92-FB92-FC92-FD92-FH92,)</f>
        <v>5446.5339966351748</v>
      </c>
      <c r="FF92" s="15">
        <f ca="1">IF(OR(ER92=0,EW92=0,ES92=0,EX92=0),$AM92-FB92-FC92-FD92-FH92,)</f>
        <v>0</v>
      </c>
      <c r="FG92" s="15">
        <f ca="1">SUM(FB92:FF92)</f>
        <v>101172.43840315999</v>
      </c>
      <c r="FH92" s="15">
        <f ca="1">IF($V92&lt;&gt;0,IF($V92&gt;0,$W92/$V92,-$W92/$V92))*$AH92</f>
        <v>251895.88159684034</v>
      </c>
      <c r="FI92" s="15">
        <f ca="1">SUM(FG92:FH92)</f>
        <v>353068.3200000003</v>
      </c>
      <c r="FJ92" s="20"/>
      <c r="FK92" s="85">
        <f ca="1">BL92+CK92+DJ92+EI92+FH92</f>
        <v>1699899.6889063041</v>
      </c>
      <c r="FL92" s="21"/>
      <c r="FM92" s="22"/>
      <c r="FN92" s="104">
        <f ca="1">_xll.DBRW($B$3,$R$37,$R$38,$R$40,$R$41,$R$42,$Q92,FN$2,FN$4,FN$3)</f>
        <v>2021220.8700000003</v>
      </c>
      <c r="FO92" s="105">
        <f ca="1">IF(U92&lt;&gt;0,FN92/U92,0)</f>
        <v>0.2321055366225459</v>
      </c>
      <c r="FP92" s="104">
        <f ca="1">_xll.DBRW($B$3,$R$37,$R$38,$R$40,$R$41,$R$42,$Q92,FP$2,FP$4,FP$3)</f>
        <v>1980787.1899999981</v>
      </c>
      <c r="FQ92" s="105">
        <f ca="1">IF(V92&lt;&gt;0,FP92/V92,0)</f>
        <v>0.18357087400192096</v>
      </c>
      <c r="FR92" s="86">
        <f ca="1">FN92-FP92</f>
        <v>40433.680000002263</v>
      </c>
      <c r="FS92" s="103">
        <f ca="1">(FO92-FQ92)*100</f>
        <v>4.8534662620624944</v>
      </c>
      <c r="FT92" s="23"/>
      <c r="FV92" s="37"/>
      <c r="FW92" s="37"/>
      <c r="FX92" s="37"/>
      <c r="FY92" s="37"/>
      <c r="FZ92" s="37"/>
      <c r="GA92" s="37"/>
      <c r="GB92" s="37"/>
      <c r="GC92" s="37"/>
      <c r="GD92" s="37"/>
      <c r="GE92" s="37"/>
      <c r="GF92" s="37"/>
      <c r="GG92" s="37"/>
      <c r="GH92" s="37"/>
    </row>
    <row r="93" spans="1:190" ht="15" hidden="1" customHeight="1" x14ac:dyDescent="0.25">
      <c r="A93">
        <f ca="1">IF(ROW()=ROW($A$60),0,1)</f>
        <v>1</v>
      </c>
      <c r="D93" s="30"/>
      <c r="E93" s="30"/>
      <c r="F93" s="30">
        <f ca="1">IF(A93&lt;&gt;0,IF((AO93+BN93+CM93+DL93+EK93)&lt;&gt;0,ROUND((1-(AO93+BN93+CM93+DL93+EK93))-FO93,5),"VERIF. ELIGIBILITE PMM"),"CHECK "&amp;D78)</f>
        <v>0</v>
      </c>
      <c r="G93" s="30"/>
      <c r="H93" s="30"/>
      <c r="I93" s="30"/>
      <c r="J93" s="30">
        <f ca="1">IF(A93&lt;&gt;0,IF((AP93+BO93+CN93+DM93+EL93)&lt;&gt;0,ROUND((1-(AP93+BO93+CN93+DM93+EL93))-FQ93,5),"VERIF. ELIGIBILITE PMM"),"CHECK "&amp;D79)</f>
        <v>0</v>
      </c>
      <c r="K93" s="30">
        <f ca="1">IF(A93&lt;&gt;0,ROUND(W93+AR93+BQ93+CP93+DO93+EN93+FK93-FR93,5),"CHECK ")</f>
        <v>0</v>
      </c>
      <c r="L93" s="4"/>
      <c r="M93" s="9"/>
      <c r="N93" s="10"/>
      <c r="O93" s="9"/>
      <c r="P93" s="11"/>
      <c r="Q93" s="130" t="s">
        <v>278</v>
      </c>
      <c r="R93" s="130"/>
      <c r="S93" s="12"/>
      <c r="T93" s="13"/>
      <c r="U93" s="84">
        <f ca="1">_xll.DBRW($B$3,$R$37,$R$38,$R$40,$R$41,$R$42,$Q93,U$2,U$4,U$3)</f>
        <v>10399397.699999999</v>
      </c>
      <c r="V93" s="84">
        <f ca="1">_xll.DBRW($B$3,$R$37,$R$38,$R$40,$R$41,$R$42,$Q93,V$2,V$4,V$3)</f>
        <v>12409630.890000001</v>
      </c>
      <c r="W93" s="85">
        <f ca="1">U93-V93</f>
        <v>-2010233.1900000013</v>
      </c>
      <c r="X93" s="106">
        <f ca="1">IF(V93&lt;&gt;0,W93/V93,0)</f>
        <v>-0.16198976487043615</v>
      </c>
      <c r="Y93" s="15">
        <f ca="1">_xll.DBRW($B$3,$R$37,$R$38,$R$40,$R$41,$R$42,$Q93,Y$2,Y$4,Y$3)</f>
        <v>-3754831.9200000004</v>
      </c>
      <c r="Z93" s="15">
        <f ca="1">_xll.DBRW($B$3,$R$37,$R$38,$R$40,$R$41,$R$42,$Q93,Z$2,Z$4,Z$3)</f>
        <v>-1535056.9199999997</v>
      </c>
      <c r="AA93" s="15">
        <f ca="1">_xll.DBRW($B$3,$R$37,$R$38,$R$40,$R$41,$R$42,$Q93,AA$2,AA$4,AA$3)</f>
        <v>-775172.18</v>
      </c>
      <c r="AB93" s="15">
        <f ca="1">_xll.DBRW($B$3,$R$37,$R$38,$R$40,$R$41,$R$42,$Q93,AB$2,AB$4,AB$3)</f>
        <v>-49203.810000000005</v>
      </c>
      <c r="AC93" s="15">
        <f ca="1">_xll.DBRW($B$3,$R$37,$R$38,$R$40,$R$41,$R$42,$Q93,AC$2,AC$4,AC$3)</f>
        <v>-3824731.7600000002</v>
      </c>
      <c r="AD93" s="15">
        <f ca="1">_xll.DBRW($B$3,$R$37,$R$38,$R$40,$R$41,$R$42,$Q93,AD$2,AD$4,AD$3)</f>
        <v>-4220834.0799999991</v>
      </c>
      <c r="AE93" s="15">
        <f ca="1">_xll.DBRW($B$3,$R$37,$R$38,$R$40,$R$41,$R$42,$Q93,AE$2,AE$4,AE$3)</f>
        <v>-1927683.4200000006</v>
      </c>
      <c r="AF93" s="15">
        <f ca="1">_xll.DBRW($B$3,$R$37,$R$38,$R$40,$R$41,$R$42,$Q93,AF$2,AF$4,AF$3)</f>
        <v>-1178693.79</v>
      </c>
      <c r="AG93" s="15">
        <f ca="1">_xll.DBRW($B$3,$R$37,$R$38,$R$40,$R$41,$R$42,$Q93,AG$2,AG$4,AG$3)</f>
        <v>-69096.640000000014</v>
      </c>
      <c r="AH93" s="15">
        <f ca="1">_xll.DBRW($B$3,$R$37,$R$38,$R$40,$R$41,$R$42,$Q93,AH$2,AH$4,AH$3)</f>
        <v>-3569503.0700000008</v>
      </c>
      <c r="AI93" s="15">
        <f ca="1">Y93-AD93</f>
        <v>466002.15999999875</v>
      </c>
      <c r="AJ93" s="15">
        <f ca="1">Z93-AE93</f>
        <v>392626.50000000093</v>
      </c>
      <c r="AK93" s="15">
        <f ca="1">AA93-AF93</f>
        <v>403521.61</v>
      </c>
      <c r="AL93" s="15">
        <f ca="1">AB93-AG93</f>
        <v>19892.830000000009</v>
      </c>
      <c r="AM93" s="15">
        <f ca="1">AC93-AH93</f>
        <v>-255228.68999999948</v>
      </c>
      <c r="AN93" s="20"/>
      <c r="AO93" s="16">
        <f ca="1">_xll.DBRW($B$3,$R$37,$R$38,$R$40,$R$41,$R$42,$Q93,AO$2,AO$4,AO$3)</f>
        <v>0.361062441145029</v>
      </c>
      <c r="AP93" s="16">
        <f ca="1">_xll.DBRW($B$3,$R$37,$R$38,$R$40,$R$41,$R$42,$Q93,AP$2,AP$4,AP$3)</f>
        <v>0.34012567476130628</v>
      </c>
      <c r="AQ93" s="17">
        <f ca="1">-(AO93-AP93)*100</f>
        <v>-2.0936766383722718</v>
      </c>
      <c r="AR93" s="14">
        <f ca="1">$Y93-$AD93-BL93</f>
        <v>-217729.76017632475</v>
      </c>
      <c r="AS93" s="18">
        <f ca="1">_xll.DBRW($B$3,$R$37,$R$38,$R$40,$R$41,$R$42,$Q93,AS$2,AS$4,AS$3)</f>
        <v>28.222325211804691</v>
      </c>
      <c r="AT93" s="19">
        <f ca="1">_xll.DBRW($B$3,$R$37,$R$38,$R$40,$R$41,$R$42,$Q93,AT$2,AT$4,AT$3)</f>
        <v>1.3367207642185539</v>
      </c>
      <c r="AU93" s="18">
        <f ca="1">_xll.DBRW($B$3,$R$37,$R$38,$R$40,$R$41,$R$42,$Q93,AU$2,AU$4,AU$3)</f>
        <v>104.48433242048256</v>
      </c>
      <c r="AV93" s="15">
        <f ca="1">_xll.DBRW($B$3,$R$37,$R$38,$R$40,$R$41,$R$42,$Q93,AV$2,AV$4,AV$3)</f>
        <v>133044.74</v>
      </c>
      <c r="AW93" s="15">
        <f ca="1">_xll.DBRW($B$3,$R$37,$R$38,$R$40,$R$41,$R$42,$Q93,AW$2,AW$4,AW$3)</f>
        <v>99530.69</v>
      </c>
      <c r="AX93" s="18">
        <f ca="1">_xll.DBRW($B$3,$R$37,$R$38,$R$40,$R$41,$R$42,$Q93,AX$2,AX$4,AX$3)</f>
        <v>26.716823265729285</v>
      </c>
      <c r="AY93" s="19">
        <f ca="1">_xll.DBRW($B$3,$R$37,$R$38,$R$40,$R$41,$R$42,$Q93,AY$2,AY$4,AY$3)</f>
        <v>1.3717253279968438</v>
      </c>
      <c r="AZ93" s="18">
        <f ca="1">_xll.DBRW($B$3,$R$37,$R$38,$R$40,$R$41,$R$42,$Q93,AZ$2,AZ$4,AZ$3)</f>
        <v>107.74882896721978</v>
      </c>
      <c r="BA93" s="15">
        <f ca="1">_xll.DBRW($B$3,$R$37,$R$38,$R$40,$R$41,$R$42,$Q93,BA$2,BA$4,BA$3)</f>
        <v>157984.13</v>
      </c>
      <c r="BB93" s="15">
        <f ca="1">_xll.DBRW($B$3,$R$37,$R$38,$R$40,$R$41,$R$42,$Q93,BB$2,BB$4,BB$3)</f>
        <v>115171.84</v>
      </c>
      <c r="BC93" s="18">
        <f ca="1">AS93-AX93</f>
        <v>1.5055019460754053</v>
      </c>
      <c r="BD93" s="18">
        <f ca="1">AT93-AY93</f>
        <v>-3.5004563778289866E-2</v>
      </c>
      <c r="BE93" s="18">
        <f ca="1">AU93-AZ93</f>
        <v>-3.2644965467372202</v>
      </c>
      <c r="BF93" s="15">
        <f ca="1">IF(AND(AV93&lt;&gt;0,BA93&lt;&gt;0),-1*BC93*AV93,0)</f>
        <v>-200299.1149850963</v>
      </c>
      <c r="BG93" s="15">
        <f ca="1">IF(AND(AV93&lt;&gt;0,BA93&lt;&gt;0,AW93&lt;&gt;0,BB93&lt;&gt;0),BD93/AY93*$Y93,)</f>
        <v>95818.201164468861</v>
      </c>
      <c r="BH93" s="15">
        <f ca="1">IF(AND(AW93&lt;&gt;0,BB93&lt;&gt;0),BE93*AO93*AW93,)</f>
        <v>-117315.53958817046</v>
      </c>
      <c r="BI93" s="15">
        <f ca="1">IF(AND(AV93&lt;&gt;0,BA93&lt;&gt;0,AW93&lt;&gt;0,BB93&lt;&gt;0),$AI93-BF93-BG93-BH93-BL93,)</f>
        <v>4066.6932324731024</v>
      </c>
      <c r="BJ93" s="15">
        <f ca="1">IF(OR(AV93=0,BA93=0,AW93=0,BB93=0),$AI93-BF93-BG93-BH93-BL93,)</f>
        <v>0</v>
      </c>
      <c r="BK93" s="15">
        <f ca="1">SUM(BF93:BJ93)</f>
        <v>-217729.76017632481</v>
      </c>
      <c r="BL93" s="15">
        <f ca="1">IF($V93&lt;&gt;0,IF($V93&gt;0,$W93/$V93,-$W93/$V93))*$AD93</f>
        <v>683731.9201763235</v>
      </c>
      <c r="BM93" s="15">
        <f ca="1">SUM(BK93:BL93)</f>
        <v>466002.15999999869</v>
      </c>
      <c r="BN93" s="16">
        <f ca="1">_xll.DBRW($B$3,$R$37,$R$38,$R$40,$R$41,$R$42,$Q93,BN$2,BN$4,BN$3)</f>
        <v>0.1476101755393007</v>
      </c>
      <c r="BO93" s="16">
        <f ca="1">_xll.DBRW($B$3,$R$37,$R$38,$R$40,$R$41,$R$42,$Q93,BO$2,BO$4,BO$3)</f>
        <v>0.15533769191744268</v>
      </c>
      <c r="BP93" s="17">
        <f ca="1">-(BN93-BO93)*100</f>
        <v>0.77275163781419798</v>
      </c>
      <c r="BQ93" s="14">
        <f ca="1">$Z93-$AE93-CK93</f>
        <v>80361.516049562604</v>
      </c>
      <c r="BR93" s="15">
        <f ca="1">_xll.DBRW($B$3,$R$37,$R$38,$R$40,$R$41,$R$42,$Q93,BR$2,BR$4,BR$3)</f>
        <v>1.0670699276782809</v>
      </c>
      <c r="BS93" s="15">
        <f ca="1">_xll.DBRW($B$3,$R$37,$R$38,$R$40,$R$41,$R$42,$Q93,BS$2,BS$4,BS$3)</f>
        <v>14.453551964725653</v>
      </c>
      <c r="BT93" s="15">
        <f ca="1">_xll.DBRW($B$3,$R$37,$R$38,$R$40,$R$41,$R$42,$Q93,BT$2,BT$4,BT$3)</f>
        <v>104.48433242048256</v>
      </c>
      <c r="BU93" s="15">
        <f ca="1">_xll.DBRW($B$3,$R$37,$R$38,$R$40,$R$41,$R$42,$Q93,BU$2,BU$4,BU$3)</f>
        <v>1438572</v>
      </c>
      <c r="BV93" s="15">
        <f ca="1">_xll.DBRW($B$3,$R$37,$R$38,$R$40,$R$41,$R$42,$Q93,BV$2,BV$4,BV$3)</f>
        <v>99530.69</v>
      </c>
      <c r="BW93" s="15">
        <f ca="1">_xll.DBRW($B$3,$R$37,$R$38,$R$40,$R$41,$R$42,$Q93,BW$2,BW$4,BW$3)</f>
        <v>1.0604735614933651</v>
      </c>
      <c r="BX93" s="15">
        <f ca="1">_xll.DBRW($B$3,$R$37,$R$38,$R$40,$R$41,$R$42,$Q93,BX$2,BX$4,BX$3)</f>
        <v>15.783000167402031</v>
      </c>
      <c r="BY93" s="15">
        <f ca="1">_xll.DBRW($B$3,$R$37,$R$38,$R$40,$R$41,$R$42,$Q93,BY$2,BY$4,BY$3)</f>
        <v>107.74882896721978</v>
      </c>
      <c r="BZ93" s="15">
        <f ca="1">_xll.DBRW($B$3,$R$37,$R$38,$R$40,$R$41,$R$42,$Q93,BZ$2,BZ$4,BZ$3)</f>
        <v>1817757.17</v>
      </c>
      <c r="CA93" s="15">
        <f ca="1">_xll.DBRW($B$3,$R$37,$R$38,$R$40,$R$41,$R$42,$Q93,CA$2,CA$4,CA$3)</f>
        <v>115171.84</v>
      </c>
      <c r="CB93" s="15">
        <f ca="1">BR93-BW93</f>
        <v>6.5963661849157695E-3</v>
      </c>
      <c r="CC93" s="15">
        <f ca="1">BS93-BX93</f>
        <v>-1.3294482026763781</v>
      </c>
      <c r="CD93" s="15">
        <f ca="1">BT93-BY93</f>
        <v>-3.2644965467372202</v>
      </c>
      <c r="CE93" s="15">
        <f ca="1">IF(AND(BU93&lt;&gt;0,BZ93&lt;&gt;0),-1*CB93*BU93,0)</f>
        <v>-9489.3476953666486</v>
      </c>
      <c r="CF93" s="15">
        <f ca="1">IF(AND(BU93&lt;&gt;0,BZ93&lt;&gt;0,BV93&lt;&gt;0,CA93&lt;&gt;0),CC93/BX93*$Z93,)</f>
        <v>129302.32792589901</v>
      </c>
      <c r="CG93" s="15">
        <f ca="1">IF(AND(BV93&lt;&gt;0,CA93&lt;&gt;0),CD93*BN93*BV93,)</f>
        <v>-47961.143056532615</v>
      </c>
      <c r="CH93" s="15">
        <f ca="1">IF(AND(BU93&lt;&gt;0,BZ93&lt;&gt;0,BV93&lt;&gt;0,CA93&lt;&gt;0),$AJ93-CE93-CF93-CG93-CK93,)</f>
        <v>8509.6788755628513</v>
      </c>
      <c r="CI93" s="15">
        <f ca="1">IF(OR(BU93=0,BZ93=0,BV93=0,CA93=0),$AJ93-CE93-CF93-CG93-CK93,)</f>
        <v>0</v>
      </c>
      <c r="CJ93" s="15">
        <f ca="1">SUM(CE93:CI93)</f>
        <v>80361.51604956259</v>
      </c>
      <c r="CK93" s="15">
        <f ca="1">IF($V93&lt;&gt;0,IF($V93&gt;0,$W93/$V93,-$W93/$V93))*$AE93</f>
        <v>312264.98395043833</v>
      </c>
      <c r="CL93" s="15">
        <f ca="1">SUM(CJ93:CK93)</f>
        <v>392626.50000000093</v>
      </c>
      <c r="CM93" s="16">
        <f ca="1">_xll.DBRW($B$3,$R$37,$R$38,$R$40,$R$41,$R$42,$Q93,CM$2,CM$4,CM$3)</f>
        <v>7.4540103413873682E-2</v>
      </c>
      <c r="CN93" s="16">
        <f ca="1">_xll.DBRW($B$3,$R$37,$R$38,$R$40,$R$41,$R$42,$Q93,CN$2,CN$4,CN$3)</f>
        <v>9.4982179602926126E-2</v>
      </c>
      <c r="CO93" s="17">
        <f ca="1">-(CM93-CN93)*100</f>
        <v>2.0442076189052445</v>
      </c>
      <c r="CP93" s="14">
        <f ca="1">$AA93-$AF93-DJ93</f>
        <v>212585.28010365673</v>
      </c>
      <c r="CQ93" s="15">
        <f ca="1">_xll.DBRW($B$3,$R$37,$R$38,$R$40,$R$41,$R$42,$Q93,CQ$2,CQ$4,CQ$3)</f>
        <v>0</v>
      </c>
      <c r="CR93" s="15">
        <f ca="1">_xll.DBRW($B$3,$R$37,$R$38,$R$40,$R$41,$R$42,$Q93,CR$2,CR$4,CR$3)</f>
        <v>0</v>
      </c>
      <c r="CS93" s="15">
        <f ca="1">_xll.DBRW($B$3,$R$37,$R$38,$R$40,$R$41,$R$42,$Q93,CS$2,CS$4,CS$3)</f>
        <v>0</v>
      </c>
      <c r="CT93" s="15">
        <f ca="1">_xll.DBRW($B$3,$R$37,$R$38,$R$40,$R$41,$R$42,$Q93,CT$2,CT$4,CT$3)</f>
        <v>0</v>
      </c>
      <c r="CU93" s="15">
        <f ca="1">_xll.DBRW($B$3,$R$37,$R$38,$R$40,$R$41,$R$42,$Q93,CU$2,CU$4,CU$3)</f>
        <v>0</v>
      </c>
      <c r="CV93" s="15">
        <f ca="1">_xll.DBRW($B$3,$R$37,$R$38,$R$40,$R$41,$R$42,$Q93,CV$2,CV$4,CV$3)</f>
        <v>0</v>
      </c>
      <c r="CW93" s="15">
        <f ca="1">_xll.DBRW($B$3,$R$37,$R$38,$R$40,$R$41,$R$42,$Q93,CW$2,CW$4,CW$3)</f>
        <v>0</v>
      </c>
      <c r="CX93" s="15">
        <f ca="1">_xll.DBRW($B$3,$R$37,$R$38,$R$40,$R$41,$R$42,$Q93,CX$2,CX$4,CX$3)</f>
        <v>0</v>
      </c>
      <c r="CY93" s="15">
        <f ca="1">_xll.DBRW($B$3,$R$37,$R$38,$R$40,$R$41,$R$42,$Q93,CY$2,CY$4,CY$3)</f>
        <v>0</v>
      </c>
      <c r="CZ93" s="15">
        <f ca="1">_xll.DBRW($B$3,$R$37,$R$38,$R$40,$R$41,$R$42,$Q93,CZ$2,CZ$4,CZ$3)</f>
        <v>0</v>
      </c>
      <c r="DA93" s="15">
        <f ca="1">CQ93-CV93</f>
        <v>0</v>
      </c>
      <c r="DB93" s="15">
        <f ca="1">CR93-CW93</f>
        <v>0</v>
      </c>
      <c r="DC93" s="15">
        <f ca="1">CS93-CX93</f>
        <v>0</v>
      </c>
      <c r="DD93" s="15">
        <f ca="1">IF(AND(CT93&lt;&gt;0,CY93&lt;&gt;0),-1*DA93*CT93,0)</f>
        <v>0</v>
      </c>
      <c r="DE93" s="15">
        <f ca="1">IF(AND(CT93&lt;&gt;0,CY93&lt;&gt;0,CU93&lt;&gt;0,CZ93&lt;&gt;0),DB93/CW93*$AA93,)</f>
        <v>0</v>
      </c>
      <c r="DF93" s="15">
        <f ca="1">IF(AND(CU93&lt;&gt;0,CZ93&lt;&gt;0),DC93*CM93*CU93,)</f>
        <v>0</v>
      </c>
      <c r="DG93" s="15">
        <f ca="1">IF(AND(CT93&lt;&gt;0,CY93&lt;&gt;0,CU93&lt;&gt;0,CZ93&lt;&gt;0),$AK93-DD93-DE93-DF93-DJ93,)</f>
        <v>0</v>
      </c>
      <c r="DH93" s="15">
        <f ca="1">IF(OR(CT93=0,CY93=0,CU93=0,CZ93=0),$AK93-DD93-DE93-DF93-DJ93,)</f>
        <v>212585.28010365673</v>
      </c>
      <c r="DI93" s="15">
        <f ca="1">SUM(DD93:DH93)</f>
        <v>212585.28010365673</v>
      </c>
      <c r="DJ93" s="15">
        <f ca="1">IF($V93&lt;&gt;0,IF($V93&gt;0,$W93/$V93,-$W93/$V93))*$AF93</f>
        <v>190936.32989634326</v>
      </c>
      <c r="DK93" s="15">
        <f ca="1">SUM(DI93:DJ93)</f>
        <v>403521.61</v>
      </c>
      <c r="DL93" s="16">
        <f ca="1">_xll.DBRW($B$3,$R$37,$R$38,$R$40,$R$41,$R$42,$Q93,DL$2,DL$4,DL$3)</f>
        <v>4.7314095892303466E-3</v>
      </c>
      <c r="DM93" s="16">
        <f ca="1">_xll.DBRW($B$3,$R$37,$R$38,$R$40,$R$41,$R$42,$Q93,DM$2,DM$4,DM$3)</f>
        <v>5.5679851087013267E-3</v>
      </c>
      <c r="DN93" s="17">
        <f ca="1">-(DL93-DM93)*100</f>
        <v>8.3657551947098008E-2</v>
      </c>
      <c r="DO93" s="14">
        <f ca="1">$AB93-$AG93-EI93</f>
        <v>8699.8815330628331</v>
      </c>
      <c r="DP93" s="15">
        <f ca="1">_xll.DBRW($B$3,$R$37,$R$38,$R$40,$R$41,$R$42,$Q93,DP$2,DP$4,DP$3)</f>
        <v>0</v>
      </c>
      <c r="DQ93" s="15">
        <f ca="1">_xll.DBRW($B$3,$R$37,$R$38,$R$40,$R$41,$R$42,$Q93,DQ$2,DQ$4,DQ$3)</f>
        <v>0</v>
      </c>
      <c r="DR93" s="15">
        <f ca="1">_xll.DBRW($B$3,$R$37,$R$38,$R$40,$R$41,$R$42,$Q93,DR$2,DR$4,DR$3)</f>
        <v>0</v>
      </c>
      <c r="DS93" s="15">
        <f ca="1">_xll.DBRW($B$3,$R$37,$R$38,$R$40,$R$41,$R$42,$Q93,DS$2,DS$4,DS$3)</f>
        <v>0</v>
      </c>
      <c r="DT93" s="15">
        <f ca="1">_xll.DBRW($B$3,$R$37,$R$38,$R$40,$R$41,$R$42,$Q93,DT$2,DT$4,DT$3)</f>
        <v>0</v>
      </c>
      <c r="DU93" s="15">
        <f ca="1">_xll.DBRW($B$3,$R$37,$R$38,$R$40,$R$41,$R$42,$Q93,DU$2,DU$4,DU$3)</f>
        <v>0</v>
      </c>
      <c r="DV93" s="15">
        <f ca="1">_xll.DBRW($B$3,$R$37,$R$38,$R$40,$R$41,$R$42,$Q93,DV$2,DV$4,DV$3)</f>
        <v>0</v>
      </c>
      <c r="DW93" s="15">
        <f ca="1">_xll.DBRW($B$3,$R$37,$R$38,$R$40,$R$41,$R$42,$Q93,DW$2,DW$4,DW$3)</f>
        <v>0</v>
      </c>
      <c r="DX93" s="15">
        <f ca="1">_xll.DBRW($B$3,$R$37,$R$38,$R$40,$R$41,$R$42,$Q93,DX$2,DX$4,DX$3)</f>
        <v>0</v>
      </c>
      <c r="DY93" s="15">
        <f ca="1">_xll.DBRW($B$3,$R$37,$R$38,$R$40,$R$41,$R$42,$Q93,DY$2,DY$4,DY$3)</f>
        <v>0</v>
      </c>
      <c r="DZ93" s="15">
        <f ca="1">DP93-DU93</f>
        <v>0</v>
      </c>
      <c r="EA93" s="15">
        <f ca="1">DQ93-DV93</f>
        <v>0</v>
      </c>
      <c r="EB93" s="15">
        <f ca="1">DR93-DW93</f>
        <v>0</v>
      </c>
      <c r="EC93" s="15">
        <f ca="1">IF(AND(DS93&lt;&gt;0,DX93&lt;&gt;0),-1*DZ93*DS93,0)</f>
        <v>0</v>
      </c>
      <c r="ED93" s="15">
        <f ca="1">IF(AND(DS93&lt;&gt;0,DX93&lt;&gt;0,DT93&lt;&gt;0,DY93&lt;&gt;0),EA93/DV93*$AB93,)</f>
        <v>0</v>
      </c>
      <c r="EE93" s="15">
        <f ca="1">IF(AND(DT93&lt;&gt;0,DY93&lt;&gt;0),EB93*DL93*DT93,)</f>
        <v>0</v>
      </c>
      <c r="EF93" s="15">
        <f ca="1">IF(AND(DS93&lt;&gt;0,DX93&lt;&gt;0,DT93&lt;&gt;0,DY93&lt;&gt;0),$AL93-EC93-ED93-EE93-EI93,)</f>
        <v>0</v>
      </c>
      <c r="EG93" s="15">
        <f ca="1">IF(OR(DS93=0,DX93=0,DT93=0,DY93=0),$AL93-EC93-ED93-EE93-EI93,)</f>
        <v>8699.8815330628331</v>
      </c>
      <c r="EH93" s="15">
        <f ca="1">SUM(EC93:EG93)</f>
        <v>8699.8815330628331</v>
      </c>
      <c r="EI93" s="15">
        <f ca="1">IF($V93&lt;&gt;0,IF($V93&gt;0,$W93/$V93,-$W93/$V93))*$AG93</f>
        <v>11192.948466937176</v>
      </c>
      <c r="EJ93" s="15">
        <f ca="1">SUM(EH93:EI93)</f>
        <v>19892.830000000009</v>
      </c>
      <c r="EK93" s="16">
        <f ca="1">_xll.DBRW($B$3,$R$37,$R$38,$R$40,$R$41,$R$42,$Q93,EK$2,EK$4,EK$3)</f>
        <v>0.36778396887350506</v>
      </c>
      <c r="EL93" s="16">
        <f ca="1">_xll.DBRW($B$3,$R$37,$R$38,$R$40,$R$41,$R$42,$Q93,EL$2,EL$4,EL$3)</f>
        <v>0.28763974542356435</v>
      </c>
      <c r="EM93" s="17">
        <f ca="1">-(EK93-EL93)*100</f>
        <v>-8.0144223449940704</v>
      </c>
      <c r="EN93" s="14">
        <f ca="1">$AC93-$AH93-FH93</f>
        <v>-833451.65301359957</v>
      </c>
      <c r="EO93" s="15">
        <f ca="1">_xll.DBRW($B$3,$R$37,$R$38,$R$40,$R$41,$R$42,$Q93,EO$2,EO$4,EO$3)</f>
        <v>38.427662462703715</v>
      </c>
      <c r="EP93" s="15">
        <f ca="1">_xll.DBRW($B$3,$R$37,$R$38,$R$40,$R$41,$R$42,$Q93,EP$2,EP$4,EP$3)</f>
        <v>1</v>
      </c>
      <c r="EQ93" s="15">
        <f ca="1">_xll.DBRW($B$3,$R$37,$R$38,$R$40,$R$41,$R$42,$Q93,EQ$2,EQ$4,EQ$3)</f>
        <v>104.48433242048256</v>
      </c>
      <c r="ER93" s="15">
        <f ca="1">_xll.DBRW($B$3,$R$37,$R$38,$R$40,$R$41,$R$42,$Q93,ER$2,ER$4,ER$3)</f>
        <v>99530.69</v>
      </c>
      <c r="ES93" s="15">
        <f ca="1">_xll.DBRW($B$3,$R$37,$R$38,$R$40,$R$41,$R$42,$Q93,ES$2,ES$4,ES$3)</f>
        <v>99530.69</v>
      </c>
      <c r="ET93" s="15">
        <f ca="1">_xll.DBRW($B$3,$R$37,$R$38,$R$40,$R$41,$R$42,$Q93,ET$2,ET$4,ET$3)</f>
        <v>30.992845733818271</v>
      </c>
      <c r="EU93" s="15">
        <f ca="1">_xll.DBRW($B$3,$R$37,$R$38,$R$40,$R$41,$R$42,$Q93,EU$2,EU$4,EU$3)</f>
        <v>1</v>
      </c>
      <c r="EV93" s="15">
        <f ca="1">_xll.DBRW($B$3,$R$37,$R$38,$R$40,$R$41,$R$42,$Q93,EV$2,EV$4,EV$3)</f>
        <v>107.74882896721978</v>
      </c>
      <c r="EW93" s="15">
        <f ca="1">_xll.DBRW($B$3,$R$37,$R$38,$R$40,$R$41,$R$42,$Q93,EW$2,EW$4,EW$3)</f>
        <v>115171.84</v>
      </c>
      <c r="EX93" s="15">
        <f ca="1">_xll.DBRW($B$3,$R$37,$R$38,$R$40,$R$41,$R$42,$Q93,EX$2,EX$4,EX$3)</f>
        <v>115171.84</v>
      </c>
      <c r="EY93" s="15">
        <f ca="1">EO93-ET93</f>
        <v>7.4348167288854441</v>
      </c>
      <c r="EZ93" s="15">
        <f ca="1">EP93-EU93</f>
        <v>0</v>
      </c>
      <c r="FA93" s="15">
        <f ca="1">EQ93-EV93</f>
        <v>-3.2644965467372202</v>
      </c>
      <c r="FB93" s="15">
        <f ca="1">IF(AND(ER93&lt;&gt;0,EW93&lt;&gt;0),-1*EY93*ER93,0)</f>
        <v>-739992.43904951122</v>
      </c>
      <c r="FC93" s="15">
        <f ca="1">IF(AND(ER93&lt;&gt;0,EW93&lt;&gt;0,ES93&lt;&gt;0,EX93&lt;&gt;0),EZ93/EU93*$AC93,)</f>
        <v>0</v>
      </c>
      <c r="FD93" s="15">
        <f ca="1">IF(AND(ES93&lt;&gt;0,EX93&lt;&gt;0),FA93*EK93*ES93,)</f>
        <v>-119499.48220436268</v>
      </c>
      <c r="FE93" s="15">
        <f ca="1">IF(AND(ER93&lt;&gt;0,EW93&lt;&gt;0,ES93&lt;&gt;0,EX93&lt;&gt;0),$AM93-FB93-FC93-FD93-FH93,)</f>
        <v>26040.268240274279</v>
      </c>
      <c r="FF93" s="15">
        <f ca="1">IF(OR(ER93=0,EW93=0,ES93=0,EX93=0),$AM93-FB93-FC93-FD93-FH93,)</f>
        <v>0</v>
      </c>
      <c r="FG93" s="15">
        <f ca="1">SUM(FB93:FF93)</f>
        <v>-833451.65301359957</v>
      </c>
      <c r="FH93" s="15">
        <f ca="1">IF($V93&lt;&gt;0,IF($V93&gt;0,$W93/$V93,-$W93/$V93))*$AH93</f>
        <v>578222.96301360009</v>
      </c>
      <c r="FI93" s="15">
        <f ca="1">SUM(FG93:FH93)</f>
        <v>-255228.68999999948</v>
      </c>
      <c r="FJ93" s="20"/>
      <c r="FK93" s="85">
        <f ca="1">BL93+CK93+DJ93+EI93+FH93</f>
        <v>1776349.1455036425</v>
      </c>
      <c r="FL93" s="21"/>
      <c r="FM93" s="22"/>
      <c r="FN93" s="104">
        <f ca="1">_xll.DBRW($B$3,$R$37,$R$38,$R$40,$R$41,$R$42,$Q93,FN$2,FN$4,FN$3)</f>
        <v>460401.10999999923</v>
      </c>
      <c r="FO93" s="105">
        <f ca="1">IF(U93&lt;&gt;0,FN93/U93,0)</f>
        <v>4.4271901439061158E-2</v>
      </c>
      <c r="FP93" s="104">
        <f ca="1">_xll.DBRW($B$3,$R$37,$R$38,$R$40,$R$41,$R$42,$Q93,FP$2,FP$4,FP$3)</f>
        <v>1443819.8900000006</v>
      </c>
      <c r="FQ93" s="105">
        <f ca="1">IF(V93&lt;&gt;0,FP93/V93,0)</f>
        <v>0.11634672318605929</v>
      </c>
      <c r="FR93" s="86">
        <f ca="1">FN93-FP93</f>
        <v>-983418.78000000142</v>
      </c>
      <c r="FS93" s="103">
        <f ca="1">(FO93-FQ93)*100</f>
        <v>-7.2074821746998143</v>
      </c>
      <c r="FT93" s="23"/>
      <c r="FV93" s="37"/>
      <c r="FW93" s="37"/>
      <c r="FX93" s="37"/>
      <c r="FY93" s="37"/>
      <c r="FZ93" s="37"/>
      <c r="GA93" s="37"/>
      <c r="GB93" s="37"/>
      <c r="GC93" s="37"/>
      <c r="GD93" s="37"/>
      <c r="GE93" s="37"/>
      <c r="GF93" s="37"/>
      <c r="GG93" s="37"/>
      <c r="GH93" s="37"/>
    </row>
    <row r="94" spans="1:190" ht="15" hidden="1" customHeight="1" x14ac:dyDescent="0.25">
      <c r="A94">
        <f ca="1">IF(ROW()=ROW($A$60),0,1)</f>
        <v>1</v>
      </c>
      <c r="D94" s="30"/>
      <c r="E94" s="30"/>
      <c r="F94" s="30">
        <f ca="1">IF(A94&lt;&gt;0,IF((AO94+BN94+CM94+DL94+EK94)&lt;&gt;0,ROUND((1-(AO94+BN94+CM94+DL94+EK94))-FO94,5),"VERIF. ELIGIBILITE PMM"),"CHECK "&amp;D79)</f>
        <v>0</v>
      </c>
      <c r="G94" s="30"/>
      <c r="H94" s="30"/>
      <c r="I94" s="30"/>
      <c r="J94" s="30">
        <f ca="1">IF(A94&lt;&gt;0,IF((AP94+BO94+CN94+DM94+EL94)&lt;&gt;0,ROUND((1-(AP94+BO94+CN94+DM94+EL94))-FQ94,5),"VERIF. ELIGIBILITE PMM"),"CHECK "&amp;D80)</f>
        <v>0</v>
      </c>
      <c r="K94" s="30">
        <f ca="1">IF(A94&lt;&gt;0,ROUND(W94+AR94+BQ94+CP94+DO94+EN94+FK94-FR94,5),"CHECK ")</f>
        <v>0</v>
      </c>
      <c r="L94" s="4"/>
      <c r="M94" s="9"/>
      <c r="N94" s="10"/>
      <c r="O94" s="9"/>
      <c r="P94" s="11"/>
      <c r="Q94" s="130" t="s">
        <v>242</v>
      </c>
      <c r="R94" s="130"/>
      <c r="S94" s="12"/>
      <c r="T94" s="13"/>
      <c r="U94" s="84">
        <f ca="1">_xll.DBRW($B$3,$R$37,$R$38,$R$40,$R$41,$R$42,$Q94,U$2,U$4,U$3)</f>
        <v>13965936.720000003</v>
      </c>
      <c r="V94" s="84">
        <f ca="1">_xll.DBRW($B$3,$R$37,$R$38,$R$40,$R$41,$R$42,$Q94,V$2,V$4,V$3)</f>
        <v>15920652.505670002</v>
      </c>
      <c r="W94" s="85">
        <f ca="1">U94-V94</f>
        <v>-1954715.7856699992</v>
      </c>
      <c r="X94" s="106">
        <f ca="1">IF(V94&lt;&gt;0,W94/V94,0)</f>
        <v>-0.12277862260820303</v>
      </c>
      <c r="Y94" s="15">
        <f ca="1">_xll.DBRW($B$3,$R$37,$R$38,$R$40,$R$41,$R$42,$Q94,Y$2,Y$4,Y$3)</f>
        <v>-6192504.7800000003</v>
      </c>
      <c r="Z94" s="15">
        <f ca="1">_xll.DBRW($B$3,$R$37,$R$38,$R$40,$R$41,$R$42,$Q94,Z$2,Z$4,Z$3)</f>
        <v>-892585.48</v>
      </c>
      <c r="AA94" s="15">
        <f ca="1">_xll.DBRW($B$3,$R$37,$R$38,$R$40,$R$41,$R$42,$Q94,AA$2,AA$4,AA$3)</f>
        <v>-918823.04</v>
      </c>
      <c r="AB94" s="15">
        <f ca="1">_xll.DBRW($B$3,$R$37,$R$38,$R$40,$R$41,$R$42,$Q94,AB$2,AB$4,AB$3)</f>
        <v>-397599.61999999994</v>
      </c>
      <c r="AC94" s="15">
        <f ca="1">_xll.DBRW($B$3,$R$37,$R$38,$R$40,$R$41,$R$42,$Q94,AC$2,AC$4,AC$3)</f>
        <v>-2026424.9799999997</v>
      </c>
      <c r="AD94" s="15">
        <f ca="1">_xll.DBRW($B$3,$R$37,$R$38,$R$40,$R$41,$R$42,$Q94,AD$2,AD$4,AD$3)</f>
        <v>-6856196.5710000005</v>
      </c>
      <c r="AE94" s="15">
        <f ca="1">_xll.DBRW($B$3,$R$37,$R$38,$R$40,$R$41,$R$42,$Q94,AE$2,AE$4,AE$3)</f>
        <v>-1072415.6539700003</v>
      </c>
      <c r="AF94" s="15">
        <f ca="1">_xll.DBRW($B$3,$R$37,$R$38,$R$40,$R$41,$R$42,$Q94,AF$2,AF$4,AF$3)</f>
        <v>-1074718.6423719998</v>
      </c>
      <c r="AG94" s="15">
        <f ca="1">_xll.DBRW($B$3,$R$37,$R$38,$R$40,$R$41,$R$42,$Q94,AG$2,AG$4,AG$3)</f>
        <v>-524592.93329999992</v>
      </c>
      <c r="AH94" s="15">
        <f ca="1">_xll.DBRW($B$3,$R$37,$R$38,$R$40,$R$41,$R$42,$Q94,AH$2,AH$4,AH$3)</f>
        <v>-1834125.2513000001</v>
      </c>
      <c r="AI94" s="15">
        <f ca="1">Y94-AD94</f>
        <v>663691.7910000002</v>
      </c>
      <c r="AJ94" s="15">
        <f ca="1">Z94-AE94</f>
        <v>179830.17397000035</v>
      </c>
      <c r="AK94" s="15">
        <f ca="1">AA94-AF94</f>
        <v>155895.60237199976</v>
      </c>
      <c r="AL94" s="15">
        <f ca="1">AB94-AG94</f>
        <v>126993.31329999998</v>
      </c>
      <c r="AM94" s="15">
        <f ca="1">AC94-AH94</f>
        <v>-192299.72869999963</v>
      </c>
      <c r="AN94" s="20"/>
      <c r="AO94" s="16">
        <f ca="1">_xll.DBRW($B$3,$R$37,$R$38,$R$40,$R$41,$R$42,$Q94,AO$2,AO$4,AO$3)</f>
        <v>0.44340060420952565</v>
      </c>
      <c r="AP94" s="16">
        <f ca="1">_xll.DBRW($B$3,$R$37,$R$38,$R$40,$R$41,$R$42,$Q94,AP$2,AP$4,AP$3)</f>
        <v>0.43064796298758651</v>
      </c>
      <c r="AQ94" s="17">
        <f ca="1">-(AO94-AP94)*100</f>
        <v>-1.2752641221939143</v>
      </c>
      <c r="AR94" s="14">
        <f ca="1">$Y94-$AD94-BL94</f>
        <v>-178102.58031846455</v>
      </c>
      <c r="AS94" s="18">
        <f ca="1">_xll.DBRW($B$3,$R$37,$R$38,$R$40,$R$41,$R$42,$Q94,AS$2,AS$4,AS$3)</f>
        <v>36.793162350440014</v>
      </c>
      <c r="AT94" s="19">
        <f ca="1">_xll.DBRW($B$3,$R$37,$R$38,$R$40,$R$41,$R$42,$Q94,AT$2,AT$4,AT$3)</f>
        <v>1.7247115190502331</v>
      </c>
      <c r="AU94" s="18">
        <f ca="1">_xll.DBRW($B$3,$R$37,$R$38,$R$40,$R$41,$R$42,$Q94,AU$2,AU$4,AU$3)</f>
        <v>143.11570693778944</v>
      </c>
      <c r="AV94" s="15">
        <f ca="1">_xll.DBRW($B$3,$R$37,$R$38,$R$40,$R$41,$R$42,$Q94,AV$2,AV$4,AV$3)</f>
        <v>168305.85860000001</v>
      </c>
      <c r="AW94" s="15">
        <f ca="1">_xll.DBRW($B$3,$R$37,$R$38,$R$40,$R$41,$R$42,$Q94,AW$2,AW$4,AW$3)</f>
        <v>97584.933329999985</v>
      </c>
      <c r="AX94" s="18">
        <f ca="1">_xll.DBRW($B$3,$R$37,$R$38,$R$40,$R$41,$R$42,$Q94,AX$2,AX$4,AX$3)</f>
        <v>36.143432231847783</v>
      </c>
      <c r="AY94" s="19">
        <f ca="1">_xll.DBRW($B$3,$R$37,$R$38,$R$40,$R$41,$R$42,$Q94,AY$2,AY$4,AY$3)</f>
        <v>1.6526477945920759</v>
      </c>
      <c r="AZ94" s="18">
        <f ca="1">_xll.DBRW($B$3,$R$37,$R$38,$R$40,$R$41,$R$42,$Q94,AZ$2,AZ$4,AZ$3)</f>
        <v>138.70346245820554</v>
      </c>
      <c r="BA94" s="15">
        <f ca="1">_xll.DBRW($B$3,$R$37,$R$38,$R$40,$R$41,$R$42,$Q94,BA$2,BA$4,BA$3)</f>
        <v>189694.12</v>
      </c>
      <c r="BB94" s="15">
        <f ca="1">_xll.DBRW($B$3,$R$37,$R$38,$R$40,$R$41,$R$42,$Q94,BB$2,BB$4,BB$3)</f>
        <v>114781.94</v>
      </c>
      <c r="BC94" s="18">
        <f ca="1">AS94-AX94</f>
        <v>0.64973011859223107</v>
      </c>
      <c r="BD94" s="18">
        <f ca="1">AT94-AY94</f>
        <v>7.206372445815723E-2</v>
      </c>
      <c r="BE94" s="18">
        <f ca="1">AU94-AZ94</f>
        <v>4.4122444795839044</v>
      </c>
      <c r="BF94" s="15">
        <f ca="1">IF(AND(AV94&lt;&gt;0,BA94&lt;&gt;0),-1*BC94*AV94,0)</f>
        <v>-109353.38546794528</v>
      </c>
      <c r="BG94" s="15">
        <f ca="1">IF(AND(AV94&lt;&gt;0,BA94&lt;&gt;0,AW94&lt;&gt;0,BB94&lt;&gt;0),BD94/AY94*$Y94,)</f>
        <v>-270024.23603626381</v>
      </c>
      <c r="BH94" s="15">
        <f ca="1">IF(AND(AW94&lt;&gt;0,BB94&lt;&gt;0),BE94*AO94*AW94,)</f>
        <v>190914.370022494</v>
      </c>
      <c r="BI94" s="15">
        <f ca="1">IF(AND(AV94&lt;&gt;0,BA94&lt;&gt;0,AW94&lt;&gt;0,BB94&lt;&gt;0),$AI94-BF94-BG94-BH94-BL94,)</f>
        <v>10360.671163250459</v>
      </c>
      <c r="BJ94" s="15">
        <f ca="1">IF(OR(AV94=0,BA94=0,AW94=0,BB94=0),$AI94-BF94-BG94-BH94-BL94,)</f>
        <v>0</v>
      </c>
      <c r="BK94" s="15">
        <f ca="1">SUM(BF94:BJ94)</f>
        <v>-178102.58031846466</v>
      </c>
      <c r="BL94" s="15">
        <f ca="1">IF($V94&lt;&gt;0,IF($V94&gt;0,$W94/$V94,-$W94/$V94))*$AD94</f>
        <v>841794.37131846475</v>
      </c>
      <c r="BM94" s="15">
        <f ca="1">SUM(BK94:BL94)</f>
        <v>663691.79100000008</v>
      </c>
      <c r="BN94" s="16">
        <f ca="1">_xll.DBRW($B$3,$R$37,$R$38,$R$40,$R$41,$R$42,$Q94,BN$2,BN$4,BN$3)</f>
        <v>6.3911608501115991E-2</v>
      </c>
      <c r="BO94" s="16">
        <f ca="1">_xll.DBRW($B$3,$R$37,$R$38,$R$40,$R$41,$R$42,$Q94,BO$2,BO$4,BO$3)</f>
        <v>6.7360031480372354E-2</v>
      </c>
      <c r="BP94" s="17">
        <f ca="1">-(BN94-BO94)*100</f>
        <v>0.34484229792563631</v>
      </c>
      <c r="BQ94" s="14">
        <f ca="1">$Z94-$AE94-CK94</f>
        <v>48160.457112088421</v>
      </c>
      <c r="BR94" s="15">
        <f ca="1">_xll.DBRW($B$3,$R$37,$R$38,$R$40,$R$41,$R$42,$Q94,BR$2,BR$4,BR$3)</f>
        <v>0.31510649932730761</v>
      </c>
      <c r="BS94" s="15">
        <f ca="1">_xll.DBRW($B$3,$R$37,$R$38,$R$40,$R$41,$R$42,$Q94,BS$2,BS$4,BS$3)</f>
        <v>29.027503563699984</v>
      </c>
      <c r="BT94" s="15">
        <f ca="1">_xll.DBRW($B$3,$R$37,$R$38,$R$40,$R$41,$R$42,$Q94,BT$2,BT$4,BT$3)</f>
        <v>143.11570693778944</v>
      </c>
      <c r="BU94" s="15">
        <f ca="1">_xll.DBRW($B$3,$R$37,$R$38,$R$40,$R$41,$R$42,$Q94,BU$2,BU$4,BU$3)</f>
        <v>2832647</v>
      </c>
      <c r="BV94" s="15">
        <f ca="1">_xll.DBRW($B$3,$R$37,$R$38,$R$40,$R$41,$R$42,$Q94,BV$2,BV$4,BV$3)</f>
        <v>97584.933329999985</v>
      </c>
      <c r="BW94" s="15">
        <f ca="1">_xll.DBRW($B$3,$R$37,$R$38,$R$40,$R$41,$R$42,$Q94,BW$2,BW$4,BW$3)</f>
        <v>0.31848877948690402</v>
      </c>
      <c r="BX94" s="15">
        <f ca="1">_xll.DBRW($B$3,$R$37,$R$38,$R$40,$R$41,$R$42,$Q94,BX$2,BX$4,BX$3)</f>
        <v>29.335631894703994</v>
      </c>
      <c r="BY94" s="15">
        <f ca="1">_xll.DBRW($B$3,$R$37,$R$38,$R$40,$R$41,$R$42,$Q94,BY$2,BY$4,BY$3)</f>
        <v>138.70346245820554</v>
      </c>
      <c r="BZ94" s="15">
        <f ca="1">_xll.DBRW($B$3,$R$37,$R$38,$R$40,$R$41,$R$42,$Q94,BZ$2,BZ$4,BZ$3)</f>
        <v>3367200.74</v>
      </c>
      <c r="CA94" s="15">
        <f ca="1">_xll.DBRW($B$3,$R$37,$R$38,$R$40,$R$41,$R$42,$Q94,CA$2,CA$4,CA$3)</f>
        <v>114781.94</v>
      </c>
      <c r="CB94" s="15">
        <f ca="1">BR94-BW94</f>
        <v>-3.3822801595964069E-3</v>
      </c>
      <c r="CC94" s="15">
        <f ca="1">BS94-BX94</f>
        <v>-0.30812833100400994</v>
      </c>
      <c r="CD94" s="15">
        <f ca="1">BT94-BY94</f>
        <v>4.4122444795839044</v>
      </c>
      <c r="CE94" s="15">
        <f ca="1">IF(AND(BU94&lt;&gt;0,BZ94&lt;&gt;0),-1*CB94*BU94,0)</f>
        <v>9580.8057472402834</v>
      </c>
      <c r="CF94" s="15">
        <f ca="1">IF(AND(BU94&lt;&gt;0,BZ94&lt;&gt;0,BV94&lt;&gt;0,CA94&lt;&gt;0),CC94/BX94*$Z94,)</f>
        <v>9375.3178802487237</v>
      </c>
      <c r="CG94" s="15">
        <f ca="1">IF(AND(BV94&lt;&gt;0,CA94&lt;&gt;0),CD94*BN94*BV94,)</f>
        <v>27518.330733597817</v>
      </c>
      <c r="CH94" s="15">
        <f ca="1">IF(AND(BU94&lt;&gt;0,BZ94&lt;&gt;0,BV94&lt;&gt;0,CA94&lt;&gt;0),$AJ94-CE94-CF94-CG94-CK94,)</f>
        <v>1686.0027510015934</v>
      </c>
      <c r="CI94" s="15">
        <f ca="1">IF(OR(BU94=0,BZ94=0,BV94=0,CA94=0),$AJ94-CE94-CF94-CG94-CK94,)</f>
        <v>0</v>
      </c>
      <c r="CJ94" s="15">
        <f ca="1">SUM(CE94:CI94)</f>
        <v>48160.457112088421</v>
      </c>
      <c r="CK94" s="15">
        <f ca="1">IF($V94&lt;&gt;0,IF($V94&gt;0,$W94/$V94,-$W94/$V94))*$AE94</f>
        <v>131669.71685791193</v>
      </c>
      <c r="CL94" s="15">
        <f ca="1">SUM(CJ94:CK94)</f>
        <v>179830.17397000035</v>
      </c>
      <c r="CM94" s="16">
        <f ca="1">_xll.DBRW($B$3,$R$37,$R$38,$R$40,$R$41,$R$42,$Q94,CM$2,CM$4,CM$3)</f>
        <v>6.5790290935816301E-2</v>
      </c>
      <c r="CN94" s="16">
        <f ca="1">_xll.DBRW($B$3,$R$37,$R$38,$R$40,$R$41,$R$42,$Q94,CN$2,CN$4,CN$3)</f>
        <v>6.750468562700232E-2</v>
      </c>
      <c r="CO94" s="17">
        <f ca="1">-(CM94-CN94)*100</f>
        <v>0.17143946911860192</v>
      </c>
      <c r="CP94" s="14">
        <f ca="1">$AA94-$AF94-DJ94</f>
        <v>23943.127770207677</v>
      </c>
      <c r="CQ94" s="15">
        <f ca="1">_xll.DBRW($B$3,$R$37,$R$38,$R$40,$R$41,$R$42,$Q94,CQ$2,CQ$4,CQ$3)</f>
        <v>1.1521158189930243</v>
      </c>
      <c r="CR94" s="15">
        <f ca="1">_xll.DBRW($B$3,$R$37,$R$38,$R$40,$R$41,$R$42,$Q94,CR$2,CR$4,CR$3)</f>
        <v>8.1724630820117206</v>
      </c>
      <c r="CS94" s="15">
        <f ca="1">_xll.DBRW($B$3,$R$37,$R$38,$R$40,$R$41,$R$42,$Q94,CS$2,CS$4,CS$3)</f>
        <v>143.11570693778944</v>
      </c>
      <c r="CT94" s="15">
        <f ca="1">_xll.DBRW($B$3,$R$37,$R$38,$R$40,$R$41,$R$42,$Q94,CT$2,CT$4,CT$3)</f>
        <v>797509.26500000001</v>
      </c>
      <c r="CU94" s="15">
        <f ca="1">_xll.DBRW($B$3,$R$37,$R$38,$R$40,$R$41,$R$42,$Q94,CU$2,CU$4,CU$3)</f>
        <v>97584.933329999985</v>
      </c>
      <c r="CV94" s="15">
        <f ca="1">_xll.DBRW($B$3,$R$37,$R$38,$R$40,$R$41,$R$42,$Q94,CV$2,CV$4,CV$3)</f>
        <v>1.2550946020074303</v>
      </c>
      <c r="CW94" s="15">
        <f ca="1">_xll.DBRW($B$3,$R$37,$R$38,$R$40,$R$41,$R$42,$Q94,CW$2,CW$4,CW$3)</f>
        <v>7.4601019027906315</v>
      </c>
      <c r="CX94" s="15">
        <f ca="1">_xll.DBRW($B$3,$R$37,$R$38,$R$40,$R$41,$R$42,$Q94,CX$2,CX$4,CX$3)</f>
        <v>138.70346245820554</v>
      </c>
      <c r="CY94" s="15">
        <f ca="1">_xll.DBRW($B$3,$R$37,$R$38,$R$40,$R$41,$R$42,$Q94,CY$2,CY$4,CY$3)</f>
        <v>856284.96900000016</v>
      </c>
      <c r="CZ94" s="15">
        <f ca="1">_xll.DBRW($B$3,$R$37,$R$38,$R$40,$R$41,$R$42,$Q94,CZ$2,CZ$4,CZ$3)</f>
        <v>114781.94</v>
      </c>
      <c r="DA94" s="15">
        <f ca="1">CQ94-CV94</f>
        <v>-0.10297878301440599</v>
      </c>
      <c r="DB94" s="15">
        <f ca="1">CR94-CW94</f>
        <v>0.7123611792210891</v>
      </c>
      <c r="DC94" s="15">
        <f ca="1">CS94-CX94</f>
        <v>4.4122444795839044</v>
      </c>
      <c r="DD94" s="15">
        <f ca="1">IF(AND(CT94&lt;&gt;0,CY94&lt;&gt;0),-1*DA94*CT94,0)</f>
        <v>82126.533552413413</v>
      </c>
      <c r="DE94" s="15">
        <f ca="1">IF(AND(CT94&lt;&gt;0,CY94&lt;&gt;0,CU94&lt;&gt;0,CZ94&lt;&gt;0),DB94/CW94*$AA94,)</f>
        <v>-87737.925406228271</v>
      </c>
      <c r="DF94" s="15">
        <f ca="1">IF(AND(CU94&lt;&gt;0,CZ94&lt;&gt;0),DC94*CM94*CU94,)</f>
        <v>28327.232368119829</v>
      </c>
      <c r="DG94" s="15">
        <f ca="1">IF(AND(CT94&lt;&gt;0,CY94&lt;&gt;0,CU94&lt;&gt;0,CZ94&lt;&gt;0),$AK94-DD94-DE94-DF94-DJ94,)</f>
        <v>1227.2872559027164</v>
      </c>
      <c r="DH94" s="15">
        <f ca="1">IF(OR(CT94=0,CY94=0,CU94=0,CZ94=0),$AK94-DD94-DE94-DF94-DJ94,)</f>
        <v>0</v>
      </c>
      <c r="DI94" s="15">
        <f ca="1">SUM(DD94:DH94)</f>
        <v>23943.127770207688</v>
      </c>
      <c r="DJ94" s="15">
        <f ca="1">IF($V94&lt;&gt;0,IF($V94&gt;0,$W94/$V94,-$W94/$V94))*$AF94</f>
        <v>131952.47460179208</v>
      </c>
      <c r="DK94" s="15">
        <f ca="1">SUM(DI94:DJ94)</f>
        <v>155895.60237199976</v>
      </c>
      <c r="DL94" s="16">
        <f ca="1">_xll.DBRW($B$3,$R$37,$R$38,$R$40,$R$41,$R$42,$Q94,DL$2,DL$4,DL$3)</f>
        <v>2.8469241123698863E-2</v>
      </c>
      <c r="DM94" s="16">
        <f ca="1">_xll.DBRW($B$3,$R$37,$R$38,$R$40,$R$41,$R$42,$Q94,DM$2,DM$4,DM$3)</f>
        <v>3.2950466892809248E-2</v>
      </c>
      <c r="DN94" s="17">
        <f ca="1">-(DL94-DM94)*100</f>
        <v>0.44812257691103852</v>
      </c>
      <c r="DO94" s="14">
        <f ca="1">$AB94-$AG94-EI94</f>
        <v>62584.515519429064</v>
      </c>
      <c r="DP94" s="15">
        <f ca="1">_xll.DBRW($B$3,$R$37,$R$38,$R$40,$R$41,$R$42,$Q94,DP$2,DP$4,DP$3)</f>
        <v>5703.2732377049188</v>
      </c>
      <c r="DQ94" s="15">
        <f ca="1">_xll.DBRW($B$3,$R$37,$R$38,$R$40,$R$41,$R$42,$Q94,DQ$2,DQ$4,DQ$3)</f>
        <v>7.1439599675223473E-4</v>
      </c>
      <c r="DR94" s="15">
        <f ca="1">_xll.DBRW($B$3,$R$37,$R$38,$R$40,$R$41,$R$42,$Q94,DR$2,DR$4,DR$3)</f>
        <v>143.11570693778944</v>
      </c>
      <c r="DS94" s="15">
        <f ca="1">_xll.DBRW($B$3,$R$37,$R$38,$R$40,$R$41,$R$42,$Q94,DS$2,DS$4,DS$3)</f>
        <v>69.714285714285708</v>
      </c>
      <c r="DT94" s="15">
        <f ca="1">_xll.DBRW($B$3,$R$37,$R$38,$R$40,$R$41,$R$42,$Q94,DT$2,DT$4,DT$3)</f>
        <v>97584.933329999985</v>
      </c>
      <c r="DU94" s="15">
        <f ca="1">_xll.DBRW($B$3,$R$37,$R$38,$R$40,$R$41,$R$42,$Q94,DU$2,DU$4,DU$3)</f>
        <v>8461.1763435483863</v>
      </c>
      <c r="DV94" s="15">
        <f ca="1">_xll.DBRW($B$3,$R$37,$R$38,$R$40,$R$41,$R$42,$Q94,DV$2,DV$4,DV$3)</f>
        <v>5.4015466196162911E-4</v>
      </c>
      <c r="DW94" s="15">
        <f ca="1">_xll.DBRW($B$3,$R$37,$R$38,$R$40,$R$41,$R$42,$Q94,DW$2,DW$4,DW$3)</f>
        <v>138.70346245820554</v>
      </c>
      <c r="DX94" s="15">
        <f ca="1">_xll.DBRW($B$3,$R$37,$R$38,$R$40,$R$41,$R$42,$Q94,DX$2,DX$4,DX$3)</f>
        <v>62</v>
      </c>
      <c r="DY94" s="15">
        <f ca="1">_xll.DBRW($B$3,$R$37,$R$38,$R$40,$R$41,$R$42,$Q94,DY$2,DY$4,DY$3)</f>
        <v>114781.94</v>
      </c>
      <c r="DZ94" s="15">
        <f ca="1">DP94-DU94</f>
        <v>-2757.9031058434675</v>
      </c>
      <c r="EA94" s="15">
        <f ca="1">DQ94-DV94</f>
        <v>1.7424133479060561E-4</v>
      </c>
      <c r="EB94" s="15">
        <f ca="1">DR94-DW94</f>
        <v>4.4122444795839044</v>
      </c>
      <c r="EC94" s="15">
        <f ca="1">IF(AND(DS94&lt;&gt;0,DX94&lt;&gt;0),-1*DZ94*DS94,0)</f>
        <v>192265.24509308743</v>
      </c>
      <c r="ED94" s="15">
        <f ca="1">IF(AND(DS94&lt;&gt;0,DX94&lt;&gt;0,DT94&lt;&gt;0,DY94&lt;&gt;0),EA94/DV94*$AB94,)</f>
        <v>-128256.39280691586</v>
      </c>
      <c r="EE94" s="15">
        <f ca="1">IF(AND(DT94&lt;&gt;0,DY94&lt;&gt;0),EB94*DL94*DT94,)</f>
        <v>12257.960820416678</v>
      </c>
      <c r="EF94" s="15">
        <f ca="1">IF(AND(DS94&lt;&gt;0,DX94&lt;&gt;0,DT94&lt;&gt;0,DY94&lt;&gt;0),$AL94-EC94-ED94-EE94-EI94,)</f>
        <v>-13682.297587159192</v>
      </c>
      <c r="EG94" s="15">
        <f ca="1">IF(OR(DS94=0,DX94=0,DT94=0,DY94=0),$AL94-EC94-ED94-EE94-EI94,)</f>
        <v>0</v>
      </c>
      <c r="EH94" s="15">
        <f ca="1">SUM(EC94:EG94)</f>
        <v>62584.515519429056</v>
      </c>
      <c r="EI94" s="15">
        <f ca="1">IF($V94&lt;&gt;0,IF($V94&gt;0,$W94/$V94,-$W94/$V94))*$AG94</f>
        <v>64408.797780570916</v>
      </c>
      <c r="EJ94" s="15">
        <f ca="1">SUM(EH94:EI94)</f>
        <v>126993.31329999998</v>
      </c>
      <c r="EK94" s="16">
        <f ca="1">_xll.DBRW($B$3,$R$37,$R$38,$R$40,$R$41,$R$42,$Q94,EK$2,EK$4,EK$3)</f>
        <v>0.14509767734362183</v>
      </c>
      <c r="EL94" s="16">
        <f ca="1">_xll.DBRW($B$3,$R$37,$R$38,$R$40,$R$41,$R$42,$Q94,EL$2,EL$4,EL$3)</f>
        <v>0.11520415074990127</v>
      </c>
      <c r="EM94" s="17">
        <f ca="1">-(EK94-EL94)*100</f>
        <v>-2.9893526593720563</v>
      </c>
      <c r="EN94" s="14">
        <f ca="1">$AC94-$AH94-FH94</f>
        <v>-417491.1007455379</v>
      </c>
      <c r="EO94" s="15">
        <f ca="1">_xll.DBRW($B$3,$R$37,$R$38,$R$40,$R$41,$R$42,$Q94,EO$2,EO$4,EO$3)</f>
        <v>20.765756668063716</v>
      </c>
      <c r="EP94" s="15">
        <f ca="1">_xll.DBRW($B$3,$R$37,$R$38,$R$40,$R$41,$R$42,$Q94,EP$2,EP$4,EP$3)</f>
        <v>1</v>
      </c>
      <c r="EQ94" s="15">
        <f ca="1">_xll.DBRW($B$3,$R$37,$R$38,$R$40,$R$41,$R$42,$Q94,EQ$2,EQ$4,EQ$3)</f>
        <v>143.11570693778944</v>
      </c>
      <c r="ER94" s="15">
        <f ca="1">_xll.DBRW($B$3,$R$37,$R$38,$R$40,$R$41,$R$42,$Q94,ER$2,ER$4,ER$3)</f>
        <v>97584.933329999985</v>
      </c>
      <c r="ES94" s="15">
        <f ca="1">_xll.DBRW($B$3,$R$37,$R$38,$R$40,$R$41,$R$42,$Q94,ES$2,ES$4,ES$3)</f>
        <v>97584.933329999985</v>
      </c>
      <c r="ET94" s="15">
        <f ca="1">_xll.DBRW($B$3,$R$37,$R$38,$R$40,$R$41,$R$42,$Q94,ET$2,ET$4,ET$3)</f>
        <v>15.979214598568381</v>
      </c>
      <c r="EU94" s="15">
        <f ca="1">_xll.DBRW($B$3,$R$37,$R$38,$R$40,$R$41,$R$42,$Q94,EU$2,EU$4,EU$3)</f>
        <v>1</v>
      </c>
      <c r="EV94" s="15">
        <f ca="1">_xll.DBRW($B$3,$R$37,$R$38,$R$40,$R$41,$R$42,$Q94,EV$2,EV$4,EV$3)</f>
        <v>138.70346245820554</v>
      </c>
      <c r="EW94" s="15">
        <f ca="1">_xll.DBRW($B$3,$R$37,$R$38,$R$40,$R$41,$R$42,$Q94,EW$2,EW$4,EW$3)</f>
        <v>114781.94</v>
      </c>
      <c r="EX94" s="15">
        <f ca="1">_xll.DBRW($B$3,$R$37,$R$38,$R$40,$R$41,$R$42,$Q94,EX$2,EX$4,EX$3)</f>
        <v>114781.94</v>
      </c>
      <c r="EY94" s="15">
        <f ca="1">EO94-ET94</f>
        <v>4.7865420694953347</v>
      </c>
      <c r="EZ94" s="15">
        <f ca="1">EP94-EU94</f>
        <v>0</v>
      </c>
      <c r="FA94" s="15">
        <f ca="1">EQ94-EV94</f>
        <v>4.4122444795839044</v>
      </c>
      <c r="FB94" s="15">
        <f ca="1">IF(AND(ER94&lt;&gt;0,EW94&lt;&gt;0),-1*EY94*ER94,0)</f>
        <v>-467094.3887329424</v>
      </c>
      <c r="FC94" s="15">
        <f ca="1">IF(AND(ER94&lt;&gt;0,EW94&lt;&gt;0,ES94&lt;&gt;0,EX94&lt;&gt;0),EZ94/EU94*$AC94,)</f>
        <v>0</v>
      </c>
      <c r="FD94" s="15">
        <f ca="1">IF(AND(ES94&lt;&gt;0,EX94&lt;&gt;0),FA94*EK94*ES94,)</f>
        <v>62474.501384970259</v>
      </c>
      <c r="FE94" s="15">
        <f ca="1">IF(AND(ER94&lt;&gt;0,EW94&lt;&gt;0,ES94&lt;&gt;0,EX94&lt;&gt;0),$AM94-FB94-FC94-FD94-FH94,)</f>
        <v>-12871.213397565763</v>
      </c>
      <c r="FF94" s="15">
        <f ca="1">IF(OR(ER94=0,EW94=0,ES94=0,EX94=0),$AM94-FB94-FC94-FD94-FH94,)</f>
        <v>0</v>
      </c>
      <c r="FG94" s="15">
        <f ca="1">SUM(FB94:FF94)</f>
        <v>-417491.1007455379</v>
      </c>
      <c r="FH94" s="15">
        <f ca="1">IF($V94&lt;&gt;0,IF($V94&gt;0,$W94/$V94,-$W94/$V94))*$AH94</f>
        <v>225191.37204553827</v>
      </c>
      <c r="FI94" s="15">
        <f ca="1">SUM(FG94:FH94)</f>
        <v>-192299.72869999963</v>
      </c>
      <c r="FJ94" s="20"/>
      <c r="FK94" s="85">
        <f ca="1">BL94+CK94+DJ94+EI94+FH94</f>
        <v>1395016.7326042778</v>
      </c>
      <c r="FL94" s="21"/>
      <c r="FM94" s="22"/>
      <c r="FN94" s="104">
        <f ca="1">_xll.DBRW($B$3,$R$37,$R$38,$R$40,$R$41,$R$42,$Q94,FN$2,FN$4,FN$3)</f>
        <v>3537998.8199999989</v>
      </c>
      <c r="FO94" s="105">
        <f ca="1">IF(U94&lt;&gt;0,FN94/U94,0)</f>
        <v>0.25333057788622132</v>
      </c>
      <c r="FP94" s="104">
        <f ca="1">_xll.DBRW($B$3,$R$37,$R$38,$R$40,$R$41,$R$42,$Q94,FP$2,FP$4,FP$3)</f>
        <v>4558603.4537279997</v>
      </c>
      <c r="FQ94" s="105">
        <f ca="1">IF(V94&lt;&gt;0,FP94/V94,0)</f>
        <v>0.28633270226232832</v>
      </c>
      <c r="FR94" s="86">
        <f ca="1">FN94-FP94</f>
        <v>-1020604.6337280008</v>
      </c>
      <c r="FS94" s="103">
        <f ca="1">(FO94-FQ94)*100</f>
        <v>-3.3002124376106998</v>
      </c>
      <c r="FT94" s="23"/>
      <c r="FV94" s="37"/>
      <c r="FW94" s="37"/>
      <c r="FX94" s="37"/>
      <c r="FY94" s="37"/>
      <c r="FZ94" s="37"/>
      <c r="GA94" s="37"/>
      <c r="GB94" s="37"/>
      <c r="GC94" s="37"/>
      <c r="GD94" s="37"/>
      <c r="GE94" s="37"/>
      <c r="GF94" s="37"/>
      <c r="GG94" s="37"/>
      <c r="GH94" s="37"/>
    </row>
    <row r="95" spans="1:190" ht="15" hidden="1" customHeight="1" x14ac:dyDescent="0.25">
      <c r="A95">
        <f ca="1">IF(ROW()=ROW($A$60),0,1)</f>
        <v>1</v>
      </c>
      <c r="D95" s="30"/>
      <c r="E95" s="30"/>
      <c r="F95" s="30">
        <f ca="1">IF(A95&lt;&gt;0,IF((AO95+BN95+CM95+DL95+EK95)&lt;&gt;0,ROUND((1-(AO95+BN95+CM95+DL95+EK95))-FO95,5),"VERIF. ELIGIBILITE PMM"),"CHECK "&amp;D80)</f>
        <v>0</v>
      </c>
      <c r="G95" s="30"/>
      <c r="H95" s="30"/>
      <c r="I95" s="30"/>
      <c r="J95" s="30">
        <f ca="1">IF(A95&lt;&gt;0,IF((AP95+BO95+CN95+DM95+EL95)&lt;&gt;0,ROUND((1-(AP95+BO95+CN95+DM95+EL95))-FQ95,5),"VERIF. ELIGIBILITE PMM"),"CHECK "&amp;D81)</f>
        <v>0</v>
      </c>
      <c r="K95" s="30">
        <f ca="1">IF(A95&lt;&gt;0,ROUND(W95+AR95+BQ95+CP95+DO95+EN95+FK95-FR95,5),"CHECK ")</f>
        <v>0</v>
      </c>
      <c r="L95" s="4"/>
      <c r="M95" s="9"/>
      <c r="N95" s="10"/>
      <c r="O95" s="9"/>
      <c r="P95" s="11"/>
      <c r="Q95" s="130" t="s">
        <v>312</v>
      </c>
      <c r="R95" s="130"/>
      <c r="S95" s="12"/>
      <c r="T95" s="13"/>
      <c r="U95" s="84">
        <f ca="1">_xll.DBRW($B$3,$R$37,$R$38,$R$40,$R$41,$R$42,$Q95,U$2,U$4,U$3)</f>
        <v>9335549.4800000023</v>
      </c>
      <c r="V95" s="84">
        <f ca="1">_xll.DBRW($B$3,$R$37,$R$38,$R$40,$R$41,$R$42,$Q95,V$2,V$4,V$3)</f>
        <v>11111795</v>
      </c>
      <c r="W95" s="85">
        <f ca="1">U95-V95</f>
        <v>-1776245.5199999977</v>
      </c>
      <c r="X95" s="106">
        <f ca="1">IF(V95&lt;&gt;0,W95/V95,0)</f>
        <v>-0.15985225789352644</v>
      </c>
      <c r="Y95" s="15">
        <f ca="1">_xll.DBRW($B$3,$R$37,$R$38,$R$40,$R$41,$R$42,$Q95,Y$2,Y$4,Y$3)</f>
        <v>-3313450.3899999997</v>
      </c>
      <c r="Z95" s="15">
        <f ca="1">_xll.DBRW($B$3,$R$37,$R$38,$R$40,$R$41,$R$42,$Q95,Z$2,Z$4,Z$3)</f>
        <v>-1236308.8600000001</v>
      </c>
      <c r="AA95" s="15">
        <f ca="1">_xll.DBRW($B$3,$R$37,$R$38,$R$40,$R$41,$R$42,$Q95,AA$2,AA$4,AA$3)</f>
        <v>-1235163.33</v>
      </c>
      <c r="AB95" s="15">
        <f ca="1">_xll.DBRW($B$3,$R$37,$R$38,$R$40,$R$41,$R$42,$Q95,AB$2,AB$4,AB$3)</f>
        <v>-1068502.8299999998</v>
      </c>
      <c r="AC95" s="15">
        <f ca="1">_xll.DBRW($B$3,$R$37,$R$38,$R$40,$R$41,$R$42,$Q95,AC$2,AC$4,AC$3)</f>
        <v>-788089.19000000018</v>
      </c>
      <c r="AD95" s="15">
        <f ca="1">_xll.DBRW($B$3,$R$37,$R$38,$R$40,$R$41,$R$42,$Q95,AD$2,AD$4,AD$3)</f>
        <v>-3974776</v>
      </c>
      <c r="AE95" s="15">
        <f ca="1">_xll.DBRW($B$3,$R$37,$R$38,$R$40,$R$41,$R$42,$Q95,AE$2,AE$4,AE$3)</f>
        <v>-1692566</v>
      </c>
      <c r="AF95" s="15">
        <f ca="1">_xll.DBRW($B$3,$R$37,$R$38,$R$40,$R$41,$R$42,$Q95,AF$2,AF$4,AF$3)</f>
        <v>-1530024</v>
      </c>
      <c r="AG95" s="15">
        <f ca="1">_xll.DBRW($B$3,$R$37,$R$38,$R$40,$R$41,$R$42,$Q95,AG$2,AG$4,AG$3)</f>
        <v>-1156239</v>
      </c>
      <c r="AH95" s="15">
        <f ca="1">_xll.DBRW($B$3,$R$37,$R$38,$R$40,$R$41,$R$42,$Q95,AH$2,AH$4,AH$3)</f>
        <v>-899716</v>
      </c>
      <c r="AI95" s="15">
        <f ca="1">Y95-AD95</f>
        <v>661325.61000000034</v>
      </c>
      <c r="AJ95" s="15">
        <f ca="1">Z95-AE95</f>
        <v>456257.1399999999</v>
      </c>
      <c r="AK95" s="15">
        <f ca="1">AA95-AF95</f>
        <v>294860.66999999993</v>
      </c>
      <c r="AL95" s="15">
        <f ca="1">AB95-AG95</f>
        <v>87736.170000000158</v>
      </c>
      <c r="AM95" s="15">
        <f ca="1">AC95-AH95</f>
        <v>111626.80999999982</v>
      </c>
      <c r="AN95" s="20"/>
      <c r="AO95" s="16">
        <f ca="1">_xll.DBRW($B$3,$R$37,$R$38,$R$40,$R$41,$R$42,$Q95,AO$2,AO$4,AO$3)</f>
        <v>0.35492826609709105</v>
      </c>
      <c r="AP95" s="16">
        <f ca="1">_xll.DBRW($B$3,$R$37,$R$38,$R$40,$R$41,$R$42,$Q95,AP$2,AP$4,AP$3)</f>
        <v>0.3577078230834892</v>
      </c>
      <c r="AQ95" s="17">
        <f ca="1">-(AO95-AP95)*100</f>
        <v>0.27795569863981462</v>
      </c>
      <c r="AR95" s="14">
        <f ca="1">$Y95-$AD95-BL95</f>
        <v>25948.691779000917</v>
      </c>
      <c r="AS95" s="18">
        <f ca="1">_xll.DBRW($B$3,$R$37,$R$38,$R$40,$R$41,$R$42,$Q95,AS$2,AS$4,AS$3)</f>
        <v>27.598225374638918</v>
      </c>
      <c r="AT95" s="19">
        <f ca="1">_xll.DBRW($B$3,$R$37,$R$38,$R$40,$R$41,$R$42,$Q95,AT$2,AT$4,AT$3)</f>
        <v>1.2409586761483442</v>
      </c>
      <c r="AU95" s="18">
        <f ca="1">_xll.DBRW($B$3,$R$37,$R$38,$R$40,$R$41,$R$42,$Q95,AU$2,AU$4,AU$3)</f>
        <v>96.493462190432865</v>
      </c>
      <c r="AV95" s="15">
        <f ca="1">_xll.DBRW($B$3,$R$37,$R$38,$R$40,$R$41,$R$42,$Q95,AV$2,AV$4,AV$3)</f>
        <v>120060.27</v>
      </c>
      <c r="AW95" s="15">
        <f ca="1">_xll.DBRW($B$3,$R$37,$R$38,$R$40,$R$41,$R$42,$Q95,AW$2,AW$4,AW$3)</f>
        <v>96748</v>
      </c>
      <c r="AX95" s="18">
        <f ca="1">_xll.DBRW($B$3,$R$37,$R$38,$R$40,$R$41,$R$42,$Q95,AX$2,AX$4,AX$3)</f>
        <v>27.497085317645205</v>
      </c>
      <c r="AY95" s="19">
        <f ca="1">_xll.DBRW($B$3,$R$37,$R$38,$R$40,$R$41,$R$42,$Q95,AY$2,AY$4,AY$3)</f>
        <v>1.2537980151233652</v>
      </c>
      <c r="AZ95" s="18">
        <f ca="1">_xll.DBRW($B$3,$R$37,$R$38,$R$40,$R$41,$R$42,$Q95,AZ$2,AZ$4,AZ$3)</f>
        <v>96.379751205202794</v>
      </c>
      <c r="BA95" s="15">
        <f ca="1">_xll.DBRW($B$3,$R$37,$R$38,$R$40,$R$41,$R$42,$Q95,BA$2,BA$4,BA$3)</f>
        <v>144552.63</v>
      </c>
      <c r="BB95" s="15">
        <f ca="1">_xll.DBRW($B$3,$R$37,$R$38,$R$40,$R$41,$R$42,$Q95,BB$2,BB$4,BB$3)</f>
        <v>115291.8</v>
      </c>
      <c r="BC95" s="18">
        <f ca="1">AS95-AX95</f>
        <v>0.10114005699371376</v>
      </c>
      <c r="BD95" s="18">
        <f ca="1">AT95-AY95</f>
        <v>-1.2839338975020986E-2</v>
      </c>
      <c r="BE95" s="18">
        <f ca="1">AU95-AZ95</f>
        <v>0.11371098523007106</v>
      </c>
      <c r="BF95" s="15">
        <f ca="1">IF(AND(AV95&lt;&gt;0,BA95&lt;&gt;0),-1*BC95*AV95,0)</f>
        <v>-12142.902550480661</v>
      </c>
      <c r="BG95" s="15">
        <f ca="1">IF(AND(AV95&lt;&gt;0,BA95&lt;&gt;0,AW95&lt;&gt;0,BB95&lt;&gt;0),BD95/AY95*$Y95,)</f>
        <v>33930.914087417492</v>
      </c>
      <c r="BH95" s="15">
        <f ca="1">IF(AND(AW95&lt;&gt;0,BB95&lt;&gt;0),BE95*AO95*AW95,)</f>
        <v>3904.6760247267785</v>
      </c>
      <c r="BI95" s="15">
        <f ca="1">IF(AND(AV95&lt;&gt;0,BA95&lt;&gt;0,AW95&lt;&gt;0,BB95&lt;&gt;0),$AI95-BF95-BG95-BH95-BL95,)</f>
        <v>256.00421733723488</v>
      </c>
      <c r="BJ95" s="15">
        <f ca="1">IF(OR(AV95=0,BA95=0,AW95=0,BB95=0),$AI95-BF95-BG95-BH95-BL95,)</f>
        <v>0</v>
      </c>
      <c r="BK95" s="15">
        <f ca="1">SUM(BF95:BJ95)</f>
        <v>25948.691779000841</v>
      </c>
      <c r="BL95" s="15">
        <f ca="1">IF($V95&lt;&gt;0,IF($V95&gt;0,$W95/$V95,-$W95/$V95))*$AD95</f>
        <v>635376.91822099942</v>
      </c>
      <c r="BM95" s="15">
        <f ca="1">SUM(BK95:BL95)</f>
        <v>661325.61000000022</v>
      </c>
      <c r="BN95" s="16">
        <f ca="1">_xll.DBRW($B$3,$R$37,$R$38,$R$40,$R$41,$R$42,$Q95,BN$2,BN$4,BN$3)</f>
        <v>0.13243021877272509</v>
      </c>
      <c r="BO95" s="16">
        <f ca="1">_xll.DBRW($B$3,$R$37,$R$38,$R$40,$R$41,$R$42,$Q95,BO$2,BO$4,BO$3)</f>
        <v>0.15232156460769838</v>
      </c>
      <c r="BP95" s="17">
        <f ca="1">-(BN95-BO95)*100</f>
        <v>1.9891345834973291</v>
      </c>
      <c r="BQ95" s="14">
        <f ca="1">$Z95-$AE95-CK95</f>
        <v>185696.64326618542</v>
      </c>
      <c r="BR95" s="15">
        <f ca="1">_xll.DBRW($B$3,$R$37,$R$38,$R$40,$R$41,$R$42,$Q95,BR$2,BR$4,BR$3)</f>
        <v>0.47602777059037332</v>
      </c>
      <c r="BS95" s="15">
        <f ca="1">_xll.DBRW($B$3,$R$37,$R$38,$R$40,$R$41,$R$42,$Q95,BS$2,BS$4,BS$3)</f>
        <v>26.844337867449457</v>
      </c>
      <c r="BT95" s="15">
        <f ca="1">_xll.DBRW($B$3,$R$37,$R$38,$R$40,$R$41,$R$42,$Q95,BT$2,BT$4,BT$3)</f>
        <v>96.493462190432865</v>
      </c>
      <c r="BU95" s="15">
        <f ca="1">_xll.DBRW($B$3,$R$37,$R$38,$R$40,$R$41,$R$42,$Q95,BU$2,BU$4,BU$3)</f>
        <v>2597136</v>
      </c>
      <c r="BV95" s="15">
        <f ca="1">_xll.DBRW($B$3,$R$37,$R$38,$R$40,$R$41,$R$42,$Q95,BV$2,BV$4,BV$3)</f>
        <v>96748</v>
      </c>
      <c r="BW95" s="15">
        <f ca="1">_xll.DBRW($B$3,$R$37,$R$38,$R$40,$R$41,$R$42,$Q95,BW$2,BW$4,BW$3)</f>
        <v>0.554789627912042</v>
      </c>
      <c r="BX95" s="15">
        <f ca="1">_xll.DBRW($B$3,$R$37,$R$38,$R$40,$R$41,$R$42,$Q95,BX$2,BX$4,BX$3)</f>
        <v>26.461768139624844</v>
      </c>
      <c r="BY95" s="15">
        <f ca="1">_xll.DBRW($B$3,$R$37,$R$38,$R$40,$R$41,$R$42,$Q95,BY$2,BY$4,BY$3)</f>
        <v>96.379751205202794</v>
      </c>
      <c r="BZ95" s="15">
        <f ca="1">_xll.DBRW($B$3,$R$37,$R$38,$R$40,$R$41,$R$42,$Q95,BZ$2,BZ$4,BZ$3)</f>
        <v>3050824.88</v>
      </c>
      <c r="CA95" s="15">
        <f ca="1">_xll.DBRW($B$3,$R$37,$R$38,$R$40,$R$41,$R$42,$Q95,CA$2,CA$4,CA$3)</f>
        <v>115291.8</v>
      </c>
      <c r="CB95" s="15">
        <f ca="1">BR95-BW95</f>
        <v>-7.8761857321668682E-2</v>
      </c>
      <c r="CC95" s="15">
        <f ca="1">BS95-BX95</f>
        <v>0.38256972782461318</v>
      </c>
      <c r="CD95" s="15">
        <f ca="1">BT95-BY95</f>
        <v>0.11371098523007106</v>
      </c>
      <c r="CE95" s="15">
        <f ca="1">IF(AND(BU95&lt;&gt;0,BZ95&lt;&gt;0),-1*CB95*BU95,0)</f>
        <v>204555.2550769693</v>
      </c>
      <c r="CF95" s="15">
        <f ca="1">IF(AND(BU95&lt;&gt;0,BZ95&lt;&gt;0,BV95&lt;&gt;0,CA95&lt;&gt;0),CC95/BX95*$Z95,)</f>
        <v>-17873.875304995523</v>
      </c>
      <c r="CG95" s="15">
        <f ca="1">IF(AND(BV95&lt;&gt;0,CA95&lt;&gt;0),CD95*BN95*BV95,)</f>
        <v>1456.9059429313791</v>
      </c>
      <c r="CH95" s="15">
        <f ca="1">IF(AND(BU95&lt;&gt;0,BZ95&lt;&gt;0,BV95&lt;&gt;0,CA95&lt;&gt;0),$AJ95-CE95-CF95-CG95-CK95,)</f>
        <v>-2441.6424487197073</v>
      </c>
      <c r="CI95" s="15">
        <f ca="1">IF(OR(BU95=0,BZ95=0,BV95=0,CA95=0),$AJ95-CE95-CF95-CG95-CK95,)</f>
        <v>0</v>
      </c>
      <c r="CJ95" s="15">
        <f ca="1">SUM(CE95:CI95)</f>
        <v>185696.64326618548</v>
      </c>
      <c r="CK95" s="15">
        <f ca="1">IF($V95&lt;&gt;0,IF($V95&gt;0,$W95/$V95,-$W95/$V95))*$AE95</f>
        <v>270560.49673381448</v>
      </c>
      <c r="CL95" s="15">
        <f ca="1">SUM(CJ95:CK95)</f>
        <v>456257.13999999996</v>
      </c>
      <c r="CM95" s="16">
        <f ca="1">_xll.DBRW($B$3,$R$37,$R$38,$R$40,$R$41,$R$42,$Q95,CM$2,CM$4,CM$3)</f>
        <v>0.13230751255147333</v>
      </c>
      <c r="CN95" s="16">
        <f ca="1">_xll.DBRW($B$3,$R$37,$R$38,$R$40,$R$41,$R$42,$Q95,CN$2,CN$4,CN$3)</f>
        <v>0.13769368495369111</v>
      </c>
      <c r="CO95" s="17">
        <f ca="1">-(CM95-CN95)*100</f>
        <v>0.53861724022177815</v>
      </c>
      <c r="CP95" s="14">
        <f ca="1">$AA95-$AF95-DJ95</f>
        <v>50282.878968715027</v>
      </c>
      <c r="CQ95" s="15">
        <f ca="1">_xll.DBRW($B$3,$R$37,$R$38,$R$40,$R$41,$R$42,$Q95,CQ$2,CQ$4,CQ$3)</f>
        <v>1.0269467879107348</v>
      </c>
      <c r="CR95" s="15">
        <f ca="1">_xll.DBRW($B$3,$R$37,$R$38,$R$40,$R$41,$R$42,$Q95,CR$2,CR$4,CR$3)</f>
        <v>12.431812543928556</v>
      </c>
      <c r="CS95" s="15">
        <f ca="1">_xll.DBRW($B$3,$R$37,$R$38,$R$40,$R$41,$R$42,$Q95,CS$2,CS$4,CS$3)</f>
        <v>96.493462190432865</v>
      </c>
      <c r="CT95" s="15">
        <f ca="1">_xll.DBRW($B$3,$R$37,$R$38,$R$40,$R$41,$R$42,$Q95,CT$2,CT$4,CT$3)</f>
        <v>1202753</v>
      </c>
      <c r="CU95" s="15">
        <f ca="1">_xll.DBRW($B$3,$R$37,$R$38,$R$40,$R$41,$R$42,$Q95,CU$2,CU$4,CU$3)</f>
        <v>96748</v>
      </c>
      <c r="CV95" s="15">
        <f ca="1">_xll.DBRW($B$3,$R$37,$R$38,$R$40,$R$41,$R$42,$Q95,CV$2,CV$4,CV$3)</f>
        <v>1.2113022704356944</v>
      </c>
      <c r="CW95" s="15">
        <f ca="1">_xll.DBRW($B$3,$R$37,$R$38,$R$40,$R$41,$R$42,$Q95,CW$2,CW$4,CW$3)</f>
        <v>10.955880643723146</v>
      </c>
      <c r="CX95" s="15">
        <f ca="1">_xll.DBRW($B$3,$R$37,$R$38,$R$40,$R$41,$R$42,$Q95,CX$2,CX$4,CX$3)</f>
        <v>96.379751205202794</v>
      </c>
      <c r="CY95" s="15">
        <f ca="1">_xll.DBRW($B$3,$R$37,$R$38,$R$40,$R$41,$R$42,$Q95,CY$2,CY$4,CY$3)</f>
        <v>1263123.2000000002</v>
      </c>
      <c r="CZ95" s="15">
        <f ca="1">_xll.DBRW($B$3,$R$37,$R$38,$R$40,$R$41,$R$42,$Q95,CZ$2,CZ$4,CZ$3)</f>
        <v>115291.8</v>
      </c>
      <c r="DA95" s="15">
        <f ca="1">CQ95-CV95</f>
        <v>-0.18435548252495959</v>
      </c>
      <c r="DB95" s="15">
        <f ca="1">CR95-CW95</f>
        <v>1.4759319002054099</v>
      </c>
      <c r="DC95" s="15">
        <f ca="1">CS95-CX95</f>
        <v>0.11371098523007106</v>
      </c>
      <c r="DD95" s="15">
        <f ca="1">IF(AND(CT95&lt;&gt;0,CY95&lt;&gt;0),-1*DA95*CT95,0)</f>
        <v>221734.10967334273</v>
      </c>
      <c r="DE95" s="15">
        <f ca="1">IF(AND(CT95&lt;&gt;0,CY95&lt;&gt;0,CU95&lt;&gt;0,CZ95&lt;&gt;0),DB95/CW95*$AA95,)</f>
        <v>-166396.20492355278</v>
      </c>
      <c r="DF95" s="15">
        <f ca="1">IF(AND(CU95&lt;&gt;0,CZ95&lt;&gt;0),DC95*CM95*CU95,)</f>
        <v>1455.5560137034952</v>
      </c>
      <c r="DG95" s="15">
        <f ca="1">IF(AND(CT95&lt;&gt;0,CY95&lt;&gt;0,CU95&lt;&gt;0,CZ95&lt;&gt;0),$AK95-DD95-DE95-DF95-DJ95,)</f>
        <v>-6510.5817947784089</v>
      </c>
      <c r="DH95" s="15">
        <f ca="1">IF(OR(CT95=0,CY95=0,CU95=0,CZ95=0),$AK95-DD95-DE95-DF95-DJ95,)</f>
        <v>0</v>
      </c>
      <c r="DI95" s="15">
        <f ca="1">SUM(DD95:DH95)</f>
        <v>50282.878968715027</v>
      </c>
      <c r="DJ95" s="15">
        <f ca="1">IF($V95&lt;&gt;0,IF($V95&gt;0,$W95/$V95,-$W95/$V95))*$AF95</f>
        <v>244577.7910312849</v>
      </c>
      <c r="DK95" s="15">
        <f ca="1">SUM(DI95:DJ95)</f>
        <v>294860.66999999993</v>
      </c>
      <c r="DL95" s="16">
        <f ca="1">_xll.DBRW($B$3,$R$37,$R$38,$R$40,$R$41,$R$42,$Q95,DL$2,DL$4,DL$3)</f>
        <v>0.11445526932175826</v>
      </c>
      <c r="DM95" s="16">
        <f ca="1">_xll.DBRW($B$3,$R$37,$R$38,$R$40,$R$41,$R$42,$Q95,DM$2,DM$4,DM$3)</f>
        <v>0.10405510540826213</v>
      </c>
      <c r="DN95" s="17">
        <f ca="1">-(DL95-DM95)*100</f>
        <v>-1.040016391349613</v>
      </c>
      <c r="DO95" s="14">
        <f ca="1">$AB95-$AG95-EI95</f>
        <v>-97091.244814552978</v>
      </c>
      <c r="DP95" s="15">
        <f ca="1">_xll.DBRW($B$3,$R$37,$R$38,$R$40,$R$41,$R$42,$Q95,DP$2,DP$4,DP$3)</f>
        <v>13954.328003731345</v>
      </c>
      <c r="DQ95" s="15">
        <f ca="1">_xll.DBRW($B$3,$R$37,$R$38,$R$40,$R$41,$R$42,$Q95,DQ$2,DQ$4,DQ$3)</f>
        <v>7.9145231499802137E-4</v>
      </c>
      <c r="DR95" s="15">
        <f ca="1">_xll.DBRW($B$3,$R$37,$R$38,$R$40,$R$41,$R$42,$Q95,DR$2,DR$4,DR$3)</f>
        <v>96.493462190432865</v>
      </c>
      <c r="DS95" s="15">
        <f ca="1">_xll.DBRW($B$3,$R$37,$R$38,$R$40,$R$41,$R$42,$Q95,DS$2,DS$4,DS$3)</f>
        <v>76.571428571428569</v>
      </c>
      <c r="DT95" s="15">
        <f ca="1">_xll.DBRW($B$3,$R$37,$R$38,$R$40,$R$41,$R$42,$Q95,DT$2,DT$4,DT$3)</f>
        <v>96748</v>
      </c>
      <c r="DU95" s="15">
        <f ca="1">_xll.DBRW($B$3,$R$37,$R$38,$R$40,$R$41,$R$42,$Q95,DU$2,DU$4,DU$3)</f>
        <v>17225.162011173183</v>
      </c>
      <c r="DV95" s="15">
        <f ca="1">_xll.DBRW($B$3,$R$37,$R$38,$R$40,$R$41,$R$42,$Q95,DV$2,DV$4,DV$3)</f>
        <v>5.8221833642982412E-4</v>
      </c>
      <c r="DW95" s="15">
        <f ca="1">_xll.DBRW($B$3,$R$37,$R$38,$R$40,$R$41,$R$42,$Q95,DW$2,DW$4,DW$3)</f>
        <v>96.379751205202794</v>
      </c>
      <c r="DX95" s="15">
        <f ca="1">_xll.DBRW($B$3,$R$37,$R$38,$R$40,$R$41,$R$42,$Q95,DX$2,DX$4,DX$3)</f>
        <v>67.125</v>
      </c>
      <c r="DY95" s="15">
        <f ca="1">_xll.DBRW($B$3,$R$37,$R$38,$R$40,$R$41,$R$42,$Q95,DY$2,DY$4,DY$3)</f>
        <v>115291.8</v>
      </c>
      <c r="DZ95" s="15">
        <f ca="1">DP95-DU95</f>
        <v>-3270.8340074418375</v>
      </c>
      <c r="EA95" s="15">
        <f ca="1">DQ95-DV95</f>
        <v>2.0923397856819725E-4</v>
      </c>
      <c r="EB95" s="15">
        <f ca="1">DR95-DW95</f>
        <v>0.11371098523007106</v>
      </c>
      <c r="EC95" s="15">
        <f ca="1">IF(AND(DS95&lt;&gt;0,DX95&lt;&gt;0),-1*DZ95*DS95,0)</f>
        <v>250452.4325698321</v>
      </c>
      <c r="ED95" s="15">
        <f ca="1">IF(AND(DS95&lt;&gt;0,DX95&lt;&gt;0,DT95&lt;&gt;0,DY95&lt;&gt;0),EA95/DV95*$AB95,)</f>
        <v>-383991.85364582733</v>
      </c>
      <c r="EE95" s="15">
        <f ca="1">IF(AND(DT95&lt;&gt;0,DY95&lt;&gt;0),EB95*DL95*DT95,)</f>
        <v>1259.1579446142589</v>
      </c>
      <c r="EF95" s="15">
        <f ca="1">IF(AND(DS95&lt;&gt;0,DX95&lt;&gt;0,DT95&lt;&gt;0,DY95&lt;&gt;0),$AL95-EC95-ED95-EE95-EI95,)</f>
        <v>35189.018316827976</v>
      </c>
      <c r="EG95" s="15">
        <f ca="1">IF(OR(DS95=0,DX95=0,DT95=0,DY95=0),$AL95-EC95-ED95-EE95-EI95,)</f>
        <v>0</v>
      </c>
      <c r="EH95" s="15">
        <f ca="1">SUM(EC95:EG95)</f>
        <v>-97091.244814552978</v>
      </c>
      <c r="EI95" s="15">
        <f ca="1">IF($V95&lt;&gt;0,IF($V95&gt;0,$W95/$V95,-$W95/$V95))*$AG95</f>
        <v>184827.41481455314</v>
      </c>
      <c r="EJ95" s="15">
        <f ca="1">SUM(EH95:EI95)</f>
        <v>87736.170000000158</v>
      </c>
      <c r="EK95" s="16">
        <f ca="1">_xll.DBRW($B$3,$R$37,$R$38,$R$40,$R$41,$R$42,$Q95,EK$2,EK$4,EK$3)</f>
        <v>8.4418082908602421E-2</v>
      </c>
      <c r="EL95" s="16">
        <f ca="1">_xll.DBRW($B$3,$R$37,$R$38,$R$40,$R$41,$R$42,$Q95,EL$2,EL$4,EL$3)</f>
        <v>8.0969456329962886E-2</v>
      </c>
      <c r="EM95" s="17">
        <f ca="1">-(EK95-EL95)*100</f>
        <v>-0.34486265786395354</v>
      </c>
      <c r="EN95" s="14">
        <f ca="1">$AC95-$AH95-FH95</f>
        <v>-32194.824062932224</v>
      </c>
      <c r="EO95" s="15">
        <f ca="1">_xll.DBRW($B$3,$R$37,$R$38,$R$40,$R$41,$R$42,$Q95,EO$2,EO$4,EO$3)</f>
        <v>8.145793091330054</v>
      </c>
      <c r="EP95" s="15">
        <f ca="1">_xll.DBRW($B$3,$R$37,$R$38,$R$40,$R$41,$R$42,$Q95,EP$2,EP$4,EP$3)</f>
        <v>1</v>
      </c>
      <c r="EQ95" s="15">
        <f ca="1">_xll.DBRW($B$3,$R$37,$R$38,$R$40,$R$41,$R$42,$Q95,EQ$2,EQ$4,EQ$3)</f>
        <v>96.493462190432865</v>
      </c>
      <c r="ER95" s="15">
        <f ca="1">_xll.DBRW($B$3,$R$37,$R$38,$R$40,$R$41,$R$42,$Q95,ER$2,ER$4,ER$3)</f>
        <v>96748</v>
      </c>
      <c r="ES95" s="15">
        <f ca="1">_xll.DBRW($B$3,$R$37,$R$38,$R$40,$R$41,$R$42,$Q95,ES$2,ES$4,ES$3)</f>
        <v>96748</v>
      </c>
      <c r="ET95" s="15">
        <f ca="1">_xll.DBRW($B$3,$R$37,$R$38,$R$40,$R$41,$R$42,$Q95,ET$2,ET$4,ET$3)</f>
        <v>7.803816056302356</v>
      </c>
      <c r="EU95" s="15">
        <f ca="1">_xll.DBRW($B$3,$R$37,$R$38,$R$40,$R$41,$R$42,$Q95,EU$2,EU$4,EU$3)</f>
        <v>1</v>
      </c>
      <c r="EV95" s="15">
        <f ca="1">_xll.DBRW($B$3,$R$37,$R$38,$R$40,$R$41,$R$42,$Q95,EV$2,EV$4,EV$3)</f>
        <v>96.379751205202794</v>
      </c>
      <c r="EW95" s="15">
        <f ca="1">_xll.DBRW($B$3,$R$37,$R$38,$R$40,$R$41,$R$42,$Q95,EW$2,EW$4,EW$3)</f>
        <v>115291.8</v>
      </c>
      <c r="EX95" s="15">
        <f ca="1">_xll.DBRW($B$3,$R$37,$R$38,$R$40,$R$41,$R$42,$Q95,EX$2,EX$4,EX$3)</f>
        <v>115291.8</v>
      </c>
      <c r="EY95" s="15">
        <f ca="1">EO95-ET95</f>
        <v>0.34197703502769805</v>
      </c>
      <c r="EZ95" s="15">
        <f ca="1">EP95-EU95</f>
        <v>0</v>
      </c>
      <c r="FA95" s="15">
        <f ca="1">EQ95-EV95</f>
        <v>0.11371098523007106</v>
      </c>
      <c r="FB95" s="15">
        <f ca="1">IF(AND(ER95&lt;&gt;0,EW95&lt;&gt;0),-1*EY95*ER95,0)</f>
        <v>-33085.594184859729</v>
      </c>
      <c r="FC95" s="15">
        <f ca="1">IF(AND(ER95&lt;&gt;0,EW95&lt;&gt;0,ES95&lt;&gt;0,EX95&lt;&gt;0),EZ95/EU95*$AC95,)</f>
        <v>0</v>
      </c>
      <c r="FD95" s="15">
        <f ca="1">IF(AND(ES95&lt;&gt;0,EX95&lt;&gt;0),FA95*EK95*ES95,)</f>
        <v>928.70953336933712</v>
      </c>
      <c r="FE95" s="15">
        <f ca="1">IF(AND(ER95&lt;&gt;0,EW95&lt;&gt;0,ES95&lt;&gt;0,EX95&lt;&gt;0),$AM95-FB95-FC95-FD95-FH95,)</f>
        <v>-37.939411441853736</v>
      </c>
      <c r="FF95" s="15">
        <f ca="1">IF(OR(ER95=0,EW95=0,ES95=0,EX95=0),$AM95-FB95-FC95-FD95-FH95,)</f>
        <v>0</v>
      </c>
      <c r="FG95" s="15">
        <f ca="1">SUM(FB95:FF95)</f>
        <v>-32194.824062932246</v>
      </c>
      <c r="FH95" s="15">
        <f ca="1">IF($V95&lt;&gt;0,IF($V95&gt;0,$W95/$V95,-$W95/$V95))*$AH95</f>
        <v>143821.63406293205</v>
      </c>
      <c r="FI95" s="15">
        <f ca="1">SUM(FG95:FH95)</f>
        <v>111626.80999999979</v>
      </c>
      <c r="FJ95" s="20"/>
      <c r="FK95" s="85">
        <f ca="1">BL95+CK95+DJ95+EI95+FH95</f>
        <v>1479164.2548635842</v>
      </c>
      <c r="FL95" s="21"/>
      <c r="FM95" s="22"/>
      <c r="FN95" s="104">
        <f ca="1">_xll.DBRW($B$3,$R$37,$R$38,$R$40,$R$41,$R$42,$Q95,FN$2,FN$4,FN$3)</f>
        <v>1694034.8800000001</v>
      </c>
      <c r="FO95" s="105">
        <f ca="1">IF(U95&lt;&gt;0,FN95/U95,0)</f>
        <v>0.18146065034834991</v>
      </c>
      <c r="FP95" s="104">
        <f ca="1">_xll.DBRW($B$3,$R$37,$R$38,$R$40,$R$41,$R$42,$Q95,FP$2,FP$4,FP$3)</f>
        <v>1858474</v>
      </c>
      <c r="FQ95" s="105">
        <f ca="1">IF(V95&lt;&gt;0,FP95/V95,0)</f>
        <v>0.16725236561689627</v>
      </c>
      <c r="FR95" s="86">
        <f ca="1">FN95-FP95</f>
        <v>-164439.11999999988</v>
      </c>
      <c r="FS95" s="103">
        <f ca="1">(FO95-FQ95)*100</f>
        <v>1.4208284731453635</v>
      </c>
      <c r="FT95" s="23"/>
      <c r="FV95" s="37"/>
      <c r="FW95" s="37"/>
      <c r="FX95" s="37"/>
      <c r="FY95" s="37"/>
      <c r="FZ95" s="37"/>
      <c r="GA95" s="37"/>
      <c r="GB95" s="37"/>
      <c r="GC95" s="37"/>
      <c r="GD95" s="37"/>
      <c r="GE95" s="37"/>
      <c r="GF95" s="37"/>
      <c r="GG95" s="37"/>
      <c r="GH95" s="37"/>
    </row>
    <row r="96" spans="1:190" ht="15" hidden="1" customHeight="1" x14ac:dyDescent="0.25">
      <c r="A96">
        <f ca="1">IF(ROW()=ROW($A$60),0,1)</f>
        <v>1</v>
      </c>
      <c r="D96" s="30"/>
      <c r="E96" s="30"/>
      <c r="F96" s="30">
        <f ca="1">IF(A96&lt;&gt;0,IF((AO96+BN96+CM96+DL96+EK96)&lt;&gt;0,ROUND((1-(AO96+BN96+CM96+DL96+EK96))-FO96,5),"VERIF. ELIGIBILITE PMM"),"CHECK "&amp;D81)</f>
        <v>0</v>
      </c>
      <c r="G96" s="30"/>
      <c r="H96" s="30"/>
      <c r="I96" s="30"/>
      <c r="J96" s="30">
        <f ca="1">IF(A96&lt;&gt;0,IF((AP96+BO96+CN96+DM96+EL96)&lt;&gt;0,ROUND((1-(AP96+BO96+CN96+DM96+EL96))-FQ96,5),"VERIF. ELIGIBILITE PMM"),"CHECK "&amp;D82)</f>
        <v>0</v>
      </c>
      <c r="K96" s="30">
        <f ca="1">IF(A96&lt;&gt;0,ROUND(W96+AR96+BQ96+CP96+DO96+EN96+FK96-FR96,5),"CHECK ")</f>
        <v>0</v>
      </c>
      <c r="L96" s="4"/>
      <c r="M96" s="9"/>
      <c r="N96" s="10"/>
      <c r="O96" s="9"/>
      <c r="P96" s="11"/>
      <c r="Q96" s="130" t="s">
        <v>146</v>
      </c>
      <c r="R96" s="130"/>
      <c r="S96" s="12"/>
      <c r="T96" s="13"/>
      <c r="U96" s="84">
        <f ca="1">_xll.DBRW($B$3,$R$37,$R$38,$R$40,$R$41,$R$42,$Q96,U$2,U$4,U$3)</f>
        <v>9195658.7800000031</v>
      </c>
      <c r="V96" s="84">
        <f ca="1">_xll.DBRW($B$3,$R$37,$R$38,$R$40,$R$41,$R$42,$Q96,V$2,V$4,V$3)</f>
        <v>10944785.328532347</v>
      </c>
      <c r="W96" s="85">
        <f ca="1">U96-V96</f>
        <v>-1749126.5485323444</v>
      </c>
      <c r="X96" s="106">
        <f ca="1">IF(V96&lt;&gt;0,W96/V96,0)</f>
        <v>-0.15981369172883497</v>
      </c>
      <c r="Y96" s="15">
        <f ca="1">_xll.DBRW($B$3,$R$37,$R$38,$R$40,$R$41,$R$42,$Q96,Y$2,Y$4,Y$3)</f>
        <v>-4024406.9899999998</v>
      </c>
      <c r="Z96" s="15">
        <f ca="1">_xll.DBRW($B$3,$R$37,$R$38,$R$40,$R$41,$R$42,$Q96,Z$2,Z$4,Z$3)</f>
        <v>-803241.95000000019</v>
      </c>
      <c r="AA96" s="15">
        <f ca="1">_xll.DBRW($B$3,$R$37,$R$38,$R$40,$R$41,$R$42,$Q96,AA$2,AA$4,AA$3)</f>
        <v>-1163265.6400000004</v>
      </c>
      <c r="AB96" s="15">
        <f ca="1">_xll.DBRW($B$3,$R$37,$R$38,$R$40,$R$41,$R$42,$Q96,AB$2,AB$4,AB$3)</f>
        <v>-1248453.8400000003</v>
      </c>
      <c r="AC96" s="15">
        <f ca="1">_xll.DBRW($B$3,$R$37,$R$38,$R$40,$R$41,$R$42,$Q96,AC$2,AC$4,AC$3)</f>
        <v>-2159039.2000000002</v>
      </c>
      <c r="AD96" s="15">
        <f ca="1">_xll.DBRW($B$3,$R$37,$R$38,$R$40,$R$41,$R$42,$Q96,AD$2,AD$4,AD$3)</f>
        <v>-4025917.29129196</v>
      </c>
      <c r="AE96" s="15">
        <f ca="1">_xll.DBRW($B$3,$R$37,$R$38,$R$40,$R$41,$R$42,$Q96,AE$2,AE$4,AE$3)</f>
        <v>-800459.0664770836</v>
      </c>
      <c r="AF96" s="15">
        <f ca="1">_xll.DBRW($B$3,$R$37,$R$38,$R$40,$R$41,$R$42,$Q96,AF$2,AF$4,AF$3)</f>
        <v>-1281107.5494865139</v>
      </c>
      <c r="AG96" s="15">
        <f ca="1">_xll.DBRW($B$3,$R$37,$R$38,$R$40,$R$41,$R$42,$Q96,AG$2,AG$4,AG$3)</f>
        <v>-1296437.8299999998</v>
      </c>
      <c r="AH96" s="15">
        <f ca="1">_xll.DBRW($B$3,$R$37,$R$38,$R$40,$R$41,$R$42,$Q96,AH$2,AH$4,AH$3)</f>
        <v>-2353224.1022227937</v>
      </c>
      <c r="AI96" s="15">
        <f ca="1">Y96-AD96</f>
        <v>1510.3012919602916</v>
      </c>
      <c r="AJ96" s="15">
        <f ca="1">Z96-AE96</f>
        <v>-2782.8835229165852</v>
      </c>
      <c r="AK96" s="15">
        <f ca="1">AA96-AF96</f>
        <v>117841.90948651358</v>
      </c>
      <c r="AL96" s="15">
        <f ca="1">AB96-AG96</f>
        <v>47983.989999999525</v>
      </c>
      <c r="AM96" s="15">
        <f ca="1">AC96-AH96</f>
        <v>194184.90222279355</v>
      </c>
      <c r="AN96" s="20"/>
      <c r="AO96" s="16">
        <f ca="1">_xll.DBRW($B$3,$R$37,$R$38,$R$40,$R$41,$R$42,$Q96,AO$2,AO$4,AO$3)</f>
        <v>0.43764205330811545</v>
      </c>
      <c r="AP96" s="16">
        <f ca="1">_xll.DBRW($B$3,$R$37,$R$38,$R$40,$R$41,$R$42,$Q96,AP$2,AP$4,AP$3)</f>
        <v>0.36783885388749049</v>
      </c>
      <c r="AQ96" s="17">
        <f ca="1">-(AO96-AP96)*100</f>
        <v>-6.9803199420624962</v>
      </c>
      <c r="AR96" s="14">
        <f ca="1">$Y96-$AD96-BL96</f>
        <v>-641886.40362435929</v>
      </c>
      <c r="AS96" s="18">
        <f ca="1">_xll.DBRW($B$3,$R$37,$R$38,$R$40,$R$41,$R$42,$Q96,AS$2,AS$4,AS$3)</f>
        <v>24.453331247151752</v>
      </c>
      <c r="AT96" s="19">
        <f ca="1">_xll.DBRW($B$3,$R$37,$R$38,$R$40,$R$41,$R$42,$Q96,AT$2,AT$4,AT$3)</f>
        <v>3.9600622637527796E-2</v>
      </c>
      <c r="AU96" s="18">
        <f ca="1">_xll.DBRW($B$3,$R$37,$R$38,$R$40,$R$41,$R$42,$Q96,AU$2,AU$4,AU$3)</f>
        <v>2.2126921661871437</v>
      </c>
      <c r="AV96" s="15">
        <f ca="1">_xll.DBRW($B$3,$R$37,$R$38,$R$40,$R$41,$R$42,$Q96,AV$2,AV$4,AV$3)</f>
        <v>164575</v>
      </c>
      <c r="AW96" s="15">
        <f ca="1">_xll.DBRW($B$3,$R$37,$R$38,$R$40,$R$41,$R$42,$Q96,AW$2,AW$4,AW$3)</f>
        <v>4155869</v>
      </c>
      <c r="AX96" s="18">
        <f ca="1">_xll.DBRW($B$3,$R$37,$R$38,$R$40,$R$41,$R$42,$Q96,AX$2,AX$4,AX$3)</f>
        <v>21.73809693949795</v>
      </c>
      <c r="AY96" s="19">
        <f ca="1">_xll.DBRW($B$3,$R$37,$R$38,$R$40,$R$41,$R$42,$Q96,AY$2,AY$4,AY$3)</f>
        <v>4.1653782208731789E-2</v>
      </c>
      <c r="AZ96" s="18">
        <f ca="1">_xll.DBRW($B$3,$R$37,$R$38,$R$40,$R$41,$R$42,$Q96,AZ$2,AZ$4,AZ$3)</f>
        <v>2.4616049826729305</v>
      </c>
      <c r="BA96" s="15">
        <f ca="1">_xll.DBRW($B$3,$R$37,$R$38,$R$40,$R$41,$R$42,$Q96,BA$2,BA$4,BA$3)</f>
        <v>185201</v>
      </c>
      <c r="BB96" s="15">
        <f ca="1">_xll.DBRW($B$3,$R$37,$R$38,$R$40,$R$41,$R$42,$Q96,BB$2,BB$4,BB$3)</f>
        <v>4446198.8847000003</v>
      </c>
      <c r="BC96" s="18">
        <f ca="1">AS96-AX96</f>
        <v>2.7152343076538017</v>
      </c>
      <c r="BD96" s="18">
        <f ca="1">AT96-AY96</f>
        <v>-2.0531595712039927E-3</v>
      </c>
      <c r="BE96" s="18">
        <f ca="1">AU96-AZ96</f>
        <v>-0.24891281648578678</v>
      </c>
      <c r="BF96" s="15">
        <f ca="1">IF(AND(AV96&lt;&gt;0,BA96&lt;&gt;0),-1*BC96*AV96,0)</f>
        <v>-446859.68618212442</v>
      </c>
      <c r="BG96" s="15">
        <f ca="1">IF(AND(AV96&lt;&gt;0,BA96&lt;&gt;0,AW96&lt;&gt;0,BB96&lt;&gt;0),BD96/AY96*$Y96,)</f>
        <v>198367.33405224001</v>
      </c>
      <c r="BH96" s="15">
        <f ca="1">IF(AND(AW96&lt;&gt;0,BB96&lt;&gt;0),BE96*AO96*AW96,)</f>
        <v>-452718.40967021527</v>
      </c>
      <c r="BI96" s="15">
        <f ca="1">IF(AND(AV96&lt;&gt;0,BA96&lt;&gt;0,AW96&lt;&gt;0,BB96&lt;&gt;0),$AI96-BF96-BG96-BH96-BL96,)</f>
        <v>59324.358175740344</v>
      </c>
      <c r="BJ96" s="15">
        <f ca="1">IF(OR(AV96=0,BA96=0,AW96=0,BB96=0),$AI96-BF96-BG96-BH96-BL96,)</f>
        <v>0</v>
      </c>
      <c r="BK96" s="15">
        <f ca="1">SUM(BF96:BJ96)</f>
        <v>-641886.40362435929</v>
      </c>
      <c r="BL96" s="15">
        <f ca="1">IF($V96&lt;&gt;0,IF($V96&gt;0,$W96/$V96,-$W96/$V96))*$AD96</f>
        <v>643396.70491631958</v>
      </c>
      <c r="BM96" s="15">
        <f ca="1">SUM(BK96:BL96)</f>
        <v>1510.3012919602916</v>
      </c>
      <c r="BN96" s="16">
        <f ca="1">_xll.DBRW($B$3,$R$37,$R$38,$R$40,$R$41,$R$42,$Q96,BN$2,BN$4,BN$3)</f>
        <v>8.7350125664406197E-2</v>
      </c>
      <c r="BO96" s="16">
        <f ca="1">_xll.DBRW($B$3,$R$37,$R$38,$R$40,$R$41,$R$42,$Q96,BO$2,BO$4,BO$3)</f>
        <v>7.3136113907171701E-2</v>
      </c>
      <c r="BP96" s="17">
        <f ca="1">-(BN96-BO96)*100</f>
        <v>-1.4214011757234495</v>
      </c>
      <c r="BQ96" s="14">
        <f ca="1">$Z96-$AE96-CK96</f>
        <v>-130707.20201443625</v>
      </c>
      <c r="BR96" s="15">
        <f ca="1">_xll.DBRW($B$3,$R$37,$R$38,$R$40,$R$41,$R$42,$Q96,BR$2,BR$4,BR$3)</f>
        <v>0.19327893877309418</v>
      </c>
      <c r="BS96" s="15">
        <f ca="1">_xll.DBRW($B$3,$R$37,$R$38,$R$40,$R$41,$R$42,$Q96,BS$2,BS$4,BS$3)</f>
        <v>1</v>
      </c>
      <c r="BT96" s="15">
        <f ca="1">_xll.DBRW($B$3,$R$37,$R$38,$R$40,$R$41,$R$42,$Q96,BT$2,BT$4,BT$3)</f>
        <v>2.2126921661871437</v>
      </c>
      <c r="BU96" s="15">
        <f ca="1">_xll.DBRW($B$3,$R$37,$R$38,$R$40,$R$41,$R$42,$Q96,BU$2,BU$4,BU$3)</f>
        <v>4155869</v>
      </c>
      <c r="BV96" s="15">
        <f ca="1">_xll.DBRW($B$3,$R$37,$R$38,$R$40,$R$41,$R$42,$Q96,BV$2,BV$4,BV$3)</f>
        <v>4155869</v>
      </c>
      <c r="BW96" s="15">
        <f ca="1">_xll.DBRW($B$3,$R$37,$R$38,$R$40,$R$41,$R$42,$Q96,BW$2,BW$4,BW$3)</f>
        <v>0.18003222240722885</v>
      </c>
      <c r="BX96" s="15">
        <f ca="1">_xll.DBRW($B$3,$R$37,$R$38,$R$40,$R$41,$R$42,$Q96,BX$2,BX$4,BX$3)</f>
        <v>1</v>
      </c>
      <c r="BY96" s="15">
        <f ca="1">_xll.DBRW($B$3,$R$37,$R$38,$R$40,$R$41,$R$42,$Q96,BY$2,BY$4,BY$3)</f>
        <v>2.4616049826729305</v>
      </c>
      <c r="BZ96" s="15">
        <f ca="1">_xll.DBRW($B$3,$R$37,$R$38,$R$40,$R$41,$R$42,$Q96,BZ$2,BZ$4,BZ$3)</f>
        <v>4446198.8847000003</v>
      </c>
      <c r="CA96" s="15">
        <f ca="1">_xll.DBRW($B$3,$R$37,$R$38,$R$40,$R$41,$R$42,$Q96,CA$2,CA$4,CA$3)</f>
        <v>4446198.8847000003</v>
      </c>
      <c r="CB96" s="15">
        <f ca="1">BR96-BW96</f>
        <v>1.324671636586533E-2</v>
      </c>
      <c r="CC96" s="15">
        <f ca="1">BS96-BX96</f>
        <v>0</v>
      </c>
      <c r="CD96" s="15">
        <f ca="1">BT96-BY96</f>
        <v>-0.24891281648578678</v>
      </c>
      <c r="CE96" s="15">
        <f ca="1">IF(AND(BU96&lt;&gt;0,BZ96&lt;&gt;0),-1*CB96*BU96,0)</f>
        <v>-55051.617896692384</v>
      </c>
      <c r="CF96" s="15">
        <f ca="1">IF(AND(BU96&lt;&gt;0,BZ96&lt;&gt;0,BV96&lt;&gt;0,CA96&lt;&gt;0),CC96/BX96*$Z96,)</f>
        <v>0</v>
      </c>
      <c r="CG96" s="15">
        <f ca="1">IF(AND(BV96&lt;&gt;0,CA96&lt;&gt;0),CD96*BN96*BV96,)</f>
        <v>-90359.255186663591</v>
      </c>
      <c r="CH96" s="15">
        <f ca="1">IF(AND(BU96&lt;&gt;0,BZ96&lt;&gt;0,BV96&lt;&gt;0,CA96&lt;&gt;0),$AJ96-CE96-CF96-CG96-CK96,)</f>
        <v>14703.671068919735</v>
      </c>
      <c r="CI96" s="15">
        <f ca="1">IF(OR(BU96=0,BZ96=0,BV96=0,CA96=0),$AJ96-CE96-CF96-CG96-CK96,)</f>
        <v>0</v>
      </c>
      <c r="CJ96" s="15">
        <f ca="1">SUM(CE96:CI96)</f>
        <v>-130707.20201443625</v>
      </c>
      <c r="CK96" s="15">
        <f ca="1">IF($V96&lt;&gt;0,IF($V96&gt;0,$W96/$V96,-$W96/$V96))*$AE96</f>
        <v>127924.31849151966</v>
      </c>
      <c r="CL96" s="15">
        <f ca="1">SUM(CJ96:CK96)</f>
        <v>-2782.8835229165852</v>
      </c>
      <c r="CM96" s="16">
        <f ca="1">_xll.DBRW($B$3,$R$37,$R$38,$R$40,$R$41,$R$42,$Q96,CM$2,CM$4,CM$3)</f>
        <v>0.12650160992598294</v>
      </c>
      <c r="CN96" s="16">
        <f ca="1">_xll.DBRW($B$3,$R$37,$R$38,$R$40,$R$41,$R$42,$Q96,CN$2,CN$4,CN$3)</f>
        <v>0.11705186634832841</v>
      </c>
      <c r="CO96" s="17">
        <f ca="1">-(CM96-CN96)*100</f>
        <v>-0.94497435776545324</v>
      </c>
      <c r="CP96" s="14">
        <f ca="1">$AA96-$AF96-DJ96</f>
        <v>-86896.617498607346</v>
      </c>
      <c r="CQ96" s="15">
        <f ca="1">_xll.DBRW($B$3,$R$37,$R$38,$R$40,$R$41,$R$42,$Q96,CQ$2,CQ$4,CQ$3)</f>
        <v>0.93722859610562892</v>
      </c>
      <c r="CR96" s="15">
        <f ca="1">_xll.DBRW($B$3,$R$37,$R$38,$R$40,$R$41,$R$42,$Q96,CR$2,CR$4,CR$3)</f>
        <v>0.29865618959596657</v>
      </c>
      <c r="CS96" s="15">
        <f ca="1">_xll.DBRW($B$3,$R$37,$R$38,$R$40,$R$41,$R$42,$Q96,CS$2,CS$4,CS$3)</f>
        <v>2.2126921661871437</v>
      </c>
      <c r="CT96" s="15">
        <f ca="1">_xll.DBRW($B$3,$R$37,$R$38,$R$40,$R$41,$R$42,$Q96,CT$2,CT$4,CT$3)</f>
        <v>1241176</v>
      </c>
      <c r="CU96" s="15">
        <f ca="1">_xll.DBRW($B$3,$R$37,$R$38,$R$40,$R$41,$R$42,$Q96,CU$2,CU$4,CU$3)</f>
        <v>4155869</v>
      </c>
      <c r="CV96" s="15">
        <f ca="1">_xll.DBRW($B$3,$R$37,$R$38,$R$40,$R$41,$R$42,$Q96,CV$2,CV$4,CV$3)</f>
        <v>0.96451949531934644</v>
      </c>
      <c r="CW96" s="15">
        <f ca="1">_xll.DBRW($B$3,$R$37,$R$38,$R$40,$R$41,$R$42,$Q96,CW$2,CW$4,CW$3)</f>
        <v>0.2987347159207096</v>
      </c>
      <c r="CX96" s="15">
        <f ca="1">_xll.DBRW($B$3,$R$37,$R$38,$R$40,$R$41,$R$42,$Q96,CX$2,CX$4,CX$3)</f>
        <v>2.4616049826729305</v>
      </c>
      <c r="CY96" s="15">
        <f ca="1">_xll.DBRW($B$3,$R$37,$R$38,$R$40,$R$41,$R$42,$Q96,CY$2,CY$4,CY$3)</f>
        <v>1328233.9607478303</v>
      </c>
      <c r="CZ96" s="15">
        <f ca="1">_xll.DBRW($B$3,$R$37,$R$38,$R$40,$R$41,$R$42,$Q96,CZ$2,CZ$4,CZ$3)</f>
        <v>4446198.8847000003</v>
      </c>
      <c r="DA96" s="15">
        <f ca="1">CQ96-CV96</f>
        <v>-2.7290899213717523E-2</v>
      </c>
      <c r="DB96" s="15">
        <f ca="1">CR96-CW96</f>
        <v>-7.8526324743033449E-5</v>
      </c>
      <c r="DC96" s="15">
        <f ca="1">CS96-CX96</f>
        <v>-0.24891281648578678</v>
      </c>
      <c r="DD96" s="15">
        <f ca="1">IF(AND(CT96&lt;&gt;0,CY96&lt;&gt;0),-1*DA96*CT96,0)</f>
        <v>33872.809122485058</v>
      </c>
      <c r="DE96" s="15">
        <f ca="1">IF(AND(CT96&lt;&gt;0,CY96&lt;&gt;0,CU96&lt;&gt;0,CZ96&lt;&gt;0),DB96/CW96*$AA96,)</f>
        <v>305.77957813680433</v>
      </c>
      <c r="DF96" s="15">
        <f ca="1">IF(AND(CU96&lt;&gt;0,CZ96&lt;&gt;0),DC96*CM96*CU96,)</f>
        <v>-130859.47119001631</v>
      </c>
      <c r="DG96" s="15">
        <f ca="1">IF(AND(CT96&lt;&gt;0,CY96&lt;&gt;0,CU96&lt;&gt;0,CZ96&lt;&gt;0),$AK96-DD96-DE96-DF96-DJ96,)</f>
        <v>9784.2649907871091</v>
      </c>
      <c r="DH96" s="15">
        <f ca="1">IF(OR(CT96=0,CY96=0,CU96=0,CZ96=0),$AK96-DD96-DE96-DF96-DJ96,)</f>
        <v>0</v>
      </c>
      <c r="DI96" s="15">
        <f ca="1">SUM(DD96:DH96)</f>
        <v>-86896.617498607346</v>
      </c>
      <c r="DJ96" s="15">
        <f ca="1">IF($V96&lt;&gt;0,IF($V96&gt;0,$W96/$V96,-$W96/$V96))*$AF96</f>
        <v>204738.52698512093</v>
      </c>
      <c r="DK96" s="15">
        <f ca="1">SUM(DI96:DJ96)</f>
        <v>117841.90948651358</v>
      </c>
      <c r="DL96" s="16">
        <f ca="1">_xll.DBRW($B$3,$R$37,$R$38,$R$40,$R$41,$R$42,$Q96,DL$2,DL$4,DL$3)</f>
        <v>0.13576556828264566</v>
      </c>
      <c r="DM96" s="16">
        <f ca="1">_xll.DBRW($B$3,$R$37,$R$38,$R$40,$R$41,$R$42,$Q96,DM$2,DM$4,DM$3)</f>
        <v>0.11845255901184923</v>
      </c>
      <c r="DN96" s="17">
        <f ca="1">-(DL96-DM96)*100</f>
        <v>-1.7313009270796431</v>
      </c>
      <c r="DO96" s="14">
        <f ca="1">$AB96-$AG96-EI96</f>
        <v>-159204.52570922021</v>
      </c>
      <c r="DP96" s="15">
        <f ca="1">_xll.DBRW($B$3,$R$37,$R$38,$R$40,$R$41,$R$42,$Q96,DP$2,DP$4,DP$3)</f>
        <v>0.44771584395315617</v>
      </c>
      <c r="DQ96" s="15">
        <f ca="1">_xll.DBRW($B$3,$R$37,$R$38,$R$40,$R$41,$R$42,$Q96,DQ$2,DQ$4,DQ$3)</f>
        <v>0.67097783881060735</v>
      </c>
      <c r="DR96" s="15">
        <f ca="1">_xll.DBRW($B$3,$R$37,$R$38,$R$40,$R$41,$R$42,$Q96,DR$2,DR$4,DR$3)</f>
        <v>2.2126921661871437</v>
      </c>
      <c r="DS96" s="15">
        <f ca="1">_xll.DBRW($B$3,$R$37,$R$38,$R$40,$R$41,$R$42,$Q96,DS$2,DS$4,DS$3)</f>
        <v>2788496</v>
      </c>
      <c r="DT96" s="15">
        <f ca="1">_xll.DBRW($B$3,$R$37,$R$38,$R$40,$R$41,$R$42,$Q96,DT$2,DT$4,DT$3)</f>
        <v>4155869</v>
      </c>
      <c r="DU96" s="15">
        <f ca="1">_xll.DBRW($B$3,$R$37,$R$38,$R$40,$R$41,$R$42,$Q96,DU$2,DU$4,DU$3)</f>
        <v>0.41552494551282038</v>
      </c>
      <c r="DV96" s="15">
        <f ca="1">_xll.DBRW($B$3,$R$37,$R$38,$R$40,$R$41,$R$42,$Q96,DV$2,DV$4,DV$3)</f>
        <v>0.70172299550889672</v>
      </c>
      <c r="DW96" s="15">
        <f ca="1">_xll.DBRW($B$3,$R$37,$R$38,$R$40,$R$41,$R$42,$Q96,DW$2,DW$4,DW$3)</f>
        <v>2.4616049826729305</v>
      </c>
      <c r="DX96" s="15">
        <f ca="1">_xll.DBRW($B$3,$R$37,$R$38,$R$40,$R$41,$R$42,$Q96,DX$2,DX$4,DX$3)</f>
        <v>3120000</v>
      </c>
      <c r="DY96" s="15">
        <f ca="1">_xll.DBRW($B$3,$R$37,$R$38,$R$40,$R$41,$R$42,$Q96,DY$2,DY$4,DY$3)</f>
        <v>4446198.8847000003</v>
      </c>
      <c r="DZ96" s="15">
        <f ca="1">DP96-DU96</f>
        <v>3.2190898440335791E-2</v>
      </c>
      <c r="EA96" s="15">
        <f ca="1">DQ96-DV96</f>
        <v>-3.0745156698289366E-2</v>
      </c>
      <c r="EB96" s="15">
        <f ca="1">DR96-DW96</f>
        <v>-0.24891281648578678</v>
      </c>
      <c r="EC96" s="15">
        <f ca="1">IF(AND(DS96&lt;&gt;0,DX96&lt;&gt;0),-1*DZ96*DS96,0)</f>
        <v>-89764.19153728259</v>
      </c>
      <c r="ED96" s="15">
        <f ca="1">IF(AND(DS96&lt;&gt;0,DX96&lt;&gt;0,DT96&lt;&gt;0,DY96&lt;&gt;0),EA96/DV96*$AB96,)</f>
        <v>54699.517027434282</v>
      </c>
      <c r="EE96" s="15">
        <f ca="1">IF(AND(DT96&lt;&gt;0,DY96&lt;&gt;0),EB96*DL96*DT96,)</f>
        <v>-140442.56418297134</v>
      </c>
      <c r="EF96" s="15">
        <f ca="1">IF(AND(DS96&lt;&gt;0,DX96&lt;&gt;0,DT96&lt;&gt;0,DY96&lt;&gt;0),$AL96-EC96-ED96-EE96-EI96,)</f>
        <v>16302.712983599456</v>
      </c>
      <c r="EG96" s="15">
        <f ca="1">IF(OR(DS96=0,DX96=0,DT96=0,DY96=0),$AL96-EC96-ED96-EE96-EI96,)</f>
        <v>0</v>
      </c>
      <c r="EH96" s="15">
        <f ca="1">SUM(EC96:EG96)</f>
        <v>-159204.52570922021</v>
      </c>
      <c r="EI96" s="15">
        <f ca="1">IF($V96&lt;&gt;0,IF($V96&gt;0,$W96/$V96,-$W96/$V96))*$AG96</f>
        <v>207188.51570921973</v>
      </c>
      <c r="EJ96" s="15">
        <f ca="1">SUM(EH96:EI96)</f>
        <v>47983.989999999525</v>
      </c>
      <c r="EK96" s="16">
        <f ca="1">_xll.DBRW($B$3,$R$37,$R$38,$R$40,$R$41,$R$42,$Q96,EK$2,EK$4,EK$3)</f>
        <v>0.23478896418990439</v>
      </c>
      <c r="EL96" s="16">
        <f ca="1">_xll.DBRW($B$3,$R$37,$R$38,$R$40,$R$41,$R$42,$Q96,EL$2,EL$4,EL$3)</f>
        <v>0.21500870337658348</v>
      </c>
      <c r="EM96" s="17">
        <f ca="1">-(EK96-EL96)*100</f>
        <v>-1.9780260813320905</v>
      </c>
      <c r="EN96" s="14">
        <f ca="1">$AC96-$AH96-FH96</f>
        <v>-181892.52901870443</v>
      </c>
      <c r="EO96" s="15">
        <f ca="1">_xll.DBRW($B$3,$R$37,$R$38,$R$40,$R$41,$R$42,$Q96,EO$2,EO$4,EO$3)</f>
        <v>0.51951570177019524</v>
      </c>
      <c r="EP96" s="15">
        <f ca="1">_xll.DBRW($B$3,$R$37,$R$38,$R$40,$R$41,$R$42,$Q96,EP$2,EP$4,EP$3)</f>
        <v>1</v>
      </c>
      <c r="EQ96" s="15">
        <f ca="1">_xll.DBRW($B$3,$R$37,$R$38,$R$40,$R$41,$R$42,$Q96,EQ$2,EQ$4,EQ$3)</f>
        <v>2.2126921661871437</v>
      </c>
      <c r="ER96" s="15">
        <f ca="1">_xll.DBRW($B$3,$R$37,$R$38,$R$40,$R$41,$R$42,$Q96,ER$2,ER$4,ER$3)</f>
        <v>4155869</v>
      </c>
      <c r="ES96" s="15">
        <f ca="1">_xll.DBRW($B$3,$R$37,$R$38,$R$40,$R$41,$R$42,$Q96,ES$2,ES$4,ES$3)</f>
        <v>4155869</v>
      </c>
      <c r="ET96" s="15">
        <f ca="1">_xll.DBRW($B$3,$R$37,$R$38,$R$40,$R$41,$R$42,$Q96,ET$2,ET$4,ET$3)</f>
        <v>0.52926649554984406</v>
      </c>
      <c r="EU96" s="15">
        <f ca="1">_xll.DBRW($B$3,$R$37,$R$38,$R$40,$R$41,$R$42,$Q96,EU$2,EU$4,EU$3)</f>
        <v>1</v>
      </c>
      <c r="EV96" s="15">
        <f ca="1">_xll.DBRW($B$3,$R$37,$R$38,$R$40,$R$41,$R$42,$Q96,EV$2,EV$4,EV$3)</f>
        <v>2.4616049826729305</v>
      </c>
      <c r="EW96" s="15">
        <f ca="1">_xll.DBRW($B$3,$R$37,$R$38,$R$40,$R$41,$R$42,$Q96,EW$2,EW$4,EW$3)</f>
        <v>4446198.8847000003</v>
      </c>
      <c r="EX96" s="15">
        <f ca="1">_xll.DBRW($B$3,$R$37,$R$38,$R$40,$R$41,$R$42,$Q96,EX$2,EX$4,EX$3)</f>
        <v>4446198.8847000003</v>
      </c>
      <c r="EY96" s="15">
        <f ca="1">EO96-ET96</f>
        <v>-9.7507937796488253E-3</v>
      </c>
      <c r="EZ96" s="15">
        <f ca="1">EP96-EU96</f>
        <v>0</v>
      </c>
      <c r="FA96" s="15">
        <f ca="1">EQ96-EV96</f>
        <v>-0.24891281648578678</v>
      </c>
      <c r="FB96" s="15">
        <f ca="1">IF(AND(ER96&lt;&gt;0,EW96&lt;&gt;0),-1*EY96*ER96,0)</f>
        <v>40523.021594235383</v>
      </c>
      <c r="FC96" s="15">
        <f ca="1">IF(AND(ER96&lt;&gt;0,EW96&lt;&gt;0,ES96&lt;&gt;0,EX96&lt;&gt;0),EZ96/EU96*$AC96,)</f>
        <v>0</v>
      </c>
      <c r="FD96" s="15">
        <f ca="1">IF(AND(ES96&lt;&gt;0,EX96&lt;&gt;0),FA96*EK96*ES96,)</f>
        <v>-242877.22277305103</v>
      </c>
      <c r="FE96" s="15">
        <f ca="1">IF(AND(ER96&lt;&gt;0,EW96&lt;&gt;0,ES96&lt;&gt;0,EX96&lt;&gt;0),$AM96-FB96-FC96-FD96-FH96,)</f>
        <v>20461.672160111251</v>
      </c>
      <c r="FF96" s="15">
        <f ca="1">IF(OR(ER96=0,EW96=0,ES96=0,EX96=0),$AM96-FB96-FC96-FD96-FH96,)</f>
        <v>0</v>
      </c>
      <c r="FG96" s="15">
        <f ca="1">SUM(FB96:FF96)</f>
        <v>-181892.5290187044</v>
      </c>
      <c r="FH96" s="15">
        <f ca="1">IF($V96&lt;&gt;0,IF($V96&gt;0,$W96/$V96,-$W96/$V96))*$AH96</f>
        <v>376077.43124149798</v>
      </c>
      <c r="FI96" s="15">
        <f ca="1">SUM(FG96:FH96)</f>
        <v>194184.90222279358</v>
      </c>
      <c r="FJ96" s="20"/>
      <c r="FK96" s="85">
        <f ca="1">BL96+CK96+DJ96+EI96+FH96</f>
        <v>1559325.497343678</v>
      </c>
      <c r="FL96" s="21"/>
      <c r="FM96" s="22"/>
      <c r="FN96" s="104">
        <f ca="1">_xll.DBRW($B$3,$R$37,$R$38,$R$40,$R$41,$R$42,$Q96,FN$2,FN$4,FN$3)</f>
        <v>-202748.83999999889</v>
      </c>
      <c r="FO96" s="105">
        <f ca="1">IF(U96&lt;&gt;0,FN96/U96,0)</f>
        <v>-2.2048321371054485E-2</v>
      </c>
      <c r="FP96" s="104">
        <f ca="1">_xll.DBRW($B$3,$R$37,$R$38,$R$40,$R$41,$R$42,$Q96,FP$2,FP$4,FP$3)</f>
        <v>1187639.4890539949</v>
      </c>
      <c r="FQ96" s="105">
        <f ca="1">IF(V96&lt;&gt;0,FP96/V96,0)</f>
        <v>0.10851190346857655</v>
      </c>
      <c r="FR96" s="86">
        <f ca="1">FN96-FP96</f>
        <v>-1390388.3290539938</v>
      </c>
      <c r="FS96" s="103">
        <f ca="1">(FO96-FQ96)*100</f>
        <v>-13.056022483963103</v>
      </c>
      <c r="FT96" s="23"/>
      <c r="FV96" s="37"/>
      <c r="FW96" s="37"/>
      <c r="FX96" s="37"/>
      <c r="FY96" s="37"/>
      <c r="FZ96" s="37"/>
      <c r="GA96" s="37"/>
      <c r="GB96" s="37"/>
      <c r="GC96" s="37"/>
      <c r="GD96" s="37"/>
      <c r="GE96" s="37"/>
      <c r="GF96" s="37"/>
      <c r="GG96" s="37"/>
      <c r="GH96" s="37"/>
    </row>
    <row r="97" spans="1:190" ht="15" hidden="1" customHeight="1" x14ac:dyDescent="0.25">
      <c r="A97">
        <f ca="1">IF(ROW()=ROW($A$60),0,1)</f>
        <v>1</v>
      </c>
      <c r="D97" s="30"/>
      <c r="E97" s="30"/>
      <c r="F97" s="30">
        <f ca="1">IF(A97&lt;&gt;0,IF((AO97+BN97+CM97+DL97+EK97)&lt;&gt;0,ROUND((1-(AO97+BN97+CM97+DL97+EK97))-FO97,5),"VERIF. ELIGIBILITE PMM"),"CHECK "&amp;D82)</f>
        <v>-2.9999999999999997E-4</v>
      </c>
      <c r="G97" s="30"/>
      <c r="H97" s="30"/>
      <c r="I97" s="30"/>
      <c r="J97" s="30">
        <f ca="1">IF(A97&lt;&gt;0,IF((AP97+BO97+CN97+DM97+EL97)&lt;&gt;0,ROUND((1-(AP97+BO97+CN97+DM97+EL97))-FQ97,5),"VERIF. ELIGIBILITE PMM"),"CHECK "&amp;D83)</f>
        <v>0</v>
      </c>
      <c r="K97" s="30">
        <f ca="1">IF(A97&lt;&gt;0,ROUND(W97+AR97+BQ97+CP97+DO97+EN97+FK97-FR97,5),"CHECK ")</f>
        <v>-1167.0999999999999</v>
      </c>
      <c r="L97" s="4"/>
      <c r="M97" s="9"/>
      <c r="N97" s="10"/>
      <c r="O97" s="9"/>
      <c r="P97" s="11"/>
      <c r="Q97" s="130" t="s">
        <v>317</v>
      </c>
      <c r="R97" s="130"/>
      <c r="S97" s="12"/>
      <c r="T97" s="13"/>
      <c r="U97" s="84">
        <f ca="1">_xll.DBRW($B$3,$R$37,$R$38,$R$40,$R$41,$R$42,$Q97,U$2,U$4,U$3)</f>
        <v>3868998.9699999993</v>
      </c>
      <c r="V97" s="84">
        <f ca="1">_xll.DBRW($B$3,$R$37,$R$38,$R$40,$R$41,$R$42,$Q97,V$2,V$4,V$3)</f>
        <v>5572302.4600000009</v>
      </c>
      <c r="W97" s="85">
        <f ca="1">U97-V97</f>
        <v>-1703303.4900000016</v>
      </c>
      <c r="X97" s="106">
        <f ca="1">IF(V97&lt;&gt;0,W97/V97,0)</f>
        <v>-0.30567319384167119</v>
      </c>
      <c r="Y97" s="15">
        <f ca="1">_xll.DBRW($B$3,$R$37,$R$38,$R$40,$R$41,$R$42,$Q97,Y$2,Y$4,Y$3)</f>
        <v>-1136918.3700000001</v>
      </c>
      <c r="Z97" s="15">
        <f ca="1">_xll.DBRW($B$3,$R$37,$R$38,$R$40,$R$41,$R$42,$Q97,Z$2,Z$4,Z$3)</f>
        <v>-339899.20999999996</v>
      </c>
      <c r="AA97" s="15">
        <f ca="1">_xll.DBRW($B$3,$R$37,$R$38,$R$40,$R$41,$R$42,$Q97,AA$2,AA$4,AA$3)</f>
        <v>-1097226.4700000002</v>
      </c>
      <c r="AB97" s="15">
        <f ca="1">_xll.DBRW($B$3,$R$37,$R$38,$R$40,$R$41,$R$42,$Q97,AB$2,AB$4,AB$3)</f>
        <v>-388541.72000000003</v>
      </c>
      <c r="AC97" s="15">
        <f ca="1">_xll.DBRW($B$3,$R$37,$R$38,$R$40,$R$41,$R$42,$Q97,AC$2,AC$4,AC$3)</f>
        <v>-362814.95999999996</v>
      </c>
      <c r="AD97" s="15">
        <f ca="1">_xll.DBRW($B$3,$R$37,$R$38,$R$40,$R$41,$R$42,$Q97,AD$2,AD$4,AD$3)</f>
        <v>-1743356.7500000002</v>
      </c>
      <c r="AE97" s="15">
        <f ca="1">_xll.DBRW($B$3,$R$37,$R$38,$R$40,$R$41,$R$42,$Q97,AE$2,AE$4,AE$3)</f>
        <v>-501172.78000000014</v>
      </c>
      <c r="AF97" s="15">
        <f ca="1">_xll.DBRW($B$3,$R$37,$R$38,$R$40,$R$41,$R$42,$Q97,AF$2,AF$4,AF$3)</f>
        <v>-1623320.5200000003</v>
      </c>
      <c r="AG97" s="15">
        <f ca="1">_xll.DBRW($B$3,$R$37,$R$38,$R$40,$R$41,$R$42,$Q97,AG$2,AG$4,AG$3)</f>
        <v>-605114.11</v>
      </c>
      <c r="AH97" s="15">
        <f ca="1">_xll.DBRW($B$3,$R$37,$R$38,$R$40,$R$41,$R$42,$Q97,AH$2,AH$4,AH$3)</f>
        <v>-486829.10000000003</v>
      </c>
      <c r="AI97" s="15">
        <f ca="1">Y97-AD97</f>
        <v>606438.38000000012</v>
      </c>
      <c r="AJ97" s="15">
        <f ca="1">Z97-AE97</f>
        <v>161273.57000000018</v>
      </c>
      <c r="AK97" s="15">
        <f ca="1">AA97-AF97</f>
        <v>526094.05000000005</v>
      </c>
      <c r="AL97" s="15">
        <f ca="1">AB97-AG97</f>
        <v>216572.38999999996</v>
      </c>
      <c r="AM97" s="15">
        <f ca="1">AC97-AH97</f>
        <v>124014.14000000007</v>
      </c>
      <c r="AN97" s="20"/>
      <c r="AO97" s="16">
        <f ca="1">_xll.DBRW($B$3,$R$37,$R$38,$R$40,$R$41,$R$42,$Q97,AO$2,AO$4,AO$3)</f>
        <v>0.29385336590048261</v>
      </c>
      <c r="AP97" s="16">
        <f ca="1">_xll.DBRW($B$3,$R$37,$R$38,$R$40,$R$41,$R$42,$Q97,AP$2,AP$4,AP$3)</f>
        <v>0.31286111307030523</v>
      </c>
      <c r="AQ97" s="17">
        <f ca="1">-(AO97-AP97)*100</f>
        <v>1.900774716982262</v>
      </c>
      <c r="AR97" s="14">
        <f ca="1">$Y97-$AD97-BL97</f>
        <v>73540.954222064116</v>
      </c>
      <c r="AS97" s="18">
        <f ca="1">_xll.DBRW($B$3,$R$37,$R$38,$R$40,$R$41,$R$42,$Q97,AS$2,AS$4,AS$3)</f>
        <v>11.02139477088879</v>
      </c>
      <c r="AT97" s="19">
        <f ca="1">_xll.DBRW($B$3,$R$37,$R$38,$R$40,$R$41,$R$42,$Q97,AT$2,AT$4,AT$3)</f>
        <v>3.4418106910063334E-2</v>
      </c>
      <c r="AU97" s="18">
        <f ca="1">_xll.DBRW($B$3,$R$37,$R$38,$R$40,$R$41,$R$42,$Q97,AU$2,AU$4,AU$3)</f>
        <v>1.2909007945511519</v>
      </c>
      <c r="AV97" s="15">
        <f ca="1">_xll.DBRW($B$3,$R$37,$R$38,$R$40,$R$41,$R$42,$Q97,AV$2,AV$4,AV$3)</f>
        <v>103155.58</v>
      </c>
      <c r="AW97" s="15">
        <f ca="1">_xll.DBRW($B$3,$R$37,$R$38,$R$40,$R$41,$R$42,$Q97,AW$2,AW$4,AW$3)</f>
        <v>2997131.14</v>
      </c>
      <c r="AX97" s="18">
        <f ca="1">_xll.DBRW($B$3,$R$37,$R$38,$R$40,$R$41,$R$42,$Q97,AX$2,AX$4,AX$3)</f>
        <v>9.9321422556879657</v>
      </c>
      <c r="AY97" s="19">
        <f ca="1">_xll.DBRW($B$3,$R$37,$R$38,$R$40,$R$41,$R$42,$Q97,AY$2,AY$4,AY$3)</f>
        <v>4.0380351606790037E-2</v>
      </c>
      <c r="AZ97" s="18">
        <f ca="1">_xll.DBRW($B$3,$R$37,$R$38,$R$40,$R$41,$R$42,$Q97,AZ$2,AZ$4,AZ$3)</f>
        <v>1.2819215291969217</v>
      </c>
      <c r="BA97" s="15">
        <f ca="1">_xll.DBRW($B$3,$R$37,$R$38,$R$40,$R$41,$R$42,$Q97,BA$2,BA$4,BA$3)</f>
        <v>175526.76</v>
      </c>
      <c r="BB97" s="15">
        <f ca="1">_xll.DBRW($B$3,$R$37,$R$38,$R$40,$R$41,$R$42,$Q97,BB$2,BB$4,BB$3)</f>
        <v>4346835.8499999996</v>
      </c>
      <c r="BC97" s="18">
        <f ca="1">AS97-AX97</f>
        <v>1.0892525152008243</v>
      </c>
      <c r="BD97" s="18">
        <f ca="1">AT97-AY97</f>
        <v>-5.9622446967267026E-3</v>
      </c>
      <c r="BE97" s="18">
        <f ca="1">AU97-AZ97</f>
        <v>8.9792653542302148E-3</v>
      </c>
      <c r="BF97" s="15">
        <f ca="1">IF(AND(AV97&lt;&gt;0,BA97&lt;&gt;0),-1*BC97*AV97,0)</f>
        <v>-112362.47497199985</v>
      </c>
      <c r="BG97" s="15">
        <f ca="1">IF(AND(AV97&lt;&gt;0,BA97&lt;&gt;0,AW97&lt;&gt;0,BB97&lt;&gt;0),BD97/AY97*$Y97,)</f>
        <v>167868.41254259498</v>
      </c>
      <c r="BH97" s="15">
        <f ca="1">IF(AND(AW97&lt;&gt;0,BB97&lt;&gt;0),BE97*AO97*AW97,)</f>
        <v>7908.1923052642233</v>
      </c>
      <c r="BI97" s="15">
        <f ca="1">IF(AND(AV97&lt;&gt;0,BA97&lt;&gt;0,AW97&lt;&gt;0,BB97&lt;&gt;0),$AI97-BF97-BG97-BH97-BL97,)</f>
        <v>10126.82434620487</v>
      </c>
      <c r="BJ97" s="15">
        <f ca="1">IF(OR(AV97=0,BA97=0,AW97=0,BB97=0),$AI97-BF97-BG97-BH97-BL97,)</f>
        <v>0</v>
      </c>
      <c r="BK97" s="15">
        <f ca="1">SUM(BF97:BJ97)</f>
        <v>73540.954222064218</v>
      </c>
      <c r="BL97" s="15">
        <f ca="1">IF($V97&lt;&gt;0,IF($V97&gt;0,$W97/$V97,-$W97/$V97))*$AD97</f>
        <v>532897.42577793601</v>
      </c>
      <c r="BM97" s="15">
        <f ca="1">SUM(BK97:BL97)</f>
        <v>606438.38000000024</v>
      </c>
      <c r="BN97" s="16">
        <f ca="1">_xll.DBRW($B$3,$R$37,$R$38,$R$40,$R$41,$R$42,$Q97,BN$2,BN$4,BN$3)</f>
        <v>8.785197738111572E-2</v>
      </c>
      <c r="BO97" s="16">
        <f ca="1">_xll.DBRW($B$3,$R$37,$R$38,$R$40,$R$41,$R$42,$Q97,BO$2,BO$4,BO$3)</f>
        <v>8.9939981470424341E-2</v>
      </c>
      <c r="BP97" s="17">
        <f ca="1">-(BN97-BO97)*100</f>
        <v>0.20880040893086205</v>
      </c>
      <c r="BQ97" s="14">
        <f ca="1">$Z97-$AE97-CK97</f>
        <v>8078.485670890921</v>
      </c>
      <c r="BR97" s="15">
        <f ca="1">_xll.DBRW($B$3,$R$37,$R$38,$R$40,$R$41,$R$42,$Q97,BR$2,BR$4,BR$3)</f>
        <v>0.11139663652821859</v>
      </c>
      <c r="BS97" s="15">
        <f ca="1">_xll.DBRW($B$3,$R$37,$R$38,$R$40,$R$41,$R$42,$Q97,BS$2,BS$4,BS$3)</f>
        <v>1.0180575548656172</v>
      </c>
      <c r="BT97" s="15">
        <f ca="1">_xll.DBRW($B$3,$R$37,$R$38,$R$40,$R$41,$R$42,$Q97,BT$2,BT$4,BT$3)</f>
        <v>1.2909007945511519</v>
      </c>
      <c r="BU97" s="15">
        <f ca="1">_xll.DBRW($B$3,$R$37,$R$38,$R$40,$R$41,$R$42,$Q97,BU$2,BU$4,BU$3)</f>
        <v>3051252</v>
      </c>
      <c r="BV97" s="15">
        <f ca="1">_xll.DBRW($B$3,$R$37,$R$38,$R$40,$R$41,$R$42,$Q97,BV$2,BV$4,BV$3)</f>
        <v>2997131.14</v>
      </c>
      <c r="BW97" s="15">
        <f ca="1">_xll.DBRW($B$3,$R$37,$R$38,$R$40,$R$41,$R$42,$Q97,BW$2,BW$4,BW$3)</f>
        <v>0.11337537203144782</v>
      </c>
      <c r="BX97" s="15">
        <f ca="1">_xll.DBRW($B$3,$R$37,$R$38,$R$40,$R$41,$R$42,$Q97,BX$2,BX$4,BX$3)</f>
        <v>1.0169404211571504</v>
      </c>
      <c r="BY97" s="15">
        <f ca="1">_xll.DBRW($B$3,$R$37,$R$38,$R$40,$R$41,$R$42,$Q97,BY$2,BY$4,BY$3)</f>
        <v>1.2819215291969217</v>
      </c>
      <c r="BZ97" s="15">
        <f ca="1">_xll.DBRW($B$3,$R$37,$R$38,$R$40,$R$41,$R$42,$Q97,BZ$2,BZ$4,BZ$3)</f>
        <v>4420473.08</v>
      </c>
      <c r="CA97" s="15">
        <f ca="1">_xll.DBRW($B$3,$R$37,$R$38,$R$40,$R$41,$R$42,$Q97,CA$2,CA$4,CA$3)</f>
        <v>4346835.8499999996</v>
      </c>
      <c r="CB97" s="15">
        <f ca="1">BR97-BW97</f>
        <v>-1.9787355032292314E-3</v>
      </c>
      <c r="CC97" s="15">
        <f ca="1">BS97-BX97</f>
        <v>1.1171337084667776E-3</v>
      </c>
      <c r="CD97" s="15">
        <f ca="1">BT97-BY97</f>
        <v>8.9792653542302148E-3</v>
      </c>
      <c r="CE97" s="15">
        <f ca="1">IF(AND(BU97&lt;&gt;0,BZ97&lt;&gt;0),-1*CB97*BU97,0)</f>
        <v>6037.6206616991985</v>
      </c>
      <c r="CF97" s="15">
        <f ca="1">IF(AND(BU97&lt;&gt;0,BZ97&lt;&gt;0,BV97&lt;&gt;0,CA97&lt;&gt;0),CC97/BX97*$Z97,)</f>
        <v>-373.38752307648707</v>
      </c>
      <c r="CG97" s="15">
        <f ca="1">IF(AND(BV97&lt;&gt;0,CA97&lt;&gt;0),CD97*BN97*BV97,)</f>
        <v>2364.2755610390809</v>
      </c>
      <c r="CH97" s="15">
        <f ca="1">IF(AND(BU97&lt;&gt;0,BZ97&lt;&gt;0,BV97&lt;&gt;0,CA97&lt;&gt;0),$AJ97-CE97-CF97-CG97-CK97,)</f>
        <v>49.976971229130868</v>
      </c>
      <c r="CI97" s="15">
        <f ca="1">IF(OR(BU97=0,BZ97=0,BV97=0,CA97=0),$AJ97-CE97-CF97-CG97-CK97,)</f>
        <v>0</v>
      </c>
      <c r="CJ97" s="15">
        <f ca="1">SUM(CE97:CI97)</f>
        <v>8078.4856708909228</v>
      </c>
      <c r="CK97" s="15">
        <f ca="1">IF($V97&lt;&gt;0,IF($V97&gt;0,$W97/$V97,-$W97/$V97))*$AE97</f>
        <v>153195.08432910926</v>
      </c>
      <c r="CL97" s="15">
        <f ca="1">SUM(CJ97:CK97)</f>
        <v>161273.57000000018</v>
      </c>
      <c r="CM97" s="16">
        <f ca="1">_xll.DBRW($B$3,$R$37,$R$38,$R$40,$R$41,$R$42,$Q97,CM$2,CM$4,CM$3)</f>
        <v>0.28359440736682345</v>
      </c>
      <c r="CN97" s="16">
        <f ca="1">_xll.DBRW($B$3,$R$37,$R$38,$R$40,$R$41,$R$42,$Q97,CN$2,CN$4,CN$3)</f>
        <v>0.29131952754768448</v>
      </c>
      <c r="CO97" s="17">
        <f ca="1">-(CM97-CN97)*100</f>
        <v>0.77251201808610226</v>
      </c>
      <c r="CP97" s="14">
        <f ca="1">$AA97-$AF97-DJ97</f>
        <v>29888.482022877492</v>
      </c>
      <c r="CQ97" s="15">
        <f ca="1">_xll.DBRW($B$3,$R$37,$R$38,$R$40,$R$41,$R$42,$Q97,CQ$2,CQ$4,CQ$3)</f>
        <v>1.0171233762119476</v>
      </c>
      <c r="CR97" s="15">
        <f ca="1">_xll.DBRW($B$3,$R$37,$R$38,$R$40,$R$41,$R$42,$Q97,CR$2,CR$4,CR$3)</f>
        <v>0.35992904534701142</v>
      </c>
      <c r="CS97" s="15">
        <f ca="1">_xll.DBRW($B$3,$R$37,$R$38,$R$40,$R$41,$R$42,$Q97,CS$2,CS$4,CS$3)</f>
        <v>1.2909007945511519</v>
      </c>
      <c r="CT97" s="15">
        <f ca="1">_xll.DBRW($B$3,$R$37,$R$38,$R$40,$R$41,$R$42,$Q97,CT$2,CT$4,CT$3)</f>
        <v>1078754.55</v>
      </c>
      <c r="CU97" s="15">
        <f ca="1">_xll.DBRW($B$3,$R$37,$R$38,$R$40,$R$41,$R$42,$Q97,CU$2,CU$4,CU$3)</f>
        <v>2997131.14</v>
      </c>
      <c r="CV97" s="15">
        <f ca="1">_xll.DBRW($B$3,$R$37,$R$38,$R$40,$R$41,$R$42,$Q97,CV$2,CV$4,CV$3)</f>
        <v>1.042875297473961</v>
      </c>
      <c r="CW97" s="15">
        <f ca="1">_xll.DBRW($B$3,$R$37,$R$38,$R$40,$R$41,$R$42,$Q97,CW$2,CW$4,CW$3)</f>
        <v>0.35809533042293284</v>
      </c>
      <c r="CX97" s="15">
        <f ca="1">_xll.DBRW($B$3,$R$37,$R$38,$R$40,$R$41,$R$42,$Q97,CX$2,CX$4,CX$3)</f>
        <v>1.2819215291969217</v>
      </c>
      <c r="CY97" s="15">
        <f ca="1">_xll.DBRW($B$3,$R$37,$R$38,$R$40,$R$41,$R$42,$Q97,CY$2,CY$4,CY$3)</f>
        <v>1556581.62</v>
      </c>
      <c r="CZ97" s="15">
        <f ca="1">_xll.DBRW($B$3,$R$37,$R$38,$R$40,$R$41,$R$42,$Q97,CZ$2,CZ$4,CZ$3)</f>
        <v>4346835.8499999996</v>
      </c>
      <c r="DA97" s="15">
        <f ca="1">CQ97-CV97</f>
        <v>-2.5751921262013422E-2</v>
      </c>
      <c r="DB97" s="15">
        <f ca="1">CR97-CW97</f>
        <v>1.8337149240785777E-3</v>
      </c>
      <c r="DC97" s="15">
        <f ca="1">CS97-CX97</f>
        <v>8.9792653542302148E-3</v>
      </c>
      <c r="DD97" s="15">
        <f ca="1">IF(AND(CT97&lt;&gt;0,CY97&lt;&gt;0),-1*DA97*CT97,0)</f>
        <v>27780.002232638722</v>
      </c>
      <c r="DE97" s="15">
        <f ca="1">IF(AND(CT97&lt;&gt;0,CY97&lt;&gt;0,CU97&lt;&gt;0,CZ97&lt;&gt;0),DB97/CW97*$AA97,)</f>
        <v>-5618.6171172820332</v>
      </c>
      <c r="DF97" s="15">
        <f ca="1">IF(AND(CU97&lt;&gt;0,CZ97&lt;&gt;0),DC97*CM97*CU97,)</f>
        <v>7632.1028458588689</v>
      </c>
      <c r="DG97" s="15">
        <f ca="1">IF(AND(CT97&lt;&gt;0,CY97&lt;&gt;0,CU97&lt;&gt;0,CZ97&lt;&gt;0),$AK97-DD97-DE97-DF97-DJ97,)</f>
        <v>94.994061662000604</v>
      </c>
      <c r="DH97" s="15">
        <f ca="1">IF(OR(CT97=0,CY97=0,CU97=0,CZ97=0),$AK97-DD97-DE97-DF97-DJ97,)</f>
        <v>0</v>
      </c>
      <c r="DI97" s="15">
        <f ca="1">SUM(DD97:DH97)</f>
        <v>29888.482022877561</v>
      </c>
      <c r="DJ97" s="15">
        <f ca="1">IF($V97&lt;&gt;0,IF($V97&gt;0,$W97/$V97,-$W97/$V97))*$AF97</f>
        <v>496205.56797712256</v>
      </c>
      <c r="DK97" s="15">
        <f ca="1">SUM(DI97:DJ97)</f>
        <v>526094.05000000016</v>
      </c>
      <c r="DL97" s="16">
        <f ca="1">_xll.DBRW($B$3,$R$37,$R$38,$R$40,$R$41,$R$42,$Q97,DL$2,DL$4,DL$3)</f>
        <v>0.10042435343424246</v>
      </c>
      <c r="DM97" s="16">
        <f ca="1">_xll.DBRW($B$3,$R$37,$R$38,$R$40,$R$41,$R$42,$Q97,DM$2,DM$4,DM$3)</f>
        <v>0.10859319183474471</v>
      </c>
      <c r="DN97" s="17">
        <f ca="1">-(DL97-DM97)*100</f>
        <v>0.81688384005022541</v>
      </c>
      <c r="DO97" s="14">
        <f ca="1">$AB97-$AG97-EI97</f>
        <v>31605.227357639611</v>
      </c>
      <c r="DP97" s="15">
        <f ca="1">_xll.DBRW($B$3,$R$37,$R$38,$R$40,$R$41,$R$42,$Q97,DP$2,DP$4,DP$3)</f>
        <v>3133.4009677419353</v>
      </c>
      <c r="DQ97" s="15">
        <f ca="1">_xll.DBRW($B$3,$R$37,$R$38,$R$40,$R$41,$R$42,$Q97,DQ$2,DQ$4,DQ$3)</f>
        <v>4.1372897683749664E-5</v>
      </c>
      <c r="DR97" s="15">
        <f ca="1">_xll.DBRW($B$3,$R$37,$R$38,$R$40,$R$41,$R$42,$Q97,DR$2,DR$4,DR$3)</f>
        <v>1.2909007945511519</v>
      </c>
      <c r="DS97" s="15">
        <f ca="1">_xll.DBRW($B$3,$R$37,$R$38,$R$40,$R$41,$R$42,$Q97,DS$2,DS$4,DS$3)</f>
        <v>124</v>
      </c>
      <c r="DT97" s="15">
        <f ca="1">_xll.DBRW($B$3,$R$37,$R$38,$R$40,$R$41,$R$42,$Q97,DT$2,DT$4,DT$3)</f>
        <v>2997131.14</v>
      </c>
      <c r="DU97" s="15">
        <f ca="1">_xll.DBRW($B$3,$R$37,$R$38,$R$40,$R$41,$R$42,$Q97,DU$2,DU$4,DU$3)</f>
        <v>4919.6269105691053</v>
      </c>
      <c r="DV97" s="15">
        <f ca="1">_xll.DBRW($B$3,$R$37,$R$38,$R$40,$R$41,$R$42,$Q97,DV$2,DV$4,DV$3)</f>
        <v>2.8296444642601355E-5</v>
      </c>
      <c r="DW97" s="15">
        <f ca="1">_xll.DBRW($B$3,$R$37,$R$38,$R$40,$R$41,$R$42,$Q97,DW$2,DW$4,DW$3)</f>
        <v>1.2819215291969217</v>
      </c>
      <c r="DX97" s="15">
        <f ca="1">_xll.DBRW($B$3,$R$37,$R$38,$R$40,$R$41,$R$42,$Q97,DX$2,DX$4,DX$3)</f>
        <v>123</v>
      </c>
      <c r="DY97" s="15">
        <f ca="1">_xll.DBRW($B$3,$R$37,$R$38,$R$40,$R$41,$R$42,$Q97,DY$2,DY$4,DY$3)</f>
        <v>4346835.8499999996</v>
      </c>
      <c r="DZ97" s="15">
        <f ca="1">DP97-DU97</f>
        <v>-1786.22594282717</v>
      </c>
      <c r="EA97" s="15">
        <f ca="1">DQ97-DV97</f>
        <v>1.3076453041148309E-5</v>
      </c>
      <c r="EB97" s="15">
        <f ca="1">DR97-DW97</f>
        <v>8.9792653542302148E-3</v>
      </c>
      <c r="EC97" s="15">
        <f ca="1">IF(AND(DS97&lt;&gt;0,DX97&lt;&gt;0),-1*DZ97*DS97,0)</f>
        <v>221492.01691056907</v>
      </c>
      <c r="ED97" s="15">
        <f ca="1">IF(AND(DS97&lt;&gt;0,DX97&lt;&gt;0,DT97&lt;&gt;0,DY97&lt;&gt;0),EA97/DV97*$AB97,)</f>
        <v>-179554.27334703878</v>
      </c>
      <c r="EE97" s="15">
        <f ca="1">IF(AND(DT97&lt;&gt;0,DY97&lt;&gt;0),EB97*DL97*DT97,)</f>
        <v>2702.6237955660135</v>
      </c>
      <c r="EF97" s="15">
        <f ca="1">IF(AND(DS97&lt;&gt;0,DX97&lt;&gt;0,DT97&lt;&gt;0,DY97&lt;&gt;0),$AL97-EC97-ED97-EE97-EI97,)</f>
        <v>-13035.14000145669</v>
      </c>
      <c r="EG97" s="15">
        <f ca="1">IF(OR(DS97=0,DX97=0,DT97=0,DY97=0),$AL97-EC97-ED97-EE97-EI97,)</f>
        <v>0</v>
      </c>
      <c r="EH97" s="15">
        <f ca="1">SUM(EC97:EG97)</f>
        <v>31605.227357639618</v>
      </c>
      <c r="EI97" s="15">
        <f ca="1">IF($V97&lt;&gt;0,IF($V97&gt;0,$W97/$V97,-$W97/$V97))*$AG97</f>
        <v>184967.16264236034</v>
      </c>
      <c r="EJ97" s="15">
        <f ca="1">SUM(EH97:EI97)</f>
        <v>216572.38999999996</v>
      </c>
      <c r="EK97" s="16">
        <f ca="1">_xll.DBRW($B$3,$R$37,$R$38,$R$40,$R$41,$R$42,$Q97,EK$2,EK$4,EK$3)</f>
        <v>9.3774891855295583E-2</v>
      </c>
      <c r="EL97" s="16">
        <f ca="1">_xll.DBRW($B$3,$R$37,$R$38,$R$40,$R$41,$R$42,$Q97,EL$2,EL$4,EL$3)</f>
        <v>8.7365878556419932E-2</v>
      </c>
      <c r="EM97" s="17">
        <f ca="1">-(EK97-EL97)*100</f>
        <v>-0.64090132988756521</v>
      </c>
      <c r="EN97" s="14">
        <f ca="1">$AC97-$AH97-FH97</f>
        <v>-24796.465852066263</v>
      </c>
      <c r="EO97" s="15">
        <f ca="1">_xll.DBRW($B$3,$R$37,$R$38,$R$40,$R$41,$R$42,$Q97,EO$2,EO$4,EO$3)</f>
        <v>0.1210540824049494</v>
      </c>
      <c r="EP97" s="15">
        <f ca="1">_xll.DBRW($B$3,$R$37,$R$38,$R$40,$R$41,$R$42,$Q97,EP$2,EP$4,EP$3)</f>
        <v>1</v>
      </c>
      <c r="EQ97" s="15">
        <f ca="1">_xll.DBRW($B$3,$R$37,$R$38,$R$40,$R$41,$R$42,$Q97,EQ$2,EQ$4,EQ$3)</f>
        <v>1.2909007945511519</v>
      </c>
      <c r="ER97" s="15">
        <f ca="1">_xll.DBRW($B$3,$R$37,$R$38,$R$40,$R$41,$R$42,$Q97,ER$2,ER$4,ER$3)</f>
        <v>2997131.14</v>
      </c>
      <c r="ES97" s="15">
        <f ca="1">_xll.DBRW($B$3,$R$37,$R$38,$R$40,$R$41,$R$42,$Q97,ES$2,ES$4,ES$3)</f>
        <v>2997131.14</v>
      </c>
      <c r="ET97" s="15">
        <f ca="1">_xll.DBRW($B$3,$R$37,$R$38,$R$40,$R$41,$R$42,$Q97,ET$2,ET$4,ET$3)</f>
        <v>0.11199620063867839</v>
      </c>
      <c r="EU97" s="15">
        <f ca="1">_xll.DBRW($B$3,$R$37,$R$38,$R$40,$R$41,$R$42,$Q97,EU$2,EU$4,EU$3)</f>
        <v>1</v>
      </c>
      <c r="EV97" s="15">
        <f ca="1">_xll.DBRW($B$3,$R$37,$R$38,$R$40,$R$41,$R$42,$Q97,EV$2,EV$4,EV$3)</f>
        <v>1.2819215291969217</v>
      </c>
      <c r="EW97" s="15">
        <f ca="1">_xll.DBRW($B$3,$R$37,$R$38,$R$40,$R$41,$R$42,$Q97,EW$2,EW$4,EW$3)</f>
        <v>4346835.8499999996</v>
      </c>
      <c r="EX97" s="15">
        <f ca="1">_xll.DBRW($B$3,$R$37,$R$38,$R$40,$R$41,$R$42,$Q97,EX$2,EX$4,EX$3)</f>
        <v>4346835.8499999996</v>
      </c>
      <c r="EY97" s="15">
        <f ca="1">EO97-ET97</f>
        <v>9.0578817662710087E-3</v>
      </c>
      <c r="EZ97" s="15">
        <f ca="1">EP97-EU97</f>
        <v>0</v>
      </c>
      <c r="FA97" s="15">
        <f ca="1">EQ97-EV97</f>
        <v>8.9792653542302148E-3</v>
      </c>
      <c r="FB97" s="15">
        <f ca="1">IF(AND(ER97&lt;&gt;0,EW97&lt;&gt;0),-1*EY97*ER97,0)</f>
        <v>-27147.659504129042</v>
      </c>
      <c r="FC97" s="15">
        <f ca="1">IF(AND(ER97&lt;&gt;0,EW97&lt;&gt;0,ES97&lt;&gt;0,EX97&lt;&gt;0),EZ97/EU97*$AC97,)</f>
        <v>0</v>
      </c>
      <c r="FD97" s="15">
        <f ca="1">IF(AND(ES97&lt;&gt;0,EX97&lt;&gt;0),FA97*EK97*ES97,)</f>
        <v>2523.6732474528899</v>
      </c>
      <c r="FE97" s="15">
        <f ca="1">IF(AND(ER97&lt;&gt;0,EW97&lt;&gt;0,ES97&lt;&gt;0,EX97&lt;&gt;0),$AM97-FB97-FC97-FD97-FH97,)</f>
        <v>-172.47959539011936</v>
      </c>
      <c r="FF97" s="15">
        <f ca="1">IF(OR(ER97=0,EW97=0,ES97=0,EX97=0),$AM97-FB97-FC97-FD97-FH97,)</f>
        <v>0</v>
      </c>
      <c r="FG97" s="15">
        <f ca="1">SUM(FB97:FF97)</f>
        <v>-24796.465852066271</v>
      </c>
      <c r="FH97" s="15">
        <f ca="1">IF($V97&lt;&gt;0,IF($V97&gt;0,$W97/$V97,-$W97/$V97))*$AH97</f>
        <v>148810.60585206634</v>
      </c>
      <c r="FI97" s="15">
        <f ca="1">SUM(FG97:FH97)</f>
        <v>124014.14000000007</v>
      </c>
      <c r="FJ97" s="20"/>
      <c r="FK97" s="85">
        <f ca="1">BL97+CK97+DJ97+EI97+FH97</f>
        <v>1516075.8465785945</v>
      </c>
      <c r="FL97" s="21"/>
      <c r="FM97" s="22"/>
      <c r="FN97" s="104">
        <f ca="1">_xll.DBRW($B$3,$R$37,$R$38,$R$40,$R$41,$R$42,$Q97,FN$2,FN$4,FN$3)</f>
        <v>544765.33999999904</v>
      </c>
      <c r="FO97" s="105">
        <f ca="1">IF(U97&lt;&gt;0,FN97/U97,0)</f>
        <v>0.14080265831655137</v>
      </c>
      <c r="FP97" s="104">
        <f ca="1">_xll.DBRW($B$3,$R$37,$R$38,$R$40,$R$41,$R$42,$Q97,FP$2,FP$4,FP$3)</f>
        <v>612509.2000000003</v>
      </c>
      <c r="FQ97" s="105">
        <f ca="1">IF(V97&lt;&gt;0,FP97/V97,0)</f>
        <v>0.10992030752042131</v>
      </c>
      <c r="FR97" s="86">
        <f ca="1">FN97-FP97</f>
        <v>-67743.860000001267</v>
      </c>
      <c r="FS97" s="103">
        <f ca="1">(FO97-FQ97)*100</f>
        <v>3.0882350796130051</v>
      </c>
      <c r="FT97" s="23"/>
      <c r="FV97" s="37"/>
      <c r="FW97" s="37"/>
      <c r="FX97" s="37"/>
      <c r="FY97" s="37"/>
      <c r="FZ97" s="37"/>
      <c r="GA97" s="37"/>
      <c r="GB97" s="37"/>
      <c r="GC97" s="37"/>
      <c r="GD97" s="37"/>
      <c r="GE97" s="37"/>
      <c r="GF97" s="37"/>
      <c r="GG97" s="37"/>
      <c r="GH97" s="37"/>
    </row>
    <row r="98" spans="1:190" ht="15" hidden="1" customHeight="1" x14ac:dyDescent="0.25">
      <c r="A98">
        <f ca="1">IF(ROW()=ROW($A$60),0,1)</f>
        <v>1</v>
      </c>
      <c r="D98" s="30"/>
      <c r="E98" s="30"/>
      <c r="F98" s="30">
        <f ca="1">IF(A98&lt;&gt;0,IF((AO98+BN98+CM98+DL98+EK98)&lt;&gt;0,ROUND((1-(AO98+BN98+CM98+DL98+EK98))-FO98,5),"VERIF. ELIGIBILITE PMM"),"CHECK "&amp;D83)</f>
        <v>0</v>
      </c>
      <c r="G98" s="30"/>
      <c r="H98" s="30"/>
      <c r="I98" s="30"/>
      <c r="J98" s="30">
        <f ca="1">IF(A98&lt;&gt;0,IF((AP98+BO98+CN98+DM98+EL98)&lt;&gt;0,ROUND((1-(AP98+BO98+CN98+DM98+EL98))-FQ98,5),"VERIF. ELIGIBILITE PMM"),"CHECK "&amp;D84)</f>
        <v>0</v>
      </c>
      <c r="K98" s="30">
        <f ca="1">IF(A98&lt;&gt;0,ROUND(W98+AR98+BQ98+CP98+DO98+EN98+FK98-FR98,5),"CHECK ")</f>
        <v>0</v>
      </c>
      <c r="L98" s="4"/>
      <c r="M98" s="9"/>
      <c r="N98" s="10"/>
      <c r="O98" s="9"/>
      <c r="P98" s="11"/>
      <c r="Q98" s="130" t="s">
        <v>504</v>
      </c>
      <c r="R98" s="130"/>
      <c r="S98" s="12"/>
      <c r="T98" s="13"/>
      <c r="U98" s="84">
        <f ca="1">_xll.DBRW($B$3,$R$37,$R$38,$R$40,$R$41,$R$42,$Q98,U$2,U$4,U$3)</f>
        <v>5001839.26</v>
      </c>
      <c r="V98" s="84">
        <f ca="1">_xll.DBRW($B$3,$R$37,$R$38,$R$40,$R$41,$R$42,$Q98,V$2,V$4,V$3)</f>
        <v>6627727.040000001</v>
      </c>
      <c r="W98" s="85">
        <f ca="1">U98-V98</f>
        <v>-1625887.7800000012</v>
      </c>
      <c r="X98" s="106">
        <f ca="1">IF(V98&lt;&gt;0,W98/V98,0)</f>
        <v>-0.24531604427692316</v>
      </c>
      <c r="Y98" s="15">
        <f ca="1">_xll.DBRW($B$3,$R$37,$R$38,$R$40,$R$41,$R$42,$Q98,Y$2,Y$4,Y$3)</f>
        <v>-2591426.2200000002</v>
      </c>
      <c r="Z98" s="15">
        <f ca="1">_xll.DBRW($B$3,$R$37,$R$38,$R$40,$R$41,$R$42,$Q98,Z$2,Z$4,Z$3)</f>
        <v>-560302.00000000012</v>
      </c>
      <c r="AA98" s="15">
        <f ca="1">_xll.DBRW($B$3,$R$37,$R$38,$R$40,$R$41,$R$42,$Q98,AA$2,AA$4,AA$3)</f>
        <v>-477623.95000000007</v>
      </c>
      <c r="AB98" s="15">
        <f ca="1">_xll.DBRW($B$3,$R$37,$R$38,$R$40,$R$41,$R$42,$Q98,AB$2,AB$4,AB$3)</f>
        <v>-83708.37999999999</v>
      </c>
      <c r="AC98" s="15">
        <f ca="1">_xll.DBRW($B$3,$R$37,$R$38,$R$40,$R$41,$R$42,$Q98,AC$2,AC$4,AC$3)</f>
        <v>-2167575.0000000005</v>
      </c>
      <c r="AD98" s="15">
        <f ca="1">_xll.DBRW($B$3,$R$37,$R$38,$R$40,$R$41,$R$42,$Q98,AD$2,AD$4,AD$3)</f>
        <v>-2667828.2400000002</v>
      </c>
      <c r="AE98" s="15">
        <f ca="1">_xll.DBRW($B$3,$R$37,$R$38,$R$40,$R$41,$R$42,$Q98,AE$2,AE$4,AE$3)</f>
        <v>-670206.26000000024</v>
      </c>
      <c r="AF98" s="15">
        <f ca="1">_xll.DBRW($B$3,$R$37,$R$38,$R$40,$R$41,$R$42,$Q98,AF$2,AF$4,AF$3)</f>
        <v>-466425.16</v>
      </c>
      <c r="AG98" s="15">
        <f ca="1">_xll.DBRW($B$3,$R$37,$R$38,$R$40,$R$41,$R$42,$Q98,AG$2,AG$4,AG$3)</f>
        <v>-9120.8000000000011</v>
      </c>
      <c r="AH98" s="15">
        <f ca="1">_xll.DBRW($B$3,$R$37,$R$38,$R$40,$R$41,$R$42,$Q98,AH$2,AH$4,AH$3)</f>
        <v>-1462818.87</v>
      </c>
      <c r="AI98" s="15">
        <f ca="1">Y98-AD98</f>
        <v>76402.020000000019</v>
      </c>
      <c r="AJ98" s="15">
        <f ca="1">Z98-AE98</f>
        <v>109904.26000000013</v>
      </c>
      <c r="AK98" s="15">
        <f ca="1">AA98-AF98</f>
        <v>-11198.790000000095</v>
      </c>
      <c r="AL98" s="15">
        <f ca="1">AB98-AG98</f>
        <v>-74587.579999999987</v>
      </c>
      <c r="AM98" s="15">
        <f ca="1">AC98-AH98</f>
        <v>-704756.13000000035</v>
      </c>
      <c r="AN98" s="20"/>
      <c r="AO98" s="16">
        <f ca="1">_xll.DBRW($B$3,$R$37,$R$38,$R$40,$R$41,$R$42,$Q98,AO$2,AO$4,AO$3)</f>
        <v>0.51809466184245201</v>
      </c>
      <c r="AP98" s="16">
        <f ca="1">_xll.DBRW($B$3,$R$37,$R$38,$R$40,$R$41,$R$42,$Q98,AP$2,AP$4,AP$3)</f>
        <v>0.40252536411034812</v>
      </c>
      <c r="AQ98" s="17">
        <f ca="1">-(AO98-AP98)*100</f>
        <v>-11.556929773210388</v>
      </c>
      <c r="AR98" s="14">
        <f ca="1">$Y98-$AD98-BL98</f>
        <v>-578059.05064706597</v>
      </c>
      <c r="AS98" s="18">
        <f ca="1">_xll.DBRW($B$3,$R$37,$R$38,$R$40,$R$41,$R$42,$Q98,AS$2,AS$4,AS$3)</f>
        <v>20.940269685060368</v>
      </c>
      <c r="AT98" s="19">
        <f ca="1">_xll.DBRW($B$3,$R$37,$R$38,$R$40,$R$41,$R$42,$Q98,AT$2,AT$4,AT$3)</f>
        <v>1.2026757303767821</v>
      </c>
      <c r="AU98" s="18">
        <f ca="1">_xll.DBRW($B$3,$R$37,$R$38,$R$40,$R$41,$R$42,$Q98,AU$2,AU$4,AU$3)</f>
        <v>48.609561133492441</v>
      </c>
      <c r="AV98" s="15">
        <f ca="1">_xll.DBRW($B$3,$R$37,$R$38,$R$40,$R$41,$R$42,$Q98,AV$2,AV$4,AV$3)</f>
        <v>123753.24</v>
      </c>
      <c r="AW98" s="15">
        <f ca="1">_xll.DBRW($B$3,$R$37,$R$38,$R$40,$R$41,$R$42,$Q98,AW$2,AW$4,AW$3)</f>
        <v>102898.26</v>
      </c>
      <c r="AX98" s="18">
        <f ca="1">_xll.DBRW($B$3,$R$37,$R$38,$R$40,$R$41,$R$42,$Q98,AX$2,AX$4,AX$3)</f>
        <v>18.512760852954735</v>
      </c>
      <c r="AY98" s="19">
        <f ca="1">_xll.DBRW($B$3,$R$37,$R$38,$R$40,$R$41,$R$42,$Q98,AY$2,AY$4,AY$3)</f>
        <v>1.2100000226705714</v>
      </c>
      <c r="AZ98" s="18">
        <f ca="1">_xll.DBRW($B$3,$R$37,$R$38,$R$40,$R$41,$R$42,$Q98,AZ$2,AZ$4,AZ$3)</f>
        <v>55.649762844830946</v>
      </c>
      <c r="BA98" s="15">
        <f ca="1">_xll.DBRW($B$3,$R$37,$R$38,$R$40,$R$41,$R$42,$Q98,BA$2,BA$4,BA$3)</f>
        <v>144107.53</v>
      </c>
      <c r="BB98" s="15">
        <f ca="1">_xll.DBRW($B$3,$R$37,$R$38,$R$40,$R$41,$R$42,$Q98,BB$2,BB$4,BB$3)</f>
        <v>119097.13</v>
      </c>
      <c r="BC98" s="18">
        <f ca="1">AS98-AX98</f>
        <v>2.4275088321056337</v>
      </c>
      <c r="BD98" s="18">
        <f ca="1">AT98-AY98</f>
        <v>-7.3242922937892807E-3</v>
      </c>
      <c r="BE98" s="18">
        <f ca="1">AU98-AZ98</f>
        <v>-7.0402017113385043</v>
      </c>
      <c r="BF98" s="15">
        <f ca="1">IF(AND(AV98&lt;&gt;0,BA98&lt;&gt;0),-1*BC98*AV98,0)</f>
        <v>-300412.08310168819</v>
      </c>
      <c r="BG98" s="15">
        <f ca="1">IF(AND(AV98&lt;&gt;0,BA98&lt;&gt;0,AW98&lt;&gt;0,BB98&lt;&gt;0),BD98/AY98*$Y98,)</f>
        <v>15686.250196242339</v>
      </c>
      <c r="BH98" s="15">
        <f ca="1">IF(AND(AW98&lt;&gt;0,BB98&lt;&gt;0),BE98*AO98*AW98,)</f>
        <v>-375320.46954196988</v>
      </c>
      <c r="BI98" s="15">
        <f ca="1">IF(AND(AV98&lt;&gt;0,BA98&lt;&gt;0,AW98&lt;&gt;0,BB98&lt;&gt;0),$AI98-BF98-BG98-BH98-BL98,)</f>
        <v>81987.251800349681</v>
      </c>
      <c r="BJ98" s="15">
        <f ca="1">IF(OR(AV98=0,BA98=0,AW98=0,BB98=0),$AI98-BF98-BG98-BH98-BL98,)</f>
        <v>0</v>
      </c>
      <c r="BK98" s="15">
        <f ca="1">SUM(BF98:BJ98)</f>
        <v>-578059.05064706597</v>
      </c>
      <c r="BL98" s="15">
        <f ca="1">IF($V98&lt;&gt;0,IF($V98&gt;0,$W98/$V98,-$W98/$V98))*$AD98</f>
        <v>654461.07064706599</v>
      </c>
      <c r="BM98" s="15">
        <f ca="1">SUM(BK98:BL98)</f>
        <v>76402.020000000019</v>
      </c>
      <c r="BN98" s="16">
        <f ca="1">_xll.DBRW($B$3,$R$37,$R$38,$R$40,$R$41,$R$42,$Q98,BN$2,BN$4,BN$3)</f>
        <v>0.11201919351562689</v>
      </c>
      <c r="BO98" s="16">
        <f ca="1">_xll.DBRW($B$3,$R$37,$R$38,$R$40,$R$41,$R$42,$Q98,BO$2,BO$4,BO$3)</f>
        <v>0.10112158451232778</v>
      </c>
      <c r="BP98" s="17">
        <f ca="1">-(BN98-BO98)*100</f>
        <v>-1.0897609003299114</v>
      </c>
      <c r="BQ98" s="14">
        <f ca="1">$Z98-$AE98-CK98</f>
        <v>-54508.088552831003</v>
      </c>
      <c r="BR98" s="15">
        <f ca="1">_xll.DBRW($B$3,$R$37,$R$38,$R$40,$R$41,$R$42,$Q98,BR$2,BR$4,BR$3)</f>
        <v>0.26779250957917583</v>
      </c>
      <c r="BS98" s="15">
        <f ca="1">_xll.DBRW($B$3,$R$37,$R$38,$R$40,$R$41,$R$42,$Q98,BS$2,BS$4,BS$3)</f>
        <v>20.333667449770289</v>
      </c>
      <c r="BT98" s="15">
        <f ca="1">_xll.DBRW($B$3,$R$37,$R$38,$R$40,$R$41,$R$42,$Q98,BT$2,BT$4,BT$3)</f>
        <v>48.609561133492441</v>
      </c>
      <c r="BU98" s="15">
        <f ca="1">_xll.DBRW($B$3,$R$37,$R$38,$R$40,$R$41,$R$42,$Q98,BU$2,BU$4,BU$3)</f>
        <v>2092299</v>
      </c>
      <c r="BV98" s="15">
        <f ca="1">_xll.DBRW($B$3,$R$37,$R$38,$R$40,$R$41,$R$42,$Q98,BV$2,BV$4,BV$3)</f>
        <v>102898.26</v>
      </c>
      <c r="BW98" s="15">
        <f ca="1">_xll.DBRW($B$3,$R$37,$R$38,$R$40,$R$41,$R$42,$Q98,BW$2,BW$4,BW$3)</f>
        <v>0.26125453215564387</v>
      </c>
      <c r="BX98" s="15">
        <f ca="1">_xll.DBRW($B$3,$R$37,$R$38,$R$40,$R$41,$R$42,$Q98,BX$2,BX$4,BX$3)</f>
        <v>21.539883538755301</v>
      </c>
      <c r="BY98" s="15">
        <f ca="1">_xll.DBRW($B$3,$R$37,$R$38,$R$40,$R$41,$R$42,$Q98,BY$2,BY$4,BY$3)</f>
        <v>55.649762844830946</v>
      </c>
      <c r="BZ98" s="15">
        <f ca="1">_xll.DBRW($B$3,$R$37,$R$38,$R$40,$R$41,$R$42,$Q98,BZ$2,BZ$4,BZ$3)</f>
        <v>2565338.31</v>
      </c>
      <c r="CA98" s="15">
        <f ca="1">_xll.DBRW($B$3,$R$37,$R$38,$R$40,$R$41,$R$42,$Q98,CA$2,CA$4,CA$3)</f>
        <v>119097.13</v>
      </c>
      <c r="CB98" s="15">
        <f ca="1">BR98-BW98</f>
        <v>6.5379774235319599E-3</v>
      </c>
      <c r="CC98" s="15">
        <f ca="1">BS98-BX98</f>
        <v>-1.2062160889850126</v>
      </c>
      <c r="CD98" s="15">
        <f ca="1">BT98-BY98</f>
        <v>-7.0402017113385043</v>
      </c>
      <c r="CE98" s="15">
        <f ca="1">IF(AND(BU98&lt;&gt;0,BZ98&lt;&gt;0),-1*CB98*BU98,0)</f>
        <v>-13679.403625278495</v>
      </c>
      <c r="CF98" s="15">
        <f ca="1">IF(AND(BU98&lt;&gt;0,BZ98&lt;&gt;0,BV98&lt;&gt;0,CA98&lt;&gt;0),CC98/BX98*$Z98,)</f>
        <v>31376.459667225059</v>
      </c>
      <c r="CG98" s="15">
        <f ca="1">IF(AND(BV98&lt;&gt;0,CA98&lt;&gt;0),CD98*BN98*BV98,)</f>
        <v>-81149.448941403694</v>
      </c>
      <c r="CH98" s="15">
        <f ca="1">IF(AND(BU98&lt;&gt;0,BZ98&lt;&gt;0,BV98&lt;&gt;0,CA98&lt;&gt;0),$AJ98-CE98-CF98-CG98-CK98,)</f>
        <v>8944.3043466261297</v>
      </c>
      <c r="CI98" s="15">
        <f ca="1">IF(OR(BU98=0,BZ98=0,BV98=0,CA98=0),$AJ98-CE98-CF98-CG98-CK98,)</f>
        <v>0</v>
      </c>
      <c r="CJ98" s="15">
        <f ca="1">SUM(CE98:CI98)</f>
        <v>-54508.088552831003</v>
      </c>
      <c r="CK98" s="15">
        <f ca="1">IF($V98&lt;&gt;0,IF($V98&gt;0,$W98/$V98,-$W98/$V98))*$AE98</f>
        <v>164412.34855283113</v>
      </c>
      <c r="CL98" s="15">
        <f ca="1">SUM(CJ98:CK98)</f>
        <v>109904.26000000013</v>
      </c>
      <c r="CM98" s="16">
        <f ca="1">_xll.DBRW($B$3,$R$37,$R$38,$R$40,$R$41,$R$42,$Q98,CM$2,CM$4,CM$3)</f>
        <v>9.5489663936141778E-2</v>
      </c>
      <c r="CN98" s="16">
        <f ca="1">_xll.DBRW($B$3,$R$37,$R$38,$R$40,$R$41,$R$42,$Q98,CN$2,CN$4,CN$3)</f>
        <v>7.0374829437755471E-2</v>
      </c>
      <c r="CO98" s="17">
        <f ca="1">-(CM98-CN98)*100</f>
        <v>-2.5114834498386305</v>
      </c>
      <c r="CP98" s="14">
        <f ca="1">$AA98-$AF98-DJ98</f>
        <v>-125620.36520243106</v>
      </c>
      <c r="CQ98" s="15">
        <f ca="1">_xll.DBRW($B$3,$R$37,$R$38,$R$40,$R$41,$R$42,$Q98,CQ$2,CQ$4,CQ$3)</f>
        <v>0</v>
      </c>
      <c r="CR98" s="15">
        <f ca="1">_xll.DBRW($B$3,$R$37,$R$38,$R$40,$R$41,$R$42,$Q98,CR$2,CR$4,CR$3)</f>
        <v>0</v>
      </c>
      <c r="CS98" s="15">
        <f ca="1">_xll.DBRW($B$3,$R$37,$R$38,$R$40,$R$41,$R$42,$Q98,CS$2,CS$4,CS$3)</f>
        <v>0</v>
      </c>
      <c r="CT98" s="15">
        <f ca="1">_xll.DBRW($B$3,$R$37,$R$38,$R$40,$R$41,$R$42,$Q98,CT$2,CT$4,CT$3)</f>
        <v>0</v>
      </c>
      <c r="CU98" s="15">
        <f ca="1">_xll.DBRW($B$3,$R$37,$R$38,$R$40,$R$41,$R$42,$Q98,CU$2,CU$4,CU$3)</f>
        <v>0</v>
      </c>
      <c r="CV98" s="15">
        <f ca="1">_xll.DBRW($B$3,$R$37,$R$38,$R$40,$R$41,$R$42,$Q98,CV$2,CV$4,CV$3)</f>
        <v>0</v>
      </c>
      <c r="CW98" s="15">
        <f ca="1">_xll.DBRW($B$3,$R$37,$R$38,$R$40,$R$41,$R$42,$Q98,CW$2,CW$4,CW$3)</f>
        <v>0</v>
      </c>
      <c r="CX98" s="15">
        <f ca="1">_xll.DBRW($B$3,$R$37,$R$38,$R$40,$R$41,$R$42,$Q98,CX$2,CX$4,CX$3)</f>
        <v>0</v>
      </c>
      <c r="CY98" s="15">
        <f ca="1">_xll.DBRW($B$3,$R$37,$R$38,$R$40,$R$41,$R$42,$Q98,CY$2,CY$4,CY$3)</f>
        <v>0</v>
      </c>
      <c r="CZ98" s="15">
        <f ca="1">_xll.DBRW($B$3,$R$37,$R$38,$R$40,$R$41,$R$42,$Q98,CZ$2,CZ$4,CZ$3)</f>
        <v>0</v>
      </c>
      <c r="DA98" s="15">
        <f ca="1">CQ98-CV98</f>
        <v>0</v>
      </c>
      <c r="DB98" s="15">
        <f ca="1">CR98-CW98</f>
        <v>0</v>
      </c>
      <c r="DC98" s="15">
        <f ca="1">CS98-CX98</f>
        <v>0</v>
      </c>
      <c r="DD98" s="15">
        <f ca="1">IF(AND(CT98&lt;&gt;0,CY98&lt;&gt;0),-1*DA98*CT98,0)</f>
        <v>0</v>
      </c>
      <c r="DE98" s="15">
        <f ca="1">IF(AND(CT98&lt;&gt;0,CY98&lt;&gt;0,CU98&lt;&gt;0,CZ98&lt;&gt;0),DB98/CW98*$AA98,)</f>
        <v>0</v>
      </c>
      <c r="DF98" s="15">
        <f ca="1">IF(AND(CU98&lt;&gt;0,CZ98&lt;&gt;0),DC98*CM98*CU98,)</f>
        <v>0</v>
      </c>
      <c r="DG98" s="15">
        <f ca="1">IF(AND(CT98&lt;&gt;0,CY98&lt;&gt;0,CU98&lt;&gt;0,CZ98&lt;&gt;0),$AK98-DD98-DE98-DF98-DJ98,)</f>
        <v>0</v>
      </c>
      <c r="DH98" s="15">
        <f ca="1">IF(OR(CT98=0,CY98=0,CU98=0,CZ98=0),$AK98-DD98-DE98-DF98-DJ98,)</f>
        <v>-125620.36520243106</v>
      </c>
      <c r="DI98" s="15">
        <f ca="1">SUM(DD98:DH98)</f>
        <v>-125620.36520243106</v>
      </c>
      <c r="DJ98" s="15">
        <f ca="1">IF($V98&lt;&gt;0,IF($V98&gt;0,$W98/$V98,-$W98/$V98))*$AF98</f>
        <v>114421.57520243096</v>
      </c>
      <c r="DK98" s="15">
        <f ca="1">SUM(DI98:DJ98)</f>
        <v>-11198.790000000095</v>
      </c>
      <c r="DL98" s="16">
        <f ca="1">_xll.DBRW($B$3,$R$37,$R$38,$R$40,$R$41,$R$42,$Q98,DL$2,DL$4,DL$3)</f>
        <v>1.6735519805568481E-2</v>
      </c>
      <c r="DM98" s="16">
        <f ca="1">_xll.DBRW($B$3,$R$37,$R$38,$R$40,$R$41,$R$42,$Q98,DM$2,DM$4,DM$3)</f>
        <v>1.3761580621763205E-3</v>
      </c>
      <c r="DN98" s="17">
        <f ca="1">-(DL98-DM98)*100</f>
        <v>-1.5359361743392161</v>
      </c>
      <c r="DO98" s="14">
        <f ca="1">$AB98-$AG98-EI98</f>
        <v>-76825.058576640949</v>
      </c>
      <c r="DP98" s="15">
        <f ca="1">_xll.DBRW($B$3,$R$37,$R$38,$R$40,$R$41,$R$42,$Q98,DP$2,DP$4,DP$3)</f>
        <v>0</v>
      </c>
      <c r="DQ98" s="15">
        <f ca="1">_xll.DBRW($B$3,$R$37,$R$38,$R$40,$R$41,$R$42,$Q98,DQ$2,DQ$4,DQ$3)</f>
        <v>0</v>
      </c>
      <c r="DR98" s="15">
        <f ca="1">_xll.DBRW($B$3,$R$37,$R$38,$R$40,$R$41,$R$42,$Q98,DR$2,DR$4,DR$3)</f>
        <v>0</v>
      </c>
      <c r="DS98" s="15">
        <f ca="1">_xll.DBRW($B$3,$R$37,$R$38,$R$40,$R$41,$R$42,$Q98,DS$2,DS$4,DS$3)</f>
        <v>0</v>
      </c>
      <c r="DT98" s="15">
        <f ca="1">_xll.DBRW($B$3,$R$37,$R$38,$R$40,$R$41,$R$42,$Q98,DT$2,DT$4,DT$3)</f>
        <v>0</v>
      </c>
      <c r="DU98" s="15">
        <f ca="1">_xll.DBRW($B$3,$R$37,$R$38,$R$40,$R$41,$R$42,$Q98,DU$2,DU$4,DU$3)</f>
        <v>0</v>
      </c>
      <c r="DV98" s="15">
        <f ca="1">_xll.DBRW($B$3,$R$37,$R$38,$R$40,$R$41,$R$42,$Q98,DV$2,DV$4,DV$3)</f>
        <v>0</v>
      </c>
      <c r="DW98" s="15">
        <f ca="1">_xll.DBRW($B$3,$R$37,$R$38,$R$40,$R$41,$R$42,$Q98,DW$2,DW$4,DW$3)</f>
        <v>0</v>
      </c>
      <c r="DX98" s="15">
        <f ca="1">_xll.DBRW($B$3,$R$37,$R$38,$R$40,$R$41,$R$42,$Q98,DX$2,DX$4,DX$3)</f>
        <v>0</v>
      </c>
      <c r="DY98" s="15">
        <f ca="1">_xll.DBRW($B$3,$R$37,$R$38,$R$40,$R$41,$R$42,$Q98,DY$2,DY$4,DY$3)</f>
        <v>0</v>
      </c>
      <c r="DZ98" s="15">
        <f ca="1">DP98-DU98</f>
        <v>0</v>
      </c>
      <c r="EA98" s="15">
        <f ca="1">DQ98-DV98</f>
        <v>0</v>
      </c>
      <c r="EB98" s="15">
        <f ca="1">DR98-DW98</f>
        <v>0</v>
      </c>
      <c r="EC98" s="15">
        <f ca="1">IF(AND(DS98&lt;&gt;0,DX98&lt;&gt;0),-1*DZ98*DS98,0)</f>
        <v>0</v>
      </c>
      <c r="ED98" s="15">
        <f ca="1">IF(AND(DS98&lt;&gt;0,DX98&lt;&gt;0,DT98&lt;&gt;0,DY98&lt;&gt;0),EA98/DV98*$AB98,)</f>
        <v>0</v>
      </c>
      <c r="EE98" s="15">
        <f ca="1">IF(AND(DT98&lt;&gt;0,DY98&lt;&gt;0),EB98*DL98*DT98,)</f>
        <v>0</v>
      </c>
      <c r="EF98" s="15">
        <f ca="1">IF(AND(DS98&lt;&gt;0,DX98&lt;&gt;0,DT98&lt;&gt;0,DY98&lt;&gt;0),$AL98-EC98-ED98-EE98-EI98,)</f>
        <v>0</v>
      </c>
      <c r="EG98" s="15">
        <f ca="1">IF(OR(DS98=0,DX98=0,DT98=0,DY98=0),$AL98-EC98-ED98-EE98-EI98,)</f>
        <v>-76825.058576640949</v>
      </c>
      <c r="EH98" s="15">
        <f ca="1">SUM(EC98:EG98)</f>
        <v>-76825.058576640949</v>
      </c>
      <c r="EI98" s="15">
        <f ca="1">IF($V98&lt;&gt;0,IF($V98&gt;0,$W98/$V98,-$W98/$V98))*$AG98</f>
        <v>2237.4785766409609</v>
      </c>
      <c r="EJ98" s="15">
        <f ca="1">SUM(EH98:EI98)</f>
        <v>-74587.579999999987</v>
      </c>
      <c r="EK98" s="16">
        <f ca="1">_xll.DBRW($B$3,$R$37,$R$38,$R$40,$R$41,$R$42,$Q98,EK$2,EK$4,EK$3)</f>
        <v>0.43335558927977236</v>
      </c>
      <c r="EL98" s="16">
        <f ca="1">_xll.DBRW($B$3,$R$37,$R$38,$R$40,$R$41,$R$42,$Q98,EL$2,EL$4,EL$3)</f>
        <v>0.22071199691410348</v>
      </c>
      <c r="EM98" s="17">
        <f ca="1">-(EK98-EL98)*100</f>
        <v>-21.264359236566889</v>
      </c>
      <c r="EN98" s="14">
        <f ca="1">$AC98-$AH98-FH98</f>
        <v>-1063609.0686820392</v>
      </c>
      <c r="EO98" s="15">
        <f ca="1">_xll.DBRW($B$3,$R$37,$R$38,$R$40,$R$41,$R$42,$Q98,EO$2,EO$4,EO$3)</f>
        <v>21.065225009635736</v>
      </c>
      <c r="EP98" s="15">
        <f ca="1">_xll.DBRW($B$3,$R$37,$R$38,$R$40,$R$41,$R$42,$Q98,EP$2,EP$4,EP$3)</f>
        <v>1</v>
      </c>
      <c r="EQ98" s="15">
        <f ca="1">_xll.DBRW($B$3,$R$37,$R$38,$R$40,$R$41,$R$42,$Q98,EQ$2,EQ$4,EQ$3)</f>
        <v>48.609561133492441</v>
      </c>
      <c r="ER98" s="15">
        <f ca="1">_xll.DBRW($B$3,$R$37,$R$38,$R$40,$R$41,$R$42,$Q98,ER$2,ER$4,ER$3)</f>
        <v>102898.26</v>
      </c>
      <c r="ES98" s="15">
        <f ca="1">_xll.DBRW($B$3,$R$37,$R$38,$R$40,$R$41,$R$42,$Q98,ES$2,ES$4,ES$3)</f>
        <v>102898.26</v>
      </c>
      <c r="ET98" s="15">
        <f ca="1">_xll.DBRW($B$3,$R$37,$R$38,$R$40,$R$41,$R$42,$Q98,ET$2,ET$4,ET$3)</f>
        <v>12.282570285278917</v>
      </c>
      <c r="EU98" s="15">
        <f ca="1">_xll.DBRW($B$3,$R$37,$R$38,$R$40,$R$41,$R$42,$Q98,EU$2,EU$4,EU$3)</f>
        <v>1</v>
      </c>
      <c r="EV98" s="15">
        <f ca="1">_xll.DBRW($B$3,$R$37,$R$38,$R$40,$R$41,$R$42,$Q98,EV$2,EV$4,EV$3)</f>
        <v>55.649762844830946</v>
      </c>
      <c r="EW98" s="15">
        <f ca="1">_xll.DBRW($B$3,$R$37,$R$38,$R$40,$R$41,$R$42,$Q98,EW$2,EW$4,EW$3)</f>
        <v>119097.13</v>
      </c>
      <c r="EX98" s="15">
        <f ca="1">_xll.DBRW($B$3,$R$37,$R$38,$R$40,$R$41,$R$42,$Q98,EX$2,EX$4,EX$3)</f>
        <v>119097.13</v>
      </c>
      <c r="EY98" s="15">
        <f ca="1">EO98-ET98</f>
        <v>8.7826547243568189</v>
      </c>
      <c r="EZ98" s="15">
        <f ca="1">EP98-EU98</f>
        <v>0</v>
      </c>
      <c r="FA98" s="15">
        <f ca="1">EQ98-EV98</f>
        <v>-7.0402017113385043</v>
      </c>
      <c r="FB98" s="15">
        <f ca="1">IF(AND(ER98&lt;&gt;0,EW98&lt;&gt;0),-1*EY98*ER98,0)</f>
        <v>-903719.88931709621</v>
      </c>
      <c r="FC98" s="15">
        <f ca="1">IF(AND(ER98&lt;&gt;0,EW98&lt;&gt;0,ES98&lt;&gt;0,EX98&lt;&gt;0),EZ98/EU98*$AC98,)</f>
        <v>0</v>
      </c>
      <c r="FD98" s="15">
        <f ca="1">IF(AND(ES98&lt;&gt;0,EX98&lt;&gt;0),FA98*EK98*ES98,)</f>
        <v>-313933.40874950145</v>
      </c>
      <c r="FE98" s="15">
        <f ca="1">IF(AND(ER98&lt;&gt;0,EW98&lt;&gt;0,ES98&lt;&gt;0,EX98&lt;&gt;0),$AM98-FB98-FC98-FD98-FH98,)</f>
        <v>154044.22938455857</v>
      </c>
      <c r="FF98" s="15">
        <f ca="1">IF(OR(ER98=0,EW98=0,ES98=0,EX98=0),$AM98-FB98-FC98-FD98-FH98,)</f>
        <v>0</v>
      </c>
      <c r="FG98" s="15">
        <f ca="1">SUM(FB98:FF98)</f>
        <v>-1063609.0686820392</v>
      </c>
      <c r="FH98" s="15">
        <f ca="1">IF($V98&lt;&gt;0,IF($V98&gt;0,$W98/$V98,-$W98/$V98))*$AH98</f>
        <v>358852.93868203874</v>
      </c>
      <c r="FI98" s="15">
        <f ca="1">SUM(FG98:FH98)</f>
        <v>-704756.13000000035</v>
      </c>
      <c r="FJ98" s="20"/>
      <c r="FK98" s="85">
        <f ca="1">BL98+CK98+DJ98+EI98+FH98</f>
        <v>1294385.4116610077</v>
      </c>
      <c r="FL98" s="21"/>
      <c r="FM98" s="22"/>
      <c r="FN98" s="104">
        <f ca="1">_xll.DBRW($B$3,$R$37,$R$38,$R$40,$R$41,$R$42,$Q98,FN$2,FN$4,FN$3)</f>
        <v>-878796.29000000074</v>
      </c>
      <c r="FO98" s="105">
        <f ca="1">IF(U98&lt;&gt;0,FN98/U98,0)</f>
        <v>-0.17569462837956148</v>
      </c>
      <c r="FP98" s="104">
        <f ca="1">_xll.DBRW($B$3,$R$37,$R$38,$R$40,$R$41,$R$42,$Q98,FP$2,FP$4,FP$3)</f>
        <v>1351327.71</v>
      </c>
      <c r="FQ98" s="105">
        <f ca="1">IF(V98&lt;&gt;0,FP98/V98,0)</f>
        <v>0.20389006696328879</v>
      </c>
      <c r="FR98" s="86">
        <f ca="1">FN98-FP98</f>
        <v>-2230124.0000000009</v>
      </c>
      <c r="FS98" s="103">
        <f ca="1">(FO98-FQ98)*100</f>
        <v>-37.95846953428503</v>
      </c>
      <c r="FT98" s="23"/>
      <c r="FV98" s="37"/>
      <c r="FW98" s="37"/>
      <c r="FX98" s="37"/>
      <c r="FY98" s="37"/>
      <c r="FZ98" s="37"/>
      <c r="GA98" s="37"/>
      <c r="GB98" s="37"/>
      <c r="GC98" s="37"/>
      <c r="GD98" s="37"/>
      <c r="GE98" s="37"/>
      <c r="GF98" s="37"/>
      <c r="GG98" s="37"/>
      <c r="GH98" s="37"/>
    </row>
    <row r="99" spans="1:190" ht="15" hidden="1" customHeight="1" x14ac:dyDescent="0.25">
      <c r="A99">
        <f ca="1">IF(ROW()=ROW($A$60),0,1)</f>
        <v>1</v>
      </c>
      <c r="D99" s="30"/>
      <c r="E99" s="30"/>
      <c r="F99" s="30">
        <f ca="1">IF(A99&lt;&gt;0,IF((AO99+BN99+CM99+DL99+EK99)&lt;&gt;0,ROUND((1-(AO99+BN99+CM99+DL99+EK99))-FO99,5),"VERIF. ELIGIBILITE PMM"),"CHECK "&amp;D84)</f>
        <v>0</v>
      </c>
      <c r="G99" s="30"/>
      <c r="H99" s="30"/>
      <c r="I99" s="30"/>
      <c r="J99" s="30">
        <f ca="1">IF(A99&lt;&gt;0,IF((AP99+BO99+CN99+DM99+EL99)&lt;&gt;0,ROUND((1-(AP99+BO99+CN99+DM99+EL99))-FQ99,5),"VERIF. ELIGIBILITE PMM"),"CHECK "&amp;D85)</f>
        <v>0</v>
      </c>
      <c r="K99" s="30">
        <f ca="1">IF(A99&lt;&gt;0,ROUND(W99+AR99+BQ99+CP99+DO99+EN99+FK99-FR99,5),"CHECK ")</f>
        <v>0</v>
      </c>
      <c r="L99" s="4"/>
      <c r="M99" s="9"/>
      <c r="N99" s="10"/>
      <c r="O99" s="9"/>
      <c r="P99" s="11"/>
      <c r="Q99" s="130" t="s">
        <v>222</v>
      </c>
      <c r="R99" s="130"/>
      <c r="S99" s="12"/>
      <c r="T99" s="13"/>
      <c r="U99" s="84">
        <f ca="1">_xll.DBRW($B$3,$R$37,$R$38,$R$40,$R$41,$R$42,$Q99,U$2,U$4,U$3)</f>
        <v>7476732.4700000007</v>
      </c>
      <c r="V99" s="84">
        <f ca="1">_xll.DBRW($B$3,$R$37,$R$38,$R$40,$R$41,$R$42,$Q99,V$2,V$4,V$3)</f>
        <v>9085508</v>
      </c>
      <c r="W99" s="85">
        <f ca="1">U99-V99</f>
        <v>-1608775.5299999993</v>
      </c>
      <c r="X99" s="106">
        <f ca="1">IF(V99&lt;&gt;0,W99/V99,0)</f>
        <v>-0.17707050943106312</v>
      </c>
      <c r="Y99" s="15">
        <f ca="1">_xll.DBRW($B$3,$R$37,$R$38,$R$40,$R$41,$R$42,$Q99,Y$2,Y$4,Y$3)</f>
        <v>-3095422.7999999989</v>
      </c>
      <c r="Z99" s="15">
        <f ca="1">_xll.DBRW($B$3,$R$37,$R$38,$R$40,$R$41,$R$42,$Q99,Z$2,Z$4,Z$3)</f>
        <v>-1241193.95</v>
      </c>
      <c r="AA99" s="15">
        <f ca="1">_xll.DBRW($B$3,$R$37,$R$38,$R$40,$R$41,$R$42,$Q99,AA$2,AA$4,AA$3)</f>
        <v>-867561.03000000014</v>
      </c>
      <c r="AB99" s="15">
        <f ca="1">_xll.DBRW($B$3,$R$37,$R$38,$R$40,$R$41,$R$42,$Q99,AB$2,AB$4,AB$3)</f>
        <v>-1499972.9100000004</v>
      </c>
      <c r="AC99" s="15">
        <f ca="1">_xll.DBRW($B$3,$R$37,$R$38,$R$40,$R$41,$R$42,$Q99,AC$2,AC$4,AC$3)</f>
        <v>-2104888.6599999997</v>
      </c>
      <c r="AD99" s="15">
        <f ca="1">_xll.DBRW($B$3,$R$37,$R$38,$R$40,$R$41,$R$42,$Q99,AD$2,AD$4,AD$3)</f>
        <v>-3114621</v>
      </c>
      <c r="AE99" s="15">
        <f ca="1">_xll.DBRW($B$3,$R$37,$R$38,$R$40,$R$41,$R$42,$Q99,AE$2,AE$4,AE$3)</f>
        <v>-759032.88458100008</v>
      </c>
      <c r="AF99" s="15">
        <f ca="1">_xll.DBRW($B$3,$R$37,$R$38,$R$40,$R$41,$R$42,$Q99,AF$2,AF$4,AF$3)</f>
        <v>-808265.3887949998</v>
      </c>
      <c r="AG99" s="15">
        <f ca="1">_xll.DBRW($B$3,$R$37,$R$38,$R$40,$R$41,$R$42,$Q99,AG$2,AG$4,AG$3)</f>
        <v>-1461995</v>
      </c>
      <c r="AH99" s="15">
        <f ca="1">_xll.DBRW($B$3,$R$37,$R$38,$R$40,$R$41,$R$42,$Q99,AH$2,AH$4,AH$3)</f>
        <v>-1857921</v>
      </c>
      <c r="AI99" s="15">
        <f ca="1">Y99-AD99</f>
        <v>19198.200000001118</v>
      </c>
      <c r="AJ99" s="15">
        <f ca="1">Z99-AE99</f>
        <v>-482161.06541899987</v>
      </c>
      <c r="AK99" s="15">
        <f ca="1">AA99-AF99</f>
        <v>-59295.641205000342</v>
      </c>
      <c r="AL99" s="15">
        <f ca="1">AB99-AG99</f>
        <v>-37977.910000000382</v>
      </c>
      <c r="AM99" s="15">
        <f ca="1">AC99-AH99</f>
        <v>-246967.65999999968</v>
      </c>
      <c r="AN99" s="20"/>
      <c r="AO99" s="16">
        <f ca="1">_xll.DBRW($B$3,$R$37,$R$38,$R$40,$R$41,$R$42,$Q99,AO$2,AO$4,AO$3)</f>
        <v>0.41400743070856444</v>
      </c>
      <c r="AP99" s="16">
        <f ca="1">_xll.DBRW($B$3,$R$37,$R$38,$R$40,$R$41,$R$42,$Q99,AP$2,AP$4,AP$3)</f>
        <v>0.34281198145442171</v>
      </c>
      <c r="AQ99" s="17">
        <f ca="1">-(AO99-AP99)*100</f>
        <v>-7.1195449254142726</v>
      </c>
      <c r="AR99" s="14">
        <f ca="1">$Y99-$AD99-BL99</f>
        <v>-532309.32715468609</v>
      </c>
      <c r="AS99" s="18">
        <f ca="1">_xll.DBRW($B$3,$R$37,$R$38,$R$40,$R$41,$R$42,$Q99,AS$2,AS$4,AS$3)</f>
        <v>26.174820877060586</v>
      </c>
      <c r="AT99" s="19">
        <f ca="1">_xll.DBRW($B$3,$R$37,$R$38,$R$40,$R$41,$R$42,$Q99,AT$2,AT$4,AT$3)</f>
        <v>5.9248276553106216E-2</v>
      </c>
      <c r="AU99" s="18">
        <f ca="1">_xll.DBRW($B$3,$R$37,$R$38,$R$40,$R$41,$R$42,$Q99,AU$2,AU$4,AU$3)</f>
        <v>3.7458579509018044</v>
      </c>
      <c r="AV99" s="15">
        <f ca="1">_xll.DBRW($B$3,$R$37,$R$38,$R$40,$R$41,$R$42,$Q99,AV$2,AV$4,AV$3)</f>
        <v>118259.56000000001</v>
      </c>
      <c r="AW99" s="15">
        <f ca="1">_xll.DBRW($B$3,$R$37,$R$38,$R$40,$R$41,$R$42,$Q99,AW$2,AW$4,AW$3)</f>
        <v>1996000</v>
      </c>
      <c r="AX99" s="18">
        <f ca="1">_xll.DBRW($B$3,$R$37,$R$38,$R$40,$R$41,$R$42,$Q99,AX$2,AX$4,AX$3)</f>
        <v>23.99646365422397</v>
      </c>
      <c r="AY99" s="19">
        <f ca="1">_xll.DBRW($B$3,$R$37,$R$38,$R$40,$R$41,$R$42,$Q99,AY$2,AY$4,AY$3)</f>
        <v>5.7922217015864516E-2</v>
      </c>
      <c r="AZ99" s="18">
        <f ca="1">_xll.DBRW($B$3,$R$37,$R$38,$R$40,$R$41,$R$42,$Q99,AZ$2,AZ$4,AZ$3)</f>
        <v>4.0544918222995738</v>
      </c>
      <c r="BA99" s="15">
        <f ca="1">_xll.DBRW($B$3,$R$37,$R$38,$R$40,$R$41,$R$42,$Q99,BA$2,BA$4,BA$3)</f>
        <v>129795</v>
      </c>
      <c r="BB99" s="15">
        <f ca="1">_xll.DBRW($B$3,$R$37,$R$38,$R$40,$R$41,$R$42,$Q99,BB$2,BB$4,BB$3)</f>
        <v>2240850</v>
      </c>
      <c r="BC99" s="18">
        <f ca="1">AS99-AX99</f>
        <v>2.1783572228366168</v>
      </c>
      <c r="BD99" s="18">
        <f ca="1">AT99-AY99</f>
        <v>1.3260595372417E-3</v>
      </c>
      <c r="BE99" s="18">
        <f ca="1">AU99-AZ99</f>
        <v>-0.30863387139776943</v>
      </c>
      <c r="BF99" s="15">
        <f ca="1">IF(AND(AV99&lt;&gt;0,BA99&lt;&gt;0),-1*BC99*AV99,0)</f>
        <v>-257611.56669548029</v>
      </c>
      <c r="BG99" s="15">
        <f ca="1">IF(AND(AV99&lt;&gt;0,BA99&lt;&gt;0,AW99&lt;&gt;0,BB99&lt;&gt;0),BD99/AY99*$Y99,)</f>
        <v>-70865.984370231396</v>
      </c>
      <c r="BH99" s="15">
        <f ca="1">IF(AND(AW99&lt;&gt;0,BB99&lt;&gt;0),BE99*AO99*AW99,)</f>
        <v>-255042.32538954791</v>
      </c>
      <c r="BI99" s="15">
        <f ca="1">IF(AND(AV99&lt;&gt;0,BA99&lt;&gt;0,AW99&lt;&gt;0,BB99&lt;&gt;0),$AI99-BF99-BG99-BH99-BL99,)</f>
        <v>51210.549300573417</v>
      </c>
      <c r="BJ99" s="15">
        <f ca="1">IF(OR(AV99=0,BA99=0,AW99=0,BB99=0),$AI99-BF99-BG99-BH99-BL99,)</f>
        <v>0</v>
      </c>
      <c r="BK99" s="15">
        <f ca="1">SUM(BF99:BJ99)</f>
        <v>-532309.32715468609</v>
      </c>
      <c r="BL99" s="15">
        <f ca="1">IF($V99&lt;&gt;0,IF($V99&gt;0,$W99/$V99,-$W99/$V99))*$AD99</f>
        <v>551507.52715468721</v>
      </c>
      <c r="BM99" s="15">
        <f ca="1">SUM(BK99:BL99)</f>
        <v>19198.200000001118</v>
      </c>
      <c r="BN99" s="16">
        <f ca="1">_xll.DBRW($B$3,$R$37,$R$38,$R$40,$R$41,$R$42,$Q99,BN$2,BN$4,BN$3)</f>
        <v>0.16600753804957261</v>
      </c>
      <c r="BO99" s="16">
        <f ca="1">_xll.DBRW($B$3,$R$37,$R$38,$R$40,$R$41,$R$42,$Q99,BO$2,BO$4,BO$3)</f>
        <v>8.3543252020800596E-2</v>
      </c>
      <c r="BP99" s="17">
        <f ca="1">-(BN99-BO99)*100</f>
        <v>-8.2464286028772005</v>
      </c>
      <c r="BQ99" s="14">
        <f ca="1">$Z99-$AE99-CK99</f>
        <v>-616563.40496668685</v>
      </c>
      <c r="BR99" s="15">
        <f ca="1">_xll.DBRW($B$3,$R$37,$R$38,$R$40,$R$41,$R$42,$Q99,BR$2,BR$4,BR$3)</f>
        <v>0.62184065631262531</v>
      </c>
      <c r="BS99" s="15">
        <f ca="1">_xll.DBRW($B$3,$R$37,$R$38,$R$40,$R$41,$R$42,$Q99,BS$2,BS$4,BS$3)</f>
        <v>1</v>
      </c>
      <c r="BT99" s="15">
        <f ca="1">_xll.DBRW($B$3,$R$37,$R$38,$R$40,$R$41,$R$42,$Q99,BT$2,BT$4,BT$3)</f>
        <v>3.7458579509018044</v>
      </c>
      <c r="BU99" s="15">
        <f ca="1">_xll.DBRW($B$3,$R$37,$R$38,$R$40,$R$41,$R$42,$Q99,BU$2,BU$4,BU$3)</f>
        <v>1996000</v>
      </c>
      <c r="BV99" s="15">
        <f ca="1">_xll.DBRW($B$3,$R$37,$R$38,$R$40,$R$41,$R$42,$Q99,BV$2,BV$4,BV$3)</f>
        <v>1996000</v>
      </c>
      <c r="BW99" s="15">
        <f ca="1">_xll.DBRW($B$3,$R$37,$R$38,$R$40,$R$41,$R$42,$Q99,BW$2,BW$4,BW$3)</f>
        <v>0.33872543212664835</v>
      </c>
      <c r="BX99" s="15">
        <f ca="1">_xll.DBRW($B$3,$R$37,$R$38,$R$40,$R$41,$R$42,$Q99,BX$2,BX$4,BX$3)</f>
        <v>1</v>
      </c>
      <c r="BY99" s="15">
        <f ca="1">_xll.DBRW($B$3,$R$37,$R$38,$R$40,$R$41,$R$42,$Q99,BY$2,BY$4,BY$3)</f>
        <v>4.0544918222995738</v>
      </c>
      <c r="BZ99" s="15">
        <f ca="1">_xll.DBRW($B$3,$R$37,$R$38,$R$40,$R$41,$R$42,$Q99,BZ$2,BZ$4,BZ$3)</f>
        <v>2240850</v>
      </c>
      <c r="CA99" s="15">
        <f ca="1">_xll.DBRW($B$3,$R$37,$R$38,$R$40,$R$41,$R$42,$Q99,CA$2,CA$4,CA$3)</f>
        <v>2240850</v>
      </c>
      <c r="CB99" s="15">
        <f ca="1">BR99-BW99</f>
        <v>0.28311522418597695</v>
      </c>
      <c r="CC99" s="15">
        <f ca="1">BS99-BX99</f>
        <v>0</v>
      </c>
      <c r="CD99" s="15">
        <f ca="1">BT99-BY99</f>
        <v>-0.30863387139776943</v>
      </c>
      <c r="CE99" s="15">
        <f ca="1">IF(AND(BU99&lt;&gt;0,BZ99&lt;&gt;0),-1*CB99*BU99,0)</f>
        <v>-565097.98747520999</v>
      </c>
      <c r="CF99" s="15">
        <f ca="1">IF(AND(BU99&lt;&gt;0,BZ99&lt;&gt;0,BV99&lt;&gt;0,CA99&lt;&gt;0),CC99/BX99*$Z99,)</f>
        <v>0</v>
      </c>
      <c r="CG99" s="15">
        <f ca="1">IF(AND(BV99&lt;&gt;0,CA99&lt;&gt;0),CD99*BN99*BV99,)</f>
        <v>-102266.15610230641</v>
      </c>
      <c r="CH99" s="15">
        <f ca="1">IF(AND(BU99&lt;&gt;0,BZ99&lt;&gt;0,BV99&lt;&gt;0,CA99&lt;&gt;0),$AJ99-CE99-CF99-CG99-CK99,)</f>
        <v>50800.738610829518</v>
      </c>
      <c r="CI99" s="15">
        <f ca="1">IF(OR(BU99=0,BZ99=0,BV99=0,CA99=0),$AJ99-CE99-CF99-CG99-CK99,)</f>
        <v>0</v>
      </c>
      <c r="CJ99" s="15">
        <f ca="1">SUM(CE99:CI99)</f>
        <v>-616563.40496668685</v>
      </c>
      <c r="CK99" s="15">
        <f ca="1">IF($V99&lt;&gt;0,IF($V99&gt;0,$W99/$V99,-$W99/$V99))*$AE99</f>
        <v>134402.33954768701</v>
      </c>
      <c r="CL99" s="15">
        <f ca="1">SUM(CJ99:CK99)</f>
        <v>-482161.06541899987</v>
      </c>
      <c r="CM99" s="16">
        <f ca="1">_xll.DBRW($B$3,$R$37,$R$38,$R$40,$R$41,$R$42,$Q99,CM$2,CM$4,CM$3)</f>
        <v>0.11603478303938829</v>
      </c>
      <c r="CN99" s="16">
        <f ca="1">_xll.DBRW($B$3,$R$37,$R$38,$R$40,$R$41,$R$42,$Q99,CN$2,CN$4,CN$3)</f>
        <v>8.8962046898753477E-2</v>
      </c>
      <c r="CO99" s="17">
        <f ca="1">-(CM99-CN99)*100</f>
        <v>-2.7072736140634808</v>
      </c>
      <c r="CP99" s="14">
        <f ca="1">$AA99-$AF99-DJ99</f>
        <v>-202415.60535442724</v>
      </c>
      <c r="CQ99" s="15">
        <f ca="1">_xll.DBRW($B$3,$R$37,$R$38,$R$40,$R$41,$R$42,$Q99,CQ$2,CQ$4,CQ$3)</f>
        <v>1.1416072831394819</v>
      </c>
      <c r="CR99" s="15">
        <f ca="1">_xll.DBRW($B$3,$R$37,$R$38,$R$40,$R$41,$R$42,$Q99,CR$2,CR$4,CR$3)</f>
        <v>0.38073496993987976</v>
      </c>
      <c r="CS99" s="15">
        <f ca="1">_xll.DBRW($B$3,$R$37,$R$38,$R$40,$R$41,$R$42,$Q99,CS$2,CS$4,CS$3)</f>
        <v>3.7458579509018044</v>
      </c>
      <c r="CT99" s="15">
        <f ca="1">_xll.DBRW($B$3,$R$37,$R$38,$R$40,$R$41,$R$42,$Q99,CT$2,CT$4,CT$3)</f>
        <v>759947</v>
      </c>
      <c r="CU99" s="15">
        <f ca="1">_xll.DBRW($B$3,$R$37,$R$38,$R$40,$R$41,$R$42,$Q99,CU$2,CU$4,CU$3)</f>
        <v>1996000</v>
      </c>
      <c r="CV99" s="15">
        <f ca="1">_xll.DBRW($B$3,$R$37,$R$38,$R$40,$R$41,$R$42,$Q99,CV$2,CV$4,CV$3)</f>
        <v>0.95897138623274314</v>
      </c>
      <c r="CW99" s="15">
        <f ca="1">_xll.DBRW($B$3,$R$37,$R$38,$R$40,$R$41,$R$42,$Q99,CW$2,CW$4,CW$3)</f>
        <v>0.37612789789588774</v>
      </c>
      <c r="CX99" s="15">
        <f ca="1">_xll.DBRW($B$3,$R$37,$R$38,$R$40,$R$41,$R$42,$Q99,CX$2,CX$4,CX$3)</f>
        <v>4.0544918222995738</v>
      </c>
      <c r="CY99" s="15">
        <f ca="1">_xll.DBRW($B$3,$R$37,$R$38,$R$40,$R$41,$R$42,$Q99,CY$2,CY$4,CY$3)</f>
        <v>842846.20000000007</v>
      </c>
      <c r="CZ99" s="15">
        <f ca="1">_xll.DBRW($B$3,$R$37,$R$38,$R$40,$R$41,$R$42,$Q99,CZ$2,CZ$4,CZ$3)</f>
        <v>2240850</v>
      </c>
      <c r="DA99" s="15">
        <f ca="1">CQ99-CV99</f>
        <v>0.18263589690673876</v>
      </c>
      <c r="DB99" s="15">
        <f ca="1">CR99-CW99</f>
        <v>4.6070720439920221E-3</v>
      </c>
      <c r="DC99" s="15">
        <f ca="1">CS99-CX99</f>
        <v>-0.30863387139776943</v>
      </c>
      <c r="DD99" s="15">
        <f ca="1">IF(AND(CT99&lt;&gt;0,CY99&lt;&gt;0),-1*DA99*CT99,0)</f>
        <v>-138793.6019465854</v>
      </c>
      <c r="DE99" s="15">
        <f ca="1">IF(AND(CT99&lt;&gt;0,CY99&lt;&gt;0,CU99&lt;&gt;0,CZ99&lt;&gt;0),DB99/CW99*$AA99,)</f>
        <v>-10626.481550901262</v>
      </c>
      <c r="DF99" s="15">
        <f ca="1">IF(AND(CU99&lt;&gt;0,CZ99&lt;&gt;0),DC99*CM99*CU99,)</f>
        <v>-71481.279555268295</v>
      </c>
      <c r="DG99" s="15">
        <f ca="1">IF(AND(CT99&lt;&gt;0,CY99&lt;&gt;0,CU99&lt;&gt;0,CZ99&lt;&gt;0),$AK99-DD99-DE99-DF99-DJ99,)</f>
        <v>18485.75769832771</v>
      </c>
      <c r="DH99" s="15">
        <f ca="1">IF(OR(CT99=0,CY99=0,CU99=0,CZ99=0),$AK99-DD99-DE99-DF99-DJ99,)</f>
        <v>0</v>
      </c>
      <c r="DI99" s="15">
        <f ca="1">SUM(DD99:DH99)</f>
        <v>-202415.60535442724</v>
      </c>
      <c r="DJ99" s="15">
        <f ca="1">IF($V99&lt;&gt;0,IF($V99&gt;0,$W99/$V99,-$W99/$V99))*$AF99</f>
        <v>143119.9641494269</v>
      </c>
      <c r="DK99" s="15">
        <f ca="1">SUM(DI99:DJ99)</f>
        <v>-59295.641205000342</v>
      </c>
      <c r="DL99" s="16">
        <f ca="1">_xll.DBRW($B$3,$R$37,$R$38,$R$40,$R$41,$R$42,$Q99,DL$2,DL$4,DL$3)</f>
        <v>0.20061877511580936</v>
      </c>
      <c r="DM99" s="16">
        <f ca="1">_xll.DBRW($B$3,$R$37,$R$38,$R$40,$R$41,$R$42,$Q99,DM$2,DM$4,DM$3)</f>
        <v>0.16091505285119995</v>
      </c>
      <c r="DN99" s="17">
        <f ca="1">-(DL99-DM99)*100</f>
        <v>-3.9703722264609413</v>
      </c>
      <c r="DO99" s="14">
        <f ca="1">$AB99-$AG99-EI99</f>
        <v>-296854.10943566752</v>
      </c>
      <c r="DP99" s="15">
        <f ca="1">_xll.DBRW($B$3,$R$37,$R$38,$R$40,$R$41,$R$42,$Q99,DP$2,DP$4,DP$3)</f>
        <v>0.82917242122719748</v>
      </c>
      <c r="DQ99" s="15">
        <f ca="1">_xll.DBRW($B$3,$R$37,$R$38,$R$40,$R$41,$R$42,$Q99,DQ$2,DQ$4,DQ$3)</f>
        <v>0.90631262525050105</v>
      </c>
      <c r="DR99" s="15">
        <f ca="1">_xll.DBRW($B$3,$R$37,$R$38,$R$40,$R$41,$R$42,$Q99,DR$2,DR$4,DR$3)</f>
        <v>3.7458579509018044</v>
      </c>
      <c r="DS99" s="15">
        <f ca="1">_xll.DBRW($B$3,$R$37,$R$38,$R$40,$R$41,$R$42,$Q99,DS$2,DS$4,DS$3)</f>
        <v>1809000</v>
      </c>
      <c r="DT99" s="15">
        <f ca="1">_xll.DBRW($B$3,$R$37,$R$38,$R$40,$R$41,$R$42,$Q99,DT$2,DT$4,DT$3)</f>
        <v>1996000</v>
      </c>
      <c r="DU99" s="15">
        <f ca="1">_xll.DBRW($B$3,$R$37,$R$38,$R$40,$R$41,$R$42,$Q99,DU$2,DU$4,DU$3)</f>
        <v>0.72019458128078817</v>
      </c>
      <c r="DV99" s="15">
        <f ca="1">_xll.DBRW($B$3,$R$37,$R$38,$R$40,$R$41,$R$42,$Q99,DV$2,DV$4,DV$3)</f>
        <v>0.90590624093535932</v>
      </c>
      <c r="DW99" s="15">
        <f ca="1">_xll.DBRW($B$3,$R$37,$R$38,$R$40,$R$41,$R$42,$Q99,DW$2,DW$4,DW$3)</f>
        <v>4.0544918222995738</v>
      </c>
      <c r="DX99" s="15">
        <f ca="1">_xll.DBRW($B$3,$R$37,$R$38,$R$40,$R$41,$R$42,$Q99,DX$2,DX$4,DX$3)</f>
        <v>2030000</v>
      </c>
      <c r="DY99" s="15">
        <f ca="1">_xll.DBRW($B$3,$R$37,$R$38,$R$40,$R$41,$R$42,$Q99,DY$2,DY$4,DY$3)</f>
        <v>2240850</v>
      </c>
      <c r="DZ99" s="15">
        <f ca="1">DP99-DU99</f>
        <v>0.10897783994640931</v>
      </c>
      <c r="EA99" s="15">
        <f ca="1">DQ99-DV99</f>
        <v>4.063843151417279E-4</v>
      </c>
      <c r="EB99" s="15">
        <f ca="1">DR99-DW99</f>
        <v>-0.30863387139776943</v>
      </c>
      <c r="EC99" s="15">
        <f ca="1">IF(AND(DS99&lt;&gt;0,DX99&lt;&gt;0),-1*DZ99*DS99,0)</f>
        <v>-197140.91246305444</v>
      </c>
      <c r="ED99" s="15">
        <f ca="1">IF(AND(DS99&lt;&gt;0,DX99&lt;&gt;0,DT99&lt;&gt;0,DY99&lt;&gt;0),EA99/DV99*$AB99,)</f>
        <v>-672.87919678322453</v>
      </c>
      <c r="EE99" s="15">
        <f ca="1">IF(AND(DT99&lt;&gt;0,DY99&lt;&gt;0),EB99*DL99*DT99,)</f>
        <v>-123587.82748118517</v>
      </c>
      <c r="EF99" s="15">
        <f ca="1">IF(AND(DS99&lt;&gt;0,DX99&lt;&gt;0,DT99&lt;&gt;0,DY99&lt;&gt;0),$AL99-EC99-ED99-EE99-EI99,)</f>
        <v>24547.509705355333</v>
      </c>
      <c r="EG99" s="15">
        <f ca="1">IF(OR(DS99=0,DX99=0,DT99=0,DY99=0),$AL99-EC99-ED99-EE99-EI99,)</f>
        <v>0</v>
      </c>
      <c r="EH99" s="15">
        <f ca="1">SUM(EC99:EG99)</f>
        <v>-296854.10943566752</v>
      </c>
      <c r="EI99" s="15">
        <f ca="1">IF($V99&lt;&gt;0,IF($V99&gt;0,$W99/$V99,-$W99/$V99))*$AG99</f>
        <v>258876.19943566713</v>
      </c>
      <c r="EJ99" s="15">
        <f ca="1">SUM(EH99:EI99)</f>
        <v>-37977.910000000382</v>
      </c>
      <c r="EK99" s="16">
        <f ca="1">_xll.DBRW($B$3,$R$37,$R$38,$R$40,$R$41,$R$42,$Q99,EK$2,EK$4,EK$3)</f>
        <v>0.28152520749481891</v>
      </c>
      <c r="EL99" s="16">
        <f ca="1">_xll.DBRW($B$3,$R$37,$R$38,$R$40,$R$41,$R$42,$Q99,EL$2,EL$4,EL$3)</f>
        <v>0.20449280326427538</v>
      </c>
      <c r="EM99" s="17">
        <f ca="1">-(EK99-EL99)*100</f>
        <v>-7.7032404230543525</v>
      </c>
      <c r="EN99" s="14">
        <f ca="1">$AC99-$AH99-FH99</f>
        <v>-575950.67795266991</v>
      </c>
      <c r="EO99" s="15">
        <f ca="1">_xll.DBRW($B$3,$R$37,$R$38,$R$40,$R$41,$R$42,$Q99,EO$2,EO$4,EO$3)</f>
        <v>1.0545534368737475</v>
      </c>
      <c r="EP99" s="15">
        <f ca="1">_xll.DBRW($B$3,$R$37,$R$38,$R$40,$R$41,$R$42,$Q99,EP$2,EP$4,EP$3)</f>
        <v>1</v>
      </c>
      <c r="EQ99" s="15">
        <f ca="1">_xll.DBRW($B$3,$R$37,$R$38,$R$40,$R$41,$R$42,$Q99,EQ$2,EQ$4,EQ$3)</f>
        <v>3.7458579509018044</v>
      </c>
      <c r="ER99" s="15">
        <f ca="1">_xll.DBRW($B$3,$R$37,$R$38,$R$40,$R$41,$R$42,$Q99,ER$2,ER$4,ER$3)</f>
        <v>1996000</v>
      </c>
      <c r="ES99" s="15">
        <f ca="1">_xll.DBRW($B$3,$R$37,$R$38,$R$40,$R$41,$R$42,$Q99,ES$2,ES$4,ES$3)</f>
        <v>1996000</v>
      </c>
      <c r="ET99" s="15">
        <f ca="1">_xll.DBRW($B$3,$R$37,$R$38,$R$40,$R$41,$R$42,$Q99,ET$2,ET$4,ET$3)</f>
        <v>0.82911439855412006</v>
      </c>
      <c r="EU99" s="15">
        <f ca="1">_xll.DBRW($B$3,$R$37,$R$38,$R$40,$R$41,$R$42,$Q99,EU$2,EU$4,EU$3)</f>
        <v>1</v>
      </c>
      <c r="EV99" s="15">
        <f ca="1">_xll.DBRW($B$3,$R$37,$R$38,$R$40,$R$41,$R$42,$Q99,EV$2,EV$4,EV$3)</f>
        <v>4.0544918222995738</v>
      </c>
      <c r="EW99" s="15">
        <f ca="1">_xll.DBRW($B$3,$R$37,$R$38,$R$40,$R$41,$R$42,$Q99,EW$2,EW$4,EW$3)</f>
        <v>2240850</v>
      </c>
      <c r="EX99" s="15">
        <f ca="1">_xll.DBRW($B$3,$R$37,$R$38,$R$40,$R$41,$R$42,$Q99,EX$2,EX$4,EX$3)</f>
        <v>2240850</v>
      </c>
      <c r="EY99" s="15">
        <f ca="1">EO99-ET99</f>
        <v>0.22543903831962742</v>
      </c>
      <c r="EZ99" s="15">
        <f ca="1">EP99-EU99</f>
        <v>0</v>
      </c>
      <c r="FA99" s="15">
        <f ca="1">EQ99-EV99</f>
        <v>-0.30863387139776943</v>
      </c>
      <c r="FB99" s="15">
        <f ca="1">IF(AND(ER99&lt;&gt;0,EW99&lt;&gt;0),-1*EY99*ER99,0)</f>
        <v>-449976.32048597635</v>
      </c>
      <c r="FC99" s="15">
        <f ca="1">IF(AND(ER99&lt;&gt;0,EW99&lt;&gt;0,ES99&lt;&gt;0,EX99&lt;&gt;0),EZ99/EU99*$AC99,)</f>
        <v>0</v>
      </c>
      <c r="FD99" s="15">
        <f ca="1">IF(AND(ES99&lt;&gt;0,EX99&lt;&gt;0),FA99*EK99*ES99,)</f>
        <v>-173428.87651163182</v>
      </c>
      <c r="FE99" s="15">
        <f ca="1">IF(AND(ER99&lt;&gt;0,EW99&lt;&gt;0,ES99&lt;&gt;0,EX99&lt;&gt;0),$AM99-FB99-FC99-FD99-FH99,)</f>
        <v>47454.519044938264</v>
      </c>
      <c r="FF99" s="15">
        <f ca="1">IF(OR(ER99=0,EW99=0,ES99=0,EX99=0),$AM99-FB99-FC99-FD99-FH99,)</f>
        <v>0</v>
      </c>
      <c r="FG99" s="15">
        <f ca="1">SUM(FB99:FF99)</f>
        <v>-575950.67795266991</v>
      </c>
      <c r="FH99" s="15">
        <f ca="1">IF($V99&lt;&gt;0,IF($V99&gt;0,$W99/$V99,-$W99/$V99))*$AH99</f>
        <v>328983.01795267023</v>
      </c>
      <c r="FI99" s="15">
        <f ca="1">SUM(FG99:FH99)</f>
        <v>-246967.65999999968</v>
      </c>
      <c r="FJ99" s="20"/>
      <c r="FK99" s="85">
        <f ca="1">BL99+CK99+DJ99+EI99+FH99</f>
        <v>1416889.0482401387</v>
      </c>
      <c r="FL99" s="21"/>
      <c r="FM99" s="22"/>
      <c r="FN99" s="104">
        <f ca="1">_xll.DBRW($B$3,$R$37,$R$38,$R$40,$R$41,$R$42,$Q99,FN$2,FN$4,FN$3)</f>
        <v>-1332306.8799999983</v>
      </c>
      <c r="FO99" s="105">
        <f ca="1">IF(U99&lt;&gt;0,FN99/U99,0)</f>
        <v>-0.17819373440815359</v>
      </c>
      <c r="FP99" s="104">
        <f ca="1">_xll.DBRW($B$3,$R$37,$R$38,$R$40,$R$41,$R$42,$Q99,FP$2,FP$4,FP$3)</f>
        <v>1083672.7266239985</v>
      </c>
      <c r="FQ99" s="105">
        <f ca="1">IF(V99&lt;&gt;0,FP99/V99,0)</f>
        <v>0.11927486351054872</v>
      </c>
      <c r="FR99" s="86">
        <f ca="1">FN99-FP99</f>
        <v>-2415979.606623997</v>
      </c>
      <c r="FS99" s="103">
        <f ca="1">(FO99-FQ99)*100</f>
        <v>-29.746859791870229</v>
      </c>
      <c r="FT99" s="23"/>
      <c r="FV99" s="37"/>
      <c r="FW99" s="37"/>
      <c r="FX99" s="37"/>
      <c r="FY99" s="37"/>
      <c r="FZ99" s="37"/>
      <c r="GA99" s="37"/>
      <c r="GB99" s="37"/>
      <c r="GC99" s="37"/>
      <c r="GD99" s="37"/>
      <c r="GE99" s="37"/>
      <c r="GF99" s="37"/>
      <c r="GG99" s="37"/>
      <c r="GH99" s="37"/>
    </row>
    <row r="100" spans="1:190" ht="15" hidden="1" customHeight="1" x14ac:dyDescent="0.25">
      <c r="A100">
        <f ca="1">IF(ROW()=ROW($A$60),0,1)</f>
        <v>1</v>
      </c>
      <c r="D100" s="30"/>
      <c r="E100" s="30"/>
      <c r="F100" s="30">
        <f ca="1">IF(A100&lt;&gt;0,IF((AO100+BN100+CM100+DL100+EK100)&lt;&gt;0,ROUND((1-(AO100+BN100+CM100+DL100+EK100))-FO100,5),"VERIF. ELIGIBILITE PMM"),"CHECK "&amp;D85)</f>
        <v>0</v>
      </c>
      <c r="G100" s="30"/>
      <c r="H100" s="30"/>
      <c r="I100" s="30"/>
      <c r="J100" s="30">
        <f ca="1">IF(A100&lt;&gt;0,IF((AP100+BO100+CN100+DM100+EL100)&lt;&gt;0,ROUND((1-(AP100+BO100+CN100+DM100+EL100))-FQ100,5),"VERIF. ELIGIBILITE PMM"),"CHECK "&amp;D86)</f>
        <v>0</v>
      </c>
      <c r="K100" s="30">
        <f ca="1">IF(A100&lt;&gt;0,ROUND(W100+AR100+BQ100+CP100+DO100+EN100+FK100-FR100,5),"CHECK ")</f>
        <v>0</v>
      </c>
      <c r="L100" s="4"/>
      <c r="M100" s="9"/>
      <c r="N100" s="10"/>
      <c r="O100" s="9"/>
      <c r="P100" s="11"/>
      <c r="Q100" s="130" t="s">
        <v>251</v>
      </c>
      <c r="R100" s="130"/>
      <c r="S100" s="12"/>
      <c r="T100" s="13"/>
      <c r="U100" s="84">
        <f ca="1">_xll.DBRW($B$3,$R$37,$R$38,$R$40,$R$41,$R$42,$Q100,U$2,U$4,U$3)</f>
        <v>10433394.539999999</v>
      </c>
      <c r="V100" s="84">
        <f ca="1">_xll.DBRW($B$3,$R$37,$R$38,$R$40,$R$41,$R$42,$Q100,V$2,V$4,V$3)</f>
        <v>12040472.179999996</v>
      </c>
      <c r="W100" s="85">
        <f ca="1">U100-V100</f>
        <v>-1607077.6399999969</v>
      </c>
      <c r="X100" s="106">
        <f ca="1">IF(V100&lt;&gt;0,W100/V100,0)</f>
        <v>-0.13347297481152415</v>
      </c>
      <c r="Y100" s="15">
        <f ca="1">_xll.DBRW($B$3,$R$37,$R$38,$R$40,$R$41,$R$42,$Q100,Y$2,Y$4,Y$3)</f>
        <v>-5110796.05</v>
      </c>
      <c r="Z100" s="15">
        <f ca="1">_xll.DBRW($B$3,$R$37,$R$38,$R$40,$R$41,$R$42,$Q100,Z$2,Z$4,Z$3)</f>
        <v>-1659272.72</v>
      </c>
      <c r="AA100" s="15">
        <f ca="1">_xll.DBRW($B$3,$R$37,$R$38,$R$40,$R$41,$R$42,$Q100,AA$2,AA$4,AA$3)</f>
        <v>-1256261.8499999999</v>
      </c>
      <c r="AB100" s="15">
        <f ca="1">_xll.DBRW($B$3,$R$37,$R$38,$R$40,$R$41,$R$42,$Q100,AB$2,AB$4,AB$3)</f>
        <v>-617672.51</v>
      </c>
      <c r="AC100" s="15">
        <f ca="1">_xll.DBRW($B$3,$R$37,$R$38,$R$40,$R$41,$R$42,$Q100,AC$2,AC$4,AC$3)</f>
        <v>-1649418.1499999992</v>
      </c>
      <c r="AD100" s="15">
        <f ca="1">_xll.DBRW($B$3,$R$37,$R$38,$R$40,$R$41,$R$42,$Q100,AD$2,AD$4,AD$3)</f>
        <v>-5863574.4330000002</v>
      </c>
      <c r="AE100" s="15">
        <f ca="1">_xll.DBRW($B$3,$R$37,$R$38,$R$40,$R$41,$R$42,$Q100,AE$2,AE$4,AE$3)</f>
        <v>-1804046.3255999999</v>
      </c>
      <c r="AF100" s="15">
        <f ca="1">_xll.DBRW($B$3,$R$37,$R$38,$R$40,$R$41,$R$42,$Q100,AF$2,AF$4,AF$3)</f>
        <v>-1381983.4839999999</v>
      </c>
      <c r="AG100" s="15">
        <f ca="1">_xll.DBRW($B$3,$R$37,$R$38,$R$40,$R$41,$R$42,$Q100,AG$2,AG$4,AG$3)</f>
        <v>-916565.7866969998</v>
      </c>
      <c r="AH100" s="15">
        <f ca="1">_xll.DBRW($B$3,$R$37,$R$38,$R$40,$R$41,$R$42,$Q100,AH$2,AH$4,AH$3)</f>
        <v>-1923440.3386799991</v>
      </c>
      <c r="AI100" s="15">
        <f ca="1">Y100-AD100</f>
        <v>752778.38300000038</v>
      </c>
      <c r="AJ100" s="15">
        <f ca="1">Z100-AE100</f>
        <v>144773.60559999989</v>
      </c>
      <c r="AK100" s="15">
        <f ca="1">AA100-AF100</f>
        <v>125721.63400000008</v>
      </c>
      <c r="AL100" s="15">
        <f ca="1">AB100-AG100</f>
        <v>298893.27669699979</v>
      </c>
      <c r="AM100" s="15">
        <f ca="1">AC100-AH100</f>
        <v>274022.1886799999</v>
      </c>
      <c r="AN100" s="20"/>
      <c r="AO100" s="16">
        <f ca="1">_xll.DBRW($B$3,$R$37,$R$38,$R$40,$R$41,$R$42,$Q100,AO$2,AO$4,AO$3)</f>
        <v>0.4898497828684622</v>
      </c>
      <c r="AP100" s="16">
        <f ca="1">_xll.DBRW($B$3,$R$37,$R$38,$R$40,$R$41,$R$42,$Q100,AP$2,AP$4,AP$3)</f>
        <v>0.48698874473874665</v>
      </c>
      <c r="AQ100" s="17">
        <f ca="1">-(AO100-AP100)*100</f>
        <v>-0.2861038129715554</v>
      </c>
      <c r="AR100" s="14">
        <f ca="1">$Y100-$AD100-BL100</f>
        <v>-29850.339601305663</v>
      </c>
      <c r="AS100" s="18">
        <f ca="1">_xll.DBRW($B$3,$R$37,$R$38,$R$40,$R$41,$R$42,$Q100,AS$2,AS$4,AS$3)</f>
        <v>37.367128118568566</v>
      </c>
      <c r="AT100" s="19">
        <f ca="1">_xll.DBRW($B$3,$R$37,$R$38,$R$40,$R$41,$R$42,$Q100,AT$2,AT$4,AT$3)</f>
        <v>1.6088641042395853</v>
      </c>
      <c r="AU100" s="18">
        <f ca="1">_xll.DBRW($B$3,$R$37,$R$38,$R$40,$R$41,$R$42,$Q100,AU$2,AU$4,AU$3)</f>
        <v>122.72870829184403</v>
      </c>
      <c r="AV100" s="15">
        <f ca="1">_xll.DBRW($B$3,$R$37,$R$38,$R$40,$R$41,$R$42,$Q100,AV$2,AV$4,AV$3)</f>
        <v>136772.51389999999</v>
      </c>
      <c r="AW100" s="15">
        <f ca="1">_xll.DBRW($B$3,$R$37,$R$38,$R$40,$R$41,$R$42,$Q100,AW$2,AW$4,AW$3)</f>
        <v>85011.85</v>
      </c>
      <c r="AX100" s="18">
        <f ca="1">_xll.DBRW($B$3,$R$37,$R$38,$R$40,$R$41,$R$42,$Q100,AX$2,AX$4,AX$3)</f>
        <v>36.307585170346265</v>
      </c>
      <c r="AY100" s="19">
        <f ca="1">_xll.DBRW($B$3,$R$37,$R$38,$R$40,$R$41,$R$42,$Q100,AY$2,AY$4,AY$3)</f>
        <v>1.6766354301879078</v>
      </c>
      <c r="AZ100" s="18">
        <f ca="1">_xll.DBRW($B$3,$R$37,$R$38,$R$40,$R$41,$R$42,$Q100,AZ$2,AZ$4,AZ$3)</f>
        <v>125.00203411030539</v>
      </c>
      <c r="BA100" s="15">
        <f ca="1">_xll.DBRW($B$3,$R$37,$R$38,$R$40,$R$41,$R$42,$Q100,BA$2,BA$4,BA$3)</f>
        <v>161497.23000000001</v>
      </c>
      <c r="BB100" s="15">
        <f ca="1">_xll.DBRW($B$3,$R$37,$R$38,$R$40,$R$41,$R$42,$Q100,BB$2,BB$4,BB$3)</f>
        <v>96322.21</v>
      </c>
      <c r="BC100" s="18">
        <f ca="1">AS100-AX100</f>
        <v>1.0595429482223011</v>
      </c>
      <c r="BD100" s="18">
        <f ca="1">AT100-AY100</f>
        <v>-6.7771325948322581E-2</v>
      </c>
      <c r="BE100" s="18">
        <f ca="1">AU100-AZ100</f>
        <v>-2.2733258184613589</v>
      </c>
      <c r="BF100" s="15">
        <f ca="1">IF(AND(AV100&lt;&gt;0,BA100&lt;&gt;0),-1*BC100*AV100,0)</f>
        <v>-144916.35261338166</v>
      </c>
      <c r="BG100" s="15">
        <f ca="1">IF(AND(AV100&lt;&gt;0,BA100&lt;&gt;0,AW100&lt;&gt;0,BB100&lt;&gt;0),BD100/AY100*$Y100,)</f>
        <v>206583.62499302003</v>
      </c>
      <c r="BH100" s="15">
        <f ca="1">IF(AND(AW100&lt;&gt;0,BB100&lt;&gt;0),BE100*AO100*AW100,)</f>
        <v>-94668.189497497064</v>
      </c>
      <c r="BI100" s="15">
        <f ca="1">IF(AND(AV100&lt;&gt;0,BA100&lt;&gt;0,AW100&lt;&gt;0,BB100&lt;&gt;0),$AI100-BF100-BG100-BH100-BL100,)</f>
        <v>3150.5775165529922</v>
      </c>
      <c r="BJ100" s="15">
        <f ca="1">IF(OR(AV100=0,BA100=0,AW100=0,BB100=0),$AI100-BF100-BG100-BH100-BL100,)</f>
        <v>0</v>
      </c>
      <c r="BK100" s="15">
        <f ca="1">SUM(BF100:BJ100)</f>
        <v>-29850.339601305706</v>
      </c>
      <c r="BL100" s="15">
        <f ca="1">IF($V100&lt;&gt;0,IF($V100&gt;0,$W100/$V100,-$W100/$V100))*$AD100</f>
        <v>782628.72260130604</v>
      </c>
      <c r="BM100" s="15">
        <f ca="1">SUM(BK100:BL100)</f>
        <v>752778.38300000038</v>
      </c>
      <c r="BN100" s="16">
        <f ca="1">_xll.DBRW($B$3,$R$37,$R$38,$R$40,$R$41,$R$42,$Q100,BN$2,BN$4,BN$3)</f>
        <v>0.15903479099142739</v>
      </c>
      <c r="BO100" s="16">
        <f ca="1">_xll.DBRW($B$3,$R$37,$R$38,$R$40,$R$41,$R$42,$Q100,BO$2,BO$4,BO$3)</f>
        <v>0.1498318586372914</v>
      </c>
      <c r="BP100" s="17">
        <f ca="1">-(BN100-BO100)*100</f>
        <v>-0.92029323541359953</v>
      </c>
      <c r="BQ100" s="14">
        <f ca="1">$Z100-$AE100-CK100</f>
        <v>-96017.824175631569</v>
      </c>
      <c r="BR100" s="15">
        <f ca="1">_xll.DBRW($B$3,$R$37,$R$38,$R$40,$R$41,$R$42,$Q100,BR$2,BR$4,BR$3)</f>
        <v>0.40884545890226159</v>
      </c>
      <c r="BS100" s="15">
        <f ca="1">_xll.DBRW($B$3,$R$37,$R$38,$R$40,$R$41,$R$42,$Q100,BS$2,BS$4,BS$3)</f>
        <v>47.739638650376385</v>
      </c>
      <c r="BT100" s="15">
        <f ca="1">_xll.DBRW($B$3,$R$37,$R$38,$R$40,$R$41,$R$42,$Q100,BT$2,BT$4,BT$3)</f>
        <v>122.72870829184403</v>
      </c>
      <c r="BU100" s="15">
        <f ca="1">_xll.DBRW($B$3,$R$37,$R$38,$R$40,$R$41,$R$42,$Q100,BU$2,BU$4,BU$3)</f>
        <v>4058435</v>
      </c>
      <c r="BV100" s="15">
        <f ca="1">_xll.DBRW($B$3,$R$37,$R$38,$R$40,$R$41,$R$42,$Q100,BV$2,BV$4,BV$3)</f>
        <v>85011.85</v>
      </c>
      <c r="BW100" s="15">
        <f ca="1">_xll.DBRW($B$3,$R$37,$R$38,$R$40,$R$41,$R$42,$Q100,BW$2,BW$4,BW$3)</f>
        <v>0.38327194541649107</v>
      </c>
      <c r="BX100" s="15">
        <f ca="1">_xll.DBRW($B$3,$R$37,$R$38,$R$40,$R$41,$R$42,$Q100,BX$2,BX$4,BX$3)</f>
        <v>48.866835488928253</v>
      </c>
      <c r="BY100" s="15">
        <f ca="1">_xll.DBRW($B$3,$R$37,$R$38,$R$40,$R$41,$R$42,$Q100,BY$2,BY$4,BY$3)</f>
        <v>125.00203411030539</v>
      </c>
      <c r="BZ100" s="15">
        <f ca="1">_xll.DBRW($B$3,$R$37,$R$38,$R$40,$R$41,$R$42,$Q100,BZ$2,BZ$4,BZ$3)</f>
        <v>4706961.59</v>
      </c>
      <c r="CA100" s="15">
        <f ca="1">_xll.DBRW($B$3,$R$37,$R$38,$R$40,$R$41,$R$42,$Q100,CA$2,CA$4,CA$3)</f>
        <v>96322.21</v>
      </c>
      <c r="CB100" s="15">
        <f ca="1">BR100-BW100</f>
        <v>2.5573513485770527E-2</v>
      </c>
      <c r="CC100" s="15">
        <f ca="1">BS100-BX100</f>
        <v>-1.1271968385518676</v>
      </c>
      <c r="CD100" s="15">
        <f ca="1">BT100-BY100</f>
        <v>-2.2733258184613589</v>
      </c>
      <c r="CE100" s="15">
        <f ca="1">IF(AND(BU100&lt;&gt;0,BZ100&lt;&gt;0),-1*CB100*BU100,0)</f>
        <v>-103788.44220362311</v>
      </c>
      <c r="CF100" s="15">
        <f ca="1">IF(AND(BU100&lt;&gt;0,BZ100&lt;&gt;0,BV100&lt;&gt;0,CA100&lt;&gt;0),CC100/BX100*$Z100,)</f>
        <v>38273.9529901239</v>
      </c>
      <c r="CG100" s="15">
        <f ca="1">IF(AND(BV100&lt;&gt;0,CA100&lt;&gt;0),CD100*BN100*BV100,)</f>
        <v>-30735.005417597793</v>
      </c>
      <c r="CH100" s="15">
        <f ca="1">IF(AND(BU100&lt;&gt;0,BZ100&lt;&gt;0,BV100&lt;&gt;0,CA100&lt;&gt;0),$AJ100-CE100-CF100-CG100-CK100,)</f>
        <v>231.6704554654716</v>
      </c>
      <c r="CI100" s="15">
        <f ca="1">IF(OR(BU100=0,BZ100=0,BV100=0,CA100=0),$AJ100-CE100-CF100-CG100-CK100,)</f>
        <v>0</v>
      </c>
      <c r="CJ100" s="15">
        <f ca="1">SUM(CE100:CI100)</f>
        <v>-96017.82417563154</v>
      </c>
      <c r="CK100" s="15">
        <f ca="1">IF($V100&lt;&gt;0,IF($V100&gt;0,$W100/$V100,-$W100/$V100))*$AE100</f>
        <v>240791.42977563146</v>
      </c>
      <c r="CL100" s="15">
        <f ca="1">SUM(CJ100:CK100)</f>
        <v>144773.60559999992</v>
      </c>
      <c r="CM100" s="16">
        <f ca="1">_xll.DBRW($B$3,$R$37,$R$38,$R$40,$R$41,$R$42,$Q100,CM$2,CM$4,CM$3)</f>
        <v>0.12040777765890946</v>
      </c>
      <c r="CN100" s="16">
        <f ca="1">_xll.DBRW($B$3,$R$37,$R$38,$R$40,$R$41,$R$42,$Q100,CN$2,CN$4,CN$3)</f>
        <v>0.11477818006967896</v>
      </c>
      <c r="CO100" s="17">
        <f ca="1">-(CM100-CN100)*100</f>
        <v>-0.56295975892304972</v>
      </c>
      <c r="CP100" s="14">
        <f ca="1">$AA100-$AF100-DJ100</f>
        <v>-58735.812749874312</v>
      </c>
      <c r="CQ100" s="15">
        <f ca="1">_xll.DBRW($B$3,$R$37,$R$38,$R$40,$R$41,$R$42,$Q100,CQ$2,CQ$4,CQ$3)</f>
        <v>1.0280744032584608</v>
      </c>
      <c r="CR100" s="15">
        <f ca="1">_xll.DBRW($B$3,$R$37,$R$38,$R$40,$R$41,$R$42,$Q100,CR$2,CR$4,CR$3)</f>
        <v>14.373950925665067</v>
      </c>
      <c r="CS100" s="15">
        <f ca="1">_xll.DBRW($B$3,$R$37,$R$38,$R$40,$R$41,$R$42,$Q100,CS$2,CS$4,CS$3)</f>
        <v>122.72870829184403</v>
      </c>
      <c r="CT100" s="15">
        <f ca="1">_xll.DBRW($B$3,$R$37,$R$38,$R$40,$R$41,$R$42,$Q100,CT$2,CT$4,CT$3)</f>
        <v>1221956.1599999999</v>
      </c>
      <c r="CU100" s="15">
        <f ca="1">_xll.DBRW($B$3,$R$37,$R$38,$R$40,$R$41,$R$42,$Q100,CU$2,CU$4,CU$3)</f>
        <v>85011.85</v>
      </c>
      <c r="CV100" s="15">
        <f ca="1">_xll.DBRW($B$3,$R$37,$R$38,$R$40,$R$41,$R$42,$Q100,CV$2,CV$4,CV$3)</f>
        <v>1.0115763294663547</v>
      </c>
      <c r="CW100" s="15">
        <f ca="1">_xll.DBRW($B$3,$R$37,$R$38,$R$40,$R$41,$R$42,$Q100,CW$2,CW$4,CW$3)</f>
        <v>14.183315249930414</v>
      </c>
      <c r="CX100" s="15">
        <f ca="1">_xll.DBRW($B$3,$R$37,$R$38,$R$40,$R$41,$R$42,$Q100,CX$2,CX$4,CX$3)</f>
        <v>125.00203411030539</v>
      </c>
      <c r="CY100" s="15">
        <f ca="1">_xll.DBRW($B$3,$R$37,$R$38,$R$40,$R$41,$R$42,$Q100,CY$2,CY$4,CY$3)</f>
        <v>1366168.27</v>
      </c>
      <c r="CZ100" s="15">
        <f ca="1">_xll.DBRW($B$3,$R$37,$R$38,$R$40,$R$41,$R$42,$Q100,CZ$2,CZ$4,CZ$3)</f>
        <v>96322.21</v>
      </c>
      <c r="DA100" s="15">
        <f ca="1">CQ100-CV100</f>
        <v>1.6498073792106105E-2</v>
      </c>
      <c r="DB100" s="15">
        <f ca="1">CR100-CW100</f>
        <v>0.19063567573465257</v>
      </c>
      <c r="DC100" s="15">
        <f ca="1">CS100-CX100</f>
        <v>-2.2733258184613589</v>
      </c>
      <c r="DD100" s="15">
        <f ca="1">IF(AND(CT100&lt;&gt;0,CY100&lt;&gt;0),-1*DA100*CT100,0)</f>
        <v>-20159.922898398614</v>
      </c>
      <c r="DE100" s="15">
        <f ca="1">IF(AND(CT100&lt;&gt;0,CY100&lt;&gt;0,CU100&lt;&gt;0,CZ100&lt;&gt;0),DB100/CW100*$AA100,)</f>
        <v>-16885.214948288602</v>
      </c>
      <c r="DF100" s="15">
        <f ca="1">IF(AND(CU100&lt;&gt;0,CZ100&lt;&gt;0),DC100*CM100*CU100,)</f>
        <v>-23269.962978521955</v>
      </c>
      <c r="DG100" s="15">
        <f ca="1">IF(AND(CT100&lt;&gt;0,CY100&lt;&gt;0,CU100&lt;&gt;0,CZ100&lt;&gt;0),$AK100-DD100-DE100-DF100-DJ100,)</f>
        <v>1579.2880753348581</v>
      </c>
      <c r="DH100" s="15">
        <f ca="1">IF(OR(CT100=0,CY100=0,CU100=0,CZ100=0),$AK100-DD100-DE100-DF100-DJ100,)</f>
        <v>0</v>
      </c>
      <c r="DI100" s="15">
        <f ca="1">SUM(DD100:DH100)</f>
        <v>-58735.812749874312</v>
      </c>
      <c r="DJ100" s="15">
        <f ca="1">IF($V100&lt;&gt;0,IF($V100&gt;0,$W100/$V100,-$W100/$V100))*$AF100</f>
        <v>184457.44674987439</v>
      </c>
      <c r="DK100" s="15">
        <f ca="1">SUM(DI100:DJ100)</f>
        <v>125721.63400000008</v>
      </c>
      <c r="DL100" s="16">
        <f ca="1">_xll.DBRW($B$3,$R$37,$R$38,$R$40,$R$41,$R$42,$Q100,DL$2,DL$4,DL$3)</f>
        <v>5.9201490716366587E-2</v>
      </c>
      <c r="DM100" s="16">
        <f ca="1">_xll.DBRW($B$3,$R$37,$R$38,$R$40,$R$41,$R$42,$Q100,DM$2,DM$4,DM$3)</f>
        <v>7.6123741078815393E-2</v>
      </c>
      <c r="DN100" s="17">
        <f ca="1">-(DL100-DM100)*100</f>
        <v>1.6922250362448807</v>
      </c>
      <c r="DO100" s="14">
        <f ca="1">$AB100-$AG100-EI100</f>
        <v>176556.51453608632</v>
      </c>
      <c r="DP100" s="15">
        <f ca="1">_xll.DBRW($B$3,$R$37,$R$38,$R$40,$R$41,$R$42,$Q100,DP$2,DP$4,DP$3)</f>
        <v>8664.7446292585155</v>
      </c>
      <c r="DQ100" s="15">
        <f ca="1">_xll.DBRW($B$3,$R$37,$R$38,$R$40,$R$41,$R$42,$Q100,DQ$2,DQ$4,DQ$3)</f>
        <v>8.385385600444442E-4</v>
      </c>
      <c r="DR100" s="15">
        <f ca="1">_xll.DBRW($B$3,$R$37,$R$38,$R$40,$R$41,$R$42,$Q100,DR$2,DR$4,DR$3)</f>
        <v>122.72870829184403</v>
      </c>
      <c r="DS100" s="15">
        <f ca="1">_xll.DBRW($B$3,$R$37,$R$38,$R$40,$R$41,$R$42,$Q100,DS$2,DS$4,DS$3)</f>
        <v>71.285714285714292</v>
      </c>
      <c r="DT100" s="15">
        <f ca="1">_xll.DBRW($B$3,$R$37,$R$38,$R$40,$R$41,$R$42,$Q100,DT$2,DT$4,DT$3)</f>
        <v>85011.85</v>
      </c>
      <c r="DU100" s="15">
        <f ca="1">_xll.DBRW($B$3,$R$37,$R$38,$R$40,$R$41,$R$42,$Q100,DU$2,DU$4,DU$3)</f>
        <v>13478.908627897057</v>
      </c>
      <c r="DV100" s="15">
        <f ca="1">_xll.DBRW($B$3,$R$37,$R$38,$R$40,$R$41,$R$42,$Q100,DV$2,DV$4,DV$3)</f>
        <v>7.0596386856157053E-4</v>
      </c>
      <c r="DW100" s="15">
        <f ca="1">_xll.DBRW($B$3,$R$37,$R$38,$R$40,$R$41,$R$42,$Q100,DW$2,DW$4,DW$3)</f>
        <v>125.00203411030539</v>
      </c>
      <c r="DX100" s="15">
        <f ca="1">_xll.DBRW($B$3,$R$37,$R$38,$R$40,$R$41,$R$42,$Q100,DX$2,DX$4,DX$3)</f>
        <v>68</v>
      </c>
      <c r="DY100" s="15">
        <f ca="1">_xll.DBRW($B$3,$R$37,$R$38,$R$40,$R$41,$R$42,$Q100,DY$2,DY$4,DY$3)</f>
        <v>96322.21</v>
      </c>
      <c r="DZ100" s="15">
        <f ca="1">DP100-DU100</f>
        <v>-4814.1639986385417</v>
      </c>
      <c r="EA100" s="15">
        <f ca="1">DQ100-DV100</f>
        <v>1.3257469148287367E-4</v>
      </c>
      <c r="EB100" s="15">
        <f ca="1">DR100-DW100</f>
        <v>-2.2733258184613589</v>
      </c>
      <c r="EC100" s="15">
        <f ca="1">IF(AND(DS100&lt;&gt;0,DX100&lt;&gt;0),-1*DZ100*DS100,0)</f>
        <v>343181.11933151894</v>
      </c>
      <c r="ED100" s="15">
        <f ca="1">IF(AND(DS100&lt;&gt;0,DX100&lt;&gt;0,DT100&lt;&gt;0,DY100&lt;&gt;0),EA100/DV100*$AB100,)</f>
        <v>-115994.24007003606</v>
      </c>
      <c r="EE100" s="15">
        <f ca="1">IF(AND(DT100&lt;&gt;0,DY100&lt;&gt;0),EB100*DL100*DT100,)</f>
        <v>-11441.258397324355</v>
      </c>
      <c r="EF100" s="15">
        <f ca="1">IF(AND(DS100&lt;&gt;0,DX100&lt;&gt;0,DT100&lt;&gt;0,DY100&lt;&gt;0),$AL100-EC100-ED100-EE100-EI100,)</f>
        <v>-39189.106328072201</v>
      </c>
      <c r="EG100" s="15">
        <f ca="1">IF(OR(DS100=0,DX100=0,DT100=0,DY100=0),$AL100-EC100-ED100-EE100-EI100,)</f>
        <v>0</v>
      </c>
      <c r="EH100" s="15">
        <f ca="1">SUM(EC100:EG100)</f>
        <v>176556.51453608632</v>
      </c>
      <c r="EI100" s="15">
        <f ca="1">IF($V100&lt;&gt;0,IF($V100&gt;0,$W100/$V100,-$W100/$V100))*$AG100</f>
        <v>122336.76216091347</v>
      </c>
      <c r="EJ100" s="15">
        <f ca="1">SUM(EH100:EI100)</f>
        <v>298893.27669699979</v>
      </c>
      <c r="EK100" s="16">
        <f ca="1">_xll.DBRW($B$3,$R$37,$R$38,$R$40,$R$41,$R$42,$Q100,EK$2,EK$4,EK$3)</f>
        <v>0.15809026905638324</v>
      </c>
      <c r="EL100" s="16">
        <f ca="1">_xll.DBRW($B$3,$R$37,$R$38,$R$40,$R$41,$R$42,$Q100,EL$2,EL$4,EL$3)</f>
        <v>0.15974791602234326</v>
      </c>
      <c r="EM100" s="17">
        <f ca="1">-(EK100-EL100)*100</f>
        <v>0.1657646965960019</v>
      </c>
      <c r="EN100" s="14">
        <f ca="1">$AC100-$AH100-FH100</f>
        <v>17294.884803894907</v>
      </c>
      <c r="EO100" s="15">
        <f ca="1">_xll.DBRW($B$3,$R$37,$R$38,$R$40,$R$41,$R$42,$Q100,EO$2,EO$4,EO$3)</f>
        <v>19.402214514799994</v>
      </c>
      <c r="EP100" s="15">
        <f ca="1">_xll.DBRW($B$3,$R$37,$R$38,$R$40,$R$41,$R$42,$Q100,EP$2,EP$4,EP$3)</f>
        <v>1</v>
      </c>
      <c r="EQ100" s="15">
        <f ca="1">_xll.DBRW($B$3,$R$37,$R$38,$R$40,$R$41,$R$42,$Q100,EQ$2,EQ$4,EQ$3)</f>
        <v>122.72870829184403</v>
      </c>
      <c r="ER100" s="15">
        <f ca="1">_xll.DBRW($B$3,$R$37,$R$38,$R$40,$R$41,$R$42,$Q100,ER$2,ER$4,ER$3)</f>
        <v>85011.85</v>
      </c>
      <c r="ES100" s="15">
        <f ca="1">_xll.DBRW($B$3,$R$37,$R$38,$R$40,$R$41,$R$42,$Q100,ES$2,ES$4,ES$3)</f>
        <v>85011.85</v>
      </c>
      <c r="ET100" s="15">
        <f ca="1">_xll.DBRW($B$3,$R$37,$R$38,$R$40,$R$41,$R$42,$Q100,ET$2,ET$4,ET$3)</f>
        <v>19.96881444767515</v>
      </c>
      <c r="EU100" s="15">
        <f ca="1">_xll.DBRW($B$3,$R$37,$R$38,$R$40,$R$41,$R$42,$Q100,EU$2,EU$4,EU$3)</f>
        <v>1</v>
      </c>
      <c r="EV100" s="15">
        <f ca="1">_xll.DBRW($B$3,$R$37,$R$38,$R$40,$R$41,$R$42,$Q100,EV$2,EV$4,EV$3)</f>
        <v>125.00203411030539</v>
      </c>
      <c r="EW100" s="15">
        <f ca="1">_xll.DBRW($B$3,$R$37,$R$38,$R$40,$R$41,$R$42,$Q100,EW$2,EW$4,EW$3)</f>
        <v>96322.21</v>
      </c>
      <c r="EX100" s="15">
        <f ca="1">_xll.DBRW($B$3,$R$37,$R$38,$R$40,$R$41,$R$42,$Q100,EX$2,EX$4,EX$3)</f>
        <v>96322.21</v>
      </c>
      <c r="EY100" s="15">
        <f ca="1">EO100-ET100</f>
        <v>-0.56659993287515675</v>
      </c>
      <c r="EZ100" s="15">
        <f ca="1">EP100-EU100</f>
        <v>0</v>
      </c>
      <c r="FA100" s="15">
        <f ca="1">EQ100-EV100</f>
        <v>-2.2733258184613589</v>
      </c>
      <c r="FB100" s="15">
        <f ca="1">IF(AND(ER100&lt;&gt;0,EW100&lt;&gt;0),-1*EY100*ER100,0)</f>
        <v>48167.708503592898</v>
      </c>
      <c r="FC100" s="15">
        <f ca="1">IF(AND(ER100&lt;&gt;0,EW100&lt;&gt;0,ES100&lt;&gt;0,EX100&lt;&gt;0),EZ100/EU100*$AC100,)</f>
        <v>0</v>
      </c>
      <c r="FD100" s="15">
        <f ca="1">IF(AND(ES100&lt;&gt;0,EX100&lt;&gt;0),FA100*EK100*ES100,)</f>
        <v>-30552.467454617185</v>
      </c>
      <c r="FE100" s="15">
        <f ca="1">IF(AND(ER100&lt;&gt;0,EW100&lt;&gt;0,ES100&lt;&gt;0,EX100&lt;&gt;0),$AM100-FB100-FC100-FD100-FH100,)</f>
        <v>-320.35624508082401</v>
      </c>
      <c r="FF100" s="15">
        <f ca="1">IF(OR(ER100=0,EW100=0,ES100=0,EX100=0),$AM100-FB100-FC100-FD100-FH100,)</f>
        <v>0</v>
      </c>
      <c r="FG100" s="15">
        <f ca="1">SUM(FB100:FF100)</f>
        <v>17294.884803894889</v>
      </c>
      <c r="FH100" s="15">
        <f ca="1">IF($V100&lt;&gt;0,IF($V100&gt;0,$W100/$V100,-$W100/$V100))*$AH100</f>
        <v>256727.303876105</v>
      </c>
      <c r="FI100" s="15">
        <f ca="1">SUM(FG100:FH100)</f>
        <v>274022.1886799999</v>
      </c>
      <c r="FJ100" s="20"/>
      <c r="FK100" s="85">
        <f ca="1">BL100+CK100+DJ100+EI100+FH100</f>
        <v>1586941.6651638304</v>
      </c>
      <c r="FL100" s="21"/>
      <c r="FM100" s="22"/>
      <c r="FN100" s="104">
        <f ca="1">_xll.DBRW($B$3,$R$37,$R$38,$R$40,$R$41,$R$42,$Q100,FN$2,FN$4,FN$3)</f>
        <v>139973.26000000062</v>
      </c>
      <c r="FO100" s="105">
        <f ca="1">IF(U100&lt;&gt;0,FN100/U100,0)</f>
        <v>1.341588870845103E-2</v>
      </c>
      <c r="FP100" s="104">
        <f ca="1">_xll.DBRW($B$3,$R$37,$R$38,$R$40,$R$41,$R$42,$Q100,FP$2,FP$4,FP$3)</f>
        <v>150861.81202300178</v>
      </c>
      <c r="FQ100" s="105">
        <f ca="1">IF(V100&lt;&gt;0,FP100/V100,0)</f>
        <v>1.2529559453124523E-2</v>
      </c>
      <c r="FR100" s="86">
        <f ca="1">FN100-FP100</f>
        <v>-10888.552023001161</v>
      </c>
      <c r="FS100" s="103">
        <f ca="1">(FO100-FQ100)*100</f>
        <v>8.8632925532650647E-2</v>
      </c>
      <c r="FT100" s="23"/>
      <c r="FV100" s="37"/>
      <c r="FW100" s="37"/>
      <c r="FX100" s="37"/>
      <c r="FY100" s="37"/>
      <c r="FZ100" s="37"/>
      <c r="GA100" s="37"/>
      <c r="GB100" s="37"/>
      <c r="GC100" s="37"/>
      <c r="GD100" s="37"/>
      <c r="GE100" s="37"/>
      <c r="GF100" s="37"/>
      <c r="GG100" s="37"/>
      <c r="GH100" s="37"/>
    </row>
    <row r="101" spans="1:190" ht="15" hidden="1" customHeight="1" x14ac:dyDescent="0.25">
      <c r="A101">
        <f ca="1">IF(ROW()=ROW($A$60),0,1)</f>
        <v>1</v>
      </c>
      <c r="D101" s="30"/>
      <c r="E101" s="30"/>
      <c r="F101" s="30">
        <f ca="1">IF(A101&lt;&gt;0,IF((AO101+BN101+CM101+DL101+EK101)&lt;&gt;0,ROUND((1-(AO101+BN101+CM101+DL101+EK101))-FO101,5),"VERIF. ELIGIBILITE PMM"),"CHECK "&amp;D86)</f>
        <v>0</v>
      </c>
      <c r="G101" s="30"/>
      <c r="H101" s="30"/>
      <c r="I101" s="30"/>
      <c r="J101" s="30">
        <f ca="1">IF(A101&lt;&gt;0,IF((AP101+BO101+CN101+DM101+EL101)&lt;&gt;0,ROUND((1-(AP101+BO101+CN101+DM101+EL101))-FQ101,5),"VERIF. ELIGIBILITE PMM"),"CHECK "&amp;D87)</f>
        <v>0</v>
      </c>
      <c r="K101" s="30">
        <f ca="1">IF(A101&lt;&gt;0,ROUND(W101+AR101+BQ101+CP101+DO101+EN101+FK101-FR101,5),"CHECK ")</f>
        <v>0</v>
      </c>
      <c r="L101" s="4"/>
      <c r="M101" s="9"/>
      <c r="N101" s="10"/>
      <c r="O101" s="9"/>
      <c r="P101" s="11"/>
      <c r="Q101" s="130" t="s">
        <v>370</v>
      </c>
      <c r="R101" s="130"/>
      <c r="S101" s="12"/>
      <c r="T101" s="13"/>
      <c r="U101" s="84">
        <f ca="1">_xll.DBRW($B$3,$R$37,$R$38,$R$40,$R$41,$R$42,$Q101,U$2,U$4,U$3)</f>
        <v>43799569.800000012</v>
      </c>
      <c r="V101" s="84">
        <f ca="1">_xll.DBRW($B$3,$R$37,$R$38,$R$40,$R$41,$R$42,$Q101,V$2,V$4,V$3)</f>
        <v>45344809.002644598</v>
      </c>
      <c r="W101" s="85">
        <f ca="1">U101-V101</f>
        <v>-1545239.2026445866</v>
      </c>
      <c r="X101" s="106">
        <f ca="1">IF(V101&lt;&gt;0,W101/V101,0)</f>
        <v>-3.4077532503322822E-2</v>
      </c>
      <c r="Y101" s="15">
        <f ca="1">_xll.DBRW($B$3,$R$37,$R$38,$R$40,$R$41,$R$42,$Q101,Y$2,Y$4,Y$3)</f>
        <v>-17698000.850000001</v>
      </c>
      <c r="Z101" s="15">
        <f ca="1">_xll.DBRW($B$3,$R$37,$R$38,$R$40,$R$41,$R$42,$Q101,Z$2,Z$4,Z$3)</f>
        <v>-4081693.61</v>
      </c>
      <c r="AA101" s="15">
        <f ca="1">_xll.DBRW($B$3,$R$37,$R$38,$R$40,$R$41,$R$42,$Q101,AA$2,AA$4,AA$3)</f>
        <v>-4378605.8200000012</v>
      </c>
      <c r="AB101" s="15">
        <f ca="1">_xll.DBRW($B$3,$R$37,$R$38,$R$40,$R$41,$R$42,$Q101,AB$2,AB$4,AB$3)</f>
        <v>-6397814.8599999985</v>
      </c>
      <c r="AC101" s="15">
        <f ca="1">_xll.DBRW($B$3,$R$37,$R$38,$R$40,$R$41,$R$42,$Q101,AC$2,AC$4,AC$3)</f>
        <v>-6243786.040000001</v>
      </c>
      <c r="AD101" s="15">
        <f ca="1">_xll.DBRW($B$3,$R$37,$R$38,$R$40,$R$41,$R$42,$Q101,AD$2,AD$4,AD$3)</f>
        <v>-17538284.034857556</v>
      </c>
      <c r="AE101" s="15">
        <f ca="1">_xll.DBRW($B$3,$R$37,$R$38,$R$40,$R$41,$R$42,$Q101,AE$2,AE$4,AE$3)</f>
        <v>-4099105.448476057</v>
      </c>
      <c r="AF101" s="15">
        <f ca="1">_xll.DBRW($B$3,$R$37,$R$38,$R$40,$R$41,$R$42,$Q101,AF$2,AF$4,AF$3)</f>
        <v>-5080538.1130727287</v>
      </c>
      <c r="AG101" s="15">
        <f ca="1">_xll.DBRW($B$3,$R$37,$R$38,$R$40,$R$41,$R$42,$Q101,AG$2,AG$4,AG$3)</f>
        <v>-6587738.2061948255</v>
      </c>
      <c r="AH101" s="15">
        <f ca="1">_xll.DBRW($B$3,$R$37,$R$38,$R$40,$R$41,$R$42,$Q101,AH$2,AH$4,AH$3)</f>
        <v>-6593128.2121503791</v>
      </c>
      <c r="AI101" s="15">
        <f ca="1">Y101-AD101</f>
        <v>-159716.81514244527</v>
      </c>
      <c r="AJ101" s="15">
        <f ca="1">Z101-AE101</f>
        <v>17411.838476057164</v>
      </c>
      <c r="AK101" s="15">
        <f ca="1">AA101-AF101</f>
        <v>701932.29307272751</v>
      </c>
      <c r="AL101" s="15">
        <f ca="1">AB101-AG101</f>
        <v>189923.346194827</v>
      </c>
      <c r="AM101" s="15">
        <f ca="1">AC101-AH101</f>
        <v>349342.17215037812</v>
      </c>
      <c r="AN101" s="20"/>
      <c r="AO101" s="16">
        <f ca="1">_xll.DBRW($B$3,$R$37,$R$38,$R$40,$R$41,$R$42,$Q101,AO$2,AO$4,AO$3)</f>
        <v>0.40406791506888268</v>
      </c>
      <c r="AP101" s="16">
        <f ca="1">_xll.DBRW($B$3,$R$37,$R$38,$R$40,$R$41,$R$42,$Q101,AP$2,AP$4,AP$3)</f>
        <v>0.38677600414712721</v>
      </c>
      <c r="AQ101" s="17">
        <f ca="1">-(AO101-AP101)*100</f>
        <v>-1.7291910921755471</v>
      </c>
      <c r="AR101" s="14">
        <f ca="1">$Y101-$AD101-BL101</f>
        <v>-757378.25939281133</v>
      </c>
      <c r="AS101" s="18">
        <f ca="1">_xll.DBRW($B$3,$R$37,$R$38,$R$40,$R$41,$R$42,$Q101,AS$2,AS$4,AS$3)</f>
        <v>25.541386284917955</v>
      </c>
      <c r="AT101" s="19">
        <f ca="1">_xll.DBRW($B$3,$R$37,$R$38,$R$40,$R$41,$R$42,$Q101,AT$2,AT$4,AT$3)</f>
        <v>4.5247379173638004E-2</v>
      </c>
      <c r="AU101" s="18">
        <f ca="1">_xll.DBRW($B$3,$R$37,$R$38,$R$40,$R$41,$R$42,$Q101,AU$2,AU$4,AU$3)</f>
        <v>2.8601152102290222</v>
      </c>
      <c r="AV101" s="15">
        <f ca="1">_xll.DBRW($B$3,$R$37,$R$38,$R$40,$R$41,$R$42,$Q101,AV$2,AV$4,AV$3)</f>
        <v>692914.6543800002</v>
      </c>
      <c r="AW101" s="15">
        <f ca="1">_xll.DBRW($B$3,$R$37,$R$38,$R$40,$R$41,$R$42,$Q101,AW$2,AW$4,AW$3)</f>
        <v>15313918</v>
      </c>
      <c r="AX101" s="18">
        <f ca="1">_xll.DBRW($B$3,$R$37,$R$38,$R$40,$R$41,$R$42,$Q101,AX$2,AX$4,AX$3)</f>
        <v>24.527442042802235</v>
      </c>
      <c r="AY101" s="19">
        <f ca="1">_xll.DBRW($B$3,$R$37,$R$38,$R$40,$R$41,$R$42,$Q101,AY$2,AY$4,AY$3)</f>
        <v>4.3245745155809638E-2</v>
      </c>
      <c r="AZ101" s="18">
        <f ca="1">_xll.DBRW($B$3,$R$37,$R$38,$R$40,$R$41,$R$42,$Q101,AZ$2,AZ$4,AZ$3)</f>
        <v>2.7424335960186141</v>
      </c>
      <c r="BA101" s="15">
        <f ca="1">_xll.DBRW($B$3,$R$37,$R$38,$R$40,$R$41,$R$42,$Q101,BA$2,BA$4,BA$3)</f>
        <v>715047.4152278878</v>
      </c>
      <c r="BB101" s="15">
        <f ca="1">_xll.DBRW($B$3,$R$37,$R$38,$R$40,$R$41,$R$42,$Q101,BB$2,BB$4,BB$3)</f>
        <v>16534514.844215333</v>
      </c>
      <c r="BC101" s="18">
        <f ca="1">AS101-AX101</f>
        <v>1.0139442421157199</v>
      </c>
      <c r="BD101" s="18">
        <f ca="1">AT101-AY101</f>
        <v>2.0016340178283659E-3</v>
      </c>
      <c r="BE101" s="18">
        <f ca="1">AU101-AZ101</f>
        <v>0.11768161421040801</v>
      </c>
      <c r="BF101" s="15">
        <f ca="1">IF(AND(AV101&lt;&gt;0,BA101&lt;&gt;0),-1*BC101*AV101,0)</f>
        <v>-702576.82408620522</v>
      </c>
      <c r="BG101" s="15">
        <f ca="1">IF(AND(AV101&lt;&gt;0,BA101&lt;&gt;0,AW101&lt;&gt;0,BB101&lt;&gt;0),BD101/AY101*$Y101,)</f>
        <v>-819153.89412954426</v>
      </c>
      <c r="BH101" s="15">
        <f ca="1">IF(AND(AW101&lt;&gt;0,BB101&lt;&gt;0),BE101*AO101*AW101,)</f>
        <v>728197.69667893893</v>
      </c>
      <c r="BI101" s="15">
        <f ca="1">IF(AND(AV101&lt;&gt;0,BA101&lt;&gt;0,AW101&lt;&gt;0,BB101&lt;&gt;0),$AI101-BF101-BG101-BH101-BL101,)</f>
        <v>36154.762143999338</v>
      </c>
      <c r="BJ101" s="15">
        <f ca="1">IF(OR(AV101=0,BA101=0,AW101=0,BB101=0),$AI101-BF101-BG101-BH101-BL101,)</f>
        <v>0</v>
      </c>
      <c r="BK101" s="15">
        <f ca="1">SUM(BF101:BJ101)</f>
        <v>-757378.25939281133</v>
      </c>
      <c r="BL101" s="15">
        <f ca="1">IF($V101&lt;&gt;0,IF($V101&gt;0,$W101/$V101,-$W101/$V101))*$AD101</f>
        <v>597661.44425036607</v>
      </c>
      <c r="BM101" s="15">
        <f ca="1">SUM(BK101:BL101)</f>
        <v>-159716.81514244527</v>
      </c>
      <c r="BN101" s="16">
        <f ca="1">_xll.DBRW($B$3,$R$37,$R$38,$R$40,$R$41,$R$42,$Q101,BN$2,BN$4,BN$3)</f>
        <v>9.3190267133628324E-2</v>
      </c>
      <c r="BO101" s="16">
        <f ca="1">_xll.DBRW($B$3,$R$37,$R$38,$R$40,$R$41,$R$42,$Q101,BO$2,BO$4,BO$3)</f>
        <v>9.0398560246157098E-2</v>
      </c>
      <c r="BP101" s="17">
        <f ca="1">-(BN101-BO101)*100</f>
        <v>-0.27917068874712264</v>
      </c>
      <c r="BQ101" s="14">
        <f ca="1">$Z101-$AE101-CK101</f>
        <v>-122275.56067893334</v>
      </c>
      <c r="BR101" s="15">
        <f ca="1">_xll.DBRW($B$3,$R$37,$R$38,$R$40,$R$41,$R$42,$Q101,BR$2,BR$4,BR$3)</f>
        <v>0.26653490047419609</v>
      </c>
      <c r="BS101" s="15">
        <f ca="1">_xll.DBRW($B$3,$R$37,$R$38,$R$40,$R$41,$R$42,$Q101,BS$2,BS$4,BS$3)</f>
        <v>1</v>
      </c>
      <c r="BT101" s="15">
        <f ca="1">_xll.DBRW($B$3,$R$37,$R$38,$R$40,$R$41,$R$42,$Q101,BT$2,BT$4,BT$3)</f>
        <v>2.8601152102290222</v>
      </c>
      <c r="BU101" s="15">
        <f ca="1">_xll.DBRW($B$3,$R$37,$R$38,$R$40,$R$41,$R$42,$Q101,BU$2,BU$4,BU$3)</f>
        <v>15313918</v>
      </c>
      <c r="BV101" s="15">
        <f ca="1">_xll.DBRW($B$3,$R$37,$R$38,$R$40,$R$41,$R$42,$Q101,BV$2,BV$4,BV$3)</f>
        <v>15313918</v>
      </c>
      <c r="BW101" s="15">
        <f ca="1">_xll.DBRW($B$3,$R$37,$R$38,$R$40,$R$41,$R$42,$Q101,BW$2,BW$4,BW$3)</f>
        <v>0.24791204865077393</v>
      </c>
      <c r="BX101" s="15">
        <f ca="1">_xll.DBRW($B$3,$R$37,$R$38,$R$40,$R$41,$R$42,$Q101,BX$2,BX$4,BX$3)</f>
        <v>1</v>
      </c>
      <c r="BY101" s="15">
        <f ca="1">_xll.DBRW($B$3,$R$37,$R$38,$R$40,$R$41,$R$42,$Q101,BY$2,BY$4,BY$3)</f>
        <v>2.7424335960186141</v>
      </c>
      <c r="BZ101" s="15">
        <f ca="1">_xll.DBRW($B$3,$R$37,$R$38,$R$40,$R$41,$R$42,$Q101,BZ$2,BZ$4,BZ$3)</f>
        <v>16534514.844215333</v>
      </c>
      <c r="CA101" s="15">
        <f ca="1">_xll.DBRW($B$3,$R$37,$R$38,$R$40,$R$41,$R$42,$Q101,CA$2,CA$4,CA$3)</f>
        <v>16534514.844215333</v>
      </c>
      <c r="CB101" s="15">
        <f ca="1">BR101-BW101</f>
        <v>1.862285182342216E-2</v>
      </c>
      <c r="CC101" s="15">
        <f ca="1">BS101-BX101</f>
        <v>0</v>
      </c>
      <c r="CD101" s="15">
        <f ca="1">BT101-BY101</f>
        <v>0.11768161421040801</v>
      </c>
      <c r="CE101" s="15">
        <f ca="1">IF(AND(BU101&lt;&gt;0,BZ101&lt;&gt;0),-1*CB101*BU101,0)</f>
        <v>-285188.82575003745</v>
      </c>
      <c r="CF101" s="15">
        <f ca="1">IF(AND(BU101&lt;&gt;0,BZ101&lt;&gt;0,BV101&lt;&gt;0,CA101&lt;&gt;0),CC101/BX101*$Z101,)</f>
        <v>0</v>
      </c>
      <c r="CG101" s="15">
        <f ca="1">IF(AND(BV101&lt;&gt;0,CA101&lt;&gt;0),CD101*BN101*BV101,)</f>
        <v>167944.38595312551</v>
      </c>
      <c r="CH101" s="15">
        <f ca="1">IF(AND(BU101&lt;&gt;0,BZ101&lt;&gt;0,BV101&lt;&gt;0,CA101&lt;&gt;0),$AJ101-CE101-CF101-CG101-CK101,)</f>
        <v>-5031.1208820214088</v>
      </c>
      <c r="CI101" s="15">
        <f ca="1">IF(OR(BU101=0,BZ101=0,BV101=0,CA101=0),$AJ101-CE101-CF101-CG101-CK101,)</f>
        <v>0</v>
      </c>
      <c r="CJ101" s="15">
        <f ca="1">SUM(CE101:CI101)</f>
        <v>-122275.56067893334</v>
      </c>
      <c r="CK101" s="15">
        <f ca="1">IF($V101&lt;&gt;0,IF($V101&gt;0,$W101/$V101,-$W101/$V101))*$AE101</f>
        <v>139687.3991549905</v>
      </c>
      <c r="CL101" s="15">
        <f ca="1">SUM(CJ101:CK101)</f>
        <v>17411.838476057164</v>
      </c>
      <c r="CM101" s="16">
        <f ca="1">_xll.DBRW($B$3,$R$37,$R$38,$R$40,$R$41,$R$42,$Q101,CM$2,CM$4,CM$3)</f>
        <v>9.9969151295180053E-2</v>
      </c>
      <c r="CN101" s="16">
        <f ca="1">_xll.DBRW($B$3,$R$37,$R$38,$R$40,$R$41,$R$42,$Q101,CN$2,CN$4,CN$3)</f>
        <v>0.11204233130139372</v>
      </c>
      <c r="CO101" s="17">
        <f ca="1">-(CM101-CN101)*100</f>
        <v>1.2073180006213671</v>
      </c>
      <c r="CP101" s="14">
        <f ca="1">$AA101-$AF101-DJ101</f>
        <v>528800.09039012122</v>
      </c>
      <c r="CQ101" s="15">
        <f ca="1">_xll.DBRW($B$3,$R$37,$R$38,$R$40,$R$41,$R$42,$Q101,CQ$2,CQ$4,CQ$3)</f>
        <v>0.904506283024338</v>
      </c>
      <c r="CR101" s="15">
        <f ca="1">_xll.DBRW($B$3,$R$37,$R$38,$R$40,$R$41,$R$42,$Q101,CR$2,CR$4,CR$3)</f>
        <v>0.31610978888616226</v>
      </c>
      <c r="CS101" s="15">
        <f ca="1">_xll.DBRW($B$3,$R$37,$R$38,$R$40,$R$41,$R$42,$Q101,CS$2,CS$4,CS$3)</f>
        <v>2.8601152102290222</v>
      </c>
      <c r="CT101" s="15">
        <f ca="1">_xll.DBRW($B$3,$R$37,$R$38,$R$40,$R$41,$R$42,$Q101,CT$2,CT$4,CT$3)</f>
        <v>4840879.3859999999</v>
      </c>
      <c r="CU101" s="15">
        <f ca="1">_xll.DBRW($B$3,$R$37,$R$38,$R$40,$R$41,$R$42,$Q101,CU$2,CU$4,CU$3)</f>
        <v>15313918</v>
      </c>
      <c r="CV101" s="15">
        <f ca="1">_xll.DBRW($B$3,$R$37,$R$38,$R$40,$R$41,$R$42,$Q101,CV$2,CV$4,CV$3)</f>
        <v>0.97060989468769399</v>
      </c>
      <c r="CW101" s="15">
        <f ca="1">_xll.DBRW($B$3,$R$37,$R$38,$R$40,$R$41,$R$42,$Q101,CW$2,CW$4,CW$3)</f>
        <v>0.31657276030145737</v>
      </c>
      <c r="CX101" s="15">
        <f ca="1">_xll.DBRW($B$3,$R$37,$R$38,$R$40,$R$41,$R$42,$Q101,CX$2,CX$4,CX$3)</f>
        <v>2.7424335960186141</v>
      </c>
      <c r="CY101" s="15">
        <f ca="1">_xll.DBRW($B$3,$R$37,$R$38,$R$40,$R$41,$R$42,$Q101,CY$2,CY$4,CY$3)</f>
        <v>5234377.0044786697</v>
      </c>
      <c r="CZ101" s="15">
        <f ca="1">_xll.DBRW($B$3,$R$37,$R$38,$R$40,$R$41,$R$42,$Q101,CZ$2,CZ$4,CZ$3)</f>
        <v>16534514.844215333</v>
      </c>
      <c r="DA101" s="15">
        <f ca="1">CQ101-CV101</f>
        <v>-6.6103611663355988E-2</v>
      </c>
      <c r="DB101" s="15">
        <f ca="1">CR101-CW101</f>
        <v>-4.6297141529511032E-4</v>
      </c>
      <c r="DC101" s="15">
        <f ca="1">CS101-CX101</f>
        <v>0.11768161421040801</v>
      </c>
      <c r="DD101" s="15">
        <f ca="1">IF(AND(CT101&lt;&gt;0,CY101&lt;&gt;0),-1*DA101*CT101,0)</f>
        <v>319999.61104128917</v>
      </c>
      <c r="DE101" s="15">
        <f ca="1">IF(AND(CT101&lt;&gt;0,CY101&lt;&gt;0,CU101&lt;&gt;0,CZ101&lt;&gt;0),DB101/CW101*$AA101,)</f>
        <v>6403.4862998775679</v>
      </c>
      <c r="DF101" s="15">
        <f ca="1">IF(AND(CU101&lt;&gt;0,CZ101&lt;&gt;0),DC101*CM101*CU101,)</f>
        <v>180161.06450740714</v>
      </c>
      <c r="DG101" s="15">
        <f ca="1">IF(AND(CT101&lt;&gt;0,CY101&lt;&gt;0,CU101&lt;&gt;0,CZ101&lt;&gt;0),$AK101-DD101-DE101-DF101-DJ101,)</f>
        <v>22235.928541547299</v>
      </c>
      <c r="DH101" s="15">
        <f ca="1">IF(OR(CT101=0,CY101=0,CU101=0,CZ101=0),$AK101-DD101-DE101-DF101-DJ101,)</f>
        <v>0</v>
      </c>
      <c r="DI101" s="15">
        <f ca="1">SUM(DD101:DH101)</f>
        <v>528800.09039012122</v>
      </c>
      <c r="DJ101" s="15">
        <f ca="1">IF($V101&lt;&gt;0,IF($V101&gt;0,$W101/$V101,-$W101/$V101))*$AF101</f>
        <v>173132.20268260632</v>
      </c>
      <c r="DK101" s="15">
        <f ca="1">SUM(DI101:DJ101)</f>
        <v>701932.29307272751</v>
      </c>
      <c r="DL101" s="16">
        <f ca="1">_xll.DBRW($B$3,$R$37,$R$38,$R$40,$R$41,$R$42,$Q101,DL$2,DL$4,DL$3)</f>
        <v>0.14607026711024906</v>
      </c>
      <c r="DM101" s="16">
        <f ca="1">_xll.DBRW($B$3,$R$37,$R$38,$R$40,$R$41,$R$42,$Q101,DM$2,DM$4,DM$3)</f>
        <v>0.1452809781558593</v>
      </c>
      <c r="DN101" s="17">
        <f ca="1">-(DL101-DM101)*100</f>
        <v>-7.8928895438976077E-2</v>
      </c>
      <c r="DO101" s="14">
        <f ca="1">$AB101-$AG101-EI101</f>
        <v>-34570.516650158737</v>
      </c>
      <c r="DP101" s="15">
        <f ca="1">_xll.DBRW($B$3,$R$37,$R$38,$R$40,$R$41,$R$42,$Q101,DP$2,DP$4,DP$3)</f>
        <v>0.60860438153993335</v>
      </c>
      <c r="DQ101" s="15">
        <f ca="1">_xll.DBRW($B$3,$R$37,$R$38,$R$40,$R$41,$R$42,$Q101,DQ$2,DQ$4,DQ$3)</f>
        <v>0.68645216070766502</v>
      </c>
      <c r="DR101" s="15">
        <f ca="1">_xll.DBRW($B$3,$R$37,$R$38,$R$40,$R$41,$R$42,$Q101,DR$2,DR$4,DR$3)</f>
        <v>2.8601152102290222</v>
      </c>
      <c r="DS101" s="15">
        <f ca="1">_xll.DBRW($B$3,$R$37,$R$38,$R$40,$R$41,$R$42,$Q101,DS$2,DS$4,DS$3)</f>
        <v>10512272.100000003</v>
      </c>
      <c r="DT101" s="15">
        <f ca="1">_xll.DBRW($B$3,$R$37,$R$38,$R$40,$R$41,$R$42,$Q101,DT$2,DT$4,DT$3)</f>
        <v>15313918</v>
      </c>
      <c r="DU101" s="15">
        <f ca="1">_xll.DBRW($B$3,$R$37,$R$38,$R$40,$R$41,$R$42,$Q101,DU$2,DU$4,DU$3)</f>
        <v>0.58598692963923571</v>
      </c>
      <c r="DV101" s="15">
        <f ca="1">_xll.DBRW($B$3,$R$37,$R$38,$R$40,$R$41,$R$42,$Q101,DV$2,DV$4,DV$3)</f>
        <v>0.67991863846240619</v>
      </c>
      <c r="DW101" s="15">
        <f ca="1">_xll.DBRW($B$3,$R$37,$R$38,$R$40,$R$41,$R$42,$Q101,DW$2,DW$4,DW$3)</f>
        <v>2.7424335960186141</v>
      </c>
      <c r="DX101" s="15">
        <f ca="1">_xll.DBRW($B$3,$R$37,$R$38,$R$40,$R$41,$R$42,$Q101,DX$2,DX$4,DX$3)</f>
        <v>11242124.820515335</v>
      </c>
      <c r="DY101" s="15">
        <f ca="1">_xll.DBRW($B$3,$R$37,$R$38,$R$40,$R$41,$R$42,$Q101,DY$2,DY$4,DY$3)</f>
        <v>16534514.844215333</v>
      </c>
      <c r="DZ101" s="15">
        <f ca="1">DP101-DU101</f>
        <v>2.2617451900697638E-2</v>
      </c>
      <c r="EA101" s="15">
        <f ca="1">DQ101-DV101</f>
        <v>6.5335222452588271E-3</v>
      </c>
      <c r="EB101" s="15">
        <f ca="1">DR101-DW101</f>
        <v>0.11768161421040801</v>
      </c>
      <c r="EC101" s="15">
        <f ca="1">IF(AND(DS101&lt;&gt;0,DX101&lt;&gt;0),-1*DZ101*DS101,0)</f>
        <v>-237760.80858879583</v>
      </c>
      <c r="ED101" s="15">
        <f ca="1">IF(AND(DS101&lt;&gt;0,DX101&lt;&gt;0,DT101&lt;&gt;0,DY101&lt;&gt;0),EA101/DV101*$AB101,)</f>
        <v>-61478.334824569865</v>
      </c>
      <c r="EE101" s="15">
        <f ca="1">IF(AND(DT101&lt;&gt;0,DY101&lt;&gt;0),EB101*DL101*DT101,)</f>
        <v>263242.95519684575</v>
      </c>
      <c r="EF101" s="15">
        <f ca="1">IF(AND(DS101&lt;&gt;0,DX101&lt;&gt;0,DT101&lt;&gt;0,DY101&lt;&gt;0),$AL101-EC101-ED101-EE101-EI101,)</f>
        <v>1425.6715663612122</v>
      </c>
      <c r="EG101" s="15">
        <f ca="1">IF(OR(DS101=0,DX101=0,DT101=0,DY101=0),$AL101-EC101-ED101-EE101-EI101,)</f>
        <v>0</v>
      </c>
      <c r="EH101" s="15">
        <f ca="1">SUM(EC101:EG101)</f>
        <v>-34570.516650158737</v>
      </c>
      <c r="EI101" s="15">
        <f ca="1">IF($V101&lt;&gt;0,IF($V101&gt;0,$W101/$V101,-$W101/$V101))*$AG101</f>
        <v>224493.86284498574</v>
      </c>
      <c r="EJ101" s="15">
        <f ca="1">SUM(EH101:EI101)</f>
        <v>189923.346194827</v>
      </c>
      <c r="EK101" s="16">
        <f ca="1">_xll.DBRW($B$3,$R$37,$R$38,$R$40,$R$41,$R$42,$Q101,EK$2,EK$4,EK$3)</f>
        <v>0.14255359284373609</v>
      </c>
      <c r="EL101" s="16">
        <f ca="1">_xll.DBRW($B$3,$R$37,$R$38,$R$40,$R$41,$R$42,$Q101,EL$2,EL$4,EL$3)</f>
        <v>0.14539984525606561</v>
      </c>
      <c r="EM101" s="17">
        <f ca="1">-(EK101-EL101)*100</f>
        <v>0.28462524123295252</v>
      </c>
      <c r="EN101" s="14">
        <f ca="1">$AC101-$AH101-FH101</f>
        <v>124664.63120224889</v>
      </c>
      <c r="EO101" s="15">
        <f ca="1">_xll.DBRW($B$3,$R$37,$R$38,$R$40,$R$41,$R$42,$Q101,EO$2,EO$4,EO$3)</f>
        <v>0.40771969916516465</v>
      </c>
      <c r="EP101" s="15">
        <f ca="1">_xll.DBRW($B$3,$R$37,$R$38,$R$40,$R$41,$R$42,$Q101,EP$2,EP$4,EP$3)</f>
        <v>1</v>
      </c>
      <c r="EQ101" s="15">
        <f ca="1">_xll.DBRW($B$3,$R$37,$R$38,$R$40,$R$41,$R$42,$Q101,EQ$2,EQ$4,EQ$3)</f>
        <v>2.8601152102290222</v>
      </c>
      <c r="ER101" s="15">
        <f ca="1">_xll.DBRW($B$3,$R$37,$R$38,$R$40,$R$41,$R$42,$Q101,ER$2,ER$4,ER$3)</f>
        <v>15313918</v>
      </c>
      <c r="ES101" s="15">
        <f ca="1">_xll.DBRW($B$3,$R$37,$R$38,$R$40,$R$41,$R$42,$Q101,ES$2,ES$4,ES$3)</f>
        <v>15313918</v>
      </c>
      <c r="ET101" s="15">
        <f ca="1">_xll.DBRW($B$3,$R$37,$R$38,$R$40,$R$41,$R$42,$Q101,ET$2,ET$4,ET$3)</f>
        <v>0.39874942048614209</v>
      </c>
      <c r="EU101" s="15">
        <f ca="1">_xll.DBRW($B$3,$R$37,$R$38,$R$40,$R$41,$R$42,$Q101,EU$2,EU$4,EU$3)</f>
        <v>1</v>
      </c>
      <c r="EV101" s="15">
        <f ca="1">_xll.DBRW($B$3,$R$37,$R$38,$R$40,$R$41,$R$42,$Q101,EV$2,EV$4,EV$3)</f>
        <v>2.7424335960186141</v>
      </c>
      <c r="EW101" s="15">
        <f ca="1">_xll.DBRW($B$3,$R$37,$R$38,$R$40,$R$41,$R$42,$Q101,EW$2,EW$4,EW$3)</f>
        <v>16534514.844215333</v>
      </c>
      <c r="EX101" s="15">
        <f ca="1">_xll.DBRW($B$3,$R$37,$R$38,$R$40,$R$41,$R$42,$Q101,EX$2,EX$4,EX$3)</f>
        <v>16534514.844215333</v>
      </c>
      <c r="EY101" s="15">
        <f ca="1">EO101-ET101</f>
        <v>8.9702786790225586E-3</v>
      </c>
      <c r="EZ101" s="15">
        <f ca="1">EP101-EU101</f>
        <v>0</v>
      </c>
      <c r="FA101" s="15">
        <f ca="1">EQ101-EV101</f>
        <v>0.11768161421040801</v>
      </c>
      <c r="FB101" s="15">
        <f ca="1">IF(AND(ER101&lt;&gt;0,EW101&lt;&gt;0),-1*EY101*ER101,0)</f>
        <v>-137370.11212769977</v>
      </c>
      <c r="FC101" s="15">
        <f ca="1">IF(AND(ER101&lt;&gt;0,EW101&lt;&gt;0,ES101&lt;&gt;0,EX101&lt;&gt;0),EZ101/EU101*$AC101,)</f>
        <v>0</v>
      </c>
      <c r="FD101" s="15">
        <f ca="1">IF(AND(ES101&lt;&gt;0,EX101&lt;&gt;0),FA101*EK101*ES101,)</f>
        <v>256905.32232538078</v>
      </c>
      <c r="FE101" s="15">
        <f ca="1">IF(AND(ER101&lt;&gt;0,EW101&lt;&gt;0,ES101&lt;&gt;0,EX101&lt;&gt;0),$AM101-FB101-FC101-FD101-FH101,)</f>
        <v>5129.4210045678774</v>
      </c>
      <c r="FF101" s="15">
        <f ca="1">IF(OR(ER101=0,EW101=0,ES101=0,EX101=0),$AM101-FB101-FC101-FD101-FH101,)</f>
        <v>0</v>
      </c>
      <c r="FG101" s="15">
        <f ca="1">SUM(FB101:FF101)</f>
        <v>124664.63120224889</v>
      </c>
      <c r="FH101" s="15">
        <f ca="1">IF($V101&lt;&gt;0,IF($V101&gt;0,$W101/$V101,-$W101/$V101))*$AH101</f>
        <v>224677.54094812923</v>
      </c>
      <c r="FI101" s="15">
        <f ca="1">SUM(FG101:FH101)</f>
        <v>349342.17215037812</v>
      </c>
      <c r="FJ101" s="20"/>
      <c r="FK101" s="85">
        <f ca="1">BL101+CK101+DJ101+EI101+FH101</f>
        <v>1359652.449881078</v>
      </c>
      <c r="FL101" s="21"/>
      <c r="FM101" s="22"/>
      <c r="FN101" s="104">
        <f ca="1">_xll.DBRW($B$3,$R$37,$R$38,$R$40,$R$41,$R$42,$Q101,FN$2,FN$4,FN$3)</f>
        <v>4999668.620000001</v>
      </c>
      <c r="FO101" s="105">
        <f ca="1">IF(U101&lt;&gt;0,FN101/U101,0)</f>
        <v>0.11414880654832367</v>
      </c>
      <c r="FP101" s="104">
        <f ca="1">_xll.DBRW($B$3,$R$37,$R$38,$R$40,$R$41,$R$42,$Q101,FP$2,FP$4,FP$3)</f>
        <v>5446014.9878930626</v>
      </c>
      <c r="FQ101" s="105">
        <f ca="1">IF(V101&lt;&gt;0,FP101/V101,0)</f>
        <v>0.12010228089339708</v>
      </c>
      <c r="FR101" s="86">
        <f ca="1">FN101-FP101</f>
        <v>-446346.3678930616</v>
      </c>
      <c r="FS101" s="103">
        <f ca="1">(FO101-FQ101)*100</f>
        <v>-0.59534743450734151</v>
      </c>
      <c r="FT101" s="23"/>
      <c r="FV101" s="37"/>
      <c r="FW101" s="37"/>
      <c r="FX101" s="37"/>
      <c r="FY101" s="37"/>
      <c r="FZ101" s="37"/>
      <c r="GA101" s="37"/>
      <c r="GB101" s="37"/>
      <c r="GC101" s="37"/>
      <c r="GD101" s="37"/>
      <c r="GE101" s="37"/>
      <c r="GF101" s="37"/>
      <c r="GG101" s="37"/>
      <c r="GH101" s="37"/>
    </row>
    <row r="102" spans="1:190" ht="15" hidden="1" customHeight="1" x14ac:dyDescent="0.25">
      <c r="A102">
        <f ca="1">IF(ROW()=ROW($A$60),0,1)</f>
        <v>1</v>
      </c>
      <c r="D102" s="30"/>
      <c r="E102" s="30"/>
      <c r="F102" s="30">
        <f ca="1">IF(A102&lt;&gt;0,IF((AO102+BN102+CM102+DL102+EK102)&lt;&gt;0,ROUND((1-(AO102+BN102+CM102+DL102+EK102))-FO102,5),"VERIF. ELIGIBILITE PMM"),"CHECK "&amp;D87)</f>
        <v>0</v>
      </c>
      <c r="G102" s="30"/>
      <c r="H102" s="30"/>
      <c r="I102" s="30"/>
      <c r="J102" s="30">
        <f ca="1">IF(A102&lt;&gt;0,IF((AP102+BO102+CN102+DM102+EL102)&lt;&gt;0,ROUND((1-(AP102+BO102+CN102+DM102+EL102))-FQ102,5),"VERIF. ELIGIBILITE PMM"),"CHECK "&amp;D88)</f>
        <v>0</v>
      </c>
      <c r="K102" s="30">
        <f ca="1">IF(A102&lt;&gt;0,ROUND(W102+AR102+BQ102+CP102+DO102+EN102+FK102-FR102,5),"CHECK ")</f>
        <v>0</v>
      </c>
      <c r="L102" s="4"/>
      <c r="M102" s="9"/>
      <c r="N102" s="10"/>
      <c r="O102" s="9"/>
      <c r="P102" s="11"/>
      <c r="Q102" s="130" t="s">
        <v>248</v>
      </c>
      <c r="R102" s="130"/>
      <c r="S102" s="12"/>
      <c r="T102" s="13"/>
      <c r="U102" s="84">
        <f ca="1">_xll.DBRW($B$3,$R$37,$R$38,$R$40,$R$41,$R$42,$Q102,U$2,U$4,U$3)</f>
        <v>10640226.090000002</v>
      </c>
      <c r="V102" s="84">
        <f ca="1">_xll.DBRW($B$3,$R$37,$R$38,$R$40,$R$41,$R$42,$Q102,V$2,V$4,V$3)</f>
        <v>12070625.501999998</v>
      </c>
      <c r="W102" s="85">
        <f ca="1">U102-V102</f>
        <v>-1430399.4119999968</v>
      </c>
      <c r="X102" s="106">
        <f ca="1">IF(V102&lt;&gt;0,W102/V102,0)</f>
        <v>-0.11850250939878733</v>
      </c>
      <c r="Y102" s="15">
        <f ca="1">_xll.DBRW($B$3,$R$37,$R$38,$R$40,$R$41,$R$42,$Q102,Y$2,Y$4,Y$3)</f>
        <v>-5018048.03</v>
      </c>
      <c r="Z102" s="15">
        <f ca="1">_xll.DBRW($B$3,$R$37,$R$38,$R$40,$R$41,$R$42,$Q102,Z$2,Z$4,Z$3)</f>
        <v>-749946.86</v>
      </c>
      <c r="AA102" s="15">
        <f ca="1">_xll.DBRW($B$3,$R$37,$R$38,$R$40,$R$41,$R$42,$Q102,AA$2,AA$4,AA$3)</f>
        <v>-897899.8</v>
      </c>
      <c r="AB102" s="15">
        <f ca="1">_xll.DBRW($B$3,$R$37,$R$38,$R$40,$R$41,$R$42,$Q102,AB$2,AB$4,AB$3)</f>
        <v>-335628.91</v>
      </c>
      <c r="AC102" s="15">
        <f ca="1">_xll.DBRW($B$3,$R$37,$R$38,$R$40,$R$41,$R$42,$Q102,AC$2,AC$4,AC$3)</f>
        <v>-1126919.7600000005</v>
      </c>
      <c r="AD102" s="15">
        <f ca="1">_xll.DBRW($B$3,$R$37,$R$38,$R$40,$R$41,$R$42,$Q102,AD$2,AD$4,AD$3)</f>
        <v>-5823068.4160000002</v>
      </c>
      <c r="AE102" s="15">
        <f ca="1">_xll.DBRW($B$3,$R$37,$R$38,$R$40,$R$41,$R$42,$Q102,AE$2,AE$4,AE$3)</f>
        <v>-723767.73340000003</v>
      </c>
      <c r="AF102" s="15">
        <f ca="1">_xll.DBRW($B$3,$R$37,$R$38,$R$40,$R$41,$R$42,$Q102,AF$2,AF$4,AF$3)</f>
        <v>-1040493.5035330002</v>
      </c>
      <c r="AG102" s="15">
        <f ca="1">_xll.DBRW($B$3,$R$37,$R$38,$R$40,$R$41,$R$42,$Q102,AG$2,AG$4,AG$3)</f>
        <v>-426472.27154999995</v>
      </c>
      <c r="AH102" s="15">
        <f ca="1">_xll.DBRW($B$3,$R$37,$R$38,$R$40,$R$41,$R$42,$Q102,AH$2,AH$4,AH$3)</f>
        <v>-1313978.5231000003</v>
      </c>
      <c r="AI102" s="15">
        <f ca="1">Y102-AD102</f>
        <v>805020.38599999994</v>
      </c>
      <c r="AJ102" s="15">
        <f ca="1">Z102-AE102</f>
        <v>-26179.12659999996</v>
      </c>
      <c r="AK102" s="15">
        <f ca="1">AA102-AF102</f>
        <v>142593.7035330002</v>
      </c>
      <c r="AL102" s="15">
        <f ca="1">AB102-AG102</f>
        <v>90843.361549999972</v>
      </c>
      <c r="AM102" s="15">
        <f ca="1">AC102-AH102</f>
        <v>187058.76309999987</v>
      </c>
      <c r="AN102" s="20"/>
      <c r="AO102" s="16">
        <f ca="1">_xll.DBRW($B$3,$R$37,$R$38,$R$40,$R$41,$R$42,$Q102,AO$2,AO$4,AO$3)</f>
        <v>0.47161103415989541</v>
      </c>
      <c r="AP102" s="16">
        <f ca="1">_xll.DBRW($B$3,$R$37,$R$38,$R$40,$R$41,$R$42,$Q102,AP$2,AP$4,AP$3)</f>
        <v>0.4824164592825092</v>
      </c>
      <c r="AQ102" s="17">
        <f ca="1">-(AO102-AP102)*100</f>
        <v>1.0805425122613788</v>
      </c>
      <c r="AR102" s="14">
        <f ca="1">$Y102-$AD102-BL102</f>
        <v>114972.1663031783</v>
      </c>
      <c r="AS102" s="18">
        <f ca="1">_xll.DBRW($B$3,$R$37,$R$38,$R$40,$R$41,$R$42,$Q102,AS$2,AS$4,AS$3)</f>
        <v>37.050747156236923</v>
      </c>
      <c r="AT102" s="19">
        <f ca="1">_xll.DBRW($B$3,$R$37,$R$38,$R$40,$R$41,$R$42,$Q102,AT$2,AT$4,AT$3)</f>
        <v>1.4315498062923855</v>
      </c>
      <c r="AU102" s="18">
        <f ca="1">_xll.DBRW($B$3,$R$37,$R$38,$R$40,$R$41,$R$42,$Q102,AU$2,AU$4,AU$3)</f>
        <v>112.46554061013848</v>
      </c>
      <c r="AV102" s="15">
        <f ca="1">_xll.DBRW($B$3,$R$37,$R$38,$R$40,$R$41,$R$42,$Q102,AV$2,AV$4,AV$3)</f>
        <v>135437.16159999999</v>
      </c>
      <c r="AW102" s="15">
        <f ca="1">_xll.DBRW($B$3,$R$37,$R$38,$R$40,$R$41,$R$42,$Q102,AW$2,AW$4,AW$3)</f>
        <v>94608.766669999997</v>
      </c>
      <c r="AX102" s="18">
        <f ca="1">_xll.DBRW($B$3,$R$37,$R$38,$R$40,$R$41,$R$42,$Q102,AX$2,AX$4,AX$3)</f>
        <v>36.462186414322666</v>
      </c>
      <c r="AY102" s="19">
        <f ca="1">_xll.DBRW($B$3,$R$37,$R$38,$R$40,$R$41,$R$42,$Q102,AY$2,AY$4,AY$3)</f>
        <v>1.4911280155830218</v>
      </c>
      <c r="AZ102" s="18">
        <f ca="1">_xll.DBRW($B$3,$R$37,$R$38,$R$40,$R$41,$R$42,$Q102,AZ$2,AZ$4,AZ$3)</f>
        <v>112.70301132069694</v>
      </c>
      <c r="BA102" s="15">
        <f ca="1">_xll.DBRW($B$3,$R$37,$R$38,$R$40,$R$41,$R$42,$Q102,BA$2,BA$4,BA$3)</f>
        <v>159701.57</v>
      </c>
      <c r="BB102" s="15">
        <f ca="1">_xll.DBRW($B$3,$R$37,$R$38,$R$40,$R$41,$R$42,$Q102,BB$2,BB$4,BB$3)</f>
        <v>107101.18</v>
      </c>
      <c r="BC102" s="18">
        <f ca="1">AS102-AX102</f>
        <v>0.58856074191425733</v>
      </c>
      <c r="BD102" s="18">
        <f ca="1">AT102-AY102</f>
        <v>-5.9578209290636286E-2</v>
      </c>
      <c r="BE102" s="18">
        <f ca="1">AU102-AZ102</f>
        <v>-0.23747071055846902</v>
      </c>
      <c r="BF102" s="15">
        <f ca="1">IF(AND(AV102&lt;&gt;0,BA102&lt;&gt;0),-1*BC102*AV102,0)</f>
        <v>-79712.996314057164</v>
      </c>
      <c r="BG102" s="15">
        <f ca="1">IF(AND(AV102&lt;&gt;0,BA102&lt;&gt;0,AW102&lt;&gt;0,BB102&lt;&gt;0),BD102/AY102*$Y102,)</f>
        <v>200496.74651502754</v>
      </c>
      <c r="BH102" s="15">
        <f ca="1">IF(AND(AW102&lt;&gt;0,BB102&lt;&gt;0),BE102*AO102*AW102,)</f>
        <v>-10595.595991766411</v>
      </c>
      <c r="BI102" s="15">
        <f ca="1">IF(AND(AV102&lt;&gt;0,BA102&lt;&gt;0,AW102&lt;&gt;0,BB102&lt;&gt;0),$AI102-BF102-BG102-BH102-BL102,)</f>
        <v>4784.0120939743938</v>
      </c>
      <c r="BJ102" s="15">
        <f ca="1">IF(OR(AV102=0,BA102=0,AW102=0,BB102=0),$AI102-BF102-BG102-BH102-BL102,)</f>
        <v>0</v>
      </c>
      <c r="BK102" s="15">
        <f ca="1">SUM(BF102:BJ102)</f>
        <v>114972.16630317835</v>
      </c>
      <c r="BL102" s="15">
        <f ca="1">IF($V102&lt;&gt;0,IF($V102&gt;0,$W102/$V102,-$W102/$V102))*$AD102</f>
        <v>690048.21969682164</v>
      </c>
      <c r="BM102" s="15">
        <f ca="1">SUM(BK102:BL102)</f>
        <v>805020.38599999994</v>
      </c>
      <c r="BN102" s="16">
        <f ca="1">_xll.DBRW($B$3,$R$37,$R$38,$R$40,$R$41,$R$42,$Q102,BN$2,BN$4,BN$3)</f>
        <v>7.0482229762469262E-2</v>
      </c>
      <c r="BO102" s="16">
        <f ca="1">_xll.DBRW($B$3,$R$37,$R$38,$R$40,$R$41,$R$42,$Q102,BO$2,BO$4,BO$3)</f>
        <v>5.9961079339266872E-2</v>
      </c>
      <c r="BP102" s="17">
        <f ca="1">-(BN102-BO102)*100</f>
        <v>-1.052115042320239</v>
      </c>
      <c r="BQ102" s="14">
        <f ca="1">$Z102-$AE102-CK102</f>
        <v>-111947.41922977247</v>
      </c>
      <c r="BR102" s="15">
        <f ca="1">_xll.DBRW($B$3,$R$37,$R$38,$R$40,$R$41,$R$42,$Q102,BR$2,BR$4,BR$3)</f>
        <v>0.25286511758386782</v>
      </c>
      <c r="BS102" s="15">
        <f ca="1">_xll.DBRW($B$3,$R$37,$R$38,$R$40,$R$41,$R$42,$Q102,BS$2,BS$4,BS$3)</f>
        <v>31.34802518190358</v>
      </c>
      <c r="BT102" s="15">
        <f ca="1">_xll.DBRW($B$3,$R$37,$R$38,$R$40,$R$41,$R$42,$Q102,BT$2,BT$4,BT$3)</f>
        <v>112.46554061013848</v>
      </c>
      <c r="BU102" s="15">
        <f ca="1">_xll.DBRW($B$3,$R$37,$R$38,$R$40,$R$41,$R$42,$Q102,BU$2,BU$4,BU$3)</f>
        <v>2965798</v>
      </c>
      <c r="BV102" s="15">
        <f ca="1">_xll.DBRW($B$3,$R$37,$R$38,$R$40,$R$41,$R$42,$Q102,BV$2,BV$4,BV$3)</f>
        <v>94608.766669999997</v>
      </c>
      <c r="BW102" s="15">
        <f ca="1">_xll.DBRW($B$3,$R$37,$R$38,$R$40,$R$41,$R$42,$Q102,BW$2,BW$4,BW$3)</f>
        <v>0.20709504975212553</v>
      </c>
      <c r="BX102" s="15">
        <f ca="1">_xll.DBRW($B$3,$R$37,$R$38,$R$40,$R$41,$R$42,$Q102,BX$2,BX$4,BX$3)</f>
        <v>32.631365219318781</v>
      </c>
      <c r="BY102" s="15">
        <f ca="1">_xll.DBRW($B$3,$R$37,$R$38,$R$40,$R$41,$R$42,$Q102,BY$2,BY$4,BY$3)</f>
        <v>112.70301132069694</v>
      </c>
      <c r="BZ102" s="15">
        <f ca="1">_xll.DBRW($B$3,$R$37,$R$38,$R$40,$R$41,$R$42,$Q102,BZ$2,BZ$4,BZ$3)</f>
        <v>3494857.72</v>
      </c>
      <c r="CA102" s="15">
        <f ca="1">_xll.DBRW($B$3,$R$37,$R$38,$R$40,$R$41,$R$42,$Q102,CA$2,CA$4,CA$3)</f>
        <v>107101.18</v>
      </c>
      <c r="CB102" s="15">
        <f ca="1">BR102-BW102</f>
        <v>4.5770067831742284E-2</v>
      </c>
      <c r="CC102" s="15">
        <f ca="1">BS102-BX102</f>
        <v>-1.2833400374152006</v>
      </c>
      <c r="CD102" s="15">
        <f ca="1">BT102-BY102</f>
        <v>-0.23747071055846902</v>
      </c>
      <c r="CE102" s="15">
        <f ca="1">IF(AND(BU102&lt;&gt;0,BZ102&lt;&gt;0),-1*CB102*BU102,0)</f>
        <v>-135744.77563524561</v>
      </c>
      <c r="CF102" s="15">
        <f ca="1">IF(AND(BU102&lt;&gt;0,BZ102&lt;&gt;0,BV102&lt;&gt;0,CA102&lt;&gt;0),CC102/BX102*$Z102,)</f>
        <v>29494.225108363527</v>
      </c>
      <c r="CG102" s="15">
        <f ca="1">IF(AND(BV102&lt;&gt;0,CA102&lt;&gt;0),CD102*BN102*BV102,)</f>
        <v>-1583.5109381872146</v>
      </c>
      <c r="CH102" s="15">
        <f ca="1">IF(AND(BU102&lt;&gt;0,BZ102&lt;&gt;0,BV102&lt;&gt;0,CA102&lt;&gt;0),$AJ102-CE102-CF102-CG102-CK102,)</f>
        <v>-4113.3577647031634</v>
      </c>
      <c r="CI102" s="15">
        <f ca="1">IF(OR(BU102=0,BZ102=0,BV102=0,CA102=0),$AJ102-CE102-CF102-CG102-CK102,)</f>
        <v>0</v>
      </c>
      <c r="CJ102" s="15">
        <f ca="1">SUM(CE102:CI102)</f>
        <v>-111947.41922977247</v>
      </c>
      <c r="CK102" s="15">
        <f ca="1">IF($V102&lt;&gt;0,IF($V102&gt;0,$W102/$V102,-$W102/$V102))*$AE102</f>
        <v>85768.292629772506</v>
      </c>
      <c r="CL102" s="15">
        <f ca="1">SUM(CJ102:CK102)</f>
        <v>-26179.12659999996</v>
      </c>
      <c r="CM102" s="16">
        <f ca="1">_xll.DBRW($B$3,$R$37,$R$38,$R$40,$R$41,$R$42,$Q102,CM$2,CM$4,CM$3)</f>
        <v>8.4387285796856601E-2</v>
      </c>
      <c r="CN102" s="16">
        <f ca="1">_xll.DBRW($B$3,$R$37,$R$38,$R$40,$R$41,$R$42,$Q102,CN$2,CN$4,CN$3)</f>
        <v>8.6200462715092865E-2</v>
      </c>
      <c r="CO102" s="17">
        <f ca="1">-(CM102-CN102)*100</f>
        <v>0.18131769182362645</v>
      </c>
      <c r="CP102" s="14">
        <f ca="1">$AA102-$AF102-DJ102</f>
        <v>19292.612351203672</v>
      </c>
      <c r="CQ102" s="15">
        <f ca="1">_xll.DBRW($B$3,$R$37,$R$38,$R$40,$R$41,$R$42,$Q102,CQ$2,CQ$4,CQ$3)</f>
        <v>1.0229180633676636</v>
      </c>
      <c r="CR102" s="15">
        <f ca="1">_xll.DBRW($B$3,$R$37,$R$38,$R$40,$R$41,$R$42,$Q102,CR$2,CR$4,CR$3)</f>
        <v>9.2780273001734503</v>
      </c>
      <c r="CS102" s="15">
        <f ca="1">_xll.DBRW($B$3,$R$37,$R$38,$R$40,$R$41,$R$42,$Q102,CS$2,CS$4,CS$3)</f>
        <v>112.46554061013848</v>
      </c>
      <c r="CT102" s="15">
        <f ca="1">_xll.DBRW($B$3,$R$37,$R$38,$R$40,$R$41,$R$42,$Q102,CT$2,CT$4,CT$3)</f>
        <v>877782.72</v>
      </c>
      <c r="CU102" s="15">
        <f ca="1">_xll.DBRW($B$3,$R$37,$R$38,$R$40,$R$41,$R$42,$Q102,CU$2,CU$4,CU$3)</f>
        <v>94608.766669999997</v>
      </c>
      <c r="CV102" s="15">
        <f ca="1">_xll.DBRW($B$3,$R$37,$R$38,$R$40,$R$41,$R$42,$Q102,CV$2,CV$4,CV$3)</f>
        <v>1.0264501767621379</v>
      </c>
      <c r="CW102" s="15">
        <f ca="1">_xll.DBRW($B$3,$R$37,$R$38,$R$40,$R$41,$R$42,$Q102,CW$2,CW$4,CW$3)</f>
        <v>9.4647085120817529</v>
      </c>
      <c r="CX102" s="15">
        <f ca="1">_xll.DBRW($B$3,$R$37,$R$38,$R$40,$R$41,$R$42,$Q102,CX$2,CX$4,CX$3)</f>
        <v>112.70301132069694</v>
      </c>
      <c r="CY102" s="15">
        <f ca="1">_xll.DBRW($B$3,$R$37,$R$38,$R$40,$R$41,$R$42,$Q102,CY$2,CY$4,CY$3)</f>
        <v>1013681.45</v>
      </c>
      <c r="CZ102" s="15">
        <f ca="1">_xll.DBRW($B$3,$R$37,$R$38,$R$40,$R$41,$R$42,$Q102,CZ$2,CZ$4,CZ$3)</f>
        <v>107101.18</v>
      </c>
      <c r="DA102" s="15">
        <f ca="1">CQ102-CV102</f>
        <v>-3.5321133944743455E-3</v>
      </c>
      <c r="DB102" s="15">
        <f ca="1">CR102-CW102</f>
        <v>-0.18668121190830256</v>
      </c>
      <c r="DC102" s="15">
        <f ca="1">CS102-CX102</f>
        <v>-0.23747071055846902</v>
      </c>
      <c r="DD102" s="15">
        <f ca="1">IF(AND(CT102&lt;&gt;0,CY102&lt;&gt;0),-1*DA102*CT102,0)</f>
        <v>3100.4281027501238</v>
      </c>
      <c r="DE102" s="15">
        <f ca="1">IF(AND(CT102&lt;&gt;0,CY102&lt;&gt;0,CU102&lt;&gt;0,CZ102&lt;&gt;0),DB102/CW102*$AA102,)</f>
        <v>17710.109362824362</v>
      </c>
      <c r="DF102" s="15">
        <f ca="1">IF(AND(CU102&lt;&gt;0,CZ102&lt;&gt;0),DC102*CM102*CU102,)</f>
        <v>-1895.9132046984139</v>
      </c>
      <c r="DG102" s="15">
        <f ca="1">IF(AND(CT102&lt;&gt;0,CY102&lt;&gt;0,CU102&lt;&gt;0,CZ102&lt;&gt;0),$AK102-DD102-DE102-DF102-DJ102,)</f>
        <v>377.98809032760619</v>
      </c>
      <c r="DH102" s="15">
        <f ca="1">IF(OR(CT102=0,CY102=0,CU102=0,CZ102=0),$AK102-DD102-DE102-DF102-DJ102,)</f>
        <v>0</v>
      </c>
      <c r="DI102" s="15">
        <f ca="1">SUM(DD102:DH102)</f>
        <v>19292.612351203679</v>
      </c>
      <c r="DJ102" s="15">
        <f ca="1">IF($V102&lt;&gt;0,IF($V102&gt;0,$W102/$V102,-$W102/$V102))*$AF102</f>
        <v>123301.09118179652</v>
      </c>
      <c r="DK102" s="15">
        <f ca="1">SUM(DI102:DJ102)</f>
        <v>142593.7035330002</v>
      </c>
      <c r="DL102" s="16">
        <f ca="1">_xll.DBRW($B$3,$R$37,$R$38,$R$40,$R$41,$R$42,$Q102,DL$2,DL$4,DL$3)</f>
        <v>3.1543400221113162E-2</v>
      </c>
      <c r="DM102" s="16">
        <f ca="1">_xll.DBRW($B$3,$R$37,$R$38,$R$40,$R$41,$R$42,$Q102,DM$2,DM$4,DM$3)</f>
        <v>3.533141438936508E-2</v>
      </c>
      <c r="DN102" s="17">
        <f ca="1">-(DL102-DM102)*100</f>
        <v>0.37880141682519186</v>
      </c>
      <c r="DO102" s="14">
        <f ca="1">$AB102-$AG102-EI102</f>
        <v>40305.327182323919</v>
      </c>
      <c r="DP102" s="15">
        <f ca="1">_xll.DBRW($B$3,$R$37,$R$38,$R$40,$R$41,$R$42,$Q102,DP$2,DP$4,DP$3)</f>
        <v>6401.6413351498641</v>
      </c>
      <c r="DQ102" s="15">
        <f ca="1">_xll.DBRW($B$3,$R$37,$R$38,$R$40,$R$41,$R$42,$Q102,DQ$2,DQ$4,DQ$3)</f>
        <v>5.5416187393547635E-4</v>
      </c>
      <c r="DR102" s="15">
        <f ca="1">_xll.DBRW($B$3,$R$37,$R$38,$R$40,$R$41,$R$42,$Q102,DR$2,DR$4,DR$3)</f>
        <v>112.46554061013848</v>
      </c>
      <c r="DS102" s="15">
        <f ca="1">_xll.DBRW($B$3,$R$37,$R$38,$R$40,$R$41,$R$42,$Q102,DS$2,DS$4,DS$3)</f>
        <v>52.428571428571431</v>
      </c>
      <c r="DT102" s="15">
        <f ca="1">_xll.DBRW($B$3,$R$37,$R$38,$R$40,$R$41,$R$42,$Q102,DT$2,DT$4,DT$3)</f>
        <v>94608.766669999997</v>
      </c>
      <c r="DU102" s="15">
        <f ca="1">_xll.DBRW($B$3,$R$37,$R$38,$R$40,$R$41,$R$42,$Q102,DU$2,DU$4,DU$3)</f>
        <v>8046.6466330188669</v>
      </c>
      <c r="DV102" s="15">
        <f ca="1">_xll.DBRW($B$3,$R$37,$R$38,$R$40,$R$41,$R$42,$Q102,DV$2,DV$4,DV$3)</f>
        <v>4.9485916028189426E-4</v>
      </c>
      <c r="DW102" s="15">
        <f ca="1">_xll.DBRW($B$3,$R$37,$R$38,$R$40,$R$41,$R$42,$Q102,DW$2,DW$4,DW$3)</f>
        <v>112.70301132069694</v>
      </c>
      <c r="DX102" s="15">
        <f ca="1">_xll.DBRW($B$3,$R$37,$R$38,$R$40,$R$41,$R$42,$Q102,DX$2,DX$4,DX$3)</f>
        <v>53</v>
      </c>
      <c r="DY102" s="15">
        <f ca="1">_xll.DBRW($B$3,$R$37,$R$38,$R$40,$R$41,$R$42,$Q102,DY$2,DY$4,DY$3)</f>
        <v>107101.18</v>
      </c>
      <c r="DZ102" s="15">
        <f ca="1">DP102-DU102</f>
        <v>-1645.0052978690028</v>
      </c>
      <c r="EA102" s="15">
        <f ca="1">DQ102-DV102</f>
        <v>5.9302713653582094E-5</v>
      </c>
      <c r="EB102" s="15">
        <f ca="1">DR102-DW102</f>
        <v>-0.23747071055846902</v>
      </c>
      <c r="EC102" s="15">
        <f ca="1">IF(AND(DS102&lt;&gt;0,DX102&lt;&gt;0),-1*DZ102*DS102,0)</f>
        <v>86245.277759703429</v>
      </c>
      <c r="ED102" s="15">
        <f ca="1">IF(AND(DS102&lt;&gt;0,DX102&lt;&gt;0,DT102&lt;&gt;0,DY102&lt;&gt;0),EA102/DV102*$AB102,)</f>
        <v>-40220.949193414584</v>
      </c>
      <c r="EE102" s="15">
        <f ca="1">IF(AND(DT102&lt;&gt;0,DY102&lt;&gt;0),EB102*DL102*DT102,)</f>
        <v>-708.67961252194902</v>
      </c>
      <c r="EF102" s="15">
        <f ca="1">IF(AND(DS102&lt;&gt;0,DX102&lt;&gt;0,DT102&lt;&gt;0,DY102&lt;&gt;0),$AL102-EC102-ED102-EE102-EI102,)</f>
        <v>-5010.3217714429775</v>
      </c>
      <c r="EG102" s="15">
        <f ca="1">IF(OR(DS102=0,DX102=0,DT102=0,DY102=0),$AL102-EC102-ED102-EE102-EI102,)</f>
        <v>0</v>
      </c>
      <c r="EH102" s="15">
        <f ca="1">SUM(EC102:EG102)</f>
        <v>40305.327182323919</v>
      </c>
      <c r="EI102" s="15">
        <f ca="1">IF($V102&lt;&gt;0,IF($V102&gt;0,$W102/$V102,-$W102/$V102))*$AG102</f>
        <v>50538.034367676053</v>
      </c>
      <c r="EJ102" s="15">
        <f ca="1">SUM(EH102:EI102)</f>
        <v>90843.361549999972</v>
      </c>
      <c r="EK102" s="16">
        <f ca="1">_xll.DBRW($B$3,$R$37,$R$38,$R$40,$R$41,$R$42,$Q102,EK$2,EK$4,EK$3)</f>
        <v>0.10591126076344493</v>
      </c>
      <c r="EL102" s="16">
        <f ca="1">_xll.DBRW($B$3,$R$37,$R$38,$R$40,$R$41,$R$42,$Q102,EL$2,EL$4,EL$3)</f>
        <v>0.10885753376097079</v>
      </c>
      <c r="EM102" s="17">
        <f ca="1">-(EK102-EL102)*100</f>
        <v>0.29462729975258672</v>
      </c>
      <c r="EN102" s="14">
        <f ca="1">$AC102-$AH102-FH102</f>
        <v>31349.010816537397</v>
      </c>
      <c r="EO102" s="15">
        <f ca="1">_xll.DBRW($B$3,$R$37,$R$38,$R$40,$R$41,$R$42,$Q102,EO$2,EO$4,EO$3)</f>
        <v>11.91136719846218</v>
      </c>
      <c r="EP102" s="15">
        <f ca="1">_xll.DBRW($B$3,$R$37,$R$38,$R$40,$R$41,$R$42,$Q102,EP$2,EP$4,EP$3)</f>
        <v>1</v>
      </c>
      <c r="EQ102" s="15">
        <f ca="1">_xll.DBRW($B$3,$R$37,$R$38,$R$40,$R$41,$R$42,$Q102,EQ$2,EQ$4,EQ$3)</f>
        <v>112.46554061013848</v>
      </c>
      <c r="ER102" s="15">
        <f ca="1">_xll.DBRW($B$3,$R$37,$R$38,$R$40,$R$41,$R$42,$Q102,ER$2,ER$4,ER$3)</f>
        <v>94608.766669999997</v>
      </c>
      <c r="ES102" s="15">
        <f ca="1">_xll.DBRW($B$3,$R$37,$R$38,$R$40,$R$41,$R$42,$Q102,ES$2,ES$4,ES$3)</f>
        <v>94608.766669999997</v>
      </c>
      <c r="ET102" s="15">
        <f ca="1">_xll.DBRW($B$3,$R$37,$R$38,$R$40,$R$41,$R$42,$Q102,ET$2,ET$4,ET$3)</f>
        <v>12.268571859805842</v>
      </c>
      <c r="EU102" s="15">
        <f ca="1">_xll.DBRW($B$3,$R$37,$R$38,$R$40,$R$41,$R$42,$Q102,EU$2,EU$4,EU$3)</f>
        <v>1</v>
      </c>
      <c r="EV102" s="15">
        <f ca="1">_xll.DBRW($B$3,$R$37,$R$38,$R$40,$R$41,$R$42,$Q102,EV$2,EV$4,EV$3)</f>
        <v>112.70301132069694</v>
      </c>
      <c r="EW102" s="15">
        <f ca="1">_xll.DBRW($B$3,$R$37,$R$38,$R$40,$R$41,$R$42,$Q102,EW$2,EW$4,EW$3)</f>
        <v>107101.18</v>
      </c>
      <c r="EX102" s="15">
        <f ca="1">_xll.DBRW($B$3,$R$37,$R$38,$R$40,$R$41,$R$42,$Q102,EX$2,EX$4,EX$3)</f>
        <v>107101.18</v>
      </c>
      <c r="EY102" s="15">
        <f ca="1">EO102-ET102</f>
        <v>-0.35720466134366191</v>
      </c>
      <c r="EZ102" s="15">
        <f ca="1">EP102-EU102</f>
        <v>0</v>
      </c>
      <c r="FA102" s="15">
        <f ca="1">EQ102-EV102</f>
        <v>-0.23747071055846902</v>
      </c>
      <c r="FB102" s="15">
        <f ca="1">IF(AND(ER102&lt;&gt;0,EW102&lt;&gt;0),-1*EY102*ER102,0)</f>
        <v>33794.692458498881</v>
      </c>
      <c r="FC102" s="15">
        <f ca="1">IF(AND(ER102&lt;&gt;0,EW102&lt;&gt;0,ES102&lt;&gt;0,EX102&lt;&gt;0),EZ102/EU102*$AC102,)</f>
        <v>0</v>
      </c>
      <c r="FD102" s="15">
        <f ca="1">IF(AND(ES102&lt;&gt;0,EX102&lt;&gt;0),FA102*EK102*ES102,)</f>
        <v>-2379.4882832355765</v>
      </c>
      <c r="FE102" s="15">
        <f ca="1">IF(AND(ER102&lt;&gt;0,EW102&lt;&gt;0,ES102&lt;&gt;0,EX102&lt;&gt;0),$AM102-FB102-FC102-FD102-FH102,)</f>
        <v>-66.193358725897269</v>
      </c>
      <c r="FF102" s="15">
        <f ca="1">IF(OR(ER102=0,EW102=0,ES102=0,EX102=0),$AM102-FB102-FC102-FD102-FH102,)</f>
        <v>0</v>
      </c>
      <c r="FG102" s="15">
        <f ca="1">SUM(FB102:FF102)</f>
        <v>31349.010816537408</v>
      </c>
      <c r="FH102" s="15">
        <f ca="1">IF($V102&lt;&gt;0,IF($V102&gt;0,$W102/$V102,-$W102/$V102))*$AH102</f>
        <v>155709.75228346247</v>
      </c>
      <c r="FI102" s="15">
        <f ca="1">SUM(FG102:FH102)</f>
        <v>187058.76309999987</v>
      </c>
      <c r="FJ102" s="20"/>
      <c r="FK102" s="85">
        <f ca="1">BL102+CK102+DJ102+EI102+FH102</f>
        <v>1105365.3901595292</v>
      </c>
      <c r="FL102" s="21"/>
      <c r="FM102" s="22"/>
      <c r="FN102" s="104">
        <f ca="1">_xll.DBRW($B$3,$R$37,$R$38,$R$40,$R$41,$R$42,$Q102,FN$2,FN$4,FN$3)</f>
        <v>2511782.7299999995</v>
      </c>
      <c r="FO102" s="105">
        <f ca="1">IF(U102&lt;&gt;0,FN102/U102,0)</f>
        <v>0.2360647892962206</v>
      </c>
      <c r="FP102" s="104">
        <f ca="1">_xll.DBRW($B$3,$R$37,$R$38,$R$40,$R$41,$R$42,$Q102,FP$2,FP$4,FP$3)</f>
        <v>2742845.0544169983</v>
      </c>
      <c r="FQ102" s="105">
        <f ca="1">IF(V102&lt;&gt;0,FP102/V102,0)</f>
        <v>0.2272330505127951</v>
      </c>
      <c r="FR102" s="86">
        <f ca="1">FN102-FP102</f>
        <v>-231062.32441699877</v>
      </c>
      <c r="FS102" s="103">
        <f ca="1">(FO102-FQ102)*100</f>
        <v>0.88317387834254968</v>
      </c>
      <c r="FT102" s="23"/>
      <c r="FV102" s="37"/>
      <c r="FW102" s="37"/>
      <c r="FX102" s="37"/>
      <c r="FY102" s="37"/>
      <c r="FZ102" s="37"/>
      <c r="GA102" s="37"/>
      <c r="GB102" s="37"/>
      <c r="GC102" s="37"/>
      <c r="GD102" s="37"/>
      <c r="GE102" s="37"/>
      <c r="GF102" s="37"/>
      <c r="GG102" s="37"/>
      <c r="GH102" s="37"/>
    </row>
    <row r="103" spans="1:190" ht="15" hidden="1" customHeight="1" x14ac:dyDescent="0.25">
      <c r="A103">
        <f ca="1">IF(ROW()=ROW($A$60),0,1)</f>
        <v>1</v>
      </c>
      <c r="D103" s="30"/>
      <c r="E103" s="30"/>
      <c r="F103" s="30">
        <f ca="1">IF(A103&lt;&gt;0,IF((AO103+BN103+CM103+DL103+EK103)&lt;&gt;0,ROUND((1-(AO103+BN103+CM103+DL103+EK103))-FO103,5),"VERIF. ELIGIBILITE PMM"),"CHECK "&amp;D88)</f>
        <v>0</v>
      </c>
      <c r="G103" s="30"/>
      <c r="H103" s="30"/>
      <c r="I103" s="30"/>
      <c r="J103" s="30">
        <f ca="1">IF(A103&lt;&gt;0,IF((AP103+BO103+CN103+DM103+EL103)&lt;&gt;0,ROUND((1-(AP103+BO103+CN103+DM103+EL103))-FQ103,5),"VERIF. ELIGIBILITE PMM"),"CHECK "&amp;D89)</f>
        <v>0</v>
      </c>
      <c r="K103" s="30">
        <f ca="1">IF(A103&lt;&gt;0,ROUND(W103+AR103+BQ103+CP103+DO103+EN103+FK103-FR103,5),"CHECK ")</f>
        <v>0</v>
      </c>
      <c r="L103" s="4"/>
      <c r="M103" s="9"/>
      <c r="N103" s="10"/>
      <c r="O103" s="9"/>
      <c r="P103" s="11"/>
      <c r="Q103" s="130" t="s">
        <v>509</v>
      </c>
      <c r="R103" s="130"/>
      <c r="S103" s="12"/>
      <c r="T103" s="13"/>
      <c r="U103" s="84">
        <f ca="1">_xll.DBRW($B$3,$R$37,$R$38,$R$40,$R$41,$R$42,$Q103,U$2,U$4,U$3)</f>
        <v>8570793.6500000004</v>
      </c>
      <c r="V103" s="84">
        <f ca="1">_xll.DBRW($B$3,$R$37,$R$38,$R$40,$R$41,$R$42,$Q103,V$2,V$4,V$3)</f>
        <v>9997653.7700000014</v>
      </c>
      <c r="W103" s="85">
        <f ca="1">U103-V103</f>
        <v>-1426860.120000001</v>
      </c>
      <c r="X103" s="106">
        <f ca="1">IF(V103&lt;&gt;0,W103/V103,0)</f>
        <v>-0.14271949727660962</v>
      </c>
      <c r="Y103" s="15">
        <f ca="1">_xll.DBRW($B$3,$R$37,$R$38,$R$40,$R$41,$R$42,$Q103,Y$2,Y$4,Y$3)</f>
        <v>-2948948.5100000012</v>
      </c>
      <c r="Z103" s="15">
        <f ca="1">_xll.DBRW($B$3,$R$37,$R$38,$R$40,$R$41,$R$42,$Q103,Z$2,Z$4,Z$3)</f>
        <v>-1386258.45</v>
      </c>
      <c r="AA103" s="15">
        <f ca="1">_xll.DBRW($B$3,$R$37,$R$38,$R$40,$R$41,$R$42,$Q103,AA$2,AA$4,AA$3)</f>
        <v>-878992.84</v>
      </c>
      <c r="AB103" s="15">
        <f ca="1">_xll.DBRW($B$3,$R$37,$R$38,$R$40,$R$41,$R$42,$Q103,AB$2,AB$4,AB$3)</f>
        <v>-89763.47</v>
      </c>
      <c r="AC103" s="15">
        <f ca="1">_xll.DBRW($B$3,$R$37,$R$38,$R$40,$R$41,$R$42,$Q103,AC$2,AC$4,AC$3)</f>
        <v>-2275197.9500000002</v>
      </c>
      <c r="AD103" s="15">
        <f ca="1">_xll.DBRW($B$3,$R$37,$R$38,$R$40,$R$41,$R$42,$Q103,AD$2,AD$4,AD$3)</f>
        <v>-3490121.9099999997</v>
      </c>
      <c r="AE103" s="15">
        <f ca="1">_xll.DBRW($B$3,$R$37,$R$38,$R$40,$R$41,$R$42,$Q103,AE$2,AE$4,AE$3)</f>
        <v>-1614460.0299999993</v>
      </c>
      <c r="AF103" s="15">
        <f ca="1">_xll.DBRW($B$3,$R$37,$R$38,$R$40,$R$41,$R$42,$Q103,AF$2,AF$4,AF$3)</f>
        <v>-1050486.5</v>
      </c>
      <c r="AG103" s="15">
        <f ca="1">_xll.DBRW($B$3,$R$37,$R$38,$R$40,$R$41,$R$42,$Q103,AG$2,AG$4,AG$3)</f>
        <v>-95363.76999999999</v>
      </c>
      <c r="AH103" s="15">
        <f ca="1">_xll.DBRW($B$3,$R$37,$R$38,$R$40,$R$41,$R$42,$Q103,AH$2,AH$4,AH$3)</f>
        <v>-1996814.1700000002</v>
      </c>
      <c r="AI103" s="15">
        <f ca="1">Y103-AD103</f>
        <v>541173.39999999851</v>
      </c>
      <c r="AJ103" s="15">
        <f ca="1">Z103-AE103</f>
        <v>228201.57999999938</v>
      </c>
      <c r="AK103" s="15">
        <f ca="1">AA103-AF103</f>
        <v>171493.66000000003</v>
      </c>
      <c r="AL103" s="15">
        <f ca="1">AB103-AG103</f>
        <v>5600.2999999999884</v>
      </c>
      <c r="AM103" s="15">
        <f ca="1">AC103-AH103</f>
        <v>-278383.78000000003</v>
      </c>
      <c r="AN103" s="20"/>
      <c r="AO103" s="16">
        <f ca="1">_xll.DBRW($B$3,$R$37,$R$38,$R$40,$R$41,$R$42,$Q103,AO$2,AO$4,AO$3)</f>
        <v>0.34406947949330241</v>
      </c>
      <c r="AP103" s="16">
        <f ca="1">_xll.DBRW($B$3,$R$37,$R$38,$R$40,$R$41,$R$42,$Q103,AP$2,AP$4,AP$3)</f>
        <v>0.34909409650420409</v>
      </c>
      <c r="AQ103" s="17">
        <f ca="1">-(AO103-AP103)*100</f>
        <v>0.50246170109016774</v>
      </c>
      <c r="AR103" s="14">
        <f ca="1">$Y103-$AD103-BL103</f>
        <v>43064.955570717982</v>
      </c>
      <c r="AS103" s="18">
        <f ca="1">_xll.DBRW($B$3,$R$37,$R$38,$R$40,$R$41,$R$42,$Q103,AS$2,AS$4,AS$3)</f>
        <v>30.876940417667925</v>
      </c>
      <c r="AT103" s="19">
        <f ca="1">_xll.DBRW($B$3,$R$37,$R$38,$R$40,$R$41,$R$42,$Q103,AT$2,AT$4,AT$3)</f>
        <v>1.1368712979055973</v>
      </c>
      <c r="AU103" s="18">
        <f ca="1">_xll.DBRW($B$3,$R$37,$R$38,$R$40,$R$41,$R$42,$Q103,AU$2,AU$4,AU$3)</f>
        <v>102.02331046532488</v>
      </c>
      <c r="AV103" s="15">
        <f ca="1">_xll.DBRW($B$3,$R$37,$R$38,$R$40,$R$41,$R$42,$Q103,AV$2,AV$4,AV$3)</f>
        <v>95506.5</v>
      </c>
      <c r="AW103" s="15">
        <f ca="1">_xll.DBRW($B$3,$R$37,$R$38,$R$40,$R$41,$R$42,$Q103,AW$2,AW$4,AW$3)</f>
        <v>84008.189999999988</v>
      </c>
      <c r="AX103" s="18">
        <f ca="1">_xll.DBRW($B$3,$R$37,$R$38,$R$40,$R$41,$R$42,$Q103,AX$2,AX$4,AX$3)</f>
        <v>32.008005848914834</v>
      </c>
      <c r="AY103" s="19">
        <f ca="1">_xll.DBRW($B$3,$R$37,$R$38,$R$40,$R$41,$R$42,$Q103,AY$2,AY$4,AY$3)</f>
        <v>1.0975685077978485</v>
      </c>
      <c r="AZ103" s="18">
        <f ca="1">_xll.DBRW($B$3,$R$37,$R$38,$R$40,$R$41,$R$42,$Q103,AZ$2,AZ$4,AZ$3)</f>
        <v>100.63469869292157</v>
      </c>
      <c r="BA103" s="15">
        <f ca="1">_xll.DBRW($B$3,$R$37,$R$38,$R$40,$R$41,$R$42,$Q103,BA$2,BA$4,BA$3)</f>
        <v>109039.03</v>
      </c>
      <c r="BB103" s="15">
        <f ca="1">_xll.DBRW($B$3,$R$37,$R$38,$R$40,$R$41,$R$42,$Q103,BB$2,BB$4,BB$3)</f>
        <v>99345.99000000002</v>
      </c>
      <c r="BC103" s="18">
        <f ca="1">AS103-AX103</f>
        <v>-1.1310654312469097</v>
      </c>
      <c r="BD103" s="18">
        <f ca="1">AT103-AY103</f>
        <v>3.9302790107748731E-2</v>
      </c>
      <c r="BE103" s="18">
        <f ca="1">AU103-AZ103</f>
        <v>1.3886117724033085</v>
      </c>
      <c r="BF103" s="15">
        <f ca="1">IF(AND(AV103&lt;&gt;0,BA103&lt;&gt;0),-1*BC103*AV103,0)</f>
        <v>108024.10060938298</v>
      </c>
      <c r="BG103" s="15">
        <f ca="1">IF(AND(AV103&lt;&gt;0,BA103&lt;&gt;0,AW103&lt;&gt;0,BB103&lt;&gt;0),BD103/AY103*$Y103,)</f>
        <v>-105598.78814274012</v>
      </c>
      <c r="BH103" s="15">
        <f ca="1">IF(AND(AW103&lt;&gt;0,BB103&lt;&gt;0),BE103*AO103*AW103,)</f>
        <v>40137.343108357229</v>
      </c>
      <c r="BI103" s="15">
        <f ca="1">IF(AND(AV103&lt;&gt;0,BA103&lt;&gt;0,AW103&lt;&gt;0,BB103&lt;&gt;0),$AI103-BF103-BG103-BH103-BL103,)</f>
        <v>502.29999571794178</v>
      </c>
      <c r="BJ103" s="15">
        <f ca="1">IF(OR(AV103=0,BA103=0,AW103=0,BB103=0),$AI103-BF103-BG103-BH103-BL103,)</f>
        <v>0</v>
      </c>
      <c r="BK103" s="15">
        <f ca="1">SUM(BF103:BJ103)</f>
        <v>43064.955570718033</v>
      </c>
      <c r="BL103" s="15">
        <f ca="1">IF($V103&lt;&gt;0,IF($V103&gt;0,$W103/$V103,-$W103/$V103))*$AD103</f>
        <v>498108.44442928053</v>
      </c>
      <c r="BM103" s="15">
        <f ca="1">SUM(BK103:BL103)</f>
        <v>541173.39999999851</v>
      </c>
      <c r="BN103" s="16">
        <f ca="1">_xll.DBRW($B$3,$R$37,$R$38,$R$40,$R$41,$R$42,$Q103,BN$2,BN$4,BN$3)</f>
        <v>0.16174213341374746</v>
      </c>
      <c r="BO103" s="16">
        <f ca="1">_xll.DBRW($B$3,$R$37,$R$38,$R$40,$R$41,$R$42,$Q103,BO$2,BO$4,BO$3)</f>
        <v>0.16148389083491932</v>
      </c>
      <c r="BP103" s="17">
        <f ca="1">-(BN103-BO103)*100</f>
        <v>-2.5824257882814394E-2</v>
      </c>
      <c r="BQ103" s="14">
        <f ca="1">$Z103-$AE103-CK103</f>
        <v>-2213.343854780629</v>
      </c>
      <c r="BR103" s="15">
        <f ca="1">_xll.DBRW($B$3,$R$37,$R$38,$R$40,$R$41,$R$42,$Q103,BR$2,BR$4,BR$3)</f>
        <v>1.1364497485274405</v>
      </c>
      <c r="BS103" s="15">
        <f ca="1">_xll.DBRW($B$3,$R$37,$R$38,$R$40,$R$41,$R$42,$Q103,BS$2,BS$4,BS$3)</f>
        <v>14.520191424193285</v>
      </c>
      <c r="BT103" s="15">
        <f ca="1">_xll.DBRW($B$3,$R$37,$R$38,$R$40,$R$41,$R$42,$Q103,BT$2,BT$4,BT$3)</f>
        <v>102.02331046532488</v>
      </c>
      <c r="BU103" s="15">
        <f ca="1">_xll.DBRW($B$3,$R$37,$R$38,$R$40,$R$41,$R$42,$Q103,BU$2,BU$4,BU$3)</f>
        <v>1219815</v>
      </c>
      <c r="BV103" s="15">
        <f ca="1">_xll.DBRW($B$3,$R$37,$R$38,$R$40,$R$41,$R$42,$Q103,BV$2,BV$4,BV$3)</f>
        <v>84008.189999999988</v>
      </c>
      <c r="BW103" s="15">
        <f ca="1">_xll.DBRW($B$3,$R$37,$R$38,$R$40,$R$41,$R$42,$Q103,BW$2,BW$4,BW$3)</f>
        <v>1.1039827315183808</v>
      </c>
      <c r="BX103" s="15">
        <f ca="1">_xll.DBRW($B$3,$R$37,$R$38,$R$40,$R$41,$R$42,$Q103,BX$2,BX$4,BX$3)</f>
        <v>14.720232693840988</v>
      </c>
      <c r="BY103" s="15">
        <f ca="1">_xll.DBRW($B$3,$R$37,$R$38,$R$40,$R$41,$R$42,$Q103,BY$2,BY$4,BY$3)</f>
        <v>100.63469869292157</v>
      </c>
      <c r="BZ103" s="15">
        <f ca="1">_xll.DBRW($B$3,$R$37,$R$38,$R$40,$R$41,$R$42,$Q103,BZ$2,BZ$4,BZ$3)</f>
        <v>1462396.09</v>
      </c>
      <c r="CA103" s="15">
        <f ca="1">_xll.DBRW($B$3,$R$37,$R$38,$R$40,$R$41,$R$42,$Q103,CA$2,CA$4,CA$3)</f>
        <v>99345.99000000002</v>
      </c>
      <c r="CB103" s="15">
        <f ca="1">BR103-BW103</f>
        <v>3.246701700905974E-2</v>
      </c>
      <c r="CC103" s="15">
        <f ca="1">BS103-BX103</f>
        <v>-0.20004126964770208</v>
      </c>
      <c r="CD103" s="15">
        <f ca="1">BT103-BY103</f>
        <v>1.3886117724033085</v>
      </c>
      <c r="CE103" s="15">
        <f ca="1">IF(AND(BU103&lt;&gt;0,BZ103&lt;&gt;0),-1*CB103*BU103,0)</f>
        <v>-39603.75435290621</v>
      </c>
      <c r="CF103" s="15">
        <f ca="1">IF(AND(BU103&lt;&gt;0,BZ103&lt;&gt;0,BV103&lt;&gt;0,CA103&lt;&gt;0),CC103/BX103*$Z103,)</f>
        <v>18838.62206294353</v>
      </c>
      <c r="CG103" s="15">
        <f ca="1">IF(AND(BV103&lt;&gt;0,CA103&lt;&gt;0),CD103*BN103*BV103,)</f>
        <v>18867.990016044543</v>
      </c>
      <c r="CH103" s="15">
        <f ca="1">IF(AND(BU103&lt;&gt;0,BZ103&lt;&gt;0,BV103&lt;&gt;0,CA103&lt;&gt;0),$AJ103-CE103-CF103-CG103-CK103,)</f>
        <v>-316.20158086251467</v>
      </c>
      <c r="CI103" s="15">
        <f ca="1">IF(OR(BU103=0,BZ103=0,BV103=0,CA103=0),$AJ103-CE103-CF103-CG103-CK103,)</f>
        <v>0</v>
      </c>
      <c r="CJ103" s="15">
        <f ca="1">SUM(CE103:CI103)</f>
        <v>-2213.3438547806509</v>
      </c>
      <c r="CK103" s="15">
        <f ca="1">IF($V103&lt;&gt;0,IF($V103&gt;0,$W103/$V103,-$W103/$V103))*$AE103</f>
        <v>230414.92385478001</v>
      </c>
      <c r="CL103" s="15">
        <f ca="1">SUM(CJ103:CK103)</f>
        <v>228201.57999999935</v>
      </c>
      <c r="CM103" s="16">
        <f ca="1">_xll.DBRW($B$3,$R$37,$R$38,$R$40,$R$41,$R$42,$Q103,CM$2,CM$4,CM$3)</f>
        <v>0.10255676147330882</v>
      </c>
      <c r="CN103" s="16">
        <f ca="1">_xll.DBRW($B$3,$R$37,$R$38,$R$40,$R$41,$R$42,$Q103,CN$2,CN$4,CN$3)</f>
        <v>0.10507330261347907</v>
      </c>
      <c r="CO103" s="17">
        <f ca="1">-(CM103-CN103)*100</f>
        <v>0.25165411401702475</v>
      </c>
      <c r="CP103" s="14">
        <f ca="1">$AA103-$AF103-DJ103</f>
        <v>21568.75482413487</v>
      </c>
      <c r="CQ103" s="15">
        <f ca="1">_xll.DBRW($B$3,$R$37,$R$38,$R$40,$R$41,$R$42,$Q103,CQ$2,CQ$4,CQ$3)</f>
        <v>0</v>
      </c>
      <c r="CR103" s="15">
        <f ca="1">_xll.DBRW($B$3,$R$37,$R$38,$R$40,$R$41,$R$42,$Q103,CR$2,CR$4,CR$3)</f>
        <v>0</v>
      </c>
      <c r="CS103" s="15">
        <f ca="1">_xll.DBRW($B$3,$R$37,$R$38,$R$40,$R$41,$R$42,$Q103,CS$2,CS$4,CS$3)</f>
        <v>0</v>
      </c>
      <c r="CT103" s="15">
        <f ca="1">_xll.DBRW($B$3,$R$37,$R$38,$R$40,$R$41,$R$42,$Q103,CT$2,CT$4,CT$3)</f>
        <v>0</v>
      </c>
      <c r="CU103" s="15">
        <f ca="1">_xll.DBRW($B$3,$R$37,$R$38,$R$40,$R$41,$R$42,$Q103,CU$2,CU$4,CU$3)</f>
        <v>0</v>
      </c>
      <c r="CV103" s="15">
        <f ca="1">_xll.DBRW($B$3,$R$37,$R$38,$R$40,$R$41,$R$42,$Q103,CV$2,CV$4,CV$3)</f>
        <v>0</v>
      </c>
      <c r="CW103" s="15">
        <f ca="1">_xll.DBRW($B$3,$R$37,$R$38,$R$40,$R$41,$R$42,$Q103,CW$2,CW$4,CW$3)</f>
        <v>0</v>
      </c>
      <c r="CX103" s="15">
        <f ca="1">_xll.DBRW($B$3,$R$37,$R$38,$R$40,$R$41,$R$42,$Q103,CX$2,CX$4,CX$3)</f>
        <v>0</v>
      </c>
      <c r="CY103" s="15">
        <f ca="1">_xll.DBRW($B$3,$R$37,$R$38,$R$40,$R$41,$R$42,$Q103,CY$2,CY$4,CY$3)</f>
        <v>0</v>
      </c>
      <c r="CZ103" s="15">
        <f ca="1">_xll.DBRW($B$3,$R$37,$R$38,$R$40,$R$41,$R$42,$Q103,CZ$2,CZ$4,CZ$3)</f>
        <v>0</v>
      </c>
      <c r="DA103" s="15">
        <f ca="1">CQ103-CV103</f>
        <v>0</v>
      </c>
      <c r="DB103" s="15">
        <f ca="1">CR103-CW103</f>
        <v>0</v>
      </c>
      <c r="DC103" s="15">
        <f ca="1">CS103-CX103</f>
        <v>0</v>
      </c>
      <c r="DD103" s="15">
        <f ca="1">IF(AND(CT103&lt;&gt;0,CY103&lt;&gt;0),-1*DA103*CT103,0)</f>
        <v>0</v>
      </c>
      <c r="DE103" s="15">
        <f ca="1">IF(AND(CT103&lt;&gt;0,CY103&lt;&gt;0,CU103&lt;&gt;0,CZ103&lt;&gt;0),DB103/CW103*$AA103,)</f>
        <v>0</v>
      </c>
      <c r="DF103" s="15">
        <f ca="1">IF(AND(CU103&lt;&gt;0,CZ103&lt;&gt;0),DC103*CM103*CU103,)</f>
        <v>0</v>
      </c>
      <c r="DG103" s="15">
        <f ca="1">IF(AND(CT103&lt;&gt;0,CY103&lt;&gt;0,CU103&lt;&gt;0,CZ103&lt;&gt;0),$AK103-DD103-DE103-DF103-DJ103,)</f>
        <v>0</v>
      </c>
      <c r="DH103" s="15">
        <f ca="1">IF(OR(CT103=0,CY103=0,CU103=0,CZ103=0),$AK103-DD103-DE103-DF103-DJ103,)</f>
        <v>21568.75482413487</v>
      </c>
      <c r="DI103" s="15">
        <f ca="1">SUM(DD103:DH103)</f>
        <v>21568.75482413487</v>
      </c>
      <c r="DJ103" s="15">
        <f ca="1">IF($V103&lt;&gt;0,IF($V103&gt;0,$W103/$V103,-$W103/$V103))*$AF103</f>
        <v>149924.90517586516</v>
      </c>
      <c r="DK103" s="15">
        <f ca="1">SUM(DI103:DJ103)</f>
        <v>171493.66000000003</v>
      </c>
      <c r="DL103" s="16">
        <f ca="1">_xll.DBRW($B$3,$R$37,$R$38,$R$40,$R$41,$R$42,$Q103,DL$2,DL$4,DL$3)</f>
        <v>1.0473180625460515E-2</v>
      </c>
      <c r="DM103" s="16">
        <f ca="1">_xll.DBRW($B$3,$R$37,$R$38,$R$40,$R$41,$R$42,$Q103,DM$2,DM$4,DM$3)</f>
        <v>9.5386149784620899E-3</v>
      </c>
      <c r="DN103" s="17">
        <f ca="1">-(DL103-DM103)*100</f>
        <v>-9.3456564699842537E-2</v>
      </c>
      <c r="DO103" s="14">
        <f ca="1">$AB103-$AG103-EI103</f>
        <v>-8009.9693128022373</v>
      </c>
      <c r="DP103" s="15">
        <f ca="1">_xll.DBRW($B$3,$R$37,$R$38,$R$40,$R$41,$R$42,$Q103,DP$2,DP$4,DP$3)</f>
        <v>0</v>
      </c>
      <c r="DQ103" s="15">
        <f ca="1">_xll.DBRW($B$3,$R$37,$R$38,$R$40,$R$41,$R$42,$Q103,DQ$2,DQ$4,DQ$3)</f>
        <v>0</v>
      </c>
      <c r="DR103" s="15">
        <f ca="1">_xll.DBRW($B$3,$R$37,$R$38,$R$40,$R$41,$R$42,$Q103,DR$2,DR$4,DR$3)</f>
        <v>0</v>
      </c>
      <c r="DS103" s="15">
        <f ca="1">_xll.DBRW($B$3,$R$37,$R$38,$R$40,$R$41,$R$42,$Q103,DS$2,DS$4,DS$3)</f>
        <v>0</v>
      </c>
      <c r="DT103" s="15">
        <f ca="1">_xll.DBRW($B$3,$R$37,$R$38,$R$40,$R$41,$R$42,$Q103,DT$2,DT$4,DT$3)</f>
        <v>0</v>
      </c>
      <c r="DU103" s="15">
        <f ca="1">_xll.DBRW($B$3,$R$37,$R$38,$R$40,$R$41,$R$42,$Q103,DU$2,DU$4,DU$3)</f>
        <v>0</v>
      </c>
      <c r="DV103" s="15">
        <f ca="1">_xll.DBRW($B$3,$R$37,$R$38,$R$40,$R$41,$R$42,$Q103,DV$2,DV$4,DV$3)</f>
        <v>0</v>
      </c>
      <c r="DW103" s="15">
        <f ca="1">_xll.DBRW($B$3,$R$37,$R$38,$R$40,$R$41,$R$42,$Q103,DW$2,DW$4,DW$3)</f>
        <v>0</v>
      </c>
      <c r="DX103" s="15">
        <f ca="1">_xll.DBRW($B$3,$R$37,$R$38,$R$40,$R$41,$R$42,$Q103,DX$2,DX$4,DX$3)</f>
        <v>0</v>
      </c>
      <c r="DY103" s="15">
        <f ca="1">_xll.DBRW($B$3,$R$37,$R$38,$R$40,$R$41,$R$42,$Q103,DY$2,DY$4,DY$3)</f>
        <v>0</v>
      </c>
      <c r="DZ103" s="15">
        <f ca="1">DP103-DU103</f>
        <v>0</v>
      </c>
      <c r="EA103" s="15">
        <f ca="1">DQ103-DV103</f>
        <v>0</v>
      </c>
      <c r="EB103" s="15">
        <f ca="1">DR103-DW103</f>
        <v>0</v>
      </c>
      <c r="EC103" s="15">
        <f ca="1">IF(AND(DS103&lt;&gt;0,DX103&lt;&gt;0),-1*DZ103*DS103,0)</f>
        <v>0</v>
      </c>
      <c r="ED103" s="15">
        <f ca="1">IF(AND(DS103&lt;&gt;0,DX103&lt;&gt;0,DT103&lt;&gt;0,DY103&lt;&gt;0),EA103/DV103*$AB103,)</f>
        <v>0</v>
      </c>
      <c r="EE103" s="15">
        <f ca="1">IF(AND(DT103&lt;&gt;0,DY103&lt;&gt;0),EB103*DL103*DT103,)</f>
        <v>0</v>
      </c>
      <c r="EF103" s="15">
        <f ca="1">IF(AND(DS103&lt;&gt;0,DX103&lt;&gt;0,DT103&lt;&gt;0,DY103&lt;&gt;0),$AL103-EC103-ED103-EE103-EI103,)</f>
        <v>0</v>
      </c>
      <c r="EG103" s="15">
        <f ca="1">IF(OR(DS103=0,DX103=0,DT103=0,DY103=0),$AL103-EC103-ED103-EE103-EI103,)</f>
        <v>-8009.9693128022373</v>
      </c>
      <c r="EH103" s="15">
        <f ca="1">SUM(EC103:EG103)</f>
        <v>-8009.9693128022373</v>
      </c>
      <c r="EI103" s="15">
        <f ca="1">IF($V103&lt;&gt;0,IF($V103&gt;0,$W103/$V103,-$W103/$V103))*$AG103</f>
        <v>13610.269312802226</v>
      </c>
      <c r="EJ103" s="15">
        <f ca="1">SUM(EH103:EI103)</f>
        <v>5600.2999999999884</v>
      </c>
      <c r="EK103" s="16">
        <f ca="1">_xll.DBRW($B$3,$R$37,$R$38,$R$40,$R$41,$R$42,$Q103,EK$2,EK$4,EK$3)</f>
        <v>0.26545942451898841</v>
      </c>
      <c r="EL103" s="16">
        <f ca="1">_xll.DBRW($B$3,$R$37,$R$38,$R$40,$R$41,$R$42,$Q103,EL$2,EL$4,EL$3)</f>
        <v>0.19972827784773345</v>
      </c>
      <c r="EM103" s="17">
        <f ca="1">-(EK103-EL103)*100</f>
        <v>-6.5731146671254956</v>
      </c>
      <c r="EN103" s="14">
        <f ca="1">$AC103-$AH103-FH103</f>
        <v>-563368.09449721058</v>
      </c>
      <c r="EO103" s="15">
        <f ca="1">_xll.DBRW($B$3,$R$37,$R$38,$R$40,$R$41,$R$42,$Q103,EO$2,EO$4,EO$3)</f>
        <v>27.083049283647231</v>
      </c>
      <c r="EP103" s="15">
        <f ca="1">_xll.DBRW($B$3,$R$37,$R$38,$R$40,$R$41,$R$42,$Q103,EP$2,EP$4,EP$3)</f>
        <v>1</v>
      </c>
      <c r="EQ103" s="15">
        <f ca="1">_xll.DBRW($B$3,$R$37,$R$38,$R$40,$R$41,$R$42,$Q103,EQ$2,EQ$4,EQ$3)</f>
        <v>102.02331046532488</v>
      </c>
      <c r="ER103" s="15">
        <f ca="1">_xll.DBRW($B$3,$R$37,$R$38,$R$40,$R$41,$R$42,$Q103,ER$2,ER$4,ER$3)</f>
        <v>84008.189999999988</v>
      </c>
      <c r="ES103" s="15">
        <f ca="1">_xll.DBRW($B$3,$R$37,$R$38,$R$40,$R$41,$R$42,$Q103,ES$2,ES$4,ES$3)</f>
        <v>84008.189999999988</v>
      </c>
      <c r="ET103" s="15">
        <f ca="1">_xll.DBRW($B$3,$R$37,$R$38,$R$40,$R$41,$R$42,$Q103,ET$2,ET$4,ET$3)</f>
        <v>20.099595061662779</v>
      </c>
      <c r="EU103" s="15">
        <f ca="1">_xll.DBRW($B$3,$R$37,$R$38,$R$40,$R$41,$R$42,$Q103,EU$2,EU$4,EU$3)</f>
        <v>1</v>
      </c>
      <c r="EV103" s="15">
        <f ca="1">_xll.DBRW($B$3,$R$37,$R$38,$R$40,$R$41,$R$42,$Q103,EV$2,EV$4,EV$3)</f>
        <v>100.63469869292157</v>
      </c>
      <c r="EW103" s="15">
        <f ca="1">_xll.DBRW($B$3,$R$37,$R$38,$R$40,$R$41,$R$42,$Q103,EW$2,EW$4,EW$3)</f>
        <v>99345.99000000002</v>
      </c>
      <c r="EX103" s="15">
        <f ca="1">_xll.DBRW($B$3,$R$37,$R$38,$R$40,$R$41,$R$42,$Q103,EX$2,EX$4,EX$3)</f>
        <v>99345.99000000002</v>
      </c>
      <c r="EY103" s="15">
        <f ca="1">EO103-ET103</f>
        <v>6.9834542219844522</v>
      </c>
      <c r="EZ103" s="15">
        <f ca="1">EP103-EU103</f>
        <v>0</v>
      </c>
      <c r="FA103" s="15">
        <f ca="1">EQ103-EV103</f>
        <v>1.3886117724033085</v>
      </c>
      <c r="FB103" s="15">
        <f ca="1">IF(AND(ER103&lt;&gt;0,EW103&lt;&gt;0),-1*EY103*ER103,0)</f>
        <v>-586667.34913677198</v>
      </c>
      <c r="FC103" s="15">
        <f ca="1">IF(AND(ER103&lt;&gt;0,EW103&lt;&gt;0,ES103&lt;&gt;0,EX103&lt;&gt;0),EZ103/EU103*$AC103,)</f>
        <v>0</v>
      </c>
      <c r="FD103" s="15">
        <f ca="1">IF(AND(ES103&lt;&gt;0,EX103&lt;&gt;0),FA103*EK103*ES103,)</f>
        <v>30967.105884999313</v>
      </c>
      <c r="FE103" s="15">
        <f ca="1">IF(AND(ER103&lt;&gt;0,EW103&lt;&gt;0,ES103&lt;&gt;0,EX103&lt;&gt;0),$AM103-FB103-FC103-FD103-FH103,)</f>
        <v>-7667.8512454379234</v>
      </c>
      <c r="FF103" s="15">
        <f ca="1">IF(OR(ER103=0,EW103=0,ES103=0,EX103=0),$AM103-FB103-FC103-FD103-FH103,)</f>
        <v>0</v>
      </c>
      <c r="FG103" s="15">
        <f ca="1">SUM(FB103:FF103)</f>
        <v>-563368.09449721058</v>
      </c>
      <c r="FH103" s="15">
        <f ca="1">IF($V103&lt;&gt;0,IF($V103&gt;0,$W103/$V103,-$W103/$V103))*$AH103</f>
        <v>284984.31449721055</v>
      </c>
      <c r="FI103" s="15">
        <f ca="1">SUM(FG103:FH103)</f>
        <v>-278383.78000000003</v>
      </c>
      <c r="FJ103" s="20"/>
      <c r="FK103" s="85">
        <f ca="1">BL103+CK103+DJ103+EI103+FH103</f>
        <v>1177042.8572699386</v>
      </c>
      <c r="FL103" s="21"/>
      <c r="FM103" s="22"/>
      <c r="FN103" s="104">
        <f ca="1">_xll.DBRW($B$3,$R$37,$R$38,$R$40,$R$41,$R$42,$Q103,FN$2,FN$4,FN$3)</f>
        <v>991632.43000000087</v>
      </c>
      <c r="FO103" s="105">
        <f ca="1">IF(U103&lt;&gt;0,FN103/U103,0)</f>
        <v>0.11569902047519261</v>
      </c>
      <c r="FP103" s="104">
        <f ca="1">_xll.DBRW($B$3,$R$37,$R$38,$R$40,$R$41,$R$42,$Q103,FP$2,FP$4,FP$3)</f>
        <v>1750407.3900000022</v>
      </c>
      <c r="FQ103" s="105">
        <f ca="1">IF(V103&lt;&gt;0,FP103/V103,0)</f>
        <v>0.17508181722120209</v>
      </c>
      <c r="FR103" s="86">
        <f ca="1">FN103-FP103</f>
        <v>-758774.96000000136</v>
      </c>
      <c r="FS103" s="103">
        <f ca="1">(FO103-FQ103)*100</f>
        <v>-5.9382796746009481</v>
      </c>
      <c r="FT103" s="23"/>
      <c r="FV103" s="37"/>
      <c r="FW103" s="37"/>
      <c r="FX103" s="37"/>
      <c r="FY103" s="37"/>
      <c r="FZ103" s="37"/>
      <c r="GA103" s="37"/>
      <c r="GB103" s="37"/>
      <c r="GC103" s="37"/>
      <c r="GD103" s="37"/>
      <c r="GE103" s="37"/>
      <c r="GF103" s="37"/>
      <c r="GG103" s="37"/>
      <c r="GH103" s="37"/>
    </row>
    <row r="104" spans="1:190" ht="15" hidden="1" customHeight="1" x14ac:dyDescent="0.25">
      <c r="A104">
        <f ca="1">IF(ROW()=ROW($A$60),0,1)</f>
        <v>1</v>
      </c>
      <c r="D104" s="30"/>
      <c r="E104" s="30"/>
      <c r="F104" s="30">
        <f ca="1">IF(A104&lt;&gt;0,IF((AO104+BN104+CM104+DL104+EK104)&lt;&gt;0,ROUND((1-(AO104+BN104+CM104+DL104+EK104))-FO104,5),"VERIF. ELIGIBILITE PMM"),"CHECK "&amp;D89)</f>
        <v>0</v>
      </c>
      <c r="G104" s="30"/>
      <c r="H104" s="30"/>
      <c r="I104" s="30"/>
      <c r="J104" s="30">
        <f ca="1">IF(A104&lt;&gt;0,IF((AP104+BO104+CN104+DM104+EL104)&lt;&gt;0,ROUND((1-(AP104+BO104+CN104+DM104+EL104))-FQ104,5),"VERIF. ELIGIBILITE PMM"),"CHECK "&amp;D90)</f>
        <v>0</v>
      </c>
      <c r="K104" s="30">
        <f ca="1">IF(A104&lt;&gt;0,ROUND(W104+AR104+BQ104+CP104+DO104+EN104+FK104-FR104,5),"CHECK ")</f>
        <v>0</v>
      </c>
      <c r="L104" s="4"/>
      <c r="M104" s="9"/>
      <c r="N104" s="10"/>
      <c r="O104" s="9"/>
      <c r="P104" s="11"/>
      <c r="Q104" s="130" t="s">
        <v>510</v>
      </c>
      <c r="R104" s="130"/>
      <c r="S104" s="12"/>
      <c r="T104" s="13"/>
      <c r="U104" s="84">
        <f ca="1">_xll.DBRW($B$3,$R$37,$R$38,$R$40,$R$41,$R$42,$Q104,U$2,U$4,U$3)</f>
        <v>9052461.6600000001</v>
      </c>
      <c r="V104" s="84">
        <f ca="1">_xll.DBRW($B$3,$R$37,$R$38,$R$40,$R$41,$R$42,$Q104,V$2,V$4,V$3)</f>
        <v>10466349.189999999</v>
      </c>
      <c r="W104" s="85">
        <f ca="1">U104-V104</f>
        <v>-1413887.5299999993</v>
      </c>
      <c r="X104" s="106">
        <f ca="1">IF(V104&lt;&gt;0,W104/V104,0)</f>
        <v>-0.13508889339855853</v>
      </c>
      <c r="Y104" s="15">
        <f ca="1">_xll.DBRW($B$3,$R$37,$R$38,$R$40,$R$41,$R$42,$Q104,Y$2,Y$4,Y$3)</f>
        <v>-4187601.0900000003</v>
      </c>
      <c r="Z104" s="15">
        <f ca="1">_xll.DBRW($B$3,$R$37,$R$38,$R$40,$R$41,$R$42,$Q104,Z$2,Z$4,Z$3)</f>
        <v>-1406390.75</v>
      </c>
      <c r="AA104" s="15">
        <f ca="1">_xll.DBRW($B$3,$R$37,$R$38,$R$40,$R$41,$R$42,$Q104,AA$2,AA$4,AA$3)</f>
        <v>0</v>
      </c>
      <c r="AB104" s="15">
        <f ca="1">_xll.DBRW($B$3,$R$37,$R$38,$R$40,$R$41,$R$42,$Q104,AB$2,AB$4,AB$3)</f>
        <v>-3854.15</v>
      </c>
      <c r="AC104" s="15">
        <f ca="1">_xll.DBRW($B$3,$R$37,$R$38,$R$40,$R$41,$R$42,$Q104,AC$2,AC$4,AC$3)</f>
        <v>-2151440.4299999992</v>
      </c>
      <c r="AD104" s="15">
        <f ca="1">_xll.DBRW($B$3,$R$37,$R$38,$R$40,$R$41,$R$42,$Q104,AD$2,AD$4,AD$3)</f>
        <v>-4682413.3800000008</v>
      </c>
      <c r="AE104" s="15">
        <f ca="1">_xll.DBRW($B$3,$R$37,$R$38,$R$40,$R$41,$R$42,$Q104,AE$2,AE$4,AE$3)</f>
        <v>-1779925.1099999999</v>
      </c>
      <c r="AF104" s="15">
        <f ca="1">_xll.DBRW($B$3,$R$37,$R$38,$R$40,$R$41,$R$42,$Q104,AF$2,AF$4,AF$3)</f>
        <v>0</v>
      </c>
      <c r="AG104" s="15">
        <f ca="1">_xll.DBRW($B$3,$R$37,$R$38,$R$40,$R$41,$R$42,$Q104,AG$2,AG$4,AG$3)</f>
        <v>-15600</v>
      </c>
      <c r="AH104" s="15">
        <f ca="1">_xll.DBRW($B$3,$R$37,$R$38,$R$40,$R$41,$R$42,$Q104,AH$2,AH$4,AH$3)</f>
        <v>-2265003.1599999992</v>
      </c>
      <c r="AI104" s="15">
        <f ca="1">Y104-AD104</f>
        <v>494812.2900000005</v>
      </c>
      <c r="AJ104" s="15">
        <f ca="1">Z104-AE104</f>
        <v>373534.35999999987</v>
      </c>
      <c r="AK104" s="15">
        <f ca="1">AA104-AF104</f>
        <v>0</v>
      </c>
      <c r="AL104" s="15">
        <f ca="1">AB104-AG104</f>
        <v>11745.85</v>
      </c>
      <c r="AM104" s="15">
        <f ca="1">AC104-AH104</f>
        <v>113562.72999999998</v>
      </c>
      <c r="AN104" s="20"/>
      <c r="AO104" s="16">
        <f ca="1">_xll.DBRW($B$3,$R$37,$R$38,$R$40,$R$41,$R$42,$Q104,AO$2,AO$4,AO$3)</f>
        <v>0.46259252425267944</v>
      </c>
      <c r="AP104" s="16">
        <f ca="1">_xll.DBRW($B$3,$R$37,$R$38,$R$40,$R$41,$R$42,$Q104,AP$2,AP$4,AP$3)</f>
        <v>0.44737790560951085</v>
      </c>
      <c r="AQ104" s="17">
        <f ca="1">-(AO104-AP104)*100</f>
        <v>-1.5214618643168587</v>
      </c>
      <c r="AR104" s="14">
        <f ca="1">$Y104-$AD104-BL104</f>
        <v>-137729.75193880382</v>
      </c>
      <c r="AS104" s="18">
        <f ca="1">_xll.DBRW($B$3,$R$37,$R$38,$R$40,$R$41,$R$42,$Q104,AS$2,AS$4,AS$3)</f>
        <v>25.094974108904232</v>
      </c>
      <c r="AT104" s="19">
        <f ca="1">_xll.DBRW($B$3,$R$37,$R$38,$R$40,$R$41,$R$42,$Q104,AT$2,AT$4,AT$3)</f>
        <v>1.0842233104804306</v>
      </c>
      <c r="AU104" s="18">
        <f ca="1">_xll.DBRW($B$3,$R$37,$R$38,$R$40,$R$41,$R$42,$Q104,AU$2,AU$4,AU$3)</f>
        <v>58.817543471400448</v>
      </c>
      <c r="AV104" s="15">
        <f ca="1">_xll.DBRW($B$3,$R$37,$R$38,$R$40,$R$41,$R$42,$Q104,AV$2,AV$4,AV$3)</f>
        <v>166870.10999999999</v>
      </c>
      <c r="AW104" s="15">
        <f ca="1">_xll.DBRW($B$3,$R$37,$R$38,$R$40,$R$41,$R$42,$Q104,AW$2,AW$4,AW$3)</f>
        <v>153907.51</v>
      </c>
      <c r="AX104" s="18">
        <f ca="1">_xll.DBRW($B$3,$R$37,$R$38,$R$40,$R$41,$R$42,$Q104,AX$2,AX$4,AX$3)</f>
        <v>24.92433205413564</v>
      </c>
      <c r="AY104" s="19">
        <f ca="1">_xll.DBRW($B$3,$R$37,$R$38,$R$40,$R$41,$R$42,$Q104,AY$2,AY$4,AY$3)</f>
        <v>1.0582668479704969</v>
      </c>
      <c r="AZ104" s="18">
        <f ca="1">_xll.DBRW($B$3,$R$37,$R$38,$R$40,$R$41,$R$42,$Q104,AZ$2,AZ$4,AZ$3)</f>
        <v>58.958196169219583</v>
      </c>
      <c r="BA104" s="15">
        <f ca="1">_xll.DBRW($B$3,$R$37,$R$38,$R$40,$R$41,$R$42,$Q104,BA$2,BA$4,BA$3)</f>
        <v>187865.15</v>
      </c>
      <c r="BB104" s="15">
        <f ca="1">_xll.DBRW($B$3,$R$37,$R$38,$R$40,$R$41,$R$42,$Q104,BB$2,BB$4,BB$3)</f>
        <v>177521.53</v>
      </c>
      <c r="BC104" s="18">
        <f ca="1">AS104-AX104</f>
        <v>0.17064205476859229</v>
      </c>
      <c r="BD104" s="18">
        <f ca="1">AT104-AY104</f>
        <v>2.5956462509933775E-2</v>
      </c>
      <c r="BE104" s="18">
        <f ca="1">AU104-AZ104</f>
        <v>-0.14065269781913514</v>
      </c>
      <c r="BF104" s="15">
        <f ca="1">IF(AND(AV104&lt;&gt;0,BA104&lt;&gt;0),-1*BC104*AV104,0)</f>
        <v>-28475.058449861019</v>
      </c>
      <c r="BG104" s="15">
        <f ca="1">IF(AND(AV104&lt;&gt;0,BA104&lt;&gt;0,AW104&lt;&gt;0,BB104&lt;&gt;0),BD104/AY104*$Y104,)</f>
        <v>-102710.68295070801</v>
      </c>
      <c r="BH104" s="15">
        <f ca="1">IF(AND(AW104&lt;&gt;0,BB104&lt;&gt;0),BE104*AO104*AW104,)</f>
        <v>-10013.974673818982</v>
      </c>
      <c r="BI104" s="15">
        <f ca="1">IF(AND(AV104&lt;&gt;0,BA104&lt;&gt;0,AW104&lt;&gt;0,BB104&lt;&gt;0),$AI104-BF104-BG104-BH104-BL104,)</f>
        <v>3469.9641355841886</v>
      </c>
      <c r="BJ104" s="15">
        <f ca="1">IF(OR(AV104=0,BA104=0,AW104=0,BB104=0),$AI104-BF104-BG104-BH104-BL104,)</f>
        <v>0</v>
      </c>
      <c r="BK104" s="15">
        <f ca="1">SUM(BF104:BJ104)</f>
        <v>-137729.75193880382</v>
      </c>
      <c r="BL104" s="15">
        <f ca="1">IF($V104&lt;&gt;0,IF($V104&gt;0,$W104/$V104,-$W104/$V104))*$AD104</f>
        <v>632542.04193880432</v>
      </c>
      <c r="BM104" s="15">
        <f ca="1">SUM(BK104:BL104)</f>
        <v>494812.2900000005</v>
      </c>
      <c r="BN104" s="16">
        <f ca="1">_xll.DBRW($B$3,$R$37,$R$38,$R$40,$R$41,$R$42,$Q104,BN$2,BN$4,BN$3)</f>
        <v>0.15536003385845881</v>
      </c>
      <c r="BO104" s="16">
        <f ca="1">_xll.DBRW($B$3,$R$37,$R$38,$R$40,$R$41,$R$42,$Q104,BO$2,BO$4,BO$3)</f>
        <v>0.17006169751154657</v>
      </c>
      <c r="BP104" s="17">
        <f ca="1">-(BN104-BO104)*100</f>
        <v>1.4701663653087755</v>
      </c>
      <c r="BQ104" s="14">
        <f ca="1">$Z104-$AE104-CK104</f>
        <v>133086.2465577923</v>
      </c>
      <c r="BR104" s="15">
        <f ca="1">_xll.DBRW($B$3,$R$37,$R$38,$R$40,$R$41,$R$42,$Q104,BR$2,BR$4,BR$3)</f>
        <v>0.63961507780579308</v>
      </c>
      <c r="BS104" s="15">
        <f ca="1">_xll.DBRW($B$3,$R$37,$R$38,$R$40,$R$41,$R$42,$Q104,BS$2,BS$4,BS$3)</f>
        <v>14.286554307843716</v>
      </c>
      <c r="BT104" s="15">
        <f ca="1">_xll.DBRW($B$3,$R$37,$R$38,$R$40,$R$41,$R$42,$Q104,BT$2,BT$4,BT$3)</f>
        <v>58.817543471400448</v>
      </c>
      <c r="BU104" s="15">
        <f ca="1">_xll.DBRW($B$3,$R$37,$R$38,$R$40,$R$41,$R$42,$Q104,BU$2,BU$4,BU$3)</f>
        <v>2198808</v>
      </c>
      <c r="BV104" s="15">
        <f ca="1">_xll.DBRW($B$3,$R$37,$R$38,$R$40,$R$41,$R$42,$Q104,BV$2,BV$4,BV$3)</f>
        <v>153907.51</v>
      </c>
      <c r="BW104" s="15">
        <f ca="1">_xll.DBRW($B$3,$R$37,$R$38,$R$40,$R$41,$R$42,$Q104,BW$2,BW$4,BW$3)</f>
        <v>0.68872360305914959</v>
      </c>
      <c r="BX104" s="15">
        <f ca="1">_xll.DBRW($B$3,$R$37,$R$38,$R$40,$R$41,$R$42,$Q104,BX$2,BX$4,BX$3)</f>
        <v>14.558134610489219</v>
      </c>
      <c r="BY104" s="15">
        <f ca="1">_xll.DBRW($B$3,$R$37,$R$38,$R$40,$R$41,$R$42,$Q104,BY$2,BY$4,BY$3)</f>
        <v>58.958196169219583</v>
      </c>
      <c r="BZ104" s="15">
        <f ca="1">_xll.DBRW($B$3,$R$37,$R$38,$R$40,$R$41,$R$42,$Q104,BZ$2,BZ$4,BZ$3)</f>
        <v>2584382.33</v>
      </c>
      <c r="CA104" s="15">
        <f ca="1">_xll.DBRW($B$3,$R$37,$R$38,$R$40,$R$41,$R$42,$Q104,CA$2,CA$4,CA$3)</f>
        <v>177521.53</v>
      </c>
      <c r="CB104" s="15">
        <f ca="1">BR104-BW104</f>
        <v>-4.9108525253356516E-2</v>
      </c>
      <c r="CC104" s="15">
        <f ca="1">BS104-BX104</f>
        <v>-0.27158030264550348</v>
      </c>
      <c r="CD104" s="15">
        <f ca="1">BT104-BY104</f>
        <v>-0.14065269781913514</v>
      </c>
      <c r="CE104" s="15">
        <f ca="1">IF(AND(BU104&lt;&gt;0,BZ104&lt;&gt;0),-1*CB104*BU104,0)</f>
        <v>107980.21819528233</v>
      </c>
      <c r="CF104" s="15">
        <f ca="1">IF(AND(BU104&lt;&gt;0,BZ104&lt;&gt;0,BV104&lt;&gt;0,CA104&lt;&gt;0),CC104/BX104*$Z104,)</f>
        <v>26236.055356133395</v>
      </c>
      <c r="CG104" s="15">
        <f ca="1">IF(AND(BV104&lt;&gt;0,CA104&lt;&gt;0),CD104*BN104*BV104,)</f>
        <v>-3363.1573421892681</v>
      </c>
      <c r="CH104" s="15">
        <f ca="1">IF(AND(BU104&lt;&gt;0,BZ104&lt;&gt;0,BV104&lt;&gt;0,CA104&lt;&gt;0),$AJ104-CE104-CF104-CG104-CK104,)</f>
        <v>2233.1303485658718</v>
      </c>
      <c r="CI104" s="15">
        <f ca="1">IF(OR(BU104=0,BZ104=0,BV104=0,CA104=0),$AJ104-CE104-CF104-CG104-CK104,)</f>
        <v>0</v>
      </c>
      <c r="CJ104" s="15">
        <f ca="1">SUM(CE104:CI104)</f>
        <v>133086.2465577923</v>
      </c>
      <c r="CK104" s="15">
        <f ca="1">IF($V104&lt;&gt;0,IF($V104&gt;0,$W104/$V104,-$W104/$V104))*$AE104</f>
        <v>240448.11344220757</v>
      </c>
      <c r="CL104" s="15">
        <f ca="1">SUM(CJ104:CK104)</f>
        <v>373534.35999999987</v>
      </c>
      <c r="CM104" s="16">
        <f ca="1">_xll.DBRW($B$3,$R$37,$R$38,$R$40,$R$41,$R$42,$Q104,CM$2,CM$4,CM$3)</f>
        <v>0</v>
      </c>
      <c r="CN104" s="16">
        <f ca="1">_xll.DBRW($B$3,$R$37,$R$38,$R$40,$R$41,$R$42,$Q104,CN$2,CN$4,CN$3)</f>
        <v>0</v>
      </c>
      <c r="CO104" s="17">
        <f ca="1">-(CM104-CN104)*100</f>
        <v>0</v>
      </c>
      <c r="CP104" s="14">
        <f ca="1">$AA104-$AF104-DJ104</f>
        <v>0</v>
      </c>
      <c r="CQ104" s="15">
        <f ca="1">_xll.DBRW($B$3,$R$37,$R$38,$R$40,$R$41,$R$42,$Q104,CQ$2,CQ$4,CQ$3)</f>
        <v>0</v>
      </c>
      <c r="CR104" s="15">
        <f ca="1">_xll.DBRW($B$3,$R$37,$R$38,$R$40,$R$41,$R$42,$Q104,CR$2,CR$4,CR$3)</f>
        <v>0</v>
      </c>
      <c r="CS104" s="15">
        <f ca="1">_xll.DBRW($B$3,$R$37,$R$38,$R$40,$R$41,$R$42,$Q104,CS$2,CS$4,CS$3)</f>
        <v>0</v>
      </c>
      <c r="CT104" s="15">
        <f ca="1">_xll.DBRW($B$3,$R$37,$R$38,$R$40,$R$41,$R$42,$Q104,CT$2,CT$4,CT$3)</f>
        <v>0</v>
      </c>
      <c r="CU104" s="15">
        <f ca="1">_xll.DBRW($B$3,$R$37,$R$38,$R$40,$R$41,$R$42,$Q104,CU$2,CU$4,CU$3)</f>
        <v>0</v>
      </c>
      <c r="CV104" s="15">
        <f ca="1">_xll.DBRW($B$3,$R$37,$R$38,$R$40,$R$41,$R$42,$Q104,CV$2,CV$4,CV$3)</f>
        <v>0</v>
      </c>
      <c r="CW104" s="15">
        <f ca="1">_xll.DBRW($B$3,$R$37,$R$38,$R$40,$R$41,$R$42,$Q104,CW$2,CW$4,CW$3)</f>
        <v>0</v>
      </c>
      <c r="CX104" s="15">
        <f ca="1">_xll.DBRW($B$3,$R$37,$R$38,$R$40,$R$41,$R$42,$Q104,CX$2,CX$4,CX$3)</f>
        <v>0</v>
      </c>
      <c r="CY104" s="15">
        <f ca="1">_xll.DBRW($B$3,$R$37,$R$38,$R$40,$R$41,$R$42,$Q104,CY$2,CY$4,CY$3)</f>
        <v>0</v>
      </c>
      <c r="CZ104" s="15">
        <f ca="1">_xll.DBRW($B$3,$R$37,$R$38,$R$40,$R$41,$R$42,$Q104,CZ$2,CZ$4,CZ$3)</f>
        <v>0</v>
      </c>
      <c r="DA104" s="15">
        <f ca="1">CQ104-CV104</f>
        <v>0</v>
      </c>
      <c r="DB104" s="15">
        <f ca="1">CR104-CW104</f>
        <v>0</v>
      </c>
      <c r="DC104" s="15">
        <f ca="1">CS104-CX104</f>
        <v>0</v>
      </c>
      <c r="DD104" s="15">
        <f ca="1">IF(AND(CT104&lt;&gt;0,CY104&lt;&gt;0),-1*DA104*CT104,0)</f>
        <v>0</v>
      </c>
      <c r="DE104" s="15">
        <f ca="1">IF(AND(CT104&lt;&gt;0,CY104&lt;&gt;0,CU104&lt;&gt;0,CZ104&lt;&gt;0),DB104/CW104*$AA104,)</f>
        <v>0</v>
      </c>
      <c r="DF104" s="15">
        <f ca="1">IF(AND(CU104&lt;&gt;0,CZ104&lt;&gt;0),DC104*CM104*CU104,)</f>
        <v>0</v>
      </c>
      <c r="DG104" s="15">
        <f ca="1">IF(AND(CT104&lt;&gt;0,CY104&lt;&gt;0,CU104&lt;&gt;0,CZ104&lt;&gt;0),$AK104-DD104-DE104-DF104-DJ104,)</f>
        <v>0</v>
      </c>
      <c r="DH104" s="15">
        <f ca="1">IF(OR(CT104=0,CY104=0,CU104=0,CZ104=0),$AK104-DD104-DE104-DF104-DJ104,)</f>
        <v>0</v>
      </c>
      <c r="DI104" s="15">
        <f ca="1">SUM(DD104:DH104)</f>
        <v>0</v>
      </c>
      <c r="DJ104" s="15">
        <f ca="1">IF($V104&lt;&gt;0,IF($V104&gt;0,$W104/$V104,-$W104/$V104))*$AF104</f>
        <v>0</v>
      </c>
      <c r="DK104" s="15">
        <f ca="1">SUM(DI104:DJ104)</f>
        <v>0</v>
      </c>
      <c r="DL104" s="16">
        <f ca="1">_xll.DBRW($B$3,$R$37,$R$38,$R$40,$R$41,$R$42,$Q104,DL$2,DL$4,DL$3)</f>
        <v>4.2575711941761487E-4</v>
      </c>
      <c r="DM104" s="16">
        <f ca="1">_xll.DBRW($B$3,$R$37,$R$38,$R$40,$R$41,$R$42,$Q104,DM$2,DM$4,DM$3)</f>
        <v>1.4904910696945705E-3</v>
      </c>
      <c r="DN104" s="17">
        <f ca="1">-(DL104-DM104)*100</f>
        <v>0.10647339502769557</v>
      </c>
      <c r="DO104" s="14">
        <f ca="1">$AB104-$AG104-EI104</f>
        <v>9638.4632629824882</v>
      </c>
      <c r="DP104" s="15">
        <f ca="1">_xll.DBRW($B$3,$R$37,$R$38,$R$40,$R$41,$R$42,$Q104,DP$2,DP$4,DP$3)</f>
        <v>0</v>
      </c>
      <c r="DQ104" s="15">
        <f ca="1">_xll.DBRW($B$3,$R$37,$R$38,$R$40,$R$41,$R$42,$Q104,DQ$2,DQ$4,DQ$3)</f>
        <v>0</v>
      </c>
      <c r="DR104" s="15">
        <f ca="1">_xll.DBRW($B$3,$R$37,$R$38,$R$40,$R$41,$R$42,$Q104,DR$2,DR$4,DR$3)</f>
        <v>0</v>
      </c>
      <c r="DS104" s="15">
        <f ca="1">_xll.DBRW($B$3,$R$37,$R$38,$R$40,$R$41,$R$42,$Q104,DS$2,DS$4,DS$3)</f>
        <v>0</v>
      </c>
      <c r="DT104" s="15">
        <f ca="1">_xll.DBRW($B$3,$R$37,$R$38,$R$40,$R$41,$R$42,$Q104,DT$2,DT$4,DT$3)</f>
        <v>0</v>
      </c>
      <c r="DU104" s="15">
        <f ca="1">_xll.DBRW($B$3,$R$37,$R$38,$R$40,$R$41,$R$42,$Q104,DU$2,DU$4,DU$3)</f>
        <v>0</v>
      </c>
      <c r="DV104" s="15">
        <f ca="1">_xll.DBRW($B$3,$R$37,$R$38,$R$40,$R$41,$R$42,$Q104,DV$2,DV$4,DV$3)</f>
        <v>0</v>
      </c>
      <c r="DW104" s="15">
        <f ca="1">_xll.DBRW($B$3,$R$37,$R$38,$R$40,$R$41,$R$42,$Q104,DW$2,DW$4,DW$3)</f>
        <v>0</v>
      </c>
      <c r="DX104" s="15">
        <f ca="1">_xll.DBRW($B$3,$R$37,$R$38,$R$40,$R$41,$R$42,$Q104,DX$2,DX$4,DX$3)</f>
        <v>0</v>
      </c>
      <c r="DY104" s="15">
        <f ca="1">_xll.DBRW($B$3,$R$37,$R$38,$R$40,$R$41,$R$42,$Q104,DY$2,DY$4,DY$3)</f>
        <v>0</v>
      </c>
      <c r="DZ104" s="15">
        <f ca="1">DP104-DU104</f>
        <v>0</v>
      </c>
      <c r="EA104" s="15">
        <f ca="1">DQ104-DV104</f>
        <v>0</v>
      </c>
      <c r="EB104" s="15">
        <f ca="1">DR104-DW104</f>
        <v>0</v>
      </c>
      <c r="EC104" s="15">
        <f ca="1">IF(AND(DS104&lt;&gt;0,DX104&lt;&gt;0),-1*DZ104*DS104,0)</f>
        <v>0</v>
      </c>
      <c r="ED104" s="15">
        <f ca="1">IF(AND(DS104&lt;&gt;0,DX104&lt;&gt;0,DT104&lt;&gt;0,DY104&lt;&gt;0),EA104/DV104*$AB104,)</f>
        <v>0</v>
      </c>
      <c r="EE104" s="15">
        <f ca="1">IF(AND(DT104&lt;&gt;0,DY104&lt;&gt;0),EB104*DL104*DT104,)</f>
        <v>0</v>
      </c>
      <c r="EF104" s="15">
        <f ca="1">IF(AND(DS104&lt;&gt;0,DX104&lt;&gt;0,DT104&lt;&gt;0,DY104&lt;&gt;0),$AL104-EC104-ED104-EE104-EI104,)</f>
        <v>0</v>
      </c>
      <c r="EG104" s="15">
        <f ca="1">IF(OR(DS104=0,DX104=0,DT104=0,DY104=0),$AL104-EC104-ED104-EE104-EI104,)</f>
        <v>9638.4632629824882</v>
      </c>
      <c r="EH104" s="15">
        <f ca="1">SUM(EC104:EG104)</f>
        <v>9638.4632629824882</v>
      </c>
      <c r="EI104" s="15">
        <f ca="1">IF($V104&lt;&gt;0,IF($V104&gt;0,$W104/$V104,-$W104/$V104))*$AG104</f>
        <v>2107.386737017513</v>
      </c>
      <c r="EJ104" s="15">
        <f ca="1">SUM(EH104:EI104)</f>
        <v>11745.850000000002</v>
      </c>
      <c r="EK104" s="16">
        <f ca="1">_xll.DBRW($B$3,$R$37,$R$38,$R$40,$R$41,$R$42,$Q104,EK$2,EK$4,EK$3)</f>
        <v>0.23766357824044074</v>
      </c>
      <c r="EL104" s="16">
        <f ca="1">_xll.DBRW($B$3,$R$37,$R$38,$R$40,$R$41,$R$42,$Q104,EL$2,EL$4,EL$3)</f>
        <v>0.21640813992371682</v>
      </c>
      <c r="EM104" s="17">
        <f ca="1">-(EK104-EL104)*100</f>
        <v>-2.1255438316723914</v>
      </c>
      <c r="EN104" s="14">
        <f ca="1">$AC104-$AH104-FH104</f>
        <v>-192414.04042863811</v>
      </c>
      <c r="EO104" s="15">
        <f ca="1">_xll.DBRW($B$3,$R$37,$R$38,$R$40,$R$41,$R$42,$Q104,EO$2,EO$4,EO$3)</f>
        <v>13.978787844725707</v>
      </c>
      <c r="EP104" s="15">
        <f ca="1">_xll.DBRW($B$3,$R$37,$R$38,$R$40,$R$41,$R$42,$Q104,EP$2,EP$4,EP$3)</f>
        <v>1</v>
      </c>
      <c r="EQ104" s="15">
        <f ca="1">_xll.DBRW($B$3,$R$37,$R$38,$R$40,$R$41,$R$42,$Q104,EQ$2,EQ$4,EQ$3)</f>
        <v>58.817543471400448</v>
      </c>
      <c r="ER104" s="15">
        <f ca="1">_xll.DBRW($B$3,$R$37,$R$38,$R$40,$R$41,$R$42,$Q104,ER$2,ER$4,ER$3)</f>
        <v>153907.51</v>
      </c>
      <c r="ES104" s="15">
        <f ca="1">_xll.DBRW($B$3,$R$37,$R$38,$R$40,$R$41,$R$42,$Q104,ES$2,ES$4,ES$3)</f>
        <v>153907.51</v>
      </c>
      <c r="ET104" s="15">
        <f ca="1">_xll.DBRW($B$3,$R$37,$R$38,$R$40,$R$41,$R$42,$Q104,ET$2,ET$4,ET$3)</f>
        <v>12.759033566238417</v>
      </c>
      <c r="EU104" s="15">
        <f ca="1">_xll.DBRW($B$3,$R$37,$R$38,$R$40,$R$41,$R$42,$Q104,EU$2,EU$4,EU$3)</f>
        <v>1</v>
      </c>
      <c r="EV104" s="15">
        <f ca="1">_xll.DBRW($B$3,$R$37,$R$38,$R$40,$R$41,$R$42,$Q104,EV$2,EV$4,EV$3)</f>
        <v>58.958196169219583</v>
      </c>
      <c r="EW104" s="15">
        <f ca="1">_xll.DBRW($B$3,$R$37,$R$38,$R$40,$R$41,$R$42,$Q104,EW$2,EW$4,EW$3)</f>
        <v>177521.53</v>
      </c>
      <c r="EX104" s="15">
        <f ca="1">_xll.DBRW($B$3,$R$37,$R$38,$R$40,$R$41,$R$42,$Q104,EX$2,EX$4,EX$3)</f>
        <v>177521.53</v>
      </c>
      <c r="EY104" s="15">
        <f ca="1">EO104-ET104</f>
        <v>1.2197542784872901</v>
      </c>
      <c r="EZ104" s="15">
        <f ca="1">EP104-EU104</f>
        <v>0</v>
      </c>
      <c r="FA104" s="15">
        <f ca="1">EQ104-EV104</f>
        <v>-0.14065269781913514</v>
      </c>
      <c r="FB104" s="15">
        <f ca="1">IF(AND(ER104&lt;&gt;0,EW104&lt;&gt;0),-1*EY104*ER104,0)</f>
        <v>-187729.3438138254</v>
      </c>
      <c r="FC104" s="15">
        <f ca="1">IF(AND(ER104&lt;&gt;0,EW104&lt;&gt;0,ES104&lt;&gt;0,EX104&lt;&gt;0),EZ104/EU104*$AC104,)</f>
        <v>0</v>
      </c>
      <c r="FD104" s="15">
        <f ca="1">IF(AND(ES104&lt;&gt;0,EX104&lt;&gt;0),FA104*EK104*ES104,)</f>
        <v>-5144.8238538523765</v>
      </c>
      <c r="FE104" s="15">
        <f ca="1">IF(AND(ER104&lt;&gt;0,EW104&lt;&gt;0,ES104&lt;&gt;0,EX104&lt;&gt;0),$AM104-FB104-FC104-FD104-FH104,)</f>
        <v>460.12723903969163</v>
      </c>
      <c r="FF104" s="15">
        <f ca="1">IF(OR(ER104=0,EW104=0,ES104=0,EX104=0),$AM104-FB104-FC104-FD104-FH104,)</f>
        <v>0</v>
      </c>
      <c r="FG104" s="15">
        <f ca="1">SUM(FB104:FF104)</f>
        <v>-192414.04042863808</v>
      </c>
      <c r="FH104" s="15">
        <f ca="1">IF($V104&lt;&gt;0,IF($V104&gt;0,$W104/$V104,-$W104/$V104))*$AH104</f>
        <v>305976.77042863809</v>
      </c>
      <c r="FI104" s="15">
        <f ca="1">SUM(FG104:FH104)</f>
        <v>113562.73000000001</v>
      </c>
      <c r="FJ104" s="20"/>
      <c r="FK104" s="85">
        <f ca="1">BL104+CK104+DJ104+EI104+FH104</f>
        <v>1181074.3125466676</v>
      </c>
      <c r="FL104" s="21"/>
      <c r="FM104" s="22"/>
      <c r="FN104" s="104">
        <f ca="1">_xll.DBRW($B$3,$R$37,$R$38,$R$40,$R$41,$R$42,$Q104,FN$2,FN$4,FN$3)</f>
        <v>1303175.2399999998</v>
      </c>
      <c r="FO104" s="105">
        <f ca="1">IF(U104&lt;&gt;0,FN104/U104,0)</f>
        <v>0.14395810652900348</v>
      </c>
      <c r="FP104" s="104">
        <f ca="1">_xll.DBRW($B$3,$R$37,$R$38,$R$40,$R$41,$R$42,$Q104,FP$2,FP$4,FP$3)</f>
        <v>1723407.5400000024</v>
      </c>
      <c r="FQ104" s="105">
        <f ca="1">IF(V104&lt;&gt;0,FP104/V104,0)</f>
        <v>0.16466176588553152</v>
      </c>
      <c r="FR104" s="86">
        <f ca="1">FN104-FP104</f>
        <v>-420232.30000000261</v>
      </c>
      <c r="FS104" s="103">
        <f ca="1">(FO104-FQ104)*100</f>
        <v>-2.0703659356528044</v>
      </c>
      <c r="FT104" s="23"/>
      <c r="FV104" s="37"/>
      <c r="FW104" s="37"/>
      <c r="FX104" s="37"/>
      <c r="FY104" s="37"/>
      <c r="FZ104" s="37"/>
      <c r="GA104" s="37"/>
      <c r="GB104" s="37"/>
      <c r="GC104" s="37"/>
      <c r="GD104" s="37"/>
      <c r="GE104" s="37"/>
      <c r="GF104" s="37"/>
      <c r="GG104" s="37"/>
      <c r="GH104" s="37"/>
    </row>
    <row r="105" spans="1:190" ht="15" hidden="1" customHeight="1" x14ac:dyDescent="0.25">
      <c r="A105">
        <f ca="1">IF(ROW()=ROW($A$60),0,1)</f>
        <v>1</v>
      </c>
      <c r="D105" s="30"/>
      <c r="E105" s="30"/>
      <c r="F105" s="30">
        <f ca="1">IF(A105&lt;&gt;0,IF((AO105+BN105+CM105+DL105+EK105)&lt;&gt;0,ROUND((1-(AO105+BN105+CM105+DL105+EK105))-FO105,5),"VERIF. ELIGIBILITE PMM"),"CHECK "&amp;D90)</f>
        <v>-1.7000000000000001E-4</v>
      </c>
      <c r="G105" s="30"/>
      <c r="H105" s="30"/>
      <c r="I105" s="30"/>
      <c r="J105" s="30">
        <f ca="1">IF(A105&lt;&gt;0,IF((AP105+BO105+CN105+DM105+EL105)&lt;&gt;0,ROUND((1-(AP105+BO105+CN105+DM105+EL105))-FQ105,5),"VERIF. ELIGIBILITE PMM"),"CHECK "&amp;D91)</f>
        <v>0</v>
      </c>
      <c r="K105" s="30">
        <f ca="1">IF(A105&lt;&gt;0,ROUND(W105+AR105+BQ105+CP105+DO105+EN105+FK105-FR105,5),"CHECK ")</f>
        <v>-1009.3</v>
      </c>
      <c r="L105" s="4"/>
      <c r="M105" s="9"/>
      <c r="N105" s="10"/>
      <c r="O105" s="9"/>
      <c r="P105" s="11"/>
      <c r="Q105" s="130" t="s">
        <v>319</v>
      </c>
      <c r="R105" s="130"/>
      <c r="S105" s="12"/>
      <c r="T105" s="13"/>
      <c r="U105" s="84">
        <f ca="1">_xll.DBRW($B$3,$R$37,$R$38,$R$40,$R$41,$R$42,$Q105,U$2,U$4,U$3)</f>
        <v>5904229.9400000013</v>
      </c>
      <c r="V105" s="84">
        <f ca="1">_xll.DBRW($B$3,$R$37,$R$38,$R$40,$R$41,$R$42,$Q105,V$2,V$4,V$3)</f>
        <v>7260306.6299999962</v>
      </c>
      <c r="W105" s="85">
        <f ca="1">U105-V105</f>
        <v>-1356076.6899999948</v>
      </c>
      <c r="X105" s="106">
        <f ca="1">IF(V105&lt;&gt;0,W105/V105,0)</f>
        <v>-0.18677953413105303</v>
      </c>
      <c r="Y105" s="15">
        <f ca="1">_xll.DBRW($B$3,$R$37,$R$38,$R$40,$R$41,$R$42,$Q105,Y$2,Y$4,Y$3)</f>
        <v>-1666050.5199999998</v>
      </c>
      <c r="Z105" s="15">
        <f ca="1">_xll.DBRW($B$3,$R$37,$R$38,$R$40,$R$41,$R$42,$Q105,Z$2,Z$4,Z$3)</f>
        <v>-493911.48999999993</v>
      </c>
      <c r="AA105" s="15">
        <f ca="1">_xll.DBRW($B$3,$R$37,$R$38,$R$40,$R$41,$R$42,$Q105,AA$2,AA$4,AA$3)</f>
        <v>-1441119.7300000002</v>
      </c>
      <c r="AB105" s="15">
        <f ca="1">_xll.DBRW($B$3,$R$37,$R$38,$R$40,$R$41,$R$42,$Q105,AB$2,AB$4,AB$3)</f>
        <v>-535567.85000000009</v>
      </c>
      <c r="AC105" s="15">
        <f ca="1">_xll.DBRW($B$3,$R$37,$R$38,$R$40,$R$41,$R$42,$Q105,AC$2,AC$4,AC$3)</f>
        <v>-786523.76999999979</v>
      </c>
      <c r="AD105" s="15">
        <f ca="1">_xll.DBRW($B$3,$R$37,$R$38,$R$40,$R$41,$R$42,$Q105,AD$2,AD$4,AD$3)</f>
        <v>-2269030.02</v>
      </c>
      <c r="AE105" s="15">
        <f ca="1">_xll.DBRW($B$3,$R$37,$R$38,$R$40,$R$41,$R$42,$Q105,AE$2,AE$4,AE$3)</f>
        <v>-689877.31</v>
      </c>
      <c r="AF105" s="15">
        <f ca="1">_xll.DBRW($B$3,$R$37,$R$38,$R$40,$R$41,$R$42,$Q105,AF$2,AF$4,AF$3)</f>
        <v>-1861803.13</v>
      </c>
      <c r="AG105" s="15">
        <f ca="1">_xll.DBRW($B$3,$R$37,$R$38,$R$40,$R$41,$R$42,$Q105,AG$2,AG$4,AG$3)</f>
        <v>-809084.61000000034</v>
      </c>
      <c r="AH105" s="15">
        <f ca="1">_xll.DBRW($B$3,$R$37,$R$38,$R$40,$R$41,$R$42,$Q105,AH$2,AH$4,AH$3)</f>
        <v>-1056315.1899999997</v>
      </c>
      <c r="AI105" s="15">
        <f ca="1">Y105-AD105</f>
        <v>602979.50000000023</v>
      </c>
      <c r="AJ105" s="15">
        <f ca="1">Z105-AE105</f>
        <v>195965.82000000012</v>
      </c>
      <c r="AK105" s="15">
        <f ca="1">AA105-AF105</f>
        <v>420683.39999999967</v>
      </c>
      <c r="AL105" s="15">
        <f ca="1">AB105-AG105</f>
        <v>273516.76000000024</v>
      </c>
      <c r="AM105" s="15">
        <f ca="1">AC105-AH105</f>
        <v>269791.41999999993</v>
      </c>
      <c r="AN105" s="20"/>
      <c r="AO105" s="16">
        <f ca="1">_xll.DBRW($B$3,$R$37,$R$38,$R$40,$R$41,$R$42,$Q105,AO$2,AO$4,AO$3)</f>
        <v>0.28217913884295631</v>
      </c>
      <c r="AP105" s="16">
        <f ca="1">_xll.DBRW($B$3,$R$37,$R$38,$R$40,$R$41,$R$42,$Q105,AP$2,AP$4,AP$3)</f>
        <v>0.3125253705710222</v>
      </c>
      <c r="AQ105" s="17">
        <f ca="1">-(AO105-AP105)*100</f>
        <v>3.0346231728065884</v>
      </c>
      <c r="AR105" s="14">
        <f ca="1">$Y105-$AD105-BL105</f>
        <v>179171.12993502629</v>
      </c>
      <c r="AS105" s="18">
        <f ca="1">_xll.DBRW($B$3,$R$37,$R$38,$R$40,$R$41,$R$42,$Q105,AS$2,AS$4,AS$3)</f>
        <v>11.431958408694943</v>
      </c>
      <c r="AT105" s="19">
        <f ca="1">_xll.DBRW($B$3,$R$37,$R$38,$R$40,$R$41,$R$42,$Q105,AT$2,AT$4,AT$3)</f>
        <v>3.9359590739547923E-2</v>
      </c>
      <c r="AU105" s="18">
        <f ca="1">_xll.DBRW($B$3,$R$37,$R$38,$R$40,$R$41,$R$42,$Q105,AU$2,AU$4,AU$3)</f>
        <v>1.594579975552995</v>
      </c>
      <c r="AV105" s="15">
        <f ca="1">_xll.DBRW($B$3,$R$37,$R$38,$R$40,$R$41,$R$42,$Q105,AV$2,AV$4,AV$3)</f>
        <v>145736.22999999998</v>
      </c>
      <c r="AW105" s="15">
        <f ca="1">_xll.DBRW($B$3,$R$37,$R$38,$R$40,$R$41,$R$42,$Q105,AW$2,AW$4,AW$3)</f>
        <v>3702686.6199999996</v>
      </c>
      <c r="AX105" s="18">
        <f ca="1">_xll.DBRW($B$3,$R$37,$R$38,$R$40,$R$41,$R$42,$Q105,AX$2,AX$4,AX$3)</f>
        <v>10.155563449746891</v>
      </c>
      <c r="AY105" s="19">
        <f ca="1">_xll.DBRW($B$3,$R$37,$R$38,$R$40,$R$41,$R$42,$Q105,AY$2,AY$4,AY$3)</f>
        <v>4.5734409519638961E-2</v>
      </c>
      <c r="AZ105" s="18">
        <f ca="1">_xll.DBRW($B$3,$R$37,$R$38,$R$40,$R$41,$R$42,$Q105,AZ$2,AZ$4,AZ$3)</f>
        <v>1.4861471785947449</v>
      </c>
      <c r="BA105" s="15">
        <f ca="1">_xll.DBRW($B$3,$R$37,$R$38,$R$40,$R$41,$R$42,$Q105,BA$2,BA$4,BA$3)</f>
        <v>223427.29000000004</v>
      </c>
      <c r="BB105" s="15">
        <f ca="1">_xll.DBRW($B$3,$R$37,$R$38,$R$40,$R$41,$R$42,$Q105,BB$2,BB$4,BB$3)</f>
        <v>4885321.41</v>
      </c>
      <c r="BC105" s="18">
        <f ca="1">AS105-AX105</f>
        <v>1.2763949589480514</v>
      </c>
      <c r="BD105" s="18">
        <f ca="1">AT105-AY105</f>
        <v>-6.3748187800910378E-3</v>
      </c>
      <c r="BE105" s="18">
        <f ca="1">AU105-AZ105</f>
        <v>0.10843279695825014</v>
      </c>
      <c r="BF105" s="15">
        <f ca="1">IF(AND(AV105&lt;&gt;0,BA105&lt;&gt;0),-1*BC105*AV105,0)</f>
        <v>-186016.98930809376</v>
      </c>
      <c r="BG105" s="15">
        <f ca="1">IF(AND(AV105&lt;&gt;0,BA105&lt;&gt;0,AW105&lt;&gt;0,BB105&lt;&gt;0),BD105/AY105*$Y105,)</f>
        <v>232227.11859690107</v>
      </c>
      <c r="BH105" s="15">
        <f ca="1">IF(AND(AW105&lt;&gt;0,BB105&lt;&gt;0),BE105*AO105*AW105,)</f>
        <v>113292.85487527627</v>
      </c>
      <c r="BI105" s="15">
        <f ca="1">IF(AND(AV105&lt;&gt;0,BA105&lt;&gt;0,AW105&lt;&gt;0,BB105&lt;&gt;0),$AI105-BF105-BG105-BH105-BL105,)</f>
        <v>19668.145770942734</v>
      </c>
      <c r="BJ105" s="15">
        <f ca="1">IF(OR(AV105=0,BA105=0,AW105=0,BB105=0),$AI105-BF105-BG105-BH105-BL105,)</f>
        <v>0</v>
      </c>
      <c r="BK105" s="15">
        <f ca="1">SUM(BF105:BJ105)</f>
        <v>179171.12993502631</v>
      </c>
      <c r="BL105" s="15">
        <f ca="1">IF($V105&lt;&gt;0,IF($V105&gt;0,$W105/$V105,-$W105/$V105))*$AD105</f>
        <v>423808.37006497395</v>
      </c>
      <c r="BM105" s="15">
        <f ca="1">SUM(BK105:BL105)</f>
        <v>602979.50000000023</v>
      </c>
      <c r="BN105" s="16">
        <f ca="1">_xll.DBRW($B$3,$R$37,$R$38,$R$40,$R$41,$R$42,$Q105,BN$2,BN$4,BN$3)</f>
        <v>8.365383716745961E-2</v>
      </c>
      <c r="BO105" s="16">
        <f ca="1">_xll.DBRW($B$3,$R$37,$R$38,$R$40,$R$41,$R$42,$Q105,BO$2,BO$4,BO$3)</f>
        <v>9.5020409626969157E-2</v>
      </c>
      <c r="BP105" s="17">
        <f ca="1">-(BN105-BO105)*100</f>
        <v>1.1366572459509547</v>
      </c>
      <c r="BQ105" s="14">
        <f ca="1">$Z105-$AE105-CK105</f>
        <v>67110.857430616059</v>
      </c>
      <c r="BR105" s="15">
        <f ca="1">_xll.DBRW($B$3,$R$37,$R$38,$R$40,$R$41,$R$42,$Q105,BR$2,BR$4,BR$3)</f>
        <v>0.12530917206789319</v>
      </c>
      <c r="BS105" s="15">
        <f ca="1">_xll.DBRW($B$3,$R$37,$R$38,$R$40,$R$41,$R$42,$Q105,BS$2,BS$4,BS$3)</f>
        <v>1.0645089375670687</v>
      </c>
      <c r="BT105" s="15">
        <f ca="1">_xll.DBRW($B$3,$R$37,$R$38,$R$40,$R$41,$R$42,$Q105,BT$2,BT$4,BT$3)</f>
        <v>1.594579975552995</v>
      </c>
      <c r="BU105" s="15">
        <f ca="1">_xll.DBRW($B$3,$R$37,$R$38,$R$40,$R$41,$R$42,$Q105,BU$2,BU$4,BU$3)</f>
        <v>3941543</v>
      </c>
      <c r="BV105" s="15">
        <f ca="1">_xll.DBRW($B$3,$R$37,$R$38,$R$40,$R$41,$R$42,$Q105,BV$2,BV$4,BV$3)</f>
        <v>3702686.6199999996</v>
      </c>
      <c r="BW105" s="15">
        <f ca="1">_xll.DBRW($B$3,$R$37,$R$38,$R$40,$R$41,$R$42,$Q105,BW$2,BW$4,BW$3)</f>
        <v>0.13440259010004837</v>
      </c>
      <c r="BX105" s="15">
        <f ca="1">_xll.DBRW($B$3,$R$37,$R$38,$R$40,$R$41,$R$42,$Q105,BX$2,BX$4,BX$3)</f>
        <v>1.050681490370968</v>
      </c>
      <c r="BY105" s="15">
        <f ca="1">_xll.DBRW($B$3,$R$37,$R$38,$R$40,$R$41,$R$42,$Q105,BY$2,BY$4,BY$3)</f>
        <v>1.4861471785947449</v>
      </c>
      <c r="BZ105" s="15">
        <f ca="1">_xll.DBRW($B$3,$R$37,$R$38,$R$40,$R$41,$R$42,$Q105,BZ$2,BZ$4,BZ$3)</f>
        <v>5132916.7799999993</v>
      </c>
      <c r="CA105" s="15">
        <f ca="1">_xll.DBRW($B$3,$R$37,$R$38,$R$40,$R$41,$R$42,$Q105,CA$2,CA$4,CA$3)</f>
        <v>4885321.41</v>
      </c>
      <c r="CB105" s="15">
        <f ca="1">BR105-BW105</f>
        <v>-9.0934180321551872E-3</v>
      </c>
      <c r="CC105" s="15">
        <f ca="1">BS105-BX105</f>
        <v>1.3827447196100628E-2</v>
      </c>
      <c r="CD105" s="15">
        <f ca="1">BT105-BY105</f>
        <v>0.10843279695825014</v>
      </c>
      <c r="CE105" s="15">
        <f ca="1">IF(AND(BU105&lt;&gt;0,BZ105&lt;&gt;0),-1*CB105*BU105,0)</f>
        <v>35842.098190715056</v>
      </c>
      <c r="CF105" s="15">
        <f ca="1">IF(AND(BU105&lt;&gt;0,BZ105&lt;&gt;0,BV105&lt;&gt;0,CA105&lt;&gt;0),CC105/BX105*$Z105,)</f>
        <v>-6500.1002778787442</v>
      </c>
      <c r="CG105" s="15">
        <f ca="1">IF(AND(BV105&lt;&gt;0,CA105&lt;&gt;0),CD105*BN105*BV105,)</f>
        <v>33586.402144516884</v>
      </c>
      <c r="CH105" s="15">
        <f ca="1">IF(AND(BU105&lt;&gt;0,BZ105&lt;&gt;0,BV105&lt;&gt;0,CA105&lt;&gt;0),$AJ105-CE105-CF105-CG105-CK105,)</f>
        <v>4182.4573732628633</v>
      </c>
      <c r="CI105" s="15">
        <f ca="1">IF(OR(BU105=0,BZ105=0,BV105=0,CA105=0),$AJ105-CE105-CF105-CG105-CK105,)</f>
        <v>0</v>
      </c>
      <c r="CJ105" s="15">
        <f ca="1">SUM(CE105:CI105)</f>
        <v>67110.857430616059</v>
      </c>
      <c r="CK105" s="15">
        <f ca="1">IF($V105&lt;&gt;0,IF($V105&gt;0,$W105/$V105,-$W105/$V105))*$AE105</f>
        <v>128854.96256938406</v>
      </c>
      <c r="CL105" s="15">
        <f ca="1">SUM(CJ105:CK105)</f>
        <v>195965.82000000012</v>
      </c>
      <c r="CM105" s="16">
        <f ca="1">_xll.DBRW($B$3,$R$37,$R$38,$R$40,$R$41,$R$42,$Q105,CM$2,CM$4,CM$3)</f>
        <v>0.24408258903277052</v>
      </c>
      <c r="CN105" s="16">
        <f ca="1">_xll.DBRW($B$3,$R$37,$R$38,$R$40,$R$41,$R$42,$Q105,CN$2,CN$4,CN$3)</f>
        <v>0.25643588141400575</v>
      </c>
      <c r="CO105" s="17">
        <f ca="1">-(CM105-CN105)*100</f>
        <v>1.2353292381235226</v>
      </c>
      <c r="CP105" s="14">
        <f ca="1">$AA105-$AF105-DJ105</f>
        <v>72936.678734863352</v>
      </c>
      <c r="CQ105" s="15">
        <f ca="1">_xll.DBRW($B$3,$R$37,$R$38,$R$40,$R$41,$R$42,$Q105,CQ$2,CQ$4,CQ$3)</f>
        <v>1.0200877739146097</v>
      </c>
      <c r="CR105" s="15">
        <f ca="1">_xll.DBRW($B$3,$R$37,$R$38,$R$40,$R$41,$R$42,$Q105,CR$2,CR$4,CR$3)</f>
        <v>0.38154482271578249</v>
      </c>
      <c r="CS105" s="15">
        <f ca="1">_xll.DBRW($B$3,$R$37,$R$38,$R$40,$R$41,$R$42,$Q105,CS$2,CS$4,CS$3)</f>
        <v>1.594579975552995</v>
      </c>
      <c r="CT105" s="15">
        <f ca="1">_xll.DBRW($B$3,$R$37,$R$38,$R$40,$R$41,$R$42,$Q105,CT$2,CT$4,CT$3)</f>
        <v>1412740.9099999997</v>
      </c>
      <c r="CU105" s="15">
        <f ca="1">_xll.DBRW($B$3,$R$37,$R$38,$R$40,$R$41,$R$42,$Q105,CU$2,CU$4,CU$3)</f>
        <v>3702686.6199999996</v>
      </c>
      <c r="CV105" s="15">
        <f ca="1">_xll.DBRW($B$3,$R$37,$R$38,$R$40,$R$41,$R$42,$Q105,CV$2,CV$4,CV$3)</f>
        <v>1.0484390234452827</v>
      </c>
      <c r="CW105" s="15">
        <f ca="1">_xll.DBRW($B$3,$R$37,$R$38,$R$40,$R$41,$R$42,$Q105,CW$2,CW$4,CW$3)</f>
        <v>0.36349415953780606</v>
      </c>
      <c r="CX105" s="15">
        <f ca="1">_xll.DBRW($B$3,$R$37,$R$38,$R$40,$R$41,$R$42,$Q105,CX$2,CX$4,CX$3)</f>
        <v>1.4861471785947449</v>
      </c>
      <c r="CY105" s="15">
        <f ca="1">_xll.DBRW($B$3,$R$37,$R$38,$R$40,$R$41,$R$42,$Q105,CY$2,CY$4,CY$3)</f>
        <v>1775785.7999999998</v>
      </c>
      <c r="CZ105" s="15">
        <f ca="1">_xll.DBRW($B$3,$R$37,$R$38,$R$40,$R$41,$R$42,$Q105,CZ$2,CZ$4,CZ$3)</f>
        <v>4885321.41</v>
      </c>
      <c r="DA105" s="15">
        <f ca="1">CQ105-CV105</f>
        <v>-2.8351249530673028E-2</v>
      </c>
      <c r="DB105" s="15">
        <f ca="1">CR105-CW105</f>
        <v>1.8050663177976434E-2</v>
      </c>
      <c r="DC105" s="15">
        <f ca="1">CS105-CX105</f>
        <v>0.10843279695825014</v>
      </c>
      <c r="DD105" s="15">
        <f ca="1">IF(AND(CT105&lt;&gt;0,CY105&lt;&gt;0),-1*DA105*CT105,0)</f>
        <v>40052.970061600077</v>
      </c>
      <c r="DE105" s="15">
        <f ca="1">IF(AND(CT105&lt;&gt;0,CY105&lt;&gt;0,CU105&lt;&gt;0,CZ105&lt;&gt;0),DB105/CW105*$AA105,)</f>
        <v>-71564.19480974022</v>
      </c>
      <c r="DF105" s="15">
        <f ca="1">IF(AND(CU105&lt;&gt;0,CZ105&lt;&gt;0),DC105*CM105*CU105,)</f>
        <v>97997.36950881136</v>
      </c>
      <c r="DG105" s="15">
        <f ca="1">IF(AND(CT105&lt;&gt;0,CY105&lt;&gt;0,CU105&lt;&gt;0,CZ105&lt;&gt;0),$AK105-DD105-DE105-DF105-DJ105,)</f>
        <v>6450.5339741921634</v>
      </c>
      <c r="DH105" s="15">
        <f ca="1">IF(OR(CT105=0,CY105=0,CU105=0,CZ105=0),$AK105-DD105-DE105-DF105-DJ105,)</f>
        <v>0</v>
      </c>
      <c r="DI105" s="15">
        <f ca="1">SUM(DD105:DH105)</f>
        <v>72936.678734863381</v>
      </c>
      <c r="DJ105" s="15">
        <f ca="1">IF($V105&lt;&gt;0,IF($V105&gt;0,$W105/$V105,-$W105/$V105))*$AF105</f>
        <v>347746.72126513632</v>
      </c>
      <c r="DK105" s="15">
        <f ca="1">SUM(DI105:DJ105)</f>
        <v>420683.39999999967</v>
      </c>
      <c r="DL105" s="16">
        <f ca="1">_xll.DBRW($B$3,$R$37,$R$38,$R$40,$R$41,$R$42,$Q105,DL$2,DL$4,DL$3)</f>
        <v>9.0709178917919964E-2</v>
      </c>
      <c r="DM105" s="16">
        <f ca="1">_xll.DBRW($B$3,$R$37,$R$38,$R$40,$R$41,$R$42,$Q105,DM$2,DM$4,DM$3)</f>
        <v>0.11143945445180185</v>
      </c>
      <c r="DN105" s="17">
        <f ca="1">-(DL105-DM105)*100</f>
        <v>2.0730275533881888</v>
      </c>
      <c r="DO105" s="14">
        <f ca="1">$AB105-$AG105-EI105</f>
        <v>122396.31347159547</v>
      </c>
      <c r="DP105" s="15">
        <f ca="1">_xll.DBRW($B$3,$R$37,$R$38,$R$40,$R$41,$R$42,$Q105,DP$2,DP$4,DP$3)</f>
        <v>5738.2269642857145</v>
      </c>
      <c r="DQ105" s="15">
        <f ca="1">_xll.DBRW($B$3,$R$37,$R$38,$R$40,$R$41,$R$42,$Q105,DQ$2,DQ$4,DQ$3)</f>
        <v>2.5206922138426432E-5</v>
      </c>
      <c r="DR105" s="15">
        <f ca="1">_xll.DBRW($B$3,$R$37,$R$38,$R$40,$R$41,$R$42,$Q105,DR$2,DR$4,DR$3)</f>
        <v>1.594579975552995</v>
      </c>
      <c r="DS105" s="15">
        <f ca="1">_xll.DBRW($B$3,$R$37,$R$38,$R$40,$R$41,$R$42,$Q105,DS$2,DS$4,DS$3)</f>
        <v>93.333333333333329</v>
      </c>
      <c r="DT105" s="15">
        <f ca="1">_xll.DBRW($B$3,$R$37,$R$38,$R$40,$R$41,$R$42,$Q105,DT$2,DT$4,DT$3)</f>
        <v>3702686.6199999996</v>
      </c>
      <c r="DU105" s="15">
        <f ca="1">_xll.DBRW($B$3,$R$37,$R$38,$R$40,$R$41,$R$42,$Q105,DU$2,DU$4,DU$3)</f>
        <v>8455.4890659699558</v>
      </c>
      <c r="DV105" s="15">
        <f ca="1">_xll.DBRW($B$3,$R$37,$R$38,$R$40,$R$41,$R$42,$Q105,DV$2,DV$4,DV$3)</f>
        <v>1.9586735849995996E-5</v>
      </c>
      <c r="DW105" s="15">
        <f ca="1">_xll.DBRW($B$3,$R$37,$R$38,$R$40,$R$41,$R$42,$Q105,DW$2,DW$4,DW$3)</f>
        <v>1.4861471785947449</v>
      </c>
      <c r="DX105" s="15">
        <f ca="1">_xll.DBRW($B$3,$R$37,$R$38,$R$40,$R$41,$R$42,$Q105,DX$2,DX$4,DX$3)</f>
        <v>95.6875</v>
      </c>
      <c r="DY105" s="15">
        <f ca="1">_xll.DBRW($B$3,$R$37,$R$38,$R$40,$R$41,$R$42,$Q105,DY$2,DY$4,DY$3)</f>
        <v>4885321.41</v>
      </c>
      <c r="DZ105" s="15">
        <f ca="1">DP105-DU105</f>
        <v>-2717.2621016842413</v>
      </c>
      <c r="EA105" s="15">
        <f ca="1">DQ105-DV105</f>
        <v>5.6201862884304353E-6</v>
      </c>
      <c r="EB105" s="15">
        <f ca="1">DR105-DW105</f>
        <v>0.10843279695825014</v>
      </c>
      <c r="EC105" s="15">
        <f ca="1">IF(AND(DS105&lt;&gt;0,DX105&lt;&gt;0),-1*DZ105*DS105,0)</f>
        <v>253611.12949052919</v>
      </c>
      <c r="ED105" s="15">
        <f ca="1">IF(AND(DS105&lt;&gt;0,DX105&lt;&gt;0,DT105&lt;&gt;0,DY105&lt;&gt;0),EA105/DV105*$AB105,)</f>
        <v>-153674.97219271396</v>
      </c>
      <c r="EE105" s="15">
        <f ca="1">IF(AND(DT105&lt;&gt;0,DY105&lt;&gt;0),EB105*DL105*DT105,)</f>
        <v>36419.070116741561</v>
      </c>
      <c r="EF105" s="15">
        <f ca="1">IF(AND(DS105&lt;&gt;0,DX105&lt;&gt;0,DT105&lt;&gt;0,DY105&lt;&gt;0),$AL105-EC105-ED105-EE105-EI105,)</f>
        <v>-13958.913942961313</v>
      </c>
      <c r="EG105" s="15">
        <f ca="1">IF(OR(DS105=0,DX105=0,DT105=0,DY105=0),$AL105-EC105-ED105-EE105-EI105,)</f>
        <v>0</v>
      </c>
      <c r="EH105" s="15">
        <f ca="1">SUM(EC105:EG105)</f>
        <v>122396.31347159547</v>
      </c>
      <c r="EI105" s="15">
        <f ca="1">IF($V105&lt;&gt;0,IF($V105&gt;0,$W105/$V105,-$W105/$V105))*$AG105</f>
        <v>151120.44652840478</v>
      </c>
      <c r="EJ105" s="15">
        <f ca="1">SUM(EH105:EI105)</f>
        <v>273516.76000000024</v>
      </c>
      <c r="EK105" s="16">
        <f ca="1">_xll.DBRW($B$3,$R$37,$R$38,$R$40,$R$41,$R$42,$Q105,EK$2,EK$4,EK$3)</f>
        <v>0.13321360753101019</v>
      </c>
      <c r="EL105" s="16">
        <f ca="1">_xll.DBRW($B$3,$R$37,$R$38,$R$40,$R$41,$R$42,$Q105,EL$2,EL$4,EL$3)</f>
        <v>0.1454918151301276</v>
      </c>
      <c r="EM105" s="17">
        <f ca="1">-(EK105-EL105)*100</f>
        <v>1.2278207599117408</v>
      </c>
      <c r="EN105" s="14">
        <f ca="1">$AC105-$AH105-FH105</f>
        <v>72493.360916245205</v>
      </c>
      <c r="EO105" s="15">
        <f ca="1">_xll.DBRW($B$3,$R$37,$R$38,$R$40,$R$41,$R$42,$Q105,EO$2,EO$4,EO$3)</f>
        <v>0.2124197510401245</v>
      </c>
      <c r="EP105" s="15">
        <f ca="1">_xll.DBRW($B$3,$R$37,$R$38,$R$40,$R$41,$R$42,$Q105,EP$2,EP$4,EP$3)</f>
        <v>1</v>
      </c>
      <c r="EQ105" s="15">
        <f ca="1">_xll.DBRW($B$3,$R$37,$R$38,$R$40,$R$41,$R$42,$Q105,EQ$2,EQ$4,EQ$3)</f>
        <v>1.594579975552995</v>
      </c>
      <c r="ER105" s="15">
        <f ca="1">_xll.DBRW($B$3,$R$37,$R$38,$R$40,$R$41,$R$42,$Q105,ER$2,ER$4,ER$3)</f>
        <v>3702686.6199999996</v>
      </c>
      <c r="ES105" s="15">
        <f ca="1">_xll.DBRW($B$3,$R$37,$R$38,$R$40,$R$41,$R$42,$Q105,ES$2,ES$4,ES$3)</f>
        <v>3702686.6199999996</v>
      </c>
      <c r="ET105" s="15">
        <f ca="1">_xll.DBRW($B$3,$R$37,$R$38,$R$40,$R$41,$R$42,$Q105,ET$2,ET$4,ET$3)</f>
        <v>0.21622225056426736</v>
      </c>
      <c r="EU105" s="15">
        <f ca="1">_xll.DBRW($B$3,$R$37,$R$38,$R$40,$R$41,$R$42,$Q105,EU$2,EU$4,EU$3)</f>
        <v>1</v>
      </c>
      <c r="EV105" s="15">
        <f ca="1">_xll.DBRW($B$3,$R$37,$R$38,$R$40,$R$41,$R$42,$Q105,EV$2,EV$4,EV$3)</f>
        <v>1.4861471785947449</v>
      </c>
      <c r="EW105" s="15">
        <f ca="1">_xll.DBRW($B$3,$R$37,$R$38,$R$40,$R$41,$R$42,$Q105,EW$2,EW$4,EW$3)</f>
        <v>4885321.41</v>
      </c>
      <c r="EX105" s="15">
        <f ca="1">_xll.DBRW($B$3,$R$37,$R$38,$R$40,$R$41,$R$42,$Q105,EX$2,EX$4,EX$3)</f>
        <v>4885321.41</v>
      </c>
      <c r="EY105" s="15">
        <f ca="1">EO105-ET105</f>
        <v>-3.802499524142855E-3</v>
      </c>
      <c r="EZ105" s="15">
        <f ca="1">EP105-EU105</f>
        <v>0</v>
      </c>
      <c r="FA105" s="15">
        <f ca="1">EQ105-EV105</f>
        <v>0.10843279695825014</v>
      </c>
      <c r="FB105" s="15">
        <f ca="1">IF(AND(ER105&lt;&gt;0,EW105&lt;&gt;0),-1*EY105*ER105,0)</f>
        <v>14079.464110600115</v>
      </c>
      <c r="FC105" s="15">
        <f ca="1">IF(AND(ER105&lt;&gt;0,EW105&lt;&gt;0,ES105&lt;&gt;0,EX105&lt;&gt;0),EZ105/EU105*$AC105,)</f>
        <v>0</v>
      </c>
      <c r="FD105" s="15">
        <f ca="1">IF(AND(ES105&lt;&gt;0,EX105&lt;&gt;0),FA105*EK105*ES105,)</f>
        <v>53484.286497245703</v>
      </c>
      <c r="FE105" s="15">
        <f ca="1">IF(AND(ER105&lt;&gt;0,EW105&lt;&gt;0,ES105&lt;&gt;0,EX105&lt;&gt;0),$AM105-FB105-FC105-FD105-FH105,)</f>
        <v>4929.6103083993657</v>
      </c>
      <c r="FF105" s="15">
        <f ca="1">IF(OR(ER105=0,EW105=0,ES105=0,EX105=0),$AM105-FB105-FC105-FD105-FH105,)</f>
        <v>0</v>
      </c>
      <c r="FG105" s="15">
        <f ca="1">SUM(FB105:FF105)</f>
        <v>72493.360916245176</v>
      </c>
      <c r="FH105" s="15">
        <f ca="1">IF($V105&lt;&gt;0,IF($V105&gt;0,$W105/$V105,-$W105/$V105))*$AH105</f>
        <v>197298.05908375472</v>
      </c>
      <c r="FI105" s="15">
        <f ca="1">SUM(FG105:FH105)</f>
        <v>269791.41999999993</v>
      </c>
      <c r="FJ105" s="20"/>
      <c r="FK105" s="85">
        <f ca="1">BL105+CK105+DJ105+EI105+FH105</f>
        <v>1248828.5595116536</v>
      </c>
      <c r="FL105" s="21"/>
      <c r="FM105" s="22"/>
      <c r="FN105" s="104">
        <f ca="1">_xll.DBRW($B$3,$R$37,$R$38,$R$40,$R$41,$R$42,$Q105,FN$2,FN$4,FN$3)</f>
        <v>982065.88000000094</v>
      </c>
      <c r="FO105" s="105">
        <f ca="1">IF(U105&lt;&gt;0,FN105/U105,0)</f>
        <v>0.16633259374718742</v>
      </c>
      <c r="FP105" s="104">
        <f ca="1">_xll.DBRW($B$3,$R$37,$R$38,$R$40,$R$41,$R$42,$Q105,FP$2,FP$4,FP$3)</f>
        <v>574196.37000000034</v>
      </c>
      <c r="FQ105" s="105">
        <f ca="1">IF(V105&lt;&gt;0,FP105/V105,0)</f>
        <v>7.9087068806073371E-2</v>
      </c>
      <c r="FR105" s="86">
        <f ca="1">FN105-FP105</f>
        <v>407869.51000000059</v>
      </c>
      <c r="FS105" s="103">
        <f ca="1">(FO105-FQ105)*100</f>
        <v>8.7245524941114052</v>
      </c>
      <c r="FT105" s="23"/>
      <c r="FV105" s="37"/>
      <c r="FW105" s="37"/>
      <c r="FX105" s="37"/>
      <c r="FY105" s="37"/>
      <c r="FZ105" s="37"/>
      <c r="GA105" s="37"/>
      <c r="GB105" s="37"/>
      <c r="GC105" s="37"/>
      <c r="GD105" s="37"/>
      <c r="GE105" s="37"/>
      <c r="GF105" s="37"/>
      <c r="GG105" s="37"/>
      <c r="GH105" s="37"/>
    </row>
    <row r="106" spans="1:190" ht="15" hidden="1" customHeight="1" x14ac:dyDescent="0.25">
      <c r="A106">
        <f ca="1">IF(ROW()=ROW($A$60),0,1)</f>
        <v>1</v>
      </c>
      <c r="D106" s="30"/>
      <c r="E106" s="30"/>
      <c r="F106" s="30">
        <f ca="1">IF(A106&lt;&gt;0,IF((AO106+BN106+CM106+DL106+EK106)&lt;&gt;0,ROUND((1-(AO106+BN106+CM106+DL106+EK106))-FO106,5),"VERIF. ELIGIBILITE PMM"),"CHECK "&amp;D91)</f>
        <v>0</v>
      </c>
      <c r="G106" s="30"/>
      <c r="H106" s="30"/>
      <c r="I106" s="30"/>
      <c r="J106" s="30">
        <f ca="1">IF(A106&lt;&gt;0,IF((AP106+BO106+CN106+DM106+EL106)&lt;&gt;0,ROUND((1-(AP106+BO106+CN106+DM106+EL106))-FQ106,5),"VERIF. ELIGIBILITE PMM"),"CHECK "&amp;D92)</f>
        <v>0</v>
      </c>
      <c r="K106" s="30">
        <f ca="1">IF(A106&lt;&gt;0,ROUND(W106+AR106+BQ106+CP106+DO106+EN106+FK106-FR106,5),"CHECK ")</f>
        <v>0</v>
      </c>
      <c r="L106" s="4"/>
      <c r="M106" s="9"/>
      <c r="N106" s="10"/>
      <c r="O106" s="9"/>
      <c r="P106" s="11"/>
      <c r="Q106" s="130" t="s">
        <v>464</v>
      </c>
      <c r="R106" s="130"/>
      <c r="S106" s="12"/>
      <c r="T106" s="13"/>
      <c r="U106" s="84">
        <f ca="1">_xll.DBRW($B$3,$R$37,$R$38,$R$40,$R$41,$R$42,$Q106,U$2,U$4,U$3)</f>
        <v>1297542.8400000003</v>
      </c>
      <c r="V106" s="84">
        <f ca="1">_xll.DBRW($B$3,$R$37,$R$38,$R$40,$R$41,$R$42,$Q106,V$2,V$4,V$3)</f>
        <v>2650847.59</v>
      </c>
      <c r="W106" s="85">
        <f ca="1">U106-V106</f>
        <v>-1353304.7499999995</v>
      </c>
      <c r="X106" s="106">
        <f ca="1">IF(V106&lt;&gt;0,W106/V106,0)</f>
        <v>-0.51051775104128094</v>
      </c>
      <c r="Y106" s="15">
        <f ca="1">_xll.DBRW($B$3,$R$37,$R$38,$R$40,$R$41,$R$42,$Q106,Y$2,Y$4,Y$3)</f>
        <v>0</v>
      </c>
      <c r="Z106" s="15">
        <f ca="1">_xll.DBRW($B$3,$R$37,$R$38,$R$40,$R$41,$R$42,$Q106,Z$2,Z$4,Z$3)</f>
        <v>-15605</v>
      </c>
      <c r="AA106" s="15">
        <f ca="1">_xll.DBRW($B$3,$R$37,$R$38,$R$40,$R$41,$R$42,$Q106,AA$2,AA$4,AA$3)</f>
        <v>0</v>
      </c>
      <c r="AB106" s="15">
        <f ca="1">_xll.DBRW($B$3,$R$37,$R$38,$R$40,$R$41,$R$42,$Q106,AB$2,AB$4,AB$3)</f>
        <v>0</v>
      </c>
      <c r="AC106" s="15">
        <f ca="1">_xll.DBRW($B$3,$R$37,$R$38,$R$40,$R$41,$R$42,$Q106,AC$2,AC$4,AC$3)</f>
        <v>-7457.18</v>
      </c>
      <c r="AD106" s="15">
        <f ca="1">_xll.DBRW($B$3,$R$37,$R$38,$R$40,$R$41,$R$42,$Q106,AD$2,AD$4,AD$3)</f>
        <v>-1000477.49</v>
      </c>
      <c r="AE106" s="15">
        <f ca="1">_xll.DBRW($B$3,$R$37,$R$38,$R$40,$R$41,$R$42,$Q106,AE$2,AE$4,AE$3)</f>
        <v>-140137.4</v>
      </c>
      <c r="AF106" s="15">
        <f ca="1">_xll.DBRW($B$3,$R$37,$R$38,$R$40,$R$41,$R$42,$Q106,AF$2,AF$4,AF$3)</f>
        <v>-134736.85999999999</v>
      </c>
      <c r="AG106" s="15">
        <f ca="1">_xll.DBRW($B$3,$R$37,$R$38,$R$40,$R$41,$R$42,$Q106,AG$2,AG$4,AG$3)</f>
        <v>0</v>
      </c>
      <c r="AH106" s="15">
        <f ca="1">_xll.DBRW($B$3,$R$37,$R$38,$R$40,$R$41,$R$42,$Q106,AH$2,AH$4,AH$3)</f>
        <v>-122024.84</v>
      </c>
      <c r="AI106" s="15">
        <f ca="1">Y106-AD106</f>
        <v>1000477.49</v>
      </c>
      <c r="AJ106" s="15">
        <f ca="1">Z106-AE106</f>
        <v>124532.4</v>
      </c>
      <c r="AK106" s="15">
        <f ca="1">AA106-AF106</f>
        <v>134736.85999999999</v>
      </c>
      <c r="AL106" s="15">
        <f ca="1">AB106-AG106</f>
        <v>0</v>
      </c>
      <c r="AM106" s="15">
        <f ca="1">AC106-AH106</f>
        <v>114567.66</v>
      </c>
      <c r="AN106" s="20"/>
      <c r="AO106" s="16">
        <f ca="1">_xll.DBRW($B$3,$R$37,$R$38,$R$40,$R$41,$R$42,$Q106,AO$2,AO$4,AO$3)</f>
        <v>0</v>
      </c>
      <c r="AP106" s="16">
        <f ca="1">_xll.DBRW($B$3,$R$37,$R$38,$R$40,$R$41,$R$42,$Q106,AP$2,AP$4,AP$3)</f>
        <v>0.37741796011742795</v>
      </c>
      <c r="AQ106" s="17">
        <f ca="1">-(AO106-AP106)*100</f>
        <v>37.741796011742792</v>
      </c>
      <c r="AR106" s="14">
        <f ca="1">$Y106-$AD106-BL106</f>
        <v>489715.97183777433</v>
      </c>
      <c r="AS106" s="18">
        <f ca="1">_xll.DBRW($B$3,$R$37,$R$38,$R$40,$R$41,$R$42,$Q106,AS$2,AS$4,AS$3)</f>
        <v>0</v>
      </c>
      <c r="AT106" s="19">
        <f ca="1">_xll.DBRW($B$3,$R$37,$R$38,$R$40,$R$41,$R$42,$Q106,AT$2,AT$4,AT$3)</f>
        <v>0.10004056702415166</v>
      </c>
      <c r="AU106" s="18">
        <f ca="1">_xll.DBRW($B$3,$R$37,$R$38,$R$40,$R$41,$R$42,$Q106,AU$2,AU$4,AU$3)</f>
        <v>7.4137255955067758</v>
      </c>
      <c r="AV106" s="15">
        <f ca="1">_xll.DBRW($B$3,$R$37,$R$38,$R$40,$R$41,$R$42,$Q106,AV$2,AV$4,AV$3)</f>
        <v>17509</v>
      </c>
      <c r="AW106" s="15">
        <f ca="1">_xll.DBRW($B$3,$R$37,$R$38,$R$40,$R$41,$R$42,$Q106,AW$2,AW$4,AW$3)</f>
        <v>175019</v>
      </c>
      <c r="AX106" s="18">
        <f ca="1">_xll.DBRW($B$3,$R$37,$R$38,$R$40,$R$41,$R$42,$Q106,AX$2,AX$4,AX$3)</f>
        <v>34.059967658473482</v>
      </c>
      <c r="AY106" s="19">
        <f ca="1">_xll.DBRW($B$3,$R$37,$R$38,$R$40,$R$41,$R$42,$Q106,AY$2,AY$4,AY$3)</f>
        <v>9.3195763771233495E-2</v>
      </c>
      <c r="AZ106" s="18">
        <f ca="1">_xll.DBRW($B$3,$R$37,$R$38,$R$40,$R$41,$R$42,$Q106,AZ$2,AZ$4,AZ$3)</f>
        <v>8.4104230200579977</v>
      </c>
      <c r="BA106" s="15">
        <f ca="1">_xll.DBRW($B$3,$R$37,$R$38,$R$40,$R$41,$R$42,$Q106,BA$2,BA$4,BA$3)</f>
        <v>29374</v>
      </c>
      <c r="BB106" s="15">
        <f ca="1">_xll.DBRW($B$3,$R$37,$R$38,$R$40,$R$41,$R$42,$Q106,BB$2,BB$4,BB$3)</f>
        <v>315186</v>
      </c>
      <c r="BC106" s="18">
        <f ca="1">AS106-AX106</f>
        <v>-34.059967658473482</v>
      </c>
      <c r="BD106" s="18">
        <f ca="1">AT106-AY106</f>
        <v>6.844803252918169E-3</v>
      </c>
      <c r="BE106" s="18">
        <f ca="1">AU106-AZ106</f>
        <v>-0.9966974245512219</v>
      </c>
      <c r="BF106" s="15">
        <f ca="1">IF(AND(AV106&lt;&gt;0,BA106&lt;&gt;0),-1*BC106*AV106,0)</f>
        <v>596355.97373221221</v>
      </c>
      <c r="BG106" s="15">
        <f ca="1">IF(AND(AV106&lt;&gt;0,BA106&lt;&gt;0,AW106&lt;&gt;0,BB106&lt;&gt;0),BD106/AY106*$Y106,)</f>
        <v>0</v>
      </c>
      <c r="BH106" s="15">
        <f ca="1">IF(AND(AW106&lt;&gt;0,BB106&lt;&gt;0),BE106*AO106*AW106,)</f>
        <v>0</v>
      </c>
      <c r="BI106" s="15">
        <f ca="1">IF(AND(AV106&lt;&gt;0,BA106&lt;&gt;0,AW106&lt;&gt;0,BB106&lt;&gt;0),$AI106-BF106-BG106-BH106-BL106,)</f>
        <v>-106640.00189443788</v>
      </c>
      <c r="BJ106" s="15">
        <f ca="1">IF(OR(AV106=0,BA106=0,AW106=0,BB106=0),$AI106-BF106-BG106-BH106-BL106,)</f>
        <v>0</v>
      </c>
      <c r="BK106" s="15">
        <f ca="1">SUM(BF106:BJ106)</f>
        <v>489715.97183777433</v>
      </c>
      <c r="BL106" s="15">
        <f ca="1">IF($V106&lt;&gt;0,IF($V106&gt;0,$W106/$V106,-$W106/$V106))*$AD106</f>
        <v>510761.51816222566</v>
      </c>
      <c r="BM106" s="15">
        <f ca="1">SUM(BK106:BL106)</f>
        <v>1000477.49</v>
      </c>
      <c r="BN106" s="16">
        <f ca="1">_xll.DBRW($B$3,$R$37,$R$38,$R$40,$R$41,$R$42,$Q106,BN$2,BN$4,BN$3)</f>
        <v>1.2026577866207483E-2</v>
      </c>
      <c r="BO106" s="16">
        <f ca="1">_xll.DBRW($B$3,$R$37,$R$38,$R$40,$R$41,$R$42,$Q106,BO$2,BO$4,BO$3)</f>
        <v>5.2865129073678657E-2</v>
      </c>
      <c r="BP106" s="17">
        <f ca="1">-(BN106-BO106)*100</f>
        <v>4.083855120747117</v>
      </c>
      <c r="BQ106" s="14">
        <f ca="1">$Z106-$AE106-CK106</f>
        <v>52989.769715227594</v>
      </c>
      <c r="BR106" s="15">
        <f ca="1">_xll.DBRW($B$3,$R$37,$R$38,$R$40,$R$41,$R$42,$Q106,BR$2,BR$4,BR$3)</f>
        <v>0</v>
      </c>
      <c r="BS106" s="15">
        <f ca="1">_xll.DBRW($B$3,$R$37,$R$38,$R$40,$R$41,$R$42,$Q106,BS$2,BS$4,BS$3)</f>
        <v>0</v>
      </c>
      <c r="BT106" s="15">
        <f ca="1">_xll.DBRW($B$3,$R$37,$R$38,$R$40,$R$41,$R$42,$Q106,BT$2,BT$4,BT$3)</f>
        <v>7.4137255955067758</v>
      </c>
      <c r="BU106" s="15">
        <f ca="1">_xll.DBRW($B$3,$R$37,$R$38,$R$40,$R$41,$R$42,$Q106,BU$2,BU$4,BU$3)</f>
        <v>0</v>
      </c>
      <c r="BV106" s="15">
        <f ca="1">_xll.DBRW($B$3,$R$37,$R$38,$R$40,$R$41,$R$42,$Q106,BV$2,BV$4,BV$3)</f>
        <v>175019</v>
      </c>
      <c r="BW106" s="15">
        <f ca="1">_xll.DBRW($B$3,$R$37,$R$38,$R$40,$R$41,$R$42,$Q106,BW$2,BW$4,BW$3)</f>
        <v>0.44461809851960427</v>
      </c>
      <c r="BX106" s="15">
        <f ca="1">_xll.DBRW($B$3,$R$37,$R$38,$R$40,$R$41,$R$42,$Q106,BX$2,BX$4,BX$3)</f>
        <v>1</v>
      </c>
      <c r="BY106" s="15">
        <f ca="1">_xll.DBRW($B$3,$R$37,$R$38,$R$40,$R$41,$R$42,$Q106,BY$2,BY$4,BY$3)</f>
        <v>8.4104230200579977</v>
      </c>
      <c r="BZ106" s="15">
        <f ca="1">_xll.DBRW($B$3,$R$37,$R$38,$R$40,$R$41,$R$42,$Q106,BZ$2,BZ$4,BZ$3)</f>
        <v>315186</v>
      </c>
      <c r="CA106" s="15">
        <f ca="1">_xll.DBRW($B$3,$R$37,$R$38,$R$40,$R$41,$R$42,$Q106,CA$2,CA$4,CA$3)</f>
        <v>315186</v>
      </c>
      <c r="CB106" s="15">
        <f ca="1">BR106-BW106</f>
        <v>-0.44461809851960427</v>
      </c>
      <c r="CC106" s="15">
        <f ca="1">BS106-BX106</f>
        <v>-1</v>
      </c>
      <c r="CD106" s="15">
        <f ca="1">BT106-BY106</f>
        <v>-0.9966974245512219</v>
      </c>
      <c r="CE106" s="15">
        <f ca="1">IF(AND(BU106&lt;&gt;0,BZ106&lt;&gt;0),-1*CB106*BU106,0)</f>
        <v>0</v>
      </c>
      <c r="CF106" s="15">
        <f ca="1">IF(AND(BU106&lt;&gt;0,BZ106&lt;&gt;0,BV106&lt;&gt;0,CA106&lt;&gt;0),CC106/BX106*$Z106,)</f>
        <v>0</v>
      </c>
      <c r="CG106" s="15">
        <f ca="1">IF(AND(BV106&lt;&gt;0,CA106&lt;&gt;0),CD106*BN106*BV106,)</f>
        <v>-2097.9281077719252</v>
      </c>
      <c r="CH106" s="15">
        <f ca="1">IF(AND(BU106&lt;&gt;0,BZ106&lt;&gt;0,BV106&lt;&gt;0,CA106&lt;&gt;0),$AJ106-CE106-CF106-CG106-CK106,)</f>
        <v>0</v>
      </c>
      <c r="CI106" s="15">
        <f ca="1">IF(OR(BU106=0,BZ106=0,BV106=0,CA106=0),$AJ106-CE106-CF106-CG106-CK106,)</f>
        <v>55087.697822999515</v>
      </c>
      <c r="CJ106" s="15">
        <f ca="1">SUM(CE106:CI106)</f>
        <v>52989.769715227587</v>
      </c>
      <c r="CK106" s="15">
        <f ca="1">IF($V106&lt;&gt;0,IF($V106&gt;0,$W106/$V106,-$W106/$V106))*$AE106</f>
        <v>71542.6302847724</v>
      </c>
      <c r="CL106" s="15">
        <f ca="1">SUM(CJ106:CK106)</f>
        <v>124532.4</v>
      </c>
      <c r="CM106" s="16">
        <f ca="1">_xll.DBRW($B$3,$R$37,$R$38,$R$40,$R$41,$R$42,$Q106,CM$2,CM$4,CM$3)</f>
        <v>0</v>
      </c>
      <c r="CN106" s="16">
        <f ca="1">_xll.DBRW($B$3,$R$37,$R$38,$R$40,$R$41,$R$42,$Q106,CN$2,CN$4,CN$3)</f>
        <v>5.0827841067995927E-2</v>
      </c>
      <c r="CO106" s="17">
        <f ca="1">-(CM106-CN106)*100</f>
        <v>5.0827841067995925</v>
      </c>
      <c r="CP106" s="14">
        <f ca="1">$AA106-$AF106-DJ106</f>
        <v>65951.301250436067</v>
      </c>
      <c r="CQ106" s="15">
        <f ca="1">_xll.DBRW($B$3,$R$37,$R$38,$R$40,$R$41,$R$42,$Q106,CQ$2,CQ$4,CQ$3)</f>
        <v>0</v>
      </c>
      <c r="CR106" s="15">
        <f ca="1">_xll.DBRW($B$3,$R$37,$R$38,$R$40,$R$41,$R$42,$Q106,CR$2,CR$4,CR$3)</f>
        <v>0</v>
      </c>
      <c r="CS106" s="15">
        <f ca="1">_xll.DBRW($B$3,$R$37,$R$38,$R$40,$R$41,$R$42,$Q106,CS$2,CS$4,CS$3)</f>
        <v>7.4137255955067758</v>
      </c>
      <c r="CT106" s="15">
        <f ca="1">_xll.DBRW($B$3,$R$37,$R$38,$R$40,$R$41,$R$42,$Q106,CT$2,CT$4,CT$3)</f>
        <v>0</v>
      </c>
      <c r="CU106" s="15">
        <f ca="1">_xll.DBRW($B$3,$R$37,$R$38,$R$40,$R$41,$R$42,$Q106,CU$2,CU$4,CU$3)</f>
        <v>175019</v>
      </c>
      <c r="CV106" s="15">
        <f ca="1">_xll.DBRW($B$3,$R$37,$R$38,$R$40,$R$41,$R$42,$Q106,CV$2,CV$4,CV$3)</f>
        <v>0.94996834305133515</v>
      </c>
      <c r="CW106" s="15">
        <f ca="1">_xll.DBRW($B$3,$R$37,$R$38,$R$40,$R$41,$R$42,$Q106,CW$2,CW$4,CW$3)</f>
        <v>0.44999777908917277</v>
      </c>
      <c r="CX106" s="15">
        <f ca="1">_xll.DBRW($B$3,$R$37,$R$38,$R$40,$R$41,$R$42,$Q106,CX$2,CX$4,CX$3)</f>
        <v>8.4104230200579977</v>
      </c>
      <c r="CY106" s="15">
        <f ca="1">_xll.DBRW($B$3,$R$37,$R$38,$R$40,$R$41,$R$42,$Q106,CY$2,CY$4,CY$3)</f>
        <v>141833</v>
      </c>
      <c r="CZ106" s="15">
        <f ca="1">_xll.DBRW($B$3,$R$37,$R$38,$R$40,$R$41,$R$42,$Q106,CZ$2,CZ$4,CZ$3)</f>
        <v>315186</v>
      </c>
      <c r="DA106" s="15">
        <f ca="1">CQ106-CV106</f>
        <v>-0.94996834305133515</v>
      </c>
      <c r="DB106" s="15">
        <f ca="1">CR106-CW106</f>
        <v>-0.44999777908917277</v>
      </c>
      <c r="DC106" s="15">
        <f ca="1">CS106-CX106</f>
        <v>-0.9966974245512219</v>
      </c>
      <c r="DD106" s="15">
        <f ca="1">IF(AND(CT106&lt;&gt;0,CY106&lt;&gt;0),-1*DA106*CT106,0)</f>
        <v>0</v>
      </c>
      <c r="DE106" s="15">
        <f ca="1">IF(AND(CT106&lt;&gt;0,CY106&lt;&gt;0,CU106&lt;&gt;0,CZ106&lt;&gt;0),DB106/CW106*$AA106,)</f>
        <v>0</v>
      </c>
      <c r="DF106" s="15">
        <f ca="1">IF(AND(CU106&lt;&gt;0,CZ106&lt;&gt;0),DC106*CM106*CU106,)</f>
        <v>0</v>
      </c>
      <c r="DG106" s="15">
        <f ca="1">IF(AND(CT106&lt;&gt;0,CY106&lt;&gt;0,CU106&lt;&gt;0,CZ106&lt;&gt;0),$AK106-DD106-DE106-DF106-DJ106,)</f>
        <v>0</v>
      </c>
      <c r="DH106" s="15">
        <f ca="1">IF(OR(CT106=0,CY106=0,CU106=0,CZ106=0),$AK106-DD106-DE106-DF106-DJ106,)</f>
        <v>65951.301250436067</v>
      </c>
      <c r="DI106" s="15">
        <f ca="1">SUM(DD106:DH106)</f>
        <v>65951.301250436067</v>
      </c>
      <c r="DJ106" s="15">
        <f ca="1">IF($V106&lt;&gt;0,IF($V106&gt;0,$W106/$V106,-$W106/$V106))*$AF106</f>
        <v>68785.558749563919</v>
      </c>
      <c r="DK106" s="15">
        <f ca="1">SUM(DI106:DJ106)</f>
        <v>134736.85999999999</v>
      </c>
      <c r="DL106" s="16">
        <f ca="1">_xll.DBRW($B$3,$R$37,$R$38,$R$40,$R$41,$R$42,$Q106,DL$2,DL$4,DL$3)</f>
        <v>0</v>
      </c>
      <c r="DM106" s="16">
        <f ca="1">_xll.DBRW($B$3,$R$37,$R$38,$R$40,$R$41,$R$42,$Q106,DM$2,DM$4,DM$3)</f>
        <v>0</v>
      </c>
      <c r="DN106" s="17">
        <f ca="1">-(DL106-DM106)*100</f>
        <v>0</v>
      </c>
      <c r="DO106" s="14">
        <f ca="1">$AB106-$AG106-EI106</f>
        <v>0</v>
      </c>
      <c r="DP106" s="15">
        <f ca="1">_xll.DBRW($B$3,$R$37,$R$38,$R$40,$R$41,$R$42,$Q106,DP$2,DP$4,DP$3)</f>
        <v>0</v>
      </c>
      <c r="DQ106" s="15">
        <f ca="1">_xll.DBRW($B$3,$R$37,$R$38,$R$40,$R$41,$R$42,$Q106,DQ$2,DQ$4,DQ$3)</f>
        <v>0</v>
      </c>
      <c r="DR106" s="15">
        <f ca="1">_xll.DBRW($B$3,$R$37,$R$38,$R$40,$R$41,$R$42,$Q106,DR$2,DR$4,DR$3)</f>
        <v>7.4137255955067758</v>
      </c>
      <c r="DS106" s="15" t="str">
        <f ca="1">_xll.DBRW($B$3,$R$37,$R$38,$R$40,$R$41,$R$42,$Q106,DS$2,DS$4,DS$3)</f>
        <v/>
      </c>
      <c r="DT106" s="15">
        <f ca="1">_xll.DBRW($B$3,$R$37,$R$38,$R$40,$R$41,$R$42,$Q106,DT$2,DT$4,DT$3)</f>
        <v>175019</v>
      </c>
      <c r="DU106" s="15">
        <f ca="1">_xll.DBRW($B$3,$R$37,$R$38,$R$40,$R$41,$R$42,$Q106,DU$2,DU$4,DU$3)</f>
        <v>0</v>
      </c>
      <c r="DV106" s="15">
        <f ca="1">_xll.DBRW($B$3,$R$37,$R$38,$R$40,$R$41,$R$42,$Q106,DV$2,DV$4,DV$3)</f>
        <v>0</v>
      </c>
      <c r="DW106" s="15">
        <f ca="1">_xll.DBRW($B$3,$R$37,$R$38,$R$40,$R$41,$R$42,$Q106,DW$2,DW$4,DW$3)</f>
        <v>8.4104230200579977</v>
      </c>
      <c r="DX106" s="15" t="str">
        <f ca="1">_xll.DBRW($B$3,$R$37,$R$38,$R$40,$R$41,$R$42,$Q106,DX$2,DX$4,DX$3)</f>
        <v/>
      </c>
      <c r="DY106" s="15">
        <f ca="1">_xll.DBRW($B$3,$R$37,$R$38,$R$40,$R$41,$R$42,$Q106,DY$2,DY$4,DY$3)</f>
        <v>315186</v>
      </c>
      <c r="DZ106" s="15">
        <f ca="1">DP106-DU106</f>
        <v>0</v>
      </c>
      <c r="EA106" s="15">
        <f ca="1">DQ106-DV106</f>
        <v>0</v>
      </c>
      <c r="EB106" s="15">
        <f ca="1">DR106-DW106</f>
        <v>-0.9966974245512219</v>
      </c>
      <c r="EC106" s="15" t="e">
        <f ca="1">IF(AND(DS106&lt;&gt;0,DX106&lt;&gt;0),-1*DZ106*DS106,0)</f>
        <v>#VALUE!</v>
      </c>
      <c r="ED106" s="15" t="e">
        <f ca="1">IF(AND(DS106&lt;&gt;0,DX106&lt;&gt;0,DT106&lt;&gt;0,DY106&lt;&gt;0),EA106/DV106*$AB106,)</f>
        <v>#DIV/0!</v>
      </c>
      <c r="EE106" s="15">
        <f ca="1">IF(AND(DT106&lt;&gt;0,DY106&lt;&gt;0),EB106*DL106*DT106,)</f>
        <v>0</v>
      </c>
      <c r="EF106" s="15" t="e">
        <f ca="1">IF(AND(DS106&lt;&gt;0,DX106&lt;&gt;0,DT106&lt;&gt;0,DY106&lt;&gt;0),$AL106-EC106-ED106-EE106-EI106,)</f>
        <v>#VALUE!</v>
      </c>
      <c r="EG106" s="15">
        <f ca="1">IF(OR(DS106=0,DX106=0,DT106=0,DY106=0),$AL106-EC106-ED106-EE106-EI106,)</f>
        <v>0</v>
      </c>
      <c r="EH106" s="15" t="e">
        <f ca="1">SUM(EC106:EG106)</f>
        <v>#VALUE!</v>
      </c>
      <c r="EI106" s="15">
        <f ca="1">IF($V106&lt;&gt;0,IF($V106&gt;0,$W106/$V106,-$W106/$V106))*$AG106</f>
        <v>0</v>
      </c>
      <c r="EJ106" s="15" t="e">
        <f ca="1">SUM(EH106:EI106)</f>
        <v>#VALUE!</v>
      </c>
      <c r="EK106" s="16">
        <f ca="1">_xll.DBRW($B$3,$R$37,$R$38,$R$40,$R$41,$R$42,$Q106,EK$2,EK$4,EK$3)</f>
        <v>5.7471551382457615E-3</v>
      </c>
      <c r="EL106" s="16">
        <f ca="1">_xll.DBRW($B$3,$R$37,$R$38,$R$40,$R$41,$R$42,$Q106,EL$2,EL$4,EL$3)</f>
        <v>4.6032386192372529E-2</v>
      </c>
      <c r="EM106" s="17">
        <f ca="1">-(EK106-EL106)*100</f>
        <v>4.0285231054126767</v>
      </c>
      <c r="EN106" s="14">
        <f ca="1">$AC106-$AH106-FH106</f>
        <v>52271.813112027863</v>
      </c>
      <c r="EO106" s="15">
        <f ca="1">_xll.DBRW($B$3,$R$37,$R$38,$R$40,$R$41,$R$42,$Q106,EO$2,EO$4,EO$3)</f>
        <v>4.2607831149760883E-2</v>
      </c>
      <c r="EP106" s="15">
        <f ca="1">_xll.DBRW($B$3,$R$37,$R$38,$R$40,$R$41,$R$42,$Q106,EP$2,EP$4,EP$3)</f>
        <v>1</v>
      </c>
      <c r="EQ106" s="15">
        <f ca="1">_xll.DBRW($B$3,$R$37,$R$38,$R$40,$R$41,$R$42,$Q106,EQ$2,EQ$4,EQ$3)</f>
        <v>7.4137255955067758</v>
      </c>
      <c r="ER106" s="15">
        <f ca="1">_xll.DBRW($B$3,$R$37,$R$38,$R$40,$R$41,$R$42,$Q106,ER$2,ER$4,ER$3)</f>
        <v>175019</v>
      </c>
      <c r="ES106" s="15">
        <f ca="1">_xll.DBRW($B$3,$R$37,$R$38,$R$40,$R$41,$R$42,$Q106,ES$2,ES$4,ES$3)</f>
        <v>175019</v>
      </c>
      <c r="ET106" s="15">
        <f ca="1">_xll.DBRW($B$3,$R$37,$R$38,$R$40,$R$41,$R$42,$Q106,ET$2,ET$4,ET$3)</f>
        <v>0.38715184050052981</v>
      </c>
      <c r="EU106" s="15">
        <f ca="1">_xll.DBRW($B$3,$R$37,$R$38,$R$40,$R$41,$R$42,$Q106,EU$2,EU$4,EU$3)</f>
        <v>1</v>
      </c>
      <c r="EV106" s="15">
        <f ca="1">_xll.DBRW($B$3,$R$37,$R$38,$R$40,$R$41,$R$42,$Q106,EV$2,EV$4,EV$3)</f>
        <v>8.4104230200579977</v>
      </c>
      <c r="EW106" s="15">
        <f ca="1">_xll.DBRW($B$3,$R$37,$R$38,$R$40,$R$41,$R$42,$Q106,EW$2,EW$4,EW$3)</f>
        <v>315186</v>
      </c>
      <c r="EX106" s="15">
        <f ca="1">_xll.DBRW($B$3,$R$37,$R$38,$R$40,$R$41,$R$42,$Q106,EX$2,EX$4,EX$3)</f>
        <v>315186</v>
      </c>
      <c r="EY106" s="15">
        <f ca="1">EO106-ET106</f>
        <v>-0.3445440093507689</v>
      </c>
      <c r="EZ106" s="15">
        <f ca="1">EP106-EU106</f>
        <v>0</v>
      </c>
      <c r="FA106" s="15">
        <f ca="1">EQ106-EV106</f>
        <v>-0.9966974245512219</v>
      </c>
      <c r="FB106" s="15">
        <f ca="1">IF(AND(ER106&lt;&gt;0,EW106&lt;&gt;0),-1*EY106*ER106,0)</f>
        <v>60301.747972562225</v>
      </c>
      <c r="FC106" s="15">
        <f ca="1">IF(AND(ER106&lt;&gt;0,EW106&lt;&gt;0,ES106&lt;&gt;0,EX106&lt;&gt;0),EZ106/EU106*$AC106,)</f>
        <v>0</v>
      </c>
      <c r="FD106" s="15">
        <f ca="1">IF(AND(ES106&lt;&gt;0,EX106&lt;&gt;0),FA106*EK106*ES106,)</f>
        <v>-1002.5394121572986</v>
      </c>
      <c r="FE106" s="15">
        <f ca="1">IF(AND(ER106&lt;&gt;0,EW106&lt;&gt;0,ES106&lt;&gt;0,EX106&lt;&gt;0),$AM106-FB106-FC106-FD106-FH106,)</f>
        <v>-7027.3954483770649</v>
      </c>
      <c r="FF106" s="15">
        <f ca="1">IF(OR(ER106=0,EW106=0,ES106=0,EX106=0),$AM106-FB106-FC106-FD106-FH106,)</f>
        <v>0</v>
      </c>
      <c r="FG106" s="15">
        <f ca="1">SUM(FB106:FF106)</f>
        <v>52271.813112027863</v>
      </c>
      <c r="FH106" s="15">
        <f ca="1">IF($V106&lt;&gt;0,IF($V106&gt;0,$W106/$V106,-$W106/$V106))*$AH106</f>
        <v>62295.84688797214</v>
      </c>
      <c r="FI106" s="15">
        <f ca="1">SUM(FG106:FH106)</f>
        <v>114567.66</v>
      </c>
      <c r="FJ106" s="20"/>
      <c r="FK106" s="85">
        <f ca="1">BL106+CK106+DJ106+EI106+FH106</f>
        <v>713385.55408453406</v>
      </c>
      <c r="FL106" s="21"/>
      <c r="FM106" s="22"/>
      <c r="FN106" s="104">
        <f ca="1">_xll.DBRW($B$3,$R$37,$R$38,$R$40,$R$41,$R$42,$Q106,FN$2,FN$4,FN$3)</f>
        <v>1274480.6600000001</v>
      </c>
      <c r="FO106" s="105">
        <f ca="1">IF(U106&lt;&gt;0,FN106/U106,0)</f>
        <v>0.9822262669955466</v>
      </c>
      <c r="FP106" s="104">
        <f ca="1">_xll.DBRW($B$3,$R$37,$R$38,$R$40,$R$41,$R$42,$Q106,FP$2,FP$4,FP$3)</f>
        <v>1253471</v>
      </c>
      <c r="FQ106" s="105">
        <f ca="1">IF(V106&lt;&gt;0,FP106/V106,0)</f>
        <v>0.47285668354852495</v>
      </c>
      <c r="FR106" s="86">
        <f ca="1">FN106-FP106</f>
        <v>21009.660000000149</v>
      </c>
      <c r="FS106" s="103">
        <f ca="1">(FO106-FQ106)*100</f>
        <v>50.936958344702163</v>
      </c>
      <c r="FT106" s="23"/>
      <c r="FV106" s="37"/>
      <c r="FW106" s="37"/>
      <c r="FX106" s="37"/>
      <c r="FY106" s="37"/>
      <c r="FZ106" s="37"/>
      <c r="GA106" s="37"/>
      <c r="GB106" s="37"/>
      <c r="GC106" s="37"/>
      <c r="GD106" s="37"/>
      <c r="GE106" s="37"/>
      <c r="GF106" s="37"/>
      <c r="GG106" s="37"/>
      <c r="GH106" s="37"/>
    </row>
    <row r="107" spans="1:190" ht="15" hidden="1" customHeight="1" x14ac:dyDescent="0.25">
      <c r="A107">
        <f ca="1">IF(ROW()=ROW($A$60),0,1)</f>
        <v>1</v>
      </c>
      <c r="D107" s="30"/>
      <c r="E107" s="30"/>
      <c r="F107" s="30">
        <f ca="1">IF(A107&lt;&gt;0,IF((AO107+BN107+CM107+DL107+EK107)&lt;&gt;0,ROUND((1-(AO107+BN107+CM107+DL107+EK107))-FO107,5),"VERIF. ELIGIBILITE PMM"),"CHECK "&amp;D92)</f>
        <v>0</v>
      </c>
      <c r="G107" s="30"/>
      <c r="H107" s="30"/>
      <c r="I107" s="30"/>
      <c r="J107" s="30">
        <f ca="1">IF(A107&lt;&gt;0,IF((AP107+BO107+CN107+DM107+EL107)&lt;&gt;0,ROUND((1-(AP107+BO107+CN107+DM107+EL107))-FQ107,5),"VERIF. ELIGIBILITE PMM"),"CHECK "&amp;D93)</f>
        <v>0</v>
      </c>
      <c r="K107" s="30">
        <f ca="1">IF(A107&lt;&gt;0,ROUND(W107+AR107+BQ107+CP107+DO107+EN107+FK107-FR107,5),"CHECK ")</f>
        <v>0</v>
      </c>
      <c r="L107" s="4"/>
      <c r="M107" s="9"/>
      <c r="N107" s="10"/>
      <c r="O107" s="9"/>
      <c r="P107" s="11"/>
      <c r="Q107" s="130" t="s">
        <v>525</v>
      </c>
      <c r="R107" s="130"/>
      <c r="S107" s="12"/>
      <c r="T107" s="13"/>
      <c r="U107" s="84">
        <f ca="1">_xll.DBRW($B$3,$R$37,$R$38,$R$40,$R$41,$R$42,$Q107,U$2,U$4,U$3)</f>
        <v>3990072.7800000012</v>
      </c>
      <c r="V107" s="84">
        <f ca="1">_xll.DBRW($B$3,$R$37,$R$38,$R$40,$R$41,$R$42,$Q107,V$2,V$4,V$3)</f>
        <v>5339094.9000000004</v>
      </c>
      <c r="W107" s="85">
        <f ca="1">U107-V107</f>
        <v>-1349022.1199999992</v>
      </c>
      <c r="X107" s="106">
        <f ca="1">IF(V107&lt;&gt;0,W107/V107,0)</f>
        <v>-0.25266869109219225</v>
      </c>
      <c r="Y107" s="15">
        <f ca="1">_xll.DBRW($B$3,$R$37,$R$38,$R$40,$R$41,$R$42,$Q107,Y$2,Y$4,Y$3)</f>
        <v>-2986946.6799999992</v>
      </c>
      <c r="Z107" s="15">
        <f ca="1">_xll.DBRW($B$3,$R$37,$R$38,$R$40,$R$41,$R$42,$Q107,Z$2,Z$4,Z$3)</f>
        <v>-1719.6300000000003</v>
      </c>
      <c r="AA107" s="15">
        <f ca="1">_xll.DBRW($B$3,$R$37,$R$38,$R$40,$R$41,$R$42,$Q107,AA$2,AA$4,AA$3)</f>
        <v>0</v>
      </c>
      <c r="AB107" s="15">
        <f ca="1">_xll.DBRW($B$3,$R$37,$R$38,$R$40,$R$41,$R$42,$Q107,AB$2,AB$4,AB$3)</f>
        <v>-37547.65</v>
      </c>
      <c r="AC107" s="15">
        <f ca="1">_xll.DBRW($B$3,$R$37,$R$38,$R$40,$R$41,$R$42,$Q107,AC$2,AC$4,AC$3)</f>
        <v>-1503394.3800000001</v>
      </c>
      <c r="AD107" s="15">
        <f ca="1">_xll.DBRW($B$3,$R$37,$R$38,$R$40,$R$41,$R$42,$Q107,AD$2,AD$4,AD$3)</f>
        <v>-3554386.9600000009</v>
      </c>
      <c r="AE107" s="15">
        <f ca="1">_xll.DBRW($B$3,$R$37,$R$38,$R$40,$R$41,$R$42,$Q107,AE$2,AE$4,AE$3)</f>
        <v>-2564.71</v>
      </c>
      <c r="AF107" s="15">
        <f ca="1">_xll.DBRW($B$3,$R$37,$R$38,$R$40,$R$41,$R$42,$Q107,AF$2,AF$4,AF$3)</f>
        <v>0</v>
      </c>
      <c r="AG107" s="15">
        <f ca="1">_xll.DBRW($B$3,$R$37,$R$38,$R$40,$R$41,$R$42,$Q107,AG$2,AG$4,AG$3)</f>
        <v>-11555.79</v>
      </c>
      <c r="AH107" s="15">
        <f ca="1">_xll.DBRW($B$3,$R$37,$R$38,$R$40,$R$41,$R$42,$Q107,AH$2,AH$4,AH$3)</f>
        <v>-1189600.4299999997</v>
      </c>
      <c r="AI107" s="15">
        <f ca="1">Y107-AD107</f>
        <v>567440.28000000166</v>
      </c>
      <c r="AJ107" s="15">
        <f ca="1">Z107-AE107</f>
        <v>845.0799999999997</v>
      </c>
      <c r="AK107" s="15">
        <f ca="1">AA107-AF107</f>
        <v>0</v>
      </c>
      <c r="AL107" s="15">
        <f ca="1">AB107-AG107</f>
        <v>-25991.86</v>
      </c>
      <c r="AM107" s="15">
        <f ca="1">AC107-AH107</f>
        <v>-313793.95000000042</v>
      </c>
      <c r="AN107" s="20"/>
      <c r="AO107" s="16">
        <f ca="1">_xll.DBRW($B$3,$R$37,$R$38,$R$40,$R$41,$R$42,$Q107,AO$2,AO$4,AO$3)</f>
        <v>0.74859453566157719</v>
      </c>
      <c r="AP107" s="16">
        <f ca="1">_xll.DBRW($B$3,$R$37,$R$38,$R$40,$R$41,$R$42,$Q107,AP$2,AP$4,AP$3)</f>
        <v>0.66572837279966701</v>
      </c>
      <c r="AQ107" s="17">
        <f ca="1">-(AO107-AP107)*100</f>
        <v>-8.286616286191018</v>
      </c>
      <c r="AR107" s="14">
        <f ca="1">$Y107-$AD107-BL107</f>
        <v>-330642.02081835491</v>
      </c>
      <c r="AS107" s="18">
        <f ca="1">_xll.DBRW($B$3,$R$37,$R$38,$R$40,$R$41,$R$42,$Q107,AS$2,AS$4,AS$3)</f>
        <v>20.40614124458094</v>
      </c>
      <c r="AT107" s="19">
        <f ca="1">_xll.DBRW($B$3,$R$37,$R$38,$R$40,$R$41,$R$42,$Q107,AT$2,AT$4,AT$3)</f>
        <v>1.0900502447448555</v>
      </c>
      <c r="AU107" s="18">
        <f ca="1">_xll.DBRW($B$3,$R$37,$R$38,$R$40,$R$41,$R$42,$Q107,AU$2,AU$4,AU$3)</f>
        <v>29.713974920075337</v>
      </c>
      <c r="AV107" s="15">
        <f ca="1">_xll.DBRW($B$3,$R$37,$R$38,$R$40,$R$41,$R$42,$Q107,AV$2,AV$4,AV$3)</f>
        <v>146374.89000000001</v>
      </c>
      <c r="AW107" s="15">
        <f ca="1">_xll.DBRW($B$3,$R$37,$R$38,$R$40,$R$41,$R$42,$Q107,AW$2,AW$4,AW$3)</f>
        <v>134282.70000000001</v>
      </c>
      <c r="AX107" s="18">
        <f ca="1">_xll.DBRW($B$3,$R$37,$R$38,$R$40,$R$41,$R$42,$Q107,AX$2,AX$4,AX$3)</f>
        <v>19.602075740814652</v>
      </c>
      <c r="AY107" s="19">
        <f ca="1">_xll.DBRW($B$3,$R$37,$R$38,$R$40,$R$41,$R$42,$Q107,AY$2,AY$4,AY$3)</f>
        <v>1.0400001307692393</v>
      </c>
      <c r="AZ107" s="18">
        <f ca="1">_xll.DBRW($B$3,$R$37,$R$38,$R$40,$R$41,$R$42,$Q107,AZ$2,AZ$4,AZ$3)</f>
        <v>30.622341133011069</v>
      </c>
      <c r="BA107" s="15">
        <f ca="1">_xll.DBRW($B$3,$R$37,$R$38,$R$40,$R$41,$R$42,$Q107,BA$2,BA$4,BA$3)</f>
        <v>181327.07</v>
      </c>
      <c r="BB107" s="15">
        <f ca="1">_xll.DBRW($B$3,$R$37,$R$38,$R$40,$R$41,$R$42,$Q107,BB$2,BB$4,BB$3)</f>
        <v>174352.93</v>
      </c>
      <c r="BC107" s="18">
        <f ca="1">AS107-AX107</f>
        <v>0.80406550376628871</v>
      </c>
      <c r="BD107" s="18">
        <f ca="1">AT107-AY107</f>
        <v>5.0050113975616206E-2</v>
      </c>
      <c r="BE107" s="18">
        <f ca="1">AU107-AZ107</f>
        <v>-0.90836621293573216</v>
      </c>
      <c r="BF107" s="15">
        <f ca="1">IF(AND(AV107&lt;&gt;0,BA107&lt;&gt;0),-1*BC107*AV107,0)</f>
        <v>-117694.99966658511</v>
      </c>
      <c r="BG107" s="15">
        <f ca="1">IF(AND(AV107&lt;&gt;0,BA107&lt;&gt;0,AW107&lt;&gt;0,BB107&lt;&gt;0),BD107/AY107*$Y107,)</f>
        <v>-143747.11824556449</v>
      </c>
      <c r="BH107" s="15">
        <f ca="1">IF(AND(AW107&lt;&gt;0,BB107&lt;&gt;0),BE107*AO107*AW107,)</f>
        <v>-91311.965203263288</v>
      </c>
      <c r="BI107" s="15">
        <f ca="1">IF(AND(AV107&lt;&gt;0,BA107&lt;&gt;0,AW107&lt;&gt;0,BB107&lt;&gt;0),$AI107-BF107-BG107-BH107-BL107,)</f>
        <v>22112.062297058059</v>
      </c>
      <c r="BJ107" s="15">
        <f ca="1">IF(OR(AV107=0,BA107=0,AW107=0,BB107=0),$AI107-BF107-BG107-BH107-BL107,)</f>
        <v>0</v>
      </c>
      <c r="BK107" s="15">
        <f ca="1">SUM(BF107:BJ107)</f>
        <v>-330642.02081835479</v>
      </c>
      <c r="BL107" s="15">
        <f ca="1">IF($V107&lt;&gt;0,IF($V107&gt;0,$W107/$V107,-$W107/$V107))*$AD107</f>
        <v>898082.30081835657</v>
      </c>
      <c r="BM107" s="15">
        <f ca="1">SUM(BK107:BL107)</f>
        <v>567440.28000000177</v>
      </c>
      <c r="BN107" s="16">
        <f ca="1">_xll.DBRW($B$3,$R$37,$R$38,$R$40,$R$41,$R$42,$Q107,BN$2,BN$4,BN$3)</f>
        <v>4.3097710112445617E-4</v>
      </c>
      <c r="BO107" s="16">
        <f ca="1">_xll.DBRW($B$3,$R$37,$R$38,$R$40,$R$41,$R$42,$Q107,BO$2,BO$4,BO$3)</f>
        <v>4.8036419056720649E-4</v>
      </c>
      <c r="BP107" s="17">
        <f ca="1">-(BN107-BO107)*100</f>
        <v>4.9387089442750314E-3</v>
      </c>
      <c r="BQ107" s="14">
        <f ca="1">$Z107-$AE107-CK107</f>
        <v>197.05808126894328</v>
      </c>
      <c r="BR107" s="15">
        <f ca="1">_xll.DBRW($B$3,$R$37,$R$38,$R$40,$R$41,$R$42,$Q107,BR$2,BR$4,BR$3)</f>
        <v>1.7505374899220642E-3</v>
      </c>
      <c r="BS107" s="15">
        <f ca="1">_xll.DBRW($B$3,$R$37,$R$38,$R$40,$R$41,$R$42,$Q107,BS$2,BS$4,BS$3)</f>
        <v>7.3154918690196125</v>
      </c>
      <c r="BT107" s="15">
        <f ca="1">_xll.DBRW($B$3,$R$37,$R$38,$R$40,$R$41,$R$42,$Q107,BT$2,BT$4,BT$3)</f>
        <v>29.713974920075337</v>
      </c>
      <c r="BU107" s="15">
        <f ca="1">_xll.DBRW($B$3,$R$37,$R$38,$R$40,$R$41,$R$42,$Q107,BU$2,BU$4,BU$3)</f>
        <v>982344</v>
      </c>
      <c r="BV107" s="15">
        <f ca="1">_xll.DBRW($B$3,$R$37,$R$38,$R$40,$R$41,$R$42,$Q107,BV$2,BV$4,BV$3)</f>
        <v>134282.70000000001</v>
      </c>
      <c r="BW107" s="15">
        <f ca="1">_xll.DBRW($B$3,$R$37,$R$38,$R$40,$R$41,$R$42,$Q107,BW$2,BW$4,BW$3)</f>
        <v>2.8018809575038784E-3</v>
      </c>
      <c r="BX107" s="15">
        <f ca="1">_xll.DBRW($B$3,$R$37,$R$38,$R$40,$R$41,$R$42,$Q107,BX$2,BX$4,BX$3)</f>
        <v>5.2500003871457741</v>
      </c>
      <c r="BY107" s="15">
        <f ca="1">_xll.DBRW($B$3,$R$37,$R$38,$R$40,$R$41,$R$42,$Q107,BY$2,BY$4,BY$3)</f>
        <v>30.622341133011069</v>
      </c>
      <c r="BZ107" s="15">
        <f ca="1">_xll.DBRW($B$3,$R$37,$R$38,$R$40,$R$41,$R$42,$Q107,BZ$2,BZ$4,BZ$3)</f>
        <v>915352.95000000007</v>
      </c>
      <c r="CA107" s="15">
        <f ca="1">_xll.DBRW($B$3,$R$37,$R$38,$R$40,$R$41,$R$42,$Q107,CA$2,CA$4,CA$3)</f>
        <v>174352.93</v>
      </c>
      <c r="CB107" s="15">
        <f ca="1">BR107-BW107</f>
        <v>-1.0513434675818141E-3</v>
      </c>
      <c r="CC107" s="15">
        <f ca="1">BS107-BX107</f>
        <v>2.0654914818738384</v>
      </c>
      <c r="CD107" s="15">
        <f ca="1">BT107-BY107</f>
        <v>-0.90836621293573216</v>
      </c>
      <c r="CE107" s="15">
        <f ca="1">IF(AND(BU107&lt;&gt;0,BZ107&lt;&gt;0),-1*CB107*BU107,0)</f>
        <v>1032.7809473181896</v>
      </c>
      <c r="CF107" s="15">
        <f ca="1">IF(AND(BU107&lt;&gt;0,BZ107&lt;&gt;0,BV107&lt;&gt;0,CA107&lt;&gt;0),CC107/BX107*$Z107,)</f>
        <v>-676.54873429556676</v>
      </c>
      <c r="CG107" s="15">
        <f ca="1">IF(AND(BV107&lt;&gt;0,CA107&lt;&gt;0),CD107*BN107*BV107,)</f>
        <v>-52.569667806218668</v>
      </c>
      <c r="CH107" s="15">
        <f ca="1">IF(AND(BU107&lt;&gt;0,BZ107&lt;&gt;0,BV107&lt;&gt;0,CA107&lt;&gt;0),$AJ107-CE107-CF107-CG107-CK107,)</f>
        <v>-106.60446394746089</v>
      </c>
      <c r="CI107" s="15">
        <f ca="1">IF(OR(BU107=0,BZ107=0,BV107=0,CA107=0),$AJ107-CE107-CF107-CG107-CK107,)</f>
        <v>0</v>
      </c>
      <c r="CJ107" s="15">
        <f ca="1">SUM(CE107:CI107)</f>
        <v>197.05808126894334</v>
      </c>
      <c r="CK107" s="15">
        <f ca="1">IF($V107&lt;&gt;0,IF($V107&gt;0,$W107/$V107,-$W107/$V107))*$AE107</f>
        <v>648.02191873105642</v>
      </c>
      <c r="CL107" s="15">
        <f ca="1">SUM(CJ107:CK107)</f>
        <v>845.0799999999997</v>
      </c>
      <c r="CM107" s="16">
        <f ca="1">_xll.DBRW($B$3,$R$37,$R$38,$R$40,$R$41,$R$42,$Q107,CM$2,CM$4,CM$3)</f>
        <v>0</v>
      </c>
      <c r="CN107" s="16">
        <f ca="1">_xll.DBRW($B$3,$R$37,$R$38,$R$40,$R$41,$R$42,$Q107,CN$2,CN$4,CN$3)</f>
        <v>0</v>
      </c>
      <c r="CO107" s="17">
        <f ca="1">-(CM107-CN107)*100</f>
        <v>0</v>
      </c>
      <c r="CP107" s="14">
        <f ca="1">$AA107-$AF107-DJ107</f>
        <v>0</v>
      </c>
      <c r="CQ107" s="15">
        <f ca="1">_xll.DBRW($B$3,$R$37,$R$38,$R$40,$R$41,$R$42,$Q107,CQ$2,CQ$4,CQ$3)</f>
        <v>0</v>
      </c>
      <c r="CR107" s="15">
        <f ca="1">_xll.DBRW($B$3,$R$37,$R$38,$R$40,$R$41,$R$42,$Q107,CR$2,CR$4,CR$3)</f>
        <v>0</v>
      </c>
      <c r="CS107" s="15">
        <f ca="1">_xll.DBRW($B$3,$R$37,$R$38,$R$40,$R$41,$R$42,$Q107,CS$2,CS$4,CS$3)</f>
        <v>0</v>
      </c>
      <c r="CT107" s="15">
        <f ca="1">_xll.DBRW($B$3,$R$37,$R$38,$R$40,$R$41,$R$42,$Q107,CT$2,CT$4,CT$3)</f>
        <v>0</v>
      </c>
      <c r="CU107" s="15">
        <f ca="1">_xll.DBRW($B$3,$R$37,$R$38,$R$40,$R$41,$R$42,$Q107,CU$2,CU$4,CU$3)</f>
        <v>0</v>
      </c>
      <c r="CV107" s="15">
        <f ca="1">_xll.DBRW($B$3,$R$37,$R$38,$R$40,$R$41,$R$42,$Q107,CV$2,CV$4,CV$3)</f>
        <v>0</v>
      </c>
      <c r="CW107" s="15">
        <f ca="1">_xll.DBRW($B$3,$R$37,$R$38,$R$40,$R$41,$R$42,$Q107,CW$2,CW$4,CW$3)</f>
        <v>0</v>
      </c>
      <c r="CX107" s="15">
        <f ca="1">_xll.DBRW($B$3,$R$37,$R$38,$R$40,$R$41,$R$42,$Q107,CX$2,CX$4,CX$3)</f>
        <v>0</v>
      </c>
      <c r="CY107" s="15">
        <f ca="1">_xll.DBRW($B$3,$R$37,$R$38,$R$40,$R$41,$R$42,$Q107,CY$2,CY$4,CY$3)</f>
        <v>0</v>
      </c>
      <c r="CZ107" s="15">
        <f ca="1">_xll.DBRW($B$3,$R$37,$R$38,$R$40,$R$41,$R$42,$Q107,CZ$2,CZ$4,CZ$3)</f>
        <v>0</v>
      </c>
      <c r="DA107" s="15">
        <f ca="1">CQ107-CV107</f>
        <v>0</v>
      </c>
      <c r="DB107" s="15">
        <f ca="1">CR107-CW107</f>
        <v>0</v>
      </c>
      <c r="DC107" s="15">
        <f ca="1">CS107-CX107</f>
        <v>0</v>
      </c>
      <c r="DD107" s="15">
        <f ca="1">IF(AND(CT107&lt;&gt;0,CY107&lt;&gt;0),-1*DA107*CT107,0)</f>
        <v>0</v>
      </c>
      <c r="DE107" s="15">
        <f ca="1">IF(AND(CT107&lt;&gt;0,CY107&lt;&gt;0,CU107&lt;&gt;0,CZ107&lt;&gt;0),DB107/CW107*$AA107,)</f>
        <v>0</v>
      </c>
      <c r="DF107" s="15">
        <f ca="1">IF(AND(CU107&lt;&gt;0,CZ107&lt;&gt;0),DC107*CM107*CU107,)</f>
        <v>0</v>
      </c>
      <c r="DG107" s="15">
        <f ca="1">IF(AND(CT107&lt;&gt;0,CY107&lt;&gt;0,CU107&lt;&gt;0,CZ107&lt;&gt;0),$AK107-DD107-DE107-DF107-DJ107,)</f>
        <v>0</v>
      </c>
      <c r="DH107" s="15">
        <f ca="1">IF(OR(CT107=0,CY107=0,CU107=0,CZ107=0),$AK107-DD107-DE107-DF107-DJ107,)</f>
        <v>0</v>
      </c>
      <c r="DI107" s="15">
        <f ca="1">SUM(DD107:DH107)</f>
        <v>0</v>
      </c>
      <c r="DJ107" s="15">
        <f ca="1">IF($V107&lt;&gt;0,IF($V107&gt;0,$W107/$V107,-$W107/$V107))*$AF107</f>
        <v>0</v>
      </c>
      <c r="DK107" s="15">
        <f ca="1">SUM(DI107:DJ107)</f>
        <v>0</v>
      </c>
      <c r="DL107" s="16">
        <f ca="1">_xll.DBRW($B$3,$R$37,$R$38,$R$40,$R$41,$R$42,$Q107,DL$2,DL$4,DL$3)</f>
        <v>9.4102669475617916E-3</v>
      </c>
      <c r="DM107" s="16">
        <f ca="1">_xll.DBRW($B$3,$R$37,$R$38,$R$40,$R$41,$R$42,$Q107,DM$2,DM$4,DM$3)</f>
        <v>2.1643724669512809E-3</v>
      </c>
      <c r="DN107" s="17">
        <f ca="1">-(DL107-DM107)*100</f>
        <v>-0.72458944806105108</v>
      </c>
      <c r="DO107" s="14">
        <f ca="1">$AB107-$AG107-EI107</f>
        <v>-28911.646333836245</v>
      </c>
      <c r="DP107" s="15">
        <f ca="1">_xll.DBRW($B$3,$R$37,$R$38,$R$40,$R$41,$R$42,$Q107,DP$2,DP$4,DP$3)</f>
        <v>0</v>
      </c>
      <c r="DQ107" s="15">
        <f ca="1">_xll.DBRW($B$3,$R$37,$R$38,$R$40,$R$41,$R$42,$Q107,DQ$2,DQ$4,DQ$3)</f>
        <v>0</v>
      </c>
      <c r="DR107" s="15">
        <f ca="1">_xll.DBRW($B$3,$R$37,$R$38,$R$40,$R$41,$R$42,$Q107,DR$2,DR$4,DR$3)</f>
        <v>0</v>
      </c>
      <c r="DS107" s="15">
        <f ca="1">_xll.DBRW($B$3,$R$37,$R$38,$R$40,$R$41,$R$42,$Q107,DS$2,DS$4,DS$3)</f>
        <v>0</v>
      </c>
      <c r="DT107" s="15">
        <f ca="1">_xll.DBRW($B$3,$R$37,$R$38,$R$40,$R$41,$R$42,$Q107,DT$2,DT$4,DT$3)</f>
        <v>0</v>
      </c>
      <c r="DU107" s="15">
        <f ca="1">_xll.DBRW($B$3,$R$37,$R$38,$R$40,$R$41,$R$42,$Q107,DU$2,DU$4,DU$3)</f>
        <v>0</v>
      </c>
      <c r="DV107" s="15">
        <f ca="1">_xll.DBRW($B$3,$R$37,$R$38,$R$40,$R$41,$R$42,$Q107,DV$2,DV$4,DV$3)</f>
        <v>0</v>
      </c>
      <c r="DW107" s="15">
        <f ca="1">_xll.DBRW($B$3,$R$37,$R$38,$R$40,$R$41,$R$42,$Q107,DW$2,DW$4,DW$3)</f>
        <v>0</v>
      </c>
      <c r="DX107" s="15">
        <f ca="1">_xll.DBRW($B$3,$R$37,$R$38,$R$40,$R$41,$R$42,$Q107,DX$2,DX$4,DX$3)</f>
        <v>0</v>
      </c>
      <c r="DY107" s="15">
        <f ca="1">_xll.DBRW($B$3,$R$37,$R$38,$R$40,$R$41,$R$42,$Q107,DY$2,DY$4,DY$3)</f>
        <v>0</v>
      </c>
      <c r="DZ107" s="15">
        <f ca="1">DP107-DU107</f>
        <v>0</v>
      </c>
      <c r="EA107" s="15">
        <f ca="1">DQ107-DV107</f>
        <v>0</v>
      </c>
      <c r="EB107" s="15">
        <f ca="1">DR107-DW107</f>
        <v>0</v>
      </c>
      <c r="EC107" s="15">
        <f ca="1">IF(AND(DS107&lt;&gt;0,DX107&lt;&gt;0),-1*DZ107*DS107,0)</f>
        <v>0</v>
      </c>
      <c r="ED107" s="15">
        <f ca="1">IF(AND(DS107&lt;&gt;0,DX107&lt;&gt;0,DT107&lt;&gt;0,DY107&lt;&gt;0),EA107/DV107*$AB107,)</f>
        <v>0</v>
      </c>
      <c r="EE107" s="15">
        <f ca="1">IF(AND(DT107&lt;&gt;0,DY107&lt;&gt;0),EB107*DL107*DT107,)</f>
        <v>0</v>
      </c>
      <c r="EF107" s="15">
        <f ca="1">IF(AND(DS107&lt;&gt;0,DX107&lt;&gt;0,DT107&lt;&gt;0,DY107&lt;&gt;0),$AL107-EC107-ED107-EE107-EI107,)</f>
        <v>0</v>
      </c>
      <c r="EG107" s="15">
        <f ca="1">IF(OR(DS107=0,DX107=0,DT107=0,DY107=0),$AL107-EC107-ED107-EE107-EI107,)</f>
        <v>-28911.646333836245</v>
      </c>
      <c r="EH107" s="15">
        <f ca="1">SUM(EC107:EG107)</f>
        <v>-28911.646333836245</v>
      </c>
      <c r="EI107" s="15">
        <f ca="1">IF($V107&lt;&gt;0,IF($V107&gt;0,$W107/$V107,-$W107/$V107))*$AG107</f>
        <v>2919.7863338362445</v>
      </c>
      <c r="EJ107" s="15">
        <f ca="1">SUM(EH107:EI107)</f>
        <v>-25991.86</v>
      </c>
      <c r="EK107" s="16">
        <f ca="1">_xll.DBRW($B$3,$R$37,$R$38,$R$40,$R$41,$R$42,$Q107,EK$2,EK$4,EK$3)</f>
        <v>0.37678369866727091</v>
      </c>
      <c r="EL107" s="16">
        <f ca="1">_xll.DBRW($B$3,$R$37,$R$38,$R$40,$R$41,$R$42,$Q107,EL$2,EL$4,EL$3)</f>
        <v>0.22280938104321771</v>
      </c>
      <c r="EM107" s="17">
        <f ca="1">-(EK107-EL107)*100</f>
        <v>-15.39743176240532</v>
      </c>
      <c r="EN107" s="14">
        <f ca="1">$AC107-$AH107-FH107</f>
        <v>-614368.73357080948</v>
      </c>
      <c r="EO107" s="15">
        <f ca="1">_xll.DBRW($B$3,$R$37,$R$38,$R$40,$R$41,$R$42,$Q107,EO$2,EO$4,EO$3)</f>
        <v>11.19574137249251</v>
      </c>
      <c r="EP107" s="15">
        <f ca="1">_xll.DBRW($B$3,$R$37,$R$38,$R$40,$R$41,$R$42,$Q107,EP$2,EP$4,EP$3)</f>
        <v>1</v>
      </c>
      <c r="EQ107" s="15">
        <f ca="1">_xll.DBRW($B$3,$R$37,$R$38,$R$40,$R$41,$R$42,$Q107,EQ$2,EQ$4,EQ$3)</f>
        <v>29.713974920075337</v>
      </c>
      <c r="ER107" s="15">
        <f ca="1">_xll.DBRW($B$3,$R$37,$R$38,$R$40,$R$41,$R$42,$Q107,ER$2,ER$4,ER$3)</f>
        <v>134282.70000000001</v>
      </c>
      <c r="ES107" s="15">
        <f ca="1">_xll.DBRW($B$3,$R$37,$R$38,$R$40,$R$41,$R$42,$Q107,ES$2,ES$4,ES$3)</f>
        <v>134282.70000000001</v>
      </c>
      <c r="ET107" s="15">
        <f ca="1">_xll.DBRW($B$3,$R$37,$R$38,$R$40,$R$41,$R$42,$Q107,ET$2,ET$4,ET$3)</f>
        <v>6.8229448739404619</v>
      </c>
      <c r="EU107" s="15">
        <f ca="1">_xll.DBRW($B$3,$R$37,$R$38,$R$40,$R$41,$R$42,$Q107,EU$2,EU$4,EU$3)</f>
        <v>1</v>
      </c>
      <c r="EV107" s="15">
        <f ca="1">_xll.DBRW($B$3,$R$37,$R$38,$R$40,$R$41,$R$42,$Q107,EV$2,EV$4,EV$3)</f>
        <v>30.622341133011069</v>
      </c>
      <c r="EW107" s="15">
        <f ca="1">_xll.DBRW($B$3,$R$37,$R$38,$R$40,$R$41,$R$42,$Q107,EW$2,EW$4,EW$3)</f>
        <v>174352.93</v>
      </c>
      <c r="EX107" s="15">
        <f ca="1">_xll.DBRW($B$3,$R$37,$R$38,$R$40,$R$41,$R$42,$Q107,EX$2,EX$4,EX$3)</f>
        <v>174352.93</v>
      </c>
      <c r="EY107" s="15">
        <f ca="1">EO107-ET107</f>
        <v>4.3727964985520478</v>
      </c>
      <c r="EZ107" s="15">
        <f ca="1">EP107-EU107</f>
        <v>0</v>
      </c>
      <c r="FA107" s="15">
        <f ca="1">EQ107-EV107</f>
        <v>-0.90836621293573216</v>
      </c>
      <c r="FB107" s="15">
        <f ca="1">IF(AND(ER107&lt;&gt;0,EW107&lt;&gt;0),-1*EY107*ER107,0)</f>
        <v>-587190.92037611513</v>
      </c>
      <c r="FC107" s="15">
        <f ca="1">IF(AND(ER107&lt;&gt;0,EW107&lt;&gt;0,ES107&lt;&gt;0,EX107&lt;&gt;0),EZ107/EU107*$AC107,)</f>
        <v>0</v>
      </c>
      <c r="FD107" s="15">
        <f ca="1">IF(AND(ES107&lt;&gt;0,EX107&lt;&gt;0),FA107*EK107*ES107,)</f>
        <v>-45959.272133154271</v>
      </c>
      <c r="FE107" s="15">
        <f ca="1">IF(AND(ER107&lt;&gt;0,EW107&lt;&gt;0,ES107&lt;&gt;0,EX107&lt;&gt;0),$AM107-FB107-FC107-FD107-FH107,)</f>
        <v>18781.458938459982</v>
      </c>
      <c r="FF107" s="15">
        <f ca="1">IF(OR(ER107=0,EW107=0,ES107=0,EX107=0),$AM107-FB107-FC107-FD107-FH107,)</f>
        <v>0</v>
      </c>
      <c r="FG107" s="15">
        <f ca="1">SUM(FB107:FF107)</f>
        <v>-614368.73357080936</v>
      </c>
      <c r="FH107" s="15">
        <f ca="1">IF($V107&lt;&gt;0,IF($V107&gt;0,$W107/$V107,-$W107/$V107))*$AH107</f>
        <v>300574.783570809</v>
      </c>
      <c r="FI107" s="15">
        <f ca="1">SUM(FG107:FH107)</f>
        <v>-313793.95000000036</v>
      </c>
      <c r="FJ107" s="20"/>
      <c r="FK107" s="85">
        <f ca="1">BL107+CK107+DJ107+EI107+FH107</f>
        <v>1202224.8926417329</v>
      </c>
      <c r="FL107" s="21"/>
      <c r="FM107" s="22"/>
      <c r="FN107" s="104">
        <f ca="1">_xll.DBRW($B$3,$R$37,$R$38,$R$40,$R$41,$R$42,$Q107,FN$2,FN$4,FN$3)</f>
        <v>-539535.55999999819</v>
      </c>
      <c r="FO107" s="105">
        <f ca="1">IF(U107&lt;&gt;0,FN107/U107,0)</f>
        <v>-0.13521947837753426</v>
      </c>
      <c r="FP107" s="104">
        <f ca="1">_xll.DBRW($B$3,$R$37,$R$38,$R$40,$R$41,$R$42,$Q107,FP$2,FP$4,FP$3)</f>
        <v>580987.00999999989</v>
      </c>
      <c r="FQ107" s="105">
        <f ca="1">IF(V107&lt;&gt;0,FP107/V107,0)</f>
        <v>0.108817509499597</v>
      </c>
      <c r="FR107" s="86">
        <f ca="1">FN107-FP107</f>
        <v>-1120522.569999998</v>
      </c>
      <c r="FS107" s="103">
        <f ca="1">(FO107-FQ107)*100</f>
        <v>-24.403698787713125</v>
      </c>
      <c r="FT107" s="23"/>
      <c r="FV107" s="37"/>
      <c r="FW107" s="37"/>
      <c r="FX107" s="37"/>
      <c r="FY107" s="37"/>
      <c r="FZ107" s="37"/>
      <c r="GA107" s="37"/>
      <c r="GB107" s="37"/>
      <c r="GC107" s="37"/>
      <c r="GD107" s="37"/>
      <c r="GE107" s="37"/>
      <c r="GF107" s="37"/>
      <c r="GG107" s="37"/>
      <c r="GH107" s="37"/>
    </row>
    <row r="108" spans="1:190" ht="15" hidden="1" customHeight="1" x14ac:dyDescent="0.25">
      <c r="A108">
        <f ca="1">IF(ROW()=ROW($A$60),0,1)</f>
        <v>1</v>
      </c>
      <c r="D108" s="30"/>
      <c r="E108" s="30"/>
      <c r="F108" s="30">
        <f ca="1">IF(A108&lt;&gt;0,IF((AO108+BN108+CM108+DL108+EK108)&lt;&gt;0,ROUND((1-(AO108+BN108+CM108+DL108+EK108))-FO108,5),"VERIF. ELIGIBILITE PMM"),"CHECK "&amp;D93)</f>
        <v>0</v>
      </c>
      <c r="G108" s="30"/>
      <c r="H108" s="30"/>
      <c r="I108" s="30"/>
      <c r="J108" s="30">
        <f ca="1">IF(A108&lt;&gt;0,IF((AP108+BO108+CN108+DM108+EL108)&lt;&gt;0,ROUND((1-(AP108+BO108+CN108+DM108+EL108))-FQ108,5),"VERIF. ELIGIBILITE PMM"),"CHECK "&amp;D94)</f>
        <v>0</v>
      </c>
      <c r="K108" s="30">
        <f ca="1">IF(A108&lt;&gt;0,ROUND(W108+AR108+BQ108+CP108+DO108+EN108+FK108-FR108,5),"CHECK ")</f>
        <v>0</v>
      </c>
      <c r="L108" s="4"/>
      <c r="M108" s="9"/>
      <c r="N108" s="10"/>
      <c r="O108" s="9"/>
      <c r="P108" s="11"/>
      <c r="Q108" s="130" t="s">
        <v>314</v>
      </c>
      <c r="R108" s="130"/>
      <c r="S108" s="12"/>
      <c r="T108" s="13"/>
      <c r="U108" s="84">
        <f ca="1">_xll.DBRW($B$3,$R$37,$R$38,$R$40,$R$41,$R$42,$Q108,U$2,U$4,U$3)</f>
        <v>6836009.1200000001</v>
      </c>
      <c r="V108" s="84">
        <f ca="1">_xll.DBRW($B$3,$R$37,$R$38,$R$40,$R$41,$R$42,$Q108,V$2,V$4,V$3)</f>
        <v>8175993</v>
      </c>
      <c r="W108" s="85">
        <f ca="1">U108-V108</f>
        <v>-1339983.8799999999</v>
      </c>
      <c r="X108" s="106">
        <f ca="1">IF(V108&lt;&gt;0,W108/V108,0)</f>
        <v>-0.16389249354787852</v>
      </c>
      <c r="Y108" s="15">
        <f ca="1">_xll.DBRW($B$3,$R$37,$R$38,$R$40,$R$41,$R$42,$Q108,Y$2,Y$4,Y$3)</f>
        <v>-2230754.1699999995</v>
      </c>
      <c r="Z108" s="15">
        <f ca="1">_xll.DBRW($B$3,$R$37,$R$38,$R$40,$R$41,$R$42,$Q108,Z$2,Z$4,Z$3)</f>
        <v>-883084.60999999975</v>
      </c>
      <c r="AA108" s="15">
        <f ca="1">_xll.DBRW($B$3,$R$37,$R$38,$R$40,$R$41,$R$42,$Q108,AA$2,AA$4,AA$3)</f>
        <v>-962338.3899999999</v>
      </c>
      <c r="AB108" s="15">
        <f ca="1">_xll.DBRW($B$3,$R$37,$R$38,$R$40,$R$41,$R$42,$Q108,AB$2,AB$4,AB$3)</f>
        <v>-940904.6100000001</v>
      </c>
      <c r="AC108" s="15">
        <f ca="1">_xll.DBRW($B$3,$R$37,$R$38,$R$40,$R$41,$R$42,$Q108,AC$2,AC$4,AC$3)</f>
        <v>-301385.67999999993</v>
      </c>
      <c r="AD108" s="15">
        <f ca="1">_xll.DBRW($B$3,$R$37,$R$38,$R$40,$R$41,$R$42,$Q108,AD$2,AD$4,AD$3)</f>
        <v>-2541217</v>
      </c>
      <c r="AE108" s="15">
        <f ca="1">_xll.DBRW($B$3,$R$37,$R$38,$R$40,$R$41,$R$42,$Q108,AE$2,AE$4,AE$3)</f>
        <v>-1000913</v>
      </c>
      <c r="AF108" s="15">
        <f ca="1">_xll.DBRW($B$3,$R$37,$R$38,$R$40,$R$41,$R$42,$Q108,AF$2,AF$4,AF$3)</f>
        <v>-1312067</v>
      </c>
      <c r="AG108" s="15">
        <f ca="1">_xll.DBRW($B$3,$R$37,$R$38,$R$40,$R$41,$R$42,$Q108,AG$2,AG$4,AG$3)</f>
        <v>-1096020</v>
      </c>
      <c r="AH108" s="15">
        <f ca="1">_xll.DBRW($B$3,$R$37,$R$38,$R$40,$R$41,$R$42,$Q108,AH$2,AH$4,AH$3)</f>
        <v>-330333</v>
      </c>
      <c r="AI108" s="15">
        <f ca="1">Y108-AD108</f>
        <v>310462.83000000054</v>
      </c>
      <c r="AJ108" s="15">
        <f ca="1">Z108-AE108</f>
        <v>117828.39000000025</v>
      </c>
      <c r="AK108" s="15">
        <f ca="1">AA108-AF108</f>
        <v>349728.6100000001</v>
      </c>
      <c r="AL108" s="15">
        <f ca="1">AB108-AG108</f>
        <v>155115.3899999999</v>
      </c>
      <c r="AM108" s="15">
        <f ca="1">AC108-AH108</f>
        <v>28947.320000000065</v>
      </c>
      <c r="AN108" s="20"/>
      <c r="AO108" s="16">
        <f ca="1">_xll.DBRW($B$3,$R$37,$R$38,$R$40,$R$41,$R$42,$Q108,AO$2,AO$4,AO$3)</f>
        <v>0.32632404826282618</v>
      </c>
      <c r="AP108" s="16">
        <f ca="1">_xll.DBRW($B$3,$R$37,$R$38,$R$40,$R$41,$R$42,$Q108,AP$2,AP$4,AP$3)</f>
        <v>0.31081447843705345</v>
      </c>
      <c r="AQ108" s="17">
        <f ca="1">-(AO108-AP108)*100</f>
        <v>-1.5509569825772729</v>
      </c>
      <c r="AR108" s="14">
        <f ca="1">$Y108-$AD108-BL108</f>
        <v>-106023.56077625864</v>
      </c>
      <c r="AS108" s="18">
        <f ca="1">_xll.DBRW($B$3,$R$37,$R$38,$R$40,$R$41,$R$42,$Q108,AS$2,AS$4,AS$3)</f>
        <v>32.895797603813079</v>
      </c>
      <c r="AT108" s="19">
        <f ca="1">_xll.DBRW($B$3,$R$37,$R$38,$R$40,$R$41,$R$42,$Q108,AT$2,AT$4,AT$3)</f>
        <v>1.2809379539934995</v>
      </c>
      <c r="AU108" s="18">
        <f ca="1">_xll.DBRW($B$3,$R$37,$R$38,$R$40,$R$41,$R$42,$Q108,AU$2,AU$4,AU$3)</f>
        <v>129.12770573278266</v>
      </c>
      <c r="AV108" s="15">
        <f ca="1">_xll.DBRW($B$3,$R$37,$R$38,$R$40,$R$41,$R$42,$Q108,AV$2,AV$4,AV$3)</f>
        <v>67812.740000000005</v>
      </c>
      <c r="AW108" s="15">
        <f ca="1">_xll.DBRW($B$3,$R$37,$R$38,$R$40,$R$41,$R$42,$Q108,AW$2,AW$4,AW$3)</f>
        <v>52939.91</v>
      </c>
      <c r="AX108" s="18">
        <f ca="1">_xll.DBRW($B$3,$R$37,$R$38,$R$40,$R$41,$R$42,$Q108,AX$2,AX$4,AX$3)</f>
        <v>27.888042527553687</v>
      </c>
      <c r="AY108" s="19">
        <f ca="1">_xll.DBRW($B$3,$R$37,$R$38,$R$40,$R$41,$R$42,$Q108,AY$2,AY$4,AY$3)</f>
        <v>1.243104048766972</v>
      </c>
      <c r="AZ108" s="18">
        <f ca="1">_xll.DBRW($B$3,$R$37,$R$38,$R$40,$R$41,$R$42,$Q108,AZ$2,AZ$4,AZ$3)</f>
        <v>111.53836446910707</v>
      </c>
      <c r="BA108" s="15">
        <f ca="1">_xll.DBRW($B$3,$R$37,$R$38,$R$40,$R$41,$R$42,$Q108,BA$2,BA$4,BA$3)</f>
        <v>91122.1</v>
      </c>
      <c r="BB108" s="15">
        <f ca="1">_xll.DBRW($B$3,$R$37,$R$38,$R$40,$R$41,$R$42,$Q108,BB$2,BB$4,BB$3)</f>
        <v>73302.070000000007</v>
      </c>
      <c r="BC108" s="18">
        <f ca="1">AS108-AX108</f>
        <v>5.007755076259393</v>
      </c>
      <c r="BD108" s="18">
        <f ca="1">AT108-AY108</f>
        <v>3.783390522652752E-2</v>
      </c>
      <c r="BE108" s="18">
        <f ca="1">AU108-AZ108</f>
        <v>17.589341263675593</v>
      </c>
      <c r="BF108" s="15">
        <f ca="1">IF(AND(AV108&lt;&gt;0,BA108&lt;&gt;0),-1*BC108*AV108,0)</f>
        <v>-339589.59297005844</v>
      </c>
      <c r="BG108" s="15">
        <f ca="1">IF(AND(AV108&lt;&gt;0,BA108&lt;&gt;0,AW108&lt;&gt;0,BB108&lt;&gt;0),BD108/AY108*$Y108,)</f>
        <v>-67893.063283942392</v>
      </c>
      <c r="BH108" s="15">
        <f ca="1">IF(AND(AW108&lt;&gt;0,BB108&lt;&gt;0),BE108*AO108*AW108,)</f>
        <v>303865.82142716605</v>
      </c>
      <c r="BI108" s="15">
        <f ca="1">IF(AND(AV108&lt;&gt;0,BA108&lt;&gt;0,AW108&lt;&gt;0,BB108&lt;&gt;0),$AI108-BF108-BG108-BH108-BL108,)</f>
        <v>-2406.7259494238533</v>
      </c>
      <c r="BJ108" s="15">
        <f ca="1">IF(OR(AV108=0,BA108=0,AW108=0,BB108=0),$AI108-BF108-BG108-BH108-BL108,)</f>
        <v>0</v>
      </c>
      <c r="BK108" s="15">
        <f ca="1">SUM(BF108:BJ108)</f>
        <v>-106023.56077625864</v>
      </c>
      <c r="BL108" s="15">
        <f ca="1">IF($V108&lt;&gt;0,IF($V108&gt;0,$W108/$V108,-$W108/$V108))*$AD108</f>
        <v>416486.39077625918</v>
      </c>
      <c r="BM108" s="15">
        <f ca="1">SUM(BK108:BL108)</f>
        <v>310462.83000000054</v>
      </c>
      <c r="BN108" s="16">
        <f ca="1">_xll.DBRW($B$3,$R$37,$R$38,$R$40,$R$41,$R$42,$Q108,BN$2,BN$4,BN$3)</f>
        <v>0.12918130951820617</v>
      </c>
      <c r="BO108" s="16">
        <f ca="1">_xll.DBRW($B$3,$R$37,$R$38,$R$40,$R$41,$R$42,$Q108,BO$2,BO$4,BO$3)</f>
        <v>0.12242097076159435</v>
      </c>
      <c r="BP108" s="17">
        <f ca="1">-(BN108-BO108)*100</f>
        <v>-0.67603387566118189</v>
      </c>
      <c r="BQ108" s="14">
        <f ca="1">$Z108-$AE108-CK108</f>
        <v>-46213.737394487485</v>
      </c>
      <c r="BR108" s="15">
        <f ca="1">_xll.DBRW($B$3,$R$37,$R$38,$R$40,$R$41,$R$42,$Q108,BR$2,BR$4,BR$3)</f>
        <v>0.43786663354470889</v>
      </c>
      <c r="BS108" s="15">
        <f ca="1">_xll.DBRW($B$3,$R$37,$R$38,$R$40,$R$41,$R$42,$Q108,BS$2,BS$4,BS$3)</f>
        <v>38.095814669877598</v>
      </c>
      <c r="BT108" s="15">
        <f ca="1">_xll.DBRW($B$3,$R$37,$R$38,$R$40,$R$41,$R$42,$Q108,BT$2,BT$4,BT$3)</f>
        <v>129.12770573278266</v>
      </c>
      <c r="BU108" s="15">
        <f ca="1">_xll.DBRW($B$3,$R$37,$R$38,$R$40,$R$41,$R$42,$Q108,BU$2,BU$4,BU$3)</f>
        <v>2016789</v>
      </c>
      <c r="BV108" s="15">
        <f ca="1">_xll.DBRW($B$3,$R$37,$R$38,$R$40,$R$41,$R$42,$Q108,BV$2,BV$4,BV$3)</f>
        <v>52939.91</v>
      </c>
      <c r="BW108" s="15">
        <f ca="1">_xll.DBRW($B$3,$R$37,$R$38,$R$40,$R$41,$R$42,$Q108,BW$2,BW$4,BW$3)</f>
        <v>0.37105563281733839</v>
      </c>
      <c r="BX108" s="15">
        <f ca="1">_xll.DBRW($B$3,$R$37,$R$38,$R$40,$R$41,$R$42,$Q108,BX$2,BX$4,BX$3)</f>
        <v>36.799427492293191</v>
      </c>
      <c r="BY108" s="15">
        <f ca="1">_xll.DBRW($B$3,$R$37,$R$38,$R$40,$R$41,$R$42,$Q108,BY$2,BY$4,BY$3)</f>
        <v>111.53836446910707</v>
      </c>
      <c r="BZ108" s="15">
        <f ca="1">_xll.DBRW($B$3,$R$37,$R$38,$R$40,$R$41,$R$42,$Q108,BZ$2,BZ$4,BZ$3)</f>
        <v>2697474.21</v>
      </c>
      <c r="CA108" s="15">
        <f ca="1">_xll.DBRW($B$3,$R$37,$R$38,$R$40,$R$41,$R$42,$Q108,CA$2,CA$4,CA$3)</f>
        <v>73302.070000000007</v>
      </c>
      <c r="CB108" s="15">
        <f ca="1">BR108-BW108</f>
        <v>6.6811000727370506E-2</v>
      </c>
      <c r="CC108" s="15">
        <f ca="1">BS108-BX108</f>
        <v>1.2963871775844069</v>
      </c>
      <c r="CD108" s="15">
        <f ca="1">BT108-BY108</f>
        <v>17.589341263675593</v>
      </c>
      <c r="CE108" s="15">
        <f ca="1">IF(AND(BU108&lt;&gt;0,BZ108&lt;&gt;0),-1*CB108*BU108,0)</f>
        <v>-134743.69134595283</v>
      </c>
      <c r="CF108" s="15">
        <f ca="1">IF(AND(BU108&lt;&gt;0,BZ108&lt;&gt;0,BV108&lt;&gt;0,CA108&lt;&gt;0),CC108/BX108*$Z108,)</f>
        <v>-31109.711295532601</v>
      </c>
      <c r="CG108" s="15">
        <f ca="1">IF(AND(BV108&lt;&gt;0,CA108&lt;&gt;0),CD108*BN108*BV108,)</f>
        <v>120290.81196667165</v>
      </c>
      <c r="CH108" s="15">
        <f ca="1">IF(AND(BU108&lt;&gt;0,BZ108&lt;&gt;0,BV108&lt;&gt;0,CA108&lt;&gt;0),$AJ108-CE108-CF108-CG108-CK108,)</f>
        <v>-651.14671967370668</v>
      </c>
      <c r="CI108" s="15">
        <f ca="1">IF(OR(BU108=0,BZ108=0,BV108=0,CA108=0),$AJ108-CE108-CF108-CG108-CK108,)</f>
        <v>0</v>
      </c>
      <c r="CJ108" s="15">
        <f ca="1">SUM(CE108:CI108)</f>
        <v>-46213.7373944875</v>
      </c>
      <c r="CK108" s="15">
        <f ca="1">IF($V108&lt;&gt;0,IF($V108&gt;0,$W108/$V108,-$W108/$V108))*$AE108</f>
        <v>164042.12739448773</v>
      </c>
      <c r="CL108" s="15">
        <f ca="1">SUM(CJ108:CK108)</f>
        <v>117828.39000000023</v>
      </c>
      <c r="CM108" s="16">
        <f ca="1">_xll.DBRW($B$3,$R$37,$R$38,$R$40,$R$41,$R$42,$Q108,CM$2,CM$4,CM$3)</f>
        <v>0.1407748838696693</v>
      </c>
      <c r="CN108" s="16">
        <f ca="1">_xll.DBRW($B$3,$R$37,$R$38,$R$40,$R$41,$R$42,$Q108,CN$2,CN$4,CN$3)</f>
        <v>0.16047799943077251</v>
      </c>
      <c r="CO108" s="17">
        <f ca="1">-(CM108-CN108)*100</f>
        <v>1.9703115561103213</v>
      </c>
      <c r="CP108" s="14">
        <f ca="1">$AA108-$AF108-DJ108</f>
        <v>134690.67766811576</v>
      </c>
      <c r="CQ108" s="15">
        <f ca="1">_xll.DBRW($B$3,$R$37,$R$38,$R$40,$R$41,$R$42,$Q108,CQ$2,CQ$4,CQ$3)</f>
        <v>1.122834042344661</v>
      </c>
      <c r="CR108" s="15">
        <f ca="1">_xll.DBRW($B$3,$R$37,$R$38,$R$40,$R$41,$R$42,$Q108,CR$2,CR$4,CR$3)</f>
        <v>16.189336173786469</v>
      </c>
      <c r="CS108" s="15">
        <f ca="1">_xll.DBRW($B$3,$R$37,$R$38,$R$40,$R$41,$R$42,$Q108,CS$2,CS$4,CS$3)</f>
        <v>129.12770573278266</v>
      </c>
      <c r="CT108" s="15">
        <f ca="1">_xll.DBRW($B$3,$R$37,$R$38,$R$40,$R$41,$R$42,$Q108,CT$2,CT$4,CT$3)</f>
        <v>857062</v>
      </c>
      <c r="CU108" s="15">
        <f ca="1">_xll.DBRW($B$3,$R$37,$R$38,$R$40,$R$41,$R$42,$Q108,CU$2,CU$4,CU$3)</f>
        <v>52939.91</v>
      </c>
      <c r="CV108" s="15">
        <f ca="1">_xll.DBRW($B$3,$R$37,$R$38,$R$40,$R$41,$R$42,$Q108,CV$2,CV$4,CV$3)</f>
        <v>1.2127492741460817</v>
      </c>
      <c r="CW108" s="15">
        <f ca="1">_xll.DBRW($B$3,$R$37,$R$38,$R$40,$R$41,$R$42,$Q108,CW$2,CW$4,CW$3)</f>
        <v>14.759401610350157</v>
      </c>
      <c r="CX108" s="15">
        <f ca="1">_xll.DBRW($B$3,$R$37,$R$38,$R$40,$R$41,$R$42,$Q108,CX$2,CX$4,CX$3)</f>
        <v>111.53836446910707</v>
      </c>
      <c r="CY108" s="15">
        <f ca="1">_xll.DBRW($B$3,$R$37,$R$38,$R$40,$R$41,$R$42,$Q108,CY$2,CY$4,CY$3)</f>
        <v>1081894.69</v>
      </c>
      <c r="CZ108" s="15">
        <f ca="1">_xll.DBRW($B$3,$R$37,$R$38,$R$40,$R$41,$R$42,$Q108,CZ$2,CZ$4,CZ$3)</f>
        <v>73302.070000000007</v>
      </c>
      <c r="DA108" s="15">
        <f ca="1">CQ108-CV108</f>
        <v>-8.9915231801420692E-2</v>
      </c>
      <c r="DB108" s="15">
        <f ca="1">CR108-CW108</f>
        <v>1.4299345634363121</v>
      </c>
      <c r="DC108" s="15">
        <f ca="1">CS108-CX108</f>
        <v>17.589341263675593</v>
      </c>
      <c r="DD108" s="15">
        <f ca="1">IF(AND(CT108&lt;&gt;0,CY108&lt;&gt;0),-1*DA108*CT108,0)</f>
        <v>77062.928398189222</v>
      </c>
      <c r="DE108" s="15">
        <f ca="1">IF(AND(CT108&lt;&gt;0,CY108&lt;&gt;0,CU108&lt;&gt;0,CZ108&lt;&gt;0),DB108/CW108*$AA108,)</f>
        <v>-93234.194848229134</v>
      </c>
      <c r="DF108" s="15">
        <f ca="1">IF(AND(CU108&lt;&gt;0,CZ108&lt;&gt;0),DC108*CM108*CU108,)</f>
        <v>131086.49500731254</v>
      </c>
      <c r="DG108" s="15">
        <f ca="1">IF(AND(CT108&lt;&gt;0,CY108&lt;&gt;0,CU108&lt;&gt;0,CZ108&lt;&gt;0),$AK108-DD108-DE108-DF108-DJ108,)</f>
        <v>19775.449110843096</v>
      </c>
      <c r="DH108" s="15">
        <f ca="1">IF(OR(CT108=0,CY108=0,CU108=0,CZ108=0),$AK108-DD108-DE108-DF108-DJ108,)</f>
        <v>0</v>
      </c>
      <c r="DI108" s="15">
        <f ca="1">SUM(DD108:DH108)</f>
        <v>134690.67766811571</v>
      </c>
      <c r="DJ108" s="15">
        <f ca="1">IF($V108&lt;&gt;0,IF($V108&gt;0,$W108/$V108,-$W108/$V108))*$AF108</f>
        <v>215037.93233188434</v>
      </c>
      <c r="DK108" s="15">
        <f ca="1">SUM(DI108:DJ108)</f>
        <v>349728.61000000004</v>
      </c>
      <c r="DL108" s="16">
        <f ca="1">_xll.DBRW($B$3,$R$37,$R$38,$R$40,$R$41,$R$42,$Q108,DL$2,DL$4,DL$3)</f>
        <v>0.13763946090229914</v>
      </c>
      <c r="DM108" s="16">
        <f ca="1">_xll.DBRW($B$3,$R$37,$R$38,$R$40,$R$41,$R$42,$Q108,DM$2,DM$4,DM$3)</f>
        <v>0.13405344158195831</v>
      </c>
      <c r="DN108" s="17">
        <f ca="1">-(DL108-DM108)*100</f>
        <v>-0.3586019320340833</v>
      </c>
      <c r="DO108" s="14">
        <f ca="1">$AB108-$AG108-EI108</f>
        <v>-24514.060778345913</v>
      </c>
      <c r="DP108" s="15">
        <f ca="1">_xll.DBRW($B$3,$R$37,$R$38,$R$40,$R$41,$R$42,$Q108,DP$2,DP$4,DP$3)</f>
        <v>17107.356545454546</v>
      </c>
      <c r="DQ108" s="15">
        <f ca="1">_xll.DBRW($B$3,$R$37,$R$38,$R$40,$R$41,$R$42,$Q108,DQ$2,DQ$4,DQ$3)</f>
        <v>1.0389137420142951E-3</v>
      </c>
      <c r="DR108" s="15">
        <f ca="1">_xll.DBRW($B$3,$R$37,$R$38,$R$40,$R$41,$R$42,$Q108,DR$2,DR$4,DR$3)</f>
        <v>129.12770573278266</v>
      </c>
      <c r="DS108" s="15">
        <f ca="1">_xll.DBRW($B$3,$R$37,$R$38,$R$40,$R$41,$R$42,$Q108,DS$2,DS$4,DS$3)</f>
        <v>55</v>
      </c>
      <c r="DT108" s="15">
        <f ca="1">_xll.DBRW($B$3,$R$37,$R$38,$R$40,$R$41,$R$42,$Q108,DT$2,DT$4,DT$3)</f>
        <v>52939.91</v>
      </c>
      <c r="DU108" s="15">
        <f ca="1">_xll.DBRW($B$3,$R$37,$R$38,$R$40,$R$41,$R$42,$Q108,DU$2,DU$4,DU$3)</f>
        <v>19927.636363636364</v>
      </c>
      <c r="DV108" s="15">
        <f ca="1">_xll.DBRW($B$3,$R$37,$R$38,$R$40,$R$41,$R$42,$Q108,DV$2,DV$4,DV$3)</f>
        <v>7.5031987500489411E-4</v>
      </c>
      <c r="DW108" s="15">
        <f ca="1">_xll.DBRW($B$3,$R$37,$R$38,$R$40,$R$41,$R$42,$Q108,DW$2,DW$4,DW$3)</f>
        <v>111.53836446910707</v>
      </c>
      <c r="DX108" s="15">
        <f ca="1">_xll.DBRW($B$3,$R$37,$R$38,$R$40,$R$41,$R$42,$Q108,DX$2,DX$4,DX$3)</f>
        <v>55</v>
      </c>
      <c r="DY108" s="15">
        <f ca="1">_xll.DBRW($B$3,$R$37,$R$38,$R$40,$R$41,$R$42,$Q108,DY$2,DY$4,DY$3)</f>
        <v>73302.070000000007</v>
      </c>
      <c r="DZ108" s="15">
        <f ca="1">DP108-DU108</f>
        <v>-2820.279818181818</v>
      </c>
      <c r="EA108" s="15">
        <f ca="1">DQ108-DV108</f>
        <v>2.8859386700940098E-4</v>
      </c>
      <c r="EB108" s="15">
        <f ca="1">DR108-DW108</f>
        <v>17.589341263675593</v>
      </c>
      <c r="EC108" s="15">
        <f ca="1">IF(AND(DS108&lt;&gt;0,DX108&lt;&gt;0),-1*DZ108*DS108,0)</f>
        <v>155115.38999999998</v>
      </c>
      <c r="ED108" s="15">
        <f ca="1">IF(AND(DS108&lt;&gt;0,DX108&lt;&gt;0,DT108&lt;&gt;0,DY108&lt;&gt;0),EA108/DV108*$AB108,)</f>
        <v>-361898.05032833648</v>
      </c>
      <c r="EE108" s="15">
        <f ca="1">IF(AND(DT108&lt;&gt;0,DY108&lt;&gt;0),EB108*DL108*DT108,)</f>
        <v>128166.85766960037</v>
      </c>
      <c r="EF108" s="15">
        <f ca="1">IF(AND(DS108&lt;&gt;0,DX108&lt;&gt;0,DT108&lt;&gt;0,DY108&lt;&gt;0),$AL108-EC108-ED108-EE108-EI108,)</f>
        <v>54101.74188039024</v>
      </c>
      <c r="EG108" s="15">
        <f ca="1">IF(OR(DS108=0,DX108=0,DT108=0,DY108=0),$AL108-EC108-ED108-EE108-EI108,)</f>
        <v>0</v>
      </c>
      <c r="EH108" s="15">
        <f ca="1">SUM(EC108:EG108)</f>
        <v>-24514.060778345884</v>
      </c>
      <c r="EI108" s="15">
        <f ca="1">IF($V108&lt;&gt;0,IF($V108&gt;0,$W108/$V108,-$W108/$V108))*$AG108</f>
        <v>179629.45077834581</v>
      </c>
      <c r="EJ108" s="15">
        <f ca="1">SUM(EH108:EI108)</f>
        <v>155115.38999999993</v>
      </c>
      <c r="EK108" s="16">
        <f ca="1">_xll.DBRW($B$3,$R$37,$R$38,$R$40,$R$41,$R$42,$Q108,EK$2,EK$4,EK$3)</f>
        <v>4.4087957565510115E-2</v>
      </c>
      <c r="EL108" s="16">
        <f ca="1">_xll.DBRW($B$3,$R$37,$R$38,$R$40,$R$41,$R$42,$Q108,EL$2,EL$4,EL$3)</f>
        <v>4.0402798779304236E-2</v>
      </c>
      <c r="EM108" s="17">
        <f ca="1">-(EK108-EL108)*100</f>
        <v>-0.36851587862058788</v>
      </c>
      <c r="EN108" s="14">
        <f ca="1">$AC108-$AH108-FH108</f>
        <v>-25191.779071151293</v>
      </c>
      <c r="EO108" s="15">
        <f ca="1">_xll.DBRW($B$3,$R$37,$R$38,$R$40,$R$41,$R$42,$Q108,EO$2,EO$4,EO$3)</f>
        <v>5.6929768108785987</v>
      </c>
      <c r="EP108" s="15">
        <f ca="1">_xll.DBRW($B$3,$R$37,$R$38,$R$40,$R$41,$R$42,$Q108,EP$2,EP$4,EP$3)</f>
        <v>1</v>
      </c>
      <c r="EQ108" s="15">
        <f ca="1">_xll.DBRW($B$3,$R$37,$R$38,$R$40,$R$41,$R$42,$Q108,EQ$2,EQ$4,EQ$3)</f>
        <v>129.12770573278266</v>
      </c>
      <c r="ER108" s="15">
        <f ca="1">_xll.DBRW($B$3,$R$37,$R$38,$R$40,$R$41,$R$42,$Q108,ER$2,ER$4,ER$3)</f>
        <v>52939.91</v>
      </c>
      <c r="ES108" s="15">
        <f ca="1">_xll.DBRW($B$3,$R$37,$R$38,$R$40,$R$41,$R$42,$Q108,ES$2,ES$4,ES$3)</f>
        <v>52939.91</v>
      </c>
      <c r="ET108" s="15">
        <f ca="1">_xll.DBRW($B$3,$R$37,$R$38,$R$40,$R$41,$R$42,$Q108,ET$2,ET$4,ET$3)</f>
        <v>4.5064620958180299</v>
      </c>
      <c r="EU108" s="15">
        <f ca="1">_xll.DBRW($B$3,$R$37,$R$38,$R$40,$R$41,$R$42,$Q108,EU$2,EU$4,EU$3)</f>
        <v>1</v>
      </c>
      <c r="EV108" s="15">
        <f ca="1">_xll.DBRW($B$3,$R$37,$R$38,$R$40,$R$41,$R$42,$Q108,EV$2,EV$4,EV$3)</f>
        <v>111.53836446910707</v>
      </c>
      <c r="EW108" s="15">
        <f ca="1">_xll.DBRW($B$3,$R$37,$R$38,$R$40,$R$41,$R$42,$Q108,EW$2,EW$4,EW$3)</f>
        <v>73302.070000000007</v>
      </c>
      <c r="EX108" s="15">
        <f ca="1">_xll.DBRW($B$3,$R$37,$R$38,$R$40,$R$41,$R$42,$Q108,EX$2,EX$4,EX$3)</f>
        <v>73302.070000000007</v>
      </c>
      <c r="EY108" s="15">
        <f ca="1">EO108-ET108</f>
        <v>1.1865147150605688</v>
      </c>
      <c r="EZ108" s="15">
        <f ca="1">EP108-EU108</f>
        <v>0</v>
      </c>
      <c r="FA108" s="15">
        <f ca="1">EQ108-EV108</f>
        <v>17.589341263675593</v>
      </c>
      <c r="FB108" s="15">
        <f ca="1">IF(AND(ER108&lt;&gt;0,EW108&lt;&gt;0),-1*EY108*ER108,0)</f>
        <v>-62813.98222898216</v>
      </c>
      <c r="FC108" s="15">
        <f ca="1">IF(AND(ER108&lt;&gt;0,EW108&lt;&gt;0,ES108&lt;&gt;0,EX108&lt;&gt;0),EZ108/EU108*$AC108,)</f>
        <v>0</v>
      </c>
      <c r="FD108" s="15">
        <f ca="1">IF(AND(ES108&lt;&gt;0,EX108&lt;&gt;0),FA108*EK108*ES108,)</f>
        <v>41053.742474718798</v>
      </c>
      <c r="FE108" s="15">
        <f ca="1">IF(AND(ER108&lt;&gt;0,EW108&lt;&gt;0,ES108&lt;&gt;0,EX108&lt;&gt;0),$AM108-FB108-FC108-FD108-FH108,)</f>
        <v>-3431.5393168879309</v>
      </c>
      <c r="FF108" s="15">
        <f ca="1">IF(OR(ER108=0,EW108=0,ES108=0,EX108=0),$AM108-FB108-FC108-FD108-FH108,)</f>
        <v>0</v>
      </c>
      <c r="FG108" s="15">
        <f ca="1">SUM(FB108:FF108)</f>
        <v>-25191.779071151293</v>
      </c>
      <c r="FH108" s="15">
        <f ca="1">IF($V108&lt;&gt;0,IF($V108&gt;0,$W108/$V108,-$W108/$V108))*$AH108</f>
        <v>54139.099071151359</v>
      </c>
      <c r="FI108" s="15">
        <f ca="1">SUM(FG108:FH108)</f>
        <v>28947.320000000065</v>
      </c>
      <c r="FJ108" s="20"/>
      <c r="FK108" s="85">
        <f ca="1">BL108+CK108+DJ108+EI108+FH108</f>
        <v>1029335.0003521284</v>
      </c>
      <c r="FL108" s="21"/>
      <c r="FM108" s="22"/>
      <c r="FN108" s="104">
        <f ca="1">_xll.DBRW($B$3,$R$37,$R$38,$R$40,$R$41,$R$42,$Q108,FN$2,FN$4,FN$3)</f>
        <v>1517541.6599999988</v>
      </c>
      <c r="FO108" s="105">
        <f ca="1">IF(U108&lt;&gt;0,FN108/U108,0)</f>
        <v>0.22199233988148903</v>
      </c>
      <c r="FP108" s="104">
        <f ca="1">_xll.DBRW($B$3,$R$37,$R$38,$R$40,$R$41,$R$42,$Q108,FP$2,FP$4,FP$3)</f>
        <v>1895443</v>
      </c>
      <c r="FQ108" s="105">
        <f ca="1">IF(V108&lt;&gt;0,FP108/V108,0)</f>
        <v>0.23183031100931717</v>
      </c>
      <c r="FR108" s="86">
        <f ca="1">FN108-FP108</f>
        <v>-377901.34000000125</v>
      </c>
      <c r="FS108" s="103">
        <f ca="1">(FO108-FQ108)*100</f>
        <v>-0.98379711278281379</v>
      </c>
      <c r="FT108" s="23"/>
      <c r="FV108" s="37"/>
      <c r="FW108" s="37"/>
      <c r="FX108" s="37"/>
      <c r="FY108" s="37"/>
      <c r="FZ108" s="37"/>
      <c r="GA108" s="37"/>
      <c r="GB108" s="37"/>
      <c r="GC108" s="37"/>
      <c r="GD108" s="37"/>
      <c r="GE108" s="37"/>
      <c r="GF108" s="37"/>
      <c r="GG108" s="37"/>
      <c r="GH108" s="37"/>
    </row>
    <row r="109" spans="1:190" ht="15" hidden="1" customHeight="1" x14ac:dyDescent="0.25">
      <c r="A109">
        <f ca="1">IF(ROW()=ROW($A$60),0,1)</f>
        <v>1</v>
      </c>
      <c r="D109" s="30"/>
      <c r="E109" s="30"/>
      <c r="F109" s="30">
        <f ca="1">IF(A109&lt;&gt;0,IF((AO109+BN109+CM109+DL109+EK109)&lt;&gt;0,ROUND((1-(AO109+BN109+CM109+DL109+EK109))-FO109,5),"VERIF. ELIGIBILITE PMM"),"CHECK "&amp;D94)</f>
        <v>0</v>
      </c>
      <c r="G109" s="30"/>
      <c r="H109" s="30"/>
      <c r="I109" s="30"/>
      <c r="J109" s="30">
        <f ca="1">IF(A109&lt;&gt;0,IF((AP109+BO109+CN109+DM109+EL109)&lt;&gt;0,ROUND((1-(AP109+BO109+CN109+DM109+EL109))-FQ109,5),"VERIF. ELIGIBILITE PMM"),"CHECK "&amp;D95)</f>
        <v>0</v>
      </c>
      <c r="K109" s="30">
        <f ca="1">IF(A109&lt;&gt;0,ROUND(W109+AR109+BQ109+CP109+DO109+EN109+FK109-FR109,5),"CHECK ")</f>
        <v>0</v>
      </c>
      <c r="L109" s="4"/>
      <c r="M109" s="9"/>
      <c r="N109" s="10"/>
      <c r="O109" s="9"/>
      <c r="P109" s="11"/>
      <c r="Q109" s="130" t="s">
        <v>457</v>
      </c>
      <c r="R109" s="130"/>
      <c r="S109" s="12"/>
      <c r="T109" s="13"/>
      <c r="U109" s="84">
        <f ca="1">_xll.DBRW($B$3,$R$37,$R$38,$R$40,$R$41,$R$42,$Q109,U$2,U$4,U$3)</f>
        <v>23141437.310000006</v>
      </c>
      <c r="V109" s="84">
        <f ca="1">_xll.DBRW($B$3,$R$37,$R$38,$R$40,$R$41,$R$42,$Q109,V$2,V$4,V$3)</f>
        <v>24398797.853429995</v>
      </c>
      <c r="W109" s="85">
        <f ca="1">U109-V109</f>
        <v>-1257360.5434299894</v>
      </c>
      <c r="X109" s="106">
        <f ca="1">IF(V109&lt;&gt;0,W109/V109,0)</f>
        <v>-5.1533708791034923E-2</v>
      </c>
      <c r="Y109" s="15">
        <f ca="1">_xll.DBRW($B$3,$R$37,$R$38,$R$40,$R$41,$R$42,$Q109,Y$2,Y$4,Y$3)</f>
        <v>-11398311.060000001</v>
      </c>
      <c r="Z109" s="15">
        <f ca="1">_xll.DBRW($B$3,$R$37,$R$38,$R$40,$R$41,$R$42,$Q109,Z$2,Z$4,Z$3)</f>
        <v>-2549392.8099999996</v>
      </c>
      <c r="AA109" s="15">
        <f ca="1">_xll.DBRW($B$3,$R$37,$R$38,$R$40,$R$41,$R$42,$Q109,AA$2,AA$4,AA$3)</f>
        <v>-1344790.58</v>
      </c>
      <c r="AB109" s="15">
        <f ca="1">_xll.DBRW($B$3,$R$37,$R$38,$R$40,$R$41,$R$42,$Q109,AB$2,AB$4,AB$3)</f>
        <v>-924142.12</v>
      </c>
      <c r="AC109" s="15">
        <f ca="1">_xll.DBRW($B$3,$R$37,$R$38,$R$40,$R$41,$R$42,$Q109,AC$2,AC$4,AC$3)</f>
        <v>-2387629.4699999997</v>
      </c>
      <c r="AD109" s="15">
        <f ca="1">_xll.DBRW($B$3,$R$37,$R$38,$R$40,$R$41,$R$42,$Q109,AD$2,AD$4,AD$3)</f>
        <v>-11825174.950000001</v>
      </c>
      <c r="AE109" s="15">
        <f ca="1">_xll.DBRW($B$3,$R$37,$R$38,$R$40,$R$41,$R$42,$Q109,AE$2,AE$4,AE$3)</f>
        <v>-3154674.3113099998</v>
      </c>
      <c r="AF109" s="15">
        <f ca="1">_xll.DBRW($B$3,$R$37,$R$38,$R$40,$R$41,$R$42,$Q109,AF$2,AF$4,AF$3)</f>
        <v>-1758194.9732850001</v>
      </c>
      <c r="AG109" s="15">
        <f ca="1">_xll.DBRW($B$3,$R$37,$R$38,$R$40,$R$41,$R$42,$Q109,AG$2,AG$4,AG$3)</f>
        <v>-1134746.4757441001</v>
      </c>
      <c r="AH109" s="15">
        <f ca="1">_xll.DBRW($B$3,$R$37,$R$38,$R$40,$R$41,$R$42,$Q109,AH$2,AH$4,AH$3)</f>
        <v>-2995017.565248</v>
      </c>
      <c r="AI109" s="15">
        <f ca="1">Y109-AD109</f>
        <v>426863.8900000006</v>
      </c>
      <c r="AJ109" s="15">
        <f ca="1">Z109-AE109</f>
        <v>605281.5013100002</v>
      </c>
      <c r="AK109" s="15">
        <f ca="1">AA109-AF109</f>
        <v>413404.393285</v>
      </c>
      <c r="AL109" s="15">
        <f ca="1">AB109-AG109</f>
        <v>210604.35574410006</v>
      </c>
      <c r="AM109" s="15">
        <f ca="1">AC109-AH109</f>
        <v>607388.09524800023</v>
      </c>
      <c r="AN109" s="20"/>
      <c r="AO109" s="16">
        <f ca="1">_xll.DBRW($B$3,$R$37,$R$38,$R$40,$R$41,$R$42,$Q109,AO$2,AO$4,AO$3)</f>
        <v>0.49254983203115482</v>
      </c>
      <c r="AP109" s="16">
        <f ca="1">_xll.DBRW($B$3,$R$37,$R$38,$R$40,$R$41,$R$42,$Q109,AP$2,AP$4,AP$3)</f>
        <v>0.48466219610642042</v>
      </c>
      <c r="AQ109" s="17">
        <f ca="1">-(AO109-AP109)*100</f>
        <v>-0.78876359247344041</v>
      </c>
      <c r="AR109" s="14">
        <f ca="1">$Y109-$AD109-BL109</f>
        <v>-182531.23227634036</v>
      </c>
      <c r="AS109" s="18">
        <f ca="1">_xll.DBRW($B$3,$R$37,$R$38,$R$40,$R$41,$R$42,$Q109,AS$2,AS$4,AS$3)</f>
        <v>36.268100207095287</v>
      </c>
      <c r="AT109" s="19">
        <f ca="1">_xll.DBRW($B$3,$R$37,$R$38,$R$40,$R$41,$R$42,$Q109,AT$2,AT$4,AT$3)</f>
        <v>1.6783924739179115</v>
      </c>
      <c r="AU109" s="18">
        <f ca="1">_xll.DBRW($B$3,$R$37,$R$38,$R$40,$R$41,$R$42,$Q109,AU$2,AU$4,AU$3)</f>
        <v>123.58568102615673</v>
      </c>
      <c r="AV109" s="15">
        <f ca="1">_xll.DBRW($B$3,$R$37,$R$38,$R$40,$R$41,$R$42,$Q109,AV$2,AV$4,AV$3)</f>
        <v>314279.24249999999</v>
      </c>
      <c r="AW109" s="15">
        <f ca="1">_xll.DBRW($B$3,$R$37,$R$38,$R$40,$R$41,$R$42,$Q109,AW$2,AW$4,AW$3)</f>
        <v>187250.15</v>
      </c>
      <c r="AX109" s="18">
        <f ca="1">_xll.DBRW($B$3,$R$37,$R$38,$R$40,$R$41,$R$42,$Q109,AX$2,AX$4,AX$3)</f>
        <v>0</v>
      </c>
      <c r="AY109" s="19">
        <f ca="1">_xll.DBRW($B$3,$R$37,$R$38,$R$40,$R$41,$R$42,$Q109,AY$2,AY$4,AY$3)</f>
        <v>0</v>
      </c>
      <c r="AZ109" s="18">
        <f ca="1">_xll.DBRW($B$3,$R$37,$R$38,$R$40,$R$41,$R$42,$Q109,AZ$2,AZ$4,AZ$3)</f>
        <v>0</v>
      </c>
      <c r="BA109" s="15">
        <f ca="1">_xll.DBRW($B$3,$R$37,$R$38,$R$40,$R$41,$R$42,$Q109,BA$2,BA$4,BA$3)</f>
        <v>0</v>
      </c>
      <c r="BB109" s="15">
        <f ca="1">_xll.DBRW($B$3,$R$37,$R$38,$R$40,$R$41,$R$42,$Q109,BB$2,BB$4,BB$3)</f>
        <v>0</v>
      </c>
      <c r="BC109" s="18">
        <f ca="1">AS109-AX109</f>
        <v>36.268100207095287</v>
      </c>
      <c r="BD109" s="18">
        <f ca="1">AT109-AY109</f>
        <v>1.6783924739179115</v>
      </c>
      <c r="BE109" s="18">
        <f ca="1">AU109-AZ109</f>
        <v>123.58568102615673</v>
      </c>
      <c r="BF109" s="15">
        <f ca="1">IF(AND(AV109&lt;&gt;0,BA109&lt;&gt;0),-1*BC109*AV109,0)</f>
        <v>0</v>
      </c>
      <c r="BG109" s="15">
        <f ca="1">IF(AND(AV109&lt;&gt;0,BA109&lt;&gt;0,AW109&lt;&gt;0,BB109&lt;&gt;0),BD109/AY109*$Y109,)</f>
        <v>0</v>
      </c>
      <c r="BH109" s="15">
        <f ca="1">IF(AND(AW109&lt;&gt;0,BB109&lt;&gt;0),BE109*AO109*AW109,)</f>
        <v>0</v>
      </c>
      <c r="BI109" s="15">
        <f ca="1">IF(AND(AV109&lt;&gt;0,BA109&lt;&gt;0,AW109&lt;&gt;0,BB109&lt;&gt;0),$AI109-BF109-BG109-BH109-BL109,)</f>
        <v>0</v>
      </c>
      <c r="BJ109" s="15">
        <f ca="1">IF(OR(AV109=0,BA109=0,AW109=0,BB109=0),$AI109-BF109-BG109-BH109-BL109,)</f>
        <v>-182531.23227634036</v>
      </c>
      <c r="BK109" s="15">
        <f ca="1">SUM(BF109:BJ109)</f>
        <v>-182531.23227634036</v>
      </c>
      <c r="BL109" s="15">
        <f ca="1">IF($V109&lt;&gt;0,IF($V109&gt;0,$W109/$V109,-$W109/$V109))*$AD109</f>
        <v>609395.12227634096</v>
      </c>
      <c r="BM109" s="15">
        <f ca="1">SUM(BK109:BL109)</f>
        <v>426863.8900000006</v>
      </c>
      <c r="BN109" s="16">
        <f ca="1">_xll.DBRW($B$3,$R$37,$R$38,$R$40,$R$41,$R$42,$Q109,BN$2,BN$4,BN$3)</f>
        <v>0.11016570733479646</v>
      </c>
      <c r="BO109" s="16">
        <f ca="1">_xll.DBRW($B$3,$R$37,$R$38,$R$40,$R$41,$R$42,$Q109,BO$2,BO$4,BO$3)</f>
        <v>0.12929630100060496</v>
      </c>
      <c r="BP109" s="17">
        <f ca="1">-(BN109-BO109)*100</f>
        <v>1.9130593665808506</v>
      </c>
      <c r="BQ109" s="14">
        <f ca="1">$Z109-$AE109-CK109</f>
        <v>442709.43402039201</v>
      </c>
      <c r="BR109" s="15">
        <f ca="1">_xll.DBRW($B$3,$R$37,$R$38,$R$40,$R$41,$R$42,$Q109,BR$2,BR$4,BR$3)</f>
        <v>0</v>
      </c>
      <c r="BS109" s="15">
        <f ca="1">_xll.DBRW($B$3,$R$37,$R$38,$R$40,$R$41,$R$42,$Q109,BS$2,BS$4,BS$3)</f>
        <v>0</v>
      </c>
      <c r="BT109" s="15">
        <f ca="1">_xll.DBRW($B$3,$R$37,$R$38,$R$40,$R$41,$R$42,$Q109,BT$2,BT$4,BT$3)</f>
        <v>123.58568102615673</v>
      </c>
      <c r="BU109" s="15">
        <f ca="1">_xll.DBRW($B$3,$R$37,$R$38,$R$40,$R$41,$R$42,$Q109,BU$2,BU$4,BU$3)</f>
        <v>0</v>
      </c>
      <c r="BV109" s="15">
        <f ca="1">_xll.DBRW($B$3,$R$37,$R$38,$R$40,$R$41,$R$42,$Q109,BV$2,BV$4,BV$3)</f>
        <v>187250.15</v>
      </c>
      <c r="BW109" s="15">
        <f ca="1">_xll.DBRW($B$3,$R$37,$R$38,$R$40,$R$41,$R$42,$Q109,BW$2,BW$4,BW$3)</f>
        <v>0</v>
      </c>
      <c r="BX109" s="15">
        <f ca="1">_xll.DBRW($B$3,$R$37,$R$38,$R$40,$R$41,$R$42,$Q109,BX$2,BX$4,BX$3)</f>
        <v>0</v>
      </c>
      <c r="BY109" s="15">
        <f ca="1">_xll.DBRW($B$3,$R$37,$R$38,$R$40,$R$41,$R$42,$Q109,BY$2,BY$4,BY$3)</f>
        <v>0</v>
      </c>
      <c r="BZ109" s="15">
        <f ca="1">_xll.DBRW($B$3,$R$37,$R$38,$R$40,$R$41,$R$42,$Q109,BZ$2,BZ$4,BZ$3)</f>
        <v>0</v>
      </c>
      <c r="CA109" s="15">
        <f ca="1">_xll.DBRW($B$3,$R$37,$R$38,$R$40,$R$41,$R$42,$Q109,CA$2,CA$4,CA$3)</f>
        <v>0</v>
      </c>
      <c r="CB109" s="15">
        <f ca="1">BR109-BW109</f>
        <v>0</v>
      </c>
      <c r="CC109" s="15">
        <f ca="1">BS109-BX109</f>
        <v>0</v>
      </c>
      <c r="CD109" s="15">
        <f ca="1">BT109-BY109</f>
        <v>123.58568102615673</v>
      </c>
      <c r="CE109" s="15">
        <f ca="1">IF(AND(BU109&lt;&gt;0,BZ109&lt;&gt;0),-1*CB109*BU109,0)</f>
        <v>0</v>
      </c>
      <c r="CF109" s="15">
        <f ca="1">IF(AND(BU109&lt;&gt;0,BZ109&lt;&gt;0,BV109&lt;&gt;0,CA109&lt;&gt;0),CC109/BX109*$Z109,)</f>
        <v>0</v>
      </c>
      <c r="CG109" s="15">
        <f ca="1">IF(AND(BV109&lt;&gt;0,CA109&lt;&gt;0),CD109*BN109*BV109,)</f>
        <v>0</v>
      </c>
      <c r="CH109" s="15">
        <f ca="1">IF(AND(BU109&lt;&gt;0,BZ109&lt;&gt;0,BV109&lt;&gt;0,CA109&lt;&gt;0),$AJ109-CE109-CF109-CG109-CK109,)</f>
        <v>0</v>
      </c>
      <c r="CI109" s="15">
        <f ca="1">IF(OR(BU109=0,BZ109=0,BV109=0,CA109=0),$AJ109-CE109-CF109-CG109-CK109,)</f>
        <v>442709.43402039201</v>
      </c>
      <c r="CJ109" s="15">
        <f ca="1">SUM(CE109:CI109)</f>
        <v>442709.43402039201</v>
      </c>
      <c r="CK109" s="15">
        <f ca="1">IF($V109&lt;&gt;0,IF($V109&gt;0,$W109/$V109,-$W109/$V109))*$AE109</f>
        <v>162572.06728960818</v>
      </c>
      <c r="CL109" s="15">
        <f ca="1">SUM(CJ109:CK109)</f>
        <v>605281.5013100002</v>
      </c>
      <c r="CM109" s="16">
        <f ca="1">_xll.DBRW($B$3,$R$37,$R$38,$R$40,$R$41,$R$42,$Q109,CM$2,CM$4,CM$3)</f>
        <v>5.8111800143843352E-2</v>
      </c>
      <c r="CN109" s="16">
        <f ca="1">_xll.DBRW($B$3,$R$37,$R$38,$R$40,$R$41,$R$42,$Q109,CN$2,CN$4,CN$3)</f>
        <v>7.2060721345655637E-2</v>
      </c>
      <c r="CO109" s="17">
        <f ca="1">-(CM109-CN109)*100</f>
        <v>1.3948921201812285</v>
      </c>
      <c r="CP109" s="14">
        <f ca="1">$AA109-$AF109-DJ109</f>
        <v>322798.08553386939</v>
      </c>
      <c r="CQ109" s="15">
        <f ca="1">_xll.DBRW($B$3,$R$37,$R$38,$R$40,$R$41,$R$42,$Q109,CQ$2,CQ$4,CQ$3)</f>
        <v>0.42073829225376635</v>
      </c>
      <c r="CR109" s="15">
        <f ca="1">_xll.DBRW($B$3,$R$37,$R$38,$R$40,$R$41,$R$42,$Q109,CR$2,CR$4,CR$3)</f>
        <v>17.069486016977823</v>
      </c>
      <c r="CS109" s="15">
        <f ca="1">_xll.DBRW($B$3,$R$37,$R$38,$R$40,$R$41,$R$42,$Q109,CS$2,CS$4,CS$3)</f>
        <v>123.58568102615673</v>
      </c>
      <c r="CT109" s="15">
        <f ca="1">_xll.DBRW($B$3,$R$37,$R$38,$R$40,$R$41,$R$42,$Q109,CT$2,CT$4,CT$3)</f>
        <v>3196263.8171020001</v>
      </c>
      <c r="CU109" s="15">
        <f ca="1">_xll.DBRW($B$3,$R$37,$R$38,$R$40,$R$41,$R$42,$Q109,CU$2,CU$4,CU$3)</f>
        <v>187250.15</v>
      </c>
      <c r="CV109" s="15">
        <f ca="1">_xll.DBRW($B$3,$R$37,$R$38,$R$40,$R$41,$R$42,$Q109,CV$2,CV$4,CV$3)</f>
        <v>0</v>
      </c>
      <c r="CW109" s="15">
        <f ca="1">_xll.DBRW($B$3,$R$37,$R$38,$R$40,$R$41,$R$42,$Q109,CW$2,CW$4,CW$3)</f>
        <v>0</v>
      </c>
      <c r="CX109" s="15">
        <f ca="1">_xll.DBRW($B$3,$R$37,$R$38,$R$40,$R$41,$R$42,$Q109,CX$2,CX$4,CX$3)</f>
        <v>0</v>
      </c>
      <c r="CY109" s="15">
        <f ca="1">_xll.DBRW($B$3,$R$37,$R$38,$R$40,$R$41,$R$42,$Q109,CY$2,CY$4,CY$3)</f>
        <v>0</v>
      </c>
      <c r="CZ109" s="15">
        <f ca="1">_xll.DBRW($B$3,$R$37,$R$38,$R$40,$R$41,$R$42,$Q109,CZ$2,CZ$4,CZ$3)</f>
        <v>0</v>
      </c>
      <c r="DA109" s="15">
        <f ca="1">CQ109-CV109</f>
        <v>0.42073829225376635</v>
      </c>
      <c r="DB109" s="15">
        <f ca="1">CR109-CW109</f>
        <v>17.069486016977823</v>
      </c>
      <c r="DC109" s="15">
        <f ca="1">CS109-CX109</f>
        <v>123.58568102615673</v>
      </c>
      <c r="DD109" s="15">
        <f ca="1">IF(AND(CT109&lt;&gt;0,CY109&lt;&gt;0),-1*DA109*CT109,0)</f>
        <v>0</v>
      </c>
      <c r="DE109" s="15">
        <f ca="1">IF(AND(CT109&lt;&gt;0,CY109&lt;&gt;0,CU109&lt;&gt;0,CZ109&lt;&gt;0),DB109/CW109*$AA109,)</f>
        <v>0</v>
      </c>
      <c r="DF109" s="15">
        <f ca="1">IF(AND(CU109&lt;&gt;0,CZ109&lt;&gt;0),DC109*CM109*CU109,)</f>
        <v>0</v>
      </c>
      <c r="DG109" s="15">
        <f ca="1">IF(AND(CT109&lt;&gt;0,CY109&lt;&gt;0,CU109&lt;&gt;0,CZ109&lt;&gt;0),$AK109-DD109-DE109-DF109-DJ109,)</f>
        <v>0</v>
      </c>
      <c r="DH109" s="15">
        <f ca="1">IF(OR(CT109=0,CY109=0,CU109=0,CZ109=0),$AK109-DD109-DE109-DF109-DJ109,)</f>
        <v>322798.08553386939</v>
      </c>
      <c r="DI109" s="15">
        <f ca="1">SUM(DD109:DH109)</f>
        <v>322798.08553386939</v>
      </c>
      <c r="DJ109" s="15">
        <f ca="1">IF($V109&lt;&gt;0,IF($V109&gt;0,$W109/$V109,-$W109/$V109))*$AF109</f>
        <v>90606.307751130618</v>
      </c>
      <c r="DK109" s="15">
        <f ca="1">SUM(DI109:DJ109)</f>
        <v>413404.393285</v>
      </c>
      <c r="DL109" s="16">
        <f ca="1">_xll.DBRW($B$3,$R$37,$R$38,$R$40,$R$41,$R$42,$Q109,DL$2,DL$4,DL$3)</f>
        <v>3.9934516928240009E-2</v>
      </c>
      <c r="DM109" s="16">
        <f ca="1">_xll.DBRW($B$3,$R$37,$R$38,$R$40,$R$41,$R$42,$Q109,DM$2,DM$4,DM$3)</f>
        <v>4.6508294488967067E-2</v>
      </c>
      <c r="DN109" s="17">
        <f ca="1">-(DL109-DM109)*100</f>
        <v>0.65737775607270577</v>
      </c>
      <c r="DO109" s="14">
        <f ca="1">$AB109-$AG109-EI109</f>
        <v>152126.66131145044</v>
      </c>
      <c r="DP109" s="15">
        <f ca="1">_xll.DBRW($B$3,$R$37,$R$38,$R$40,$R$41,$R$42,$Q109,DP$2,DP$4,DP$3)</f>
        <v>6955.9084301075263</v>
      </c>
      <c r="DQ109" s="15">
        <f ca="1">_xll.DBRW($B$3,$R$37,$R$38,$R$40,$R$41,$R$42,$Q109,DQ$2,DQ$4,DQ$3)</f>
        <v>7.0951688346921411E-4</v>
      </c>
      <c r="DR109" s="15">
        <f ca="1">_xll.DBRW($B$3,$R$37,$R$38,$R$40,$R$41,$R$42,$Q109,DR$2,DR$4,DR$3)</f>
        <v>123.58568102615673</v>
      </c>
      <c r="DS109" s="15">
        <f ca="1">_xll.DBRW($B$3,$R$37,$R$38,$R$40,$R$41,$R$42,$Q109,DS$2,DS$4,DS$3)</f>
        <v>132.85714285714286</v>
      </c>
      <c r="DT109" s="15">
        <f ca="1">_xll.DBRW($B$3,$R$37,$R$38,$R$40,$R$41,$R$42,$Q109,DT$2,DT$4,DT$3)</f>
        <v>187250.15</v>
      </c>
      <c r="DU109" s="15">
        <f ca="1">_xll.DBRW($B$3,$R$37,$R$38,$R$40,$R$41,$R$42,$Q109,DU$2,DU$4,DU$3)</f>
        <v>0</v>
      </c>
      <c r="DV109" s="15">
        <f ca="1">_xll.DBRW($B$3,$R$37,$R$38,$R$40,$R$41,$R$42,$Q109,DV$2,DV$4,DV$3)</f>
        <v>0</v>
      </c>
      <c r="DW109" s="15">
        <f ca="1">_xll.DBRW($B$3,$R$37,$R$38,$R$40,$R$41,$R$42,$Q109,DW$2,DW$4,DW$3)</f>
        <v>0</v>
      </c>
      <c r="DX109" s="15" t="str">
        <f ca="1">_xll.DBRW($B$3,$R$37,$R$38,$R$40,$R$41,$R$42,$Q109,DX$2,DX$4,DX$3)</f>
        <v/>
      </c>
      <c r="DY109" s="15">
        <f ca="1">_xll.DBRW($B$3,$R$37,$R$38,$R$40,$R$41,$R$42,$Q109,DY$2,DY$4,DY$3)</f>
        <v>0</v>
      </c>
      <c r="DZ109" s="15">
        <f ca="1">DP109-DU109</f>
        <v>6955.9084301075263</v>
      </c>
      <c r="EA109" s="15">
        <f ca="1">DQ109-DV109</f>
        <v>7.0951688346921411E-4</v>
      </c>
      <c r="EB109" s="15">
        <f ca="1">DR109-DW109</f>
        <v>123.58568102615673</v>
      </c>
      <c r="EC109" s="15">
        <f ca="1">IF(AND(DS109&lt;&gt;0,DX109&lt;&gt;0),-1*DZ109*DS109,0)</f>
        <v>-924142.12</v>
      </c>
      <c r="ED109" s="15">
        <f ca="1">IF(AND(DS109&lt;&gt;0,DX109&lt;&gt;0,DT109&lt;&gt;0,DY109&lt;&gt;0),EA109/DV109*$AB109,)</f>
        <v>0</v>
      </c>
      <c r="EE109" s="15">
        <f ca="1">IF(AND(DT109&lt;&gt;0,DY109&lt;&gt;0),EB109*DL109*DT109,)</f>
        <v>0</v>
      </c>
      <c r="EF109" s="15">
        <f ca="1">IF(AND(DS109&lt;&gt;0,DX109&lt;&gt;0,DT109&lt;&gt;0,DY109&lt;&gt;0),$AL109-EC109-ED109-EE109-EI109,)</f>
        <v>0</v>
      </c>
      <c r="EG109" s="15">
        <f ca="1">IF(OR(DS109=0,DX109=0,DT109=0,DY109=0),$AL109-EC109-ED109-EE109-EI109,)</f>
        <v>1076268.7813114505</v>
      </c>
      <c r="EH109" s="15">
        <f ca="1">SUM(EC109:EG109)</f>
        <v>152126.66131145053</v>
      </c>
      <c r="EI109" s="15">
        <f ca="1">IF($V109&lt;&gt;0,IF($V109&gt;0,$W109/$V109,-$W109/$V109))*$AG109</f>
        <v>58477.694432649623</v>
      </c>
      <c r="EJ109" s="15">
        <f ca="1">SUM(EH109:EI109)</f>
        <v>210604.35574410015</v>
      </c>
      <c r="EK109" s="16">
        <f ca="1">_xll.DBRW($B$3,$R$37,$R$38,$R$40,$R$41,$R$42,$Q109,EK$2,EK$4,EK$3)</f>
        <v>0.10317550452962766</v>
      </c>
      <c r="EL109" s="16">
        <f ca="1">_xll.DBRW($B$3,$R$37,$R$38,$R$40,$R$41,$R$42,$Q109,EL$2,EL$4,EL$3)</f>
        <v>0.12275266934214787</v>
      </c>
      <c r="EM109" s="17">
        <f ca="1">-(EK109-EL109)*100</f>
        <v>1.9577164812520211</v>
      </c>
      <c r="EN109" s="14">
        <f ca="1">$AC109-$AH109-FH109</f>
        <v>453043.73221647536</v>
      </c>
      <c r="EO109" s="15">
        <f ca="1">_xll.DBRW($B$3,$R$37,$R$38,$R$40,$R$41,$R$42,$Q109,EO$2,EO$4,EO$3)</f>
        <v>12.751014992511353</v>
      </c>
      <c r="EP109" s="15">
        <f ca="1">_xll.DBRW($B$3,$R$37,$R$38,$R$40,$R$41,$R$42,$Q109,EP$2,EP$4,EP$3)</f>
        <v>1</v>
      </c>
      <c r="EQ109" s="15">
        <f ca="1">_xll.DBRW($B$3,$R$37,$R$38,$R$40,$R$41,$R$42,$Q109,EQ$2,EQ$4,EQ$3)</f>
        <v>123.58568102615673</v>
      </c>
      <c r="ER109" s="15">
        <f ca="1">_xll.DBRW($B$3,$R$37,$R$38,$R$40,$R$41,$R$42,$Q109,ER$2,ER$4,ER$3)</f>
        <v>187250.15</v>
      </c>
      <c r="ES109" s="15">
        <f ca="1">_xll.DBRW($B$3,$R$37,$R$38,$R$40,$R$41,$R$42,$Q109,ES$2,ES$4,ES$3)</f>
        <v>187250.15</v>
      </c>
      <c r="ET109" s="15">
        <f ca="1">_xll.DBRW($B$3,$R$37,$R$38,$R$40,$R$41,$R$42,$Q109,ET$2,ET$4,ET$3)</f>
        <v>0</v>
      </c>
      <c r="EU109" s="15">
        <f ca="1">_xll.DBRW($B$3,$R$37,$R$38,$R$40,$R$41,$R$42,$Q109,EU$2,EU$4,EU$3)</f>
        <v>0</v>
      </c>
      <c r="EV109" s="15">
        <f ca="1">_xll.DBRW($B$3,$R$37,$R$38,$R$40,$R$41,$R$42,$Q109,EV$2,EV$4,EV$3)</f>
        <v>0</v>
      </c>
      <c r="EW109" s="15">
        <f ca="1">_xll.DBRW($B$3,$R$37,$R$38,$R$40,$R$41,$R$42,$Q109,EW$2,EW$4,EW$3)</f>
        <v>0</v>
      </c>
      <c r="EX109" s="15">
        <f ca="1">_xll.DBRW($B$3,$R$37,$R$38,$R$40,$R$41,$R$42,$Q109,EX$2,EX$4,EX$3)</f>
        <v>0</v>
      </c>
      <c r="EY109" s="15">
        <f ca="1">EO109-ET109</f>
        <v>12.751014992511353</v>
      </c>
      <c r="EZ109" s="15">
        <f ca="1">EP109-EU109</f>
        <v>1</v>
      </c>
      <c r="FA109" s="15">
        <f ca="1">EQ109-EV109</f>
        <v>123.58568102615673</v>
      </c>
      <c r="FB109" s="15">
        <f ca="1">IF(AND(ER109&lt;&gt;0,EW109&lt;&gt;0),-1*EY109*ER109,0)</f>
        <v>0</v>
      </c>
      <c r="FC109" s="15">
        <f ca="1">IF(AND(ER109&lt;&gt;0,EW109&lt;&gt;0,ES109&lt;&gt;0,EX109&lt;&gt;0),EZ109/EU109*$AC109,)</f>
        <v>0</v>
      </c>
      <c r="FD109" s="15">
        <f ca="1">IF(AND(ES109&lt;&gt;0,EX109&lt;&gt;0),FA109*EK109*ES109,)</f>
        <v>0</v>
      </c>
      <c r="FE109" s="15">
        <f ca="1">IF(AND(ER109&lt;&gt;0,EW109&lt;&gt;0,ES109&lt;&gt;0,EX109&lt;&gt;0),$AM109-FB109-FC109-FD109-FH109,)</f>
        <v>0</v>
      </c>
      <c r="FF109" s="15">
        <f ca="1">IF(OR(ER109=0,EW109=0,ES109=0,EX109=0),$AM109-FB109-FC109-FD109-FH109,)</f>
        <v>453043.73221647536</v>
      </c>
      <c r="FG109" s="15">
        <f ca="1">SUM(FB109:FF109)</f>
        <v>453043.73221647536</v>
      </c>
      <c r="FH109" s="15">
        <f ca="1">IF($V109&lt;&gt;0,IF($V109&gt;0,$W109/$V109,-$W109/$V109))*$AH109</f>
        <v>154344.36303152487</v>
      </c>
      <c r="FI109" s="15">
        <f ca="1">SUM(FG109:FH109)</f>
        <v>607388.09524800023</v>
      </c>
      <c r="FJ109" s="20"/>
      <c r="FK109" s="85">
        <f ca="1">BL109+CK109+DJ109+EI109+FH109</f>
        <v>1075395.5547812544</v>
      </c>
      <c r="FL109" s="21"/>
      <c r="FM109" s="22"/>
      <c r="FN109" s="104">
        <f ca="1">_xll.DBRW($B$3,$R$37,$R$38,$R$40,$R$41,$R$42,$Q109,FN$2,FN$4,FN$3)</f>
        <v>4537171.2700000005</v>
      </c>
      <c r="FO109" s="105">
        <f ca="1">IF(U109&lt;&gt;0,FN109/U109,0)</f>
        <v>0.19606263903233759</v>
      </c>
      <c r="FP109" s="104">
        <f ca="1">_xll.DBRW($B$3,$R$37,$R$38,$R$40,$R$41,$R$42,$Q109,FP$2,FP$4,FP$3)</f>
        <v>3530989.5778429052</v>
      </c>
      <c r="FQ109" s="105">
        <f ca="1">IF(V109&lt;&gt;0,FP109/V109,0)</f>
        <v>0.14471981771620429</v>
      </c>
      <c r="FR109" s="86">
        <f ca="1">FN109-FP109</f>
        <v>1006181.6921570953</v>
      </c>
      <c r="FS109" s="103">
        <f ca="1">(FO109-FQ109)*100</f>
        <v>5.1342821316133298</v>
      </c>
      <c r="FT109" s="23"/>
      <c r="FV109" s="37"/>
      <c r="FW109" s="37"/>
      <c r="FX109" s="37"/>
      <c r="FY109" s="37"/>
      <c r="FZ109" s="37"/>
      <c r="GA109" s="37"/>
      <c r="GB109" s="37"/>
      <c r="GC109" s="37"/>
      <c r="GD109" s="37"/>
      <c r="GE109" s="37"/>
      <c r="GF109" s="37"/>
      <c r="GG109" s="37"/>
      <c r="GH109" s="37"/>
    </row>
    <row r="110" spans="1:190" ht="15" hidden="1" customHeight="1" x14ac:dyDescent="0.25">
      <c r="A110">
        <f ca="1">IF(ROW()=ROW($A$60),0,1)</f>
        <v>1</v>
      </c>
      <c r="D110" s="30"/>
      <c r="E110" s="30"/>
      <c r="F110" s="30">
        <f ca="1">IF(A110&lt;&gt;0,IF((AO110+BN110+CM110+DL110+EK110)&lt;&gt;0,ROUND((1-(AO110+BN110+CM110+DL110+EK110))-FO110,5),"VERIF. ELIGIBILITE PMM"),"CHECK "&amp;D95)</f>
        <v>0</v>
      </c>
      <c r="G110" s="30"/>
      <c r="H110" s="30"/>
      <c r="I110" s="30"/>
      <c r="J110" s="30">
        <f ca="1">IF(A110&lt;&gt;0,IF((AP110+BO110+CN110+DM110+EL110)&lt;&gt;0,ROUND((1-(AP110+BO110+CN110+DM110+EL110))-FQ110,5),"VERIF. ELIGIBILITE PMM"),"CHECK "&amp;D96)</f>
        <v>0</v>
      </c>
      <c r="K110" s="30">
        <f ca="1">IF(A110&lt;&gt;0,ROUND(W110+AR110+BQ110+CP110+DO110+EN110+FK110-FR110,5),"CHECK ")</f>
        <v>0</v>
      </c>
      <c r="L110" s="4"/>
      <c r="M110" s="9"/>
      <c r="N110" s="10"/>
      <c r="O110" s="9"/>
      <c r="P110" s="11"/>
      <c r="Q110" s="130" t="s">
        <v>203</v>
      </c>
      <c r="R110" s="130"/>
      <c r="S110" s="12"/>
      <c r="T110" s="13"/>
      <c r="U110" s="84">
        <f ca="1">_xll.DBRW($B$3,$R$37,$R$38,$R$40,$R$41,$R$42,$Q110,U$2,U$4,U$3)</f>
        <v>8210915.2799999984</v>
      </c>
      <c r="V110" s="84">
        <f ca="1">_xll.DBRW($B$3,$R$37,$R$38,$R$40,$R$41,$R$42,$Q110,V$2,V$4,V$3)</f>
        <v>9429235.493333336</v>
      </c>
      <c r="W110" s="85">
        <f ca="1">U110-V110</f>
        <v>-1218320.2133333376</v>
      </c>
      <c r="X110" s="106">
        <f ca="1">IF(V110&lt;&gt;0,W110/V110,0)</f>
        <v>-0.12920668003198299</v>
      </c>
      <c r="Y110" s="15">
        <f ca="1">_xll.DBRW($B$3,$R$37,$R$38,$R$40,$R$41,$R$42,$Q110,Y$2,Y$4,Y$3)</f>
        <v>-3733055.79</v>
      </c>
      <c r="Z110" s="15">
        <f ca="1">_xll.DBRW($B$3,$R$37,$R$38,$R$40,$R$41,$R$42,$Q110,Z$2,Z$4,Z$3)</f>
        <v>-1212976.07</v>
      </c>
      <c r="AA110" s="15">
        <f ca="1">_xll.DBRW($B$3,$R$37,$R$38,$R$40,$R$41,$R$42,$Q110,AA$2,AA$4,AA$3)</f>
        <v>183049.53</v>
      </c>
      <c r="AB110" s="15">
        <f ca="1">_xll.DBRW($B$3,$R$37,$R$38,$R$40,$R$41,$R$42,$Q110,AB$2,AB$4,AB$3)</f>
        <v>-1011412</v>
      </c>
      <c r="AC110" s="15">
        <f ca="1">_xll.DBRW($B$3,$R$37,$R$38,$R$40,$R$41,$R$42,$Q110,AC$2,AC$4,AC$3)</f>
        <v>-1870602.7800000005</v>
      </c>
      <c r="AD110" s="15">
        <f ca="1">_xll.DBRW($B$3,$R$37,$R$38,$R$40,$R$41,$R$42,$Q110,AD$2,AD$4,AD$3)</f>
        <v>-4147728.53</v>
      </c>
      <c r="AE110" s="15">
        <f ca="1">_xll.DBRW($B$3,$R$37,$R$38,$R$40,$R$41,$R$42,$Q110,AE$2,AE$4,AE$3)</f>
        <v>-1041600.9305544805</v>
      </c>
      <c r="AF110" s="15">
        <f ca="1">_xll.DBRW($B$3,$R$37,$R$38,$R$40,$R$41,$R$42,$Q110,AF$2,AF$4,AF$3)</f>
        <v>-1434674.2639143604</v>
      </c>
      <c r="AG110" s="15">
        <f ca="1">_xll.DBRW($B$3,$R$37,$R$38,$R$40,$R$41,$R$42,$Q110,AG$2,AG$4,AG$3)</f>
        <v>-1372470.3499973335</v>
      </c>
      <c r="AH110" s="15">
        <f ca="1">_xll.DBRW($B$3,$R$37,$R$38,$R$40,$R$41,$R$42,$Q110,AH$2,AH$4,AH$3)</f>
        <v>-1918298.6699999995</v>
      </c>
      <c r="AI110" s="15">
        <f ca="1">Y110-AD110</f>
        <v>414672.73999999976</v>
      </c>
      <c r="AJ110" s="15">
        <f ca="1">Z110-AE110</f>
        <v>-171375.13944551954</v>
      </c>
      <c r="AK110" s="15">
        <f ca="1">AA110-AF110</f>
        <v>1617723.7939143605</v>
      </c>
      <c r="AL110" s="15">
        <f ca="1">AB110-AG110</f>
        <v>361058.34999733348</v>
      </c>
      <c r="AM110" s="15">
        <f ca="1">AC110-AH110</f>
        <v>47695.889999998966</v>
      </c>
      <c r="AN110" s="20"/>
      <c r="AO110" s="16">
        <f ca="1">_xll.DBRW($B$3,$R$37,$R$38,$R$40,$R$41,$R$42,$Q110,AO$2,AO$4,AO$3)</f>
        <v>0.45464551303956446</v>
      </c>
      <c r="AP110" s="16">
        <f ca="1">_xll.DBRW($B$3,$R$37,$R$38,$R$40,$R$41,$R$42,$Q110,AP$2,AP$4,AP$3)</f>
        <v>0.43987962045624257</v>
      </c>
      <c r="AQ110" s="17">
        <f ca="1">-(AO110-AP110)*100</f>
        <v>-1.4765892583321893</v>
      </c>
      <c r="AR110" s="14">
        <f ca="1">$Y110-$AD110-BL110</f>
        <v>-121241.49303523742</v>
      </c>
      <c r="AS110" s="18">
        <f ca="1">_xll.DBRW($B$3,$R$37,$R$38,$R$40,$R$41,$R$42,$Q110,AS$2,AS$4,AS$3)</f>
        <v>23.855021087382898</v>
      </c>
      <c r="AT110" s="19">
        <f ca="1">_xll.DBRW($B$3,$R$37,$R$38,$R$40,$R$41,$R$42,$Q110,AT$2,AT$4,AT$3)</f>
        <v>5.7343558650894216E-2</v>
      </c>
      <c r="AU110" s="18">
        <f ca="1">_xll.DBRW($B$3,$R$37,$R$38,$R$40,$R$41,$R$42,$Q110,AU$2,AU$4,AU$3)</f>
        <v>3.0087876413807666</v>
      </c>
      <c r="AV110" s="15">
        <f ca="1">_xll.DBRW($B$3,$R$37,$R$38,$R$40,$R$41,$R$42,$Q110,AV$2,AV$4,AV$3)</f>
        <v>156489.31</v>
      </c>
      <c r="AW110" s="15">
        <f ca="1">_xll.DBRW($B$3,$R$37,$R$38,$R$40,$R$41,$R$42,$Q110,AW$2,AW$4,AW$3)</f>
        <v>2728978</v>
      </c>
      <c r="AX110" s="18">
        <f ca="1">_xll.DBRW($B$3,$R$37,$R$38,$R$40,$R$41,$R$42,$Q110,AX$2,AX$4,AX$3)</f>
        <v>22.078081199746521</v>
      </c>
      <c r="AY110" s="19">
        <f ca="1">_xll.DBRW($B$3,$R$37,$R$38,$R$40,$R$41,$R$42,$Q110,AY$2,AY$4,AY$3)</f>
        <v>4.1441069808226226E-2</v>
      </c>
      <c r="AZ110" s="18">
        <f ca="1">_xll.DBRW($B$3,$R$37,$R$38,$R$40,$R$41,$R$42,$Q110,AZ$2,AZ$4,AZ$3)</f>
        <v>2.0799765701384589</v>
      </c>
      <c r="BA110" s="15">
        <f ca="1">_xll.DBRW($B$3,$R$37,$R$38,$R$40,$R$41,$R$42,$Q110,BA$2,BA$4,BA$3)</f>
        <v>187866.35</v>
      </c>
      <c r="BB110" s="15">
        <f ca="1">_xll.DBRW($B$3,$R$37,$R$38,$R$40,$R$41,$R$42,$Q110,BB$2,BB$4,BB$3)</f>
        <v>4533337.3600000003</v>
      </c>
      <c r="BC110" s="18">
        <f ca="1">AS110-AX110</f>
        <v>1.7769398876363773</v>
      </c>
      <c r="BD110" s="18">
        <f ca="1">AT110-AY110</f>
        <v>1.590248884266799E-2</v>
      </c>
      <c r="BE110" s="18">
        <f ca="1">AU110-AZ110</f>
        <v>0.92881107124230766</v>
      </c>
      <c r="BF110" s="15">
        <f ca="1">IF(AND(AV110&lt;&gt;0,BA110&lt;&gt;0),-1*BC110*AV110,0)</f>
        <v>-278072.09692769422</v>
      </c>
      <c r="BG110" s="15">
        <f ca="1">IF(AND(AV110&lt;&gt;0,BA110&lt;&gt;0,AW110&lt;&gt;0,BB110&lt;&gt;0),BD110/AY110*$Y110,)</f>
        <v>-1432513.1644586059</v>
      </c>
      <c r="BH110" s="15">
        <f ca="1">IF(AND(AW110&lt;&gt;0,BB110&lt;&gt;0),BE110*AO110*AW110,)</f>
        <v>1152392.2458435833</v>
      </c>
      <c r="BI110" s="15">
        <f ca="1">IF(AND(AV110&lt;&gt;0,BA110&lt;&gt;0,AW110&lt;&gt;0,BB110&lt;&gt;0),$AI110-BF110-BG110-BH110-BL110,)</f>
        <v>436951.5225074793</v>
      </c>
      <c r="BJ110" s="15">
        <f ca="1">IF(OR(AV110=0,BA110=0,AW110=0,BB110=0),$AI110-BF110-BG110-BH110-BL110,)</f>
        <v>0</v>
      </c>
      <c r="BK110" s="15">
        <f ca="1">SUM(BF110:BJ110)</f>
        <v>-121241.49303523765</v>
      </c>
      <c r="BL110" s="15">
        <f ca="1">IF($V110&lt;&gt;0,IF($V110&gt;0,$W110/$V110,-$W110/$V110))*$AD110</f>
        <v>535914.23303523718</v>
      </c>
      <c r="BM110" s="15">
        <f ca="1">SUM(BK110:BL110)</f>
        <v>414672.73999999953</v>
      </c>
      <c r="BN110" s="16">
        <f ca="1">_xll.DBRW($B$3,$R$37,$R$38,$R$40,$R$41,$R$42,$Q110,BN$2,BN$4,BN$3)</f>
        <v>0.14772726652710022</v>
      </c>
      <c r="BO110" s="16">
        <f ca="1">_xll.DBRW($B$3,$R$37,$R$38,$R$40,$R$41,$R$42,$Q110,BO$2,BO$4,BO$3)</f>
        <v>0.11046504579198531</v>
      </c>
      <c r="BP110" s="17">
        <f ca="1">-(BN110-BO110)*100</f>
        <v>-3.726222073511491</v>
      </c>
      <c r="BQ110" s="14">
        <f ca="1">$Z110-$AE110-CK110</f>
        <v>-305956.93760068808</v>
      </c>
      <c r="BR110" s="15">
        <f ca="1">_xll.DBRW($B$3,$R$37,$R$38,$R$40,$R$41,$R$42,$Q110,BR$2,BR$4,BR$3)</f>
        <v>0.44447997382170168</v>
      </c>
      <c r="BS110" s="15">
        <f ca="1">_xll.DBRW($B$3,$R$37,$R$38,$R$40,$R$41,$R$42,$Q110,BS$2,BS$4,BS$3)</f>
        <v>1</v>
      </c>
      <c r="BT110" s="15">
        <f ca="1">_xll.DBRW($B$3,$R$37,$R$38,$R$40,$R$41,$R$42,$Q110,BT$2,BT$4,BT$3)</f>
        <v>3.0087876413807666</v>
      </c>
      <c r="BU110" s="15">
        <f ca="1">_xll.DBRW($B$3,$R$37,$R$38,$R$40,$R$41,$R$42,$Q110,BU$2,BU$4,BU$3)</f>
        <v>2728978</v>
      </c>
      <c r="BV110" s="15">
        <f ca="1">_xll.DBRW($B$3,$R$37,$R$38,$R$40,$R$41,$R$42,$Q110,BV$2,BV$4,BV$3)</f>
        <v>2728978</v>
      </c>
      <c r="BW110" s="15">
        <f ca="1">_xll.DBRW($B$3,$R$37,$R$38,$R$40,$R$41,$R$42,$Q110,BW$2,BW$4,BW$3)</f>
        <v>0.22976470706660143</v>
      </c>
      <c r="BX110" s="15">
        <f ca="1">_xll.DBRW($B$3,$R$37,$R$38,$R$40,$R$41,$R$42,$Q110,BX$2,BX$4,BX$3)</f>
        <v>1</v>
      </c>
      <c r="BY110" s="15">
        <f ca="1">_xll.DBRW($B$3,$R$37,$R$38,$R$40,$R$41,$R$42,$Q110,BY$2,BY$4,BY$3)</f>
        <v>2.0799765701384589</v>
      </c>
      <c r="BZ110" s="15">
        <f ca="1">_xll.DBRW($B$3,$R$37,$R$38,$R$40,$R$41,$R$42,$Q110,BZ$2,BZ$4,BZ$3)</f>
        <v>4533337.3600000003</v>
      </c>
      <c r="CA110" s="15">
        <f ca="1">_xll.DBRW($B$3,$R$37,$R$38,$R$40,$R$41,$R$42,$Q110,CA$2,CA$4,CA$3)</f>
        <v>4533337.3600000003</v>
      </c>
      <c r="CB110" s="15">
        <f ca="1">BR110-BW110</f>
        <v>0.21471526675510025</v>
      </c>
      <c r="CC110" s="15">
        <f ca="1">BS110-BX110</f>
        <v>0</v>
      </c>
      <c r="CD110" s="15">
        <f ca="1">BT110-BY110</f>
        <v>0.92881107124230766</v>
      </c>
      <c r="CE110" s="15">
        <f ca="1">IF(AND(BU110&lt;&gt;0,BZ110&lt;&gt;0),-1*CB110*BU110,0)</f>
        <v>-585953.23923880002</v>
      </c>
      <c r="CF110" s="15">
        <f ca="1">IF(AND(BU110&lt;&gt;0,BZ110&lt;&gt;0,BV110&lt;&gt;0,CA110&lt;&gt;0),CC110/BX110*$Z110,)</f>
        <v>0</v>
      </c>
      <c r="CG110" s="15">
        <f ca="1">IF(AND(BV110&lt;&gt;0,CA110&lt;&gt;0),CD110*BN110*BV110,)</f>
        <v>374445.03808549384</v>
      </c>
      <c r="CH110" s="15">
        <f ca="1">IF(AND(BU110&lt;&gt;0,BZ110&lt;&gt;0,BV110&lt;&gt;0,CA110&lt;&gt;0),$AJ110-CE110-CF110-CG110-CK110,)</f>
        <v>-94448.736447381874</v>
      </c>
      <c r="CI110" s="15">
        <f ca="1">IF(OR(BU110=0,BZ110=0,BV110=0,CA110=0),$AJ110-CE110-CF110-CG110-CK110,)</f>
        <v>0</v>
      </c>
      <c r="CJ110" s="15">
        <f ca="1">SUM(CE110:CI110)</f>
        <v>-305956.93760068808</v>
      </c>
      <c r="CK110" s="15">
        <f ca="1">IF($V110&lt;&gt;0,IF($V110&gt;0,$W110/$V110,-$W110/$V110))*$AE110</f>
        <v>134581.79815516851</v>
      </c>
      <c r="CL110" s="15">
        <f ca="1">SUM(CJ110:CK110)</f>
        <v>-171375.13944551957</v>
      </c>
      <c r="CM110" s="16">
        <f ca="1">_xll.DBRW($B$3,$R$37,$R$38,$R$40,$R$41,$R$42,$Q110,CM$2,CM$4,CM$3)</f>
        <v>-2.2293437912563635E-2</v>
      </c>
      <c r="CN110" s="16">
        <f ca="1">_xll.DBRW($B$3,$R$37,$R$38,$R$40,$R$41,$R$42,$Q110,CN$2,CN$4,CN$3)</f>
        <v>0.15215170571661979</v>
      </c>
      <c r="CO110" s="17">
        <f ca="1">-(CM110-CN110)*100</f>
        <v>17.444514362918344</v>
      </c>
      <c r="CP110" s="14">
        <f ca="1">$AA110-$AF110-DJ110</f>
        <v>1432354.295346657</v>
      </c>
      <c r="CQ110" s="15">
        <f ca="1">_xll.DBRW($B$3,$R$37,$R$38,$R$40,$R$41,$R$42,$Q110,CQ$2,CQ$4,CQ$3)</f>
        <v>-0.20018189751710391</v>
      </c>
      <c r="CR110" s="15">
        <f ca="1">_xll.DBRW($B$3,$R$37,$R$38,$R$40,$R$41,$R$42,$Q110,CR$2,CR$4,CR$3)</f>
        <v>0.33507635459135249</v>
      </c>
      <c r="CS110" s="15">
        <f ca="1">_xll.DBRW($B$3,$R$37,$R$38,$R$40,$R$41,$R$42,$Q110,CS$2,CS$4,CS$3)</f>
        <v>3.0087876413807666</v>
      </c>
      <c r="CT110" s="15">
        <f ca="1">_xll.DBRW($B$3,$R$37,$R$38,$R$40,$R$41,$R$42,$Q110,CT$2,CT$4,CT$3)</f>
        <v>914416</v>
      </c>
      <c r="CU110" s="15">
        <f ca="1">_xll.DBRW($B$3,$R$37,$R$38,$R$40,$R$41,$R$42,$Q110,CU$2,CU$4,CU$3)</f>
        <v>2728978</v>
      </c>
      <c r="CV110" s="15">
        <f ca="1">_xll.DBRW($B$3,$R$37,$R$38,$R$40,$R$41,$R$42,$Q110,CV$2,CV$4,CV$3)</f>
        <v>0.97344183237836757</v>
      </c>
      <c r="CW110" s="15">
        <f ca="1">_xll.DBRW($B$3,$R$37,$R$38,$R$40,$R$41,$R$42,$Q110,CW$2,CW$4,CW$3)</f>
        <v>0.32510620816854452</v>
      </c>
      <c r="CX110" s="15">
        <f ca="1">_xll.DBRW($B$3,$R$37,$R$38,$R$40,$R$41,$R$42,$Q110,CX$2,CX$4,CX$3)</f>
        <v>2.0799765701384589</v>
      </c>
      <c r="CY110" s="15">
        <f ca="1">_xll.DBRW($B$3,$R$37,$R$38,$R$40,$R$41,$R$42,$Q110,CY$2,CY$4,CY$3)</f>
        <v>1473816.1194584002</v>
      </c>
      <c r="CZ110" s="15">
        <f ca="1">_xll.DBRW($B$3,$R$37,$R$38,$R$40,$R$41,$R$42,$Q110,CZ$2,CZ$4,CZ$3)</f>
        <v>4533337.3600000003</v>
      </c>
      <c r="DA110" s="15">
        <f ca="1">CQ110-CV110</f>
        <v>-1.1736237298954715</v>
      </c>
      <c r="DB110" s="15">
        <f ca="1">CR110-CW110</f>
        <v>9.9701464228079684E-3</v>
      </c>
      <c r="DC110" s="15">
        <f ca="1">CS110-CX110</f>
        <v>0.92881107124230766</v>
      </c>
      <c r="DD110" s="15">
        <f ca="1">IF(AND(CT110&lt;&gt;0,CY110&lt;&gt;0),-1*DA110*CT110,0)</f>
        <v>1073180.3165960975</v>
      </c>
      <c r="DE110" s="15">
        <f ca="1">IF(AND(CT110&lt;&gt;0,CY110&lt;&gt;0,CU110&lt;&gt;0,CZ110&lt;&gt;0),DB110/CW110*$AA110,)</f>
        <v>5613.6443133686053</v>
      </c>
      <c r="DF110" s="15">
        <f ca="1">IF(AND(CU110&lt;&gt;0,CZ110&lt;&gt;0),DC110*CM110*CU110,)</f>
        <v>-56507.288088858826</v>
      </c>
      <c r="DG110" s="15">
        <f ca="1">IF(AND(CT110&lt;&gt;0,CY110&lt;&gt;0,CU110&lt;&gt;0,CZ110&lt;&gt;0),$AK110-DD110-DE110-DF110-DJ110,)</f>
        <v>410067.62252604961</v>
      </c>
      <c r="DH110" s="15">
        <f ca="1">IF(OR(CT110=0,CY110=0,CU110=0,CZ110=0),$AK110-DD110-DE110-DF110-DJ110,)</f>
        <v>0</v>
      </c>
      <c r="DI110" s="15">
        <f ca="1">SUM(DD110:DH110)</f>
        <v>1432354.295346657</v>
      </c>
      <c r="DJ110" s="15">
        <f ca="1">IF($V110&lt;&gt;0,IF($V110&gt;0,$W110/$V110,-$W110/$V110))*$AF110</f>
        <v>185369.4985677035</v>
      </c>
      <c r="DK110" s="15">
        <f ca="1">SUM(DI110:DJ110)</f>
        <v>1617723.7939143605</v>
      </c>
      <c r="DL110" s="16">
        <f ca="1">_xll.DBRW($B$3,$R$37,$R$38,$R$40,$R$41,$R$42,$Q110,DL$2,DL$4,DL$3)</f>
        <v>0.12317895941072234</v>
      </c>
      <c r="DM110" s="16">
        <f ca="1">_xll.DBRW($B$3,$R$37,$R$38,$R$40,$R$41,$R$42,$Q110,DM$2,DM$4,DM$3)</f>
        <v>0.1455547855356564</v>
      </c>
      <c r="DN110" s="17">
        <f ca="1">-(DL110-DM110)*100</f>
        <v>2.2375826124934064</v>
      </c>
      <c r="DO110" s="14">
        <f ca="1">$AB110-$AG110-EI110</f>
        <v>183726.01263184432</v>
      </c>
      <c r="DP110" s="15">
        <f ca="1">_xll.DBRW($B$3,$R$37,$R$38,$R$40,$R$41,$R$42,$Q110,DP$2,DP$4,DP$3)</f>
        <v>0.5136031622223306</v>
      </c>
      <c r="DQ110" s="15">
        <f ca="1">_xll.DBRW($B$3,$R$37,$R$38,$R$40,$R$41,$R$42,$Q110,DQ$2,DQ$4,DQ$3)</f>
        <v>0.72160640356939487</v>
      </c>
      <c r="DR110" s="15">
        <f ca="1">_xll.DBRW($B$3,$R$37,$R$38,$R$40,$R$41,$R$42,$Q110,DR$2,DR$4,DR$3)</f>
        <v>3.0087876413807666</v>
      </c>
      <c r="DS110" s="15">
        <f ca="1">_xll.DBRW($B$3,$R$37,$R$38,$R$40,$R$41,$R$42,$Q110,DS$2,DS$4,DS$3)</f>
        <v>1969248</v>
      </c>
      <c r="DT110" s="15">
        <f ca="1">_xll.DBRW($B$3,$R$37,$R$38,$R$40,$R$41,$R$42,$Q110,DT$2,DT$4,DT$3)</f>
        <v>2728978</v>
      </c>
      <c r="DU110" s="15">
        <f ca="1">_xll.DBRW($B$3,$R$37,$R$38,$R$40,$R$41,$R$42,$Q110,DU$2,DU$4,DU$3)</f>
        <v>0.38326240847505272</v>
      </c>
      <c r="DV110" s="15">
        <f ca="1">_xll.DBRW($B$3,$R$37,$R$38,$R$40,$R$41,$R$42,$Q110,DV$2,DV$4,DV$3)</f>
        <v>0.78993018070907473</v>
      </c>
      <c r="DW110" s="15">
        <f ca="1">_xll.DBRW($B$3,$R$37,$R$38,$R$40,$R$41,$R$42,$Q110,DW$2,DW$4,DW$3)</f>
        <v>2.0799765701384589</v>
      </c>
      <c r="DX110" s="15">
        <f ca="1">_xll.DBRW($B$3,$R$37,$R$38,$R$40,$R$41,$R$42,$Q110,DX$2,DX$4,DX$3)</f>
        <v>3581020</v>
      </c>
      <c r="DY110" s="15">
        <f ca="1">_xll.DBRW($B$3,$R$37,$R$38,$R$40,$R$41,$R$42,$Q110,DY$2,DY$4,DY$3)</f>
        <v>4533337.3600000003</v>
      </c>
      <c r="DZ110" s="15">
        <f ca="1">DP110-DU110</f>
        <v>0.13034075374727788</v>
      </c>
      <c r="EA110" s="15">
        <f ca="1">DQ110-DV110</f>
        <v>-6.8323777139679853E-2</v>
      </c>
      <c r="EB110" s="15">
        <f ca="1">DR110-DW110</f>
        <v>0.92881107124230766</v>
      </c>
      <c r="EC110" s="15">
        <f ca="1">IF(AND(DS110&lt;&gt;0,DX110&lt;&gt;0),-1*DZ110*DS110,0)</f>
        <v>-256673.26863531949</v>
      </c>
      <c r="ED110" s="15">
        <f ca="1">IF(AND(DS110&lt;&gt;0,DX110&lt;&gt;0,DT110&lt;&gt;0,DY110&lt;&gt;0),EA110/DV110*$AB110,)</f>
        <v>87480.501153111618</v>
      </c>
      <c r="EE110" s="15">
        <f ca="1">IF(AND(DT110&lt;&gt;0,DY110&lt;&gt;0),EB110*DL110*DT110,)</f>
        <v>312222.3217974329</v>
      </c>
      <c r="EF110" s="15">
        <f ca="1">IF(AND(DS110&lt;&gt;0,DX110&lt;&gt;0,DT110&lt;&gt;0,DY110&lt;&gt;0),$AL110-EC110-ED110-EE110-EI110,)</f>
        <v>40696.458316619392</v>
      </c>
      <c r="EG110" s="15">
        <f ca="1">IF(OR(DS110=0,DX110=0,DT110=0,DY110=0),$AL110-EC110-ED110-EE110-EI110,)</f>
        <v>0</v>
      </c>
      <c r="EH110" s="15">
        <f ca="1">SUM(EC110:EG110)</f>
        <v>183726.01263184444</v>
      </c>
      <c r="EI110" s="15">
        <f ca="1">IF($V110&lt;&gt;0,IF($V110&gt;0,$W110/$V110,-$W110/$V110))*$AG110</f>
        <v>177332.33736548916</v>
      </c>
      <c r="EJ110" s="15">
        <f ca="1">SUM(EH110:EI110)</f>
        <v>361058.3499973336</v>
      </c>
      <c r="EK110" s="16">
        <f ca="1">_xll.DBRW($B$3,$R$37,$R$38,$R$40,$R$41,$R$42,$Q110,EK$2,EK$4,EK$3)</f>
        <v>0.22781903310540549</v>
      </c>
      <c r="EL110" s="16">
        <f ca="1">_xll.DBRW($B$3,$R$37,$R$38,$R$40,$R$41,$R$42,$Q110,EL$2,EL$4,EL$3)</f>
        <v>0.20344159092815919</v>
      </c>
      <c r="EM110" s="17">
        <f ca="1">-(EK110-EL110)*100</f>
        <v>-2.4377442177246298</v>
      </c>
      <c r="EN110" s="14">
        <f ca="1">$AC110-$AH110-FH110</f>
        <v>-200161.11246046948</v>
      </c>
      <c r="EO110" s="15">
        <f ca="1">_xll.DBRW($B$3,$R$37,$R$38,$R$40,$R$41,$R$42,$Q110,EO$2,EO$4,EO$3)</f>
        <v>0.68545909127885973</v>
      </c>
      <c r="EP110" s="15">
        <f ca="1">_xll.DBRW($B$3,$R$37,$R$38,$R$40,$R$41,$R$42,$Q110,EP$2,EP$4,EP$3)</f>
        <v>1</v>
      </c>
      <c r="EQ110" s="15">
        <f ca="1">_xll.DBRW($B$3,$R$37,$R$38,$R$40,$R$41,$R$42,$Q110,EQ$2,EQ$4,EQ$3)</f>
        <v>3.0087876413807666</v>
      </c>
      <c r="ER110" s="15">
        <f ca="1">_xll.DBRW($B$3,$R$37,$R$38,$R$40,$R$41,$R$42,$Q110,ER$2,ER$4,ER$3)</f>
        <v>2728978</v>
      </c>
      <c r="ES110" s="15">
        <f ca="1">_xll.DBRW($B$3,$R$37,$R$38,$R$40,$R$41,$R$42,$Q110,ES$2,ES$4,ES$3)</f>
        <v>2728978</v>
      </c>
      <c r="ET110" s="15">
        <f ca="1">_xll.DBRW($B$3,$R$37,$R$38,$R$40,$R$41,$R$42,$Q110,ET$2,ET$4,ET$3)</f>
        <v>0.42315374252226406</v>
      </c>
      <c r="EU110" s="15">
        <f ca="1">_xll.DBRW($B$3,$R$37,$R$38,$R$40,$R$41,$R$42,$Q110,EU$2,EU$4,EU$3)</f>
        <v>1</v>
      </c>
      <c r="EV110" s="15">
        <f ca="1">_xll.DBRW($B$3,$R$37,$R$38,$R$40,$R$41,$R$42,$Q110,EV$2,EV$4,EV$3)</f>
        <v>2.0799765701384589</v>
      </c>
      <c r="EW110" s="15">
        <f ca="1">_xll.DBRW($B$3,$R$37,$R$38,$R$40,$R$41,$R$42,$Q110,EW$2,EW$4,EW$3)</f>
        <v>4533337.3600000003</v>
      </c>
      <c r="EX110" s="15">
        <f ca="1">_xll.DBRW($B$3,$R$37,$R$38,$R$40,$R$41,$R$42,$Q110,EX$2,EX$4,EX$3)</f>
        <v>4533337.3600000003</v>
      </c>
      <c r="EY110" s="15">
        <f ca="1">EO110-ET110</f>
        <v>0.26230534875659567</v>
      </c>
      <c r="EZ110" s="15">
        <f ca="1">EP110-EU110</f>
        <v>0</v>
      </c>
      <c r="FA110" s="15">
        <f ca="1">EQ110-EV110</f>
        <v>0.92881107124230766</v>
      </c>
      <c r="FB110" s="15">
        <f ca="1">IF(AND(ER110&lt;&gt;0,EW110&lt;&gt;0),-1*EY110*ER110,0)</f>
        <v>-715825.52603907697</v>
      </c>
      <c r="FC110" s="15">
        <f ca="1">IF(AND(ER110&lt;&gt;0,EW110&lt;&gt;0,ES110&lt;&gt;0,EX110&lt;&gt;0),EZ110/EU110*$AC110,)</f>
        <v>0</v>
      </c>
      <c r="FD110" s="15">
        <f ca="1">IF(AND(ES110&lt;&gt;0,EX110&lt;&gt;0),FA110*EK110*ES110,)</f>
        <v>577454.03765461815</v>
      </c>
      <c r="FE110" s="15">
        <f ca="1">IF(AND(ER110&lt;&gt;0,EW110&lt;&gt;0,ES110&lt;&gt;0,EX110&lt;&gt;0),$AM110-FB110-FC110-FD110-FH110,)</f>
        <v>-61789.624076010659</v>
      </c>
      <c r="FF110" s="15">
        <f ca="1">IF(OR(ER110=0,EW110=0,ES110=0,EX110=0),$AM110-FB110-FC110-FD110-FH110,)</f>
        <v>0</v>
      </c>
      <c r="FG110" s="15">
        <f ca="1">SUM(FB110:FF110)</f>
        <v>-200161.11246046948</v>
      </c>
      <c r="FH110" s="15">
        <f ca="1">IF($V110&lt;&gt;0,IF($V110&gt;0,$W110/$V110,-$W110/$V110))*$AH110</f>
        <v>247857.00246046844</v>
      </c>
      <c r="FI110" s="15">
        <f ca="1">SUM(FG110:FH110)</f>
        <v>47695.889999998966</v>
      </c>
      <c r="FJ110" s="20"/>
      <c r="FK110" s="85">
        <f ca="1">BL110+CK110+DJ110+EI110+FH110</f>
        <v>1281054.8695840668</v>
      </c>
      <c r="FL110" s="21"/>
      <c r="FM110" s="22"/>
      <c r="FN110" s="104">
        <f ca="1">_xll.DBRW($B$3,$R$37,$R$38,$R$40,$R$41,$R$42,$Q110,FN$2,FN$4,FN$3)</f>
        <v>565918.17000000121</v>
      </c>
      <c r="FO110" s="105">
        <f ca="1">IF(U110&lt;&gt;0,FN110/U110,0)</f>
        <v>6.8922665829771093E-2</v>
      </c>
      <c r="FP110" s="104">
        <f ca="1">_xll.DBRW($B$3,$R$37,$R$38,$R$40,$R$41,$R$42,$Q110,FP$2,FP$4,FP$3)</f>
        <v>-485537.25113283633</v>
      </c>
      <c r="FQ110" s="105">
        <f ca="1">IF(V110&lt;&gt;0,FP110/V110,0)</f>
        <v>-5.1492748428663297E-2</v>
      </c>
      <c r="FR110" s="86">
        <f ca="1">FN110-FP110</f>
        <v>1051455.4211328374</v>
      </c>
      <c r="FS110" s="103">
        <f ca="1">(FO110-FQ110)*100</f>
        <v>12.041541425843437</v>
      </c>
      <c r="FT110" s="23"/>
      <c r="FV110" s="37"/>
      <c r="FW110" s="37"/>
      <c r="FX110" s="37"/>
      <c r="FY110" s="37"/>
      <c r="FZ110" s="37"/>
      <c r="GA110" s="37"/>
      <c r="GB110" s="37"/>
      <c r="GC110" s="37"/>
      <c r="GD110" s="37"/>
      <c r="GE110" s="37"/>
      <c r="GF110" s="37"/>
      <c r="GG110" s="37"/>
      <c r="GH110" s="37"/>
    </row>
    <row r="111" spans="1:190" ht="15" hidden="1" customHeight="1" x14ac:dyDescent="0.25">
      <c r="A111">
        <f ca="1">IF(ROW()=ROW($A$60),0,1)</f>
        <v>1</v>
      </c>
      <c r="D111" s="30"/>
      <c r="E111" s="30"/>
      <c r="F111" s="30">
        <f ca="1">IF(A111&lt;&gt;0,IF((AO111+BN111+CM111+DL111+EK111)&lt;&gt;0,ROUND((1-(AO111+BN111+CM111+DL111+EK111))-FO111,5),"VERIF. ELIGIBILITE PMM"),"CHECK "&amp;D96)</f>
        <v>-4.2999999999999999E-4</v>
      </c>
      <c r="G111" s="30"/>
      <c r="H111" s="30"/>
      <c r="I111" s="30"/>
      <c r="J111" s="30">
        <f ca="1">IF(A111&lt;&gt;0,IF((AP111+BO111+CN111+DM111+EL111)&lt;&gt;0,ROUND((1-(AP111+BO111+CN111+DM111+EL111))-FQ111,5),"VERIF. ELIGIBILITE PMM"),"CHECK "&amp;D97)</f>
        <v>0</v>
      </c>
      <c r="K111" s="30">
        <f ca="1">IF(A111&lt;&gt;0,ROUND(W111+AR111+BQ111+CP111+DO111+EN111+FK111-FR111,5),"CHECK ")</f>
        <v>-1930.1</v>
      </c>
      <c r="L111" s="4"/>
      <c r="M111" s="9"/>
      <c r="N111" s="10"/>
      <c r="O111" s="9"/>
      <c r="P111" s="11"/>
      <c r="Q111" s="130" t="s">
        <v>322</v>
      </c>
      <c r="R111" s="130"/>
      <c r="S111" s="12"/>
      <c r="T111" s="13"/>
      <c r="U111" s="84">
        <f ca="1">_xll.DBRW($B$3,$R$37,$R$38,$R$40,$R$41,$R$42,$Q111,U$2,U$4,U$3)</f>
        <v>4533116.68</v>
      </c>
      <c r="V111" s="84">
        <f ca="1">_xll.DBRW($B$3,$R$37,$R$38,$R$40,$R$41,$R$42,$Q111,V$2,V$4,V$3)</f>
        <v>5745862.6199999992</v>
      </c>
      <c r="W111" s="85">
        <f ca="1">U111-V111</f>
        <v>-1212745.9399999995</v>
      </c>
      <c r="X111" s="106">
        <f ca="1">IF(V111&lt;&gt;0,W111/V111,0)</f>
        <v>-0.21106420744880247</v>
      </c>
      <c r="Y111" s="15">
        <f ca="1">_xll.DBRW($B$3,$R$37,$R$38,$R$40,$R$41,$R$42,$Q111,Y$2,Y$4,Y$3)</f>
        <v>-1454559.6300000001</v>
      </c>
      <c r="Z111" s="15">
        <f ca="1">_xll.DBRW($B$3,$R$37,$R$38,$R$40,$R$41,$R$42,$Q111,Z$2,Z$4,Z$3)</f>
        <v>-449810.94999999984</v>
      </c>
      <c r="AA111" s="15">
        <f ca="1">_xll.DBRW($B$3,$R$37,$R$38,$R$40,$R$41,$R$42,$Q111,AA$2,AA$4,AA$3)</f>
        <v>-1222226.2499999998</v>
      </c>
      <c r="AB111" s="15">
        <f ca="1">_xll.DBRW($B$3,$R$37,$R$38,$R$40,$R$41,$R$42,$Q111,AB$2,AB$4,AB$3)</f>
        <v>-525453.46</v>
      </c>
      <c r="AC111" s="15">
        <f ca="1">_xll.DBRW($B$3,$R$37,$R$38,$R$40,$R$41,$R$42,$Q111,AC$2,AC$4,AC$3)</f>
        <v>-328898.56000000006</v>
      </c>
      <c r="AD111" s="15">
        <f ca="1">_xll.DBRW($B$3,$R$37,$R$38,$R$40,$R$41,$R$42,$Q111,AD$2,AD$4,AD$3)</f>
        <v>-1917220.6300000004</v>
      </c>
      <c r="AE111" s="15">
        <f ca="1">_xll.DBRW($B$3,$R$37,$R$38,$R$40,$R$41,$R$42,$Q111,AE$2,AE$4,AE$3)</f>
        <v>-648209.66000000015</v>
      </c>
      <c r="AF111" s="15">
        <f ca="1">_xll.DBRW($B$3,$R$37,$R$38,$R$40,$R$41,$R$42,$Q111,AF$2,AF$4,AF$3)</f>
        <v>-1648125.0500000003</v>
      </c>
      <c r="AG111" s="15">
        <f ca="1">_xll.DBRW($B$3,$R$37,$R$38,$R$40,$R$41,$R$42,$Q111,AG$2,AG$4,AG$3)</f>
        <v>-750365.88</v>
      </c>
      <c r="AH111" s="15">
        <f ca="1">_xll.DBRW($B$3,$R$37,$R$38,$R$40,$R$41,$R$42,$Q111,AH$2,AH$4,AH$3)</f>
        <v>-577839.99999999988</v>
      </c>
      <c r="AI111" s="15">
        <f ca="1">Y111-AD111</f>
        <v>462661.00000000023</v>
      </c>
      <c r="AJ111" s="15">
        <f ca="1">Z111-AE111</f>
        <v>198398.71000000031</v>
      </c>
      <c r="AK111" s="15">
        <f ca="1">AA111-AF111</f>
        <v>425898.80000000051</v>
      </c>
      <c r="AL111" s="15">
        <f ca="1">AB111-AG111</f>
        <v>224912.42000000004</v>
      </c>
      <c r="AM111" s="15">
        <f ca="1">AC111-AH111</f>
        <v>248941.43999999983</v>
      </c>
      <c r="AN111" s="20"/>
      <c r="AO111" s="16">
        <f ca="1">_xll.DBRW($B$3,$R$37,$R$38,$R$40,$R$41,$R$42,$Q111,AO$2,AO$4,AO$3)</f>
        <v>0.3208740768613968</v>
      </c>
      <c r="AP111" s="16">
        <f ca="1">_xll.DBRW($B$3,$R$37,$R$38,$R$40,$R$41,$R$42,$Q111,AP$2,AP$4,AP$3)</f>
        <v>0.33366976497603773</v>
      </c>
      <c r="AQ111" s="17">
        <f ca="1">-(AO111-AP111)*100</f>
        <v>1.2795688114640935</v>
      </c>
      <c r="AR111" s="14">
        <f ca="1">$Y111-$AD111-BL111</f>
        <v>58004.347224556375</v>
      </c>
      <c r="AS111" s="18">
        <f ca="1">_xll.DBRW($B$3,$R$37,$R$38,$R$40,$R$41,$R$42,$Q111,AS$2,AS$4,AS$3)</f>
        <v>13.118677723964392</v>
      </c>
      <c r="AT111" s="19">
        <f ca="1">_xll.DBRW($B$3,$R$37,$R$38,$R$40,$R$41,$R$42,$Q111,AT$2,AT$4,AT$3)</f>
        <v>3.0866025736492404E-2</v>
      </c>
      <c r="AU111" s="18">
        <f ca="1">_xll.DBRW($B$3,$R$37,$R$38,$R$40,$R$41,$R$42,$Q111,AU$2,AU$4,AU$3)</f>
        <v>1.2619325569000153</v>
      </c>
      <c r="AV111" s="15">
        <f ca="1">_xll.DBRW($B$3,$R$37,$R$38,$R$40,$R$41,$R$42,$Q111,AV$2,AV$4,AV$3)</f>
        <v>110877</v>
      </c>
      <c r="AW111" s="15">
        <f ca="1">_xll.DBRW($B$3,$R$37,$R$38,$R$40,$R$41,$R$42,$Q111,AW$2,AW$4,AW$3)</f>
        <v>3592202.02</v>
      </c>
      <c r="AX111" s="18">
        <f ca="1">_xll.DBRW($B$3,$R$37,$R$38,$R$40,$R$41,$R$42,$Q111,AX$2,AX$4,AX$3)</f>
        <v>11.596089247071584</v>
      </c>
      <c r="AY111" s="19">
        <f ca="1">_xll.DBRW($B$3,$R$37,$R$38,$R$40,$R$41,$R$42,$Q111,AY$2,AY$4,AY$3)</f>
        <v>3.5388400225638661E-2</v>
      </c>
      <c r="AZ111" s="18">
        <f ca="1">_xll.DBRW($B$3,$R$37,$R$38,$R$40,$R$41,$R$42,$Q111,AZ$2,AZ$4,AZ$3)</f>
        <v>1.2298598506732077</v>
      </c>
      <c r="BA111" s="15">
        <f ca="1">_xll.DBRW($B$3,$R$37,$R$38,$R$40,$R$41,$R$42,$Q111,BA$2,BA$4,BA$3)</f>
        <v>165333.38</v>
      </c>
      <c r="BB111" s="15">
        <f ca="1">_xll.DBRW($B$3,$R$37,$R$38,$R$40,$R$41,$R$42,$Q111,BB$2,BB$4,BB$3)</f>
        <v>4671965.3600000003</v>
      </c>
      <c r="BC111" s="18">
        <f ca="1">AS111-AX111</f>
        <v>1.5225884768928086</v>
      </c>
      <c r="BD111" s="18">
        <f ca="1">AT111-AY111</f>
        <v>-4.5223744891462574E-3</v>
      </c>
      <c r="BE111" s="18">
        <f ca="1">AU111-AZ111</f>
        <v>3.2072706226807579E-2</v>
      </c>
      <c r="BF111" s="15">
        <f ca="1">IF(AND(AV111&lt;&gt;0,BA111&lt;&gt;0),-1*BC111*AV111,0)</f>
        <v>-168820.04255244395</v>
      </c>
      <c r="BG111" s="15">
        <f ca="1">IF(AND(AV111&lt;&gt;0,BA111&lt;&gt;0,AW111&lt;&gt;0,BB111&lt;&gt;0),BD111/AY111*$Y111,)</f>
        <v>185881.90824427991</v>
      </c>
      <c r="BH111" s="15">
        <f ca="1">IF(AND(AW111&lt;&gt;0,BB111&lt;&gt;0),BE111*AO111*AW111,)</f>
        <v>36968.428659107965</v>
      </c>
      <c r="BI111" s="15">
        <f ca="1">IF(AND(AV111&lt;&gt;0,BA111&lt;&gt;0,AW111&lt;&gt;0,BB111&lt;&gt;0),$AI111-BF111-BG111-BH111-BL111,)</f>
        <v>3974.0528736124397</v>
      </c>
      <c r="BJ111" s="15">
        <f ca="1">IF(OR(AV111=0,BA111=0,AW111=0,BB111=0),$AI111-BF111-BG111-BH111-BL111,)</f>
        <v>0</v>
      </c>
      <c r="BK111" s="15">
        <f ca="1">SUM(BF111:BJ111)</f>
        <v>58004.347224556368</v>
      </c>
      <c r="BL111" s="15">
        <f ca="1">IF($V111&lt;&gt;0,IF($V111&gt;0,$W111/$V111,-$W111/$V111))*$AD111</f>
        <v>404656.65277544386</v>
      </c>
      <c r="BM111" s="15">
        <f ca="1">SUM(BK111:BL111)</f>
        <v>462661.00000000023</v>
      </c>
      <c r="BN111" s="16">
        <f ca="1">_xll.DBRW($B$3,$R$37,$R$38,$R$40,$R$41,$R$42,$Q111,BN$2,BN$4,BN$3)</f>
        <v>9.9227745887185081E-2</v>
      </c>
      <c r="BO111" s="16">
        <f ca="1">_xll.DBRW($B$3,$R$37,$R$38,$R$40,$R$41,$R$42,$Q111,BO$2,BO$4,BO$3)</f>
        <v>0.11281328894703023</v>
      </c>
      <c r="BP111" s="17">
        <f ca="1">-(BN111-BO111)*100</f>
        <v>1.3585543059845149</v>
      </c>
      <c r="BQ111" s="14">
        <f ca="1">$Z111-$AE111-CK111</f>
        <v>61584.851851442567</v>
      </c>
      <c r="BR111" s="15">
        <f ca="1">_xll.DBRW($B$3,$R$37,$R$38,$R$40,$R$41,$R$42,$Q111,BR$2,BR$4,BR$3)</f>
        <v>0.12176548343888974</v>
      </c>
      <c r="BS111" s="15">
        <f ca="1">_xll.DBRW($B$3,$R$37,$R$38,$R$40,$R$41,$R$42,$Q111,BS$2,BS$4,BS$3)</f>
        <v>1.0283597580071513</v>
      </c>
      <c r="BT111" s="15">
        <f ca="1">_xll.DBRW($B$3,$R$37,$R$38,$R$40,$R$41,$R$42,$Q111,BT$2,BT$4,BT$3)</f>
        <v>1.2619325569000153</v>
      </c>
      <c r="BU111" s="15">
        <f ca="1">_xll.DBRW($B$3,$R$37,$R$38,$R$40,$R$41,$R$42,$Q111,BU$2,BU$4,BU$3)</f>
        <v>3694076</v>
      </c>
      <c r="BV111" s="15">
        <f ca="1">_xll.DBRW($B$3,$R$37,$R$38,$R$40,$R$41,$R$42,$Q111,BV$2,BV$4,BV$3)</f>
        <v>3592202.02</v>
      </c>
      <c r="BW111" s="15">
        <f ca="1">_xll.DBRW($B$3,$R$37,$R$38,$R$40,$R$41,$R$42,$Q111,BW$2,BW$4,BW$3)</f>
        <v>0.13470343176836297</v>
      </c>
      <c r="BX111" s="15">
        <f ca="1">_xll.DBRW($B$3,$R$37,$R$38,$R$40,$R$41,$R$42,$Q111,BX$2,BX$4,BX$3)</f>
        <v>1.0299999998287659</v>
      </c>
      <c r="BY111" s="15">
        <f ca="1">_xll.DBRW($B$3,$R$37,$R$38,$R$40,$R$41,$R$42,$Q111,BY$2,BY$4,BY$3)</f>
        <v>1.2298598506732077</v>
      </c>
      <c r="BZ111" s="15">
        <f ca="1">_xll.DBRW($B$3,$R$37,$R$38,$R$40,$R$41,$R$42,$Q111,BZ$2,BZ$4,BZ$3)</f>
        <v>4812124.32</v>
      </c>
      <c r="CA111" s="15">
        <f ca="1">_xll.DBRW($B$3,$R$37,$R$38,$R$40,$R$41,$R$42,$Q111,CA$2,CA$4,CA$3)</f>
        <v>4671965.3600000003</v>
      </c>
      <c r="CB111" s="15">
        <f ca="1">BR111-BW111</f>
        <v>-1.2937948329473231E-2</v>
      </c>
      <c r="CC111" s="15">
        <f ca="1">BS111-BX111</f>
        <v>-1.6402418216145964E-3</v>
      </c>
      <c r="CD111" s="15">
        <f ca="1">BT111-BY111</f>
        <v>3.2072706226807579E-2</v>
      </c>
      <c r="CE111" s="15">
        <f ca="1">IF(AND(BU111&lt;&gt;0,BZ111&lt;&gt;0),-1*CB111*BU111,0)</f>
        <v>47793.764413147153</v>
      </c>
      <c r="CF111" s="15">
        <f ca="1">IF(AND(BU111&lt;&gt;0,BZ111&lt;&gt;0,BV111&lt;&gt;0,CA111&lt;&gt;0),CC111/BX111*$Z111,)</f>
        <v>716.3094486726684</v>
      </c>
      <c r="CG111" s="15">
        <f ca="1">IF(AND(BV111&lt;&gt;0,CA111&lt;&gt;0),CD111*BN111*BV111,)</f>
        <v>11432.19134657311</v>
      </c>
      <c r="CH111" s="15">
        <f ca="1">IF(AND(BU111&lt;&gt;0,BZ111&lt;&gt;0,BV111&lt;&gt;0,CA111&lt;&gt;0),$AJ111-CE111-CF111-CG111-CK111,)</f>
        <v>1642.586643049639</v>
      </c>
      <c r="CI111" s="15">
        <f ca="1">IF(OR(BU111=0,BZ111=0,BV111=0,CA111=0),$AJ111-CE111-CF111-CG111-CK111,)</f>
        <v>0</v>
      </c>
      <c r="CJ111" s="15">
        <f ca="1">SUM(CE111:CI111)</f>
        <v>61584.851851442574</v>
      </c>
      <c r="CK111" s="15">
        <f ca="1">IF($V111&lt;&gt;0,IF($V111&gt;0,$W111/$V111,-$W111/$V111))*$AE111</f>
        <v>136813.85814855775</v>
      </c>
      <c r="CL111" s="15">
        <f ca="1">SUM(CJ111:CK111)</f>
        <v>198398.71000000031</v>
      </c>
      <c r="CM111" s="16">
        <f ca="1">_xll.DBRW($B$3,$R$37,$R$38,$R$40,$R$41,$R$42,$Q111,CM$2,CM$4,CM$3)</f>
        <v>0.26962161715193267</v>
      </c>
      <c r="CN111" s="16">
        <f ca="1">_xll.DBRW($B$3,$R$37,$R$38,$R$40,$R$41,$R$42,$Q111,CN$2,CN$4,CN$3)</f>
        <v>0.28683683530185067</v>
      </c>
      <c r="CO111" s="17">
        <f ca="1">-(CM111-CN111)*100</f>
        <v>1.7215218149917999</v>
      </c>
      <c r="CP111" s="14">
        <f ca="1">$AA111-$AF111-DJ111</f>
        <v>78038.592545232503</v>
      </c>
      <c r="CQ111" s="15">
        <f ca="1">_xll.DBRW($B$3,$R$37,$R$38,$R$40,$R$41,$R$42,$Q111,CQ$2,CQ$4,CQ$3)</f>
        <v>1.0078210162169943</v>
      </c>
      <c r="CR111" s="15">
        <f ca="1">_xll.DBRW($B$3,$R$37,$R$38,$R$40,$R$41,$R$42,$Q111,CR$2,CR$4,CR$3)</f>
        <v>0.3376038912199042</v>
      </c>
      <c r="CS111" s="15">
        <f ca="1">_xll.DBRW($B$3,$R$37,$R$38,$R$40,$R$41,$R$42,$Q111,CS$2,CS$4,CS$3)</f>
        <v>1.2619325569000153</v>
      </c>
      <c r="CT111" s="15">
        <f ca="1">_xll.DBRW($B$3,$R$37,$R$38,$R$40,$R$41,$R$42,$Q111,CT$2,CT$4,CT$3)</f>
        <v>1212741.3800000001</v>
      </c>
      <c r="CU111" s="15">
        <f ca="1">_xll.DBRW($B$3,$R$37,$R$38,$R$40,$R$41,$R$42,$Q111,CU$2,CU$4,CU$3)</f>
        <v>3592202.02</v>
      </c>
      <c r="CV111" s="15">
        <f ca="1">_xll.DBRW($B$3,$R$37,$R$38,$R$40,$R$41,$R$42,$Q111,CV$2,CV$4,CV$3)</f>
        <v>1.0339924120753421</v>
      </c>
      <c r="CW111" s="15">
        <f ca="1">_xll.DBRW($B$3,$R$37,$R$38,$R$40,$R$41,$R$42,$Q111,CW$2,CW$4,CW$3)</f>
        <v>0.34117185320911708</v>
      </c>
      <c r="CX111" s="15">
        <f ca="1">_xll.DBRW($B$3,$R$37,$R$38,$R$40,$R$41,$R$42,$Q111,CX$2,CX$4,CX$3)</f>
        <v>1.2298598506732077</v>
      </c>
      <c r="CY111" s="15">
        <f ca="1">_xll.DBRW($B$3,$R$37,$R$38,$R$40,$R$41,$R$42,$Q111,CY$2,CY$4,CY$3)</f>
        <v>1593943.08</v>
      </c>
      <c r="CZ111" s="15">
        <f ca="1">_xll.DBRW($B$3,$R$37,$R$38,$R$40,$R$41,$R$42,$Q111,CZ$2,CZ$4,CZ$3)</f>
        <v>4671965.3600000003</v>
      </c>
      <c r="DA111" s="15">
        <f ca="1">CQ111-CV111</f>
        <v>-2.6171395858347823E-2</v>
      </c>
      <c r="DB111" s="15">
        <f ca="1">CR111-CW111</f>
        <v>-3.5679619892128867E-3</v>
      </c>
      <c r="DC111" s="15">
        <f ca="1">CS111-CX111</f>
        <v>3.2072706226807579E-2</v>
      </c>
      <c r="DD111" s="15">
        <f ca="1">IF(AND(CT111&lt;&gt;0,CY111&lt;&gt;0),-1*DA111*CT111,0)</f>
        <v>31739.134729779027</v>
      </c>
      <c r="DE111" s="15">
        <f ca="1">IF(AND(CT111&lt;&gt;0,CY111&lt;&gt;0,CU111&lt;&gt;0,CZ111&lt;&gt;0),DB111/CW111*$AA111,)</f>
        <v>12781.994649322001</v>
      </c>
      <c r="DF111" s="15">
        <f ca="1">IF(AND(CU111&lt;&gt;0,CZ111&lt;&gt;0),DC111*CM111*CU111,)</f>
        <v>31063.548717087706</v>
      </c>
      <c r="DG111" s="15">
        <f ca="1">IF(AND(CT111&lt;&gt;0,CY111&lt;&gt;0,CU111&lt;&gt;0,CZ111&lt;&gt;0),$AK111-DD111-DE111-DF111-DJ111,)</f>
        <v>2453.9144490437466</v>
      </c>
      <c r="DH111" s="15">
        <f ca="1">IF(OR(CT111=0,CY111=0,CU111=0,CZ111=0),$AK111-DD111-DE111-DF111-DJ111,)</f>
        <v>0</v>
      </c>
      <c r="DI111" s="15">
        <f ca="1">SUM(DD111:DH111)</f>
        <v>78038.592545232474</v>
      </c>
      <c r="DJ111" s="15">
        <f ca="1">IF($V111&lt;&gt;0,IF($V111&gt;0,$W111/$V111,-$W111/$V111))*$AF111</f>
        <v>347860.20745476801</v>
      </c>
      <c r="DK111" s="15">
        <f ca="1">SUM(DI111:DJ111)</f>
        <v>425898.80000000051</v>
      </c>
      <c r="DL111" s="16">
        <f ca="1">_xll.DBRW($B$3,$R$37,$R$38,$R$40,$R$41,$R$42,$Q111,DL$2,DL$4,DL$3)</f>
        <v>0.11591439115571144</v>
      </c>
      <c r="DM111" s="16">
        <f ca="1">_xll.DBRW($B$3,$R$37,$R$38,$R$40,$R$41,$R$42,$Q111,DM$2,DM$4,DM$3)</f>
        <v>0.13059238092260553</v>
      </c>
      <c r="DN111" s="17">
        <f ca="1">-(DL111-DM111)*100</f>
        <v>1.4677989766894093</v>
      </c>
      <c r="DO111" s="14">
        <f ca="1">$AB111-$AG111-EI111</f>
        <v>66537.040241176815</v>
      </c>
      <c r="DP111" s="15">
        <f ca="1">_xll.DBRW($B$3,$R$37,$R$38,$R$40,$R$41,$R$42,$Q111,DP$2,DP$4,DP$3)</f>
        <v>3332.6857928118393</v>
      </c>
      <c r="DQ111" s="15">
        <f ca="1">_xll.DBRW($B$3,$R$37,$R$38,$R$40,$R$41,$R$42,$Q111,DQ$2,DQ$4,DQ$3)</f>
        <v>4.3891369635905574E-5</v>
      </c>
      <c r="DR111" s="15">
        <f ca="1">_xll.DBRW($B$3,$R$37,$R$38,$R$40,$R$41,$R$42,$Q111,DR$2,DR$4,DR$3)</f>
        <v>1.2619325569000153</v>
      </c>
      <c r="DS111" s="15">
        <f ca="1">_xll.DBRW($B$3,$R$37,$R$38,$R$40,$R$41,$R$42,$Q111,DS$2,DS$4,DS$3)</f>
        <v>157.66666666666666</v>
      </c>
      <c r="DT111" s="15">
        <f ca="1">_xll.DBRW($B$3,$R$37,$R$38,$R$40,$R$41,$R$42,$Q111,DT$2,DT$4,DT$3)</f>
        <v>3592202.02</v>
      </c>
      <c r="DU111" s="15">
        <f ca="1">_xll.DBRW($B$3,$R$37,$R$38,$R$40,$R$41,$R$42,$Q111,DU$2,DU$4,DU$3)</f>
        <v>4810.0376923076929</v>
      </c>
      <c r="DV111" s="15">
        <f ca="1">_xll.DBRW($B$3,$R$37,$R$38,$R$40,$R$41,$R$42,$Q111,DV$2,DV$4,DV$3)</f>
        <v>3.3390658530053822E-5</v>
      </c>
      <c r="DW111" s="15">
        <f ca="1">_xll.DBRW($B$3,$R$37,$R$38,$R$40,$R$41,$R$42,$Q111,DW$2,DW$4,DW$3)</f>
        <v>1.2298598506732077</v>
      </c>
      <c r="DX111" s="15">
        <f ca="1">_xll.DBRW($B$3,$R$37,$R$38,$R$40,$R$41,$R$42,$Q111,DX$2,DX$4,DX$3)</f>
        <v>156</v>
      </c>
      <c r="DY111" s="15">
        <f ca="1">_xll.DBRW($B$3,$R$37,$R$38,$R$40,$R$41,$R$42,$Q111,DY$2,DY$4,DY$3)</f>
        <v>4671965.3600000003</v>
      </c>
      <c r="DZ111" s="15">
        <f ca="1">DP111-DU111</f>
        <v>-1477.3518994958536</v>
      </c>
      <c r="EA111" s="15">
        <f ca="1">DQ111-DV111</f>
        <v>1.0500711105851752E-5</v>
      </c>
      <c r="EB111" s="15">
        <f ca="1">DR111-DW111</f>
        <v>3.2072706226807579E-2</v>
      </c>
      <c r="EC111" s="15">
        <f ca="1">IF(AND(DS111&lt;&gt;0,DX111&lt;&gt;0),-1*DZ111*DS111,0)</f>
        <v>232929.14948717956</v>
      </c>
      <c r="ED111" s="15">
        <f ca="1">IF(AND(DS111&lt;&gt;0,DX111&lt;&gt;0,DT111&lt;&gt;0,DY111&lt;&gt;0),EA111/DV111*$AB111,)</f>
        <v>-165244.86865282964</v>
      </c>
      <c r="EE111" s="15">
        <f ca="1">IF(AND(DT111&lt;&gt;0,DY111&lt;&gt;0),EB111*DL111*DT111,)</f>
        <v>13354.687115640247</v>
      </c>
      <c r="EF111" s="15">
        <f ca="1">IF(AND(DS111&lt;&gt;0,DX111&lt;&gt;0,DT111&lt;&gt;0,DY111&lt;&gt;0),$AL111-EC111-ED111-EE111-EI111,)</f>
        <v>-14501.927708813339</v>
      </c>
      <c r="EG111" s="15">
        <f ca="1">IF(OR(DS111=0,DX111=0,DT111=0,DY111=0),$AL111-EC111-ED111-EE111-EI111,)</f>
        <v>0</v>
      </c>
      <c r="EH111" s="15">
        <f ca="1">SUM(EC111:EG111)</f>
        <v>66537.04024117683</v>
      </c>
      <c r="EI111" s="15">
        <f ca="1">IF($V111&lt;&gt;0,IF($V111&gt;0,$W111/$V111,-$W111/$V111))*$AG111</f>
        <v>158375.37975882323</v>
      </c>
      <c r="EJ111" s="15">
        <f ca="1">SUM(EH111:EI111)</f>
        <v>224912.42000000004</v>
      </c>
      <c r="EK111" s="16">
        <f ca="1">_xll.DBRW($B$3,$R$37,$R$38,$R$40,$R$41,$R$42,$Q111,EK$2,EK$4,EK$3)</f>
        <v>7.2554620411844351E-2</v>
      </c>
      <c r="EL111" s="16">
        <f ca="1">_xll.DBRW($B$3,$R$37,$R$38,$R$40,$R$41,$R$42,$Q111,EL$2,EL$4,EL$3)</f>
        <v>0.10056627493819198</v>
      </c>
      <c r="EM111" s="17">
        <f ca="1">-(EK111-EL111)*100</f>
        <v>2.8011654526347627</v>
      </c>
      <c r="EN111" s="14">
        <f ca="1">$AC111-$AH111-FH111</f>
        <v>126980.09836778384</v>
      </c>
      <c r="EO111" s="15">
        <f ca="1">_xll.DBRW($B$3,$R$37,$R$38,$R$40,$R$41,$R$42,$Q111,EO$2,EO$4,EO$3)</f>
        <v>9.1559037651228775E-2</v>
      </c>
      <c r="EP111" s="15">
        <f ca="1">_xll.DBRW($B$3,$R$37,$R$38,$R$40,$R$41,$R$42,$Q111,EP$2,EP$4,EP$3)</f>
        <v>1</v>
      </c>
      <c r="EQ111" s="15">
        <f ca="1">_xll.DBRW($B$3,$R$37,$R$38,$R$40,$R$41,$R$42,$Q111,EQ$2,EQ$4,EQ$3)</f>
        <v>1.2619325569000153</v>
      </c>
      <c r="ER111" s="15">
        <f ca="1">_xll.DBRW($B$3,$R$37,$R$38,$R$40,$R$41,$R$42,$Q111,ER$2,ER$4,ER$3)</f>
        <v>3592202.02</v>
      </c>
      <c r="ES111" s="15">
        <f ca="1">_xll.DBRW($B$3,$R$37,$R$38,$R$40,$R$41,$R$42,$Q111,ES$2,ES$4,ES$3)</f>
        <v>3592202.02</v>
      </c>
      <c r="ET111" s="15">
        <f ca="1">_xll.DBRW($B$3,$R$37,$R$38,$R$40,$R$41,$R$42,$Q111,ET$2,ET$4,ET$3)</f>
        <v>0.12368242387824553</v>
      </c>
      <c r="EU111" s="15">
        <f ca="1">_xll.DBRW($B$3,$R$37,$R$38,$R$40,$R$41,$R$42,$Q111,EU$2,EU$4,EU$3)</f>
        <v>1</v>
      </c>
      <c r="EV111" s="15">
        <f ca="1">_xll.DBRW($B$3,$R$37,$R$38,$R$40,$R$41,$R$42,$Q111,EV$2,EV$4,EV$3)</f>
        <v>1.2298598506732077</v>
      </c>
      <c r="EW111" s="15">
        <f ca="1">_xll.DBRW($B$3,$R$37,$R$38,$R$40,$R$41,$R$42,$Q111,EW$2,EW$4,EW$3)</f>
        <v>4671965.3600000003</v>
      </c>
      <c r="EX111" s="15">
        <f ca="1">_xll.DBRW($B$3,$R$37,$R$38,$R$40,$R$41,$R$42,$Q111,EX$2,EX$4,EX$3)</f>
        <v>4671965.3600000003</v>
      </c>
      <c r="EY111" s="15">
        <f ca="1">EO111-ET111</f>
        <v>-3.2123386227016756E-2</v>
      </c>
      <c r="EZ111" s="15">
        <f ca="1">EP111-EU111</f>
        <v>0</v>
      </c>
      <c r="FA111" s="15">
        <f ca="1">EQ111-EV111</f>
        <v>3.2072706226807579E-2</v>
      </c>
      <c r="FB111" s="15">
        <f ca="1">IF(AND(ER111&lt;&gt;0,EW111&lt;&gt;0),-1*EY111*ER111,0)</f>
        <v>115393.69289392976</v>
      </c>
      <c r="FC111" s="15">
        <f ca="1">IF(AND(ER111&lt;&gt;0,EW111&lt;&gt;0,ES111&lt;&gt;0,EX111&lt;&gt;0),EZ111/EU111*$AC111,)</f>
        <v>0</v>
      </c>
      <c r="FD111" s="15">
        <f ca="1">IF(AND(ES111&lt;&gt;0,EX111&lt;&gt;0),FA111*EK111*ES111,)</f>
        <v>8359.1368141045859</v>
      </c>
      <c r="FE111" s="15">
        <f ca="1">IF(AND(ER111&lt;&gt;0,EW111&lt;&gt;0,ES111&lt;&gt;0,EX111&lt;&gt;0),$AM111-FB111-FC111-FD111-FH111,)</f>
        <v>3227.2686597494758</v>
      </c>
      <c r="FF111" s="15">
        <f ca="1">IF(OR(ER111=0,EW111=0,ES111=0,EX111=0),$AM111-FB111-FC111-FD111-FH111,)</f>
        <v>0</v>
      </c>
      <c r="FG111" s="15">
        <f ca="1">SUM(FB111:FF111)</f>
        <v>126980.09836778382</v>
      </c>
      <c r="FH111" s="15">
        <f ca="1">IF($V111&lt;&gt;0,IF($V111&gt;0,$W111/$V111,-$W111/$V111))*$AH111</f>
        <v>121961.34163221599</v>
      </c>
      <c r="FI111" s="15">
        <f ca="1">SUM(FG111:FH111)</f>
        <v>248941.43999999983</v>
      </c>
      <c r="FJ111" s="20"/>
      <c r="FK111" s="85">
        <f ca="1">BL111+CK111+DJ111+EI111+FH111</f>
        <v>1169667.4397698087</v>
      </c>
      <c r="FL111" s="21"/>
      <c r="FM111" s="22"/>
      <c r="FN111" s="104">
        <f ca="1">_xll.DBRW($B$3,$R$37,$R$38,$R$40,$R$41,$R$42,$Q111,FN$2,FN$4,FN$3)</f>
        <v>554097.92999999993</v>
      </c>
      <c r="FO111" s="105">
        <f ca="1">IF(U111&lt;&gt;0,FN111/U111,0)</f>
        <v>0.12223332623328813</v>
      </c>
      <c r="FP111" s="104">
        <f ca="1">_xll.DBRW($B$3,$R$37,$R$38,$R$40,$R$41,$R$42,$Q111,FP$2,FP$4,FP$3)</f>
        <v>204101.399999999</v>
      </c>
      <c r="FQ111" s="105">
        <f ca="1">IF(V111&lt;&gt;0,FP111/V111,0)</f>
        <v>3.5521454914283879E-2</v>
      </c>
      <c r="FR111" s="86">
        <f ca="1">FN111-FP111</f>
        <v>349996.53000000096</v>
      </c>
      <c r="FS111" s="103">
        <f ca="1">(FO111-FQ111)*100</f>
        <v>8.6711871319004246</v>
      </c>
      <c r="FT111" s="23"/>
      <c r="FV111" s="37"/>
      <c r="FW111" s="37"/>
      <c r="FX111" s="37"/>
      <c r="FY111" s="37"/>
      <c r="FZ111" s="37"/>
      <c r="GA111" s="37"/>
      <c r="GB111" s="37"/>
      <c r="GC111" s="37"/>
      <c r="GD111" s="37"/>
      <c r="GE111" s="37"/>
      <c r="GF111" s="37"/>
      <c r="GG111" s="37"/>
      <c r="GH111" s="37"/>
    </row>
    <row r="112" spans="1:190" ht="15" hidden="1" customHeight="1" x14ac:dyDescent="0.25">
      <c r="A112">
        <f ca="1">IF(ROW()=ROW($A$60),0,1)</f>
        <v>1</v>
      </c>
      <c r="D112" s="30"/>
      <c r="E112" s="30"/>
      <c r="F112" s="30">
        <f ca="1">IF(A112&lt;&gt;0,IF((AO112+BN112+CM112+DL112+EK112)&lt;&gt;0,ROUND((1-(AO112+BN112+CM112+DL112+EK112))-FO112,5),"VERIF. ELIGIBILITE PMM"),"CHECK "&amp;D97)</f>
        <v>0</v>
      </c>
      <c r="G112" s="30"/>
      <c r="H112" s="30"/>
      <c r="I112" s="30"/>
      <c r="J112" s="30">
        <f ca="1">IF(A112&lt;&gt;0,IF((AP112+BO112+CN112+DM112+EL112)&lt;&gt;0,ROUND((1-(AP112+BO112+CN112+DM112+EL112))-FQ112,5),"VERIF. ELIGIBILITE PMM"),"CHECK "&amp;D98)</f>
        <v>0</v>
      </c>
      <c r="K112" s="30">
        <f ca="1">IF(A112&lt;&gt;0,ROUND(W112+AR112+BQ112+CP112+DO112+EN112+FK112-FR112,5),"CHECK ")</f>
        <v>0</v>
      </c>
      <c r="L112" s="4"/>
      <c r="M112" s="9"/>
      <c r="N112" s="10"/>
      <c r="O112" s="9"/>
      <c r="P112" s="11"/>
      <c r="Q112" s="130" t="s">
        <v>371</v>
      </c>
      <c r="R112" s="130"/>
      <c r="S112" s="12"/>
      <c r="T112" s="13"/>
      <c r="U112" s="84">
        <f ca="1">_xll.DBRW($B$3,$R$37,$R$38,$R$40,$R$41,$R$42,$Q112,U$2,U$4,U$3)</f>
        <v>320.04000000000002</v>
      </c>
      <c r="V112" s="84">
        <f ca="1">_xll.DBRW($B$3,$R$37,$R$38,$R$40,$R$41,$R$42,$Q112,V$2,V$4,V$3)</f>
        <v>1165353.5537900021</v>
      </c>
      <c r="W112" s="85">
        <f ca="1">U112-V112</f>
        <v>-1165033.5137900021</v>
      </c>
      <c r="X112" s="106">
        <f ca="1">IF(V112&lt;&gt;0,W112/V112,0)</f>
        <v>-0.99972537089799129</v>
      </c>
      <c r="Y112" s="15">
        <f ca="1">_xll.DBRW($B$3,$R$37,$R$38,$R$40,$R$41,$R$42,$Q112,Y$2,Y$4,Y$3)</f>
        <v>3249.55</v>
      </c>
      <c r="Z112" s="15">
        <f ca="1">_xll.DBRW($B$3,$R$37,$R$38,$R$40,$R$41,$R$42,$Q112,Z$2,Z$4,Z$3)</f>
        <v>272.93999999999892</v>
      </c>
      <c r="AA112" s="15">
        <f ca="1">_xll.DBRW($B$3,$R$37,$R$38,$R$40,$R$41,$R$42,$Q112,AA$2,AA$4,AA$3)</f>
        <v>-8.9200000000000728</v>
      </c>
      <c r="AB112" s="15">
        <f ca="1">_xll.DBRW($B$3,$R$37,$R$38,$R$40,$R$41,$R$42,$Q112,AB$2,AB$4,AB$3)</f>
        <v>0</v>
      </c>
      <c r="AC112" s="15">
        <f ca="1">_xll.DBRW($B$3,$R$37,$R$38,$R$40,$R$41,$R$42,$Q112,AC$2,AC$4,AC$3)</f>
        <v>-1351.88</v>
      </c>
      <c r="AD112" s="15">
        <f ca="1">_xll.DBRW($B$3,$R$37,$R$38,$R$40,$R$41,$R$42,$Q112,AD$2,AD$4,AD$3)</f>
        <v>-583898.23316052801</v>
      </c>
      <c r="AE112" s="15">
        <f ca="1">_xll.DBRW($B$3,$R$37,$R$38,$R$40,$R$41,$R$42,$Q112,AE$2,AE$4,AE$3)</f>
        <v>-143237.46435433335</v>
      </c>
      <c r="AF112" s="15">
        <f ca="1">_xll.DBRW($B$3,$R$37,$R$38,$R$40,$R$41,$R$42,$Q112,AF$2,AF$4,AF$3)</f>
        <v>-98654.135734797906</v>
      </c>
      <c r="AG112" s="15">
        <f ca="1">_xll.DBRW($B$3,$R$37,$R$38,$R$40,$R$41,$R$42,$Q112,AG$2,AG$4,AG$3)</f>
        <v>0</v>
      </c>
      <c r="AH112" s="15">
        <f ca="1">_xll.DBRW($B$3,$R$37,$R$38,$R$40,$R$41,$R$42,$Q112,AH$2,AH$4,AH$3)</f>
        <v>-167856.21425684195</v>
      </c>
      <c r="AI112" s="15">
        <f ca="1">Y112-AD112</f>
        <v>587147.78316052805</v>
      </c>
      <c r="AJ112" s="15">
        <f ca="1">Z112-AE112</f>
        <v>143510.40435433335</v>
      </c>
      <c r="AK112" s="15">
        <f ca="1">AA112-AF112</f>
        <v>98645.215734797908</v>
      </c>
      <c r="AL112" s="15">
        <f ca="1">AB112-AG112</f>
        <v>0</v>
      </c>
      <c r="AM112" s="15">
        <f ca="1">AC112-AH112</f>
        <v>166504.33425684195</v>
      </c>
      <c r="AN112" s="20"/>
      <c r="AO112" s="16">
        <f ca="1">_xll.DBRW($B$3,$R$37,$R$38,$R$40,$R$41,$R$42,$Q112,AO$2,AO$4,AO$3)</f>
        <v>-10.153574553180853</v>
      </c>
      <c r="AP112" s="16">
        <f ca="1">_xll.DBRW($B$3,$R$37,$R$38,$R$40,$R$41,$R$42,$Q112,AP$2,AP$4,AP$3)</f>
        <v>0.50104814222392369</v>
      </c>
      <c r="AQ112" s="17">
        <f ca="1">-(AO112-AP112)*100</f>
        <v>1065.4622695404778</v>
      </c>
      <c r="AR112" s="14">
        <f ca="1">$Y112-$AD112-BL112</f>
        <v>3409.9054474374279</v>
      </c>
      <c r="AS112" s="18">
        <f ca="1">_xll.DBRW($B$3,$R$37,$R$38,$R$40,$R$41,$R$42,$Q112,AS$2,AS$4,AS$3)</f>
        <v>0</v>
      </c>
      <c r="AT112" s="19">
        <f ca="1">_xll.DBRW($B$3,$R$37,$R$38,$R$40,$R$41,$R$42,$Q112,AT$2,AT$4,AT$3)</f>
        <v>0</v>
      </c>
      <c r="AU112" s="18">
        <f ca="1">_xll.DBRW($B$3,$R$37,$R$38,$R$40,$R$41,$R$42,$Q112,AU$2,AU$4,AU$3)</f>
        <v>0</v>
      </c>
      <c r="AV112" s="15">
        <f ca="1">_xll.DBRW($B$3,$R$37,$R$38,$R$40,$R$41,$R$42,$Q112,AV$2,AV$4,AV$3)</f>
        <v>0</v>
      </c>
      <c r="AW112" s="15">
        <f ca="1">_xll.DBRW($B$3,$R$37,$R$38,$R$40,$R$41,$R$42,$Q112,AW$2,AW$4,AW$3)</f>
        <v>0</v>
      </c>
      <c r="AX112" s="18">
        <f ca="1">_xll.DBRW($B$3,$R$37,$R$38,$R$40,$R$41,$R$42,$Q112,AX$2,AX$4,AX$3)</f>
        <v>26.315310753394126</v>
      </c>
      <c r="AY112" s="19">
        <f ca="1">_xll.DBRW($B$3,$R$37,$R$38,$R$40,$R$41,$R$42,$Q112,AY$2,AY$4,AY$3)</f>
        <v>7.2061525661436171E-2</v>
      </c>
      <c r="AZ112" s="18">
        <f ca="1">_xll.DBRW($B$3,$R$37,$R$38,$R$40,$R$41,$R$42,$Q112,AZ$2,AZ$4,AZ$3)</f>
        <v>3.7847090555559668</v>
      </c>
      <c r="BA112" s="15">
        <f ca="1">_xll.DBRW($B$3,$R$37,$R$38,$R$40,$R$41,$R$42,$Q112,BA$2,BA$4,BA$3)</f>
        <v>22188.536499999998</v>
      </c>
      <c r="BB112" s="15">
        <f ca="1">_xll.DBRW($B$3,$R$37,$R$38,$R$40,$R$41,$R$42,$Q112,BB$2,BB$4,BB$3)</f>
        <v>307911.00099999999</v>
      </c>
      <c r="BC112" s="18">
        <f ca="1">AS112-AX112</f>
        <v>-26.315310753394126</v>
      </c>
      <c r="BD112" s="18">
        <f ca="1">AT112-AY112</f>
        <v>-7.2061525661436171E-2</v>
      </c>
      <c r="BE112" s="18">
        <f ca="1">AU112-AZ112</f>
        <v>-3.7847090555559668</v>
      </c>
      <c r="BF112" s="15">
        <f ca="1">IF(AND(AV112&lt;&gt;0,BA112&lt;&gt;0),-1*BC112*AV112,0)</f>
        <v>0</v>
      </c>
      <c r="BG112" s="15">
        <f ca="1">IF(AND(AV112&lt;&gt;0,BA112&lt;&gt;0,AW112&lt;&gt;0,BB112&lt;&gt;0),BD112/AY112*$Y112,)</f>
        <v>0</v>
      </c>
      <c r="BH112" s="15">
        <f ca="1">IF(AND(AW112&lt;&gt;0,BB112&lt;&gt;0),BE112*AO112*AW112,)</f>
        <v>0</v>
      </c>
      <c r="BI112" s="15">
        <f ca="1">IF(AND(AV112&lt;&gt;0,BA112&lt;&gt;0,AW112&lt;&gt;0,BB112&lt;&gt;0),$AI112-BF112-BG112-BH112-BL112,)</f>
        <v>0</v>
      </c>
      <c r="BJ112" s="15">
        <f ca="1">IF(OR(AV112=0,BA112=0,AW112=0,BB112=0),$AI112-BF112-BG112-BH112-BL112,)</f>
        <v>3409.9054474374279</v>
      </c>
      <c r="BK112" s="15">
        <f ca="1">SUM(BF112:BJ112)</f>
        <v>3409.9054474374279</v>
      </c>
      <c r="BL112" s="15">
        <f ca="1">IF($V112&lt;&gt;0,IF($V112&gt;0,$W112/$V112,-$W112/$V112))*$AD112</f>
        <v>583737.87771309062</v>
      </c>
      <c r="BM112" s="15">
        <f ca="1">SUM(BK112:BL112)</f>
        <v>587147.78316052805</v>
      </c>
      <c r="BN112" s="16">
        <f ca="1">_xll.DBRW($B$3,$R$37,$R$38,$R$40,$R$41,$R$42,$Q112,BN$2,BN$4,BN$3)</f>
        <v>-0.85283089613797936</v>
      </c>
      <c r="BO112" s="16">
        <f ca="1">_xll.DBRW($B$3,$R$37,$R$38,$R$40,$R$41,$R$42,$Q112,BO$2,BO$4,BO$3)</f>
        <v>0.12291331149117071</v>
      </c>
      <c r="BP112" s="17">
        <f ca="1">-(BN112-BO112)*100</f>
        <v>97.574420762914997</v>
      </c>
      <c r="BQ112" s="14">
        <f ca="1">$Z112-$AE112-CK112</f>
        <v>312.27717620963813</v>
      </c>
      <c r="BR112" s="15">
        <f ca="1">_xll.DBRW($B$3,$R$37,$R$38,$R$40,$R$41,$R$42,$Q112,BR$2,BR$4,BR$3)</f>
        <v>0</v>
      </c>
      <c r="BS112" s="15">
        <f ca="1">_xll.DBRW($B$3,$R$37,$R$38,$R$40,$R$41,$R$42,$Q112,BS$2,BS$4,BS$3)</f>
        <v>0</v>
      </c>
      <c r="BT112" s="15">
        <f ca="1">_xll.DBRW($B$3,$R$37,$R$38,$R$40,$R$41,$R$42,$Q112,BT$2,BT$4,BT$3)</f>
        <v>0</v>
      </c>
      <c r="BU112" s="15">
        <f ca="1">_xll.DBRW($B$3,$R$37,$R$38,$R$40,$R$41,$R$42,$Q112,BU$2,BU$4,BU$3)</f>
        <v>0</v>
      </c>
      <c r="BV112" s="15">
        <f ca="1">_xll.DBRW($B$3,$R$37,$R$38,$R$40,$R$41,$R$42,$Q112,BV$2,BV$4,BV$3)</f>
        <v>0</v>
      </c>
      <c r="BW112" s="15">
        <f ca="1">_xll.DBRW($B$3,$R$37,$R$38,$R$40,$R$41,$R$42,$Q112,BW$2,BW$4,BW$3)</f>
        <v>0.46519112304900506</v>
      </c>
      <c r="BX112" s="15">
        <f ca="1">_xll.DBRW($B$3,$R$37,$R$38,$R$40,$R$41,$R$42,$Q112,BX$2,BX$4,BX$3)</f>
        <v>1</v>
      </c>
      <c r="BY112" s="15">
        <f ca="1">_xll.DBRW($B$3,$R$37,$R$38,$R$40,$R$41,$R$42,$Q112,BY$2,BY$4,BY$3)</f>
        <v>3.7847090555559668</v>
      </c>
      <c r="BZ112" s="15">
        <f ca="1">_xll.DBRW($B$3,$R$37,$R$38,$R$40,$R$41,$R$42,$Q112,BZ$2,BZ$4,BZ$3)</f>
        <v>307911.00099999999</v>
      </c>
      <c r="CA112" s="15">
        <f ca="1">_xll.DBRW($B$3,$R$37,$R$38,$R$40,$R$41,$R$42,$Q112,CA$2,CA$4,CA$3)</f>
        <v>307911.00099999999</v>
      </c>
      <c r="CB112" s="15">
        <f ca="1">BR112-BW112</f>
        <v>-0.46519112304900506</v>
      </c>
      <c r="CC112" s="15">
        <f ca="1">BS112-BX112</f>
        <v>-1</v>
      </c>
      <c r="CD112" s="15">
        <f ca="1">BT112-BY112</f>
        <v>-3.7847090555559668</v>
      </c>
      <c r="CE112" s="15">
        <f ca="1">IF(AND(BU112&lt;&gt;0,BZ112&lt;&gt;0),-1*CB112*BU112,0)</f>
        <v>0</v>
      </c>
      <c r="CF112" s="15">
        <f ca="1">IF(AND(BU112&lt;&gt;0,BZ112&lt;&gt;0,BV112&lt;&gt;0,CA112&lt;&gt;0),CC112/BX112*$Z112,)</f>
        <v>0</v>
      </c>
      <c r="CG112" s="15">
        <f ca="1">IF(AND(BV112&lt;&gt;0,CA112&lt;&gt;0),CD112*BN112*BV112,)</f>
        <v>0</v>
      </c>
      <c r="CH112" s="15">
        <f ca="1">IF(AND(BU112&lt;&gt;0,BZ112&lt;&gt;0,BV112&lt;&gt;0,CA112&lt;&gt;0),$AJ112-CE112-CF112-CG112-CK112,)</f>
        <v>0</v>
      </c>
      <c r="CI112" s="15">
        <f ca="1">IF(OR(BU112=0,BZ112=0,BV112=0,CA112=0),$AJ112-CE112-CF112-CG112-CK112,)</f>
        <v>312.27717620963813</v>
      </c>
      <c r="CJ112" s="15">
        <f ca="1">SUM(CE112:CI112)</f>
        <v>312.27717620963813</v>
      </c>
      <c r="CK112" s="15">
        <f ca="1">IF($V112&lt;&gt;0,IF($V112&gt;0,$W112/$V112,-$W112/$V112))*$AE112</f>
        <v>143198.12717812372</v>
      </c>
      <c r="CL112" s="15">
        <f ca="1">SUM(CJ112:CK112)</f>
        <v>143510.40435433335</v>
      </c>
      <c r="CM112" s="16">
        <f ca="1">_xll.DBRW($B$3,$R$37,$R$38,$R$40,$R$41,$R$42,$Q112,CM$2,CM$4,CM$3)</f>
        <v>2.7871516060492665E-2</v>
      </c>
      <c r="CN112" s="16">
        <f ca="1">_xll.DBRW($B$3,$R$37,$R$38,$R$40,$R$41,$R$42,$Q112,CN$2,CN$4,CN$3)</f>
        <v>8.4655970210887138E-2</v>
      </c>
      <c r="CO112" s="17">
        <f ca="1">-(CM112-CN112)*100</f>
        <v>5.6784454150394472</v>
      </c>
      <c r="CP112" s="14">
        <f ca="1">$AA112-$AF112-DJ112</f>
        <v>18.17329670629988</v>
      </c>
      <c r="CQ112" s="15">
        <f ca="1">_xll.DBRW($B$3,$R$37,$R$38,$R$40,$R$41,$R$42,$Q112,CQ$2,CQ$4,CQ$3)</f>
        <v>0</v>
      </c>
      <c r="CR112" s="15">
        <f ca="1">_xll.DBRW($B$3,$R$37,$R$38,$R$40,$R$41,$R$42,$Q112,CR$2,CR$4,CR$3)</f>
        <v>0</v>
      </c>
      <c r="CS112" s="15">
        <f ca="1">_xll.DBRW($B$3,$R$37,$R$38,$R$40,$R$41,$R$42,$Q112,CS$2,CS$4,CS$3)</f>
        <v>0</v>
      </c>
      <c r="CT112" s="15">
        <f ca="1">_xll.DBRW($B$3,$R$37,$R$38,$R$40,$R$41,$R$42,$Q112,CT$2,CT$4,CT$3)</f>
        <v>0</v>
      </c>
      <c r="CU112" s="15">
        <f ca="1">_xll.DBRW($B$3,$R$37,$R$38,$R$40,$R$41,$R$42,$Q112,CU$2,CU$4,CU$3)</f>
        <v>0</v>
      </c>
      <c r="CV112" s="15">
        <f ca="1">_xll.DBRW($B$3,$R$37,$R$38,$R$40,$R$41,$R$42,$Q112,CV$2,CV$4,CV$3)</f>
        <v>0.9688760000000004</v>
      </c>
      <c r="CW112" s="15">
        <f ca="1">_xll.DBRW($B$3,$R$37,$R$38,$R$40,$R$41,$R$42,$Q112,CW$2,CW$4,CW$3)</f>
        <v>0.33069063230384549</v>
      </c>
      <c r="CX112" s="15">
        <f ca="1">_xll.DBRW($B$3,$R$37,$R$38,$R$40,$R$41,$R$42,$Q112,CX$2,CX$4,CX$3)</f>
        <v>3.7847090555559668</v>
      </c>
      <c r="CY112" s="15">
        <f ca="1">_xll.DBRW($B$3,$R$37,$R$38,$R$40,$R$41,$R$42,$Q112,CY$2,CY$4,CY$3)</f>
        <v>101823.283614</v>
      </c>
      <c r="CZ112" s="15">
        <f ca="1">_xll.DBRW($B$3,$R$37,$R$38,$R$40,$R$41,$R$42,$Q112,CZ$2,CZ$4,CZ$3)</f>
        <v>307911.00099999999</v>
      </c>
      <c r="DA112" s="15">
        <f ca="1">CQ112-CV112</f>
        <v>-0.9688760000000004</v>
      </c>
      <c r="DB112" s="15">
        <f ca="1">CR112-CW112</f>
        <v>-0.33069063230384549</v>
      </c>
      <c r="DC112" s="15">
        <f ca="1">CS112-CX112</f>
        <v>-3.7847090555559668</v>
      </c>
      <c r="DD112" s="15">
        <f ca="1">IF(AND(CT112&lt;&gt;0,CY112&lt;&gt;0),-1*DA112*CT112,0)</f>
        <v>0</v>
      </c>
      <c r="DE112" s="15">
        <f ca="1">IF(AND(CT112&lt;&gt;0,CY112&lt;&gt;0,CU112&lt;&gt;0,CZ112&lt;&gt;0),DB112/CW112*$AA112,)</f>
        <v>0</v>
      </c>
      <c r="DF112" s="15">
        <f ca="1">IF(AND(CU112&lt;&gt;0,CZ112&lt;&gt;0),DC112*CM112*CU112,)</f>
        <v>0</v>
      </c>
      <c r="DG112" s="15">
        <f ca="1">IF(AND(CT112&lt;&gt;0,CY112&lt;&gt;0,CU112&lt;&gt;0,CZ112&lt;&gt;0),$AK112-DD112-DE112-DF112-DJ112,)</f>
        <v>0</v>
      </c>
      <c r="DH112" s="15">
        <f ca="1">IF(OR(CT112=0,CY112=0,CU112=0,CZ112=0),$AK112-DD112-DE112-DF112-DJ112,)</f>
        <v>18.17329670629988</v>
      </c>
      <c r="DI112" s="15">
        <f ca="1">SUM(DD112:DH112)</f>
        <v>18.17329670629988</v>
      </c>
      <c r="DJ112" s="15">
        <f ca="1">IF($V112&lt;&gt;0,IF($V112&gt;0,$W112/$V112,-$W112/$V112))*$AF112</f>
        <v>98627.042438091608</v>
      </c>
      <c r="DK112" s="15">
        <f ca="1">SUM(DI112:DJ112)</f>
        <v>98645.215734797908</v>
      </c>
      <c r="DL112" s="16">
        <f ca="1">_xll.DBRW($B$3,$R$37,$R$38,$R$40,$R$41,$R$42,$Q112,DL$2,DL$4,DL$3)</f>
        <v>0</v>
      </c>
      <c r="DM112" s="16">
        <f ca="1">_xll.DBRW($B$3,$R$37,$R$38,$R$40,$R$41,$R$42,$Q112,DM$2,DM$4,DM$3)</f>
        <v>0</v>
      </c>
      <c r="DN112" s="17">
        <f ca="1">-(DL112-DM112)*100</f>
        <v>0</v>
      </c>
      <c r="DO112" s="14">
        <f ca="1">$AB112-$AG112-EI112</f>
        <v>0</v>
      </c>
      <c r="DP112" s="15">
        <f ca="1">_xll.DBRW($B$3,$R$37,$R$38,$R$40,$R$41,$R$42,$Q112,DP$2,DP$4,DP$3)</f>
        <v>0</v>
      </c>
      <c r="DQ112" s="15">
        <f ca="1">_xll.DBRW($B$3,$R$37,$R$38,$R$40,$R$41,$R$42,$Q112,DQ$2,DQ$4,DQ$3)</f>
        <v>0</v>
      </c>
      <c r="DR112" s="15">
        <f ca="1">_xll.DBRW($B$3,$R$37,$R$38,$R$40,$R$41,$R$42,$Q112,DR$2,DR$4,DR$3)</f>
        <v>0</v>
      </c>
      <c r="DS112" s="15">
        <f ca="1">_xll.DBRW($B$3,$R$37,$R$38,$R$40,$R$41,$R$42,$Q112,DS$2,DS$4,DS$3)</f>
        <v>0</v>
      </c>
      <c r="DT112" s="15">
        <f ca="1">_xll.DBRW($B$3,$R$37,$R$38,$R$40,$R$41,$R$42,$Q112,DT$2,DT$4,DT$3)</f>
        <v>0</v>
      </c>
      <c r="DU112" s="15">
        <f ca="1">_xll.DBRW($B$3,$R$37,$R$38,$R$40,$R$41,$R$42,$Q112,DU$2,DU$4,DU$3)</f>
        <v>0</v>
      </c>
      <c r="DV112" s="15">
        <f ca="1">_xll.DBRW($B$3,$R$37,$R$38,$R$40,$R$41,$R$42,$Q112,DV$2,DV$4,DV$3)</f>
        <v>0.85942613658029066</v>
      </c>
      <c r="DW112" s="15">
        <f ca="1">_xll.DBRW($B$3,$R$37,$R$38,$R$40,$R$41,$R$42,$Q112,DW$2,DW$4,DW$3)</f>
        <v>3.7847090555559668</v>
      </c>
      <c r="DX112" s="15">
        <f ca="1">_xll.DBRW($B$3,$R$37,$R$38,$R$40,$R$41,$R$42,$Q112,DX$2,DX$4,DX$3)</f>
        <v>264626.76199999999</v>
      </c>
      <c r="DY112" s="15">
        <f ca="1">_xll.DBRW($B$3,$R$37,$R$38,$R$40,$R$41,$R$42,$Q112,DY$2,DY$4,DY$3)</f>
        <v>307911.00099999999</v>
      </c>
      <c r="DZ112" s="15">
        <f ca="1">DP112-DU112</f>
        <v>0</v>
      </c>
      <c r="EA112" s="15">
        <f ca="1">DQ112-DV112</f>
        <v>-0.85942613658029066</v>
      </c>
      <c r="EB112" s="15">
        <f ca="1">DR112-DW112</f>
        <v>-3.7847090555559668</v>
      </c>
      <c r="EC112" s="15">
        <f ca="1">IF(AND(DS112&lt;&gt;0,DX112&lt;&gt;0),-1*DZ112*DS112,0)</f>
        <v>0</v>
      </c>
      <c r="ED112" s="15">
        <f ca="1">IF(AND(DS112&lt;&gt;0,DX112&lt;&gt;0,DT112&lt;&gt;0,DY112&lt;&gt;0),EA112/DV112*$AB112,)</f>
        <v>0</v>
      </c>
      <c r="EE112" s="15">
        <f ca="1">IF(AND(DT112&lt;&gt;0,DY112&lt;&gt;0),EB112*DL112*DT112,)</f>
        <v>0</v>
      </c>
      <c r="EF112" s="15">
        <f ca="1">IF(AND(DS112&lt;&gt;0,DX112&lt;&gt;0,DT112&lt;&gt;0,DY112&lt;&gt;0),$AL112-EC112-ED112-EE112-EI112,)</f>
        <v>0</v>
      </c>
      <c r="EG112" s="15">
        <f ca="1">IF(OR(DS112=0,DX112=0,DT112=0,DY112=0),$AL112-EC112-ED112-EE112-EI112,)</f>
        <v>0</v>
      </c>
      <c r="EH112" s="15">
        <f ca="1">SUM(EC112:EG112)</f>
        <v>0</v>
      </c>
      <c r="EI112" s="15">
        <f ca="1">IF($V112&lt;&gt;0,IF($V112&gt;0,$W112/$V112,-$W112/$V112))*$AG112</f>
        <v>0</v>
      </c>
      <c r="EJ112" s="15">
        <f ca="1">SUM(EH112:EI112)</f>
        <v>0</v>
      </c>
      <c r="EK112" s="16">
        <f ca="1">_xll.DBRW($B$3,$R$37,$R$38,$R$40,$R$41,$R$42,$Q112,EK$2,EK$4,EK$3)</f>
        <v>4.224096987876516</v>
      </c>
      <c r="EL112" s="16">
        <f ca="1">_xll.DBRW($B$3,$R$37,$R$38,$R$40,$R$41,$R$42,$Q112,EL$2,EL$4,EL$3)</f>
        <v>0.14403887447799363</v>
      </c>
      <c r="EM112" s="17">
        <f ca="1">-(EK112-EL112)*100</f>
        <v>-408.0058113398523</v>
      </c>
      <c r="EN112" s="14">
        <f ca="1">$AC112-$AH112-FH112</f>
        <v>-1305.7817986120644</v>
      </c>
      <c r="EO112" s="15">
        <f ca="1">_xll.DBRW($B$3,$R$37,$R$38,$R$40,$R$41,$R$42,$Q112,EO$2,EO$4,EO$3)</f>
        <v>0</v>
      </c>
      <c r="EP112" s="15">
        <f ca="1">_xll.DBRW($B$3,$R$37,$R$38,$R$40,$R$41,$R$42,$Q112,EP$2,EP$4,EP$3)</f>
        <v>0</v>
      </c>
      <c r="EQ112" s="15">
        <f ca="1">_xll.DBRW($B$3,$R$37,$R$38,$R$40,$R$41,$R$42,$Q112,EQ$2,EQ$4,EQ$3)</f>
        <v>0</v>
      </c>
      <c r="ER112" s="15">
        <f ca="1">_xll.DBRW($B$3,$R$37,$R$38,$R$40,$R$41,$R$42,$Q112,ER$2,ER$4,ER$3)</f>
        <v>0</v>
      </c>
      <c r="ES112" s="15">
        <f ca="1">_xll.DBRW($B$3,$R$37,$R$38,$R$40,$R$41,$R$42,$Q112,ES$2,ES$4,ES$3)</f>
        <v>0</v>
      </c>
      <c r="ET112" s="15">
        <f ca="1">_xll.DBRW($B$3,$R$37,$R$38,$R$40,$R$41,$R$42,$Q112,ET$2,ET$4,ET$3)</f>
        <v>0.54514523258895176</v>
      </c>
      <c r="EU112" s="15">
        <f ca="1">_xll.DBRW($B$3,$R$37,$R$38,$R$40,$R$41,$R$42,$Q112,EU$2,EU$4,EU$3)</f>
        <v>1</v>
      </c>
      <c r="EV112" s="15">
        <f ca="1">_xll.DBRW($B$3,$R$37,$R$38,$R$40,$R$41,$R$42,$Q112,EV$2,EV$4,EV$3)</f>
        <v>3.7847090555559668</v>
      </c>
      <c r="EW112" s="15">
        <f ca="1">_xll.DBRW($B$3,$R$37,$R$38,$R$40,$R$41,$R$42,$Q112,EW$2,EW$4,EW$3)</f>
        <v>307911.00099999999</v>
      </c>
      <c r="EX112" s="15">
        <f ca="1">_xll.DBRW($B$3,$R$37,$R$38,$R$40,$R$41,$R$42,$Q112,EX$2,EX$4,EX$3)</f>
        <v>307911.00099999999</v>
      </c>
      <c r="EY112" s="15">
        <f ca="1">EO112-ET112</f>
        <v>-0.54514523258895176</v>
      </c>
      <c r="EZ112" s="15">
        <f ca="1">EP112-EU112</f>
        <v>-1</v>
      </c>
      <c r="FA112" s="15">
        <f ca="1">EQ112-EV112</f>
        <v>-3.7847090555559668</v>
      </c>
      <c r="FB112" s="15">
        <f ca="1">IF(AND(ER112&lt;&gt;0,EW112&lt;&gt;0),-1*EY112*ER112,0)</f>
        <v>0</v>
      </c>
      <c r="FC112" s="15">
        <f ca="1">IF(AND(ER112&lt;&gt;0,EW112&lt;&gt;0,ES112&lt;&gt;0,EX112&lt;&gt;0),EZ112/EU112*$AC112,)</f>
        <v>0</v>
      </c>
      <c r="FD112" s="15">
        <f ca="1">IF(AND(ES112&lt;&gt;0,EX112&lt;&gt;0),FA112*EK112*ES112,)</f>
        <v>0</v>
      </c>
      <c r="FE112" s="15">
        <f ca="1">IF(AND(ER112&lt;&gt;0,EW112&lt;&gt;0,ES112&lt;&gt;0,EX112&lt;&gt;0),$AM112-FB112-FC112-FD112-FH112,)</f>
        <v>0</v>
      </c>
      <c r="FF112" s="15">
        <f ca="1">IF(OR(ER112=0,EW112=0,ES112=0,EX112=0),$AM112-FB112-FC112-FD112-FH112,)</f>
        <v>-1305.7817986120644</v>
      </c>
      <c r="FG112" s="15">
        <f ca="1">SUM(FB112:FF112)</f>
        <v>-1305.7817986120644</v>
      </c>
      <c r="FH112" s="15">
        <f ca="1">IF($V112&lt;&gt;0,IF($V112&gt;0,$W112/$V112,-$W112/$V112))*$AH112</f>
        <v>167810.11605545401</v>
      </c>
      <c r="FI112" s="15">
        <f ca="1">SUM(FG112:FH112)</f>
        <v>166504.33425684195</v>
      </c>
      <c r="FJ112" s="20"/>
      <c r="FK112" s="85">
        <f ca="1">BL112+CK112+DJ112+EI112+FH112</f>
        <v>993373.16338475992</v>
      </c>
      <c r="FL112" s="21"/>
      <c r="FM112" s="22"/>
      <c r="FN112" s="104">
        <f ca="1">_xll.DBRW($B$3,$R$37,$R$38,$R$40,$R$41,$R$42,$Q112,FN$2,FN$4,FN$3)</f>
        <v>2481.7300000000014</v>
      </c>
      <c r="FO112" s="105">
        <f ca="1">IF(U112&lt;&gt;0,FN112/U112,0)</f>
        <v>7.7544369453818307</v>
      </c>
      <c r="FP112" s="104">
        <f ca="1">_xll.DBRW($B$3,$R$37,$R$38,$R$40,$R$41,$R$42,$Q112,FP$2,FP$4,FP$3)</f>
        <v>171707.5062835009</v>
      </c>
      <c r="FQ112" s="105">
        <f ca="1">IF(V112&lt;&gt;0,FP112/V112,0)</f>
        <v>0.14734370159602461</v>
      </c>
      <c r="FR112" s="86">
        <f ca="1">FN112-FP112</f>
        <v>-169225.77628350089</v>
      </c>
      <c r="FS112" s="103">
        <f ca="1">(FO112-FQ112)*100</f>
        <v>760.70932437858062</v>
      </c>
      <c r="FT112" s="23"/>
      <c r="FV112" s="37"/>
      <c r="FW112" s="37"/>
      <c r="FX112" s="37"/>
      <c r="FY112" s="37"/>
      <c r="FZ112" s="37"/>
      <c r="GA112" s="37"/>
      <c r="GB112" s="37"/>
      <c r="GC112" s="37"/>
      <c r="GD112" s="37"/>
      <c r="GE112" s="37"/>
      <c r="GF112" s="37"/>
      <c r="GG112" s="37"/>
      <c r="GH112" s="37"/>
    </row>
    <row r="113" spans="1:190" ht="15" hidden="1" customHeight="1" x14ac:dyDescent="0.25">
      <c r="A113">
        <f ca="1">IF(ROW()=ROW($A$60),0,1)</f>
        <v>1</v>
      </c>
      <c r="D113" s="30"/>
      <c r="E113" s="30"/>
      <c r="F113" s="30">
        <f ca="1">IF(A113&lt;&gt;0,IF((AO113+BN113+CM113+DL113+EK113)&lt;&gt;0,ROUND((1-(AO113+BN113+CM113+DL113+EK113))-FO113,5),"VERIF. ELIGIBILITE PMM"),"CHECK "&amp;D98)</f>
        <v>0</v>
      </c>
      <c r="G113" s="30"/>
      <c r="H113" s="30"/>
      <c r="I113" s="30"/>
      <c r="J113" s="30">
        <f ca="1">IF(A113&lt;&gt;0,IF((AP113+BO113+CN113+DM113+EL113)&lt;&gt;0,ROUND((1-(AP113+BO113+CN113+DM113+EL113))-FQ113,5),"VERIF. ELIGIBILITE PMM"),"CHECK "&amp;D99)</f>
        <v>0</v>
      </c>
      <c r="K113" s="30">
        <f ca="1">IF(A113&lt;&gt;0,ROUND(W113+AR113+BQ113+CP113+DO113+EN113+FK113-FR113,5),"CHECK ")</f>
        <v>0</v>
      </c>
      <c r="L113" s="4"/>
      <c r="M113" s="9"/>
      <c r="N113" s="10"/>
      <c r="O113" s="9"/>
      <c r="P113" s="11"/>
      <c r="Q113" s="130" t="s">
        <v>549</v>
      </c>
      <c r="R113" s="130"/>
      <c r="S113" s="12"/>
      <c r="T113" s="13"/>
      <c r="U113" s="84">
        <f ca="1">_xll.DBRW($B$3,$R$37,$R$38,$R$40,$R$41,$R$42,$Q113,U$2,U$4,U$3)</f>
        <v>5458012.8500000015</v>
      </c>
      <c r="V113" s="84">
        <f ca="1">_xll.DBRW($B$3,$R$37,$R$38,$R$40,$R$41,$R$42,$Q113,V$2,V$4,V$3)</f>
        <v>6589395</v>
      </c>
      <c r="W113" s="85">
        <f ca="1">U113-V113</f>
        <v>-1131382.1499999985</v>
      </c>
      <c r="X113" s="106">
        <f ca="1">IF(V113&lt;&gt;0,W113/V113,0)</f>
        <v>-0.17169742442212046</v>
      </c>
      <c r="Y113" s="15">
        <f ca="1">_xll.DBRW($B$3,$R$37,$R$38,$R$40,$R$41,$R$42,$Q113,Y$2,Y$4,Y$3)</f>
        <v>-1542538.69</v>
      </c>
      <c r="Z113" s="15">
        <f ca="1">_xll.DBRW($B$3,$R$37,$R$38,$R$40,$R$41,$R$42,$Q113,Z$2,Z$4,Z$3)</f>
        <v>-672318.81999999983</v>
      </c>
      <c r="AA113" s="15">
        <f ca="1">_xll.DBRW($B$3,$R$37,$R$38,$R$40,$R$41,$R$42,$Q113,AA$2,AA$4,AA$3)</f>
        <v>-909293.9</v>
      </c>
      <c r="AB113" s="15">
        <f ca="1">_xll.DBRW($B$3,$R$37,$R$38,$R$40,$R$41,$R$42,$Q113,AB$2,AB$4,AB$3)</f>
        <v>-1306856.9500000002</v>
      </c>
      <c r="AC113" s="15">
        <f ca="1">_xll.DBRW($B$3,$R$37,$R$38,$R$40,$R$41,$R$42,$Q113,AC$2,AC$4,AC$3)</f>
        <v>-250411.11</v>
      </c>
      <c r="AD113" s="15">
        <f ca="1">_xll.DBRW($B$3,$R$37,$R$38,$R$40,$R$41,$R$42,$Q113,AD$2,AD$4,AD$3)</f>
        <v>-1847238</v>
      </c>
      <c r="AE113" s="15">
        <f ca="1">_xll.DBRW($B$3,$R$37,$R$38,$R$40,$R$41,$R$42,$Q113,AE$2,AE$4,AE$3)</f>
        <v>-768346</v>
      </c>
      <c r="AF113" s="15">
        <f ca="1">_xll.DBRW($B$3,$R$37,$R$38,$R$40,$R$41,$R$42,$Q113,AF$2,AF$4,AF$3)</f>
        <v>-1037344</v>
      </c>
      <c r="AG113" s="15">
        <f ca="1">_xll.DBRW($B$3,$R$37,$R$38,$R$40,$R$41,$R$42,$Q113,AG$2,AG$4,AG$3)</f>
        <v>-1442659</v>
      </c>
      <c r="AH113" s="15">
        <f ca="1">_xll.DBRW($B$3,$R$37,$R$38,$R$40,$R$41,$R$42,$Q113,AH$2,AH$4,AH$3)</f>
        <v>-236425</v>
      </c>
      <c r="AI113" s="15">
        <f ca="1">Y113-AD113</f>
        <v>304699.31000000006</v>
      </c>
      <c r="AJ113" s="15">
        <f ca="1">Z113-AE113</f>
        <v>96027.180000000168</v>
      </c>
      <c r="AK113" s="15">
        <f ca="1">AA113-AF113</f>
        <v>128050.09999999998</v>
      </c>
      <c r="AL113" s="15">
        <f ca="1">AB113-AG113</f>
        <v>135802.04999999981</v>
      </c>
      <c r="AM113" s="15">
        <f ca="1">AC113-AH113</f>
        <v>-13986.109999999986</v>
      </c>
      <c r="AN113" s="20"/>
      <c r="AO113" s="16">
        <f ca="1">_xll.DBRW($B$3,$R$37,$R$38,$R$40,$R$41,$R$42,$Q113,AO$2,AO$4,AO$3)</f>
        <v>0.28261910193194212</v>
      </c>
      <c r="AP113" s="16">
        <f ca="1">_xll.DBRW($B$3,$R$37,$R$38,$R$40,$R$41,$R$42,$Q113,AP$2,AP$4,AP$3)</f>
        <v>0.28033499281800528</v>
      </c>
      <c r="AQ113" s="17">
        <f ca="1">-(AO113-AP113)*100</f>
        <v>-0.22841091139368386</v>
      </c>
      <c r="AR113" s="14">
        <f ca="1">$Y113-$AD113-BL113</f>
        <v>-12466.696894668916</v>
      </c>
      <c r="AS113" s="18">
        <f ca="1">_xll.DBRW($B$3,$R$37,$R$38,$R$40,$R$41,$R$42,$Q113,AS$2,AS$4,AS$3)</f>
        <v>26.160819114132934</v>
      </c>
      <c r="AT113" s="19">
        <f ca="1">_xll.DBRW($B$3,$R$37,$R$38,$R$40,$R$41,$R$42,$Q113,AT$2,AT$4,AT$3)</f>
        <v>1.3398709296248323</v>
      </c>
      <c r="AU113" s="18">
        <f ca="1">_xll.DBRW($B$3,$R$37,$R$38,$R$40,$R$41,$R$42,$Q113,AU$2,AU$4,AU$3)</f>
        <v>124.02601517940329</v>
      </c>
      <c r="AV113" s="15">
        <f ca="1">_xll.DBRW($B$3,$R$37,$R$38,$R$40,$R$41,$R$42,$Q113,AV$2,AV$4,AV$3)</f>
        <v>58963.7</v>
      </c>
      <c r="AW113" s="15">
        <f ca="1">_xll.DBRW($B$3,$R$37,$R$38,$R$40,$R$41,$R$42,$Q113,AW$2,AW$4,AW$3)</f>
        <v>44007</v>
      </c>
      <c r="AX113" s="18">
        <f ca="1">_xll.DBRW($B$3,$R$37,$R$38,$R$40,$R$41,$R$42,$Q113,AX$2,AX$4,AX$3)</f>
        <v>21.714939446400336</v>
      </c>
      <c r="AY113" s="19">
        <f ca="1">_xll.DBRW($B$3,$R$37,$R$38,$R$40,$R$41,$R$42,$Q113,AY$2,AY$4,AY$3)</f>
        <v>1.3966317359370815</v>
      </c>
      <c r="AZ113" s="18">
        <f ca="1">_xll.DBRW($B$3,$R$37,$R$38,$R$40,$R$41,$R$42,$Q113,AZ$2,AZ$4,AZ$3)</f>
        <v>108.18404534493355</v>
      </c>
      <c r="BA113" s="15">
        <f ca="1">_xll.DBRW($B$3,$R$37,$R$38,$R$40,$R$41,$R$42,$Q113,BA$2,BA$4,BA$3)</f>
        <v>85067.610000000015</v>
      </c>
      <c r="BB113" s="15">
        <f ca="1">_xll.DBRW($B$3,$R$37,$R$38,$R$40,$R$41,$R$42,$Q113,BB$2,BB$4,BB$3)</f>
        <v>60909.12000000001</v>
      </c>
      <c r="BC113" s="18">
        <f ca="1">AS113-AX113</f>
        <v>4.4458796677325978</v>
      </c>
      <c r="BD113" s="18">
        <f ca="1">AT113-AY113</f>
        <v>-5.6760806312249112E-2</v>
      </c>
      <c r="BE113" s="18">
        <f ca="1">AU113-AZ113</f>
        <v>15.841969834469737</v>
      </c>
      <c r="BF113" s="15">
        <f ca="1">IF(AND(AV113&lt;&gt;0,BA113&lt;&gt;0),-1*BC113*AV113,0)</f>
        <v>-262145.51496428455</v>
      </c>
      <c r="BG113" s="15">
        <f ca="1">IF(AND(AV113&lt;&gt;0,BA113&lt;&gt;0,AW113&lt;&gt;0,BB113&lt;&gt;0),BD113/AY113*$Y113,)</f>
        <v>62690.641748516646</v>
      </c>
      <c r="BH113" s="15">
        <f ca="1">IF(AND(AW113&lt;&gt;0,BB113&lt;&gt;0),BE113*AO113*AW113,)</f>
        <v>197030.04535084535</v>
      </c>
      <c r="BI113" s="15">
        <f ca="1">IF(AND(AV113&lt;&gt;0,BA113&lt;&gt;0,AW113&lt;&gt;0,BB113&lt;&gt;0),$AI113-BF113-BG113-BH113-BL113,)</f>
        <v>-10041.869029746333</v>
      </c>
      <c r="BJ113" s="15">
        <f ca="1">IF(OR(AV113=0,BA113=0,AW113=0,BB113=0),$AI113-BF113-BG113-BH113-BL113,)</f>
        <v>0</v>
      </c>
      <c r="BK113" s="15">
        <f ca="1">SUM(BF113:BJ113)</f>
        <v>-12466.696894668887</v>
      </c>
      <c r="BL113" s="15">
        <f ca="1">IF($V113&lt;&gt;0,IF($V113&gt;0,$W113/$V113,-$W113/$V113))*$AD113</f>
        <v>317166.00689466897</v>
      </c>
      <c r="BM113" s="15">
        <f ca="1">SUM(BK113:BL113)</f>
        <v>304699.31000000006</v>
      </c>
      <c r="BN113" s="16">
        <f ca="1">_xll.DBRW($B$3,$R$37,$R$38,$R$40,$R$41,$R$42,$Q113,BN$2,BN$4,BN$3)</f>
        <v>0.12318014604894158</v>
      </c>
      <c r="BO113" s="16">
        <f ca="1">_xll.DBRW($B$3,$R$37,$R$38,$R$40,$R$41,$R$42,$Q113,BO$2,BO$4,BO$3)</f>
        <v>0.11660342110315135</v>
      </c>
      <c r="BP113" s="17">
        <f ca="1">-(BN113-BO113)*100</f>
        <v>-0.65767249457902299</v>
      </c>
      <c r="BQ113" s="14">
        <f ca="1">$Z113-$AE113-CK113</f>
        <v>-35895.849265038414</v>
      </c>
      <c r="BR113" s="15">
        <f ca="1">_xll.DBRW($B$3,$R$37,$R$38,$R$40,$R$41,$R$42,$Q113,BR$2,BR$4,BR$3)</f>
        <v>0.39403439367405829</v>
      </c>
      <c r="BS113" s="15">
        <f ca="1">_xll.DBRW($B$3,$R$37,$R$38,$R$40,$R$41,$R$42,$Q113,BS$2,BS$4,BS$3)</f>
        <v>38.772104437930331</v>
      </c>
      <c r="BT113" s="15">
        <f ca="1">_xll.DBRW($B$3,$R$37,$R$38,$R$40,$R$41,$R$42,$Q113,BT$2,BT$4,BT$3)</f>
        <v>124.02601517940329</v>
      </c>
      <c r="BU113" s="15">
        <f ca="1">_xll.DBRW($B$3,$R$37,$R$38,$R$40,$R$41,$R$42,$Q113,BU$2,BU$4,BU$3)</f>
        <v>1706244</v>
      </c>
      <c r="BV113" s="15">
        <f ca="1">_xll.DBRW($B$3,$R$37,$R$38,$R$40,$R$41,$R$42,$Q113,BV$2,BV$4,BV$3)</f>
        <v>44007</v>
      </c>
      <c r="BW113" s="15">
        <f ca="1">_xll.DBRW($B$3,$R$37,$R$38,$R$40,$R$41,$R$42,$Q113,BW$2,BW$4,BW$3)</f>
        <v>0.34562148290862393</v>
      </c>
      <c r="BX113" s="15">
        <f ca="1">_xll.DBRW($B$3,$R$37,$R$38,$R$40,$R$41,$R$42,$Q113,BX$2,BX$4,BX$3)</f>
        <v>36.498396135094374</v>
      </c>
      <c r="BY113" s="15">
        <f ca="1">_xll.DBRW($B$3,$R$37,$R$38,$R$40,$R$41,$R$42,$Q113,BY$2,BY$4,BY$3)</f>
        <v>108.18404534493355</v>
      </c>
      <c r="BZ113" s="15">
        <f ca="1">_xll.DBRW($B$3,$R$37,$R$38,$R$40,$R$41,$R$42,$Q113,BZ$2,BZ$4,BZ$3)</f>
        <v>2223085.19</v>
      </c>
      <c r="CA113" s="15">
        <f ca="1">_xll.DBRW($B$3,$R$37,$R$38,$R$40,$R$41,$R$42,$Q113,CA$2,CA$4,CA$3)</f>
        <v>60909.12000000001</v>
      </c>
      <c r="CB113" s="15">
        <f ca="1">BR113-BW113</f>
        <v>4.8412910765434358E-2</v>
      </c>
      <c r="CC113" s="15">
        <f ca="1">BS113-BX113</f>
        <v>2.2737083028359564</v>
      </c>
      <c r="CD113" s="15">
        <f ca="1">BT113-BY113</f>
        <v>15.841969834469737</v>
      </c>
      <c r="CE113" s="15">
        <f ca="1">IF(AND(BU113&lt;&gt;0,BZ113&lt;&gt;0),-1*CB113*BU113,0)</f>
        <v>-82604.238516057783</v>
      </c>
      <c r="CF113" s="15">
        <f ca="1">IF(AND(BU113&lt;&gt;0,BZ113&lt;&gt;0,BV113&lt;&gt;0,CA113&lt;&gt;0),CC113/BX113*$Z113,)</f>
        <v>-41882.850893741605</v>
      </c>
      <c r="CG113" s="15">
        <f ca="1">IF(AND(BV113&lt;&gt;0,CA113&lt;&gt;0),CD113*BN113*BV113,)</f>
        <v>85875.970861273381</v>
      </c>
      <c r="CH113" s="15">
        <f ca="1">IF(AND(BU113&lt;&gt;0,BZ113&lt;&gt;0,BV113&lt;&gt;0,CA113&lt;&gt;0),$AJ113-CE113-CF113-CG113-CK113,)</f>
        <v>2715.2692834875779</v>
      </c>
      <c r="CI113" s="15">
        <f ca="1">IF(OR(BU113=0,BZ113=0,BV113=0,CA113=0),$AJ113-CE113-CF113-CG113-CK113,)</f>
        <v>0</v>
      </c>
      <c r="CJ113" s="15">
        <f ca="1">SUM(CE113:CI113)</f>
        <v>-35895.849265038429</v>
      </c>
      <c r="CK113" s="15">
        <f ca="1">IF($V113&lt;&gt;0,IF($V113&gt;0,$W113/$V113,-$W113/$V113))*$AE113</f>
        <v>131923.02926503858</v>
      </c>
      <c r="CL113" s="15">
        <f ca="1">SUM(CJ113:CK113)</f>
        <v>96027.180000000153</v>
      </c>
      <c r="CM113" s="16">
        <f ca="1">_xll.DBRW($B$3,$R$37,$R$38,$R$40,$R$41,$R$42,$Q113,CM$2,CM$4,CM$3)</f>
        <v>0.16659797713741181</v>
      </c>
      <c r="CN113" s="16">
        <f ca="1">_xll.DBRW($B$3,$R$37,$R$38,$R$40,$R$41,$R$42,$Q113,CN$2,CN$4,CN$3)</f>
        <v>0.15742628875640327</v>
      </c>
      <c r="CO113" s="17">
        <f ca="1">-(CM113-CN113)*100</f>
        <v>-0.91716883810085414</v>
      </c>
      <c r="CP113" s="14">
        <f ca="1">$AA113-$AF113-DJ113</f>
        <v>-50059.193039740145</v>
      </c>
      <c r="CQ113" s="15">
        <f ca="1">_xll.DBRW($B$3,$R$37,$R$38,$R$40,$R$41,$R$42,$Q113,CQ$2,CQ$4,CQ$3)</f>
        <v>1.2650323946738342</v>
      </c>
      <c r="CR113" s="15">
        <f ca="1">_xll.DBRW($B$3,$R$37,$R$38,$R$40,$R$41,$R$42,$Q113,CR$2,CR$4,CR$3)</f>
        <v>16.333560569909334</v>
      </c>
      <c r="CS113" s="15">
        <f ca="1">_xll.DBRW($B$3,$R$37,$R$38,$R$40,$R$41,$R$42,$Q113,CS$2,CS$4,CS$3)</f>
        <v>124.02601517940329</v>
      </c>
      <c r="CT113" s="15">
        <f ca="1">_xll.DBRW($B$3,$R$37,$R$38,$R$40,$R$41,$R$42,$Q113,CT$2,CT$4,CT$3)</f>
        <v>718791</v>
      </c>
      <c r="CU113" s="15">
        <f ca="1">_xll.DBRW($B$3,$R$37,$R$38,$R$40,$R$41,$R$42,$Q113,CU$2,CU$4,CU$3)</f>
        <v>44007</v>
      </c>
      <c r="CV113" s="15">
        <f ca="1">_xll.DBRW($B$3,$R$37,$R$38,$R$40,$R$41,$R$42,$Q113,CV$2,CV$4,CV$3)</f>
        <v>1.2104166043864719</v>
      </c>
      <c r="CW113" s="15">
        <f ca="1">_xll.DBRW($B$3,$R$37,$R$38,$R$40,$R$41,$R$42,$Q113,CW$2,CW$4,CW$3)</f>
        <v>14.070372712657807</v>
      </c>
      <c r="CX113" s="15">
        <f ca="1">_xll.DBRW($B$3,$R$37,$R$38,$R$40,$R$41,$R$42,$Q113,CX$2,CX$4,CX$3)</f>
        <v>108.18404534493355</v>
      </c>
      <c r="CY113" s="15">
        <f ca="1">_xll.DBRW($B$3,$R$37,$R$38,$R$40,$R$41,$R$42,$Q113,CY$2,CY$4,CY$3)</f>
        <v>857014.02</v>
      </c>
      <c r="CZ113" s="15">
        <f ca="1">_xll.DBRW($B$3,$R$37,$R$38,$R$40,$R$41,$R$42,$Q113,CZ$2,CZ$4,CZ$3)</f>
        <v>60909.12000000001</v>
      </c>
      <c r="DA113" s="15">
        <f ca="1">CQ113-CV113</f>
        <v>5.4615790287362298E-2</v>
      </c>
      <c r="DB113" s="15">
        <f ca="1">CR113-CW113</f>
        <v>2.2631878572515269</v>
      </c>
      <c r="DC113" s="15">
        <f ca="1">CS113-CX113</f>
        <v>15.841969834469737</v>
      </c>
      <c r="DD113" s="15">
        <f ca="1">IF(AND(CT113&lt;&gt;0,CY113&lt;&gt;0),-1*DA113*CT113,0)</f>
        <v>-39257.338516443437</v>
      </c>
      <c r="DE113" s="15">
        <f ca="1">IF(AND(CT113&lt;&gt;0,CY113&lt;&gt;0,CU113&lt;&gt;0,CZ113&lt;&gt;0),DB113/CW113*$AA113,)</f>
        <v>-146257.88208876515</v>
      </c>
      <c r="DF113" s="15">
        <f ca="1">IF(AND(CU113&lt;&gt;0,CZ113&lt;&gt;0),DC113*CM113*CU113,)</f>
        <v>116145.04032585856</v>
      </c>
      <c r="DG113" s="15">
        <f ca="1">IF(AND(CT113&lt;&gt;0,CY113&lt;&gt;0,CU113&lt;&gt;0,CZ113&lt;&gt;0),$AK113-DD113-DE113-DF113-DJ113,)</f>
        <v>19310.98723960988</v>
      </c>
      <c r="DH113" s="15">
        <f ca="1">IF(OR(CT113=0,CY113=0,CU113=0,CZ113=0),$AK113-DD113-DE113-DF113-DJ113,)</f>
        <v>0</v>
      </c>
      <c r="DI113" s="15">
        <f ca="1">SUM(DD113:DH113)</f>
        <v>-50059.193039740159</v>
      </c>
      <c r="DJ113" s="15">
        <f ca="1">IF($V113&lt;&gt;0,IF($V113&gt;0,$W113/$V113,-$W113/$V113))*$AF113</f>
        <v>178109.29303974012</v>
      </c>
      <c r="DK113" s="15">
        <f ca="1">SUM(DI113:DJ113)</f>
        <v>128050.09999999996</v>
      </c>
      <c r="DL113" s="16">
        <f ca="1">_xll.DBRW($B$3,$R$37,$R$38,$R$40,$R$41,$R$42,$Q113,DL$2,DL$4,DL$3)</f>
        <v>0.23943823254282007</v>
      </c>
      <c r="DM113" s="16">
        <f ca="1">_xll.DBRW($B$3,$R$37,$R$38,$R$40,$R$41,$R$42,$Q113,DM$2,DM$4,DM$3)</f>
        <v>0.21893648809943858</v>
      </c>
      <c r="DN113" s="17">
        <f ca="1">-(DL113-DM113)*100</f>
        <v>-2.0501744443381487</v>
      </c>
      <c r="DO113" s="14">
        <f ca="1">$AB113-$AG113-EI113</f>
        <v>-111898.78461939207</v>
      </c>
      <c r="DP113" s="15">
        <f ca="1">_xll.DBRW($B$3,$R$37,$R$38,$R$40,$R$41,$R$42,$Q113,DP$2,DP$4,DP$3)</f>
        <v>25212.674276527334</v>
      </c>
      <c r="DQ113" s="15">
        <f ca="1">_xll.DBRW($B$3,$R$37,$R$38,$R$40,$R$41,$R$42,$Q113,DQ$2,DQ$4,DQ$3)</f>
        <v>1.1778429189295643E-3</v>
      </c>
      <c r="DR113" s="15">
        <f ca="1">_xll.DBRW($B$3,$R$37,$R$38,$R$40,$R$41,$R$42,$Q113,DR$2,DR$4,DR$3)</f>
        <v>124.02601517940329</v>
      </c>
      <c r="DS113" s="15">
        <f ca="1">_xll.DBRW($B$3,$R$37,$R$38,$R$40,$R$41,$R$42,$Q113,DS$2,DS$4,DS$3)</f>
        <v>51.833333333333336</v>
      </c>
      <c r="DT113" s="15">
        <f ca="1">_xll.DBRW($B$3,$R$37,$R$38,$R$40,$R$41,$R$42,$Q113,DT$2,DT$4,DT$3)</f>
        <v>44007</v>
      </c>
      <c r="DU113" s="15">
        <f ca="1">_xll.DBRW($B$3,$R$37,$R$38,$R$40,$R$41,$R$42,$Q113,DU$2,DU$4,DU$3)</f>
        <v>29442.020408163266</v>
      </c>
      <c r="DV113" s="15">
        <f ca="1">_xll.DBRW($B$3,$R$37,$R$38,$R$40,$R$41,$R$42,$Q113,DV$2,DV$4,DV$3)</f>
        <v>8.0447722771236877E-4</v>
      </c>
      <c r="DW113" s="15">
        <f ca="1">_xll.DBRW($B$3,$R$37,$R$38,$R$40,$R$41,$R$42,$Q113,DW$2,DW$4,DW$3)</f>
        <v>108.18404534493355</v>
      </c>
      <c r="DX113" s="15">
        <f ca="1">_xll.DBRW($B$3,$R$37,$R$38,$R$40,$R$41,$R$42,$Q113,DX$2,DX$4,DX$3)</f>
        <v>49</v>
      </c>
      <c r="DY113" s="15">
        <f ca="1">_xll.DBRW($B$3,$R$37,$R$38,$R$40,$R$41,$R$42,$Q113,DY$2,DY$4,DY$3)</f>
        <v>60909.12000000001</v>
      </c>
      <c r="DZ113" s="15">
        <f ca="1">DP113-DU113</f>
        <v>-4229.3461316359317</v>
      </c>
      <c r="EA113" s="15">
        <f ca="1">DQ113-DV113</f>
        <v>3.7336569121719553E-4</v>
      </c>
      <c r="EB113" s="15">
        <f ca="1">DR113-DW113</f>
        <v>15.841969834469737</v>
      </c>
      <c r="EC113" s="15">
        <f ca="1">IF(AND(DS113&lt;&gt;0,DX113&lt;&gt;0),-1*DZ113*DS113,0)</f>
        <v>219221.10782312913</v>
      </c>
      <c r="ED113" s="15">
        <f ca="1">IF(AND(DS113&lt;&gt;0,DX113&lt;&gt;0,DT113&lt;&gt;0,DY113&lt;&gt;0),EA113/DV113*$AB113,)</f>
        <v>-606524.99741509347</v>
      </c>
      <c r="EE113" s="15">
        <f ca="1">IF(AND(DT113&lt;&gt;0,DY113&lt;&gt;0),EB113*DL113*DT113,)</f>
        <v>166926.17552793279</v>
      </c>
      <c r="EF113" s="15">
        <f ca="1">IF(AND(DS113&lt;&gt;0,DX113&lt;&gt;0,DT113&lt;&gt;0,DY113&lt;&gt;0),$AL113-EC113-ED113-EE113-EI113,)</f>
        <v>108478.92944463942</v>
      </c>
      <c r="EG113" s="15">
        <f ca="1">IF(OR(DS113=0,DX113=0,DT113=0,DY113=0),$AL113-EC113-ED113-EE113-EI113,)</f>
        <v>0</v>
      </c>
      <c r="EH113" s="15">
        <f ca="1">SUM(EC113:EG113)</f>
        <v>-111898.7846193921</v>
      </c>
      <c r="EI113" s="15">
        <f ca="1">IF($V113&lt;&gt;0,IF($V113&gt;0,$W113/$V113,-$W113/$V113))*$AG113</f>
        <v>247700.83461939188</v>
      </c>
      <c r="EJ113" s="15">
        <f ca="1">SUM(EH113:EI113)</f>
        <v>135802.04999999978</v>
      </c>
      <c r="EK113" s="16">
        <f ca="1">_xll.DBRW($B$3,$R$37,$R$38,$R$40,$R$41,$R$42,$Q113,EK$2,EK$4,EK$3)</f>
        <v>4.5879538374483664E-2</v>
      </c>
      <c r="EL113" s="16">
        <f ca="1">_xll.DBRW($B$3,$R$37,$R$38,$R$40,$R$41,$R$42,$Q113,EL$2,EL$4,EL$3)</f>
        <v>3.5879621725515017E-2</v>
      </c>
      <c r="EM113" s="17">
        <f ca="1">-(EK113-EL113)*100</f>
        <v>-0.99999166489686475</v>
      </c>
      <c r="EN113" s="14">
        <f ca="1">$AC113-$AH113-FH113</f>
        <v>-54579.673568999817</v>
      </c>
      <c r="EO113" s="15">
        <f ca="1">_xll.DBRW($B$3,$R$37,$R$38,$R$40,$R$41,$R$42,$Q113,EO$2,EO$4,EO$3)</f>
        <v>5.690256322857727</v>
      </c>
      <c r="EP113" s="15">
        <f ca="1">_xll.DBRW($B$3,$R$37,$R$38,$R$40,$R$41,$R$42,$Q113,EP$2,EP$4,EP$3)</f>
        <v>1</v>
      </c>
      <c r="EQ113" s="15">
        <f ca="1">_xll.DBRW($B$3,$R$37,$R$38,$R$40,$R$41,$R$42,$Q113,EQ$2,EQ$4,EQ$3)</f>
        <v>124.02601517940329</v>
      </c>
      <c r="ER113" s="15">
        <f ca="1">_xll.DBRW($B$3,$R$37,$R$38,$R$40,$R$41,$R$42,$Q113,ER$2,ER$4,ER$3)</f>
        <v>44007</v>
      </c>
      <c r="ES113" s="15">
        <f ca="1">_xll.DBRW($B$3,$R$37,$R$38,$R$40,$R$41,$R$42,$Q113,ES$2,ES$4,ES$3)</f>
        <v>44007</v>
      </c>
      <c r="ET113" s="15">
        <f ca="1">_xll.DBRW($B$3,$R$37,$R$38,$R$40,$R$41,$R$42,$Q113,ET$2,ET$4,ET$3)</f>
        <v>3.8816026237121792</v>
      </c>
      <c r="EU113" s="15">
        <f ca="1">_xll.DBRW($B$3,$R$37,$R$38,$R$40,$R$41,$R$42,$Q113,EU$2,EU$4,EU$3)</f>
        <v>1</v>
      </c>
      <c r="EV113" s="15">
        <f ca="1">_xll.DBRW($B$3,$R$37,$R$38,$R$40,$R$41,$R$42,$Q113,EV$2,EV$4,EV$3)</f>
        <v>108.18404534493355</v>
      </c>
      <c r="EW113" s="15">
        <f ca="1">_xll.DBRW($B$3,$R$37,$R$38,$R$40,$R$41,$R$42,$Q113,EW$2,EW$4,EW$3)</f>
        <v>60909.12000000001</v>
      </c>
      <c r="EX113" s="15">
        <f ca="1">_xll.DBRW($B$3,$R$37,$R$38,$R$40,$R$41,$R$42,$Q113,EX$2,EX$4,EX$3)</f>
        <v>60909.12000000001</v>
      </c>
      <c r="EY113" s="15">
        <f ca="1">EO113-ET113</f>
        <v>1.8086536991455477</v>
      </c>
      <c r="EZ113" s="15">
        <f ca="1">EP113-EU113</f>
        <v>0</v>
      </c>
      <c r="FA113" s="15">
        <f ca="1">EQ113-EV113</f>
        <v>15.841969834469737</v>
      </c>
      <c r="FB113" s="15">
        <f ca="1">IF(AND(ER113&lt;&gt;0,EW113&lt;&gt;0),-1*EY113*ER113,0)</f>
        <v>-79593.423338298118</v>
      </c>
      <c r="FC113" s="15">
        <f ca="1">IF(AND(ER113&lt;&gt;0,EW113&lt;&gt;0,ES113&lt;&gt;0,EX113&lt;&gt;0),EZ113/EU113*$AC113,)</f>
        <v>0</v>
      </c>
      <c r="FD113" s="15">
        <f ca="1">IF(AND(ES113&lt;&gt;0,EX113&lt;&gt;0),FA113*EK113*ES113,)</f>
        <v>31985.26732555118</v>
      </c>
      <c r="FE113" s="15">
        <f ca="1">IF(AND(ER113&lt;&gt;0,EW113&lt;&gt;0,ES113&lt;&gt;0,EX113&lt;&gt;0),$AM113-FB113-FC113-FD113-FH113,)</f>
        <v>-6971.5175562528748</v>
      </c>
      <c r="FF113" s="15">
        <f ca="1">IF(OR(ER113=0,EW113=0,ES113=0,EX113=0),$AM113-FB113-FC113-FD113-FH113,)</f>
        <v>0</v>
      </c>
      <c r="FG113" s="15">
        <f ca="1">SUM(FB113:FF113)</f>
        <v>-54579.673568999817</v>
      </c>
      <c r="FH113" s="15">
        <f ca="1">IF($V113&lt;&gt;0,IF($V113&gt;0,$W113/$V113,-$W113/$V113))*$AH113</f>
        <v>40593.563568999831</v>
      </c>
      <c r="FI113" s="15">
        <f ca="1">SUM(FG113:FH113)</f>
        <v>-13986.109999999986</v>
      </c>
      <c r="FJ113" s="20"/>
      <c r="FK113" s="85">
        <f ca="1">BL113+CK113+DJ113+EI113+FH113</f>
        <v>915492.72738783958</v>
      </c>
      <c r="FL113" s="21"/>
      <c r="FM113" s="22"/>
      <c r="FN113" s="104">
        <f ca="1">_xll.DBRW($B$3,$R$37,$R$38,$R$40,$R$41,$R$42,$Q113,FN$2,FN$4,FN$3)</f>
        <v>776593.38000000082</v>
      </c>
      <c r="FO113" s="105">
        <f ca="1">IF(U113&lt;&gt;0,FN113/U113,0)</f>
        <v>0.14228500396440083</v>
      </c>
      <c r="FP113" s="104">
        <f ca="1">_xll.DBRW($B$3,$R$37,$R$38,$R$40,$R$41,$R$42,$Q113,FP$2,FP$4,FP$3)</f>
        <v>1257383</v>
      </c>
      <c r="FQ113" s="105">
        <f ca="1">IF(V113&lt;&gt;0,FP113/V113,0)</f>
        <v>0.1908191874974865</v>
      </c>
      <c r="FR113" s="86">
        <f ca="1">FN113-FP113</f>
        <v>-480789.61999999918</v>
      </c>
      <c r="FS113" s="103">
        <f ca="1">(FO113-FQ113)*100</f>
        <v>-4.8534183533085669</v>
      </c>
      <c r="FT113" s="23"/>
      <c r="FV113" s="37"/>
      <c r="FW113" s="37"/>
      <c r="FX113" s="37"/>
      <c r="FY113" s="37"/>
      <c r="FZ113" s="37"/>
      <c r="GA113" s="37"/>
      <c r="GB113" s="37"/>
      <c r="GC113" s="37"/>
      <c r="GD113" s="37"/>
      <c r="GE113" s="37"/>
      <c r="GF113" s="37"/>
      <c r="GG113" s="37"/>
      <c r="GH113" s="37"/>
    </row>
    <row r="114" spans="1:190" ht="15" hidden="1" customHeight="1" x14ac:dyDescent="0.25">
      <c r="A114">
        <f ca="1">IF(ROW()=ROW($A$60),0,1)</f>
        <v>1</v>
      </c>
      <c r="D114" s="30"/>
      <c r="E114" s="30"/>
      <c r="F114" s="30">
        <f ca="1">IF(A114&lt;&gt;0,IF((AO114+BN114+CM114+DL114+EK114)&lt;&gt;0,ROUND((1-(AO114+BN114+CM114+DL114+EK114))-FO114,5),"VERIF. ELIGIBILITE PMM"),"CHECK "&amp;D99)</f>
        <v>0</v>
      </c>
      <c r="G114" s="30"/>
      <c r="H114" s="30"/>
      <c r="I114" s="30"/>
      <c r="J114" s="30">
        <f ca="1">IF(A114&lt;&gt;0,IF((AP114+BO114+CN114+DM114+EL114)&lt;&gt;0,ROUND((1-(AP114+BO114+CN114+DM114+EL114))-FQ114,5),"VERIF. ELIGIBILITE PMM"),"CHECK "&amp;D100)</f>
        <v>0</v>
      </c>
      <c r="K114" s="30">
        <f ca="1">IF(A114&lt;&gt;0,ROUND(W114+AR114+BQ114+CP114+DO114+EN114+FK114-FR114,5),"CHECK ")</f>
        <v>0</v>
      </c>
      <c r="L114" s="4"/>
      <c r="M114" s="9"/>
      <c r="N114" s="10"/>
      <c r="O114" s="9"/>
      <c r="P114" s="11"/>
      <c r="Q114" s="130" t="s">
        <v>316</v>
      </c>
      <c r="R114" s="130"/>
      <c r="S114" s="12"/>
      <c r="T114" s="13"/>
      <c r="U114" s="84">
        <f ca="1">_xll.DBRW($B$3,$R$37,$R$38,$R$40,$R$41,$R$42,$Q114,U$2,U$4,U$3)</f>
        <v>7021059.7599999998</v>
      </c>
      <c r="V114" s="84">
        <f ca="1">_xll.DBRW($B$3,$R$37,$R$38,$R$40,$R$41,$R$42,$Q114,V$2,V$4,V$3)</f>
        <v>8134368</v>
      </c>
      <c r="W114" s="85">
        <f ca="1">U114-V114</f>
        <v>-1113308.2400000002</v>
      </c>
      <c r="X114" s="106">
        <f ca="1">IF(V114&lt;&gt;0,W114/V114,0)</f>
        <v>-0.13686474966463286</v>
      </c>
      <c r="Y114" s="15">
        <f ca="1">_xll.DBRW($B$3,$R$37,$R$38,$R$40,$R$41,$R$42,$Q114,Y$2,Y$4,Y$3)</f>
        <v>-2095710.02</v>
      </c>
      <c r="Z114" s="15">
        <f ca="1">_xll.DBRW($B$3,$R$37,$R$38,$R$40,$R$41,$R$42,$Q114,Z$2,Z$4,Z$3)</f>
        <v>-1303362.0800000003</v>
      </c>
      <c r="AA114" s="15">
        <f ca="1">_xll.DBRW($B$3,$R$37,$R$38,$R$40,$R$41,$R$42,$Q114,AA$2,AA$4,AA$3)</f>
        <v>-876944.63</v>
      </c>
      <c r="AB114" s="15">
        <f ca="1">_xll.DBRW($B$3,$R$37,$R$38,$R$40,$R$41,$R$42,$Q114,AB$2,AB$4,AB$3)</f>
        <v>-913759.02999999991</v>
      </c>
      <c r="AC114" s="15">
        <f ca="1">_xll.DBRW($B$3,$R$37,$R$38,$R$40,$R$41,$R$42,$Q114,AC$2,AC$4,AC$3)</f>
        <v>-378072.76999999984</v>
      </c>
      <c r="AD114" s="15">
        <f ca="1">_xll.DBRW($B$3,$R$37,$R$38,$R$40,$R$41,$R$42,$Q114,AD$2,AD$4,AD$3)</f>
        <v>-2481034</v>
      </c>
      <c r="AE114" s="15">
        <f ca="1">_xll.DBRW($B$3,$R$37,$R$38,$R$40,$R$41,$R$42,$Q114,AE$2,AE$4,AE$3)</f>
        <v>-1467633</v>
      </c>
      <c r="AF114" s="15">
        <f ca="1">_xll.DBRW($B$3,$R$37,$R$38,$R$40,$R$41,$R$42,$Q114,AF$2,AF$4,AF$3)</f>
        <v>-1115960</v>
      </c>
      <c r="AG114" s="15">
        <f ca="1">_xll.DBRW($B$3,$R$37,$R$38,$R$40,$R$41,$R$42,$Q114,AG$2,AG$4,AG$3)</f>
        <v>-1109145</v>
      </c>
      <c r="AH114" s="15">
        <f ca="1">_xll.DBRW($B$3,$R$37,$R$38,$R$40,$R$41,$R$42,$Q114,AH$2,AH$4,AH$3)</f>
        <v>-456526</v>
      </c>
      <c r="AI114" s="15">
        <f ca="1">Y114-AD114</f>
        <v>385323.98</v>
      </c>
      <c r="AJ114" s="15">
        <f ca="1">Z114-AE114</f>
        <v>164270.91999999969</v>
      </c>
      <c r="AK114" s="15">
        <f ca="1">AA114-AF114</f>
        <v>239015.37</v>
      </c>
      <c r="AL114" s="15">
        <f ca="1">AB114-AG114</f>
        <v>195385.97000000009</v>
      </c>
      <c r="AM114" s="15">
        <f ca="1">AC114-AH114</f>
        <v>78453.230000000156</v>
      </c>
      <c r="AN114" s="20"/>
      <c r="AO114" s="16">
        <f ca="1">_xll.DBRW($B$3,$R$37,$R$38,$R$40,$R$41,$R$42,$Q114,AO$2,AO$4,AO$3)</f>
        <v>0.29848913007970185</v>
      </c>
      <c r="AP114" s="16">
        <f ca="1">_xll.DBRW($B$3,$R$37,$R$38,$R$40,$R$41,$R$42,$Q114,AP$2,AP$4,AP$3)</f>
        <v>0.30500636312495327</v>
      </c>
      <c r="AQ114" s="17">
        <f ca="1">-(AO114-AP114)*100</f>
        <v>0.65172330452514249</v>
      </c>
      <c r="AR114" s="14">
        <f ca="1">$Y114-$AD114-BL114</f>
        <v>45757.882680557261</v>
      </c>
      <c r="AS114" s="18">
        <f ca="1">_xll.DBRW($B$3,$R$37,$R$38,$R$40,$R$41,$R$42,$Q114,AS$2,AS$4,AS$3)</f>
        <v>26.346520778602159</v>
      </c>
      <c r="AT114" s="19">
        <f ca="1">_xll.DBRW($B$3,$R$37,$R$38,$R$40,$R$41,$R$42,$Q114,AT$2,AT$4,AT$3)</f>
        <v>1.3387880164941512</v>
      </c>
      <c r="AU114" s="18">
        <f ca="1">_xll.DBRW($B$3,$R$37,$R$38,$R$40,$R$41,$R$42,$Q114,AU$2,AU$4,AU$3)</f>
        <v>118.16981839602794</v>
      </c>
      <c r="AV114" s="15">
        <f ca="1">_xll.DBRW($B$3,$R$37,$R$38,$R$40,$R$41,$R$42,$Q114,AV$2,AV$4,AV$3)</f>
        <v>79544.09</v>
      </c>
      <c r="AW114" s="15">
        <f ca="1">_xll.DBRW($B$3,$R$37,$R$38,$R$40,$R$41,$R$42,$Q114,AW$2,AW$4,AW$3)</f>
        <v>59415</v>
      </c>
      <c r="AX114" s="18">
        <f ca="1">_xll.DBRW($B$3,$R$37,$R$38,$R$40,$R$41,$R$42,$Q114,AX$2,AX$4,AX$3)</f>
        <v>27.392169788937444</v>
      </c>
      <c r="AY114" s="19">
        <f ca="1">_xll.DBRW($B$3,$R$37,$R$38,$R$40,$R$41,$R$42,$Q114,AY$2,AY$4,AY$3)</f>
        <v>1.3356305452156036</v>
      </c>
      <c r="AZ114" s="18">
        <f ca="1">_xll.DBRW($B$3,$R$37,$R$38,$R$40,$R$41,$R$42,$Q114,AZ$2,AZ$4,AZ$3)</f>
        <v>119.95100133320376</v>
      </c>
      <c r="BA114" s="15">
        <f ca="1">_xll.DBRW($B$3,$R$37,$R$38,$R$40,$R$41,$R$42,$Q114,BA$2,BA$4,BA$3)</f>
        <v>90574.57</v>
      </c>
      <c r="BB114" s="15">
        <f ca="1">_xll.DBRW($B$3,$R$37,$R$38,$R$40,$R$41,$R$42,$Q114,BB$2,BB$4,BB$3)</f>
        <v>67814.09</v>
      </c>
      <c r="BC114" s="18">
        <f ca="1">AS114-AX114</f>
        <v>-1.0456490103352856</v>
      </c>
      <c r="BD114" s="18">
        <f ca="1">AT114-AY114</f>
        <v>3.1574712785475967E-3</v>
      </c>
      <c r="BE114" s="18">
        <f ca="1">AU114-AZ114</f>
        <v>-1.7811829371758279</v>
      </c>
      <c r="BF114" s="15">
        <f ca="1">IF(AND(AV114&lt;&gt;0,BA114&lt;&gt;0),-1*BC114*AV114,0)</f>
        <v>83175.198986520889</v>
      </c>
      <c r="BG114" s="15">
        <f ca="1">IF(AND(AV114&lt;&gt;0,BA114&lt;&gt;0,AW114&lt;&gt;0,BB114&lt;&gt;0),BD114/AY114*$Y114,)</f>
        <v>-4954.3223011916361</v>
      </c>
      <c r="BH114" s="15">
        <f ca="1">IF(AND(AW114&lt;&gt;0,BB114&lt;&gt;0),BE114*AO114*AW114,)</f>
        <v>-31588.801434748468</v>
      </c>
      <c r="BI114" s="15">
        <f ca="1">IF(AND(AV114&lt;&gt;0,BA114&lt;&gt;0,AW114&lt;&gt;0,BB114&lt;&gt;0),$AI114-BF114-BG114-BH114-BL114,)</f>
        <v>-874.1925700235297</v>
      </c>
      <c r="BJ114" s="15">
        <f ca="1">IF(OR(AV114=0,BA114=0,AW114=0,BB114=0),$AI114-BF114-BG114-BH114-BL114,)</f>
        <v>0</v>
      </c>
      <c r="BK114" s="15">
        <f ca="1">SUM(BF114:BJ114)</f>
        <v>45757.882680557246</v>
      </c>
      <c r="BL114" s="15">
        <f ca="1">IF($V114&lt;&gt;0,IF($V114&gt;0,$W114/$V114,-$W114/$V114))*$AD114</f>
        <v>339566.09731944272</v>
      </c>
      <c r="BM114" s="15">
        <f ca="1">SUM(BK114:BL114)</f>
        <v>385323.98</v>
      </c>
      <c r="BN114" s="16">
        <f ca="1">_xll.DBRW($B$3,$R$37,$R$38,$R$40,$R$41,$R$42,$Q114,BN$2,BN$4,BN$3)</f>
        <v>0.18563608978596702</v>
      </c>
      <c r="BO114" s="16">
        <f ca="1">_xll.DBRW($B$3,$R$37,$R$38,$R$40,$R$41,$R$42,$Q114,BO$2,BO$4,BO$3)</f>
        <v>0.18042372806344636</v>
      </c>
      <c r="BP114" s="17">
        <f ca="1">-(BN114-BO114)*100</f>
        <v>-0.52123617225206531</v>
      </c>
      <c r="BQ114" s="14">
        <f ca="1">$Z114-$AE114-CK114</f>
        <v>-36596.303144554433</v>
      </c>
      <c r="BR114" s="15">
        <f ca="1">_xll.DBRW($B$3,$R$37,$R$38,$R$40,$R$41,$R$42,$Q114,BR$2,BR$4,BR$3)</f>
        <v>0.65449799938937192</v>
      </c>
      <c r="BS114" s="15">
        <f ca="1">_xll.DBRW($B$3,$R$37,$R$38,$R$40,$R$41,$R$42,$Q114,BS$2,BS$4,BS$3)</f>
        <v>33.516654043591686</v>
      </c>
      <c r="BT114" s="15">
        <f ca="1">_xll.DBRW($B$3,$R$37,$R$38,$R$40,$R$41,$R$42,$Q114,BT$2,BT$4,BT$3)</f>
        <v>118.16981839602794</v>
      </c>
      <c r="BU114" s="15">
        <f ca="1">_xll.DBRW($B$3,$R$37,$R$38,$R$40,$R$41,$R$42,$Q114,BU$2,BU$4,BU$3)</f>
        <v>1991392</v>
      </c>
      <c r="BV114" s="15">
        <f ca="1">_xll.DBRW($B$3,$R$37,$R$38,$R$40,$R$41,$R$42,$Q114,BV$2,BV$4,BV$3)</f>
        <v>59415</v>
      </c>
      <c r="BW114" s="15">
        <f ca="1">_xll.DBRW($B$3,$R$37,$R$38,$R$40,$R$41,$R$42,$Q114,BW$2,BW$4,BW$3)</f>
        <v>0.63832533433755834</v>
      </c>
      <c r="BX114" s="15">
        <f ca="1">_xll.DBRW($B$3,$R$37,$R$38,$R$40,$R$41,$R$42,$Q114,BX$2,BX$4,BX$3)</f>
        <v>33.904352030676812</v>
      </c>
      <c r="BY114" s="15">
        <f ca="1">_xll.DBRW($B$3,$R$37,$R$38,$R$40,$R$41,$R$42,$Q114,BY$2,BY$4,BY$3)</f>
        <v>119.95100133320376</v>
      </c>
      <c r="BZ114" s="15">
        <f ca="1">_xll.DBRW($B$3,$R$37,$R$38,$R$40,$R$41,$R$42,$Q114,BZ$2,BZ$4,BZ$3)</f>
        <v>2299192.7799999998</v>
      </c>
      <c r="CA114" s="15">
        <f ca="1">_xll.DBRW($B$3,$R$37,$R$38,$R$40,$R$41,$R$42,$Q114,CA$2,CA$4,CA$3)</f>
        <v>67814.09</v>
      </c>
      <c r="CB114" s="15">
        <f ca="1">BR114-BW114</f>
        <v>1.6172665051813584E-2</v>
      </c>
      <c r="CC114" s="15">
        <f ca="1">BS114-BX114</f>
        <v>-0.38769798708512582</v>
      </c>
      <c r="CD114" s="15">
        <f ca="1">BT114-BY114</f>
        <v>-1.7811829371758279</v>
      </c>
      <c r="CE114" s="15">
        <f ca="1">IF(AND(BU114&lt;&gt;0,BZ114&lt;&gt;0),-1*CB114*BU114,0)</f>
        <v>-32206.115802861157</v>
      </c>
      <c r="CF114" s="15">
        <f ca="1">IF(AND(BU114&lt;&gt;0,BZ114&lt;&gt;0,BV114&lt;&gt;0,CA114&lt;&gt;0),CC114/BX114*$Z114,)</f>
        <v>14904.011567655836</v>
      </c>
      <c r="CG114" s="15">
        <f ca="1">IF(AND(BV114&lt;&gt;0,CA114&lt;&gt;0),CD114*BN114*BV114,)</f>
        <v>-19645.678815192543</v>
      </c>
      <c r="CH114" s="15">
        <f ca="1">IF(AND(BU114&lt;&gt;0,BZ114&lt;&gt;0,BV114&lt;&gt;0,CA114&lt;&gt;0),$AJ114-CE114-CF114-CG114-CK114,)</f>
        <v>351.4799058434437</v>
      </c>
      <c r="CI114" s="15">
        <f ca="1">IF(OR(BU114=0,BZ114=0,BV114=0,CA114=0),$AJ114-CE114-CF114-CG114-CK114,)</f>
        <v>0</v>
      </c>
      <c r="CJ114" s="15">
        <f ca="1">SUM(CE114:CI114)</f>
        <v>-36596.303144554418</v>
      </c>
      <c r="CK114" s="15">
        <f ca="1">IF($V114&lt;&gt;0,IF($V114&gt;0,$W114/$V114,-$W114/$V114))*$AE114</f>
        <v>200867.22314455413</v>
      </c>
      <c r="CL114" s="15">
        <f ca="1">SUM(CJ114:CK114)</f>
        <v>164270.91999999969</v>
      </c>
      <c r="CM114" s="16">
        <f ca="1">_xll.DBRW($B$3,$R$37,$R$38,$R$40,$R$41,$R$42,$Q114,CM$2,CM$4,CM$3)</f>
        <v>0.12490203188357425</v>
      </c>
      <c r="CN114" s="16">
        <f ca="1">_xll.DBRW($B$3,$R$37,$R$38,$R$40,$R$41,$R$42,$Q114,CN$2,CN$4,CN$3)</f>
        <v>0.1371907442594188</v>
      </c>
      <c r="CO114" s="17">
        <f ca="1">-(CM114-CN114)*100</f>
        <v>1.2288712375844544</v>
      </c>
      <c r="CP114" s="14">
        <f ca="1">$AA114-$AF114-DJ114</f>
        <v>86279.783964256319</v>
      </c>
      <c r="CQ114" s="15">
        <f ca="1">_xll.DBRW($B$3,$R$37,$R$38,$R$40,$R$41,$R$42,$Q114,CQ$2,CQ$4,CQ$3)</f>
        <v>0.90950018927510246</v>
      </c>
      <c r="CR114" s="15">
        <f ca="1">_xll.DBRW($B$3,$R$37,$R$38,$R$40,$R$41,$R$42,$Q114,CR$2,CR$4,CR$3)</f>
        <v>16.228309349490868</v>
      </c>
      <c r="CS114" s="15">
        <f ca="1">_xll.DBRW($B$3,$R$37,$R$38,$R$40,$R$41,$R$42,$Q114,CS$2,CS$4,CS$3)</f>
        <v>118.16981839602794</v>
      </c>
      <c r="CT114" s="15">
        <f ca="1">_xll.DBRW($B$3,$R$37,$R$38,$R$40,$R$41,$R$42,$Q114,CT$2,CT$4,CT$3)</f>
        <v>964205</v>
      </c>
      <c r="CU114" s="15">
        <f ca="1">_xll.DBRW($B$3,$R$37,$R$38,$R$40,$R$41,$R$42,$Q114,CU$2,CU$4,CU$3)</f>
        <v>59415</v>
      </c>
      <c r="CV114" s="15">
        <f ca="1">_xll.DBRW($B$3,$R$37,$R$38,$R$40,$R$41,$R$42,$Q114,CV$2,CV$4,CV$3)</f>
        <v>1.1039778985991018</v>
      </c>
      <c r="CW114" s="15">
        <f ca="1">_xll.DBRW($B$3,$R$37,$R$38,$R$40,$R$41,$R$42,$Q114,CW$2,CW$4,CW$3)</f>
        <v>14.906246917122976</v>
      </c>
      <c r="CX114" s="15">
        <f ca="1">_xll.DBRW($B$3,$R$37,$R$38,$R$40,$R$41,$R$42,$Q114,CX$2,CX$4,CX$3)</f>
        <v>119.95100133320376</v>
      </c>
      <c r="CY114" s="15">
        <f ca="1">_xll.DBRW($B$3,$R$37,$R$38,$R$40,$R$41,$R$42,$Q114,CY$2,CY$4,CY$3)</f>
        <v>1010853.57</v>
      </c>
      <c r="CZ114" s="15">
        <f ca="1">_xll.DBRW($B$3,$R$37,$R$38,$R$40,$R$41,$R$42,$Q114,CZ$2,CZ$4,CZ$3)</f>
        <v>67814.09</v>
      </c>
      <c r="DA114" s="15">
        <f ca="1">CQ114-CV114</f>
        <v>-0.19447770932399933</v>
      </c>
      <c r="DB114" s="15">
        <f ca="1">CR114-CW114</f>
        <v>1.3220624323678916</v>
      </c>
      <c r="DC114" s="15">
        <f ca="1">CS114-CX114</f>
        <v>-1.7811829371758279</v>
      </c>
      <c r="DD114" s="15">
        <f ca="1">IF(AND(CT114&lt;&gt;0,CY114&lt;&gt;0),-1*DA114*CT114,0)</f>
        <v>187516.37971874676</v>
      </c>
      <c r="DE114" s="15">
        <f ca="1">IF(AND(CT114&lt;&gt;0,CY114&lt;&gt;0,CU114&lt;&gt;0,CZ114&lt;&gt;0),DB114/CW114*$AA114,)</f>
        <v>-77777.830800452706</v>
      </c>
      <c r="DF114" s="15">
        <f ca="1">IF(AND(CU114&lt;&gt;0,CZ114&lt;&gt;0),DC114*CM114*CU114,)</f>
        <v>-13218.255160291197</v>
      </c>
      <c r="DG114" s="15">
        <f ca="1">IF(AND(CT114&lt;&gt;0,CY114&lt;&gt;0,CU114&lt;&gt;0,CZ114&lt;&gt;0),$AK114-DD114-DE114-DF114-DJ114,)</f>
        <v>-10240.509793746547</v>
      </c>
      <c r="DH114" s="15">
        <f ca="1">IF(OR(CT114=0,CY114=0,CU114=0,CZ114=0),$AK114-DD114-DE114-DF114-DJ114,)</f>
        <v>0</v>
      </c>
      <c r="DI114" s="15">
        <f ca="1">SUM(DD114:DH114)</f>
        <v>86279.783964256305</v>
      </c>
      <c r="DJ114" s="15">
        <f ca="1">IF($V114&lt;&gt;0,IF($V114&gt;0,$W114/$V114,-$W114/$V114))*$AF114</f>
        <v>152735.58603574368</v>
      </c>
      <c r="DK114" s="15">
        <f ca="1">SUM(DI114:DJ114)</f>
        <v>239015.37</v>
      </c>
      <c r="DL114" s="16">
        <f ca="1">_xll.DBRW($B$3,$R$37,$R$38,$R$40,$R$41,$R$42,$Q114,DL$2,DL$4,DL$3)</f>
        <v>0.13014545684482254</v>
      </c>
      <c r="DM114" s="16">
        <f ca="1">_xll.DBRW($B$3,$R$37,$R$38,$R$40,$R$41,$R$42,$Q114,DM$2,DM$4,DM$3)</f>
        <v>0.13635294100291503</v>
      </c>
      <c r="DN114" s="17">
        <f ca="1">-(DL114-DM114)*100</f>
        <v>0.62074841580924967</v>
      </c>
      <c r="DO114" s="14">
        <f ca="1">$AB114-$AG114-EI114</f>
        <v>43583.117233220866</v>
      </c>
      <c r="DP114" s="15">
        <f ca="1">_xll.DBRW($B$3,$R$37,$R$38,$R$40,$R$41,$R$42,$Q114,DP$2,DP$4,DP$3)</f>
        <v>16442.964550128538</v>
      </c>
      <c r="DQ114" s="15">
        <f ca="1">_xll.DBRW($B$3,$R$37,$R$38,$R$40,$R$41,$R$42,$Q114,DQ$2,DQ$4,DQ$3)</f>
        <v>9.3530974621608301E-4</v>
      </c>
      <c r="DR114" s="15">
        <f ca="1">_xll.DBRW($B$3,$R$37,$R$38,$R$40,$R$41,$R$42,$Q114,DR$2,DR$4,DR$3)</f>
        <v>118.16981839602794</v>
      </c>
      <c r="DS114" s="15">
        <f ca="1">_xll.DBRW($B$3,$R$37,$R$38,$R$40,$R$41,$R$42,$Q114,DS$2,DS$4,DS$3)</f>
        <v>55.571428571428569</v>
      </c>
      <c r="DT114" s="15">
        <f ca="1">_xll.DBRW($B$3,$R$37,$R$38,$R$40,$R$41,$R$42,$Q114,DT$2,DT$4,DT$3)</f>
        <v>59415</v>
      </c>
      <c r="DU114" s="15">
        <f ca="1">_xll.DBRW($B$3,$R$37,$R$38,$R$40,$R$41,$R$42,$Q114,DU$2,DU$4,DU$3)</f>
        <v>18485.75</v>
      </c>
      <c r="DV114" s="15">
        <f ca="1">_xll.DBRW($B$3,$R$37,$R$38,$R$40,$R$41,$R$42,$Q114,DV$2,DV$4,DV$3)</f>
        <v>8.8477188147772839E-4</v>
      </c>
      <c r="DW114" s="15">
        <f ca="1">_xll.DBRW($B$3,$R$37,$R$38,$R$40,$R$41,$R$42,$Q114,DW$2,DW$4,DW$3)</f>
        <v>119.95100133320376</v>
      </c>
      <c r="DX114" s="15">
        <f ca="1">_xll.DBRW($B$3,$R$37,$R$38,$R$40,$R$41,$R$42,$Q114,DX$2,DX$4,DX$3)</f>
        <v>60</v>
      </c>
      <c r="DY114" s="15">
        <f ca="1">_xll.DBRW($B$3,$R$37,$R$38,$R$40,$R$41,$R$42,$Q114,DY$2,DY$4,DY$3)</f>
        <v>67814.09</v>
      </c>
      <c r="DZ114" s="15">
        <f ca="1">DP114-DU114</f>
        <v>-2042.7854498714623</v>
      </c>
      <c r="EA114" s="15">
        <f ca="1">DQ114-DV114</f>
        <v>5.053786473835462E-5</v>
      </c>
      <c r="EB114" s="15">
        <f ca="1">DR114-DW114</f>
        <v>-1.7811829371758279</v>
      </c>
      <c r="EC114" s="15">
        <f ca="1">IF(AND(DS114&lt;&gt;0,DX114&lt;&gt;0),-1*DZ114*DS114,0)</f>
        <v>113520.50571428555</v>
      </c>
      <c r="ED114" s="15">
        <f ca="1">IF(AND(DS114&lt;&gt;0,DX114&lt;&gt;0,DT114&lt;&gt;0,DY114&lt;&gt;0),EA114/DV114*$AB114,)</f>
        <v>-52193.60066513659</v>
      </c>
      <c r="EE114" s="15">
        <f ca="1">IF(AND(DT114&lt;&gt;0,DY114&lt;&gt;0),EB114*DL114*DT114,)</f>
        <v>-13773.16149773353</v>
      </c>
      <c r="EF114" s="15">
        <f ca="1">IF(AND(DS114&lt;&gt;0,DX114&lt;&gt;0,DT114&lt;&gt;0,DY114&lt;&gt;0),$AL114-EC114-ED114-EE114-EI114,)</f>
        <v>-3970.6263181945542</v>
      </c>
      <c r="EG114" s="15">
        <f ca="1">IF(OR(DS114=0,DX114=0,DT114=0,DY114=0),$AL114-EC114-ED114-EE114-EI114,)</f>
        <v>0</v>
      </c>
      <c r="EH114" s="15">
        <f ca="1">SUM(EC114:EG114)</f>
        <v>43583.117233220881</v>
      </c>
      <c r="EI114" s="15">
        <f ca="1">IF($V114&lt;&gt;0,IF($V114&gt;0,$W114/$V114,-$W114/$V114))*$AG114</f>
        <v>151802.85276677922</v>
      </c>
      <c r="EJ114" s="15">
        <f ca="1">SUM(EH114:EI114)</f>
        <v>195385.97000000009</v>
      </c>
      <c r="EK114" s="16">
        <f ca="1">_xll.DBRW($B$3,$R$37,$R$38,$R$40,$R$41,$R$42,$Q114,EK$2,EK$4,EK$3)</f>
        <v>5.3848390830389406E-2</v>
      </c>
      <c r="EL114" s="16">
        <f ca="1">_xll.DBRW($B$3,$R$37,$R$38,$R$40,$R$41,$R$42,$Q114,EL$2,EL$4,EL$3)</f>
        <v>5.612310630647642E-2</v>
      </c>
      <c r="EM114" s="17">
        <f ca="1">-(EK114-EL114)*100</f>
        <v>0.22747154760870136</v>
      </c>
      <c r="EN114" s="14">
        <f ca="1">$AC114-$AH114-FH114</f>
        <v>15970.913294603975</v>
      </c>
      <c r="EO114" s="15">
        <f ca="1">_xll.DBRW($B$3,$R$37,$R$38,$R$40,$R$41,$R$42,$Q114,EO$2,EO$4,EO$3)</f>
        <v>6.3632545653454518</v>
      </c>
      <c r="EP114" s="15">
        <f ca="1">_xll.DBRW($B$3,$R$37,$R$38,$R$40,$R$41,$R$42,$Q114,EP$2,EP$4,EP$3)</f>
        <v>1</v>
      </c>
      <c r="EQ114" s="15">
        <f ca="1">_xll.DBRW($B$3,$R$37,$R$38,$R$40,$R$41,$R$42,$Q114,EQ$2,EQ$4,EQ$3)</f>
        <v>118.16981839602794</v>
      </c>
      <c r="ER114" s="15">
        <f ca="1">_xll.DBRW($B$3,$R$37,$R$38,$R$40,$R$41,$R$42,$Q114,ER$2,ER$4,ER$3)</f>
        <v>59415</v>
      </c>
      <c r="ES114" s="15">
        <f ca="1">_xll.DBRW($B$3,$R$37,$R$38,$R$40,$R$41,$R$42,$Q114,ES$2,ES$4,ES$3)</f>
        <v>59415</v>
      </c>
      <c r="ET114" s="15">
        <f ca="1">_xll.DBRW($B$3,$R$37,$R$38,$R$40,$R$41,$R$42,$Q114,ET$2,ET$4,ET$3)</f>
        <v>6.7320227993916903</v>
      </c>
      <c r="EU114" s="15">
        <f ca="1">_xll.DBRW($B$3,$R$37,$R$38,$R$40,$R$41,$R$42,$Q114,EU$2,EU$4,EU$3)</f>
        <v>1</v>
      </c>
      <c r="EV114" s="15">
        <f ca="1">_xll.DBRW($B$3,$R$37,$R$38,$R$40,$R$41,$R$42,$Q114,EV$2,EV$4,EV$3)</f>
        <v>119.95100133320376</v>
      </c>
      <c r="EW114" s="15">
        <f ca="1">_xll.DBRW($B$3,$R$37,$R$38,$R$40,$R$41,$R$42,$Q114,EW$2,EW$4,EW$3)</f>
        <v>67814.09</v>
      </c>
      <c r="EX114" s="15">
        <f ca="1">_xll.DBRW($B$3,$R$37,$R$38,$R$40,$R$41,$R$42,$Q114,EX$2,EX$4,EX$3)</f>
        <v>67814.09</v>
      </c>
      <c r="EY114" s="15">
        <f ca="1">EO114-ET114</f>
        <v>-0.3687682340462386</v>
      </c>
      <c r="EZ114" s="15">
        <f ca="1">EP114-EU114</f>
        <v>0</v>
      </c>
      <c r="FA114" s="15">
        <f ca="1">EQ114-EV114</f>
        <v>-1.7811829371758279</v>
      </c>
      <c r="FB114" s="15">
        <f ca="1">IF(AND(ER114&lt;&gt;0,EW114&lt;&gt;0),-1*EY114*ER114,0)</f>
        <v>21910.364625857266</v>
      </c>
      <c r="FC114" s="15">
        <f ca="1">IF(AND(ER114&lt;&gt;0,EW114&lt;&gt;0,ES114&lt;&gt;0,EX114&lt;&gt;0),EZ114/EU114*$AC114,)</f>
        <v>0</v>
      </c>
      <c r="FD114" s="15">
        <f ca="1">IF(AND(ES114&lt;&gt;0,EX114&lt;&gt;0),FA114*EK114*ES114,)</f>
        <v>-5698.7205030471387</v>
      </c>
      <c r="FE114" s="15">
        <f ca="1">IF(AND(ER114&lt;&gt;0,EW114&lt;&gt;0,ES114&lt;&gt;0,EX114&lt;&gt;0),$AM114-FB114-FC114-FD114-FH114,)</f>
        <v>-240.73082820615673</v>
      </c>
      <c r="FF114" s="15">
        <f ca="1">IF(OR(ER114=0,EW114=0,ES114=0,EX114=0),$AM114-FB114-FC114-FD114-FH114,)</f>
        <v>0</v>
      </c>
      <c r="FG114" s="15">
        <f ca="1">SUM(FB114:FF114)</f>
        <v>15970.913294603972</v>
      </c>
      <c r="FH114" s="15">
        <f ca="1">IF($V114&lt;&gt;0,IF($V114&gt;0,$W114/$V114,-$W114/$V114))*$AH114</f>
        <v>62482.316705396181</v>
      </c>
      <c r="FI114" s="15">
        <f ca="1">SUM(FG114:FH114)</f>
        <v>78453.230000000156</v>
      </c>
      <c r="FJ114" s="20"/>
      <c r="FK114" s="85">
        <f ca="1">BL114+CK114+DJ114+EI114+FH114</f>
        <v>907454.07597191597</v>
      </c>
      <c r="FL114" s="21"/>
      <c r="FM114" s="22"/>
      <c r="FN114" s="104">
        <f ca="1">_xll.DBRW($B$3,$R$37,$R$38,$R$40,$R$41,$R$42,$Q114,FN$2,FN$4,FN$3)</f>
        <v>1453211.2299999981</v>
      </c>
      <c r="FO114" s="105">
        <f ca="1">IF(U114&lt;&gt;0,FN114/U114,0)</f>
        <v>0.20697890057554477</v>
      </c>
      <c r="FP114" s="104">
        <f ca="1">_xll.DBRW($B$3,$R$37,$R$38,$R$40,$R$41,$R$42,$Q114,FP$2,FP$4,FP$3)</f>
        <v>1504070</v>
      </c>
      <c r="FQ114" s="105">
        <f ca="1">IF(V114&lt;&gt;0,FP114/V114,0)</f>
        <v>0.1849031172427901</v>
      </c>
      <c r="FR114" s="86">
        <f ca="1">FN114-FP114</f>
        <v>-50858.770000001881</v>
      </c>
      <c r="FS114" s="103">
        <f ca="1">(FO114-FQ114)*100</f>
        <v>2.2075783332754675</v>
      </c>
      <c r="FT114" s="23"/>
      <c r="FV114" s="37"/>
      <c r="FW114" s="37"/>
      <c r="FX114" s="37"/>
      <c r="FY114" s="37"/>
      <c r="FZ114" s="37"/>
      <c r="GA114" s="37"/>
      <c r="GB114" s="37"/>
      <c r="GC114" s="37"/>
      <c r="GD114" s="37"/>
      <c r="GE114" s="37"/>
      <c r="GF114" s="37"/>
      <c r="GG114" s="37"/>
      <c r="GH114" s="37"/>
    </row>
    <row r="115" spans="1:190" ht="15" hidden="1" customHeight="1" x14ac:dyDescent="0.25">
      <c r="A115">
        <f ca="1">IF(ROW()=ROW($A$60),0,1)</f>
        <v>1</v>
      </c>
      <c r="D115" s="30"/>
      <c r="E115" s="30"/>
      <c r="F115" s="30">
        <f ca="1">IF(A115&lt;&gt;0,IF((AO115+BN115+CM115+DL115+EK115)&lt;&gt;0,ROUND((1-(AO115+BN115+CM115+DL115+EK115))-FO115,5),"VERIF. ELIGIBILITE PMM"),"CHECK "&amp;D100)</f>
        <v>0</v>
      </c>
      <c r="G115" s="30"/>
      <c r="H115" s="30"/>
      <c r="I115" s="30"/>
      <c r="J115" s="30">
        <f ca="1">IF(A115&lt;&gt;0,IF((AP115+BO115+CN115+DM115+EL115)&lt;&gt;0,ROUND((1-(AP115+BO115+CN115+DM115+EL115))-FQ115,5),"VERIF. ELIGIBILITE PMM"),"CHECK "&amp;D101)</f>
        <v>0</v>
      </c>
      <c r="K115" s="30">
        <f ca="1">IF(A115&lt;&gt;0,ROUND(W115+AR115+BQ115+CP115+DO115+EN115+FK115-FR115,5),"CHECK ")</f>
        <v>0</v>
      </c>
      <c r="L115" s="4"/>
      <c r="M115" s="9"/>
      <c r="N115" s="10"/>
      <c r="O115" s="9"/>
      <c r="P115" s="11"/>
      <c r="Q115" s="130" t="s">
        <v>378</v>
      </c>
      <c r="R115" s="130"/>
      <c r="S115" s="12"/>
      <c r="T115" s="13"/>
      <c r="U115" s="84">
        <f ca="1">_xll.DBRW($B$3,$R$37,$R$38,$R$40,$R$41,$R$42,$Q115,U$2,U$4,U$3)</f>
        <v>20939436.930000007</v>
      </c>
      <c r="V115" s="84">
        <f ca="1">_xll.DBRW($B$3,$R$37,$R$38,$R$40,$R$41,$R$42,$Q115,V$2,V$4,V$3)</f>
        <v>22046144.365600005</v>
      </c>
      <c r="W115" s="85">
        <f ca="1">U115-V115</f>
        <v>-1106707.4355999976</v>
      </c>
      <c r="X115" s="106">
        <f ca="1">IF(V115&lt;&gt;0,W115/V115,0)</f>
        <v>-5.0199591241308544E-2</v>
      </c>
      <c r="Y115" s="15">
        <f ca="1">_xll.DBRW($B$3,$R$37,$R$38,$R$40,$R$41,$R$42,$Q115,Y$2,Y$4,Y$3)</f>
        <v>-6931046.4700000007</v>
      </c>
      <c r="Z115" s="15">
        <f ca="1">_xll.DBRW($B$3,$R$37,$R$38,$R$40,$R$41,$R$42,$Q115,Z$2,Z$4,Z$3)</f>
        <v>-1801555.5299999991</v>
      </c>
      <c r="AA115" s="15">
        <f ca="1">_xll.DBRW($B$3,$R$37,$R$38,$R$40,$R$41,$R$42,$Q115,AA$2,AA$4,AA$3)</f>
        <v>-1733121.0699999996</v>
      </c>
      <c r="AB115" s="15">
        <f ca="1">_xll.DBRW($B$3,$R$37,$R$38,$R$40,$R$41,$R$42,$Q115,AB$2,AB$4,AB$3)</f>
        <v>-2577145.5300000012</v>
      </c>
      <c r="AC115" s="15">
        <f ca="1">_xll.DBRW($B$3,$R$37,$R$38,$R$40,$R$41,$R$42,$Q115,AC$2,AC$4,AC$3)</f>
        <v>-3969801.82</v>
      </c>
      <c r="AD115" s="15">
        <f ca="1">_xll.DBRW($B$3,$R$37,$R$38,$R$40,$R$41,$R$42,$Q115,AD$2,AD$4,AD$3)</f>
        <v>-6708099</v>
      </c>
      <c r="AE115" s="15">
        <f ca="1">_xll.DBRW($B$3,$R$37,$R$38,$R$40,$R$41,$R$42,$Q115,AE$2,AE$4,AE$3)</f>
        <v>-1856469.6759999993</v>
      </c>
      <c r="AF115" s="15">
        <f ca="1">_xll.DBRW($B$3,$R$37,$R$38,$R$40,$R$41,$R$42,$Q115,AF$2,AF$4,AF$3)</f>
        <v>-1813886.20967816</v>
      </c>
      <c r="AG115" s="15">
        <f ca="1">_xll.DBRW($B$3,$R$37,$R$38,$R$40,$R$41,$R$42,$Q115,AG$2,AG$4,AG$3)</f>
        <v>-2661066.64</v>
      </c>
      <c r="AH115" s="15">
        <f ca="1">_xll.DBRW($B$3,$R$37,$R$38,$R$40,$R$41,$R$42,$Q115,AH$2,AH$4,AH$3)</f>
        <v>-4204993.6400000006</v>
      </c>
      <c r="AI115" s="15">
        <f ca="1">Y115-AD115</f>
        <v>-222947.47000000067</v>
      </c>
      <c r="AJ115" s="15">
        <f ca="1">Z115-AE115</f>
        <v>54914.146000000183</v>
      </c>
      <c r="AK115" s="15">
        <f ca="1">AA115-AF115</f>
        <v>80765.139678160427</v>
      </c>
      <c r="AL115" s="15">
        <f ca="1">AB115-AG115</f>
        <v>83921.109999998938</v>
      </c>
      <c r="AM115" s="15">
        <f ca="1">AC115-AH115</f>
        <v>235191.82000000076</v>
      </c>
      <c r="AN115" s="20"/>
      <c r="AO115" s="16">
        <f ca="1">_xll.DBRW($B$3,$R$37,$R$38,$R$40,$R$41,$R$42,$Q115,AO$2,AO$4,AO$3)</f>
        <v>0.33100443403374746</v>
      </c>
      <c r="AP115" s="16">
        <f ca="1">_xll.DBRW($B$3,$R$37,$R$38,$R$40,$R$41,$R$42,$Q115,AP$2,AP$4,AP$3)</f>
        <v>0.30427538206939586</v>
      </c>
      <c r="AQ115" s="17">
        <f ca="1">-(AO115-AP115)*100</f>
        <v>-2.6729051964351602</v>
      </c>
      <c r="AR115" s="14">
        <f ca="1">$Y115-$AD115-BL115</f>
        <v>-559691.29780623131</v>
      </c>
      <c r="AS115" s="18">
        <f ca="1">_xll.DBRW($B$3,$R$37,$R$38,$R$40,$R$41,$R$42,$Q115,AS$2,AS$4,AS$3)</f>
        <v>31.080304268354094</v>
      </c>
      <c r="AT115" s="19">
        <f ca="1">_xll.DBRW($B$3,$R$37,$R$38,$R$40,$R$41,$R$42,$Q115,AT$2,AT$4,AT$3)</f>
        <v>5.0317651462691342E-2</v>
      </c>
      <c r="AU115" s="18">
        <f ca="1">_xll.DBRW($B$3,$R$37,$R$38,$R$40,$R$41,$R$42,$Q115,AU$2,AU$4,AU$3)</f>
        <v>4.724673619840372</v>
      </c>
      <c r="AV115" s="15">
        <f ca="1">_xll.DBRW($B$3,$R$37,$R$38,$R$40,$R$41,$R$42,$Q115,AV$2,AV$4,AV$3)</f>
        <v>223004.46000000002</v>
      </c>
      <c r="AW115" s="15">
        <f ca="1">_xll.DBRW($B$3,$R$37,$R$38,$R$40,$R$41,$R$42,$Q115,AW$2,AW$4,AW$3)</f>
        <v>4431933</v>
      </c>
      <c r="AX115" s="18">
        <f ca="1">_xll.DBRW($B$3,$R$37,$R$38,$R$40,$R$41,$R$42,$Q115,AX$2,AX$4,AX$3)</f>
        <v>23.010609833906187</v>
      </c>
      <c r="AY115" s="19">
        <f ca="1">_xll.DBRW($B$3,$R$37,$R$38,$R$40,$R$41,$R$42,$Q115,AY$2,AY$4,AY$3)</f>
        <v>5.2223121900885669E-2</v>
      </c>
      <c r="AZ115" s="18">
        <f ca="1">_xll.DBRW($B$3,$R$37,$R$38,$R$40,$R$41,$R$42,$Q115,AZ$2,AZ$4,AZ$3)</f>
        <v>3.9493365325747378</v>
      </c>
      <c r="BA115" s="15">
        <f ca="1">_xll.DBRW($B$3,$R$37,$R$38,$R$40,$R$41,$R$42,$Q115,BA$2,BA$4,BA$3)</f>
        <v>291522</v>
      </c>
      <c r="BB115" s="15">
        <f ca="1">_xll.DBRW($B$3,$R$37,$R$38,$R$40,$R$41,$R$42,$Q115,BB$2,BB$4,BB$3)</f>
        <v>5582240</v>
      </c>
      <c r="BC115" s="18">
        <f ca="1">AS115-AX115</f>
        <v>8.0696944344479071</v>
      </c>
      <c r="BD115" s="18">
        <f ca="1">AT115-AY115</f>
        <v>-1.9054704381943274E-3</v>
      </c>
      <c r="BE115" s="18">
        <f ca="1">AU115-AZ115</f>
        <v>0.77533708726563422</v>
      </c>
      <c r="BF115" s="15">
        <f ca="1">IF(AND(AV115&lt;&gt;0,BA115&lt;&gt;0),-1*BC115*AV115,0)</f>
        <v>-1799577.8497190611</v>
      </c>
      <c r="BG115" s="15">
        <f ca="1">IF(AND(AV115&lt;&gt;0,BA115&lt;&gt;0,AW115&lt;&gt;0,BB115&lt;&gt;0),BD115/AY115*$Y115,)</f>
        <v>252893.80783097472</v>
      </c>
      <c r="BH115" s="15">
        <f ca="1">IF(AND(AW115&lt;&gt;0,BB115&lt;&gt;0),BE115*AO115*AW115,)</f>
        <v>1137411.3460844983</v>
      </c>
      <c r="BI115" s="15">
        <f ca="1">IF(AND(AV115&lt;&gt;0,BA115&lt;&gt;0,AW115&lt;&gt;0,BB115&lt;&gt;0),$AI115-BF115-BG115-BH115-BL115,)</f>
        <v>-150418.60200264322</v>
      </c>
      <c r="BJ115" s="15">
        <f ca="1">IF(OR(AV115=0,BA115=0,AW115=0,BB115=0),$AI115-BF115-BG115-BH115-BL115,)</f>
        <v>0</v>
      </c>
      <c r="BK115" s="15">
        <f ca="1">SUM(BF115:BJ115)</f>
        <v>-559691.29780623131</v>
      </c>
      <c r="BL115" s="15">
        <f ca="1">IF($V115&lt;&gt;0,IF($V115&gt;0,$W115/$V115,-$W115/$V115))*$AD115</f>
        <v>336743.82780623058</v>
      </c>
      <c r="BM115" s="15">
        <f ca="1">SUM(BK115:BL115)</f>
        <v>-222947.47000000073</v>
      </c>
      <c r="BN115" s="16">
        <f ca="1">_xll.DBRW($B$3,$R$37,$R$38,$R$40,$R$41,$R$42,$Q115,BN$2,BN$4,BN$3)</f>
        <v>8.6036483981042744E-2</v>
      </c>
      <c r="BO115" s="16">
        <f ca="1">_xll.DBRW($B$3,$R$37,$R$38,$R$40,$R$41,$R$42,$Q115,BO$2,BO$4,BO$3)</f>
        <v>8.4208360664496384E-2</v>
      </c>
      <c r="BP115" s="17">
        <f ca="1">-(BN115-BO115)*100</f>
        <v>-0.18281233165463595</v>
      </c>
      <c r="BQ115" s="14">
        <f ca="1">$Z115-$AE115-CK115</f>
        <v>-38279.87288708429</v>
      </c>
      <c r="BR115" s="15">
        <f ca="1">_xll.DBRW($B$3,$R$37,$R$38,$R$40,$R$41,$R$42,$Q115,BR$2,BR$4,BR$3)</f>
        <v>0.40649430620905141</v>
      </c>
      <c r="BS115" s="15">
        <f ca="1">_xll.DBRW($B$3,$R$37,$R$38,$R$40,$R$41,$R$42,$Q115,BS$2,BS$4,BS$3)</f>
        <v>1</v>
      </c>
      <c r="BT115" s="15">
        <f ca="1">_xll.DBRW($B$3,$R$37,$R$38,$R$40,$R$41,$R$42,$Q115,BT$2,BT$4,BT$3)</f>
        <v>4.724673619840372</v>
      </c>
      <c r="BU115" s="15">
        <f ca="1">_xll.DBRW($B$3,$R$37,$R$38,$R$40,$R$41,$R$42,$Q115,BU$2,BU$4,BU$3)</f>
        <v>4431933</v>
      </c>
      <c r="BV115" s="15">
        <f ca="1">_xll.DBRW($B$3,$R$37,$R$38,$R$40,$R$41,$R$42,$Q115,BV$2,BV$4,BV$3)</f>
        <v>4431933</v>
      </c>
      <c r="BW115" s="15">
        <f ca="1">_xll.DBRW($B$3,$R$37,$R$38,$R$40,$R$41,$R$42,$Q115,BW$2,BW$4,BW$3)</f>
        <v>0.33256715512052509</v>
      </c>
      <c r="BX115" s="15">
        <f ca="1">_xll.DBRW($B$3,$R$37,$R$38,$R$40,$R$41,$R$42,$Q115,BX$2,BX$4,BX$3)</f>
        <v>1</v>
      </c>
      <c r="BY115" s="15">
        <f ca="1">_xll.DBRW($B$3,$R$37,$R$38,$R$40,$R$41,$R$42,$Q115,BY$2,BY$4,BY$3)</f>
        <v>3.9493365325747378</v>
      </c>
      <c r="BZ115" s="15">
        <f ca="1">_xll.DBRW($B$3,$R$37,$R$38,$R$40,$R$41,$R$42,$Q115,BZ$2,BZ$4,BZ$3)</f>
        <v>5582240</v>
      </c>
      <c r="CA115" s="15">
        <f ca="1">_xll.DBRW($B$3,$R$37,$R$38,$R$40,$R$41,$R$42,$Q115,CA$2,CA$4,CA$3)</f>
        <v>5582240</v>
      </c>
      <c r="CB115" s="15">
        <f ca="1">BR115-BW115</f>
        <v>7.3927151088526322E-2</v>
      </c>
      <c r="CC115" s="15">
        <f ca="1">BS115-BX115</f>
        <v>0</v>
      </c>
      <c r="CD115" s="15">
        <f ca="1">BT115-BY115</f>
        <v>0.77533708726563422</v>
      </c>
      <c r="CE115" s="15">
        <f ca="1">IF(AND(BU115&lt;&gt;0,BZ115&lt;&gt;0),-1*CB115*BU115,0)</f>
        <v>-327640.18050522573</v>
      </c>
      <c r="CF115" s="15">
        <f ca="1">IF(AND(BU115&lt;&gt;0,BZ115&lt;&gt;0,BV115&lt;&gt;0,CA115&lt;&gt;0),CC115/BX115*$Z115,)</f>
        <v>0</v>
      </c>
      <c r="CG115" s="15">
        <f ca="1">IF(AND(BV115&lt;&gt;0,CA115&lt;&gt;0),CD115*BN115*BV115,)</f>
        <v>295642.18178200605</v>
      </c>
      <c r="CH115" s="15">
        <f ca="1">IF(AND(BU115&lt;&gt;0,BZ115&lt;&gt;0,BV115&lt;&gt;0,CA115&lt;&gt;0),$AJ115-CE115-CF115-CG115-CK115,)</f>
        <v>-6281.874163864617</v>
      </c>
      <c r="CI115" s="15">
        <f ca="1">IF(OR(BU115=0,BZ115=0,BV115=0,CA115=0),$AJ115-CE115-CF115-CG115-CK115,)</f>
        <v>0</v>
      </c>
      <c r="CJ115" s="15">
        <f ca="1">SUM(CE115:CI115)</f>
        <v>-38279.87288708429</v>
      </c>
      <c r="CK115" s="15">
        <f ca="1">IF($V115&lt;&gt;0,IF($V115&gt;0,$W115/$V115,-$W115/$V115))*$AE115</f>
        <v>93194.018887084472</v>
      </c>
      <c r="CL115" s="15">
        <f ca="1">SUM(CJ115:CK115)</f>
        <v>54914.146000000183</v>
      </c>
      <c r="CM115" s="16">
        <f ca="1">_xll.DBRW($B$3,$R$37,$R$38,$R$40,$R$41,$R$42,$Q115,CM$2,CM$4,CM$3)</f>
        <v>8.2768274800978633E-2</v>
      </c>
      <c r="CN115" s="16">
        <f ca="1">_xll.DBRW($B$3,$R$37,$R$38,$R$40,$R$41,$R$42,$Q115,CN$2,CN$4,CN$3)</f>
        <v>8.2276799951853788E-2</v>
      </c>
      <c r="CO115" s="17">
        <f ca="1">-(CM115-CN115)*100</f>
        <v>-4.9147484912484551E-2</v>
      </c>
      <c r="CP115" s="14">
        <f ca="1">$AA115-$AF115-DJ115</f>
        <v>-10291.206605929692</v>
      </c>
      <c r="CQ115" s="15">
        <f ca="1">_xll.DBRW($B$3,$R$37,$R$38,$R$40,$R$41,$R$42,$Q115,CQ$2,CQ$4,CQ$3)</f>
        <v>1.1817142796751163</v>
      </c>
      <c r="CR115" s="15">
        <f ca="1">_xll.DBRW($B$3,$R$37,$R$38,$R$40,$R$41,$R$42,$Q115,CR$2,CR$4,CR$3)</f>
        <v>0.33092016508372307</v>
      </c>
      <c r="CS115" s="15">
        <f ca="1">_xll.DBRW($B$3,$R$37,$R$38,$R$40,$R$41,$R$42,$Q115,CS$2,CS$4,CS$3)</f>
        <v>4.724673619840372</v>
      </c>
      <c r="CT115" s="15">
        <f ca="1">_xll.DBRW($B$3,$R$37,$R$38,$R$40,$R$41,$R$42,$Q115,CT$2,CT$4,CT$3)</f>
        <v>1466616</v>
      </c>
      <c r="CU115" s="15">
        <f ca="1">_xll.DBRW($B$3,$R$37,$R$38,$R$40,$R$41,$R$42,$Q115,CU$2,CU$4,CU$3)</f>
        <v>4431933</v>
      </c>
      <c r="CV115" s="15">
        <f ca="1">_xll.DBRW($B$3,$R$37,$R$38,$R$40,$R$41,$R$42,$Q115,CV$2,CV$4,CV$3)</f>
        <v>0.97593723401719779</v>
      </c>
      <c r="CW115" s="15">
        <f ca="1">_xll.DBRW($B$3,$R$37,$R$38,$R$40,$R$41,$R$42,$Q115,CW$2,CW$4,CW$3)</f>
        <v>0.33295048134978072</v>
      </c>
      <c r="CX115" s="15">
        <f ca="1">_xll.DBRW($B$3,$R$37,$R$38,$R$40,$R$41,$R$42,$Q115,CX$2,CX$4,CX$3)</f>
        <v>3.9493365325747378</v>
      </c>
      <c r="CY115" s="15">
        <f ca="1">_xll.DBRW($B$3,$R$37,$R$38,$R$40,$R$41,$R$42,$Q115,CY$2,CY$4,CY$3)</f>
        <v>1858609.49501</v>
      </c>
      <c r="CZ115" s="15">
        <f ca="1">_xll.DBRW($B$3,$R$37,$R$38,$R$40,$R$41,$R$42,$Q115,CZ$2,CZ$4,CZ$3)</f>
        <v>5582240</v>
      </c>
      <c r="DA115" s="15">
        <f ca="1">CQ115-CV115</f>
        <v>0.20577704565791854</v>
      </c>
      <c r="DB115" s="15">
        <f ca="1">CR115-CW115</f>
        <v>-2.0303162660576524E-3</v>
      </c>
      <c r="DC115" s="15">
        <f ca="1">CS115-CX115</f>
        <v>0.77533708726563422</v>
      </c>
      <c r="DD115" s="15">
        <f ca="1">IF(AND(CT115&lt;&gt;0,CY115&lt;&gt;0),-1*DA115*CT115,0)</f>
        <v>-301795.90759463387</v>
      </c>
      <c r="DE115" s="15">
        <f ca="1">IF(AND(CT115&lt;&gt;0,CY115&lt;&gt;0,CU115&lt;&gt;0,CZ115&lt;&gt;0),DB115/CW115*$AA115,)</f>
        <v>10568.490200714226</v>
      </c>
      <c r="DF115" s="15">
        <f ca="1">IF(AND(CU115&lt;&gt;0,CZ115&lt;&gt;0),DC115*CM115*CU115,)</f>
        <v>284411.8240569387</v>
      </c>
      <c r="DG115" s="15">
        <f ca="1">IF(AND(CT115&lt;&gt;0,CY115&lt;&gt;0,CU115&lt;&gt;0,CZ115&lt;&gt;0),$AK115-DD115-DE115-DF115-DJ115,)</f>
        <v>-3475.6132689487276</v>
      </c>
      <c r="DH115" s="15">
        <f ca="1">IF(OR(CT115=0,CY115=0,CU115=0,CZ115=0),$AK115-DD115-DE115-DF115-DJ115,)</f>
        <v>0</v>
      </c>
      <c r="DI115" s="15">
        <f ca="1">SUM(DD115:DH115)</f>
        <v>-10291.206605929692</v>
      </c>
      <c r="DJ115" s="15">
        <f ca="1">IF($V115&lt;&gt;0,IF($V115&gt;0,$W115/$V115,-$W115/$V115))*$AF115</f>
        <v>91056.346284090119</v>
      </c>
      <c r="DK115" s="15">
        <f ca="1">SUM(DI115:DJ115)</f>
        <v>80765.139678160427</v>
      </c>
      <c r="DL115" s="16">
        <f ca="1">_xll.DBRW($B$3,$R$37,$R$38,$R$40,$R$41,$R$42,$Q115,DL$2,DL$4,DL$3)</f>
        <v>0.1230761619147321</v>
      </c>
      <c r="DM115" s="16">
        <f ca="1">_xll.DBRW($B$3,$R$37,$R$38,$R$40,$R$41,$R$42,$Q115,DM$2,DM$4,DM$3)</f>
        <v>0.1207044005459853</v>
      </c>
      <c r="DN115" s="17">
        <f ca="1">-(DL115-DM115)*100</f>
        <v>-0.2371761368746797</v>
      </c>
      <c r="DO115" s="14">
        <f ca="1">$AB115-$AG115-EI115</f>
        <v>-49663.347593883431</v>
      </c>
      <c r="DP115" s="15">
        <f ca="1">_xll.DBRW($B$3,$R$37,$R$38,$R$40,$R$41,$R$42,$Q115,DP$2,DP$4,DP$3)</f>
        <v>0.89891227293021203</v>
      </c>
      <c r="DQ115" s="15">
        <f ca="1">_xll.DBRW($B$3,$R$37,$R$38,$R$40,$R$41,$R$42,$Q115,DQ$2,DQ$4,DQ$3)</f>
        <v>0.64688703552152071</v>
      </c>
      <c r="DR115" s="15">
        <f ca="1">_xll.DBRW($B$3,$R$37,$R$38,$R$40,$R$41,$R$42,$Q115,DR$2,DR$4,DR$3)</f>
        <v>4.724673619840372</v>
      </c>
      <c r="DS115" s="15">
        <f ca="1">_xll.DBRW($B$3,$R$37,$R$38,$R$40,$R$41,$R$42,$Q115,DS$2,DS$4,DS$3)</f>
        <v>2866960</v>
      </c>
      <c r="DT115" s="15">
        <f ca="1">_xll.DBRW($B$3,$R$37,$R$38,$R$40,$R$41,$R$42,$Q115,DT$2,DT$4,DT$3)</f>
        <v>4431933</v>
      </c>
      <c r="DU115" s="15">
        <f ca="1">_xll.DBRW($B$3,$R$37,$R$38,$R$40,$R$41,$R$42,$Q115,DU$2,DU$4,DU$3)</f>
        <v>0.72322992210728865</v>
      </c>
      <c r="DV115" s="15">
        <f ca="1">_xll.DBRW($B$3,$R$37,$R$38,$R$40,$R$41,$R$42,$Q115,DV$2,DV$4,DV$3)</f>
        <v>0.65912966837685227</v>
      </c>
      <c r="DW115" s="15">
        <f ca="1">_xll.DBRW($B$3,$R$37,$R$38,$R$40,$R$41,$R$42,$Q115,DW$2,DW$4,DW$3)</f>
        <v>3.9493365325747378</v>
      </c>
      <c r="DX115" s="15">
        <f ca="1">_xll.DBRW($B$3,$R$37,$R$38,$R$40,$R$41,$R$42,$Q115,DX$2,DX$4,DX$3)</f>
        <v>3679420</v>
      </c>
      <c r="DY115" s="15">
        <f ca="1">_xll.DBRW($B$3,$R$37,$R$38,$R$40,$R$41,$R$42,$Q115,DY$2,DY$4,DY$3)</f>
        <v>5582240</v>
      </c>
      <c r="DZ115" s="15">
        <f ca="1">DP115-DU115</f>
        <v>0.17568235082292338</v>
      </c>
      <c r="EA115" s="15">
        <f ca="1">DQ115-DV115</f>
        <v>-1.2242632855331559E-2</v>
      </c>
      <c r="EB115" s="15">
        <f ca="1">DR115-DW115</f>
        <v>0.77533708726563422</v>
      </c>
      <c r="EC115" s="15">
        <f ca="1">IF(AND(DS115&lt;&gt;0,DX115&lt;&gt;0),-1*DZ115*DS115,0)</f>
        <v>-503674.27251528844</v>
      </c>
      <c r="ED115" s="15">
        <f ca="1">IF(AND(DS115&lt;&gt;0,DX115&lt;&gt;0,DT115&lt;&gt;0,DY115&lt;&gt;0),EA115/DV115*$AB115,)</f>
        <v>47867.738401527713</v>
      </c>
      <c r="EE115" s="15">
        <f ca="1">IF(AND(DT115&lt;&gt;0,DY115&lt;&gt;0),EB115*DL115*DT115,)</f>
        <v>422919.47962267062</v>
      </c>
      <c r="EF115" s="15">
        <f ca="1">IF(AND(DS115&lt;&gt;0,DX115&lt;&gt;0,DT115&lt;&gt;0,DY115&lt;&gt;0),$AL115-EC115-ED115-EE115-EI115,)</f>
        <v>-16776.293102793366</v>
      </c>
      <c r="EG115" s="15">
        <f ca="1">IF(OR(DS115=0,DX115=0,DT115=0,DY115=0),$AL115-EC115-ED115-EE115-EI115,)</f>
        <v>0</v>
      </c>
      <c r="EH115" s="15">
        <f ca="1">SUM(EC115:EG115)</f>
        <v>-49663.347593883489</v>
      </c>
      <c r="EI115" s="15">
        <f ca="1">IF($V115&lt;&gt;0,IF($V115&gt;0,$W115/$V115,-$W115/$V115))*$AG115</f>
        <v>133584.45759388237</v>
      </c>
      <c r="EJ115" s="15">
        <f ca="1">SUM(EH115:EI115)</f>
        <v>83921.10999999888</v>
      </c>
      <c r="EK115" s="16">
        <f ca="1">_xll.DBRW($B$3,$R$37,$R$38,$R$40,$R$41,$R$42,$Q115,EK$2,EK$4,EK$3)</f>
        <v>0.18958493646562444</v>
      </c>
      <c r="EL115" s="16">
        <f ca="1">_xll.DBRW($B$3,$R$37,$R$38,$R$40,$R$41,$R$42,$Q115,EL$2,EL$4,EL$3)</f>
        <v>0.19073601126196554</v>
      </c>
      <c r="EM115" s="17">
        <f ca="1">-(EK115-EL115)*100</f>
        <v>0.11510747963411061</v>
      </c>
      <c r="EN115" s="14">
        <f ca="1">$AC115-$AH115-FH115</f>
        <v>24102.858099698613</v>
      </c>
      <c r="EO115" s="15">
        <f ca="1">_xll.DBRW($B$3,$R$37,$R$38,$R$40,$R$41,$R$42,$Q115,EO$2,EO$4,EO$3)</f>
        <v>0.8957269480382487</v>
      </c>
      <c r="EP115" s="15">
        <f ca="1">_xll.DBRW($B$3,$R$37,$R$38,$R$40,$R$41,$R$42,$Q115,EP$2,EP$4,EP$3)</f>
        <v>1</v>
      </c>
      <c r="EQ115" s="15">
        <f ca="1">_xll.DBRW($B$3,$R$37,$R$38,$R$40,$R$41,$R$42,$Q115,EQ$2,EQ$4,EQ$3)</f>
        <v>4.724673619840372</v>
      </c>
      <c r="ER115" s="15">
        <f ca="1">_xll.DBRW($B$3,$R$37,$R$38,$R$40,$R$41,$R$42,$Q115,ER$2,ER$4,ER$3)</f>
        <v>4431933</v>
      </c>
      <c r="ES115" s="15">
        <f ca="1">_xll.DBRW($B$3,$R$37,$R$38,$R$40,$R$41,$R$42,$Q115,ES$2,ES$4,ES$3)</f>
        <v>4431933</v>
      </c>
      <c r="ET115" s="15">
        <f ca="1">_xll.DBRW($B$3,$R$37,$R$38,$R$40,$R$41,$R$42,$Q115,ET$2,ET$4,ET$3)</f>
        <v>0.75328069735446712</v>
      </c>
      <c r="EU115" s="15">
        <f ca="1">_xll.DBRW($B$3,$R$37,$R$38,$R$40,$R$41,$R$42,$Q115,EU$2,EU$4,EU$3)</f>
        <v>1</v>
      </c>
      <c r="EV115" s="15">
        <f ca="1">_xll.DBRW($B$3,$R$37,$R$38,$R$40,$R$41,$R$42,$Q115,EV$2,EV$4,EV$3)</f>
        <v>3.9493365325747378</v>
      </c>
      <c r="EW115" s="15">
        <f ca="1">_xll.DBRW($B$3,$R$37,$R$38,$R$40,$R$41,$R$42,$Q115,EW$2,EW$4,EW$3)</f>
        <v>5582240</v>
      </c>
      <c r="EX115" s="15">
        <f ca="1">_xll.DBRW($B$3,$R$37,$R$38,$R$40,$R$41,$R$42,$Q115,EX$2,EX$4,EX$3)</f>
        <v>5582240</v>
      </c>
      <c r="EY115" s="15">
        <f ca="1">EO115-ET115</f>
        <v>0.14244625068378158</v>
      </c>
      <c r="EZ115" s="15">
        <f ca="1">EP115-EU115</f>
        <v>0</v>
      </c>
      <c r="FA115" s="15">
        <f ca="1">EQ115-EV115</f>
        <v>0.77533708726563422</v>
      </c>
      <c r="FB115" s="15">
        <f ca="1">IF(AND(ER115&lt;&gt;0,EW115&lt;&gt;0),-1*EY115*ER115,0)</f>
        <v>-631312.23913172411</v>
      </c>
      <c r="FC115" s="15">
        <f ca="1">IF(AND(ER115&lt;&gt;0,EW115&lt;&gt;0,ES115&lt;&gt;0,EX115&lt;&gt;0),EZ115/EU115*$AC115,)</f>
        <v>0</v>
      </c>
      <c r="FD115" s="15">
        <f ca="1">IF(AND(ES115&lt;&gt;0,EX115&lt;&gt;0),FA115*EK115*ES115,)</f>
        <v>651459.7256444149</v>
      </c>
      <c r="FE115" s="15">
        <f ca="1">IF(AND(ER115&lt;&gt;0,EW115&lt;&gt;0,ES115&lt;&gt;0,EX115&lt;&gt;0),$AM115-FB115-FC115-FD115-FH115,)</f>
        <v>3955.3715870078304</v>
      </c>
      <c r="FF115" s="15">
        <f ca="1">IF(OR(ER115=0,EW115=0,ES115=0,EX115=0),$AM115-FB115-FC115-FD115-FH115,)</f>
        <v>0</v>
      </c>
      <c r="FG115" s="15">
        <f ca="1">SUM(FB115:FF115)</f>
        <v>24102.858099698613</v>
      </c>
      <c r="FH115" s="15">
        <f ca="1">IF($V115&lt;&gt;0,IF($V115&gt;0,$W115/$V115,-$W115/$V115))*$AH115</f>
        <v>211088.96190030215</v>
      </c>
      <c r="FI115" s="15">
        <f ca="1">SUM(FG115:FH115)</f>
        <v>235191.82000000076</v>
      </c>
      <c r="FJ115" s="20"/>
      <c r="FK115" s="85">
        <f ca="1">BL115+CK115+DJ115+EI115+FH115</f>
        <v>865667.61247158982</v>
      </c>
      <c r="FL115" s="21"/>
      <c r="FM115" s="22"/>
      <c r="FN115" s="104">
        <f ca="1">_xll.DBRW($B$3,$R$37,$R$38,$R$40,$R$41,$R$42,$Q115,FN$2,FN$4,FN$3)</f>
        <v>3926766.5100000086</v>
      </c>
      <c r="FO115" s="105">
        <f ca="1">IF(U115&lt;&gt;0,FN115/U115,0)</f>
        <v>0.18752970880387504</v>
      </c>
      <c r="FP115" s="104">
        <f ca="1">_xll.DBRW($B$3,$R$37,$R$38,$R$40,$R$41,$R$42,$Q115,FP$2,FP$4,FP$3)</f>
        <v>4801629.1999218417</v>
      </c>
      <c r="FQ115" s="105">
        <f ca="1">IF(V115&lt;&gt;0,FP115/V115,0)</f>
        <v>0.21779904550630302</v>
      </c>
      <c r="FR115" s="86">
        <f ca="1">FN115-FP115</f>
        <v>-874862.68992183311</v>
      </c>
      <c r="FS115" s="103">
        <f ca="1">(FO115-FQ115)*100</f>
        <v>-3.0269336702427987</v>
      </c>
      <c r="FT115" s="23"/>
      <c r="FV115" s="37"/>
      <c r="FW115" s="37"/>
      <c r="FX115" s="37"/>
      <c r="FY115" s="37"/>
      <c r="FZ115" s="37"/>
      <c r="GA115" s="37"/>
      <c r="GB115" s="37"/>
      <c r="GC115" s="37"/>
      <c r="GD115" s="37"/>
      <c r="GE115" s="37"/>
      <c r="GF115" s="37"/>
      <c r="GG115" s="37"/>
      <c r="GH115" s="37"/>
    </row>
    <row r="116" spans="1:190" ht="15" hidden="1" customHeight="1" x14ac:dyDescent="0.25">
      <c r="A116">
        <f ca="1">IF(ROW()=ROW($A$60),0,1)</f>
        <v>1</v>
      </c>
      <c r="D116" s="30"/>
      <c r="E116" s="30"/>
      <c r="F116" s="30">
        <f ca="1">IF(A116&lt;&gt;0,IF((AO116+BN116+CM116+DL116+EK116)&lt;&gt;0,ROUND((1-(AO116+BN116+CM116+DL116+EK116))-FO116,5),"VERIF. ELIGIBILITE PMM"),"CHECK "&amp;D101)</f>
        <v>0</v>
      </c>
      <c r="G116" s="30"/>
      <c r="H116" s="30"/>
      <c r="I116" s="30"/>
      <c r="J116" s="30">
        <f ca="1">IF(A116&lt;&gt;0,IF((AP116+BO116+CN116+DM116+EL116)&lt;&gt;0,ROUND((1-(AP116+BO116+CN116+DM116+EL116))-FQ116,5),"VERIF. ELIGIBILITE PMM"),"CHECK "&amp;D102)</f>
        <v>0</v>
      </c>
      <c r="K116" s="30">
        <f ca="1">IF(A116&lt;&gt;0,ROUND(W116+AR116+BQ116+CP116+DO116+EN116+FK116-FR116,5),"CHECK ")</f>
        <v>0</v>
      </c>
      <c r="L116" s="4"/>
      <c r="M116" s="9"/>
      <c r="N116" s="10"/>
      <c r="O116" s="9"/>
      <c r="P116" s="11"/>
      <c r="Q116" s="130" t="s">
        <v>408</v>
      </c>
      <c r="R116" s="130"/>
      <c r="S116" s="12"/>
      <c r="T116" s="13"/>
      <c r="U116" s="84">
        <f ca="1">_xll.DBRW($B$3,$R$37,$R$38,$R$40,$R$41,$R$42,$Q116,U$2,U$4,U$3)</f>
        <v>1776069.0899999999</v>
      </c>
      <c r="V116" s="84">
        <f ca="1">_xll.DBRW($B$3,$R$37,$R$38,$R$40,$R$41,$R$42,$Q116,V$2,V$4,V$3)</f>
        <v>2859084</v>
      </c>
      <c r="W116" s="85">
        <f ca="1">U116-V116</f>
        <v>-1083014.9100000001</v>
      </c>
      <c r="X116" s="106">
        <f ca="1">IF(V116&lt;&gt;0,W116/V116,0)</f>
        <v>-0.37879786323172043</v>
      </c>
      <c r="Y116" s="15">
        <f ca="1">_xll.DBRW($B$3,$R$37,$R$38,$R$40,$R$41,$R$42,$Q116,Y$2,Y$4,Y$3)</f>
        <v>-523230.37000000005</v>
      </c>
      <c r="Z116" s="15">
        <f ca="1">_xll.DBRW($B$3,$R$37,$R$38,$R$40,$R$41,$R$42,$Q116,Z$2,Z$4,Z$3)</f>
        <v>-114777.47999999998</v>
      </c>
      <c r="AA116" s="15">
        <f ca="1">_xll.DBRW($B$3,$R$37,$R$38,$R$40,$R$41,$R$42,$Q116,AA$2,AA$4,AA$3)</f>
        <v>-177946.42000000004</v>
      </c>
      <c r="AB116" s="15">
        <f ca="1">_xll.DBRW($B$3,$R$37,$R$38,$R$40,$R$41,$R$42,$Q116,AB$2,AB$4,AB$3)</f>
        <v>-387688.58</v>
      </c>
      <c r="AC116" s="15">
        <f ca="1">_xll.DBRW($B$3,$R$37,$R$38,$R$40,$R$41,$R$42,$Q116,AC$2,AC$4,AC$3)</f>
        <v>-391441.82</v>
      </c>
      <c r="AD116" s="15">
        <f ca="1">_xll.DBRW($B$3,$R$37,$R$38,$R$40,$R$41,$R$42,$Q116,AD$2,AD$4,AD$3)</f>
        <v>-1003590</v>
      </c>
      <c r="AE116" s="15">
        <f ca="1">_xll.DBRW($B$3,$R$37,$R$38,$R$40,$R$41,$R$42,$Q116,AE$2,AE$4,AE$3)</f>
        <v>-233622</v>
      </c>
      <c r="AF116" s="15">
        <f ca="1">_xll.DBRW($B$3,$R$37,$R$38,$R$40,$R$41,$R$42,$Q116,AF$2,AF$4,AF$3)</f>
        <v>-315389.90066899988</v>
      </c>
      <c r="AG116" s="15">
        <f ca="1">_xll.DBRW($B$3,$R$37,$R$38,$R$40,$R$41,$R$42,$Q116,AG$2,AG$4,AG$3)</f>
        <v>-419290</v>
      </c>
      <c r="AH116" s="15">
        <f ca="1">_xll.DBRW($B$3,$R$37,$R$38,$R$40,$R$41,$R$42,$Q116,AH$2,AH$4,AH$3)</f>
        <v>-598455</v>
      </c>
      <c r="AI116" s="15">
        <f ca="1">Y116-AD116</f>
        <v>480359.62999999995</v>
      </c>
      <c r="AJ116" s="15">
        <f ca="1">Z116-AE116</f>
        <v>118844.52000000002</v>
      </c>
      <c r="AK116" s="15">
        <f ca="1">AA116-AF116</f>
        <v>137443.48066899984</v>
      </c>
      <c r="AL116" s="15">
        <f ca="1">AB116-AG116</f>
        <v>31601.419999999984</v>
      </c>
      <c r="AM116" s="15">
        <f ca="1">AC116-AH116</f>
        <v>207013.18</v>
      </c>
      <c r="AN116" s="20"/>
      <c r="AO116" s="16">
        <f ca="1">_xll.DBRW($B$3,$R$37,$R$38,$R$40,$R$41,$R$42,$Q116,AO$2,AO$4,AO$3)</f>
        <v>0.29460023427354398</v>
      </c>
      <c r="AP116" s="16">
        <f ca="1">_xll.DBRW($B$3,$R$37,$R$38,$R$40,$R$41,$R$42,$Q116,AP$2,AP$4,AP$3)</f>
        <v>0.35101801835832735</v>
      </c>
      <c r="AQ116" s="17">
        <f ca="1">-(AO116-AP116)*100</f>
        <v>5.6417784084783378</v>
      </c>
      <c r="AR116" s="14">
        <f ca="1">$Y116-$AD116-BL116</f>
        <v>100201.88243927766</v>
      </c>
      <c r="AS116" s="18">
        <f ca="1">_xll.DBRW($B$3,$R$37,$R$38,$R$40,$R$41,$R$42,$Q116,AS$2,AS$4,AS$3)</f>
        <v>39.211202871724161</v>
      </c>
      <c r="AT116" s="19">
        <f ca="1">_xll.DBRW($B$3,$R$37,$R$38,$R$40,$R$41,$R$42,$Q116,AT$2,AT$4,AT$3)</f>
        <v>5.0622754840856168E-2</v>
      </c>
      <c r="AU116" s="18">
        <f ca="1">_xll.DBRW($B$3,$R$37,$R$38,$R$40,$R$41,$R$42,$Q116,AU$2,AU$4,AU$3)</f>
        <v>6.7378734945175331</v>
      </c>
      <c r="AV116" s="15">
        <f ca="1">_xll.DBRW($B$3,$R$37,$R$38,$R$40,$R$41,$R$42,$Q116,AV$2,AV$4,AV$3)</f>
        <v>13343.9</v>
      </c>
      <c r="AW116" s="15">
        <f ca="1">_xll.DBRW($B$3,$R$37,$R$38,$R$40,$R$41,$R$42,$Q116,AW$2,AW$4,AW$3)</f>
        <v>263594.90000000002</v>
      </c>
      <c r="AX116" s="18">
        <f ca="1">_xll.DBRW($B$3,$R$37,$R$38,$R$40,$R$41,$R$42,$Q116,AX$2,AX$4,AX$3)</f>
        <v>31.886387757335182</v>
      </c>
      <c r="AY116" s="19">
        <f ca="1">_xll.DBRW($B$3,$R$37,$R$38,$R$40,$R$41,$R$42,$Q116,AY$2,AY$4,AY$3)</f>
        <v>4.5294433145564382E-2</v>
      </c>
      <c r="AZ116" s="18">
        <f ca="1">_xll.DBRW($B$3,$R$37,$R$38,$R$40,$R$41,$R$42,$Q116,AZ$2,AZ$4,AZ$3)</f>
        <v>4.1145348187049775</v>
      </c>
      <c r="BA116" s="15">
        <f ca="1">_xll.DBRW($B$3,$R$37,$R$38,$R$40,$R$41,$R$42,$Q116,BA$2,BA$4,BA$3)</f>
        <v>31473.932000000001</v>
      </c>
      <c r="BB116" s="15">
        <f ca="1">_xll.DBRW($B$3,$R$37,$R$38,$R$40,$R$41,$R$42,$Q116,BB$2,BB$4,BB$3)</f>
        <v>694874.17799999996</v>
      </c>
      <c r="BC116" s="18">
        <f ca="1">AS116-AX116</f>
        <v>7.3248151143889793</v>
      </c>
      <c r="BD116" s="18">
        <f ca="1">AT116-AY116</f>
        <v>5.3283216952917864E-3</v>
      </c>
      <c r="BE116" s="18">
        <f ca="1">AU116-AZ116</f>
        <v>2.6233386758125556</v>
      </c>
      <c r="BF116" s="15">
        <f ca="1">IF(AND(AV116&lt;&gt;0,BA116&lt;&gt;0),-1*BC116*AV116,0)</f>
        <v>-97741.6004048951</v>
      </c>
      <c r="BG116" s="15">
        <f ca="1">IF(AND(AV116&lt;&gt;0,BA116&lt;&gt;0,AW116&lt;&gt;0,BB116&lt;&gt;0),BD116/AY116*$Y116,)</f>
        <v>-61551.48742334063</v>
      </c>
      <c r="BH116" s="15">
        <f ca="1">IF(AND(AW116&lt;&gt;0,BB116&lt;&gt;0),BE116*AO116*AW116,)</f>
        <v>203715.6778169816</v>
      </c>
      <c r="BI116" s="15">
        <f ca="1">IF(AND(AV116&lt;&gt;0,BA116&lt;&gt;0,AW116&lt;&gt;0,BB116&lt;&gt;0),$AI116-BF116-BG116-BH116-BL116,)</f>
        <v>55779.292450531852</v>
      </c>
      <c r="BJ116" s="15">
        <f ca="1">IF(OR(AV116=0,BA116=0,AW116=0,BB116=0),$AI116-BF116-BG116-BH116-BL116,)</f>
        <v>0</v>
      </c>
      <c r="BK116" s="15">
        <f ca="1">SUM(BF116:BJ116)</f>
        <v>100201.88243927772</v>
      </c>
      <c r="BL116" s="15">
        <f ca="1">IF($V116&lt;&gt;0,IF($V116&gt;0,$W116/$V116,-$W116/$V116))*$AD116</f>
        <v>380157.74756072229</v>
      </c>
      <c r="BM116" s="15">
        <f ca="1">SUM(BK116:BL116)</f>
        <v>480359.63</v>
      </c>
      <c r="BN116" s="16">
        <f ca="1">_xll.DBRW($B$3,$R$37,$R$38,$R$40,$R$41,$R$42,$Q116,BN$2,BN$4,BN$3)</f>
        <v>6.462444543753644E-2</v>
      </c>
      <c r="BO116" s="16">
        <f ca="1">_xll.DBRW($B$3,$R$37,$R$38,$R$40,$R$41,$R$42,$Q116,BO$2,BO$4,BO$3)</f>
        <v>8.1712184741686497E-2</v>
      </c>
      <c r="BP116" s="17">
        <f ca="1">-(BN116-BO116)*100</f>
        <v>1.7087739304150058</v>
      </c>
      <c r="BQ116" s="14">
        <f ca="1">$Z116-$AE116-CK116</f>
        <v>30349.005596079034</v>
      </c>
      <c r="BR116" s="15">
        <f ca="1">_xll.DBRW($B$3,$R$37,$R$38,$R$40,$R$41,$R$42,$Q116,BR$2,BR$4,BR$3)</f>
        <v>0.43543133801147127</v>
      </c>
      <c r="BS116" s="15">
        <f ca="1">_xll.DBRW($B$3,$R$37,$R$38,$R$40,$R$41,$R$42,$Q116,BS$2,BS$4,BS$3)</f>
        <v>1</v>
      </c>
      <c r="BT116" s="15">
        <f ca="1">_xll.DBRW($B$3,$R$37,$R$38,$R$40,$R$41,$R$42,$Q116,BT$2,BT$4,BT$3)</f>
        <v>6.7378734945175331</v>
      </c>
      <c r="BU116" s="15">
        <f ca="1">_xll.DBRW($B$3,$R$37,$R$38,$R$40,$R$41,$R$42,$Q116,BU$2,BU$4,BU$3)</f>
        <v>263594.90000000002</v>
      </c>
      <c r="BV116" s="15">
        <f ca="1">_xll.DBRW($B$3,$R$37,$R$38,$R$40,$R$41,$R$42,$Q116,BV$2,BV$4,BV$3)</f>
        <v>263594.90000000002</v>
      </c>
      <c r="BW116" s="15">
        <f ca="1">_xll.DBRW($B$3,$R$37,$R$38,$R$40,$R$41,$R$42,$Q116,BW$2,BW$4,BW$3)</f>
        <v>0.33620762923212266</v>
      </c>
      <c r="BX116" s="15">
        <f ca="1">_xll.DBRW($B$3,$R$37,$R$38,$R$40,$R$41,$R$42,$Q116,BX$2,BX$4,BX$3)</f>
        <v>1</v>
      </c>
      <c r="BY116" s="15">
        <f ca="1">_xll.DBRW($B$3,$R$37,$R$38,$R$40,$R$41,$R$42,$Q116,BY$2,BY$4,BY$3)</f>
        <v>4.1145348187049775</v>
      </c>
      <c r="BZ116" s="15">
        <f ca="1">_xll.DBRW($B$3,$R$37,$R$38,$R$40,$R$41,$R$42,$Q116,BZ$2,BZ$4,BZ$3)</f>
        <v>694874.17799999996</v>
      </c>
      <c r="CA116" s="15">
        <f ca="1">_xll.DBRW($B$3,$R$37,$R$38,$R$40,$R$41,$R$42,$Q116,CA$2,CA$4,CA$3)</f>
        <v>694874.17799999996</v>
      </c>
      <c r="CB116" s="15">
        <f ca="1">BR116-BW116</f>
        <v>9.9223708779348607E-2</v>
      </c>
      <c r="CC116" s="15">
        <f ca="1">BS116-BX116</f>
        <v>0</v>
      </c>
      <c r="CD116" s="15">
        <f ca="1">BT116-BY116</f>
        <v>2.6233386758125556</v>
      </c>
      <c r="CE116" s="15">
        <f ca="1">IF(AND(BU116&lt;&gt;0,BZ116&lt;&gt;0),-1*CB116*BU116,0)</f>
        <v>-26154.863593321519</v>
      </c>
      <c r="CF116" s="15">
        <f ca="1">IF(AND(BU116&lt;&gt;0,BZ116&lt;&gt;0,BV116&lt;&gt;0,CA116&lt;&gt;0),CC116/BX116*$Z116,)</f>
        <v>0</v>
      </c>
      <c r="CG116" s="15">
        <f ca="1">IF(AND(BV116&lt;&gt;0,CA116&lt;&gt;0),CD116*BN116*BV116,)</f>
        <v>44687.71974441209</v>
      </c>
      <c r="CH116" s="15">
        <f ca="1">IF(AND(BU116&lt;&gt;0,BZ116&lt;&gt;0,BV116&lt;&gt;0,CA116&lt;&gt;0),$AJ116-CE116-CF116-CG116-CK116,)</f>
        <v>11816.149444988478</v>
      </c>
      <c r="CI116" s="15">
        <f ca="1">IF(OR(BU116=0,BZ116=0,BV116=0,CA116=0),$AJ116-CE116-CF116-CG116-CK116,)</f>
        <v>0</v>
      </c>
      <c r="CJ116" s="15">
        <f ca="1">SUM(CE116:CI116)</f>
        <v>30349.005596079049</v>
      </c>
      <c r="CK116" s="15">
        <f ca="1">IF($V116&lt;&gt;0,IF($V116&gt;0,$W116/$V116,-$W116/$V116))*$AE116</f>
        <v>88495.514403920984</v>
      </c>
      <c r="CL116" s="15">
        <f ca="1">SUM(CJ116:CK116)</f>
        <v>118844.52000000003</v>
      </c>
      <c r="CM116" s="16">
        <f ca="1">_xll.DBRW($B$3,$R$37,$R$38,$R$40,$R$41,$R$42,$Q116,CM$2,CM$4,CM$3)</f>
        <v>0.100191158667144</v>
      </c>
      <c r="CN116" s="16">
        <f ca="1">_xll.DBRW($B$3,$R$37,$R$38,$R$40,$R$41,$R$42,$Q116,CN$2,CN$4,CN$3)</f>
        <v>0.11031151958774205</v>
      </c>
      <c r="CO116" s="17">
        <f ca="1">-(CM116-CN116)*100</f>
        <v>1.012036092059805</v>
      </c>
      <c r="CP116" s="14">
        <f ca="1">$AA116-$AF116-DJ116</f>
        <v>17974.460210718127</v>
      </c>
      <c r="CQ116" s="15">
        <f ca="1">_xll.DBRW($B$3,$R$37,$R$38,$R$40,$R$41,$R$42,$Q116,CQ$2,CQ$4,CQ$3)</f>
        <v>1.3582896762335595</v>
      </c>
      <c r="CR116" s="15">
        <f ca="1">_xll.DBRW($B$3,$R$37,$R$38,$R$40,$R$41,$R$42,$Q116,CR$2,CR$4,CR$3)</f>
        <v>0.49700396327850038</v>
      </c>
      <c r="CS116" s="15">
        <f ca="1">_xll.DBRW($B$3,$R$37,$R$38,$R$40,$R$41,$R$42,$Q116,CS$2,CS$4,CS$3)</f>
        <v>6.7378734945175331</v>
      </c>
      <c r="CT116" s="15">
        <f ca="1">_xll.DBRW($B$3,$R$37,$R$38,$R$40,$R$41,$R$42,$Q116,CT$2,CT$4,CT$3)</f>
        <v>131007.70999999999</v>
      </c>
      <c r="CU116" s="15">
        <f ca="1">_xll.DBRW($B$3,$R$37,$R$38,$R$40,$R$41,$R$42,$Q116,CU$2,CU$4,CU$3)</f>
        <v>263594.90000000002</v>
      </c>
      <c r="CV116" s="15">
        <f ca="1">_xll.DBRW($B$3,$R$37,$R$38,$R$40,$R$41,$R$42,$Q116,CV$2,CV$4,CV$3)</f>
        <v>1.091364874032055</v>
      </c>
      <c r="CW116" s="15">
        <f ca="1">_xll.DBRW($B$3,$R$37,$R$38,$R$40,$R$41,$R$42,$Q116,CW$2,CW$4,CW$3)</f>
        <v>0.41588344929148752</v>
      </c>
      <c r="CX116" s="15">
        <f ca="1">_xll.DBRW($B$3,$R$37,$R$38,$R$40,$R$41,$R$42,$Q116,CX$2,CX$4,CX$3)</f>
        <v>4.1145348187049775</v>
      </c>
      <c r="CY116" s="15">
        <f ca="1">_xll.DBRW($B$3,$R$37,$R$38,$R$40,$R$41,$R$42,$Q116,CY$2,CY$4,CY$3)</f>
        <v>288986.66997022706</v>
      </c>
      <c r="CZ116" s="15">
        <f ca="1">_xll.DBRW($B$3,$R$37,$R$38,$R$40,$R$41,$R$42,$Q116,CZ$2,CZ$4,CZ$3)</f>
        <v>694874.17799999996</v>
      </c>
      <c r="DA116" s="15">
        <f ca="1">CQ116-CV116</f>
        <v>0.2669248022015045</v>
      </c>
      <c r="DB116" s="15">
        <f ca="1">CR116-CW116</f>
        <v>8.1120513987012866E-2</v>
      </c>
      <c r="DC116" s="15">
        <f ca="1">CS116-CX116</f>
        <v>2.6233386758125556</v>
      </c>
      <c r="DD116" s="15">
        <f ca="1">IF(AND(CT116&lt;&gt;0,CY116&lt;&gt;0),-1*DA116*CT116,0)</f>
        <v>-34969.207078622057</v>
      </c>
      <c r="DE116" s="15">
        <f ca="1">IF(AND(CT116&lt;&gt;0,CY116&lt;&gt;0,CU116&lt;&gt;0,CZ116&lt;&gt;0),DB116/CW116*$AA116,)</f>
        <v>-34709.496319560159</v>
      </c>
      <c r="DF116" s="15">
        <f ca="1">IF(AND(CU116&lt;&gt;0,CZ116&lt;&gt;0),DC116*CM116*CU116,)</f>
        <v>69282.055560737601</v>
      </c>
      <c r="DG116" s="15">
        <f ca="1">IF(AND(CT116&lt;&gt;0,CY116&lt;&gt;0,CU116&lt;&gt;0,CZ116&lt;&gt;0),$AK116-DD116-DE116-DF116-DJ116,)</f>
        <v>18371.108048162743</v>
      </c>
      <c r="DH116" s="15">
        <f ca="1">IF(OR(CT116=0,CY116=0,CU116=0,CZ116=0),$AK116-DD116-DE116-DF116-DJ116,)</f>
        <v>0</v>
      </c>
      <c r="DI116" s="15">
        <f ca="1">SUM(DD116:DH116)</f>
        <v>17974.460210718127</v>
      </c>
      <c r="DJ116" s="15">
        <f ca="1">IF($V116&lt;&gt;0,IF($V116&gt;0,$W116/$V116,-$W116/$V116))*$AF116</f>
        <v>119469.02045828171</v>
      </c>
      <c r="DK116" s="15">
        <f ca="1">SUM(DI116:DJ116)</f>
        <v>137443.48066899984</v>
      </c>
      <c r="DL116" s="16">
        <f ca="1">_xll.DBRW($B$3,$R$37,$R$38,$R$40,$R$41,$R$42,$Q116,DL$2,DL$4,DL$3)</f>
        <v>0.21828462765488479</v>
      </c>
      <c r="DM116" s="16">
        <f ca="1">_xll.DBRW($B$3,$R$37,$R$38,$R$40,$R$41,$R$42,$Q116,DM$2,DM$4,DM$3)</f>
        <v>0.14665186472310712</v>
      </c>
      <c r="DN116" s="17">
        <f ca="1">-(DL116-DM116)*100</f>
        <v>-7.1632762931777672</v>
      </c>
      <c r="DO116" s="14">
        <f ca="1">$AB116-$AG116-EI116</f>
        <v>-127224.73607442807</v>
      </c>
      <c r="DP116" s="15">
        <f ca="1">_xll.DBRW($B$3,$R$37,$R$38,$R$40,$R$41,$R$42,$Q116,DP$2,DP$4,DP$3)</f>
        <v>1.6674835010184981</v>
      </c>
      <c r="DQ116" s="15">
        <f ca="1">_xll.DBRW($B$3,$R$37,$R$38,$R$40,$R$41,$R$42,$Q116,DQ$2,DQ$4,DQ$3)</f>
        <v>0.88203223962223853</v>
      </c>
      <c r="DR116" s="15">
        <f ca="1">_xll.DBRW($B$3,$R$37,$R$38,$R$40,$R$41,$R$42,$Q116,DR$2,DR$4,DR$3)</f>
        <v>6.7378734945175331</v>
      </c>
      <c r="DS116" s="15">
        <f ca="1">_xll.DBRW($B$3,$R$37,$R$38,$R$40,$R$41,$R$42,$Q116,DS$2,DS$4,DS$3)</f>
        <v>232499.20000000001</v>
      </c>
      <c r="DT116" s="15">
        <f ca="1">_xll.DBRW($B$3,$R$37,$R$38,$R$40,$R$41,$R$42,$Q116,DT$2,DT$4,DT$3)</f>
        <v>263594.90000000002</v>
      </c>
      <c r="DU116" s="15">
        <f ca="1">_xll.DBRW($B$3,$R$37,$R$38,$R$40,$R$41,$R$42,$Q116,DU$2,DU$4,DU$3)</f>
        <v>0.7734449991960719</v>
      </c>
      <c r="DV116" s="15">
        <f ca="1">_xll.DBRW($B$3,$R$37,$R$38,$R$40,$R$41,$R$42,$Q116,DV$2,DV$4,DV$3)</f>
        <v>0.78015140605786071</v>
      </c>
      <c r="DW116" s="15">
        <f ca="1">_xll.DBRW($B$3,$R$37,$R$38,$R$40,$R$41,$R$42,$Q116,DW$2,DW$4,DW$3)</f>
        <v>4.1145348187049775</v>
      </c>
      <c r="DX116" s="15">
        <f ca="1">_xll.DBRW($B$3,$R$37,$R$38,$R$40,$R$41,$R$42,$Q116,DX$2,DX$4,DX$3)</f>
        <v>542107.06700000016</v>
      </c>
      <c r="DY116" s="15">
        <f ca="1">_xll.DBRW($B$3,$R$37,$R$38,$R$40,$R$41,$R$42,$Q116,DY$2,DY$4,DY$3)</f>
        <v>694874.17799999996</v>
      </c>
      <c r="DZ116" s="15">
        <f ca="1">DP116-DU116</f>
        <v>0.89403850182242617</v>
      </c>
      <c r="EA116" s="15">
        <f ca="1">DQ116-DV116</f>
        <v>0.10188083356437783</v>
      </c>
      <c r="EB116" s="15">
        <f ca="1">DR116-DW116</f>
        <v>2.6233386758125556</v>
      </c>
      <c r="EC116" s="15">
        <f ca="1">IF(AND(DS116&lt;&gt;0,DX116&lt;&gt;0),-1*DZ116*DS116,0)</f>
        <v>-207863.23644291263</v>
      </c>
      <c r="ED116" s="15">
        <f ca="1">IF(AND(DS116&lt;&gt;0,DX116&lt;&gt;0,DT116&lt;&gt;0,DY116&lt;&gt;0),EA116/DV116*$AB116,)</f>
        <v>-50628.679749967116</v>
      </c>
      <c r="EE116" s="15">
        <f ca="1">IF(AND(DT116&lt;&gt;0,DY116&lt;&gt;0),EB116*DL116*DT116,)</f>
        <v>150943.53536206833</v>
      </c>
      <c r="EF116" s="15">
        <f ca="1">IF(AND(DS116&lt;&gt;0,DX116&lt;&gt;0,DT116&lt;&gt;0,DY116&lt;&gt;0),$AL116-EC116-ED116-EE116-EI116,)</f>
        <v>-19676.355243616679</v>
      </c>
      <c r="EG116" s="15">
        <f ca="1">IF(OR(DS116=0,DX116=0,DT116=0,DY116=0),$AL116-EC116-ED116-EE116-EI116,)</f>
        <v>0</v>
      </c>
      <c r="EH116" s="15">
        <f ca="1">SUM(EC116:EG116)</f>
        <v>-127224.7360744281</v>
      </c>
      <c r="EI116" s="15">
        <f ca="1">IF($V116&lt;&gt;0,IF($V116&gt;0,$W116/$V116,-$W116/$V116))*$AG116</f>
        <v>158826.15607442806</v>
      </c>
      <c r="EJ116" s="15">
        <f ca="1">SUM(EH116:EI116)</f>
        <v>31601.419999999955</v>
      </c>
      <c r="EK116" s="16">
        <f ca="1">_xll.DBRW($B$3,$R$37,$R$38,$R$40,$R$41,$R$42,$Q116,EK$2,EK$4,EK$3)</f>
        <v>0.2203978562568194</v>
      </c>
      <c r="EL116" s="16">
        <f ca="1">_xll.DBRW($B$3,$R$37,$R$38,$R$40,$R$41,$R$42,$Q116,EL$2,EL$4,EL$3)</f>
        <v>0.20931704000302195</v>
      </c>
      <c r="EM116" s="17">
        <f ca="1">-(EK116-EL116)*100</f>
        <v>-1.1080816253797448</v>
      </c>
      <c r="EN116" s="14">
        <f ca="1">$AC116-$AH116-FH116</f>
        <v>-19680.29524033927</v>
      </c>
      <c r="EO116" s="15">
        <f ca="1">_xll.DBRW($B$3,$R$37,$R$38,$R$40,$R$41,$R$42,$Q116,EO$2,EO$4,EO$3)</f>
        <v>1.4850128739213087</v>
      </c>
      <c r="EP116" s="15">
        <f ca="1">_xll.DBRW($B$3,$R$37,$R$38,$R$40,$R$41,$R$42,$Q116,EP$2,EP$4,EP$3)</f>
        <v>1</v>
      </c>
      <c r="EQ116" s="15">
        <f ca="1">_xll.DBRW($B$3,$R$37,$R$38,$R$40,$R$41,$R$42,$Q116,EQ$2,EQ$4,EQ$3)</f>
        <v>6.7378734945175331</v>
      </c>
      <c r="ER116" s="15">
        <f ca="1">_xll.DBRW($B$3,$R$37,$R$38,$R$40,$R$41,$R$42,$Q116,ER$2,ER$4,ER$3)</f>
        <v>263594.90000000002</v>
      </c>
      <c r="ES116" s="15">
        <f ca="1">_xll.DBRW($B$3,$R$37,$R$38,$R$40,$R$41,$R$42,$Q116,ES$2,ES$4,ES$3)</f>
        <v>263594.90000000002</v>
      </c>
      <c r="ET116" s="15">
        <f ca="1">_xll.DBRW($B$3,$R$37,$R$38,$R$40,$R$41,$R$42,$Q116,ET$2,ET$4,ET$3)</f>
        <v>0.86124224924069637</v>
      </c>
      <c r="EU116" s="15">
        <f ca="1">_xll.DBRW($B$3,$R$37,$R$38,$R$40,$R$41,$R$42,$Q116,EU$2,EU$4,EU$3)</f>
        <v>1</v>
      </c>
      <c r="EV116" s="15">
        <f ca="1">_xll.DBRW($B$3,$R$37,$R$38,$R$40,$R$41,$R$42,$Q116,EV$2,EV$4,EV$3)</f>
        <v>4.1145348187049775</v>
      </c>
      <c r="EW116" s="15">
        <f ca="1">_xll.DBRW($B$3,$R$37,$R$38,$R$40,$R$41,$R$42,$Q116,EW$2,EW$4,EW$3)</f>
        <v>694874.17799999996</v>
      </c>
      <c r="EX116" s="15">
        <f ca="1">_xll.DBRW($B$3,$R$37,$R$38,$R$40,$R$41,$R$42,$Q116,EX$2,EX$4,EX$3)</f>
        <v>694874.17799999996</v>
      </c>
      <c r="EY116" s="15">
        <f ca="1">EO116-ET116</f>
        <v>0.62377062468061228</v>
      </c>
      <c r="EZ116" s="15">
        <f ca="1">EP116-EU116</f>
        <v>0</v>
      </c>
      <c r="FA116" s="15">
        <f ca="1">EQ116-EV116</f>
        <v>2.6233386758125556</v>
      </c>
      <c r="FB116" s="15">
        <f ca="1">IF(AND(ER116&lt;&gt;0,EW116&lt;&gt;0),-1*EY116*ER116,0)</f>
        <v>-164422.75543562355</v>
      </c>
      <c r="FC116" s="15">
        <f ca="1">IF(AND(ER116&lt;&gt;0,EW116&lt;&gt;0,ES116&lt;&gt;0,EX116&lt;&gt;0),EZ116/EU116*$AC116,)</f>
        <v>0</v>
      </c>
      <c r="FD116" s="15">
        <f ca="1">IF(AND(ES116&lt;&gt;0,EX116&lt;&gt;0),FA116*EK116*ES116,)</f>
        <v>152404.8301844805</v>
      </c>
      <c r="FE116" s="15">
        <f ca="1">IF(AND(ER116&lt;&gt;0,EW116&lt;&gt;0,ES116&lt;&gt;0,EX116&lt;&gt;0),$AM116-FB116-FC116-FD116-FH116,)</f>
        <v>-7662.369989196246</v>
      </c>
      <c r="FF116" s="15">
        <f ca="1">IF(OR(ER116=0,EW116=0,ES116=0,EX116=0),$AM116-FB116-FC116-FD116-FH116,)</f>
        <v>0</v>
      </c>
      <c r="FG116" s="15">
        <f ca="1">SUM(FB116:FF116)</f>
        <v>-19680.295240339299</v>
      </c>
      <c r="FH116" s="15">
        <f ca="1">IF($V116&lt;&gt;0,IF($V116&gt;0,$W116/$V116,-$W116/$V116))*$AH116</f>
        <v>226693.47524033926</v>
      </c>
      <c r="FI116" s="15">
        <f ca="1">SUM(FG116:FH116)</f>
        <v>207013.17999999996</v>
      </c>
      <c r="FJ116" s="20"/>
      <c r="FK116" s="85">
        <f ca="1">BL116+CK116+DJ116+EI116+FH116</f>
        <v>973641.9137376924</v>
      </c>
      <c r="FL116" s="21"/>
      <c r="FM116" s="22"/>
      <c r="FN116" s="104">
        <f ca="1">_xll.DBRW($B$3,$R$37,$R$38,$R$40,$R$41,$R$42,$Q116,FN$2,FN$4,FN$3)</f>
        <v>180984.41999999955</v>
      </c>
      <c r="FO116" s="105">
        <f ca="1">IF(U116&lt;&gt;0,FN116/U116,0)</f>
        <v>0.10190167771007128</v>
      </c>
      <c r="FP116" s="104">
        <f ca="1">_xll.DBRW($B$3,$R$37,$R$38,$R$40,$R$41,$R$42,$Q116,FP$2,FP$4,FP$3)</f>
        <v>288737.09933100024</v>
      </c>
      <c r="FQ116" s="105">
        <f ca="1">IF(V116&lt;&gt;0,FP116/V116,0)</f>
        <v>0.10098937258611508</v>
      </c>
      <c r="FR116" s="86">
        <f ca="1">FN116-FP116</f>
        <v>-107752.67933100069</v>
      </c>
      <c r="FS116" s="103">
        <f ca="1">(FO116-FQ116)*100</f>
        <v>9.1230512395619467E-2</v>
      </c>
      <c r="FT116" s="23"/>
      <c r="FV116" s="37"/>
      <c r="FW116" s="37"/>
      <c r="FX116" s="37"/>
      <c r="FY116" s="37"/>
      <c r="FZ116" s="37"/>
      <c r="GA116" s="37"/>
      <c r="GB116" s="37"/>
      <c r="GC116" s="37"/>
      <c r="GD116" s="37"/>
      <c r="GE116" s="37"/>
      <c r="GF116" s="37"/>
      <c r="GG116" s="37"/>
      <c r="GH116" s="37"/>
    </row>
    <row r="117" spans="1:190" ht="15" hidden="1" customHeight="1" x14ac:dyDescent="0.25">
      <c r="A117">
        <f ca="1">IF(ROW()=ROW($A$60),0,1)</f>
        <v>1</v>
      </c>
      <c r="D117" s="30"/>
      <c r="E117" s="30"/>
      <c r="F117" s="30">
        <f ca="1">IF(A117&lt;&gt;0,IF((AO117+BN117+CM117+DL117+EK117)&lt;&gt;0,ROUND((1-(AO117+BN117+CM117+DL117+EK117))-FO117,5),"VERIF. ELIGIBILITE PMM"),"CHECK "&amp;D102)</f>
        <v>0</v>
      </c>
      <c r="G117" s="30"/>
      <c r="H117" s="30"/>
      <c r="I117" s="30"/>
      <c r="J117" s="30">
        <f ca="1">IF(A117&lt;&gt;0,IF((AP117+BO117+CN117+DM117+EL117)&lt;&gt;0,ROUND((1-(AP117+BO117+CN117+DM117+EL117))-FQ117,5),"VERIF. ELIGIBILITE PMM"),"CHECK "&amp;D103)</f>
        <v>0</v>
      </c>
      <c r="K117" s="30">
        <f ca="1">IF(A117&lt;&gt;0,ROUND(W117+AR117+BQ117+CP117+DO117+EN117+FK117-FR117,5),"CHECK ")</f>
        <v>0</v>
      </c>
      <c r="L117" s="4"/>
      <c r="M117" s="9"/>
      <c r="N117" s="10"/>
      <c r="O117" s="9"/>
      <c r="P117" s="11"/>
      <c r="Q117" s="130" t="s">
        <v>271</v>
      </c>
      <c r="R117" s="130"/>
      <c r="S117" s="12"/>
      <c r="T117" s="13"/>
      <c r="U117" s="84">
        <f ca="1">_xll.DBRW($B$3,$R$37,$R$38,$R$40,$R$41,$R$42,$Q117,U$2,U$4,U$3)</f>
        <v>8778029.8800000027</v>
      </c>
      <c r="V117" s="84">
        <f ca="1">_xll.DBRW($B$3,$R$37,$R$38,$R$40,$R$41,$R$42,$Q117,V$2,V$4,V$3)</f>
        <v>9799629.4300000034</v>
      </c>
      <c r="W117" s="85">
        <f ca="1">U117-V117</f>
        <v>-1021599.5500000007</v>
      </c>
      <c r="X117" s="106">
        <f ca="1">IF(V117&lt;&gt;0,W117/V117,0)</f>
        <v>-0.1042487940281228</v>
      </c>
      <c r="Y117" s="15">
        <f ca="1">_xll.DBRW($B$3,$R$37,$R$38,$R$40,$R$41,$R$42,$Q117,Y$2,Y$4,Y$3)</f>
        <v>-3964597.1799999997</v>
      </c>
      <c r="Z117" s="15">
        <f ca="1">_xll.DBRW($B$3,$R$37,$R$38,$R$40,$R$41,$R$42,$Q117,Z$2,Z$4,Z$3)</f>
        <v>-1221928.5499999996</v>
      </c>
      <c r="AA117" s="15">
        <f ca="1">_xll.DBRW($B$3,$R$37,$R$38,$R$40,$R$41,$R$42,$Q117,AA$2,AA$4,AA$3)</f>
        <v>0</v>
      </c>
      <c r="AB117" s="15">
        <f ca="1">_xll.DBRW($B$3,$R$37,$R$38,$R$40,$R$41,$R$42,$Q117,AB$2,AB$4,AB$3)</f>
        <v>-28722.090000000011</v>
      </c>
      <c r="AC117" s="15">
        <f ca="1">_xll.DBRW($B$3,$R$37,$R$38,$R$40,$R$41,$R$42,$Q117,AC$2,AC$4,AC$3)</f>
        <v>-3220751.09</v>
      </c>
      <c r="AD117" s="15">
        <f ca="1">_xll.DBRW($B$3,$R$37,$R$38,$R$40,$R$41,$R$42,$Q117,AD$2,AD$4,AD$3)</f>
        <v>-4064713.2800000003</v>
      </c>
      <c r="AE117" s="15">
        <f ca="1">_xll.DBRW($B$3,$R$37,$R$38,$R$40,$R$41,$R$42,$Q117,AE$2,AE$4,AE$3)</f>
        <v>-1322620.73</v>
      </c>
      <c r="AF117" s="15">
        <f ca="1">_xll.DBRW($B$3,$R$37,$R$38,$R$40,$R$41,$R$42,$Q117,AF$2,AF$4,AF$3)</f>
        <v>0</v>
      </c>
      <c r="AG117" s="15">
        <f ca="1">_xll.DBRW($B$3,$R$37,$R$38,$R$40,$R$41,$R$42,$Q117,AG$2,AG$4,AG$3)</f>
        <v>-30144</v>
      </c>
      <c r="AH117" s="15">
        <f ca="1">_xll.DBRW($B$3,$R$37,$R$38,$R$40,$R$41,$R$42,$Q117,AH$2,AH$4,AH$3)</f>
        <v>-2776328.0700000012</v>
      </c>
      <c r="AI117" s="15">
        <f ca="1">Y117-AD117</f>
        <v>100116.10000000056</v>
      </c>
      <c r="AJ117" s="15">
        <f ca="1">Z117-AE117</f>
        <v>100692.1800000004</v>
      </c>
      <c r="AK117" s="15">
        <f ca="1">AA117-AF117</f>
        <v>0</v>
      </c>
      <c r="AL117" s="15">
        <f ca="1">AB117-AG117</f>
        <v>1421.9099999999889</v>
      </c>
      <c r="AM117" s="15">
        <f ca="1">AC117-AH117</f>
        <v>-444423.01999999862</v>
      </c>
      <c r="AN117" s="20"/>
      <c r="AO117" s="16">
        <f ca="1">_xll.DBRW($B$3,$R$37,$R$38,$R$40,$R$41,$R$42,$Q117,AO$2,AO$4,AO$3)</f>
        <v>0.45164999825678409</v>
      </c>
      <c r="AP117" s="16">
        <f ca="1">_xll.DBRW($B$3,$R$37,$R$38,$R$40,$R$41,$R$42,$Q117,AP$2,AP$4,AP$3)</f>
        <v>0.41478234549936432</v>
      </c>
      <c r="AQ117" s="17">
        <f ca="1">-(AO117-AP117)*100</f>
        <v>-3.6867652757419767</v>
      </c>
      <c r="AR117" s="14">
        <f ca="1">$Y117-$AD117-BL117</f>
        <v>-323625.35751009494</v>
      </c>
      <c r="AS117" s="18">
        <f ca="1">_xll.DBRW($B$3,$R$37,$R$38,$R$40,$R$41,$R$42,$Q117,AS$2,AS$4,AS$3)</f>
        <v>24.076329537085076</v>
      </c>
      <c r="AT117" s="19">
        <f ca="1">_xll.DBRW($B$3,$R$37,$R$38,$R$40,$R$41,$R$42,$Q117,AT$2,AT$4,AT$3)</f>
        <v>1.1524583791688892</v>
      </c>
      <c r="AU117" s="18">
        <f ca="1">_xll.DBRW($B$3,$R$37,$R$38,$R$40,$R$41,$R$42,$Q117,AU$2,AU$4,AU$3)</f>
        <v>61.434668043261397</v>
      </c>
      <c r="AV117" s="15">
        <f ca="1">_xll.DBRW($B$3,$R$37,$R$38,$R$40,$R$41,$R$42,$Q117,AV$2,AV$4,AV$3)</f>
        <v>164667.84</v>
      </c>
      <c r="AW117" s="15">
        <f ca="1">_xll.DBRW($B$3,$R$37,$R$38,$R$40,$R$41,$R$42,$Q117,AW$2,AW$4,AW$3)</f>
        <v>142883.98000000001</v>
      </c>
      <c r="AX117" s="18">
        <f ca="1">_xll.DBRW($B$3,$R$37,$R$38,$R$40,$R$41,$R$42,$Q117,AX$2,AX$4,AX$3)</f>
        <v>24.591066962780538</v>
      </c>
      <c r="AY117" s="19">
        <f ca="1">_xll.DBRW($B$3,$R$37,$R$38,$R$40,$R$41,$R$42,$Q117,AY$2,AY$4,AY$3)</f>
        <v>1.0949898789850421</v>
      </c>
      <c r="AZ117" s="18">
        <f ca="1">_xll.DBRW($B$3,$R$37,$R$38,$R$40,$R$41,$R$42,$Q117,AZ$2,AZ$4,AZ$3)</f>
        <v>64.918311326076903</v>
      </c>
      <c r="BA117" s="15">
        <f ca="1">_xll.DBRW($B$3,$R$37,$R$38,$R$40,$R$41,$R$42,$Q117,BA$2,BA$4,BA$3)</f>
        <v>165292.26999999999</v>
      </c>
      <c r="BB117" s="15">
        <f ca="1">_xll.DBRW($B$3,$R$37,$R$38,$R$40,$R$41,$R$42,$Q117,BB$2,BB$4,BB$3)</f>
        <v>150953.24</v>
      </c>
      <c r="BC117" s="18">
        <f ca="1">AS117-AX117</f>
        <v>-0.51473742569546133</v>
      </c>
      <c r="BD117" s="18">
        <f ca="1">AT117-AY117</f>
        <v>5.7468500183847082E-2</v>
      </c>
      <c r="BE117" s="18">
        <f ca="1">AU117-AZ117</f>
        <v>-3.4836432828155068</v>
      </c>
      <c r="BF117" s="15">
        <f ca="1">IF(AND(AV117&lt;&gt;0,BA117&lt;&gt;0),-1*BC117*AV117,0)</f>
        <v>84760.700056432106</v>
      </c>
      <c r="BG117" s="15">
        <f ca="1">IF(AND(AV117&lt;&gt;0,BA117&lt;&gt;0,AW117&lt;&gt;0,BB117&lt;&gt;0),BD117/AY117*$Y117,)</f>
        <v>-208074.48373759989</v>
      </c>
      <c r="BH117" s="15">
        <f ca="1">IF(AND(AW117&lt;&gt;0,BB117&lt;&gt;0),BE117*AO117*AW117,)</f>
        <v>-224811.86559762355</v>
      </c>
      <c r="BI117" s="15">
        <f ca="1">IF(AND(AV117&lt;&gt;0,BA117&lt;&gt;0,AW117&lt;&gt;0,BB117&lt;&gt;0),$AI117-BF117-BG117-BH117-BL117,)</f>
        <v>24500.291768696392</v>
      </c>
      <c r="BJ117" s="15">
        <f ca="1">IF(OR(AV117=0,BA117=0,AW117=0,BB117=0),$AI117-BF117-BG117-BH117-BL117,)</f>
        <v>0</v>
      </c>
      <c r="BK117" s="15">
        <f ca="1">SUM(BF117:BJ117)</f>
        <v>-323625.35751009494</v>
      </c>
      <c r="BL117" s="15">
        <f ca="1">IF($V117&lt;&gt;0,IF($V117&gt;0,$W117/$V117,-$W117/$V117))*$AD117</f>
        <v>423741.4575100955</v>
      </c>
      <c r="BM117" s="15">
        <f ca="1">SUM(BK117:BL117)</f>
        <v>100116.10000000056</v>
      </c>
      <c r="BN117" s="16">
        <f ca="1">_xll.DBRW($B$3,$R$37,$R$38,$R$40,$R$41,$R$42,$Q117,BN$2,BN$4,BN$3)</f>
        <v>0.13920305201786345</v>
      </c>
      <c r="BO117" s="16">
        <f ca="1">_xll.DBRW($B$3,$R$37,$R$38,$R$40,$R$41,$R$42,$Q117,BO$2,BO$4,BO$3)</f>
        <v>0.13496640249997696</v>
      </c>
      <c r="BP117" s="17">
        <f ca="1">-(BN117-BO117)*100</f>
        <v>-0.42366495178864927</v>
      </c>
      <c r="BQ117" s="14">
        <f ca="1">$Z117-$AE117-CK117</f>
        <v>-37189.436059095024</v>
      </c>
      <c r="BR117" s="15">
        <f ca="1">_xll.DBRW($B$3,$R$37,$R$38,$R$40,$R$41,$R$42,$Q117,BR$2,BR$4,BR$3)</f>
        <v>0.5335743801201791</v>
      </c>
      <c r="BS117" s="15">
        <f ca="1">_xll.DBRW($B$3,$R$37,$R$38,$R$40,$R$41,$R$42,$Q117,BS$2,BS$4,BS$3)</f>
        <v>16.027556063317945</v>
      </c>
      <c r="BT117" s="15">
        <f ca="1">_xll.DBRW($B$3,$R$37,$R$38,$R$40,$R$41,$R$42,$Q117,BT$2,BT$4,BT$3)</f>
        <v>61.434668043261397</v>
      </c>
      <c r="BU117" s="15">
        <f ca="1">_xll.DBRW($B$3,$R$37,$R$38,$R$40,$R$41,$R$42,$Q117,BU$2,BU$4,BU$3)</f>
        <v>2290081</v>
      </c>
      <c r="BV117" s="15">
        <f ca="1">_xll.DBRW($B$3,$R$37,$R$38,$R$40,$R$41,$R$42,$Q117,BV$2,BV$4,BV$3)</f>
        <v>142883.98000000001</v>
      </c>
      <c r="BW117" s="15">
        <f ca="1">_xll.DBRW($B$3,$R$37,$R$38,$R$40,$R$41,$R$42,$Q117,BW$2,BW$4,BW$3)</f>
        <v>0.56331993554981563</v>
      </c>
      <c r="BX117" s="15">
        <f ca="1">_xll.DBRW($B$3,$R$37,$R$38,$R$40,$R$41,$R$42,$Q117,BX$2,BX$4,BX$3)</f>
        <v>15.55384495225144</v>
      </c>
      <c r="BY117" s="15">
        <f ca="1">_xll.DBRW($B$3,$R$37,$R$38,$R$40,$R$41,$R$42,$Q117,BY$2,BY$4,BY$3)</f>
        <v>64.918311326076903</v>
      </c>
      <c r="BZ117" s="15">
        <f ca="1">_xll.DBRW($B$3,$R$37,$R$38,$R$40,$R$41,$R$42,$Q117,BZ$2,BZ$4,BZ$3)</f>
        <v>2347903.29</v>
      </c>
      <c r="CA117" s="15">
        <f ca="1">_xll.DBRW($B$3,$R$37,$R$38,$R$40,$R$41,$R$42,$Q117,CA$2,CA$4,CA$3)</f>
        <v>150953.24</v>
      </c>
      <c r="CB117" s="15">
        <f ca="1">BR117-BW117</f>
        <v>-2.9745555429636528E-2</v>
      </c>
      <c r="CC117" s="15">
        <f ca="1">BS117-BX117</f>
        <v>0.4737111110665051</v>
      </c>
      <c r="CD117" s="15">
        <f ca="1">BT117-BY117</f>
        <v>-3.4836432828155068</v>
      </c>
      <c r="CE117" s="15">
        <f ca="1">IF(AND(BU117&lt;&gt;0,BZ117&lt;&gt;0),-1*CB117*BU117,0)</f>
        <v>68119.731323857442</v>
      </c>
      <c r="CF117" s="15">
        <f ca="1">IF(AND(BU117&lt;&gt;0,BZ117&lt;&gt;0,BV117&lt;&gt;0,CA117&lt;&gt;0),CC117/BX117*$Z117,)</f>
        <v>-37215.308037424875</v>
      </c>
      <c r="CG117" s="15">
        <f ca="1">IF(AND(BV117&lt;&gt;0,CA117&lt;&gt;0),CD117*BN117*BV117,)</f>
        <v>-69289.26810983078</v>
      </c>
      <c r="CH117" s="15">
        <f ca="1">IF(AND(BU117&lt;&gt;0,BZ117&lt;&gt;0,BV117&lt;&gt;0,CA117&lt;&gt;0),$AJ117-CE117-CF117-CG117-CK117,)</f>
        <v>1195.4087643031962</v>
      </c>
      <c r="CI117" s="15">
        <f ca="1">IF(OR(BU117=0,BZ117=0,BV117=0,CA117=0),$AJ117-CE117-CF117-CG117-CK117,)</f>
        <v>0</v>
      </c>
      <c r="CJ117" s="15">
        <f ca="1">SUM(CE117:CI117)</f>
        <v>-37189.436059095016</v>
      </c>
      <c r="CK117" s="15">
        <f ca="1">IF($V117&lt;&gt;0,IF($V117&gt;0,$W117/$V117,-$W117/$V117))*$AE117</f>
        <v>137881.61605909542</v>
      </c>
      <c r="CL117" s="15">
        <f ca="1">SUM(CJ117:CK117)</f>
        <v>100692.1800000004</v>
      </c>
      <c r="CM117" s="16">
        <f ca="1">_xll.DBRW($B$3,$R$37,$R$38,$R$40,$R$41,$R$42,$Q117,CM$2,CM$4,CM$3)</f>
        <v>0</v>
      </c>
      <c r="CN117" s="16">
        <f ca="1">_xll.DBRW($B$3,$R$37,$R$38,$R$40,$R$41,$R$42,$Q117,CN$2,CN$4,CN$3)</f>
        <v>0</v>
      </c>
      <c r="CO117" s="17">
        <f ca="1">-(CM117-CN117)*100</f>
        <v>0</v>
      </c>
      <c r="CP117" s="14">
        <f ca="1">$AA117-$AF117-DJ117</f>
        <v>0</v>
      </c>
      <c r="CQ117" s="15">
        <f ca="1">_xll.DBRW($B$3,$R$37,$R$38,$R$40,$R$41,$R$42,$Q117,CQ$2,CQ$4,CQ$3)</f>
        <v>0</v>
      </c>
      <c r="CR117" s="15">
        <f ca="1">_xll.DBRW($B$3,$R$37,$R$38,$R$40,$R$41,$R$42,$Q117,CR$2,CR$4,CR$3)</f>
        <v>0</v>
      </c>
      <c r="CS117" s="15">
        <f ca="1">_xll.DBRW($B$3,$R$37,$R$38,$R$40,$R$41,$R$42,$Q117,CS$2,CS$4,CS$3)</f>
        <v>0</v>
      </c>
      <c r="CT117" s="15">
        <f ca="1">_xll.DBRW($B$3,$R$37,$R$38,$R$40,$R$41,$R$42,$Q117,CT$2,CT$4,CT$3)</f>
        <v>0</v>
      </c>
      <c r="CU117" s="15">
        <f ca="1">_xll.DBRW($B$3,$R$37,$R$38,$R$40,$R$41,$R$42,$Q117,CU$2,CU$4,CU$3)</f>
        <v>0</v>
      </c>
      <c r="CV117" s="15">
        <f ca="1">_xll.DBRW($B$3,$R$37,$R$38,$R$40,$R$41,$R$42,$Q117,CV$2,CV$4,CV$3)</f>
        <v>0</v>
      </c>
      <c r="CW117" s="15">
        <f ca="1">_xll.DBRW($B$3,$R$37,$R$38,$R$40,$R$41,$R$42,$Q117,CW$2,CW$4,CW$3)</f>
        <v>0</v>
      </c>
      <c r="CX117" s="15">
        <f ca="1">_xll.DBRW($B$3,$R$37,$R$38,$R$40,$R$41,$R$42,$Q117,CX$2,CX$4,CX$3)</f>
        <v>0</v>
      </c>
      <c r="CY117" s="15">
        <f ca="1">_xll.DBRW($B$3,$R$37,$R$38,$R$40,$R$41,$R$42,$Q117,CY$2,CY$4,CY$3)</f>
        <v>0</v>
      </c>
      <c r="CZ117" s="15">
        <f ca="1">_xll.DBRW($B$3,$R$37,$R$38,$R$40,$R$41,$R$42,$Q117,CZ$2,CZ$4,CZ$3)</f>
        <v>0</v>
      </c>
      <c r="DA117" s="15">
        <f ca="1">CQ117-CV117</f>
        <v>0</v>
      </c>
      <c r="DB117" s="15">
        <f ca="1">CR117-CW117</f>
        <v>0</v>
      </c>
      <c r="DC117" s="15">
        <f ca="1">CS117-CX117</f>
        <v>0</v>
      </c>
      <c r="DD117" s="15">
        <f ca="1">IF(AND(CT117&lt;&gt;0,CY117&lt;&gt;0),-1*DA117*CT117,0)</f>
        <v>0</v>
      </c>
      <c r="DE117" s="15">
        <f ca="1">IF(AND(CT117&lt;&gt;0,CY117&lt;&gt;0,CU117&lt;&gt;0,CZ117&lt;&gt;0),DB117/CW117*$AA117,)</f>
        <v>0</v>
      </c>
      <c r="DF117" s="15">
        <f ca="1">IF(AND(CU117&lt;&gt;0,CZ117&lt;&gt;0),DC117*CM117*CU117,)</f>
        <v>0</v>
      </c>
      <c r="DG117" s="15">
        <f ca="1">IF(AND(CT117&lt;&gt;0,CY117&lt;&gt;0,CU117&lt;&gt;0,CZ117&lt;&gt;0),$AK117-DD117-DE117-DF117-DJ117,)</f>
        <v>0</v>
      </c>
      <c r="DH117" s="15">
        <f ca="1">IF(OR(CT117=0,CY117=0,CU117=0,CZ117=0),$AK117-DD117-DE117-DF117-DJ117,)</f>
        <v>0</v>
      </c>
      <c r="DI117" s="15">
        <f ca="1">SUM(DD117:DH117)</f>
        <v>0</v>
      </c>
      <c r="DJ117" s="15">
        <f ca="1">IF($V117&lt;&gt;0,IF($V117&gt;0,$W117/$V117,-$W117/$V117))*$AF117</f>
        <v>0</v>
      </c>
      <c r="DK117" s="15">
        <f ca="1">SUM(DI117:DJ117)</f>
        <v>0</v>
      </c>
      <c r="DL117" s="16">
        <f ca="1">_xll.DBRW($B$3,$R$37,$R$38,$R$40,$R$41,$R$42,$Q117,DL$2,DL$4,DL$3)</f>
        <v>3.2720428607153477E-3</v>
      </c>
      <c r="DM117" s="16">
        <f ca="1">_xll.DBRW($B$3,$R$37,$R$38,$R$40,$R$41,$R$42,$Q117,DM$2,DM$4,DM$3)</f>
        <v>3.0760346822624688E-3</v>
      </c>
      <c r="DN117" s="17">
        <f ca="1">-(DL117-DM117)*100</f>
        <v>-1.9600817845287888E-2</v>
      </c>
      <c r="DO117" s="14">
        <f ca="1">$AB117-$AG117-EI117</f>
        <v>-1720.5656471837447</v>
      </c>
      <c r="DP117" s="15">
        <f ca="1">_xll.DBRW($B$3,$R$37,$R$38,$R$40,$R$41,$R$42,$Q117,DP$2,DP$4,DP$3)</f>
        <v>0</v>
      </c>
      <c r="DQ117" s="15">
        <f ca="1">_xll.DBRW($B$3,$R$37,$R$38,$R$40,$R$41,$R$42,$Q117,DQ$2,DQ$4,DQ$3)</f>
        <v>0</v>
      </c>
      <c r="DR117" s="15">
        <f ca="1">_xll.DBRW($B$3,$R$37,$R$38,$R$40,$R$41,$R$42,$Q117,DR$2,DR$4,DR$3)</f>
        <v>0</v>
      </c>
      <c r="DS117" s="15">
        <f ca="1">_xll.DBRW($B$3,$R$37,$R$38,$R$40,$R$41,$R$42,$Q117,DS$2,DS$4,DS$3)</f>
        <v>0</v>
      </c>
      <c r="DT117" s="15">
        <f ca="1">_xll.DBRW($B$3,$R$37,$R$38,$R$40,$R$41,$R$42,$Q117,DT$2,DT$4,DT$3)</f>
        <v>0</v>
      </c>
      <c r="DU117" s="15">
        <f ca="1">_xll.DBRW($B$3,$R$37,$R$38,$R$40,$R$41,$R$42,$Q117,DU$2,DU$4,DU$3)</f>
        <v>0</v>
      </c>
      <c r="DV117" s="15">
        <f ca="1">_xll.DBRW($B$3,$R$37,$R$38,$R$40,$R$41,$R$42,$Q117,DV$2,DV$4,DV$3)</f>
        <v>0</v>
      </c>
      <c r="DW117" s="15">
        <f ca="1">_xll.DBRW($B$3,$R$37,$R$38,$R$40,$R$41,$R$42,$Q117,DW$2,DW$4,DW$3)</f>
        <v>0</v>
      </c>
      <c r="DX117" s="15">
        <f ca="1">_xll.DBRW($B$3,$R$37,$R$38,$R$40,$R$41,$R$42,$Q117,DX$2,DX$4,DX$3)</f>
        <v>0</v>
      </c>
      <c r="DY117" s="15">
        <f ca="1">_xll.DBRW($B$3,$R$37,$R$38,$R$40,$R$41,$R$42,$Q117,DY$2,DY$4,DY$3)</f>
        <v>0</v>
      </c>
      <c r="DZ117" s="15">
        <f ca="1">DP117-DU117</f>
        <v>0</v>
      </c>
      <c r="EA117" s="15">
        <f ca="1">DQ117-DV117</f>
        <v>0</v>
      </c>
      <c r="EB117" s="15">
        <f ca="1">DR117-DW117</f>
        <v>0</v>
      </c>
      <c r="EC117" s="15">
        <f ca="1">IF(AND(DS117&lt;&gt;0,DX117&lt;&gt;0),-1*DZ117*DS117,0)</f>
        <v>0</v>
      </c>
      <c r="ED117" s="15">
        <f ca="1">IF(AND(DS117&lt;&gt;0,DX117&lt;&gt;0,DT117&lt;&gt;0,DY117&lt;&gt;0),EA117/DV117*$AB117,)</f>
        <v>0</v>
      </c>
      <c r="EE117" s="15">
        <f ca="1">IF(AND(DT117&lt;&gt;0,DY117&lt;&gt;0),EB117*DL117*DT117,)</f>
        <v>0</v>
      </c>
      <c r="EF117" s="15">
        <f ca="1">IF(AND(DS117&lt;&gt;0,DX117&lt;&gt;0,DT117&lt;&gt;0,DY117&lt;&gt;0),$AL117-EC117-ED117-EE117-EI117,)</f>
        <v>0</v>
      </c>
      <c r="EG117" s="15">
        <f ca="1">IF(OR(DS117=0,DX117=0,DT117=0,DY117=0),$AL117-EC117-ED117-EE117-EI117,)</f>
        <v>-1720.5656471837447</v>
      </c>
      <c r="EH117" s="15">
        <f ca="1">SUM(EC117:EG117)</f>
        <v>-1720.5656471837447</v>
      </c>
      <c r="EI117" s="15">
        <f ca="1">IF($V117&lt;&gt;0,IF($V117&gt;0,$W117/$V117,-$W117/$V117))*$AG117</f>
        <v>3142.4756471837336</v>
      </c>
      <c r="EJ117" s="15">
        <f ca="1">SUM(EH117:EI117)</f>
        <v>1421.9099999999889</v>
      </c>
      <c r="EK117" s="16">
        <f ca="1">_xll.DBRW($B$3,$R$37,$R$38,$R$40,$R$41,$R$42,$Q117,EK$2,EK$4,EK$3)</f>
        <v>0.36691047239861974</v>
      </c>
      <c r="EL117" s="16">
        <f ca="1">_xll.DBRW($B$3,$R$37,$R$38,$R$40,$R$41,$R$42,$Q117,EL$2,EL$4,EL$3)</f>
        <v>0.28330949551017864</v>
      </c>
      <c r="EM117" s="17">
        <f ca="1">-(EK117-EL117)*100</f>
        <v>-8.3600976888441085</v>
      </c>
      <c r="EN117" s="14">
        <f ca="1">$AC117-$AH117-FH117</f>
        <v>-733851.87312392448</v>
      </c>
      <c r="EO117" s="15">
        <f ca="1">_xll.DBRW($B$3,$R$37,$R$38,$R$40,$R$41,$R$42,$Q117,EO$2,EO$4,EO$3)</f>
        <v>22.541023073405427</v>
      </c>
      <c r="EP117" s="15">
        <f ca="1">_xll.DBRW($B$3,$R$37,$R$38,$R$40,$R$41,$R$42,$Q117,EP$2,EP$4,EP$3)</f>
        <v>1</v>
      </c>
      <c r="EQ117" s="15">
        <f ca="1">_xll.DBRW($B$3,$R$37,$R$38,$R$40,$R$41,$R$42,$Q117,EQ$2,EQ$4,EQ$3)</f>
        <v>61.434668043261397</v>
      </c>
      <c r="ER117" s="15">
        <f ca="1">_xll.DBRW($B$3,$R$37,$R$38,$R$40,$R$41,$R$42,$Q117,ER$2,ER$4,ER$3)</f>
        <v>142883.98000000001</v>
      </c>
      <c r="ES117" s="15">
        <f ca="1">_xll.DBRW($B$3,$R$37,$R$38,$R$40,$R$41,$R$42,$Q117,ES$2,ES$4,ES$3)</f>
        <v>142883.98000000001</v>
      </c>
      <c r="ET117" s="15">
        <f ca="1">_xll.DBRW($B$3,$R$37,$R$38,$R$40,$R$41,$R$42,$Q117,ET$2,ET$4,ET$3)</f>
        <v>18.39197403116356</v>
      </c>
      <c r="EU117" s="15">
        <f ca="1">_xll.DBRW($B$3,$R$37,$R$38,$R$40,$R$41,$R$42,$Q117,EU$2,EU$4,EU$3)</f>
        <v>1</v>
      </c>
      <c r="EV117" s="15">
        <f ca="1">_xll.DBRW($B$3,$R$37,$R$38,$R$40,$R$41,$R$42,$Q117,EV$2,EV$4,EV$3)</f>
        <v>64.918311326076903</v>
      </c>
      <c r="EW117" s="15">
        <f ca="1">_xll.DBRW($B$3,$R$37,$R$38,$R$40,$R$41,$R$42,$Q117,EW$2,EW$4,EW$3)</f>
        <v>150953.24</v>
      </c>
      <c r="EX117" s="15">
        <f ca="1">_xll.DBRW($B$3,$R$37,$R$38,$R$40,$R$41,$R$42,$Q117,EX$2,EX$4,EX$3)</f>
        <v>150953.24</v>
      </c>
      <c r="EY117" s="15">
        <f ca="1">EO117-ET117</f>
        <v>4.1490490422418667</v>
      </c>
      <c r="EZ117" s="15">
        <f ca="1">EP117-EU117</f>
        <v>0</v>
      </c>
      <c r="FA117" s="15">
        <f ca="1">EQ117-EV117</f>
        <v>-3.4836432828155068</v>
      </c>
      <c r="FB117" s="15">
        <f ca="1">IF(AND(ER117&lt;&gt;0,EW117&lt;&gt;0),-1*EY117*ER117,0)</f>
        <v>-592832.6403707061</v>
      </c>
      <c r="FC117" s="15">
        <f ca="1">IF(AND(ER117&lt;&gt;0,EW117&lt;&gt;0,ES117&lt;&gt;0,EX117&lt;&gt;0),EZ117/EU117*$AC117,)</f>
        <v>0</v>
      </c>
      <c r="FD117" s="15">
        <f ca="1">IF(AND(ES117&lt;&gt;0,EX117&lt;&gt;0),FA117*EK117*ES117,)</f>
        <v>-182632.18891975289</v>
      </c>
      <c r="FE117" s="15">
        <f ca="1">IF(AND(ER117&lt;&gt;0,EW117&lt;&gt;0,ES117&lt;&gt;0,EX117&lt;&gt;0),$AM117-FB117-FC117-FD117-FH117,)</f>
        <v>41612.95616653451</v>
      </c>
      <c r="FF117" s="15">
        <f ca="1">IF(OR(ER117=0,EW117=0,ES117=0,EX117=0),$AM117-FB117-FC117-FD117-FH117,)</f>
        <v>0</v>
      </c>
      <c r="FG117" s="15">
        <f ca="1">SUM(FB117:FF117)</f>
        <v>-733851.87312392448</v>
      </c>
      <c r="FH117" s="15">
        <f ca="1">IF($V117&lt;&gt;0,IF($V117&gt;0,$W117/$V117,-$W117/$V117))*$AH117</f>
        <v>289428.85312392586</v>
      </c>
      <c r="FI117" s="15">
        <f ca="1">SUM(FG117:FH117)</f>
        <v>-444423.01999999862</v>
      </c>
      <c r="FJ117" s="20"/>
      <c r="FK117" s="85">
        <f ca="1">BL117+CK117+DJ117+EI117+FH117</f>
        <v>854194.4023403005</v>
      </c>
      <c r="FL117" s="21"/>
      <c r="FM117" s="22"/>
      <c r="FN117" s="104">
        <f ca="1">_xll.DBRW($B$3,$R$37,$R$38,$R$40,$R$41,$R$42,$Q117,FN$2,FN$4,FN$3)</f>
        <v>342030.9700000002</v>
      </c>
      <c r="FO117" s="105">
        <f ca="1">IF(U117&lt;&gt;0,FN117/U117,0)</f>
        <v>3.896443446601712E-2</v>
      </c>
      <c r="FP117" s="104">
        <f ca="1">_xll.DBRW($B$3,$R$37,$R$38,$R$40,$R$41,$R$42,$Q117,FP$2,FP$4,FP$3)</f>
        <v>1605823.3500000008</v>
      </c>
      <c r="FQ117" s="105">
        <f ca="1">IF(V117&lt;&gt;0,FP117/V117,0)</f>
        <v>0.16386572180821743</v>
      </c>
      <c r="FR117" s="86">
        <f ca="1">FN117-FP117</f>
        <v>-1263792.3800000006</v>
      </c>
      <c r="FS117" s="103">
        <f ca="1">(FO117-FQ117)*100</f>
        <v>-12.490128734220031</v>
      </c>
      <c r="FT117" s="23"/>
      <c r="FV117" s="37"/>
      <c r="FW117" s="37"/>
      <c r="FX117" s="37"/>
      <c r="FY117" s="37"/>
      <c r="FZ117" s="37"/>
      <c r="GA117" s="37"/>
      <c r="GB117" s="37"/>
      <c r="GC117" s="37"/>
      <c r="GD117" s="37"/>
      <c r="GE117" s="37"/>
      <c r="GF117" s="37"/>
      <c r="GG117" s="37"/>
      <c r="GH117" s="37"/>
    </row>
    <row r="118" spans="1:190" ht="15" hidden="1" customHeight="1" x14ac:dyDescent="0.25">
      <c r="A118">
        <f ca="1">IF(ROW()=ROW($A$60),0,1)</f>
        <v>1</v>
      </c>
      <c r="D118" s="30"/>
      <c r="E118" s="30"/>
      <c r="F118" s="30">
        <f ca="1">IF(A118&lt;&gt;0,IF((AO118+BN118+CM118+DL118+EK118)&lt;&gt;0,ROUND((1-(AO118+BN118+CM118+DL118+EK118))-FO118,5),"VERIF. ELIGIBILITE PMM"),"CHECK "&amp;D103)</f>
        <v>0</v>
      </c>
      <c r="G118" s="30"/>
      <c r="H118" s="30"/>
      <c r="I118" s="30"/>
      <c r="J118" s="30">
        <f ca="1">IF(A118&lt;&gt;0,IF((AP118+BO118+CN118+DM118+EL118)&lt;&gt;0,ROUND((1-(AP118+BO118+CN118+DM118+EL118))-FQ118,5),"VERIF. ELIGIBILITE PMM"),"CHECK "&amp;D104)</f>
        <v>0</v>
      </c>
      <c r="K118" s="30">
        <f ca="1">IF(A118&lt;&gt;0,ROUND(W118+AR118+BQ118+CP118+DO118+EN118+FK118-FR118,5),"CHECK ")</f>
        <v>0</v>
      </c>
      <c r="L118" s="4"/>
      <c r="M118" s="9"/>
      <c r="N118" s="10"/>
      <c r="O118" s="9"/>
      <c r="P118" s="11"/>
      <c r="Q118" s="130" t="s">
        <v>463</v>
      </c>
      <c r="R118" s="130"/>
      <c r="S118" s="12"/>
      <c r="T118" s="13"/>
      <c r="U118" s="84">
        <f ca="1">_xll.DBRW($B$3,$R$37,$R$38,$R$40,$R$41,$R$42,$Q118,U$2,U$4,U$3)</f>
        <v>6281096.2599999998</v>
      </c>
      <c r="V118" s="84">
        <f ca="1">_xll.DBRW($B$3,$R$37,$R$38,$R$40,$R$41,$R$42,$Q118,V$2,V$4,V$3)</f>
        <v>7267701.7199999997</v>
      </c>
      <c r="W118" s="85">
        <f ca="1">U118-V118</f>
        <v>-986605.46</v>
      </c>
      <c r="X118" s="106">
        <f ca="1">IF(V118&lt;&gt;0,W118/V118,0)</f>
        <v>-0.13575205725421544</v>
      </c>
      <c r="Y118" s="15">
        <f ca="1">_xll.DBRW($B$3,$R$37,$R$38,$R$40,$R$41,$R$42,$Q118,Y$2,Y$4,Y$3)</f>
        <v>-4218354.1500000013</v>
      </c>
      <c r="Z118" s="15">
        <f ca="1">_xll.DBRW($B$3,$R$37,$R$38,$R$40,$R$41,$R$42,$Q118,Z$2,Z$4,Z$3)</f>
        <v>-490883.58999999979</v>
      </c>
      <c r="AA118" s="15">
        <f ca="1">_xll.DBRW($B$3,$R$37,$R$38,$R$40,$R$41,$R$42,$Q118,AA$2,AA$4,AA$3)</f>
        <v>-479397.52999999997</v>
      </c>
      <c r="AB118" s="15">
        <f ca="1">_xll.DBRW($B$3,$R$37,$R$38,$R$40,$R$41,$R$42,$Q118,AB$2,AB$4,AB$3)</f>
        <v>-275.22000000000003</v>
      </c>
      <c r="AC118" s="15">
        <f ca="1">_xll.DBRW($B$3,$R$37,$R$38,$R$40,$R$41,$R$42,$Q118,AC$2,AC$4,AC$3)</f>
        <v>-711988.40999999992</v>
      </c>
      <c r="AD118" s="15">
        <f ca="1">_xll.DBRW($B$3,$R$37,$R$38,$R$40,$R$41,$R$42,$Q118,AD$2,AD$4,AD$3)</f>
        <v>-4726130.1000000006</v>
      </c>
      <c r="AE118" s="15">
        <f ca="1">_xll.DBRW($B$3,$R$37,$R$38,$R$40,$R$41,$R$42,$Q118,AE$2,AE$4,AE$3)</f>
        <v>-560601.38</v>
      </c>
      <c r="AF118" s="15">
        <f ca="1">_xll.DBRW($B$3,$R$37,$R$38,$R$40,$R$41,$R$42,$Q118,AF$2,AF$4,AF$3)</f>
        <v>-647023.2300000001</v>
      </c>
      <c r="AG118" s="15">
        <f ca="1">_xll.DBRW($B$3,$R$37,$R$38,$R$40,$R$41,$R$42,$Q118,AG$2,AG$4,AG$3)</f>
        <v>0</v>
      </c>
      <c r="AH118" s="15">
        <f ca="1">_xll.DBRW($B$3,$R$37,$R$38,$R$40,$R$41,$R$42,$Q118,AH$2,AH$4,AH$3)</f>
        <v>-972064.39999999967</v>
      </c>
      <c r="AI118" s="15">
        <f ca="1">Y118-AD118</f>
        <v>507775.94999999925</v>
      </c>
      <c r="AJ118" s="15">
        <f ca="1">Z118-AE118</f>
        <v>69717.790000000212</v>
      </c>
      <c r="AK118" s="15">
        <f ca="1">AA118-AF118</f>
        <v>167625.70000000013</v>
      </c>
      <c r="AL118" s="15">
        <f ca="1">AB118-AG118</f>
        <v>-275.22000000000003</v>
      </c>
      <c r="AM118" s="15">
        <f ca="1">AC118-AH118</f>
        <v>260075.98999999976</v>
      </c>
      <c r="AN118" s="20"/>
      <c r="AO118" s="16">
        <f ca="1">_xll.DBRW($B$3,$R$37,$R$38,$R$40,$R$41,$R$42,$Q118,AO$2,AO$4,AO$3)</f>
        <v>0.67159520812693296</v>
      </c>
      <c r="AP118" s="16">
        <f ca="1">_xll.DBRW($B$3,$R$37,$R$38,$R$40,$R$41,$R$42,$Q118,AP$2,AP$4,AP$3)</f>
        <v>0.65029224947333142</v>
      </c>
      <c r="AQ118" s="17">
        <f ca="1">-(AO118-AP118)*100</f>
        <v>-2.1302958653601545</v>
      </c>
      <c r="AR118" s="14">
        <f ca="1">$Y118-$AD118-BL118</f>
        <v>-133805.93392607174</v>
      </c>
      <c r="AS118" s="18">
        <f ca="1">_xll.DBRW($B$3,$R$37,$R$38,$R$40,$R$41,$R$42,$Q118,AS$2,AS$4,AS$3)</f>
        <v>60.868276265096753</v>
      </c>
      <c r="AT118" s="19">
        <f ca="1">_xll.DBRW($B$3,$R$37,$R$38,$R$40,$R$41,$R$42,$Q118,AT$2,AT$4,AT$3)</f>
        <v>8.785387224850541E-2</v>
      </c>
      <c r="AU118" s="18">
        <f ca="1">_xll.DBRW($B$3,$R$37,$R$38,$R$40,$R$41,$R$42,$Q118,AU$2,AU$4,AU$3)</f>
        <v>7.9624060777542836</v>
      </c>
      <c r="AV118" s="15">
        <f ca="1">_xll.DBRW($B$3,$R$37,$R$38,$R$40,$R$41,$R$42,$Q118,AV$2,AV$4,AV$3)</f>
        <v>69303</v>
      </c>
      <c r="AW118" s="15">
        <f ca="1">_xll.DBRW($B$3,$R$37,$R$38,$R$40,$R$41,$R$42,$Q118,AW$2,AW$4,AW$3)</f>
        <v>788844</v>
      </c>
      <c r="AX118" s="18">
        <f ca="1">_xll.DBRW($B$3,$R$37,$R$38,$R$40,$R$41,$R$42,$Q118,AX$2,AX$4,AX$3)</f>
        <v>59.758621518075024</v>
      </c>
      <c r="AY118" s="19">
        <f ca="1">_xll.DBRW($B$3,$R$37,$R$38,$R$40,$R$41,$R$42,$Q118,AY$2,AY$4,AY$3)</f>
        <v>8.6821492674947723E-2</v>
      </c>
      <c r="AZ118" s="18">
        <f ca="1">_xll.DBRW($B$3,$R$37,$R$38,$R$40,$R$41,$R$42,$Q118,AZ$2,AZ$4,AZ$3)</f>
        <v>7.978463105778256</v>
      </c>
      <c r="BA118" s="15">
        <f ca="1">_xll.DBRW($B$3,$R$37,$R$38,$R$40,$R$41,$R$42,$Q118,BA$2,BA$4,BA$3)</f>
        <v>79087</v>
      </c>
      <c r="BB118" s="15">
        <f ca="1">_xll.DBRW($B$3,$R$37,$R$38,$R$40,$R$41,$R$42,$Q118,BB$2,BB$4,BB$3)</f>
        <v>910915</v>
      </c>
      <c r="BC118" s="18">
        <f ca="1">AS118-AX118</f>
        <v>1.1096547470217288</v>
      </c>
      <c r="BD118" s="18">
        <f ca="1">AT118-AY118</f>
        <v>1.0323795735576874E-3</v>
      </c>
      <c r="BE118" s="18">
        <f ca="1">AU118-AZ118</f>
        <v>-1.6057028023972464E-2</v>
      </c>
      <c r="BF118" s="15">
        <f ca="1">IF(AND(AV118&lt;&gt;0,BA118&lt;&gt;0),-1*BC118*AV118,0)</f>
        <v>-76902.402932846875</v>
      </c>
      <c r="BG118" s="15">
        <f ca="1">IF(AND(AV118&lt;&gt;0,BA118&lt;&gt;0,AW118&lt;&gt;0,BB118&lt;&gt;0),BD118/AY118*$Y118,)</f>
        <v>-50159.730319275164</v>
      </c>
      <c r="BH118" s="15">
        <f ca="1">IF(AND(AW118&lt;&gt;0,BB118&lt;&gt;0),BE118*AO118*AW118,)</f>
        <v>-8506.7541318734529</v>
      </c>
      <c r="BI118" s="15">
        <f ca="1">IF(AND(AV118&lt;&gt;0,BA118&lt;&gt;0,AW118&lt;&gt;0,BB118&lt;&gt;0),$AI118-BF118-BG118-BH118-BL118,)</f>
        <v>1762.9534579238389</v>
      </c>
      <c r="BJ118" s="15">
        <f ca="1">IF(OR(AV118=0,BA118=0,AW118=0,BB118=0),$AI118-BF118-BG118-BH118-BL118,)</f>
        <v>0</v>
      </c>
      <c r="BK118" s="15">
        <f ca="1">SUM(BF118:BJ118)</f>
        <v>-133805.93392607165</v>
      </c>
      <c r="BL118" s="15">
        <f ca="1">IF($V118&lt;&gt;0,IF($V118&gt;0,$W118/$V118,-$W118/$V118))*$AD118</f>
        <v>641581.88392607099</v>
      </c>
      <c r="BM118" s="15">
        <f ca="1">SUM(BK118:BL118)</f>
        <v>507775.94999999937</v>
      </c>
      <c r="BN118" s="16">
        <f ca="1">_xll.DBRW($B$3,$R$37,$R$38,$R$40,$R$41,$R$42,$Q118,BN$2,BN$4,BN$3)</f>
        <v>7.8152534156513631E-2</v>
      </c>
      <c r="BO118" s="16">
        <f ca="1">_xll.DBRW($B$3,$R$37,$R$38,$R$40,$R$41,$R$42,$Q118,BO$2,BO$4,BO$3)</f>
        <v>7.7135991761643194E-2</v>
      </c>
      <c r="BP118" s="17">
        <f ca="1">-(BN118-BO118)*100</f>
        <v>-0.10165423948704372</v>
      </c>
      <c r="BQ118" s="14">
        <f ca="1">$Z118-$AE118-CK118</f>
        <v>-6385.0006345519796</v>
      </c>
      <c r="BR118" s="15">
        <f ca="1">_xll.DBRW($B$3,$R$37,$R$38,$R$40,$R$41,$R$42,$Q118,BR$2,BR$4,BR$3)</f>
        <v>0.61557741310901437</v>
      </c>
      <c r="BS118" s="15">
        <f ca="1">_xll.DBRW($B$3,$R$37,$R$38,$R$40,$R$41,$R$42,$Q118,BS$2,BS$4,BS$3)</f>
        <v>1.0108918873693657</v>
      </c>
      <c r="BT118" s="15">
        <f ca="1">_xll.DBRW($B$3,$R$37,$R$38,$R$40,$R$41,$R$42,$Q118,BT$2,BT$4,BT$3)</f>
        <v>7.9624060777542836</v>
      </c>
      <c r="BU118" s="15">
        <f ca="1">_xll.DBRW($B$3,$R$37,$R$38,$R$40,$R$41,$R$42,$Q118,BU$2,BU$4,BU$3)</f>
        <v>797436</v>
      </c>
      <c r="BV118" s="15">
        <f ca="1">_xll.DBRW($B$3,$R$37,$R$38,$R$40,$R$41,$R$42,$Q118,BV$2,BV$4,BV$3)</f>
        <v>788844</v>
      </c>
      <c r="BW118" s="15">
        <f ca="1">_xll.DBRW($B$3,$R$37,$R$38,$R$40,$R$41,$R$42,$Q118,BW$2,BW$4,BW$3)</f>
        <v>0.57883885583065653</v>
      </c>
      <c r="BX118" s="15">
        <f ca="1">_xll.DBRW($B$3,$R$37,$R$38,$R$40,$R$41,$R$42,$Q118,BX$2,BX$4,BX$3)</f>
        <v>1.0632089711992887</v>
      </c>
      <c r="BY118" s="15">
        <f ca="1">_xll.DBRW($B$3,$R$37,$R$38,$R$40,$R$41,$R$42,$Q118,BY$2,BY$4,BY$3)</f>
        <v>7.978463105778256</v>
      </c>
      <c r="BZ118" s="15">
        <f ca="1">_xll.DBRW($B$3,$R$37,$R$38,$R$40,$R$41,$R$42,$Q118,BZ$2,BZ$4,BZ$3)</f>
        <v>968493</v>
      </c>
      <c r="CA118" s="15">
        <f ca="1">_xll.DBRW($B$3,$R$37,$R$38,$R$40,$R$41,$R$42,$Q118,CA$2,CA$4,CA$3)</f>
        <v>910915</v>
      </c>
      <c r="CB118" s="15">
        <f ca="1">BR118-BW118</f>
        <v>3.6738557278357842E-2</v>
      </c>
      <c r="CC118" s="15">
        <f ca="1">BS118-BX118</f>
        <v>-5.231708382992295E-2</v>
      </c>
      <c r="CD118" s="15">
        <f ca="1">BT118-BY118</f>
        <v>-1.6057028023972464E-2</v>
      </c>
      <c r="CE118" s="15">
        <f ca="1">IF(AND(BU118&lt;&gt;0,BZ118&lt;&gt;0),-1*CB118*BU118,0)</f>
        <v>-29296.648161824563</v>
      </c>
      <c r="CF118" s="15">
        <f ca="1">IF(AND(BU118&lt;&gt;0,BZ118&lt;&gt;0,BV118&lt;&gt;0,CA118&lt;&gt;0),CC118/BX118*$Z118,)</f>
        <v>24154.79799779618</v>
      </c>
      <c r="CG118" s="15">
        <f ca="1">IF(AND(BV118&lt;&gt;0,CA118&lt;&gt;0),CD118*BN118*BV118,)</f>
        <v>-989.91830913518106</v>
      </c>
      <c r="CH118" s="15">
        <f ca="1">IF(AND(BU118&lt;&gt;0,BZ118&lt;&gt;0,BV118&lt;&gt;0,CA118&lt;&gt;0),$AJ118-CE118-CF118-CG118-CK118,)</f>
        <v>-253.23216138841235</v>
      </c>
      <c r="CI118" s="15">
        <f ca="1">IF(OR(BU118=0,BZ118=0,BV118=0,CA118=0),$AJ118-CE118-CF118-CG118-CK118,)</f>
        <v>0</v>
      </c>
      <c r="CJ118" s="15">
        <f ca="1">SUM(CE118:CI118)</f>
        <v>-6385.000634551976</v>
      </c>
      <c r="CK118" s="15">
        <f ca="1">IF($V118&lt;&gt;0,IF($V118&gt;0,$W118/$V118,-$W118/$V118))*$AE118</f>
        <v>76102.790634552191</v>
      </c>
      <c r="CL118" s="15">
        <f ca="1">SUM(CJ118:CK118)</f>
        <v>69717.790000000212</v>
      </c>
      <c r="CM118" s="16">
        <f ca="1">_xll.DBRW($B$3,$R$37,$R$38,$R$40,$R$41,$R$42,$Q118,CM$2,CM$4,CM$3)</f>
        <v>7.6323862930258612E-2</v>
      </c>
      <c r="CN118" s="16">
        <f ca="1">_xll.DBRW($B$3,$R$37,$R$38,$R$40,$R$41,$R$42,$Q118,CN$2,CN$4,CN$3)</f>
        <v>8.9027213131140995E-2</v>
      </c>
      <c r="CO118" s="17">
        <f ca="1">-(CM118-CN118)*100</f>
        <v>1.2703350200882382</v>
      </c>
      <c r="CP118" s="14">
        <f ca="1">$AA118-$AF118-DJ118</f>
        <v>79790.965436232713</v>
      </c>
      <c r="CQ118" s="15">
        <f ca="1">_xll.DBRW($B$3,$R$37,$R$38,$R$40,$R$41,$R$42,$Q118,CQ$2,CQ$4,CQ$3)</f>
        <v>1.0079232553103363</v>
      </c>
      <c r="CR118" s="15">
        <f ca="1">_xll.DBRW($B$3,$R$37,$R$38,$R$40,$R$41,$R$42,$Q118,CR$2,CR$4,CR$3)</f>
        <v>0.60294430838036417</v>
      </c>
      <c r="CS118" s="15">
        <f ca="1">_xll.DBRW($B$3,$R$37,$R$38,$R$40,$R$41,$R$42,$Q118,CS$2,CS$4,CS$3)</f>
        <v>7.9624060777542836</v>
      </c>
      <c r="CT118" s="15">
        <f ca="1">_xll.DBRW($B$3,$R$37,$R$38,$R$40,$R$41,$R$42,$Q118,CT$2,CT$4,CT$3)</f>
        <v>475629</v>
      </c>
      <c r="CU118" s="15">
        <f ca="1">_xll.DBRW($B$3,$R$37,$R$38,$R$40,$R$41,$R$42,$Q118,CU$2,CU$4,CU$3)</f>
        <v>788844</v>
      </c>
      <c r="CV118" s="15">
        <f ca="1">_xll.DBRW($B$3,$R$37,$R$38,$R$40,$R$41,$R$42,$Q118,CV$2,CV$4,CV$3)</f>
        <v>1.0461996665863584</v>
      </c>
      <c r="CW118" s="15">
        <f ca="1">_xll.DBRW($B$3,$R$37,$R$38,$R$40,$R$41,$R$42,$Q118,CW$2,CW$4,CW$3)</f>
        <v>0.67893381929159147</v>
      </c>
      <c r="CX118" s="15">
        <f ca="1">_xll.DBRW($B$3,$R$37,$R$38,$R$40,$R$41,$R$42,$Q118,CX$2,CX$4,CX$3)</f>
        <v>7.978463105778256</v>
      </c>
      <c r="CY118" s="15">
        <f ca="1">_xll.DBRW($B$3,$R$37,$R$38,$R$40,$R$41,$R$42,$Q118,CY$2,CY$4,CY$3)</f>
        <v>618451</v>
      </c>
      <c r="CZ118" s="15">
        <f ca="1">_xll.DBRW($B$3,$R$37,$R$38,$R$40,$R$41,$R$42,$Q118,CZ$2,CZ$4,CZ$3)</f>
        <v>910915</v>
      </c>
      <c r="DA118" s="15">
        <f ca="1">CQ118-CV118</f>
        <v>-3.8276411276022104E-2</v>
      </c>
      <c r="DB118" s="15">
        <f ca="1">CR118-CW118</f>
        <v>-7.5989510911227298E-2</v>
      </c>
      <c r="DC118" s="15">
        <f ca="1">CS118-CX118</f>
        <v>-1.6057028023972464E-2</v>
      </c>
      <c r="DD118" s="15">
        <f ca="1">IF(AND(CT118&lt;&gt;0,CY118&lt;&gt;0),-1*DA118*CT118,0)</f>
        <v>18205.371218803117</v>
      </c>
      <c r="DE118" s="15">
        <f ca="1">IF(AND(CT118&lt;&gt;0,CY118&lt;&gt;0,CU118&lt;&gt;0,CZ118&lt;&gt;0),DB118/CW118*$AA118,)</f>
        <v>53656.457819056806</v>
      </c>
      <c r="DF118" s="15">
        <f ca="1">IF(AND(CU118&lt;&gt;0,CZ118&lt;&gt;0),DC118*CM118*CU118,)</f>
        <v>-966.75546294220635</v>
      </c>
      <c r="DG118" s="15">
        <f ca="1">IF(AND(CT118&lt;&gt;0,CY118&lt;&gt;0,CU118&lt;&gt;0,CZ118&lt;&gt;0),$AK118-DD118-DE118-DF118-DJ118,)</f>
        <v>8895.8918613150017</v>
      </c>
      <c r="DH118" s="15">
        <f ca="1">IF(OR(CT118=0,CY118=0,CU118=0,CZ118=0),$AK118-DD118-DE118-DF118-DJ118,)</f>
        <v>0</v>
      </c>
      <c r="DI118" s="15">
        <f ca="1">SUM(DD118:DH118)</f>
        <v>79790.965436232713</v>
      </c>
      <c r="DJ118" s="15">
        <f ca="1">IF($V118&lt;&gt;0,IF($V118&gt;0,$W118/$V118,-$W118/$V118))*$AF118</f>
        <v>87834.734563767415</v>
      </c>
      <c r="DK118" s="15">
        <f ca="1">SUM(DI118:DJ118)</f>
        <v>167625.70000000013</v>
      </c>
      <c r="DL118" s="16">
        <f ca="1">_xll.DBRW($B$3,$R$37,$R$38,$R$40,$R$41,$R$42,$Q118,DL$2,DL$4,DL$3)</f>
        <v>4.3817191873445359E-5</v>
      </c>
      <c r="DM118" s="16">
        <f ca="1">_xll.DBRW($B$3,$R$37,$R$38,$R$40,$R$41,$R$42,$Q118,DM$2,DM$4,DM$3)</f>
        <v>0</v>
      </c>
      <c r="DN118" s="17">
        <f ca="1">-(DL118-DM118)*100</f>
        <v>-4.3817191873445358E-3</v>
      </c>
      <c r="DO118" s="14">
        <f ca="1">$AB118-$AG118-EI118</f>
        <v>-275.22000000000003</v>
      </c>
      <c r="DP118" s="15">
        <f ca="1">_xll.DBRW($B$3,$R$37,$R$38,$R$40,$R$41,$R$42,$Q118,DP$2,DP$4,DP$3)</f>
        <v>6.9802173913043486</v>
      </c>
      <c r="DQ118" s="15">
        <f ca="1">_xll.DBRW($B$3,$R$37,$R$38,$R$40,$R$41,$R$42,$Q118,DQ$2,DQ$4,DQ$3)</f>
        <v>4.9982723363011482E-5</v>
      </c>
      <c r="DR118" s="15">
        <f ca="1">_xll.DBRW($B$3,$R$37,$R$38,$R$40,$R$41,$R$42,$Q118,DR$2,DR$4,DR$3)</f>
        <v>7.9624060777542836</v>
      </c>
      <c r="DS118" s="15">
        <f ca="1">_xll.DBRW($B$3,$R$37,$R$38,$R$40,$R$41,$R$42,$Q118,DS$2,DS$4,DS$3)</f>
        <v>39.428571428571431</v>
      </c>
      <c r="DT118" s="15">
        <f ca="1">_xll.DBRW($B$3,$R$37,$R$38,$R$40,$R$41,$R$42,$Q118,DT$2,DT$4,DT$3)</f>
        <v>788844</v>
      </c>
      <c r="DU118" s="15">
        <f ca="1">_xll.DBRW($B$3,$R$37,$R$38,$R$40,$R$41,$R$42,$Q118,DU$2,DU$4,DU$3)</f>
        <v>0</v>
      </c>
      <c r="DV118" s="15">
        <f ca="1">_xll.DBRW($B$3,$R$37,$R$38,$R$40,$R$41,$R$42,$Q118,DV$2,DV$4,DV$3)</f>
        <v>4.2814093521349411E-5</v>
      </c>
      <c r="DW118" s="15">
        <f ca="1">_xll.DBRW($B$3,$R$37,$R$38,$R$40,$R$41,$R$42,$Q118,DW$2,DW$4,DW$3)</f>
        <v>7.978463105778256</v>
      </c>
      <c r="DX118" s="15">
        <f ca="1">_xll.DBRW($B$3,$R$37,$R$38,$R$40,$R$41,$R$42,$Q118,DX$2,DX$4,DX$3)</f>
        <v>39</v>
      </c>
      <c r="DY118" s="15">
        <f ca="1">_xll.DBRW($B$3,$R$37,$R$38,$R$40,$R$41,$R$42,$Q118,DY$2,DY$4,DY$3)</f>
        <v>910915</v>
      </c>
      <c r="DZ118" s="15">
        <f ca="1">DP118-DU118</f>
        <v>6.9802173913043486</v>
      </c>
      <c r="EA118" s="15">
        <f ca="1">DQ118-DV118</f>
        <v>7.168629841662071E-6</v>
      </c>
      <c r="EB118" s="15">
        <f ca="1">DR118-DW118</f>
        <v>-1.6057028023972464E-2</v>
      </c>
      <c r="EC118" s="15">
        <f ca="1">IF(AND(DS118&lt;&gt;0,DX118&lt;&gt;0),-1*DZ118*DS118,0)</f>
        <v>-275.22000000000003</v>
      </c>
      <c r="ED118" s="15">
        <f ca="1">IF(AND(DS118&lt;&gt;0,DX118&lt;&gt;0,DT118&lt;&gt;0,DY118&lt;&gt;0),EA118/DV118*$AB118,)</f>
        <v>-46.081795566649475</v>
      </c>
      <c r="EE118" s="15">
        <f ca="1">IF(AND(DT118&lt;&gt;0,DY118&lt;&gt;0),EB118*DL118*DT118,)</f>
        <v>-0.55501003209372823</v>
      </c>
      <c r="EF118" s="15">
        <f ca="1">IF(AND(DS118&lt;&gt;0,DX118&lt;&gt;0,DT118&lt;&gt;0,DY118&lt;&gt;0),$AL118-EC118-ED118-EE118-EI118,)</f>
        <v>46.636805598743202</v>
      </c>
      <c r="EG118" s="15">
        <f ca="1">IF(OR(DS118=0,DX118=0,DT118=0,DY118=0),$AL118-EC118-ED118-EE118-EI118,)</f>
        <v>0</v>
      </c>
      <c r="EH118" s="15">
        <f ca="1">SUM(EC118:EG118)</f>
        <v>-275.22000000000003</v>
      </c>
      <c r="EI118" s="15">
        <f ca="1">IF($V118&lt;&gt;0,IF($V118&gt;0,$W118/$V118,-$W118/$V118))*$AG118</f>
        <v>0</v>
      </c>
      <c r="EJ118" s="15">
        <f ca="1">SUM(EH118:EI118)</f>
        <v>-275.22000000000003</v>
      </c>
      <c r="EK118" s="16">
        <f ca="1">_xll.DBRW($B$3,$R$37,$R$38,$R$40,$R$41,$R$42,$Q118,EK$2,EK$4,EK$3)</f>
        <v>0.11335416311546864</v>
      </c>
      <c r="EL118" s="16">
        <f ca="1">_xll.DBRW($B$3,$R$37,$R$38,$R$40,$R$41,$R$42,$Q118,EL$2,EL$4,EL$3)</f>
        <v>0.13375127893938937</v>
      </c>
      <c r="EM118" s="17">
        <f ca="1">-(EK118-EL118)*100</f>
        <v>2.0397115823920728</v>
      </c>
      <c r="EN118" s="14">
        <f ca="1">$AC118-$AH118-FH118</f>
        <v>128116.24791641522</v>
      </c>
      <c r="EO118" s="15">
        <f ca="1">_xll.DBRW($B$3,$R$37,$R$38,$R$40,$R$41,$R$42,$Q118,EO$2,EO$4,EO$3)</f>
        <v>0.90257187732935795</v>
      </c>
      <c r="EP118" s="15">
        <f ca="1">_xll.DBRW($B$3,$R$37,$R$38,$R$40,$R$41,$R$42,$Q118,EP$2,EP$4,EP$3)</f>
        <v>1</v>
      </c>
      <c r="EQ118" s="15">
        <f ca="1">_xll.DBRW($B$3,$R$37,$R$38,$R$40,$R$41,$R$42,$Q118,EQ$2,EQ$4,EQ$3)</f>
        <v>7.9624060777542836</v>
      </c>
      <c r="ER118" s="15">
        <f ca="1">_xll.DBRW($B$3,$R$37,$R$38,$R$40,$R$41,$R$42,$Q118,ER$2,ER$4,ER$3)</f>
        <v>788844</v>
      </c>
      <c r="ES118" s="15">
        <f ca="1">_xll.DBRW($B$3,$R$37,$R$38,$R$40,$R$41,$R$42,$Q118,ES$2,ES$4,ES$3)</f>
        <v>788844</v>
      </c>
      <c r="ET118" s="15">
        <f ca="1">_xll.DBRW($B$3,$R$37,$R$38,$R$40,$R$41,$R$42,$Q118,ET$2,ET$4,ET$3)</f>
        <v>1.0671296443685743</v>
      </c>
      <c r="EU118" s="15">
        <f ca="1">_xll.DBRW($B$3,$R$37,$R$38,$R$40,$R$41,$R$42,$Q118,EU$2,EU$4,EU$3)</f>
        <v>1</v>
      </c>
      <c r="EV118" s="15">
        <f ca="1">_xll.DBRW($B$3,$R$37,$R$38,$R$40,$R$41,$R$42,$Q118,EV$2,EV$4,EV$3)</f>
        <v>7.978463105778256</v>
      </c>
      <c r="EW118" s="15">
        <f ca="1">_xll.DBRW($B$3,$R$37,$R$38,$R$40,$R$41,$R$42,$Q118,EW$2,EW$4,EW$3)</f>
        <v>910915</v>
      </c>
      <c r="EX118" s="15">
        <f ca="1">_xll.DBRW($B$3,$R$37,$R$38,$R$40,$R$41,$R$42,$Q118,EX$2,EX$4,EX$3)</f>
        <v>910915</v>
      </c>
      <c r="EY118" s="15">
        <f ca="1">EO118-ET118</f>
        <v>-0.16455776703921632</v>
      </c>
      <c r="EZ118" s="15">
        <f ca="1">EP118-EU118</f>
        <v>0</v>
      </c>
      <c r="FA118" s="15">
        <f ca="1">EQ118-EV118</f>
        <v>-1.6057028023972464E-2</v>
      </c>
      <c r="FB118" s="15">
        <f ca="1">IF(AND(ER118&lt;&gt;0,EW118&lt;&gt;0),-1*EY118*ER118,0)</f>
        <v>129810.40718228355</v>
      </c>
      <c r="FC118" s="15">
        <f ca="1">IF(AND(ER118&lt;&gt;0,EW118&lt;&gt;0,ES118&lt;&gt;0,EX118&lt;&gt;0),EZ118/EU118*$AC118,)</f>
        <v>0</v>
      </c>
      <c r="FD118" s="15">
        <f ca="1">IF(AND(ES118&lt;&gt;0,EX118&lt;&gt;0),FA118*EK118*ES118,)</f>
        <v>-1435.7993978797419</v>
      </c>
      <c r="FE118" s="15">
        <f ca="1">IF(AND(ER118&lt;&gt;0,EW118&lt;&gt;0,ES118&lt;&gt;0,EX118&lt;&gt;0),$AM118-FB118-FC118-FD118-FH118,)</f>
        <v>-258.35986798859085</v>
      </c>
      <c r="FF118" s="15">
        <f ca="1">IF(OR(ER118=0,EW118=0,ES118=0,EX118=0),$AM118-FB118-FC118-FD118-FH118,)</f>
        <v>0</v>
      </c>
      <c r="FG118" s="15">
        <f ca="1">SUM(FB118:FF118)</f>
        <v>128116.24791641522</v>
      </c>
      <c r="FH118" s="15">
        <f ca="1">IF($V118&lt;&gt;0,IF($V118&gt;0,$W118/$V118,-$W118/$V118))*$AH118</f>
        <v>131959.74208358454</v>
      </c>
      <c r="FI118" s="15">
        <f ca="1">SUM(FG118:FH118)</f>
        <v>260075.98999999976</v>
      </c>
      <c r="FJ118" s="20"/>
      <c r="FK118" s="85">
        <f ca="1">BL118+CK118+DJ118+EI118+FH118</f>
        <v>937479.15120797523</v>
      </c>
      <c r="FL118" s="21"/>
      <c r="FM118" s="22"/>
      <c r="FN118" s="104">
        <f ca="1">_xll.DBRW($B$3,$R$37,$R$38,$R$40,$R$41,$R$42,$Q118,FN$2,FN$4,FN$3)</f>
        <v>380197.35999999964</v>
      </c>
      <c r="FO118" s="105">
        <f ca="1">IF(U118&lt;&gt;0,FN118/U118,0)</f>
        <v>6.0530414478952702E-2</v>
      </c>
      <c r="FP118" s="104">
        <f ca="1">_xll.DBRW($B$3,$R$37,$R$38,$R$40,$R$41,$R$42,$Q118,FP$2,FP$4,FP$3)</f>
        <v>361882.61000000022</v>
      </c>
      <c r="FQ118" s="105">
        <f ca="1">IF(V118&lt;&gt;0,FP118/V118,0)</f>
        <v>4.9793266694495027E-2</v>
      </c>
      <c r="FR118" s="86">
        <f ca="1">FN118-FP118</f>
        <v>18314.749999999418</v>
      </c>
      <c r="FS118" s="103">
        <f ca="1">(FO118-FQ118)*100</f>
        <v>1.0737147784457675</v>
      </c>
      <c r="FT118" s="23"/>
      <c r="FV118" s="37"/>
      <c r="FW118" s="37"/>
      <c r="FX118" s="37"/>
      <c r="FY118" s="37"/>
      <c r="FZ118" s="37"/>
      <c r="GA118" s="37"/>
      <c r="GB118" s="37"/>
      <c r="GC118" s="37"/>
      <c r="GD118" s="37"/>
      <c r="GE118" s="37"/>
      <c r="GF118" s="37"/>
      <c r="GG118" s="37"/>
      <c r="GH118" s="37"/>
    </row>
    <row r="119" spans="1:190" ht="15" hidden="1" customHeight="1" x14ac:dyDescent="0.25">
      <c r="A119">
        <f ca="1">IF(ROW()=ROW($A$60),0,1)</f>
        <v>1</v>
      </c>
      <c r="D119" s="30"/>
      <c r="E119" s="30"/>
      <c r="F119" s="30">
        <f ca="1">IF(A119&lt;&gt;0,IF((AO119+BN119+CM119+DL119+EK119)&lt;&gt;0,ROUND((1-(AO119+BN119+CM119+DL119+EK119))-FO119,5),"VERIF. ELIGIBILITE PMM"),"CHECK "&amp;D104)</f>
        <v>0</v>
      </c>
      <c r="G119" s="30"/>
      <c r="H119" s="30"/>
      <c r="I119" s="30"/>
      <c r="J119" s="30">
        <f ca="1">IF(A119&lt;&gt;0,IF((AP119+BO119+CN119+DM119+EL119)&lt;&gt;0,ROUND((1-(AP119+BO119+CN119+DM119+EL119))-FQ119,5),"VERIF. ELIGIBILITE PMM"),"CHECK "&amp;D105)</f>
        <v>0</v>
      </c>
      <c r="K119" s="30">
        <f ca="1">IF(A119&lt;&gt;0,ROUND(W119+AR119+BQ119+CP119+DO119+EN119+FK119-FR119,5),"CHECK ")</f>
        <v>0</v>
      </c>
      <c r="L119" s="4"/>
      <c r="M119" s="9"/>
      <c r="N119" s="10"/>
      <c r="O119" s="9"/>
      <c r="P119" s="11"/>
      <c r="Q119" s="130" t="s">
        <v>518</v>
      </c>
      <c r="R119" s="130"/>
      <c r="S119" s="12"/>
      <c r="T119" s="13"/>
      <c r="U119" s="84">
        <f ca="1">_xll.DBRW($B$3,$R$37,$R$38,$R$40,$R$41,$R$42,$Q119,U$2,U$4,U$3)</f>
        <v>3842918.48</v>
      </c>
      <c r="V119" s="84">
        <f ca="1">_xll.DBRW($B$3,$R$37,$R$38,$R$40,$R$41,$R$42,$Q119,V$2,V$4,V$3)</f>
        <v>4827919.76</v>
      </c>
      <c r="W119" s="85">
        <f ca="1">U119-V119</f>
        <v>-985001.2799999998</v>
      </c>
      <c r="X119" s="106">
        <f ca="1">IF(V119&lt;&gt;0,W119/V119,0)</f>
        <v>-0.20402188291546913</v>
      </c>
      <c r="Y119" s="15">
        <f ca="1">_xll.DBRW($B$3,$R$37,$R$38,$R$40,$R$41,$R$42,$Q119,Y$2,Y$4,Y$3)</f>
        <v>-1753810.88</v>
      </c>
      <c r="Z119" s="15">
        <f ca="1">_xll.DBRW($B$3,$R$37,$R$38,$R$40,$R$41,$R$42,$Q119,Z$2,Z$4,Z$3)</f>
        <v>-624729.77</v>
      </c>
      <c r="AA119" s="15">
        <f ca="1">_xll.DBRW($B$3,$R$37,$R$38,$R$40,$R$41,$R$42,$Q119,AA$2,AA$4,AA$3)</f>
        <v>0</v>
      </c>
      <c r="AB119" s="15">
        <f ca="1">_xll.DBRW($B$3,$R$37,$R$38,$R$40,$R$41,$R$42,$Q119,AB$2,AB$4,AB$3)</f>
        <v>-950.08999999999992</v>
      </c>
      <c r="AC119" s="15">
        <f ca="1">_xll.DBRW($B$3,$R$37,$R$38,$R$40,$R$41,$R$42,$Q119,AC$2,AC$4,AC$3)</f>
        <v>-1212430.08</v>
      </c>
      <c r="AD119" s="15">
        <f ca="1">_xll.DBRW($B$3,$R$37,$R$38,$R$40,$R$41,$R$42,$Q119,AD$2,AD$4,AD$3)</f>
        <v>-2136297.5500000003</v>
      </c>
      <c r="AE119" s="15">
        <f ca="1">_xll.DBRW($B$3,$R$37,$R$38,$R$40,$R$41,$R$42,$Q119,AE$2,AE$4,AE$3)</f>
        <v>-760790.23</v>
      </c>
      <c r="AF119" s="15">
        <f ca="1">_xll.DBRW($B$3,$R$37,$R$38,$R$40,$R$41,$R$42,$Q119,AF$2,AF$4,AF$3)</f>
        <v>0</v>
      </c>
      <c r="AG119" s="15">
        <f ca="1">_xll.DBRW($B$3,$R$37,$R$38,$R$40,$R$41,$R$42,$Q119,AG$2,AG$4,AG$3)</f>
        <v>-3200</v>
      </c>
      <c r="AH119" s="15">
        <f ca="1">_xll.DBRW($B$3,$R$37,$R$38,$R$40,$R$41,$R$42,$Q119,AH$2,AH$4,AH$3)</f>
        <v>-1079122.3800000001</v>
      </c>
      <c r="AI119" s="15">
        <f ca="1">Y119-AD119</f>
        <v>382486.67000000039</v>
      </c>
      <c r="AJ119" s="15">
        <f ca="1">Z119-AE119</f>
        <v>136060.45999999996</v>
      </c>
      <c r="AK119" s="15">
        <f ca="1">AA119-AF119</f>
        <v>0</v>
      </c>
      <c r="AL119" s="15">
        <f ca="1">AB119-AG119</f>
        <v>2249.91</v>
      </c>
      <c r="AM119" s="15">
        <f ca="1">AC119-AH119</f>
        <v>-133307.69999999995</v>
      </c>
      <c r="AN119" s="20"/>
      <c r="AO119" s="16">
        <f ca="1">_xll.DBRW($B$3,$R$37,$R$38,$R$40,$R$41,$R$42,$Q119,AO$2,AO$4,AO$3)</f>
        <v>0.45637472903146253</v>
      </c>
      <c r="AP119" s="16">
        <f ca="1">_xll.DBRW($B$3,$R$37,$R$38,$R$40,$R$41,$R$42,$Q119,AP$2,AP$4,AP$3)</f>
        <v>0.44248820531350347</v>
      </c>
      <c r="AQ119" s="17">
        <f ca="1">-(AO119-AP119)*100</f>
        <v>-1.3886523717959065</v>
      </c>
      <c r="AR119" s="14">
        <f ca="1">$Y119-$AD119-BL119</f>
        <v>-53364.778618703247</v>
      </c>
      <c r="AS119" s="18">
        <f ca="1">_xll.DBRW($B$3,$R$37,$R$38,$R$40,$R$41,$R$42,$Q119,AS$2,AS$4,AS$3)</f>
        <v>22.155168338694811</v>
      </c>
      <c r="AT119" s="19">
        <f ca="1">_xll.DBRW($B$3,$R$37,$R$38,$R$40,$R$41,$R$42,$Q119,AT$2,AT$4,AT$3)</f>
        <v>1.2871511630081287</v>
      </c>
      <c r="AU119" s="18">
        <f ca="1">_xll.DBRW($B$3,$R$37,$R$38,$R$40,$R$41,$R$42,$Q119,AU$2,AU$4,AU$3)</f>
        <v>62.486042455312912</v>
      </c>
      <c r="AV119" s="15">
        <f ca="1">_xll.DBRW($B$3,$R$37,$R$38,$R$40,$R$41,$R$42,$Q119,AV$2,AV$4,AV$3)</f>
        <v>79160.350000000006</v>
      </c>
      <c r="AW119" s="15">
        <f ca="1">_xll.DBRW($B$3,$R$37,$R$38,$R$40,$R$41,$R$42,$Q119,AW$2,AW$4,AW$3)</f>
        <v>61500.43</v>
      </c>
      <c r="AX119" s="18">
        <f ca="1">_xll.DBRW($B$3,$R$37,$R$38,$R$40,$R$41,$R$42,$Q119,AX$2,AX$4,AX$3)</f>
        <v>21.874381028952076</v>
      </c>
      <c r="AY119" s="19">
        <f ca="1">_xll.DBRW($B$3,$R$37,$R$38,$R$40,$R$41,$R$42,$Q119,AY$2,AY$4,AY$3)</f>
        <v>1.2302318697085475</v>
      </c>
      <c r="AZ119" s="18">
        <f ca="1">_xll.DBRW($B$3,$R$37,$R$38,$R$40,$R$41,$R$42,$Q119,AZ$2,AZ$4,AZ$3)</f>
        <v>60.816447418974086</v>
      </c>
      <c r="BA119" s="15">
        <f ca="1">_xll.DBRW($B$3,$R$37,$R$38,$R$40,$R$41,$R$42,$Q119,BA$2,BA$4,BA$3)</f>
        <v>97662.080000000016</v>
      </c>
      <c r="BB119" s="15">
        <f ca="1">_xll.DBRW($B$3,$R$37,$R$38,$R$40,$R$41,$R$42,$Q119,BB$2,BB$4,BB$3)</f>
        <v>79385.100000000006</v>
      </c>
      <c r="BC119" s="18">
        <f ca="1">AS119-AX119</f>
        <v>0.28078730974273469</v>
      </c>
      <c r="BD119" s="18">
        <f ca="1">AT119-AY119</f>
        <v>5.6919293299581231E-2</v>
      </c>
      <c r="BE119" s="18">
        <f ca="1">AU119-AZ119</f>
        <v>1.6695950363388263</v>
      </c>
      <c r="BF119" s="15">
        <f ca="1">IF(AND(AV119&lt;&gt;0,BA119&lt;&gt;0),-1*BC119*AV119,0)</f>
        <v>-22227.22171479329</v>
      </c>
      <c r="BG119" s="15">
        <f ca="1">IF(AND(AV119&lt;&gt;0,BA119&lt;&gt;0,AW119&lt;&gt;0,BB119&lt;&gt;0),BD119/AY119*$Y119,)</f>
        <v>-81143.78949910168</v>
      </c>
      <c r="BH119" s="15">
        <f ca="1">IF(AND(AW119&lt;&gt;0,BB119&lt;&gt;0),BE119*AO119*AW119,)</f>
        <v>46860.928054758908</v>
      </c>
      <c r="BI119" s="15">
        <f ca="1">IF(AND(AV119&lt;&gt;0,BA119&lt;&gt;0,AW119&lt;&gt;0,BB119&lt;&gt;0),$AI119-BF119-BG119-BH119-BL119,)</f>
        <v>3145.304540432815</v>
      </c>
      <c r="BJ119" s="15">
        <f ca="1">IF(OR(AV119=0,BA119=0,AW119=0,BB119=0),$AI119-BF119-BG119-BH119-BL119,)</f>
        <v>0</v>
      </c>
      <c r="BK119" s="15">
        <f ca="1">SUM(BF119:BJ119)</f>
        <v>-53364.77861870324</v>
      </c>
      <c r="BL119" s="15">
        <f ca="1">IF($V119&lt;&gt;0,IF($V119&gt;0,$W119/$V119,-$W119/$V119))*$AD119</f>
        <v>435851.44861870364</v>
      </c>
      <c r="BM119" s="15">
        <f ca="1">SUM(BK119:BL119)</f>
        <v>382486.67000000039</v>
      </c>
      <c r="BN119" s="16">
        <f ca="1">_xll.DBRW($B$3,$R$37,$R$38,$R$40,$R$41,$R$42,$Q119,BN$2,BN$4,BN$3)</f>
        <v>0.16256649035136442</v>
      </c>
      <c r="BO119" s="16">
        <f ca="1">_xll.DBRW($B$3,$R$37,$R$38,$R$40,$R$41,$R$42,$Q119,BO$2,BO$4,BO$3)</f>
        <v>0.15758137413617668</v>
      </c>
      <c r="BP119" s="17">
        <f ca="1">-(BN119-BO119)*100</f>
        <v>-0.49851162151877404</v>
      </c>
      <c r="BQ119" s="14">
        <f ca="1">$Z119-$AE119-CK119</f>
        <v>-19157.395228292851</v>
      </c>
      <c r="BR119" s="15">
        <f ca="1">_xll.DBRW($B$3,$R$37,$R$38,$R$40,$R$41,$R$42,$Q119,BR$2,BR$4,BR$3)</f>
        <v>0.6314764645472225</v>
      </c>
      <c r="BS119" s="15">
        <f ca="1">_xll.DBRW($B$3,$R$37,$R$38,$R$40,$R$41,$R$42,$Q119,BS$2,BS$4,BS$3)</f>
        <v>16.086326550887531</v>
      </c>
      <c r="BT119" s="15">
        <f ca="1">_xll.DBRW($B$3,$R$37,$R$38,$R$40,$R$41,$R$42,$Q119,BT$2,BT$4,BT$3)</f>
        <v>62.486042455312912</v>
      </c>
      <c r="BU119" s="15">
        <f ca="1">_xll.DBRW($B$3,$R$37,$R$38,$R$40,$R$41,$R$42,$Q119,BU$2,BU$4,BU$3)</f>
        <v>989316</v>
      </c>
      <c r="BV119" s="15">
        <f ca="1">_xll.DBRW($B$3,$R$37,$R$38,$R$40,$R$41,$R$42,$Q119,BV$2,BV$4,BV$3)</f>
        <v>61500.43</v>
      </c>
      <c r="BW119" s="15">
        <f ca="1">_xll.DBRW($B$3,$R$37,$R$38,$R$40,$R$41,$R$42,$Q119,BW$2,BW$4,BW$3)</f>
        <v>0.60009637949269878</v>
      </c>
      <c r="BX119" s="15">
        <f ca="1">_xll.DBRW($B$3,$R$37,$R$38,$R$40,$R$41,$R$42,$Q119,BX$2,BX$4,BX$3)</f>
        <v>15.970000289726913</v>
      </c>
      <c r="BY119" s="15">
        <f ca="1">_xll.DBRW($B$3,$R$37,$R$38,$R$40,$R$41,$R$42,$Q119,BY$2,BY$4,BY$3)</f>
        <v>60.816447418974086</v>
      </c>
      <c r="BZ119" s="15">
        <f ca="1">_xll.DBRW($B$3,$R$37,$R$38,$R$40,$R$41,$R$42,$Q119,BZ$2,BZ$4,BZ$3)</f>
        <v>1267780.07</v>
      </c>
      <c r="CA119" s="15">
        <f ca="1">_xll.DBRW($B$3,$R$37,$R$38,$R$40,$R$41,$R$42,$Q119,CA$2,CA$4,CA$3)</f>
        <v>79385.100000000006</v>
      </c>
      <c r="CB119" s="15">
        <f ca="1">BR119-BW119</f>
        <v>3.1380085054523721E-2</v>
      </c>
      <c r="CC119" s="15">
        <f ca="1">BS119-BX119</f>
        <v>0.11632626116061751</v>
      </c>
      <c r="CD119" s="15">
        <f ca="1">BT119-BY119</f>
        <v>1.6695950363388263</v>
      </c>
      <c r="CE119" s="15">
        <f ca="1">IF(AND(BU119&lt;&gt;0,BZ119&lt;&gt;0),-1*CB119*BU119,0)</f>
        <v>-31044.820225801188</v>
      </c>
      <c r="CF119" s="15">
        <f ca="1">IF(AND(BU119&lt;&gt;0,BZ119&lt;&gt;0,BV119&lt;&gt;0,CA119&lt;&gt;0),CC119/BX119*$Z119,)</f>
        <v>-4550.5621203138508</v>
      </c>
      <c r="CG119" s="15">
        <f ca="1">IF(AND(BV119&lt;&gt;0,CA119&lt;&gt;0),CD119*BN119*BV119,)</f>
        <v>16692.459340676505</v>
      </c>
      <c r="CH119" s="15">
        <f ca="1">IF(AND(BU119&lt;&gt;0,BZ119&lt;&gt;0,BV119&lt;&gt;0,CA119&lt;&gt;0),$AJ119-CE119-CF119-CG119-CK119,)</f>
        <v>-254.47222285432508</v>
      </c>
      <c r="CI119" s="15">
        <f ca="1">IF(OR(BU119=0,BZ119=0,BV119=0,CA119=0),$AJ119-CE119-CF119-CG119-CK119,)</f>
        <v>0</v>
      </c>
      <c r="CJ119" s="15">
        <f ca="1">SUM(CE119:CI119)</f>
        <v>-19157.395228292859</v>
      </c>
      <c r="CK119" s="15">
        <f ca="1">IF($V119&lt;&gt;0,IF($V119&gt;0,$W119/$V119,-$W119/$V119))*$AE119</f>
        <v>155217.85522829281</v>
      </c>
      <c r="CL119" s="15">
        <f ca="1">SUM(CJ119:CK119)</f>
        <v>136060.45999999996</v>
      </c>
      <c r="CM119" s="16">
        <f ca="1">_xll.DBRW($B$3,$R$37,$R$38,$R$40,$R$41,$R$42,$Q119,CM$2,CM$4,CM$3)</f>
        <v>0</v>
      </c>
      <c r="CN119" s="16">
        <f ca="1">_xll.DBRW($B$3,$R$37,$R$38,$R$40,$R$41,$R$42,$Q119,CN$2,CN$4,CN$3)</f>
        <v>0</v>
      </c>
      <c r="CO119" s="17">
        <f ca="1">-(CM119-CN119)*100</f>
        <v>0</v>
      </c>
      <c r="CP119" s="14">
        <f ca="1">$AA119-$AF119-DJ119</f>
        <v>0</v>
      </c>
      <c r="CQ119" s="15">
        <f ca="1">_xll.DBRW($B$3,$R$37,$R$38,$R$40,$R$41,$R$42,$Q119,CQ$2,CQ$4,CQ$3)</f>
        <v>0</v>
      </c>
      <c r="CR119" s="15">
        <f ca="1">_xll.DBRW($B$3,$R$37,$R$38,$R$40,$R$41,$R$42,$Q119,CR$2,CR$4,CR$3)</f>
        <v>0</v>
      </c>
      <c r="CS119" s="15">
        <f ca="1">_xll.DBRW($B$3,$R$37,$R$38,$R$40,$R$41,$R$42,$Q119,CS$2,CS$4,CS$3)</f>
        <v>0</v>
      </c>
      <c r="CT119" s="15">
        <f ca="1">_xll.DBRW($B$3,$R$37,$R$38,$R$40,$R$41,$R$42,$Q119,CT$2,CT$4,CT$3)</f>
        <v>0</v>
      </c>
      <c r="CU119" s="15">
        <f ca="1">_xll.DBRW($B$3,$R$37,$R$38,$R$40,$R$41,$R$42,$Q119,CU$2,CU$4,CU$3)</f>
        <v>0</v>
      </c>
      <c r="CV119" s="15">
        <f ca="1">_xll.DBRW($B$3,$R$37,$R$38,$R$40,$R$41,$R$42,$Q119,CV$2,CV$4,CV$3)</f>
        <v>0</v>
      </c>
      <c r="CW119" s="15">
        <f ca="1">_xll.DBRW($B$3,$R$37,$R$38,$R$40,$R$41,$R$42,$Q119,CW$2,CW$4,CW$3)</f>
        <v>0</v>
      </c>
      <c r="CX119" s="15">
        <f ca="1">_xll.DBRW($B$3,$R$37,$R$38,$R$40,$R$41,$R$42,$Q119,CX$2,CX$4,CX$3)</f>
        <v>0</v>
      </c>
      <c r="CY119" s="15">
        <f ca="1">_xll.DBRW($B$3,$R$37,$R$38,$R$40,$R$41,$R$42,$Q119,CY$2,CY$4,CY$3)</f>
        <v>0</v>
      </c>
      <c r="CZ119" s="15">
        <f ca="1">_xll.DBRW($B$3,$R$37,$R$38,$R$40,$R$41,$R$42,$Q119,CZ$2,CZ$4,CZ$3)</f>
        <v>0</v>
      </c>
      <c r="DA119" s="15">
        <f ca="1">CQ119-CV119</f>
        <v>0</v>
      </c>
      <c r="DB119" s="15">
        <f ca="1">CR119-CW119</f>
        <v>0</v>
      </c>
      <c r="DC119" s="15">
        <f ca="1">CS119-CX119</f>
        <v>0</v>
      </c>
      <c r="DD119" s="15">
        <f ca="1">IF(AND(CT119&lt;&gt;0,CY119&lt;&gt;0),-1*DA119*CT119,0)</f>
        <v>0</v>
      </c>
      <c r="DE119" s="15">
        <f ca="1">IF(AND(CT119&lt;&gt;0,CY119&lt;&gt;0,CU119&lt;&gt;0,CZ119&lt;&gt;0),DB119/CW119*$AA119,)</f>
        <v>0</v>
      </c>
      <c r="DF119" s="15">
        <f ca="1">IF(AND(CU119&lt;&gt;0,CZ119&lt;&gt;0),DC119*CM119*CU119,)</f>
        <v>0</v>
      </c>
      <c r="DG119" s="15">
        <f ca="1">IF(AND(CT119&lt;&gt;0,CY119&lt;&gt;0,CU119&lt;&gt;0,CZ119&lt;&gt;0),$AK119-DD119-DE119-DF119-DJ119,)</f>
        <v>0</v>
      </c>
      <c r="DH119" s="15">
        <f ca="1">IF(OR(CT119=0,CY119=0,CU119=0,CZ119=0),$AK119-DD119-DE119-DF119-DJ119,)</f>
        <v>0</v>
      </c>
      <c r="DI119" s="15">
        <f ca="1">SUM(DD119:DH119)</f>
        <v>0</v>
      </c>
      <c r="DJ119" s="15">
        <f ca="1">IF($V119&lt;&gt;0,IF($V119&gt;0,$W119/$V119,-$W119/$V119))*$AF119</f>
        <v>0</v>
      </c>
      <c r="DK119" s="15">
        <f ca="1">SUM(DI119:DJ119)</f>
        <v>0</v>
      </c>
      <c r="DL119" s="16">
        <f ca="1">_xll.DBRW($B$3,$R$37,$R$38,$R$40,$R$41,$R$42,$Q119,DL$2,DL$4,DL$3)</f>
        <v>2.4723136984160015E-4</v>
      </c>
      <c r="DM119" s="16">
        <f ca="1">_xll.DBRW($B$3,$R$37,$R$38,$R$40,$R$41,$R$42,$Q119,DM$2,DM$4,DM$3)</f>
        <v>6.6281134713804771E-4</v>
      </c>
      <c r="DN119" s="17">
        <f ca="1">-(DL119-DM119)*100</f>
        <v>4.1557997729644754E-2</v>
      </c>
      <c r="DO119" s="14">
        <f ca="1">$AB119-$AG119-EI119</f>
        <v>1597.0399746704986</v>
      </c>
      <c r="DP119" s="15">
        <f ca="1">_xll.DBRW($B$3,$R$37,$R$38,$R$40,$R$41,$R$42,$Q119,DP$2,DP$4,DP$3)</f>
        <v>0</v>
      </c>
      <c r="DQ119" s="15">
        <f ca="1">_xll.DBRW($B$3,$R$37,$R$38,$R$40,$R$41,$R$42,$Q119,DQ$2,DQ$4,DQ$3)</f>
        <v>0</v>
      </c>
      <c r="DR119" s="15">
        <f ca="1">_xll.DBRW($B$3,$R$37,$R$38,$R$40,$R$41,$R$42,$Q119,DR$2,DR$4,DR$3)</f>
        <v>0</v>
      </c>
      <c r="DS119" s="15">
        <f ca="1">_xll.DBRW($B$3,$R$37,$R$38,$R$40,$R$41,$R$42,$Q119,DS$2,DS$4,DS$3)</f>
        <v>0</v>
      </c>
      <c r="DT119" s="15">
        <f ca="1">_xll.DBRW($B$3,$R$37,$R$38,$R$40,$R$41,$R$42,$Q119,DT$2,DT$4,DT$3)</f>
        <v>0</v>
      </c>
      <c r="DU119" s="15">
        <f ca="1">_xll.DBRW($B$3,$R$37,$R$38,$R$40,$R$41,$R$42,$Q119,DU$2,DU$4,DU$3)</f>
        <v>0</v>
      </c>
      <c r="DV119" s="15">
        <f ca="1">_xll.DBRW($B$3,$R$37,$R$38,$R$40,$R$41,$R$42,$Q119,DV$2,DV$4,DV$3)</f>
        <v>0</v>
      </c>
      <c r="DW119" s="15">
        <f ca="1">_xll.DBRW($B$3,$R$37,$R$38,$R$40,$R$41,$R$42,$Q119,DW$2,DW$4,DW$3)</f>
        <v>0</v>
      </c>
      <c r="DX119" s="15">
        <f ca="1">_xll.DBRW($B$3,$R$37,$R$38,$R$40,$R$41,$R$42,$Q119,DX$2,DX$4,DX$3)</f>
        <v>0</v>
      </c>
      <c r="DY119" s="15">
        <f ca="1">_xll.DBRW($B$3,$R$37,$R$38,$R$40,$R$41,$R$42,$Q119,DY$2,DY$4,DY$3)</f>
        <v>0</v>
      </c>
      <c r="DZ119" s="15">
        <f ca="1">DP119-DU119</f>
        <v>0</v>
      </c>
      <c r="EA119" s="15">
        <f ca="1">DQ119-DV119</f>
        <v>0</v>
      </c>
      <c r="EB119" s="15">
        <f ca="1">DR119-DW119</f>
        <v>0</v>
      </c>
      <c r="EC119" s="15">
        <f ca="1">IF(AND(DS119&lt;&gt;0,DX119&lt;&gt;0),-1*DZ119*DS119,0)</f>
        <v>0</v>
      </c>
      <c r="ED119" s="15">
        <f ca="1">IF(AND(DS119&lt;&gt;0,DX119&lt;&gt;0,DT119&lt;&gt;0,DY119&lt;&gt;0),EA119/DV119*$AB119,)</f>
        <v>0</v>
      </c>
      <c r="EE119" s="15">
        <f ca="1">IF(AND(DT119&lt;&gt;0,DY119&lt;&gt;0),EB119*DL119*DT119,)</f>
        <v>0</v>
      </c>
      <c r="EF119" s="15">
        <f ca="1">IF(AND(DS119&lt;&gt;0,DX119&lt;&gt;0,DT119&lt;&gt;0,DY119&lt;&gt;0),$AL119-EC119-ED119-EE119-EI119,)</f>
        <v>0</v>
      </c>
      <c r="EG119" s="15">
        <f ca="1">IF(OR(DS119=0,DX119=0,DT119=0,DY119=0),$AL119-EC119-ED119-EE119-EI119,)</f>
        <v>1597.0399746704986</v>
      </c>
      <c r="EH119" s="15">
        <f ca="1">SUM(EC119:EG119)</f>
        <v>1597.0399746704986</v>
      </c>
      <c r="EI119" s="15">
        <f ca="1">IF($V119&lt;&gt;0,IF($V119&gt;0,$W119/$V119,-$W119/$V119))*$AG119</f>
        <v>652.87002532950123</v>
      </c>
      <c r="EJ119" s="15">
        <f ca="1">SUM(EH119:EI119)</f>
        <v>2249.91</v>
      </c>
      <c r="EK119" s="16">
        <f ca="1">_xll.DBRW($B$3,$R$37,$R$38,$R$40,$R$41,$R$42,$Q119,EK$2,EK$4,EK$3)</f>
        <v>0.31549721554332844</v>
      </c>
      <c r="EL119" s="16">
        <f ca="1">_xll.DBRW($B$3,$R$37,$R$38,$R$40,$R$41,$R$42,$Q119,EL$2,EL$4,EL$3)</f>
        <v>0.22351704950456755</v>
      </c>
      <c r="EM119" s="17">
        <f ca="1">-(EK119-EL119)*100</f>
        <v>-9.1980166038760878</v>
      </c>
      <c r="EN119" s="14">
        <f ca="1">$AC119-$AH119-FH119</f>
        <v>-353472.27986382239</v>
      </c>
      <c r="EO119" s="15">
        <f ca="1">_xll.DBRW($B$3,$R$37,$R$38,$R$40,$R$41,$R$42,$Q119,EO$2,EO$4,EO$3)</f>
        <v>19.714172404973429</v>
      </c>
      <c r="EP119" s="15">
        <f ca="1">_xll.DBRW($B$3,$R$37,$R$38,$R$40,$R$41,$R$42,$Q119,EP$2,EP$4,EP$3)</f>
        <v>1</v>
      </c>
      <c r="EQ119" s="15">
        <f ca="1">_xll.DBRW($B$3,$R$37,$R$38,$R$40,$R$41,$R$42,$Q119,EQ$2,EQ$4,EQ$3)</f>
        <v>62.486042455312912</v>
      </c>
      <c r="ER119" s="15">
        <f ca="1">_xll.DBRW($B$3,$R$37,$R$38,$R$40,$R$41,$R$42,$Q119,ER$2,ER$4,ER$3)</f>
        <v>61500.43</v>
      </c>
      <c r="ES119" s="15">
        <f ca="1">_xll.DBRW($B$3,$R$37,$R$38,$R$40,$R$41,$R$42,$Q119,ES$2,ES$4,ES$3)</f>
        <v>61500.43</v>
      </c>
      <c r="ET119" s="15">
        <f ca="1">_xll.DBRW($B$3,$R$37,$R$38,$R$40,$R$41,$R$42,$Q119,ET$2,ET$4,ET$3)</f>
        <v>13.593512888438759</v>
      </c>
      <c r="EU119" s="15">
        <f ca="1">_xll.DBRW($B$3,$R$37,$R$38,$R$40,$R$41,$R$42,$Q119,EU$2,EU$4,EU$3)</f>
        <v>1</v>
      </c>
      <c r="EV119" s="15">
        <f ca="1">_xll.DBRW($B$3,$R$37,$R$38,$R$40,$R$41,$R$42,$Q119,EV$2,EV$4,EV$3)</f>
        <v>60.816447418974086</v>
      </c>
      <c r="EW119" s="15">
        <f ca="1">_xll.DBRW($B$3,$R$37,$R$38,$R$40,$R$41,$R$42,$Q119,EW$2,EW$4,EW$3)</f>
        <v>79385.100000000006</v>
      </c>
      <c r="EX119" s="15">
        <f ca="1">_xll.DBRW($B$3,$R$37,$R$38,$R$40,$R$41,$R$42,$Q119,EX$2,EX$4,EX$3)</f>
        <v>79385.100000000006</v>
      </c>
      <c r="EY119" s="15">
        <f ca="1">EO119-ET119</f>
        <v>6.1206595165346691</v>
      </c>
      <c r="EZ119" s="15">
        <f ca="1">EP119-EU119</f>
        <v>0</v>
      </c>
      <c r="FA119" s="15">
        <f ca="1">EQ119-EV119</f>
        <v>1.6695950363388263</v>
      </c>
      <c r="FB119" s="15">
        <f ca="1">IF(AND(ER119&lt;&gt;0,EW119&lt;&gt;0),-1*EY119*ER119,0)</f>
        <v>-376423.19215047423</v>
      </c>
      <c r="FC119" s="15">
        <f ca="1">IF(AND(ER119&lt;&gt;0,EW119&lt;&gt;0,ES119&lt;&gt;0,EX119&lt;&gt;0),EZ119/EU119*$AC119,)</f>
        <v>0</v>
      </c>
      <c r="FD119" s="15">
        <f ca="1">IF(AND(ES119&lt;&gt;0,EX119&lt;&gt;0),FA119*EK119*ES119,)</f>
        <v>32395.510484178085</v>
      </c>
      <c r="FE119" s="15">
        <f ca="1">IF(AND(ER119&lt;&gt;0,EW119&lt;&gt;0,ES119&lt;&gt;0,EX119&lt;&gt;0),$AM119-FB119-FC119-FD119-FH119,)</f>
        <v>-9444.5981975262112</v>
      </c>
      <c r="FF119" s="15">
        <f ca="1">IF(OR(ER119=0,EW119=0,ES119=0,EX119=0),$AM119-FB119-FC119-FD119-FH119,)</f>
        <v>0</v>
      </c>
      <c r="FG119" s="15">
        <f ca="1">SUM(FB119:FF119)</f>
        <v>-353472.27986382239</v>
      </c>
      <c r="FH119" s="15">
        <f ca="1">IF($V119&lt;&gt;0,IF($V119&gt;0,$W119/$V119,-$W119/$V119))*$AH119</f>
        <v>220164.57986382241</v>
      </c>
      <c r="FI119" s="15">
        <f ca="1">SUM(FG119:FH119)</f>
        <v>-133307.69999999998</v>
      </c>
      <c r="FJ119" s="20"/>
      <c r="FK119" s="85">
        <f ca="1">BL119+CK119+DJ119+EI119+FH119</f>
        <v>811886.75373614847</v>
      </c>
      <c r="FL119" s="21"/>
      <c r="FM119" s="22"/>
      <c r="FN119" s="104">
        <f ca="1">_xll.DBRW($B$3,$R$37,$R$38,$R$40,$R$41,$R$42,$Q119,FN$2,FN$4,FN$3)</f>
        <v>250997.65999999992</v>
      </c>
      <c r="FO119" s="105">
        <f ca="1">IF(U119&lt;&gt;0,FN119/U119,0)</f>
        <v>6.5314333704002983E-2</v>
      </c>
      <c r="FP119" s="104">
        <f ca="1">_xll.DBRW($B$3,$R$37,$R$38,$R$40,$R$41,$R$42,$Q119,FP$2,FP$4,FP$3)</f>
        <v>848509.59999999939</v>
      </c>
      <c r="FQ119" s="105">
        <f ca="1">IF(V119&lt;&gt;0,FP119/V119,0)</f>
        <v>0.17575055969861425</v>
      </c>
      <c r="FR119" s="86">
        <f ca="1">FN119-FP119</f>
        <v>-597511.93999999948</v>
      </c>
      <c r="FS119" s="103">
        <f ca="1">(FO119-FQ119)*100</f>
        <v>-11.043622599461127</v>
      </c>
      <c r="FT119" s="23"/>
      <c r="FV119" s="37"/>
      <c r="FW119" s="37"/>
      <c r="FX119" s="37"/>
      <c r="FY119" s="37"/>
      <c r="FZ119" s="37"/>
      <c r="GA119" s="37"/>
      <c r="GB119" s="37"/>
      <c r="GC119" s="37"/>
      <c r="GD119" s="37"/>
      <c r="GE119" s="37"/>
      <c r="GF119" s="37"/>
      <c r="GG119" s="37"/>
      <c r="GH119" s="37"/>
    </row>
    <row r="120" spans="1:190" ht="15" hidden="1" customHeight="1" x14ac:dyDescent="0.25">
      <c r="A120">
        <f ca="1">IF(ROW()=ROW($A$60),0,1)</f>
        <v>1</v>
      </c>
      <c r="D120" s="30"/>
      <c r="E120" s="30"/>
      <c r="F120" s="30">
        <f ca="1">IF(A120&lt;&gt;0,IF((AO120+BN120+CM120+DL120+EK120)&lt;&gt;0,ROUND((1-(AO120+BN120+CM120+DL120+EK120))-FO120,5),"VERIF. ELIGIBILITE PMM"),"CHECK "&amp;D105)</f>
        <v>0</v>
      </c>
      <c r="G120" s="30"/>
      <c r="H120" s="30"/>
      <c r="I120" s="30"/>
      <c r="J120" s="30">
        <f ca="1">IF(A120&lt;&gt;0,IF((AP120+BO120+CN120+DM120+EL120)&lt;&gt;0,ROUND((1-(AP120+BO120+CN120+DM120+EL120))-FQ120,5),"VERIF. ELIGIBILITE PMM"),"CHECK "&amp;D106)</f>
        <v>0</v>
      </c>
      <c r="K120" s="30">
        <f ca="1">IF(A120&lt;&gt;0,ROUND(W120+AR120+BQ120+CP120+DO120+EN120+FK120-FR120,5),"CHECK ")</f>
        <v>0</v>
      </c>
      <c r="L120" s="4"/>
      <c r="M120" s="9"/>
      <c r="N120" s="10"/>
      <c r="O120" s="9"/>
      <c r="P120" s="11"/>
      <c r="Q120" s="130" t="s">
        <v>526</v>
      </c>
      <c r="R120" s="130"/>
      <c r="S120" s="12"/>
      <c r="T120" s="13"/>
      <c r="U120" s="84">
        <f ca="1">_xll.DBRW($B$3,$R$37,$R$38,$R$40,$R$41,$R$42,$Q120,U$2,U$4,U$3)</f>
        <v>8469661.7699999977</v>
      </c>
      <c r="V120" s="84">
        <f ca="1">_xll.DBRW($B$3,$R$37,$R$38,$R$40,$R$41,$R$42,$Q120,V$2,V$4,V$3)</f>
        <v>9435214.8300000001</v>
      </c>
      <c r="W120" s="85">
        <f ca="1">U120-V120</f>
        <v>-965553.06000000238</v>
      </c>
      <c r="X120" s="106">
        <f ca="1">IF(V120&lt;&gt;0,W120/V120,0)</f>
        <v>-0.10233503713449653</v>
      </c>
      <c r="Y120" s="15">
        <f ca="1">_xll.DBRW($B$3,$R$37,$R$38,$R$40,$R$41,$R$42,$Q120,Y$2,Y$4,Y$3)</f>
        <v>-3324943.9499999993</v>
      </c>
      <c r="Z120" s="15">
        <f ca="1">_xll.DBRW($B$3,$R$37,$R$38,$R$40,$R$41,$R$42,$Q120,Z$2,Z$4,Z$3)</f>
        <v>-470993.00000000006</v>
      </c>
      <c r="AA120" s="15">
        <f ca="1">_xll.DBRW($B$3,$R$37,$R$38,$R$40,$R$41,$R$42,$Q120,AA$2,AA$4,AA$3)</f>
        <v>0</v>
      </c>
      <c r="AB120" s="15">
        <f ca="1">_xll.DBRW($B$3,$R$37,$R$38,$R$40,$R$41,$R$42,$Q120,AB$2,AB$4,AB$3)</f>
        <v>-871068.55</v>
      </c>
      <c r="AC120" s="15">
        <f ca="1">_xll.DBRW($B$3,$R$37,$R$38,$R$40,$R$41,$R$42,$Q120,AC$2,AC$4,AC$3)</f>
        <v>-2970732.76</v>
      </c>
      <c r="AD120" s="15">
        <f ca="1">_xll.DBRW($B$3,$R$37,$R$38,$R$40,$R$41,$R$42,$Q120,AD$2,AD$4,AD$3)</f>
        <v>-3589759.2</v>
      </c>
      <c r="AE120" s="15">
        <f ca="1">_xll.DBRW($B$3,$R$37,$R$38,$R$40,$R$41,$R$42,$Q120,AE$2,AE$4,AE$3)</f>
        <v>-773592.25000000035</v>
      </c>
      <c r="AF120" s="15">
        <f ca="1">_xll.DBRW($B$3,$R$37,$R$38,$R$40,$R$41,$R$42,$Q120,AF$2,AF$4,AF$3)</f>
        <v>0</v>
      </c>
      <c r="AG120" s="15">
        <f ca="1">_xll.DBRW($B$3,$R$37,$R$38,$R$40,$R$41,$R$42,$Q120,AG$2,AG$4,AG$3)</f>
        <v>-965782.94</v>
      </c>
      <c r="AH120" s="15">
        <f ca="1">_xll.DBRW($B$3,$R$37,$R$38,$R$40,$R$41,$R$42,$Q120,AH$2,AH$4,AH$3)</f>
        <v>-2931512.7500000005</v>
      </c>
      <c r="AI120" s="15">
        <f ca="1">Y120-AD120</f>
        <v>264815.25000000093</v>
      </c>
      <c r="AJ120" s="15">
        <f ca="1">Z120-AE120</f>
        <v>302599.25000000029</v>
      </c>
      <c r="AK120" s="15">
        <f ca="1">AA120-AF120</f>
        <v>0</v>
      </c>
      <c r="AL120" s="15">
        <f ca="1">AB120-AG120</f>
        <v>94714.389999999898</v>
      </c>
      <c r="AM120" s="15">
        <f ca="1">AC120-AH120</f>
        <v>-39220.009999999311</v>
      </c>
      <c r="AN120" s="20"/>
      <c r="AO120" s="16">
        <f ca="1">_xll.DBRW($B$3,$R$37,$R$38,$R$40,$R$41,$R$42,$Q120,AO$2,AO$4,AO$3)</f>
        <v>0.39257104242074109</v>
      </c>
      <c r="AP120" s="16">
        <f ca="1">_xll.DBRW($B$3,$R$37,$R$38,$R$40,$R$41,$R$42,$Q120,AP$2,AP$4,AP$3)</f>
        <v>0.38046396024667933</v>
      </c>
      <c r="AQ120" s="17">
        <f ca="1">-(AO120-AP120)*100</f>
        <v>-1.2107082174061756</v>
      </c>
      <c r="AR120" s="14">
        <f ca="1">$Y120-$AD120-BL120</f>
        <v>-102542.89103589964</v>
      </c>
      <c r="AS120" s="18">
        <f ca="1">_xll.DBRW($B$3,$R$37,$R$38,$R$40,$R$41,$R$42,$Q120,AS$2,AS$4,AS$3)</f>
        <v>19.393029077143964</v>
      </c>
      <c r="AT120" s="19">
        <f ca="1">_xll.DBRW($B$3,$R$37,$R$38,$R$40,$R$41,$R$42,$Q120,AT$2,AT$4,AT$3)</f>
        <v>0.92608850886384997</v>
      </c>
      <c r="AU120" s="18">
        <f ca="1">_xll.DBRW($B$3,$R$37,$R$38,$R$40,$R$41,$R$42,$Q120,AU$2,AU$4,AU$3)</f>
        <v>45.74881853144209</v>
      </c>
      <c r="AV120" s="15">
        <f ca="1">_xll.DBRW($B$3,$R$37,$R$38,$R$40,$R$41,$R$42,$Q120,AV$2,AV$4,AV$3)</f>
        <v>171450.47</v>
      </c>
      <c r="AW120" s="15">
        <f ca="1">_xll.DBRW($B$3,$R$37,$R$38,$R$40,$R$41,$R$42,$Q120,AW$2,AW$4,AW$3)</f>
        <v>185134</v>
      </c>
      <c r="AX120" s="18">
        <f ca="1">_xll.DBRW($B$3,$R$37,$R$38,$R$40,$R$41,$R$42,$Q120,AX$2,AX$4,AX$3)</f>
        <v>19.383384517360501</v>
      </c>
      <c r="AY120" s="19">
        <f ca="1">_xll.DBRW($B$3,$R$37,$R$38,$R$40,$R$41,$R$42,$Q120,AY$2,AY$4,AY$3)</f>
        <v>0.9466306465581199</v>
      </c>
      <c r="AZ120" s="18">
        <f ca="1">_xll.DBRW($B$3,$R$37,$R$38,$R$40,$R$41,$R$42,$Q120,AZ$2,AZ$4,AZ$3)</f>
        <v>48.22771073049033</v>
      </c>
      <c r="BA120" s="15">
        <f ca="1">_xll.DBRW($B$3,$R$37,$R$38,$R$40,$R$41,$R$42,$Q120,BA$2,BA$4,BA$3)</f>
        <v>185197.74999999997</v>
      </c>
      <c r="BB120" s="15">
        <f ca="1">_xll.DBRW($B$3,$R$37,$R$38,$R$40,$R$41,$R$42,$Q120,BB$2,BB$4,BB$3)</f>
        <v>195638.87</v>
      </c>
      <c r="BC120" s="18">
        <f ca="1">AS120-AX120</f>
        <v>9.6445597834637908E-3</v>
      </c>
      <c r="BD120" s="18">
        <f ca="1">AT120-AY120</f>
        <v>-2.0542137694269935E-2</v>
      </c>
      <c r="BE120" s="18">
        <f ca="1">AU120-AZ120</f>
        <v>-2.4788921990482393</v>
      </c>
      <c r="BF120" s="15">
        <f ca="1">IF(AND(AV120&lt;&gt;0,BA120&lt;&gt;0),-1*BC120*AV120,0)</f>
        <v>-1653.5643078179651</v>
      </c>
      <c r="BG120" s="15">
        <f ca="1">IF(AND(AV120&lt;&gt;0,BA120&lt;&gt;0,AW120&lt;&gt;0,BB120&lt;&gt;0),BD120/AY120*$Y120,)</f>
        <v>72152.17117147948</v>
      </c>
      <c r="BH120" s="15">
        <f ca="1">IF(AND(AW120&lt;&gt;0,BB120&lt;&gt;0),BE120*AO120*AW120,)</f>
        <v>-180161.54043984725</v>
      </c>
      <c r="BI120" s="15">
        <f ca="1">IF(AND(AV120&lt;&gt;0,BA120&lt;&gt;0,AW120&lt;&gt;0,BB120&lt;&gt;0),$AI120-BF120-BG120-BH120-BL120,)</f>
        <v>7120.0425402860856</v>
      </c>
      <c r="BJ120" s="15">
        <f ca="1">IF(OR(AV120=0,BA120=0,AW120=0,BB120=0),$AI120-BF120-BG120-BH120-BL120,)</f>
        <v>0</v>
      </c>
      <c r="BK120" s="15">
        <f ca="1">SUM(BF120:BJ120)</f>
        <v>-102542.89103589965</v>
      </c>
      <c r="BL120" s="15">
        <f ca="1">IF($V120&lt;&gt;0,IF($V120&gt;0,$W120/$V120,-$W120/$V120))*$AD120</f>
        <v>367358.14103590057</v>
      </c>
      <c r="BM120" s="15">
        <f ca="1">SUM(BK120:BL120)</f>
        <v>264815.25000000093</v>
      </c>
      <c r="BN120" s="16">
        <f ca="1">_xll.DBRW($B$3,$R$37,$R$38,$R$40,$R$41,$R$42,$Q120,BN$2,BN$4,BN$3)</f>
        <v>5.5609422523610411E-2</v>
      </c>
      <c r="BO120" s="16">
        <f ca="1">_xll.DBRW($B$3,$R$37,$R$38,$R$40,$R$41,$R$42,$Q120,BO$2,BO$4,BO$3)</f>
        <v>8.1989892539627504E-2</v>
      </c>
      <c r="BP120" s="17">
        <f ca="1">-(BN120-BO120)*100</f>
        <v>2.6380470016017092</v>
      </c>
      <c r="BQ120" s="14">
        <f ca="1">$Z120-$AE120-CK120</f>
        <v>223433.65836929152</v>
      </c>
      <c r="BR120" s="15">
        <f ca="1">_xll.DBRW($B$3,$R$37,$R$38,$R$40,$R$41,$R$42,$Q120,BR$2,BR$4,BR$3)</f>
        <v>0.16067953099984067</v>
      </c>
      <c r="BS120" s="15">
        <f ca="1">_xll.DBRW($B$3,$R$37,$R$38,$R$40,$R$41,$R$42,$Q120,BS$2,BS$4,BS$3)</f>
        <v>15.833164086553523</v>
      </c>
      <c r="BT120" s="15">
        <f ca="1">_xll.DBRW($B$3,$R$37,$R$38,$R$40,$R$41,$R$42,$Q120,BT$2,BT$4,BT$3)</f>
        <v>45.74881853144209</v>
      </c>
      <c r="BU120" s="15">
        <f ca="1">_xll.DBRW($B$3,$R$37,$R$38,$R$40,$R$41,$R$42,$Q120,BU$2,BU$4,BU$3)</f>
        <v>2931257</v>
      </c>
      <c r="BV120" s="15">
        <f ca="1">_xll.DBRW($B$3,$R$37,$R$38,$R$40,$R$41,$R$42,$Q120,BV$2,BV$4,BV$3)</f>
        <v>185134</v>
      </c>
      <c r="BW120" s="15">
        <f ca="1">_xll.DBRW($B$3,$R$37,$R$38,$R$40,$R$41,$R$42,$Q120,BW$2,BW$4,BW$3)</f>
        <v>0.23522812765474294</v>
      </c>
      <c r="BX120" s="15">
        <f ca="1">_xll.DBRW($B$3,$R$37,$R$38,$R$40,$R$41,$R$42,$Q120,BX$2,BX$4,BX$3)</f>
        <v>16.809999975976147</v>
      </c>
      <c r="BY120" s="15">
        <f ca="1">_xll.DBRW($B$3,$R$37,$R$38,$R$40,$R$41,$R$42,$Q120,BY$2,BY$4,BY$3)</f>
        <v>48.22771073049033</v>
      </c>
      <c r="BZ120" s="15">
        <f ca="1">_xll.DBRW($B$3,$R$37,$R$38,$R$40,$R$41,$R$42,$Q120,BZ$2,BZ$4,BZ$3)</f>
        <v>3288689.4000000004</v>
      </c>
      <c r="CA120" s="15">
        <f ca="1">_xll.DBRW($B$3,$R$37,$R$38,$R$40,$R$41,$R$42,$Q120,CA$2,CA$4,CA$3)</f>
        <v>195638.87</v>
      </c>
      <c r="CB120" s="15">
        <f ca="1">BR120-BW120</f>
        <v>-7.4548596654902266E-2</v>
      </c>
      <c r="CC120" s="15">
        <f ca="1">BS120-BX120</f>
        <v>-0.97683588942262389</v>
      </c>
      <c r="CD120" s="15">
        <f ca="1">BT120-BY120</f>
        <v>-2.4788921990482393</v>
      </c>
      <c r="CE120" s="15">
        <f ca="1">IF(AND(BU120&lt;&gt;0,BZ120&lt;&gt;0),-1*CB120*BU120,0)</f>
        <v>218521.09578485886</v>
      </c>
      <c r="CF120" s="15">
        <f ca="1">IF(AND(BU120&lt;&gt;0,BZ120&lt;&gt;0,BV120&lt;&gt;0,CA120&lt;&gt;0),CC120/BX120*$Z120,)</f>
        <v>27369.593499366627</v>
      </c>
      <c r="CG120" s="15">
        <f ca="1">IF(AND(BV120&lt;&gt;0,CA120&lt;&gt;0),CD120*BN120*BV120,)</f>
        <v>-25520.678150494834</v>
      </c>
      <c r="CH120" s="15">
        <f ca="1">IF(AND(BU120&lt;&gt;0,BZ120&lt;&gt;0,BV120&lt;&gt;0,CA120&lt;&gt;0),$AJ120-CE120-CF120-CG120-CK120,)</f>
        <v>3063.6472355608712</v>
      </c>
      <c r="CI120" s="15">
        <f ca="1">IF(OR(BU120=0,BZ120=0,BV120=0,CA120=0),$AJ120-CE120-CF120-CG120-CK120,)</f>
        <v>0</v>
      </c>
      <c r="CJ120" s="15">
        <f ca="1">SUM(CE120:CI120)</f>
        <v>223433.65836929152</v>
      </c>
      <c r="CK120" s="15">
        <f ca="1">IF($V120&lt;&gt;0,IF($V120&gt;0,$W120/$V120,-$W120/$V120))*$AE120</f>
        <v>79165.591630708761</v>
      </c>
      <c r="CL120" s="15">
        <f ca="1">SUM(CJ120:CK120)</f>
        <v>302599.25000000029</v>
      </c>
      <c r="CM120" s="16">
        <f ca="1">_xll.DBRW($B$3,$R$37,$R$38,$R$40,$R$41,$R$42,$Q120,CM$2,CM$4,CM$3)</f>
        <v>0</v>
      </c>
      <c r="CN120" s="16">
        <f ca="1">_xll.DBRW($B$3,$R$37,$R$38,$R$40,$R$41,$R$42,$Q120,CN$2,CN$4,CN$3)</f>
        <v>0</v>
      </c>
      <c r="CO120" s="17">
        <f ca="1">-(CM120-CN120)*100</f>
        <v>0</v>
      </c>
      <c r="CP120" s="14">
        <f ca="1">$AA120-$AF120-DJ120</f>
        <v>0</v>
      </c>
      <c r="CQ120" s="15">
        <f ca="1">_xll.DBRW($B$3,$R$37,$R$38,$R$40,$R$41,$R$42,$Q120,CQ$2,CQ$4,CQ$3)</f>
        <v>0</v>
      </c>
      <c r="CR120" s="15">
        <f ca="1">_xll.DBRW($B$3,$R$37,$R$38,$R$40,$R$41,$R$42,$Q120,CR$2,CR$4,CR$3)</f>
        <v>0</v>
      </c>
      <c r="CS120" s="15">
        <f ca="1">_xll.DBRW($B$3,$R$37,$R$38,$R$40,$R$41,$R$42,$Q120,CS$2,CS$4,CS$3)</f>
        <v>0</v>
      </c>
      <c r="CT120" s="15">
        <f ca="1">_xll.DBRW($B$3,$R$37,$R$38,$R$40,$R$41,$R$42,$Q120,CT$2,CT$4,CT$3)</f>
        <v>0</v>
      </c>
      <c r="CU120" s="15">
        <f ca="1">_xll.DBRW($B$3,$R$37,$R$38,$R$40,$R$41,$R$42,$Q120,CU$2,CU$4,CU$3)</f>
        <v>0</v>
      </c>
      <c r="CV120" s="15">
        <f ca="1">_xll.DBRW($B$3,$R$37,$R$38,$R$40,$R$41,$R$42,$Q120,CV$2,CV$4,CV$3)</f>
        <v>0</v>
      </c>
      <c r="CW120" s="15">
        <f ca="1">_xll.DBRW($B$3,$R$37,$R$38,$R$40,$R$41,$R$42,$Q120,CW$2,CW$4,CW$3)</f>
        <v>0</v>
      </c>
      <c r="CX120" s="15">
        <f ca="1">_xll.DBRW($B$3,$R$37,$R$38,$R$40,$R$41,$R$42,$Q120,CX$2,CX$4,CX$3)</f>
        <v>0</v>
      </c>
      <c r="CY120" s="15">
        <f ca="1">_xll.DBRW($B$3,$R$37,$R$38,$R$40,$R$41,$R$42,$Q120,CY$2,CY$4,CY$3)</f>
        <v>0</v>
      </c>
      <c r="CZ120" s="15">
        <f ca="1">_xll.DBRW($B$3,$R$37,$R$38,$R$40,$R$41,$R$42,$Q120,CZ$2,CZ$4,CZ$3)</f>
        <v>0</v>
      </c>
      <c r="DA120" s="15">
        <f ca="1">CQ120-CV120</f>
        <v>0</v>
      </c>
      <c r="DB120" s="15">
        <f ca="1">CR120-CW120</f>
        <v>0</v>
      </c>
      <c r="DC120" s="15">
        <f ca="1">CS120-CX120</f>
        <v>0</v>
      </c>
      <c r="DD120" s="15">
        <f ca="1">IF(AND(CT120&lt;&gt;0,CY120&lt;&gt;0),-1*DA120*CT120,0)</f>
        <v>0</v>
      </c>
      <c r="DE120" s="15">
        <f ca="1">IF(AND(CT120&lt;&gt;0,CY120&lt;&gt;0,CU120&lt;&gt;0,CZ120&lt;&gt;0),DB120/CW120*$AA120,)</f>
        <v>0</v>
      </c>
      <c r="DF120" s="15">
        <f ca="1">IF(AND(CU120&lt;&gt;0,CZ120&lt;&gt;0),DC120*CM120*CU120,)</f>
        <v>0</v>
      </c>
      <c r="DG120" s="15">
        <f ca="1">IF(AND(CT120&lt;&gt;0,CY120&lt;&gt;0,CU120&lt;&gt;0,CZ120&lt;&gt;0),$AK120-DD120-DE120-DF120-DJ120,)</f>
        <v>0</v>
      </c>
      <c r="DH120" s="15">
        <f ca="1">IF(OR(CT120=0,CY120=0,CU120=0,CZ120=0),$AK120-DD120-DE120-DF120-DJ120,)</f>
        <v>0</v>
      </c>
      <c r="DI120" s="15">
        <f ca="1">SUM(DD120:DH120)</f>
        <v>0</v>
      </c>
      <c r="DJ120" s="15">
        <f ca="1">IF($V120&lt;&gt;0,IF($V120&gt;0,$W120/$V120,-$W120/$V120))*$AF120</f>
        <v>0</v>
      </c>
      <c r="DK120" s="15">
        <f ca="1">SUM(DI120:DJ120)</f>
        <v>0</v>
      </c>
      <c r="DL120" s="16">
        <f ca="1">_xll.DBRW($B$3,$R$37,$R$38,$R$40,$R$41,$R$42,$Q120,DL$2,DL$4,DL$3)</f>
        <v>0.10284573028469354</v>
      </c>
      <c r="DM120" s="16">
        <f ca="1">_xll.DBRW($B$3,$R$37,$R$38,$R$40,$R$41,$R$42,$Q120,DM$2,DM$4,DM$3)</f>
        <v>0.10235940117963374</v>
      </c>
      <c r="DN120" s="17">
        <f ca="1">-(DL120-DM120)*100</f>
        <v>-4.8632910505980176E-2</v>
      </c>
      <c r="DO120" s="14">
        <f ca="1">$AB120-$AG120-EI120</f>
        <v>-4119.0430287633353</v>
      </c>
      <c r="DP120" s="15">
        <f ca="1">_xll.DBRW($B$3,$R$37,$R$38,$R$40,$R$41,$R$42,$Q120,DP$2,DP$4,DP$3)</f>
        <v>0</v>
      </c>
      <c r="DQ120" s="15">
        <f ca="1">_xll.DBRW($B$3,$R$37,$R$38,$R$40,$R$41,$R$42,$Q120,DQ$2,DQ$4,DQ$3)</f>
        <v>0</v>
      </c>
      <c r="DR120" s="15">
        <f ca="1">_xll.DBRW($B$3,$R$37,$R$38,$R$40,$R$41,$R$42,$Q120,DR$2,DR$4,DR$3)</f>
        <v>0</v>
      </c>
      <c r="DS120" s="15">
        <f ca="1">_xll.DBRW($B$3,$R$37,$R$38,$R$40,$R$41,$R$42,$Q120,DS$2,DS$4,DS$3)</f>
        <v>0</v>
      </c>
      <c r="DT120" s="15">
        <f ca="1">_xll.DBRW($B$3,$R$37,$R$38,$R$40,$R$41,$R$42,$Q120,DT$2,DT$4,DT$3)</f>
        <v>0</v>
      </c>
      <c r="DU120" s="15">
        <f ca="1">_xll.DBRW($B$3,$R$37,$R$38,$R$40,$R$41,$R$42,$Q120,DU$2,DU$4,DU$3)</f>
        <v>0</v>
      </c>
      <c r="DV120" s="15">
        <f ca="1">_xll.DBRW($B$3,$R$37,$R$38,$R$40,$R$41,$R$42,$Q120,DV$2,DV$4,DV$3)</f>
        <v>0</v>
      </c>
      <c r="DW120" s="15">
        <f ca="1">_xll.DBRW($B$3,$R$37,$R$38,$R$40,$R$41,$R$42,$Q120,DW$2,DW$4,DW$3)</f>
        <v>0</v>
      </c>
      <c r="DX120" s="15">
        <f ca="1">_xll.DBRW($B$3,$R$37,$R$38,$R$40,$R$41,$R$42,$Q120,DX$2,DX$4,DX$3)</f>
        <v>0</v>
      </c>
      <c r="DY120" s="15">
        <f ca="1">_xll.DBRW($B$3,$R$37,$R$38,$R$40,$R$41,$R$42,$Q120,DY$2,DY$4,DY$3)</f>
        <v>0</v>
      </c>
      <c r="DZ120" s="15">
        <f ca="1">DP120-DU120</f>
        <v>0</v>
      </c>
      <c r="EA120" s="15">
        <f ca="1">DQ120-DV120</f>
        <v>0</v>
      </c>
      <c r="EB120" s="15">
        <f ca="1">DR120-DW120</f>
        <v>0</v>
      </c>
      <c r="EC120" s="15">
        <f ca="1">IF(AND(DS120&lt;&gt;0,DX120&lt;&gt;0),-1*DZ120*DS120,0)</f>
        <v>0</v>
      </c>
      <c r="ED120" s="15">
        <f ca="1">IF(AND(DS120&lt;&gt;0,DX120&lt;&gt;0,DT120&lt;&gt;0,DY120&lt;&gt;0),EA120/DV120*$AB120,)</f>
        <v>0</v>
      </c>
      <c r="EE120" s="15">
        <f ca="1">IF(AND(DT120&lt;&gt;0,DY120&lt;&gt;0),EB120*DL120*DT120,)</f>
        <v>0</v>
      </c>
      <c r="EF120" s="15">
        <f ca="1">IF(AND(DS120&lt;&gt;0,DX120&lt;&gt;0,DT120&lt;&gt;0,DY120&lt;&gt;0),$AL120-EC120-ED120-EE120-EI120,)</f>
        <v>0</v>
      </c>
      <c r="EG120" s="15">
        <f ca="1">IF(OR(DS120=0,DX120=0,DT120=0,DY120=0),$AL120-EC120-ED120-EE120-EI120,)</f>
        <v>-4119.0430287633353</v>
      </c>
      <c r="EH120" s="15">
        <f ca="1">SUM(EC120:EG120)</f>
        <v>-4119.0430287633353</v>
      </c>
      <c r="EI120" s="15">
        <f ca="1">IF($V120&lt;&gt;0,IF($V120&gt;0,$W120/$V120,-$W120/$V120))*$AG120</f>
        <v>98833.433028763233</v>
      </c>
      <c r="EJ120" s="15">
        <f ca="1">SUM(EH120:EI120)</f>
        <v>94714.389999999898</v>
      </c>
      <c r="EK120" s="16">
        <f ca="1">_xll.DBRW($B$3,$R$37,$R$38,$R$40,$R$41,$R$42,$Q120,EK$2,EK$4,EK$3)</f>
        <v>0.35074986943663983</v>
      </c>
      <c r="EL120" s="16">
        <f ca="1">_xll.DBRW($B$3,$R$37,$R$38,$R$40,$R$41,$R$42,$Q120,EL$2,EL$4,EL$3)</f>
        <v>0.31069909936539308</v>
      </c>
      <c r="EM120" s="17">
        <f ca="1">-(EK120-EL120)*100</f>
        <v>-4.0050770071246742</v>
      </c>
      <c r="EN120" s="14">
        <f ca="1">$AC120-$AH120-FH120</f>
        <v>-339216.4761314994</v>
      </c>
      <c r="EO120" s="15">
        <f ca="1">_xll.DBRW($B$3,$R$37,$R$38,$R$40,$R$41,$R$42,$Q120,EO$2,EO$4,EO$3)</f>
        <v>16.046392126783843</v>
      </c>
      <c r="EP120" s="15">
        <f ca="1">_xll.DBRW($B$3,$R$37,$R$38,$R$40,$R$41,$R$42,$Q120,EP$2,EP$4,EP$3)</f>
        <v>1</v>
      </c>
      <c r="EQ120" s="15">
        <f ca="1">_xll.DBRW($B$3,$R$37,$R$38,$R$40,$R$41,$R$42,$Q120,EQ$2,EQ$4,EQ$3)</f>
        <v>45.74881853144209</v>
      </c>
      <c r="ER120" s="15">
        <f ca="1">_xll.DBRW($B$3,$R$37,$R$38,$R$40,$R$41,$R$42,$Q120,ER$2,ER$4,ER$3)</f>
        <v>185134</v>
      </c>
      <c r="ES120" s="15">
        <f ca="1">_xll.DBRW($B$3,$R$37,$R$38,$R$40,$R$41,$R$42,$Q120,ES$2,ES$4,ES$3)</f>
        <v>185134</v>
      </c>
      <c r="ET120" s="15">
        <f ca="1">_xll.DBRW($B$3,$R$37,$R$38,$R$40,$R$41,$R$42,$Q120,ET$2,ET$4,ET$3)</f>
        <v>14.984306288418049</v>
      </c>
      <c r="EU120" s="15">
        <f ca="1">_xll.DBRW($B$3,$R$37,$R$38,$R$40,$R$41,$R$42,$Q120,EU$2,EU$4,EU$3)</f>
        <v>1</v>
      </c>
      <c r="EV120" s="15">
        <f ca="1">_xll.DBRW($B$3,$R$37,$R$38,$R$40,$R$41,$R$42,$Q120,EV$2,EV$4,EV$3)</f>
        <v>48.22771073049033</v>
      </c>
      <c r="EW120" s="15">
        <f ca="1">_xll.DBRW($B$3,$R$37,$R$38,$R$40,$R$41,$R$42,$Q120,EW$2,EW$4,EW$3)</f>
        <v>195638.87</v>
      </c>
      <c r="EX120" s="15">
        <f ca="1">_xll.DBRW($B$3,$R$37,$R$38,$R$40,$R$41,$R$42,$Q120,EX$2,EX$4,EX$3)</f>
        <v>195638.87</v>
      </c>
      <c r="EY120" s="15">
        <f ca="1">EO120-ET120</f>
        <v>1.0620858383657943</v>
      </c>
      <c r="EZ120" s="15">
        <f ca="1">EP120-EU120</f>
        <v>0</v>
      </c>
      <c r="FA120" s="15">
        <f ca="1">EQ120-EV120</f>
        <v>-2.4788921990482393</v>
      </c>
      <c r="FB120" s="15">
        <f ca="1">IF(AND(ER120&lt;&gt;0,EW120&lt;&gt;0),-1*EY120*ER120,0)</f>
        <v>-196628.19960001297</v>
      </c>
      <c r="FC120" s="15">
        <f ca="1">IF(AND(ER120&lt;&gt;0,EW120&lt;&gt;0,ES120&lt;&gt;0,EX120&lt;&gt;0),EZ120/EU120*$AC120,)</f>
        <v>0</v>
      </c>
      <c r="FD120" s="15">
        <f ca="1">IF(AND(ES120&lt;&gt;0,EX120&lt;&gt;0),FA120*EK120*ES120,)</f>
        <v>-160968.66543471179</v>
      </c>
      <c r="FE120" s="15">
        <f ca="1">IF(AND(ER120&lt;&gt;0,EW120&lt;&gt;0,ES120&lt;&gt;0,EX120&lt;&gt;0),$AM120-FB120-FC120-FD120-FH120,)</f>
        <v>18380.388903225365</v>
      </c>
      <c r="FF120" s="15">
        <f ca="1">IF(OR(ER120=0,EW120=0,ES120=0,EX120=0),$AM120-FB120-FC120-FD120-FH120,)</f>
        <v>0</v>
      </c>
      <c r="FG120" s="15">
        <f ca="1">SUM(FB120:FF120)</f>
        <v>-339216.4761314994</v>
      </c>
      <c r="FH120" s="15">
        <f ca="1">IF($V120&lt;&gt;0,IF($V120&gt;0,$W120/$V120,-$W120/$V120))*$AH120</f>
        <v>299996.46613150008</v>
      </c>
      <c r="FI120" s="15">
        <f ca="1">SUM(FG120:FH120)</f>
        <v>-39220.009999999311</v>
      </c>
      <c r="FJ120" s="20"/>
      <c r="FK120" s="85">
        <f ca="1">BL120+CK120+DJ120+EI120+FH120</f>
        <v>845353.6318268727</v>
      </c>
      <c r="FL120" s="21"/>
      <c r="FM120" s="22"/>
      <c r="FN120" s="104">
        <f ca="1">_xll.DBRW($B$3,$R$37,$R$38,$R$40,$R$41,$R$42,$Q120,FN$2,FN$4,FN$3)</f>
        <v>831923.50999999885</v>
      </c>
      <c r="FO120" s="105">
        <f ca="1">IF(U120&lt;&gt;0,FN120/U120,0)</f>
        <v>9.8223935334314894E-2</v>
      </c>
      <c r="FP120" s="104">
        <f ca="1">_xll.DBRW($B$3,$R$37,$R$38,$R$40,$R$41,$R$42,$Q120,FP$2,FP$4,FP$3)</f>
        <v>1174567.6900000009</v>
      </c>
      <c r="FQ120" s="105">
        <f ca="1">IF(V120&lt;&gt;0,FP120/V120,0)</f>
        <v>0.12448764666866635</v>
      </c>
      <c r="FR120" s="86">
        <f ca="1">FN120-FP120</f>
        <v>-342644.18000000203</v>
      </c>
      <c r="FS120" s="103">
        <f ca="1">(FO120-FQ120)*100</f>
        <v>-2.6263711334351458</v>
      </c>
      <c r="FT120" s="23"/>
      <c r="FV120" s="37"/>
      <c r="FW120" s="37"/>
      <c r="FX120" s="37"/>
      <c r="FY120" s="37"/>
      <c r="FZ120" s="37"/>
      <c r="GA120" s="37"/>
      <c r="GB120" s="37"/>
      <c r="GC120" s="37"/>
      <c r="GD120" s="37"/>
      <c r="GE120" s="37"/>
      <c r="GF120" s="37"/>
      <c r="GG120" s="37"/>
      <c r="GH120" s="37"/>
    </row>
    <row r="121" spans="1:190" ht="15" hidden="1" customHeight="1" x14ac:dyDescent="0.25">
      <c r="A121">
        <f ca="1">IF(ROW()=ROW($A$60),0,1)</f>
        <v>1</v>
      </c>
      <c r="D121" s="30"/>
      <c r="E121" s="30"/>
      <c r="F121" s="30">
        <f ca="1">IF(A121&lt;&gt;0,IF((AO121+BN121+CM121+DL121+EK121)&lt;&gt;0,ROUND((1-(AO121+BN121+CM121+DL121+EK121))-FO121,5),"VERIF. ELIGIBILITE PMM"),"CHECK "&amp;D106)</f>
        <v>0</v>
      </c>
      <c r="G121" s="30"/>
      <c r="H121" s="30"/>
      <c r="I121" s="30"/>
      <c r="J121" s="30">
        <f ca="1">IF(A121&lt;&gt;0,IF((AP121+BO121+CN121+DM121+EL121)&lt;&gt;0,ROUND((1-(AP121+BO121+CN121+DM121+EL121))-FQ121,5),"VERIF. ELIGIBILITE PMM"),"CHECK "&amp;D107)</f>
        <v>0</v>
      </c>
      <c r="K121" s="30">
        <f ca="1">IF(A121&lt;&gt;0,ROUND(W121+AR121+BQ121+CP121+DO121+EN121+FK121-FR121,5),"CHECK ")</f>
        <v>0</v>
      </c>
      <c r="L121" s="4"/>
      <c r="M121" s="9"/>
      <c r="N121" s="10"/>
      <c r="O121" s="9"/>
      <c r="P121" s="11"/>
      <c r="Q121" s="130" t="s">
        <v>357</v>
      </c>
      <c r="R121" s="130"/>
      <c r="S121" s="12"/>
      <c r="T121" s="13"/>
      <c r="U121" s="84">
        <f ca="1">_xll.DBRW($B$3,$R$37,$R$38,$R$40,$R$41,$R$42,$Q121,U$2,U$4,U$3)</f>
        <v>7271142.459999999</v>
      </c>
      <c r="V121" s="84">
        <f ca="1">_xll.DBRW($B$3,$R$37,$R$38,$R$40,$R$41,$R$42,$Q121,V$2,V$4,V$3)</f>
        <v>8233227.4813573482</v>
      </c>
      <c r="W121" s="85">
        <f ca="1">U121-V121</f>
        <v>-962085.02135734912</v>
      </c>
      <c r="X121" s="106">
        <f ca="1">IF(V121&lt;&gt;0,W121/V121,0)</f>
        <v>-0.11685393407819915</v>
      </c>
      <c r="Y121" s="15">
        <f ca="1">_xll.DBRW($B$3,$R$37,$R$38,$R$40,$R$41,$R$42,$Q121,Y$2,Y$4,Y$3)</f>
        <v>-3102557.8000000003</v>
      </c>
      <c r="Z121" s="15">
        <f ca="1">_xll.DBRW($B$3,$R$37,$R$38,$R$40,$R$41,$R$42,$Q121,Z$2,Z$4,Z$3)</f>
        <v>-1084225.3600000001</v>
      </c>
      <c r="AA121" s="15">
        <f ca="1">_xll.DBRW($B$3,$R$37,$R$38,$R$40,$R$41,$R$42,$Q121,AA$2,AA$4,AA$3)</f>
        <v>-942960.05000000016</v>
      </c>
      <c r="AB121" s="15">
        <f ca="1">_xll.DBRW($B$3,$R$37,$R$38,$R$40,$R$41,$R$42,$Q121,AB$2,AB$4,AB$3)</f>
        <v>-47335.96</v>
      </c>
      <c r="AC121" s="15">
        <f ca="1">_xll.DBRW($B$3,$R$37,$R$38,$R$40,$R$41,$R$42,$Q121,AC$2,AC$4,AC$3)</f>
        <v>-2312710.0499999989</v>
      </c>
      <c r="AD121" s="15">
        <f ca="1">_xll.DBRW($B$3,$R$37,$R$38,$R$40,$R$41,$R$42,$Q121,AD$2,AD$4,AD$3)</f>
        <v>-3152281.5703583141</v>
      </c>
      <c r="AE121" s="15">
        <f ca="1">_xll.DBRW($B$3,$R$37,$R$38,$R$40,$R$41,$R$42,$Q121,AE$2,AE$4,AE$3)</f>
        <v>-999487.25224027364</v>
      </c>
      <c r="AF121" s="15">
        <f ca="1">_xll.DBRW($B$3,$R$37,$R$38,$R$40,$R$41,$R$42,$Q121,AF$2,AF$4,AF$3)</f>
        <v>-1036628.204985225</v>
      </c>
      <c r="AG121" s="15">
        <f ca="1">_xll.DBRW($B$3,$R$37,$R$38,$R$40,$R$41,$R$42,$Q121,AG$2,AG$4,AG$3)</f>
        <v>-49932.660757575795</v>
      </c>
      <c r="AH121" s="15">
        <f ca="1">_xll.DBRW($B$3,$R$37,$R$38,$R$40,$R$41,$R$42,$Q121,AH$2,AH$4,AH$3)</f>
        <v>-2134813.7423274433</v>
      </c>
      <c r="AI121" s="15">
        <f ca="1">Y121-AD121</f>
        <v>49723.770358313806</v>
      </c>
      <c r="AJ121" s="15">
        <f ca="1">Z121-AE121</f>
        <v>-84738.107759726467</v>
      </c>
      <c r="AK121" s="15">
        <f ca="1">AA121-AF121</f>
        <v>93668.154985224828</v>
      </c>
      <c r="AL121" s="15">
        <f ca="1">AB121-AG121</f>
        <v>2596.7007575757962</v>
      </c>
      <c r="AM121" s="15">
        <f ca="1">AC121-AH121</f>
        <v>-177896.30767255556</v>
      </c>
      <c r="AN121" s="20"/>
      <c r="AO121" s="16">
        <f ca="1">_xll.DBRW($B$3,$R$37,$R$38,$R$40,$R$41,$R$42,$Q121,AO$2,AO$4,AO$3)</f>
        <v>0.42669467928427851</v>
      </c>
      <c r="AP121" s="16">
        <f ca="1">_xll.DBRW($B$3,$R$37,$R$38,$R$40,$R$41,$R$42,$Q121,AP$2,AP$4,AP$3)</f>
        <v>0.38287312934035694</v>
      </c>
      <c r="AQ121" s="17">
        <f ca="1">-(AO121-AP121)*100</f>
        <v>-4.3821549943921569</v>
      </c>
      <c r="AR121" s="14">
        <f ca="1">$Y121-$AD121-BL121</f>
        <v>-318632.7324602587</v>
      </c>
      <c r="AS121" s="18">
        <f ca="1">_xll.DBRW($B$3,$R$37,$R$38,$R$40,$R$41,$R$42,$Q121,AS$2,AS$4,AS$3)</f>
        <v>22.305622968446741</v>
      </c>
      <c r="AT121" s="19">
        <f ca="1">_xll.DBRW($B$3,$R$37,$R$38,$R$40,$R$41,$R$42,$Q121,AT$2,AT$4,AT$3)</f>
        <v>4.5083054507832884E-2</v>
      </c>
      <c r="AU121" s="18">
        <f ca="1">_xll.DBRW($B$3,$R$37,$R$38,$R$40,$R$41,$R$42,$Q121,AU$2,AU$4,AU$3)</f>
        <v>2.3567334324496811</v>
      </c>
      <c r="AV121" s="15">
        <f ca="1">_xll.DBRW($B$3,$R$37,$R$38,$R$40,$R$41,$R$42,$Q121,AV$2,AV$4,AV$3)</f>
        <v>139093.08000000002</v>
      </c>
      <c r="AW121" s="15">
        <f ca="1">_xll.DBRW($B$3,$R$37,$R$38,$R$40,$R$41,$R$42,$Q121,AW$2,AW$4,AW$3)</f>
        <v>3085263</v>
      </c>
      <c r="AX121" s="18">
        <f ca="1">_xll.DBRW($B$3,$R$37,$R$38,$R$40,$R$41,$R$42,$Q121,AX$2,AX$4,AX$3)</f>
        <v>18.317254062817288</v>
      </c>
      <c r="AY121" s="19">
        <f ca="1">_xll.DBRW($B$3,$R$37,$R$38,$R$40,$R$41,$R$42,$Q121,AY$2,AY$4,AY$3)</f>
        <v>5.1570060913308589E-2</v>
      </c>
      <c r="AZ121" s="18">
        <f ca="1">_xll.DBRW($B$3,$R$37,$R$38,$R$40,$R$41,$R$42,$Q121,AZ$2,AZ$4,AZ$3)</f>
        <v>2.467193008324986</v>
      </c>
      <c r="BA121" s="15">
        <f ca="1">_xll.DBRW($B$3,$R$37,$R$38,$R$40,$R$41,$R$42,$Q121,BA$2,BA$4,BA$3)</f>
        <v>172093.56596506562</v>
      </c>
      <c r="BB121" s="15">
        <f ca="1">_xll.DBRW($B$3,$R$37,$R$38,$R$40,$R$41,$R$42,$Q121,BB$2,BB$4,BB$3)</f>
        <v>3337082.8522844301</v>
      </c>
      <c r="BC121" s="18">
        <f ca="1">AS121-AX121</f>
        <v>3.9883689056294536</v>
      </c>
      <c r="BD121" s="18">
        <f ca="1">AT121-AY121</f>
        <v>-6.4870064054757051E-3</v>
      </c>
      <c r="BE121" s="18">
        <f ca="1">AU121-AZ121</f>
        <v>-0.11045957587530486</v>
      </c>
      <c r="BF121" s="15">
        <f ca="1">IF(AND(AV121&lt;&gt;0,BA121&lt;&gt;0),-1*BC121*AV121,0)</f>
        <v>-554754.51526023005</v>
      </c>
      <c r="BG121" s="15">
        <f ca="1">IF(AND(AV121&lt;&gt;0,BA121&lt;&gt;0,AW121&lt;&gt;0,BB121&lt;&gt;0),BD121/AY121*$Y121,)</f>
        <v>390271.25362120045</v>
      </c>
      <c r="BH121" s="15">
        <f ca="1">IF(AND(AW121&lt;&gt;0,BB121&lt;&gt;0),BE121*AO121*AW121,)</f>
        <v>-145416.19938763953</v>
      </c>
      <c r="BI121" s="15">
        <f ca="1">IF(AND(AV121&lt;&gt;0,BA121&lt;&gt;0,AW121&lt;&gt;0,BB121&lt;&gt;0),$AI121-BF121-BG121-BH121-BL121,)</f>
        <v>-8733.2714335895726</v>
      </c>
      <c r="BJ121" s="15">
        <f ca="1">IF(OR(AV121=0,BA121=0,AW121=0,BB121=0),$AI121-BF121-BG121-BH121-BL121,)</f>
        <v>0</v>
      </c>
      <c r="BK121" s="15">
        <f ca="1">SUM(BF121:BJ121)</f>
        <v>-318632.7324602587</v>
      </c>
      <c r="BL121" s="15">
        <f ca="1">IF($V121&lt;&gt;0,IF($V121&gt;0,$W121/$V121,-$W121/$V121))*$AD121</f>
        <v>368356.50281857251</v>
      </c>
      <c r="BM121" s="15">
        <f ca="1">SUM(BK121:BL121)</f>
        <v>49723.770358313806</v>
      </c>
      <c r="BN121" s="16">
        <f ca="1">_xll.DBRW($B$3,$R$37,$R$38,$R$40,$R$41,$R$42,$Q121,BN$2,BN$4,BN$3)</f>
        <v>0.14911348057950163</v>
      </c>
      <c r="BO121" s="16">
        <f ca="1">_xll.DBRW($B$3,$R$37,$R$38,$R$40,$R$41,$R$42,$Q121,BO$2,BO$4,BO$3)</f>
        <v>0.12139677356218216</v>
      </c>
      <c r="BP121" s="17">
        <f ca="1">-(BN121-BO121)*100</f>
        <v>-2.7716707017319471</v>
      </c>
      <c r="BQ121" s="14">
        <f ca="1">$Z121-$AE121-CK121</f>
        <v>-201532.12524501182</v>
      </c>
      <c r="BR121" s="15">
        <f ca="1">_xll.DBRW($B$3,$R$37,$R$38,$R$40,$R$41,$R$42,$Q121,BR$2,BR$4,BR$3)</f>
        <v>0.3514207249106478</v>
      </c>
      <c r="BS121" s="15">
        <f ca="1">_xll.DBRW($B$3,$R$37,$R$38,$R$40,$R$41,$R$42,$Q121,BS$2,BS$4,BS$3)</f>
        <v>1</v>
      </c>
      <c r="BT121" s="15">
        <f ca="1">_xll.DBRW($B$3,$R$37,$R$38,$R$40,$R$41,$R$42,$Q121,BT$2,BT$4,BT$3)</f>
        <v>2.3567334324496811</v>
      </c>
      <c r="BU121" s="15">
        <f ca="1">_xll.DBRW($B$3,$R$37,$R$38,$R$40,$R$41,$R$42,$Q121,BU$2,BU$4,BU$3)</f>
        <v>3085263</v>
      </c>
      <c r="BV121" s="15">
        <f ca="1">_xll.DBRW($B$3,$R$37,$R$38,$R$40,$R$41,$R$42,$Q121,BV$2,BV$4,BV$3)</f>
        <v>3085263</v>
      </c>
      <c r="BW121" s="15">
        <f ca="1">_xll.DBRW($B$3,$R$37,$R$38,$R$40,$R$41,$R$42,$Q121,BW$2,BW$4,BW$3)</f>
        <v>0.29950927096582736</v>
      </c>
      <c r="BX121" s="15">
        <f ca="1">_xll.DBRW($B$3,$R$37,$R$38,$R$40,$R$41,$R$42,$Q121,BX$2,BX$4,BX$3)</f>
        <v>1</v>
      </c>
      <c r="BY121" s="15">
        <f ca="1">_xll.DBRW($B$3,$R$37,$R$38,$R$40,$R$41,$R$42,$Q121,BY$2,BY$4,BY$3)</f>
        <v>2.467193008324986</v>
      </c>
      <c r="BZ121" s="15">
        <f ca="1">_xll.DBRW($B$3,$R$37,$R$38,$R$40,$R$41,$R$42,$Q121,BZ$2,BZ$4,BZ$3)</f>
        <v>3337082.8522844301</v>
      </c>
      <c r="CA121" s="15">
        <f ca="1">_xll.DBRW($B$3,$R$37,$R$38,$R$40,$R$41,$R$42,$Q121,CA$2,CA$4,CA$3)</f>
        <v>3337082.8522844301</v>
      </c>
      <c r="CB121" s="15">
        <f ca="1">BR121-BW121</f>
        <v>5.191145394482044E-2</v>
      </c>
      <c r="CC121" s="15">
        <f ca="1">BS121-BX121</f>
        <v>0</v>
      </c>
      <c r="CD121" s="15">
        <f ca="1">BT121-BY121</f>
        <v>-0.11045957587530486</v>
      </c>
      <c r="CE121" s="15">
        <f ca="1">IF(AND(BU121&lt;&gt;0,BZ121&lt;&gt;0),-1*CB121*BU121,0)</f>
        <v>-160160.48813215856</v>
      </c>
      <c r="CF121" s="15">
        <f ca="1">IF(AND(BU121&lt;&gt;0,BZ121&lt;&gt;0,BV121&lt;&gt;0,CA121&lt;&gt;0),CC121/BX121*$Z121,)</f>
        <v>0</v>
      </c>
      <c r="CG121" s="15">
        <f ca="1">IF(AND(BV121&lt;&gt;0,CA121&lt;&gt;0),CD121*BN121*BV121,)</f>
        <v>-50817.403347294683</v>
      </c>
      <c r="CH121" s="15">
        <f ca="1">IF(AND(BU121&lt;&gt;0,BZ121&lt;&gt;0,BV121&lt;&gt;0,CA121&lt;&gt;0),$AJ121-CE121-CF121-CG121-CK121,)</f>
        <v>9445.7662344414421</v>
      </c>
      <c r="CI121" s="15">
        <f ca="1">IF(OR(BU121=0,BZ121=0,BV121=0,CA121=0),$AJ121-CE121-CF121-CG121-CK121,)</f>
        <v>0</v>
      </c>
      <c r="CJ121" s="15">
        <f ca="1">SUM(CE121:CI121)</f>
        <v>-201532.12524501182</v>
      </c>
      <c r="CK121" s="15">
        <f ca="1">IF($V121&lt;&gt;0,IF($V121&gt;0,$W121/$V121,-$W121/$V121))*$AE121</f>
        <v>116794.01748528534</v>
      </c>
      <c r="CL121" s="15">
        <f ca="1">SUM(CJ121:CK121)</f>
        <v>-84738.107759726481</v>
      </c>
      <c r="CM121" s="16">
        <f ca="1">_xll.DBRW($B$3,$R$37,$R$38,$R$40,$R$41,$R$42,$Q121,CM$2,CM$4,CM$3)</f>
        <v>0.12968526681844164</v>
      </c>
      <c r="CN121" s="16">
        <f ca="1">_xll.DBRW($B$3,$R$37,$R$38,$R$40,$R$41,$R$42,$Q121,CN$2,CN$4,CN$3)</f>
        <v>0.12590787845137058</v>
      </c>
      <c r="CO121" s="17">
        <f ca="1">-(CM121-CN121)*100</f>
        <v>-0.37773883670710606</v>
      </c>
      <c r="CP121" s="14">
        <f ca="1">$AA121-$AF121-DJ121</f>
        <v>-27465.928943720573</v>
      </c>
      <c r="CQ121" s="15">
        <f ca="1">_xll.DBRW($B$3,$R$37,$R$38,$R$40,$R$41,$R$42,$Q121,CQ$2,CQ$4,CQ$3)</f>
        <v>0.98106051620743195</v>
      </c>
      <c r="CR121" s="15">
        <f ca="1">_xll.DBRW($B$3,$R$37,$R$38,$R$40,$R$41,$R$42,$Q121,CR$2,CR$4,CR$3)</f>
        <v>0.31153389516550128</v>
      </c>
      <c r="CS121" s="15">
        <f ca="1">_xll.DBRW($B$3,$R$37,$R$38,$R$40,$R$41,$R$42,$Q121,CS$2,CS$4,CS$3)</f>
        <v>2.3567334324496811</v>
      </c>
      <c r="CT121" s="15">
        <f ca="1">_xll.DBRW($B$3,$R$37,$R$38,$R$40,$R$41,$R$42,$Q121,CT$2,CT$4,CT$3)</f>
        <v>961164</v>
      </c>
      <c r="CU121" s="15">
        <f ca="1">_xll.DBRW($B$3,$R$37,$R$38,$R$40,$R$41,$R$42,$Q121,CU$2,CU$4,CU$3)</f>
        <v>3085263</v>
      </c>
      <c r="CV121" s="15">
        <f ca="1">_xll.DBRW($B$3,$R$37,$R$38,$R$40,$R$41,$R$42,$Q121,CV$2,CV$4,CV$3)</f>
        <v>0.97121830797807085</v>
      </c>
      <c r="CW121" s="15">
        <f ca="1">_xll.DBRW($B$3,$R$37,$R$38,$R$40,$R$41,$R$42,$Q121,CW$2,CW$4,CW$3)</f>
        <v>0.31984470932694531</v>
      </c>
      <c r="CX121" s="15">
        <f ca="1">_xll.DBRW($B$3,$R$37,$R$38,$R$40,$R$41,$R$42,$Q121,CX$2,CX$4,CX$3)</f>
        <v>2.467193008324986</v>
      </c>
      <c r="CY121" s="15">
        <f ca="1">_xll.DBRW($B$3,$R$37,$R$38,$R$40,$R$41,$R$42,$Q121,CY$2,CY$4,CY$3)</f>
        <v>1067348.294888847</v>
      </c>
      <c r="CZ121" s="15">
        <f ca="1">_xll.DBRW($B$3,$R$37,$R$38,$R$40,$R$41,$R$42,$Q121,CZ$2,CZ$4,CZ$3)</f>
        <v>3337082.8522844301</v>
      </c>
      <c r="DA121" s="15">
        <f ca="1">CQ121-CV121</f>
        <v>9.8422082293611046E-3</v>
      </c>
      <c r="DB121" s="15">
        <f ca="1">CR121-CW121</f>
        <v>-8.3108141614440245E-3</v>
      </c>
      <c r="DC121" s="15">
        <f ca="1">CS121-CX121</f>
        <v>-0.11045957587530486</v>
      </c>
      <c r="DD121" s="15">
        <f ca="1">IF(AND(CT121&lt;&gt;0,CY121&lt;&gt;0),-1*DA121*CT121,0)</f>
        <v>-9459.9762305656368</v>
      </c>
      <c r="DE121" s="15">
        <f ca="1">IF(AND(CT121&lt;&gt;0,CY121&lt;&gt;0,CU121&lt;&gt;0,CZ121&lt;&gt;0),DB121/CW121*$AA121,)</f>
        <v>24501.783236330553</v>
      </c>
      <c r="DF121" s="15">
        <f ca="1">IF(AND(CU121&lt;&gt;0,CZ121&lt;&gt;0),DC121*CM121*CU121,)</f>
        <v>-44196.32944320282</v>
      </c>
      <c r="DG121" s="15">
        <f ca="1">IF(AND(CT121&lt;&gt;0,CY121&lt;&gt;0,CU121&lt;&gt;0,CZ121&lt;&gt;0),$AK121-DD121-DE121-DF121-DJ121,)</f>
        <v>1688.5934937173297</v>
      </c>
      <c r="DH121" s="15">
        <f ca="1">IF(OR(CT121=0,CY121=0,CU121=0,CZ121=0),$AK121-DD121-DE121-DF121-DJ121,)</f>
        <v>0</v>
      </c>
      <c r="DI121" s="15">
        <f ca="1">SUM(DD121:DH121)</f>
        <v>-27465.928943720573</v>
      </c>
      <c r="DJ121" s="15">
        <f ca="1">IF($V121&lt;&gt;0,IF($V121&gt;0,$W121/$V121,-$W121/$V121))*$AF121</f>
        <v>121134.0839289454</v>
      </c>
      <c r="DK121" s="15">
        <f ca="1">SUM(DI121:DJ121)</f>
        <v>93668.154985224828</v>
      </c>
      <c r="DL121" s="16">
        <f ca="1">_xll.DBRW($B$3,$R$37,$R$38,$R$40,$R$41,$R$42,$Q121,DL$2,DL$4,DL$3)</f>
        <v>6.5101131301448859E-3</v>
      </c>
      <c r="DM121" s="16">
        <f ca="1">_xll.DBRW($B$3,$R$37,$R$38,$R$40,$R$41,$R$42,$Q121,DM$2,DM$4,DM$3)</f>
        <v>6.0647736104266839E-3</v>
      </c>
      <c r="DN121" s="17">
        <f ca="1">-(DL121-DM121)*100</f>
        <v>-4.4533951971820196E-2</v>
      </c>
      <c r="DO121" s="14">
        <f ca="1">$AB121-$AG121-EI121</f>
        <v>-3238.1270909390478</v>
      </c>
      <c r="DP121" s="15">
        <f ca="1">_xll.DBRW($B$3,$R$37,$R$38,$R$40,$R$41,$R$42,$Q121,DP$2,DP$4,DP$3)</f>
        <v>2.7929174677912363E-2</v>
      </c>
      <c r="DQ121" s="15">
        <f ca="1">_xll.DBRW($B$3,$R$37,$R$38,$R$40,$R$41,$R$42,$Q121,DQ$2,DQ$4,DQ$3)</f>
        <v>0.54933958628486468</v>
      </c>
      <c r="DR121" s="15">
        <f ca="1">_xll.DBRW($B$3,$R$37,$R$38,$R$40,$R$41,$R$42,$Q121,DR$2,DR$4,DR$3)</f>
        <v>2.3567334324496811</v>
      </c>
      <c r="DS121" s="15">
        <f ca="1">_xll.DBRW($B$3,$R$37,$R$38,$R$40,$R$41,$R$42,$Q121,DS$2,DS$4,DS$3)</f>
        <v>1694857.1000000003</v>
      </c>
      <c r="DT121" s="15">
        <f ca="1">_xll.DBRW($B$3,$R$37,$R$38,$R$40,$R$41,$R$42,$Q121,DT$2,DT$4,DT$3)</f>
        <v>3085263</v>
      </c>
      <c r="DU121" s="15">
        <f ca="1">_xll.DBRW($B$3,$R$37,$R$38,$R$40,$R$41,$R$42,$Q121,DU$2,DU$4,DU$3)</f>
        <v>2.4605235521054352E-2</v>
      </c>
      <c r="DV121" s="15">
        <f ca="1">_xll.DBRW($B$3,$R$37,$R$38,$R$40,$R$41,$R$42,$Q121,DV$2,DV$4,DV$3)</f>
        <v>0.60812126898419638</v>
      </c>
      <c r="DW121" s="15">
        <f ca="1">_xll.DBRW($B$3,$R$37,$R$38,$R$40,$R$41,$R$42,$Q121,DW$2,DW$4,DW$3)</f>
        <v>2.467193008324986</v>
      </c>
      <c r="DX121" s="15">
        <f ca="1">_xll.DBRW($B$3,$R$37,$R$38,$R$40,$R$41,$R$42,$Q121,DX$2,DX$4,DX$3)</f>
        <v>2029351.0588366091</v>
      </c>
      <c r="DY121" s="15">
        <f ca="1">_xll.DBRW($B$3,$R$37,$R$38,$R$40,$R$41,$R$42,$Q121,DY$2,DY$4,DY$3)</f>
        <v>3337082.8522844301</v>
      </c>
      <c r="DZ121" s="15">
        <f ca="1">DP121-DU121</f>
        <v>3.3239391568580107E-3</v>
      </c>
      <c r="EA121" s="15">
        <f ca="1">DQ121-DV121</f>
        <v>-5.8781682699331705E-2</v>
      </c>
      <c r="EB121" s="15">
        <f ca="1">DR121-DW121</f>
        <v>-0.11045957587530486</v>
      </c>
      <c r="EC121" s="15">
        <f ca="1">IF(AND(DS121&lt;&gt;0,DX121&lt;&gt;0),-1*DZ121*DS121,0)</f>
        <v>-5633.6018799688145</v>
      </c>
      <c r="ED121" s="15">
        <f ca="1">IF(AND(DS121&lt;&gt;0,DX121&lt;&gt;0,DT121&lt;&gt;0,DY121&lt;&gt;0),EA121/DV121*$AB121,)</f>
        <v>4575.5468899091702</v>
      </c>
      <c r="EE121" s="15">
        <f ca="1">IF(AND(DT121&lt;&gt;0,DY121&lt;&gt;0),EB121*DL121*DT121,)</f>
        <v>-2218.6259987051094</v>
      </c>
      <c r="EF121" s="15">
        <f ca="1">IF(AND(DS121&lt;&gt;0,DX121&lt;&gt;0,DT121&lt;&gt;0,DY121&lt;&gt;0),$AL121-EC121-ED121-EE121-EI121,)</f>
        <v>38.553897825704553</v>
      </c>
      <c r="EG121" s="15">
        <f ca="1">IF(OR(DS121=0,DX121=0,DT121=0,DY121=0),$AL121-EC121-ED121-EE121-EI121,)</f>
        <v>0</v>
      </c>
      <c r="EH121" s="15">
        <f ca="1">SUM(EC121:EG121)</f>
        <v>-3238.1270909390491</v>
      </c>
      <c r="EI121" s="15">
        <f ca="1">IF($V121&lt;&gt;0,IF($V121&gt;0,$W121/$V121,-$W121/$V121))*$AG121</f>
        <v>5834.8278485148439</v>
      </c>
      <c r="EJ121" s="15">
        <f ca="1">SUM(EH121:EI121)</f>
        <v>2596.7007575757948</v>
      </c>
      <c r="EK121" s="16">
        <f ca="1">_xll.DBRW($B$3,$R$37,$R$38,$R$40,$R$41,$R$42,$Q121,EK$2,EK$4,EK$3)</f>
        <v>0.31806694239903527</v>
      </c>
      <c r="EL121" s="16">
        <f ca="1">_xll.DBRW($B$3,$R$37,$R$38,$R$40,$R$41,$R$42,$Q121,EL$2,EL$4,EL$3)</f>
        <v>0.25929245209868695</v>
      </c>
      <c r="EM121" s="17">
        <f ca="1">-(EK121-EL121)*100</f>
        <v>-5.8774490300348319</v>
      </c>
      <c r="EN121" s="14">
        <f ca="1">$AC121-$AH121-FH121</f>
        <v>-427357.6919877202</v>
      </c>
      <c r="EO121" s="15">
        <f ca="1">_xll.DBRW($B$3,$R$37,$R$38,$R$40,$R$41,$R$42,$Q121,EO$2,EO$4,EO$3)</f>
        <v>0.74959899690885345</v>
      </c>
      <c r="EP121" s="15">
        <f ca="1">_xll.DBRW($B$3,$R$37,$R$38,$R$40,$R$41,$R$42,$Q121,EP$2,EP$4,EP$3)</f>
        <v>1</v>
      </c>
      <c r="EQ121" s="15">
        <f ca="1">_xll.DBRW($B$3,$R$37,$R$38,$R$40,$R$41,$R$42,$Q121,EQ$2,EQ$4,EQ$3)</f>
        <v>2.3567334324496811</v>
      </c>
      <c r="ER121" s="15">
        <f ca="1">_xll.DBRW($B$3,$R$37,$R$38,$R$40,$R$41,$R$42,$Q121,ER$2,ER$4,ER$3)</f>
        <v>3085263</v>
      </c>
      <c r="ES121" s="15">
        <f ca="1">_xll.DBRW($B$3,$R$37,$R$38,$R$40,$R$41,$R$42,$Q121,ES$2,ES$4,ES$3)</f>
        <v>3085263</v>
      </c>
      <c r="ET121" s="15">
        <f ca="1">_xll.DBRW($B$3,$R$37,$R$38,$R$40,$R$41,$R$42,$Q121,ET$2,ET$4,ET$3)</f>
        <v>0.63972452492932186</v>
      </c>
      <c r="EU121" s="15">
        <f ca="1">_xll.DBRW($B$3,$R$37,$R$38,$R$40,$R$41,$R$42,$Q121,EU$2,EU$4,EU$3)</f>
        <v>1</v>
      </c>
      <c r="EV121" s="15">
        <f ca="1">_xll.DBRW($B$3,$R$37,$R$38,$R$40,$R$41,$R$42,$Q121,EV$2,EV$4,EV$3)</f>
        <v>2.467193008324986</v>
      </c>
      <c r="EW121" s="15">
        <f ca="1">_xll.DBRW($B$3,$R$37,$R$38,$R$40,$R$41,$R$42,$Q121,EW$2,EW$4,EW$3)</f>
        <v>3337082.8522844301</v>
      </c>
      <c r="EX121" s="15">
        <f ca="1">_xll.DBRW($B$3,$R$37,$R$38,$R$40,$R$41,$R$42,$Q121,EX$2,EX$4,EX$3)</f>
        <v>3337082.8522844301</v>
      </c>
      <c r="EY121" s="15">
        <f ca="1">EO121-ET121</f>
        <v>0.1098744719795316</v>
      </c>
      <c r="EZ121" s="15">
        <f ca="1">EP121-EU121</f>
        <v>0</v>
      </c>
      <c r="FA121" s="15">
        <f ca="1">EQ121-EV121</f>
        <v>-0.11045957587530486</v>
      </c>
      <c r="FB121" s="15">
        <f ca="1">IF(AND(ER121&lt;&gt;0,EW121&lt;&gt;0),-1*EY121*ER121,0)</f>
        <v>-338991.64304298558</v>
      </c>
      <c r="FC121" s="15">
        <f ca="1">IF(AND(ER121&lt;&gt;0,EW121&lt;&gt;0,ES121&lt;&gt;0,EX121&lt;&gt;0),EZ121/EU121*$AC121,)</f>
        <v>0</v>
      </c>
      <c r="FD121" s="15">
        <f ca="1">IF(AND(ES121&lt;&gt;0,EX121&lt;&gt;0),FA121*EK121*ES121,)</f>
        <v>-108396.2096553359</v>
      </c>
      <c r="FE121" s="15">
        <f ca="1">IF(AND(ER121&lt;&gt;0,EW121&lt;&gt;0,ES121&lt;&gt;0,EX121&lt;&gt;0),$AM121-FB121-FC121-FD121-FH121,)</f>
        <v>20030.160710601223</v>
      </c>
      <c r="FF121" s="15">
        <f ca="1">IF(OR(ER121=0,EW121=0,ES121=0,EX121=0),$AM121-FB121-FC121-FD121-FH121,)</f>
        <v>0</v>
      </c>
      <c r="FG121" s="15">
        <f ca="1">SUM(FB121:FF121)</f>
        <v>-427357.6919877202</v>
      </c>
      <c r="FH121" s="15">
        <f ca="1">IF($V121&lt;&gt;0,IF($V121&gt;0,$W121/$V121,-$W121/$V121))*$AH121</f>
        <v>249461.38431516467</v>
      </c>
      <c r="FI121" s="15">
        <f ca="1">SUM(FG121:FH121)</f>
        <v>-177896.30767255553</v>
      </c>
      <c r="FJ121" s="20"/>
      <c r="FK121" s="85">
        <f ca="1">BL121+CK121+DJ121+EI121+FH121</f>
        <v>861580.81639648275</v>
      </c>
      <c r="FL121" s="21"/>
      <c r="FM121" s="22"/>
      <c r="FN121" s="104">
        <f ca="1">_xll.DBRW($B$3,$R$37,$R$38,$R$40,$R$41,$R$42,$Q121,FN$2,FN$4,FN$3)</f>
        <v>-218646.75999999998</v>
      </c>
      <c r="FO121" s="105">
        <f ca="1">IF(U121&lt;&gt;0,FN121/U121,0)</f>
        <v>-3.007048221140203E-2</v>
      </c>
      <c r="FP121" s="104">
        <f ca="1">_xll.DBRW($B$3,$R$37,$R$38,$R$40,$R$41,$R$42,$Q121,FP$2,FP$4,FP$3)</f>
        <v>860084.05068851577</v>
      </c>
      <c r="FQ121" s="105">
        <f ca="1">IF(V121&lt;&gt;0,FP121/V121,0)</f>
        <v>0.10446499293697645</v>
      </c>
      <c r="FR121" s="86">
        <f ca="1">FN121-FP121</f>
        <v>-1078730.8106885157</v>
      </c>
      <c r="FS121" s="103">
        <f ca="1">(FO121-FQ121)*100</f>
        <v>-13.453547514837849</v>
      </c>
      <c r="FT121" s="23"/>
      <c r="FV121" s="37"/>
      <c r="FW121" s="37"/>
      <c r="FX121" s="37"/>
      <c r="FY121" s="37"/>
      <c r="FZ121" s="37"/>
      <c r="GA121" s="37"/>
      <c r="GB121" s="37"/>
      <c r="GC121" s="37"/>
      <c r="GD121" s="37"/>
      <c r="GE121" s="37"/>
      <c r="GF121" s="37"/>
      <c r="GG121" s="37"/>
      <c r="GH121" s="37"/>
    </row>
    <row r="122" spans="1:190" ht="15" hidden="1" customHeight="1" x14ac:dyDescent="0.25">
      <c r="A122">
        <f ca="1">IF(ROW()=ROW($A$60),0,1)</f>
        <v>1</v>
      </c>
      <c r="D122" s="30"/>
      <c r="E122" s="30"/>
      <c r="F122" s="30">
        <f ca="1">IF(A122&lt;&gt;0,IF((AO122+BN122+CM122+DL122+EK122)&lt;&gt;0,ROUND((1-(AO122+BN122+CM122+DL122+EK122))-FO122,5),"VERIF. ELIGIBILITE PMM"),"CHECK "&amp;D107)</f>
        <v>0</v>
      </c>
      <c r="G122" s="30"/>
      <c r="H122" s="30"/>
      <c r="I122" s="30"/>
      <c r="J122" s="30">
        <f ca="1">IF(A122&lt;&gt;0,IF((AP122+BO122+CN122+DM122+EL122)&lt;&gt;0,ROUND((1-(AP122+BO122+CN122+DM122+EL122))-FQ122,5),"VERIF. ELIGIBILITE PMM"),"CHECK "&amp;D108)</f>
        <v>0</v>
      </c>
      <c r="K122" s="30">
        <f ca="1">IF(A122&lt;&gt;0,ROUND(W122+AR122+BQ122+CP122+DO122+EN122+FK122-FR122,5),"CHECK ")</f>
        <v>0</v>
      </c>
      <c r="L122" s="4"/>
      <c r="M122" s="9"/>
      <c r="N122" s="10"/>
      <c r="O122" s="9"/>
      <c r="P122" s="11"/>
      <c r="Q122" s="130" t="s">
        <v>294</v>
      </c>
      <c r="R122" s="130"/>
      <c r="S122" s="12"/>
      <c r="T122" s="13"/>
      <c r="U122" s="84">
        <f ca="1">_xll.DBRW($B$3,$R$37,$R$38,$R$40,$R$41,$R$42,$Q122,U$2,U$4,U$3)</f>
        <v>7827339</v>
      </c>
      <c r="V122" s="84">
        <f ca="1">_xll.DBRW($B$3,$R$37,$R$38,$R$40,$R$41,$R$42,$Q122,V$2,V$4,V$3)</f>
        <v>8769543.1199999973</v>
      </c>
      <c r="W122" s="85">
        <f ca="1">U122-V122</f>
        <v>-942204.11999999732</v>
      </c>
      <c r="X122" s="106">
        <f ca="1">IF(V122&lt;&gt;0,W122/V122,0)</f>
        <v>-0.10744050255607815</v>
      </c>
      <c r="Y122" s="15">
        <f ca="1">_xll.DBRW($B$3,$R$37,$R$38,$R$40,$R$41,$R$42,$Q122,Y$2,Y$4,Y$3)</f>
        <v>-3855832.3099999996</v>
      </c>
      <c r="Z122" s="15">
        <f ca="1">_xll.DBRW($B$3,$R$37,$R$38,$R$40,$R$41,$R$42,$Q122,Z$2,Z$4,Z$3)</f>
        <v>-1735485.8</v>
      </c>
      <c r="AA122" s="15">
        <f ca="1">_xll.DBRW($B$3,$R$37,$R$38,$R$40,$R$41,$R$42,$Q122,AA$2,AA$4,AA$3)</f>
        <v>0</v>
      </c>
      <c r="AB122" s="15">
        <f ca="1">_xll.DBRW($B$3,$R$37,$R$38,$R$40,$R$41,$R$42,$Q122,AB$2,AB$4,AB$3)</f>
        <v>-51466.900000000009</v>
      </c>
      <c r="AC122" s="15">
        <f ca="1">_xll.DBRW($B$3,$R$37,$R$38,$R$40,$R$41,$R$42,$Q122,AC$2,AC$4,AC$3)</f>
        <v>-1804916.5100000009</v>
      </c>
      <c r="AD122" s="15">
        <f ca="1">_xll.DBRW($B$3,$R$37,$R$38,$R$40,$R$41,$R$42,$Q122,AD$2,AD$4,AD$3)</f>
        <v>-4229691.6800000016</v>
      </c>
      <c r="AE122" s="15">
        <f ca="1">_xll.DBRW($B$3,$R$37,$R$38,$R$40,$R$41,$R$42,$Q122,AE$2,AE$4,AE$3)</f>
        <v>-2000002.81</v>
      </c>
      <c r="AF122" s="15">
        <f ca="1">_xll.DBRW($B$3,$R$37,$R$38,$R$40,$R$41,$R$42,$Q122,AF$2,AF$4,AF$3)</f>
        <v>0</v>
      </c>
      <c r="AG122" s="15">
        <f ca="1">_xll.DBRW($B$3,$R$37,$R$38,$R$40,$R$41,$R$42,$Q122,AG$2,AG$4,AG$3)</f>
        <v>-61280</v>
      </c>
      <c r="AH122" s="15">
        <f ca="1">_xll.DBRW($B$3,$R$37,$R$38,$R$40,$R$41,$R$42,$Q122,AH$2,AH$4,AH$3)</f>
        <v>-1334404.1599999999</v>
      </c>
      <c r="AI122" s="15">
        <f ca="1">Y122-AD122</f>
        <v>373859.37000000197</v>
      </c>
      <c r="AJ122" s="15">
        <f ca="1">Z122-AE122</f>
        <v>264517.01</v>
      </c>
      <c r="AK122" s="15">
        <f ca="1">AA122-AF122</f>
        <v>0</v>
      </c>
      <c r="AL122" s="15">
        <f ca="1">AB122-AG122</f>
        <v>9813.0999999999913</v>
      </c>
      <c r="AM122" s="15">
        <f ca="1">AC122-AH122</f>
        <v>-470512.35000000102</v>
      </c>
      <c r="AN122" s="20"/>
      <c r="AO122" s="16">
        <f ca="1">_xll.DBRW($B$3,$R$37,$R$38,$R$40,$R$41,$R$42,$Q122,AO$2,AO$4,AO$3)</f>
        <v>0.49261087452581265</v>
      </c>
      <c r="AP122" s="16">
        <f ca="1">_xll.DBRW($B$3,$R$37,$R$38,$R$40,$R$41,$R$42,$Q122,AP$2,AP$4,AP$3)</f>
        <v>0.48231608216324046</v>
      </c>
      <c r="AQ122" s="17">
        <f ca="1">-(AO122-AP122)*100</f>
        <v>-1.0294792362572192</v>
      </c>
      <c r="AR122" s="14">
        <f ca="1">$Y122-$AD122-BL122</f>
        <v>-80580.829756460676</v>
      </c>
      <c r="AS122" s="18">
        <f ca="1">_xll.DBRW($B$3,$R$37,$R$38,$R$40,$R$41,$R$42,$Q122,AS$2,AS$4,AS$3)</f>
        <v>0</v>
      </c>
      <c r="AT122" s="19">
        <f ca="1">_xll.DBRW($B$3,$R$37,$R$38,$R$40,$R$41,$R$42,$Q122,AT$2,AT$4,AT$3)</f>
        <v>0</v>
      </c>
      <c r="AU122" s="18">
        <f ca="1">_xll.DBRW($B$3,$R$37,$R$38,$R$40,$R$41,$R$42,$Q122,AU$2,AU$4,AU$3)</f>
        <v>0</v>
      </c>
      <c r="AV122" s="15">
        <f ca="1">_xll.DBRW($B$3,$R$37,$R$38,$R$40,$R$41,$R$42,$Q122,AV$2,AV$4,AV$3)</f>
        <v>0</v>
      </c>
      <c r="AW122" s="15">
        <f ca="1">_xll.DBRW($B$3,$R$37,$R$38,$R$40,$R$41,$R$42,$Q122,AW$2,AW$4,AW$3)</f>
        <v>0</v>
      </c>
      <c r="AX122" s="18">
        <f ca="1">_xll.DBRW($B$3,$R$37,$R$38,$R$40,$R$41,$R$42,$Q122,AX$2,AX$4,AX$3)</f>
        <v>0</v>
      </c>
      <c r="AY122" s="19">
        <f ca="1">_xll.DBRW($B$3,$R$37,$R$38,$R$40,$R$41,$R$42,$Q122,AY$2,AY$4,AY$3)</f>
        <v>0</v>
      </c>
      <c r="AZ122" s="18">
        <f ca="1">_xll.DBRW($B$3,$R$37,$R$38,$R$40,$R$41,$R$42,$Q122,AZ$2,AZ$4,AZ$3)</f>
        <v>0</v>
      </c>
      <c r="BA122" s="15">
        <f ca="1">_xll.DBRW($B$3,$R$37,$R$38,$R$40,$R$41,$R$42,$Q122,BA$2,BA$4,BA$3)</f>
        <v>0</v>
      </c>
      <c r="BB122" s="15">
        <f ca="1">_xll.DBRW($B$3,$R$37,$R$38,$R$40,$R$41,$R$42,$Q122,BB$2,BB$4,BB$3)</f>
        <v>0</v>
      </c>
      <c r="BC122" s="18">
        <f ca="1">AS122-AX122</f>
        <v>0</v>
      </c>
      <c r="BD122" s="18">
        <f ca="1">AT122-AY122</f>
        <v>0</v>
      </c>
      <c r="BE122" s="18">
        <f ca="1">AU122-AZ122</f>
        <v>0</v>
      </c>
      <c r="BF122" s="15">
        <f ca="1">IF(AND(AV122&lt;&gt;0,BA122&lt;&gt;0),-1*BC122*AV122,0)</f>
        <v>0</v>
      </c>
      <c r="BG122" s="15">
        <f ca="1">IF(AND(AV122&lt;&gt;0,BA122&lt;&gt;0,AW122&lt;&gt;0,BB122&lt;&gt;0),BD122/AY122*$Y122,)</f>
        <v>0</v>
      </c>
      <c r="BH122" s="15">
        <f ca="1">IF(AND(AW122&lt;&gt;0,BB122&lt;&gt;0),BE122*AO122*AW122,)</f>
        <v>0</v>
      </c>
      <c r="BI122" s="15">
        <f ca="1">IF(AND(AV122&lt;&gt;0,BA122&lt;&gt;0,AW122&lt;&gt;0,BB122&lt;&gt;0),$AI122-BF122-BG122-BH122-BL122,)</f>
        <v>0</v>
      </c>
      <c r="BJ122" s="15">
        <f ca="1">IF(OR(AV122=0,BA122=0,AW122=0,BB122=0),$AI122-BF122-BG122-BH122-BL122,)</f>
        <v>-80580.829756460676</v>
      </c>
      <c r="BK122" s="15">
        <f ca="1">SUM(BF122:BJ122)</f>
        <v>-80580.829756460676</v>
      </c>
      <c r="BL122" s="15">
        <f ca="1">IF($V122&lt;&gt;0,IF($V122&gt;0,$W122/$V122,-$W122/$V122))*$AD122</f>
        <v>454440.19975646265</v>
      </c>
      <c r="BM122" s="15">
        <f ca="1">SUM(BK122:BL122)</f>
        <v>373859.37000000197</v>
      </c>
      <c r="BN122" s="16">
        <f ca="1">_xll.DBRW($B$3,$R$37,$R$38,$R$40,$R$41,$R$42,$Q122,BN$2,BN$4,BN$3)</f>
        <v>0.22172104721668504</v>
      </c>
      <c r="BO122" s="16">
        <f ca="1">_xll.DBRW($B$3,$R$37,$R$38,$R$40,$R$41,$R$42,$Q122,BO$2,BO$4,BO$3)</f>
        <v>0.2280623725355489</v>
      </c>
      <c r="BP122" s="17">
        <f ca="1">-(BN122-BO122)*100</f>
        <v>0.63413253188638607</v>
      </c>
      <c r="BQ122" s="14">
        <f ca="1">$Z122-$AE122-CK122</f>
        <v>49635.702980031521</v>
      </c>
      <c r="BR122" s="15">
        <f ca="1">_xll.DBRW($B$3,$R$37,$R$38,$R$40,$R$41,$R$42,$Q122,BR$2,BR$4,BR$3)</f>
        <v>0</v>
      </c>
      <c r="BS122" s="15">
        <f ca="1">_xll.DBRW($B$3,$R$37,$R$38,$R$40,$R$41,$R$42,$Q122,BS$2,BS$4,BS$3)</f>
        <v>0</v>
      </c>
      <c r="BT122" s="15">
        <f ca="1">_xll.DBRW($B$3,$R$37,$R$38,$R$40,$R$41,$R$42,$Q122,BT$2,BT$4,BT$3)</f>
        <v>0</v>
      </c>
      <c r="BU122" s="15">
        <f ca="1">_xll.DBRW($B$3,$R$37,$R$38,$R$40,$R$41,$R$42,$Q122,BU$2,BU$4,BU$3)</f>
        <v>0</v>
      </c>
      <c r="BV122" s="15">
        <f ca="1">_xll.DBRW($B$3,$R$37,$R$38,$R$40,$R$41,$R$42,$Q122,BV$2,BV$4,BV$3)</f>
        <v>0</v>
      </c>
      <c r="BW122" s="15">
        <f ca="1">_xll.DBRW($B$3,$R$37,$R$38,$R$40,$R$41,$R$42,$Q122,BW$2,BW$4,BW$3)</f>
        <v>0</v>
      </c>
      <c r="BX122" s="15">
        <f ca="1">_xll.DBRW($B$3,$R$37,$R$38,$R$40,$R$41,$R$42,$Q122,BX$2,BX$4,BX$3)</f>
        <v>0</v>
      </c>
      <c r="BY122" s="15">
        <f ca="1">_xll.DBRW($B$3,$R$37,$R$38,$R$40,$R$41,$R$42,$Q122,BY$2,BY$4,BY$3)</f>
        <v>0</v>
      </c>
      <c r="BZ122" s="15">
        <f ca="1">_xll.DBRW($B$3,$R$37,$R$38,$R$40,$R$41,$R$42,$Q122,BZ$2,BZ$4,BZ$3)</f>
        <v>0</v>
      </c>
      <c r="CA122" s="15">
        <f ca="1">_xll.DBRW($B$3,$R$37,$R$38,$R$40,$R$41,$R$42,$Q122,CA$2,CA$4,CA$3)</f>
        <v>0</v>
      </c>
      <c r="CB122" s="15">
        <f ca="1">BR122-BW122</f>
        <v>0</v>
      </c>
      <c r="CC122" s="15">
        <f ca="1">BS122-BX122</f>
        <v>0</v>
      </c>
      <c r="CD122" s="15">
        <f ca="1">BT122-BY122</f>
        <v>0</v>
      </c>
      <c r="CE122" s="15">
        <f ca="1">IF(AND(BU122&lt;&gt;0,BZ122&lt;&gt;0),-1*CB122*BU122,0)</f>
        <v>0</v>
      </c>
      <c r="CF122" s="15">
        <f ca="1">IF(AND(BU122&lt;&gt;0,BZ122&lt;&gt;0,BV122&lt;&gt;0,CA122&lt;&gt;0),CC122/BX122*$Z122,)</f>
        <v>0</v>
      </c>
      <c r="CG122" s="15">
        <f ca="1">IF(AND(BV122&lt;&gt;0,CA122&lt;&gt;0),CD122*BN122*BV122,)</f>
        <v>0</v>
      </c>
      <c r="CH122" s="15">
        <f ca="1">IF(AND(BU122&lt;&gt;0,BZ122&lt;&gt;0,BV122&lt;&gt;0,CA122&lt;&gt;0),$AJ122-CE122-CF122-CG122-CK122,)</f>
        <v>0</v>
      </c>
      <c r="CI122" s="15">
        <f ca="1">IF(OR(BU122=0,BZ122=0,BV122=0,CA122=0),$AJ122-CE122-CF122-CG122-CK122,)</f>
        <v>49635.702980031521</v>
      </c>
      <c r="CJ122" s="15">
        <f ca="1">SUM(CE122:CI122)</f>
        <v>49635.702980031521</v>
      </c>
      <c r="CK122" s="15">
        <f ca="1">IF($V122&lt;&gt;0,IF($V122&gt;0,$W122/$V122,-$W122/$V122))*$AE122</f>
        <v>214881.30701996849</v>
      </c>
      <c r="CL122" s="15">
        <f ca="1">SUM(CJ122:CK122)</f>
        <v>264517.01</v>
      </c>
      <c r="CM122" s="16">
        <f ca="1">_xll.DBRW($B$3,$R$37,$R$38,$R$40,$R$41,$R$42,$Q122,CM$2,CM$4,CM$3)</f>
        <v>0</v>
      </c>
      <c r="CN122" s="16">
        <f ca="1">_xll.DBRW($B$3,$R$37,$R$38,$R$40,$R$41,$R$42,$Q122,CN$2,CN$4,CN$3)</f>
        <v>0</v>
      </c>
      <c r="CO122" s="17">
        <f ca="1">-(CM122-CN122)*100</f>
        <v>0</v>
      </c>
      <c r="CP122" s="14">
        <f ca="1">$AA122-$AF122-DJ122</f>
        <v>0</v>
      </c>
      <c r="CQ122" s="15">
        <f ca="1">_xll.DBRW($B$3,$R$37,$R$38,$R$40,$R$41,$R$42,$Q122,CQ$2,CQ$4,CQ$3)</f>
        <v>0</v>
      </c>
      <c r="CR122" s="15">
        <f ca="1">_xll.DBRW($B$3,$R$37,$R$38,$R$40,$R$41,$R$42,$Q122,CR$2,CR$4,CR$3)</f>
        <v>0</v>
      </c>
      <c r="CS122" s="15">
        <f ca="1">_xll.DBRW($B$3,$R$37,$R$38,$R$40,$R$41,$R$42,$Q122,CS$2,CS$4,CS$3)</f>
        <v>0</v>
      </c>
      <c r="CT122" s="15">
        <f ca="1">_xll.DBRW($B$3,$R$37,$R$38,$R$40,$R$41,$R$42,$Q122,CT$2,CT$4,CT$3)</f>
        <v>0</v>
      </c>
      <c r="CU122" s="15">
        <f ca="1">_xll.DBRW($B$3,$R$37,$R$38,$R$40,$R$41,$R$42,$Q122,CU$2,CU$4,CU$3)</f>
        <v>0</v>
      </c>
      <c r="CV122" s="15">
        <f ca="1">_xll.DBRW($B$3,$R$37,$R$38,$R$40,$R$41,$R$42,$Q122,CV$2,CV$4,CV$3)</f>
        <v>0</v>
      </c>
      <c r="CW122" s="15">
        <f ca="1">_xll.DBRW($B$3,$R$37,$R$38,$R$40,$R$41,$R$42,$Q122,CW$2,CW$4,CW$3)</f>
        <v>0</v>
      </c>
      <c r="CX122" s="15">
        <f ca="1">_xll.DBRW($B$3,$R$37,$R$38,$R$40,$R$41,$R$42,$Q122,CX$2,CX$4,CX$3)</f>
        <v>0</v>
      </c>
      <c r="CY122" s="15">
        <f ca="1">_xll.DBRW($B$3,$R$37,$R$38,$R$40,$R$41,$R$42,$Q122,CY$2,CY$4,CY$3)</f>
        <v>0</v>
      </c>
      <c r="CZ122" s="15">
        <f ca="1">_xll.DBRW($B$3,$R$37,$R$38,$R$40,$R$41,$R$42,$Q122,CZ$2,CZ$4,CZ$3)</f>
        <v>0</v>
      </c>
      <c r="DA122" s="15">
        <f ca="1">CQ122-CV122</f>
        <v>0</v>
      </c>
      <c r="DB122" s="15">
        <f ca="1">CR122-CW122</f>
        <v>0</v>
      </c>
      <c r="DC122" s="15">
        <f ca="1">CS122-CX122</f>
        <v>0</v>
      </c>
      <c r="DD122" s="15">
        <f ca="1">IF(AND(CT122&lt;&gt;0,CY122&lt;&gt;0),-1*DA122*CT122,0)</f>
        <v>0</v>
      </c>
      <c r="DE122" s="15">
        <f ca="1">IF(AND(CT122&lt;&gt;0,CY122&lt;&gt;0,CU122&lt;&gt;0,CZ122&lt;&gt;0),DB122/CW122*$AA122,)</f>
        <v>0</v>
      </c>
      <c r="DF122" s="15">
        <f ca="1">IF(AND(CU122&lt;&gt;0,CZ122&lt;&gt;0),DC122*CM122*CU122,)</f>
        <v>0</v>
      </c>
      <c r="DG122" s="15">
        <f ca="1">IF(AND(CT122&lt;&gt;0,CY122&lt;&gt;0,CU122&lt;&gt;0,CZ122&lt;&gt;0),$AK122-DD122-DE122-DF122-DJ122,)</f>
        <v>0</v>
      </c>
      <c r="DH122" s="15">
        <f ca="1">IF(OR(CT122=0,CY122=0,CU122=0,CZ122=0),$AK122-DD122-DE122-DF122-DJ122,)</f>
        <v>0</v>
      </c>
      <c r="DI122" s="15">
        <f ca="1">SUM(DD122:DH122)</f>
        <v>0</v>
      </c>
      <c r="DJ122" s="15">
        <f ca="1">IF($V122&lt;&gt;0,IF($V122&gt;0,$W122/$V122,-$W122/$V122))*$AF122</f>
        <v>0</v>
      </c>
      <c r="DK122" s="15">
        <f ca="1">SUM(DI122:DJ122)</f>
        <v>0</v>
      </c>
      <c r="DL122" s="16">
        <f ca="1">_xll.DBRW($B$3,$R$37,$R$38,$R$40,$R$41,$R$42,$Q122,DL$2,DL$4,DL$3)</f>
        <v>6.5752741768307227E-3</v>
      </c>
      <c r="DM122" s="16">
        <f ca="1">_xll.DBRW($B$3,$R$37,$R$38,$R$40,$R$41,$R$42,$Q122,DM$2,DM$4,DM$3)</f>
        <v>6.9878212766003242E-3</v>
      </c>
      <c r="DN122" s="17">
        <f ca="1">-(DL122-DM122)*100</f>
        <v>4.1254709976960152E-2</v>
      </c>
      <c r="DO122" s="14">
        <f ca="1">$AB122-$AG122-EI122</f>
        <v>3229.1460033635221</v>
      </c>
      <c r="DP122" s="15">
        <f ca="1">_xll.DBRW($B$3,$R$37,$R$38,$R$40,$R$41,$R$42,$Q122,DP$2,DP$4,DP$3)</f>
        <v>0</v>
      </c>
      <c r="DQ122" s="15">
        <f ca="1">_xll.DBRW($B$3,$R$37,$R$38,$R$40,$R$41,$R$42,$Q122,DQ$2,DQ$4,DQ$3)</f>
        <v>0</v>
      </c>
      <c r="DR122" s="15">
        <f ca="1">_xll.DBRW($B$3,$R$37,$R$38,$R$40,$R$41,$R$42,$Q122,DR$2,DR$4,DR$3)</f>
        <v>0</v>
      </c>
      <c r="DS122" s="15">
        <f ca="1">_xll.DBRW($B$3,$R$37,$R$38,$R$40,$R$41,$R$42,$Q122,DS$2,DS$4,DS$3)</f>
        <v>0</v>
      </c>
      <c r="DT122" s="15">
        <f ca="1">_xll.DBRW($B$3,$R$37,$R$38,$R$40,$R$41,$R$42,$Q122,DT$2,DT$4,DT$3)</f>
        <v>0</v>
      </c>
      <c r="DU122" s="15">
        <f ca="1">_xll.DBRW($B$3,$R$37,$R$38,$R$40,$R$41,$R$42,$Q122,DU$2,DU$4,DU$3)</f>
        <v>0</v>
      </c>
      <c r="DV122" s="15">
        <f ca="1">_xll.DBRW($B$3,$R$37,$R$38,$R$40,$R$41,$R$42,$Q122,DV$2,DV$4,DV$3)</f>
        <v>0</v>
      </c>
      <c r="DW122" s="15">
        <f ca="1">_xll.DBRW($B$3,$R$37,$R$38,$R$40,$R$41,$R$42,$Q122,DW$2,DW$4,DW$3)</f>
        <v>0</v>
      </c>
      <c r="DX122" s="15">
        <f ca="1">_xll.DBRW($B$3,$R$37,$R$38,$R$40,$R$41,$R$42,$Q122,DX$2,DX$4,DX$3)</f>
        <v>0</v>
      </c>
      <c r="DY122" s="15">
        <f ca="1">_xll.DBRW($B$3,$R$37,$R$38,$R$40,$R$41,$R$42,$Q122,DY$2,DY$4,DY$3)</f>
        <v>0</v>
      </c>
      <c r="DZ122" s="15">
        <f ca="1">DP122-DU122</f>
        <v>0</v>
      </c>
      <c r="EA122" s="15">
        <f ca="1">DQ122-DV122</f>
        <v>0</v>
      </c>
      <c r="EB122" s="15">
        <f ca="1">DR122-DW122</f>
        <v>0</v>
      </c>
      <c r="EC122" s="15">
        <f ca="1">IF(AND(DS122&lt;&gt;0,DX122&lt;&gt;0),-1*DZ122*DS122,0)</f>
        <v>0</v>
      </c>
      <c r="ED122" s="15">
        <f ca="1">IF(AND(DS122&lt;&gt;0,DX122&lt;&gt;0,DT122&lt;&gt;0,DY122&lt;&gt;0),EA122/DV122*$AB122,)</f>
        <v>0</v>
      </c>
      <c r="EE122" s="15">
        <f ca="1">IF(AND(DT122&lt;&gt;0,DY122&lt;&gt;0),EB122*DL122*DT122,)</f>
        <v>0</v>
      </c>
      <c r="EF122" s="15">
        <f ca="1">IF(AND(DS122&lt;&gt;0,DX122&lt;&gt;0,DT122&lt;&gt;0,DY122&lt;&gt;0),$AL122-EC122-ED122-EE122-EI122,)</f>
        <v>0</v>
      </c>
      <c r="EG122" s="15">
        <f ca="1">IF(OR(DS122=0,DX122=0,DT122=0,DY122=0),$AL122-EC122-ED122-EE122-EI122,)</f>
        <v>3229.1460033635221</v>
      </c>
      <c r="EH122" s="15">
        <f ca="1">SUM(EC122:EG122)</f>
        <v>3229.1460033635221</v>
      </c>
      <c r="EI122" s="15">
        <f ca="1">IF($V122&lt;&gt;0,IF($V122&gt;0,$W122/$V122,-$W122/$V122))*$AG122</f>
        <v>6583.9539966364691</v>
      </c>
      <c r="EJ122" s="15">
        <f ca="1">SUM(EH122:EI122)</f>
        <v>9813.0999999999913</v>
      </c>
      <c r="EK122" s="16">
        <f ca="1">_xll.DBRW($B$3,$R$37,$R$38,$R$40,$R$41,$R$42,$Q122,EK$2,EK$4,EK$3)</f>
        <v>0.23059132995261869</v>
      </c>
      <c r="EL122" s="16">
        <f ca="1">_xll.DBRW($B$3,$R$37,$R$38,$R$40,$R$41,$R$42,$Q122,EL$2,EL$4,EL$3)</f>
        <v>0.15216347553576998</v>
      </c>
      <c r="EM122" s="17">
        <f ca="1">-(EK122-EL122)*100</f>
        <v>-7.842785441684871</v>
      </c>
      <c r="EN122" s="14">
        <f ca="1">$AC122-$AH122-FH122</f>
        <v>-613881.40356332227</v>
      </c>
      <c r="EO122" s="15">
        <f ca="1">_xll.DBRW($B$3,$R$37,$R$38,$R$40,$R$41,$R$42,$Q122,EO$2,EO$4,EO$3)</f>
        <v>0</v>
      </c>
      <c r="EP122" s="15">
        <f ca="1">_xll.DBRW($B$3,$R$37,$R$38,$R$40,$R$41,$R$42,$Q122,EP$2,EP$4,EP$3)</f>
        <v>0</v>
      </c>
      <c r="EQ122" s="15">
        <f ca="1">_xll.DBRW($B$3,$R$37,$R$38,$R$40,$R$41,$R$42,$Q122,EQ$2,EQ$4,EQ$3)</f>
        <v>0</v>
      </c>
      <c r="ER122" s="15">
        <f ca="1">_xll.DBRW($B$3,$R$37,$R$38,$R$40,$R$41,$R$42,$Q122,ER$2,ER$4,ER$3)</f>
        <v>0</v>
      </c>
      <c r="ES122" s="15">
        <f ca="1">_xll.DBRW($B$3,$R$37,$R$38,$R$40,$R$41,$R$42,$Q122,ES$2,ES$4,ES$3)</f>
        <v>0</v>
      </c>
      <c r="ET122" s="15">
        <f ca="1">_xll.DBRW($B$3,$R$37,$R$38,$R$40,$R$41,$R$42,$Q122,ET$2,ET$4,ET$3)</f>
        <v>0</v>
      </c>
      <c r="EU122" s="15">
        <f ca="1">_xll.DBRW($B$3,$R$37,$R$38,$R$40,$R$41,$R$42,$Q122,EU$2,EU$4,EU$3)</f>
        <v>0</v>
      </c>
      <c r="EV122" s="15">
        <f ca="1">_xll.DBRW($B$3,$R$37,$R$38,$R$40,$R$41,$R$42,$Q122,EV$2,EV$4,EV$3)</f>
        <v>0</v>
      </c>
      <c r="EW122" s="15">
        <f ca="1">_xll.DBRW($B$3,$R$37,$R$38,$R$40,$R$41,$R$42,$Q122,EW$2,EW$4,EW$3)</f>
        <v>0</v>
      </c>
      <c r="EX122" s="15">
        <f ca="1">_xll.DBRW($B$3,$R$37,$R$38,$R$40,$R$41,$R$42,$Q122,EX$2,EX$4,EX$3)</f>
        <v>0</v>
      </c>
      <c r="EY122" s="15">
        <f ca="1">EO122-ET122</f>
        <v>0</v>
      </c>
      <c r="EZ122" s="15">
        <f ca="1">EP122-EU122</f>
        <v>0</v>
      </c>
      <c r="FA122" s="15">
        <f ca="1">EQ122-EV122</f>
        <v>0</v>
      </c>
      <c r="FB122" s="15">
        <f ca="1">IF(AND(ER122&lt;&gt;0,EW122&lt;&gt;0),-1*EY122*ER122,0)</f>
        <v>0</v>
      </c>
      <c r="FC122" s="15">
        <f ca="1">IF(AND(ER122&lt;&gt;0,EW122&lt;&gt;0,ES122&lt;&gt;0,EX122&lt;&gt;0),EZ122/EU122*$AC122,)</f>
        <v>0</v>
      </c>
      <c r="FD122" s="15">
        <f ca="1">IF(AND(ES122&lt;&gt;0,EX122&lt;&gt;0),FA122*EK122*ES122,)</f>
        <v>0</v>
      </c>
      <c r="FE122" s="15">
        <f ca="1">IF(AND(ER122&lt;&gt;0,EW122&lt;&gt;0,ES122&lt;&gt;0,EX122&lt;&gt;0),$AM122-FB122-FC122-FD122-FH122,)</f>
        <v>0</v>
      </c>
      <c r="FF122" s="15">
        <f ca="1">IF(OR(ER122=0,EW122=0,ES122=0,EX122=0),$AM122-FB122-FC122-FD122-FH122,)</f>
        <v>-613881.40356332227</v>
      </c>
      <c r="FG122" s="15">
        <f ca="1">SUM(FB122:FF122)</f>
        <v>-613881.40356332227</v>
      </c>
      <c r="FH122" s="15">
        <f ca="1">IF($V122&lt;&gt;0,IF($V122&gt;0,$W122/$V122,-$W122/$V122))*$AH122</f>
        <v>143369.0535633213</v>
      </c>
      <c r="FI122" s="15">
        <f ca="1">SUM(FG122:FH122)</f>
        <v>-470512.35000000097</v>
      </c>
      <c r="FJ122" s="20"/>
      <c r="FK122" s="85">
        <f ca="1">BL122+CK122+DJ122+EI122+FH122</f>
        <v>819274.51433638879</v>
      </c>
      <c r="FL122" s="21"/>
      <c r="FM122" s="22"/>
      <c r="FN122" s="104">
        <f ca="1">_xll.DBRW($B$3,$R$37,$R$38,$R$40,$R$41,$R$42,$Q122,FN$2,FN$4,FN$3)</f>
        <v>379637.47999999917</v>
      </c>
      <c r="FO122" s="105">
        <f ca="1">IF(U122&lt;&gt;0,FN122/U122,0)</f>
        <v>4.8501474128052863E-2</v>
      </c>
      <c r="FP122" s="104">
        <f ca="1">_xll.DBRW($B$3,$R$37,$R$38,$R$40,$R$41,$R$42,$Q122,FP$2,FP$4,FP$3)</f>
        <v>1144164.47</v>
      </c>
      <c r="FQ122" s="105">
        <f ca="1">IF(V122&lt;&gt;0,FP122/V122,0)</f>
        <v>0.13047024848884034</v>
      </c>
      <c r="FR122" s="86">
        <f ca="1">FN122-FP122</f>
        <v>-764526.99000000081</v>
      </c>
      <c r="FS122" s="103">
        <f ca="1">(FO122-FQ122)*100</f>
        <v>-8.1968774360787471</v>
      </c>
      <c r="FT122" s="23"/>
      <c r="FV122" s="37"/>
      <c r="FW122" s="37"/>
      <c r="FX122" s="37"/>
      <c r="FY122" s="37"/>
      <c r="FZ122" s="37"/>
      <c r="GA122" s="37"/>
      <c r="GB122" s="37"/>
      <c r="GC122" s="37"/>
      <c r="GD122" s="37"/>
      <c r="GE122" s="37"/>
      <c r="GF122" s="37"/>
      <c r="GG122" s="37"/>
      <c r="GH122" s="37"/>
    </row>
    <row r="123" spans="1:190" ht="15" hidden="1" customHeight="1" x14ac:dyDescent="0.25">
      <c r="A123">
        <f ca="1">IF(ROW()=ROW($A$60),0,1)</f>
        <v>1</v>
      </c>
      <c r="D123" s="30"/>
      <c r="E123" s="30"/>
      <c r="F123" s="30">
        <f ca="1">IF(A123&lt;&gt;0,IF((AO123+BN123+CM123+DL123+EK123)&lt;&gt;0,ROUND((1-(AO123+BN123+CM123+DL123+EK123))-FO123,5),"VERIF. ELIGIBILITE PMM"),"CHECK "&amp;D108)</f>
        <v>0</v>
      </c>
      <c r="G123" s="30"/>
      <c r="H123" s="30"/>
      <c r="I123" s="30"/>
      <c r="J123" s="30">
        <f ca="1">IF(A123&lt;&gt;0,IF((AP123+BO123+CN123+DM123+EL123)&lt;&gt;0,ROUND((1-(AP123+BO123+CN123+DM123+EL123))-FQ123,5),"VERIF. ELIGIBILITE PMM"),"CHECK "&amp;D109)</f>
        <v>0</v>
      </c>
      <c r="K123" s="30">
        <f ca="1">IF(A123&lt;&gt;0,ROUND(W123+AR123+BQ123+CP123+DO123+EN123+FK123-FR123,5),"CHECK ")</f>
        <v>0</v>
      </c>
      <c r="L123" s="4"/>
      <c r="M123" s="9"/>
      <c r="N123" s="10"/>
      <c r="O123" s="9"/>
      <c r="P123" s="11"/>
      <c r="Q123" s="130" t="s">
        <v>313</v>
      </c>
      <c r="R123" s="130"/>
      <c r="S123" s="12"/>
      <c r="T123" s="13"/>
      <c r="U123" s="84">
        <f ca="1">_xll.DBRW($B$3,$R$37,$R$38,$R$40,$R$41,$R$42,$Q123,U$2,U$4,U$3)</f>
        <v>3519396.2800000003</v>
      </c>
      <c r="V123" s="84">
        <f ca="1">_xll.DBRW($B$3,$R$37,$R$38,$R$40,$R$41,$R$42,$Q123,V$2,V$4,V$3)</f>
        <v>4446433</v>
      </c>
      <c r="W123" s="85">
        <f ca="1">U123-V123</f>
        <v>-927036.71999999974</v>
      </c>
      <c r="X123" s="106">
        <f ca="1">IF(V123&lt;&gt;0,W123/V123,0)</f>
        <v>-0.2084899783714271</v>
      </c>
      <c r="Y123" s="15">
        <f ca="1">_xll.DBRW($B$3,$R$37,$R$38,$R$40,$R$41,$R$42,$Q123,Y$2,Y$4,Y$3)</f>
        <v>-1064509.2200000002</v>
      </c>
      <c r="Z123" s="15">
        <f ca="1">_xll.DBRW($B$3,$R$37,$R$38,$R$40,$R$41,$R$42,$Q123,Z$2,Z$4,Z$3)</f>
        <v>-743608.60999999987</v>
      </c>
      <c r="AA123" s="15">
        <f ca="1">_xll.DBRW($B$3,$R$37,$R$38,$R$40,$R$41,$R$42,$Q123,AA$2,AA$4,AA$3)</f>
        <v>-492233.17</v>
      </c>
      <c r="AB123" s="15">
        <f ca="1">_xll.DBRW($B$3,$R$37,$R$38,$R$40,$R$41,$R$42,$Q123,AB$2,AB$4,AB$3)</f>
        <v>-516270.17000000004</v>
      </c>
      <c r="AC123" s="15">
        <f ca="1">_xll.DBRW($B$3,$R$37,$R$38,$R$40,$R$41,$R$42,$Q123,AC$2,AC$4,AC$3)</f>
        <v>-210231.63000000006</v>
      </c>
      <c r="AD123" s="15">
        <f ca="1">_xll.DBRW($B$3,$R$37,$R$38,$R$40,$R$41,$R$42,$Q123,AD$2,AD$4,AD$3)</f>
        <v>-1222542</v>
      </c>
      <c r="AE123" s="15">
        <f ca="1">_xll.DBRW($B$3,$R$37,$R$38,$R$40,$R$41,$R$42,$Q123,AE$2,AE$4,AE$3)</f>
        <v>-920480</v>
      </c>
      <c r="AF123" s="15">
        <f ca="1">_xll.DBRW($B$3,$R$37,$R$38,$R$40,$R$41,$R$42,$Q123,AF$2,AF$4,AF$3)</f>
        <v>-749628</v>
      </c>
      <c r="AG123" s="15">
        <f ca="1">_xll.DBRW($B$3,$R$37,$R$38,$R$40,$R$41,$R$42,$Q123,AG$2,AG$4,AG$3)</f>
        <v>-553499</v>
      </c>
      <c r="AH123" s="15">
        <f ca="1">_xll.DBRW($B$3,$R$37,$R$38,$R$40,$R$41,$R$42,$Q123,AH$2,AH$4,AH$3)</f>
        <v>-185665</v>
      </c>
      <c r="AI123" s="15">
        <f ca="1">Y123-AD123</f>
        <v>158032.7799999998</v>
      </c>
      <c r="AJ123" s="15">
        <f ca="1">Z123-AE123</f>
        <v>176871.39000000013</v>
      </c>
      <c r="AK123" s="15">
        <f ca="1">AA123-AF123</f>
        <v>257394.83000000002</v>
      </c>
      <c r="AL123" s="15">
        <f ca="1">AB123-AG123</f>
        <v>37228.829999999958</v>
      </c>
      <c r="AM123" s="15">
        <f ca="1">AC123-AH123</f>
        <v>-24566.630000000063</v>
      </c>
      <c r="AN123" s="20"/>
      <c r="AO123" s="16">
        <f ca="1">_xll.DBRW($B$3,$R$37,$R$38,$R$40,$R$41,$R$42,$Q123,AO$2,AO$4,AO$3)</f>
        <v>0.30246926896223236</v>
      </c>
      <c r="AP123" s="16">
        <f ca="1">_xll.DBRW($B$3,$R$37,$R$38,$R$40,$R$41,$R$42,$Q123,AP$2,AP$4,AP$3)</f>
        <v>0.27494893097455869</v>
      </c>
      <c r="AQ123" s="17">
        <f ca="1">-(AO123-AP123)*100</f>
        <v>-2.7520337987673669</v>
      </c>
      <c r="AR123" s="14">
        <f ca="1">$Y123-$AD123-BL123</f>
        <v>-96854.975138161448</v>
      </c>
      <c r="AS123" s="18">
        <f ca="1">_xll.DBRW($B$3,$R$37,$R$38,$R$40,$R$41,$R$42,$Q123,AS$2,AS$4,AS$3)</f>
        <v>29.255287479834781</v>
      </c>
      <c r="AT123" s="19">
        <f ca="1">_xll.DBRW($B$3,$R$37,$R$38,$R$40,$R$41,$R$42,$Q123,AT$2,AT$4,AT$3)</f>
        <v>1.4003465951052583</v>
      </c>
      <c r="AU123" s="18">
        <f ca="1">_xll.DBRW($B$3,$R$37,$R$38,$R$40,$R$41,$R$42,$Q123,AU$2,AU$4,AU$3)</f>
        <v>135.44365135595811</v>
      </c>
      <c r="AV123" s="15">
        <f ca="1">_xll.DBRW($B$3,$R$37,$R$38,$R$40,$R$41,$R$42,$Q123,AV$2,AV$4,AV$3)</f>
        <v>36386.9</v>
      </c>
      <c r="AW123" s="15">
        <f ca="1">_xll.DBRW($B$3,$R$37,$R$38,$R$40,$R$41,$R$42,$Q123,AW$2,AW$4,AW$3)</f>
        <v>25984.21</v>
      </c>
      <c r="AX123" s="18">
        <f ca="1">_xll.DBRW($B$3,$R$37,$R$38,$R$40,$R$41,$R$42,$Q123,AX$2,AX$4,AX$3)</f>
        <v>23.517591419692348</v>
      </c>
      <c r="AY123" s="19">
        <f ca="1">_xll.DBRW($B$3,$R$37,$R$38,$R$40,$R$41,$R$42,$Q123,AY$2,AY$4,AY$3)</f>
        <v>1.4063423193543569</v>
      </c>
      <c r="AZ123" s="18">
        <f ca="1">_xll.DBRW($B$3,$R$37,$R$38,$R$40,$R$41,$R$42,$Q123,AZ$2,AZ$4,AZ$3)</f>
        <v>120.29064432281284</v>
      </c>
      <c r="BA123" s="15">
        <f ca="1">_xll.DBRW($B$3,$R$37,$R$38,$R$40,$R$41,$R$42,$Q123,BA$2,BA$4,BA$3)</f>
        <v>51984.15</v>
      </c>
      <c r="BB123" s="15">
        <f ca="1">_xll.DBRW($B$3,$R$37,$R$38,$R$40,$R$41,$R$42,$Q123,BB$2,BB$4,BB$3)</f>
        <v>36964.080000000002</v>
      </c>
      <c r="BC123" s="18">
        <f ca="1">AS123-AX123</f>
        <v>5.7376960601424329</v>
      </c>
      <c r="BD123" s="18">
        <f ca="1">AT123-AY123</f>
        <v>-5.9957242490986662E-3</v>
      </c>
      <c r="BE123" s="18">
        <f ca="1">AU123-AZ123</f>
        <v>15.153007033145272</v>
      </c>
      <c r="BF123" s="15">
        <f ca="1">IF(AND(AV123&lt;&gt;0,BA123&lt;&gt;0),-1*BC123*AV123,0)</f>
        <v>-208776.97277079671</v>
      </c>
      <c r="BG123" s="15">
        <f ca="1">IF(AND(AV123&lt;&gt;0,BA123&lt;&gt;0,AW123&lt;&gt;0,BB123&lt;&gt;0),BD123/AY123*$Y123,)</f>
        <v>4538.3713878945746</v>
      </c>
      <c r="BH123" s="15">
        <f ca="1">IF(AND(AW123&lt;&gt;0,BB123&lt;&gt;0),BE123*AO123*AW123,)</f>
        <v>119093.92235089367</v>
      </c>
      <c r="BI123" s="15">
        <f ca="1">IF(AND(AV123&lt;&gt;0,BA123&lt;&gt;0,AW123&lt;&gt;0,BB123&lt;&gt;0),$AI123-BF123-BG123-BH123-BL123,)</f>
        <v>-11710.296106152935</v>
      </c>
      <c r="BJ123" s="15">
        <f ca="1">IF(OR(AV123=0,BA123=0,AW123=0,BB123=0),$AI123-BF123-BG123-BH123-BL123,)</f>
        <v>0</v>
      </c>
      <c r="BK123" s="15">
        <f ca="1">SUM(BF123:BJ123)</f>
        <v>-96854.97513816139</v>
      </c>
      <c r="BL123" s="15">
        <f ca="1">IF($V123&lt;&gt;0,IF($V123&gt;0,$W123/$V123,-$W123/$V123))*$AD123</f>
        <v>254887.75513816124</v>
      </c>
      <c r="BM123" s="15">
        <f ca="1">SUM(BK123:BL123)</f>
        <v>158032.77999999985</v>
      </c>
      <c r="BN123" s="16">
        <f ca="1">_xll.DBRW($B$3,$R$37,$R$38,$R$40,$R$41,$R$42,$Q123,BN$2,BN$4,BN$3)</f>
        <v>0.2112886844331153</v>
      </c>
      <c r="BO123" s="16">
        <f ca="1">_xll.DBRW($B$3,$R$37,$R$38,$R$40,$R$41,$R$42,$Q123,BO$2,BO$4,BO$3)</f>
        <v>0.20701537614532817</v>
      </c>
      <c r="BP123" s="17">
        <f ca="1">-(BN123-BO123)*100</f>
        <v>-0.42733082877871309</v>
      </c>
      <c r="BQ123" s="14">
        <f ca="1">$Z123-$AE123-CK123</f>
        <v>-15039.465291331086</v>
      </c>
      <c r="BR123" s="15">
        <f ca="1">_xll.DBRW($B$3,$R$37,$R$38,$R$40,$R$41,$R$42,$Q123,BR$2,BR$4,BR$3)</f>
        <v>0.72706284092897921</v>
      </c>
      <c r="BS123" s="15">
        <f ca="1">_xll.DBRW($B$3,$R$37,$R$38,$R$40,$R$41,$R$42,$Q123,BS$2,BS$4,BS$3)</f>
        <v>39.360711755331415</v>
      </c>
      <c r="BT123" s="15">
        <f ca="1">_xll.DBRW($B$3,$R$37,$R$38,$R$40,$R$41,$R$42,$Q123,BT$2,BT$4,BT$3)</f>
        <v>135.44365135595811</v>
      </c>
      <c r="BU123" s="15">
        <f ca="1">_xll.DBRW($B$3,$R$37,$R$38,$R$40,$R$41,$R$42,$Q123,BU$2,BU$4,BU$3)</f>
        <v>1022757</v>
      </c>
      <c r="BV123" s="15">
        <f ca="1">_xll.DBRW($B$3,$R$37,$R$38,$R$40,$R$41,$R$42,$Q123,BV$2,BV$4,BV$3)</f>
        <v>25984.21</v>
      </c>
      <c r="BW123" s="15">
        <f ca="1">_xll.DBRW($B$3,$R$37,$R$38,$R$40,$R$41,$R$42,$Q123,BW$2,BW$4,BW$3)</f>
        <v>0.58187267738546411</v>
      </c>
      <c r="BX123" s="15">
        <f ca="1">_xll.DBRW($B$3,$R$37,$R$38,$R$40,$R$41,$R$42,$Q123,BX$2,BX$4,BX$3)</f>
        <v>42.796326325448923</v>
      </c>
      <c r="BY123" s="15">
        <f ca="1">_xll.DBRW($B$3,$R$37,$R$38,$R$40,$R$41,$R$42,$Q123,BY$2,BY$4,BY$3)</f>
        <v>120.29064432281284</v>
      </c>
      <c r="BZ123" s="15">
        <f ca="1">_xll.DBRW($B$3,$R$37,$R$38,$R$40,$R$41,$R$42,$Q123,BZ$2,BZ$4,BZ$3)</f>
        <v>1581926.83</v>
      </c>
      <c r="CA123" s="15">
        <f ca="1">_xll.DBRW($B$3,$R$37,$R$38,$R$40,$R$41,$R$42,$Q123,CA$2,CA$4,CA$3)</f>
        <v>36964.080000000002</v>
      </c>
      <c r="CB123" s="15">
        <f ca="1">BR123-BW123</f>
        <v>0.14519016354351511</v>
      </c>
      <c r="CC123" s="15">
        <f ca="1">BS123-BX123</f>
        <v>-3.435614570117508</v>
      </c>
      <c r="CD123" s="15">
        <f ca="1">BT123-BY123</f>
        <v>15.153007033145272</v>
      </c>
      <c r="CE123" s="15">
        <f ca="1">IF(AND(BU123&lt;&gt;0,BZ123&lt;&gt;0),-1*CB123*BU123,0)</f>
        <v>-148494.25609527488</v>
      </c>
      <c r="CF123" s="15">
        <f ca="1">IF(AND(BU123&lt;&gt;0,BZ123&lt;&gt;0,BV123&lt;&gt;0,CA123&lt;&gt;0),CC123/BX123*$Z123,)</f>
        <v>59695.604607576752</v>
      </c>
      <c r="CG123" s="15">
        <f ca="1">IF(AND(BV123&lt;&gt;0,CA123&lt;&gt;0),CD123*BN123*BV123,)</f>
        <v>83192.577757847845</v>
      </c>
      <c r="CH123" s="15">
        <f ca="1">IF(AND(BU123&lt;&gt;0,BZ123&lt;&gt;0,BV123&lt;&gt;0,CA123&lt;&gt;0),$AJ123-CE123-CF123-CG123-CK123,)</f>
        <v>-9433.391561480792</v>
      </c>
      <c r="CI123" s="15">
        <f ca="1">IF(OR(BU123=0,BZ123=0,BV123=0,CA123=0),$AJ123-CE123-CF123-CG123-CK123,)</f>
        <v>0</v>
      </c>
      <c r="CJ123" s="15">
        <f ca="1">SUM(CE123:CI123)</f>
        <v>-15039.465291331071</v>
      </c>
      <c r="CK123" s="15">
        <f ca="1">IF($V123&lt;&gt;0,IF($V123&gt;0,$W123/$V123,-$W123/$V123))*$AE123</f>
        <v>191910.85529133122</v>
      </c>
      <c r="CL123" s="15">
        <f ca="1">SUM(CJ123:CK123)</f>
        <v>176871.39000000013</v>
      </c>
      <c r="CM123" s="16">
        <f ca="1">_xll.DBRW($B$3,$R$37,$R$38,$R$40,$R$41,$R$42,$Q123,CM$2,CM$4,CM$3)</f>
        <v>0.13986295683644923</v>
      </c>
      <c r="CN123" s="16">
        <f ca="1">_xll.DBRW($B$3,$R$37,$R$38,$R$40,$R$41,$R$42,$Q123,CN$2,CN$4,CN$3)</f>
        <v>0.16859086823078184</v>
      </c>
      <c r="CO123" s="17">
        <f ca="1">-(CM123-CN123)*100</f>
        <v>2.8727911394332617</v>
      </c>
      <c r="CP123" s="14">
        <f ca="1">$AA123-$AF123-DJ123</f>
        <v>101104.90449338386</v>
      </c>
      <c r="CQ123" s="15">
        <f ca="1">_xll.DBRW($B$3,$R$37,$R$38,$R$40,$R$41,$R$42,$Q123,CQ$2,CQ$4,CQ$3)</f>
        <v>1.1519022423371603</v>
      </c>
      <c r="CR123" s="15">
        <f ca="1">_xll.DBRW($B$3,$R$37,$R$38,$R$40,$R$41,$R$42,$Q123,CR$2,CR$4,CR$3)</f>
        <v>16.445448986134274</v>
      </c>
      <c r="CS123" s="15">
        <f ca="1">_xll.DBRW($B$3,$R$37,$R$38,$R$40,$R$41,$R$42,$Q123,CS$2,CS$4,CS$3)</f>
        <v>135.44365135595811</v>
      </c>
      <c r="CT123" s="15">
        <f ca="1">_xll.DBRW($B$3,$R$37,$R$38,$R$40,$R$41,$R$42,$Q123,CT$2,CT$4,CT$3)</f>
        <v>427322</v>
      </c>
      <c r="CU123" s="15">
        <f ca="1">_xll.DBRW($B$3,$R$37,$R$38,$R$40,$R$41,$R$42,$Q123,CU$2,CU$4,CU$3)</f>
        <v>25984.21</v>
      </c>
      <c r="CV123" s="15">
        <f ca="1">_xll.DBRW($B$3,$R$37,$R$38,$R$40,$R$41,$R$42,$Q123,CV$2,CV$4,CV$3)</f>
        <v>1.1661805221711168</v>
      </c>
      <c r="CW123" s="15">
        <f ca="1">_xll.DBRW($B$3,$R$37,$R$38,$R$40,$R$41,$R$42,$Q123,CW$2,CW$4,CW$3)</f>
        <v>17.390021339635666</v>
      </c>
      <c r="CX123" s="15">
        <f ca="1">_xll.DBRW($B$3,$R$37,$R$38,$R$40,$R$41,$R$42,$Q123,CX$2,CX$4,CX$3)</f>
        <v>120.29064432281284</v>
      </c>
      <c r="CY123" s="15">
        <f ca="1">_xll.DBRW($B$3,$R$37,$R$38,$R$40,$R$41,$R$42,$Q123,CY$2,CY$4,CY$3)</f>
        <v>642806.14</v>
      </c>
      <c r="CZ123" s="15">
        <f ca="1">_xll.DBRW($B$3,$R$37,$R$38,$R$40,$R$41,$R$42,$Q123,CZ$2,CZ$4,CZ$3)</f>
        <v>36964.080000000002</v>
      </c>
      <c r="DA123" s="15">
        <f ca="1">CQ123-CV123</f>
        <v>-1.4278279833956464E-2</v>
      </c>
      <c r="DB123" s="15">
        <f ca="1">CR123-CW123</f>
        <v>-0.94457235350139257</v>
      </c>
      <c r="DC123" s="15">
        <f ca="1">CS123-CX123</f>
        <v>15.153007033145272</v>
      </c>
      <c r="DD123" s="15">
        <f ca="1">IF(AND(CT123&lt;&gt;0,CY123&lt;&gt;0),-1*DA123*CT123,0)</f>
        <v>6101.4230952059443</v>
      </c>
      <c r="DE123" s="15">
        <f ca="1">IF(AND(CT123&lt;&gt;0,CY123&lt;&gt;0,CU123&lt;&gt;0,CZ123&lt;&gt;0),DB123/CW123*$AA123,)</f>
        <v>26736.588459418883</v>
      </c>
      <c r="DF123" s="15">
        <f ca="1">IF(AND(CU123&lt;&gt;0,CZ123&lt;&gt;0),DC123*CM123*CU123,)</f>
        <v>55069.489136518932</v>
      </c>
      <c r="DG123" s="15">
        <f ca="1">IF(AND(CT123&lt;&gt;0,CY123&lt;&gt;0,CU123&lt;&gt;0,CZ123&lt;&gt;0),$AK123-DD123-DE123-DF123-DJ123,)</f>
        <v>13197.403802240093</v>
      </c>
      <c r="DH123" s="15">
        <f ca="1">IF(OR(CT123=0,CY123=0,CU123=0,CZ123=0),$AK123-DD123-DE123-DF123-DJ123,)</f>
        <v>0</v>
      </c>
      <c r="DI123" s="15">
        <f ca="1">SUM(DD123:DH123)</f>
        <v>101104.90449338386</v>
      </c>
      <c r="DJ123" s="15">
        <f ca="1">IF($V123&lt;&gt;0,IF($V123&gt;0,$W123/$V123,-$W123/$V123))*$AF123</f>
        <v>156289.92550661616</v>
      </c>
      <c r="DK123" s="15">
        <f ca="1">SUM(DI123:DJ123)</f>
        <v>257394.83000000002</v>
      </c>
      <c r="DL123" s="16">
        <f ca="1">_xll.DBRW($B$3,$R$37,$R$38,$R$40,$R$41,$R$42,$Q123,DL$2,DL$4,DL$3)</f>
        <v>0.14669282141765519</v>
      </c>
      <c r="DM123" s="16">
        <f ca="1">_xll.DBRW($B$3,$R$37,$R$38,$R$40,$R$41,$R$42,$Q123,DM$2,DM$4,DM$3)</f>
        <v>0.12448157882959217</v>
      </c>
      <c r="DN123" s="17">
        <f ca="1">-(DL123-DM123)*100</f>
        <v>-2.2211242588063023</v>
      </c>
      <c r="DO123" s="14">
        <f ca="1">$AB123-$AG123-EI123</f>
        <v>-78170.164538606579</v>
      </c>
      <c r="DP123" s="15">
        <f ca="1">_xll.DBRW($B$3,$R$37,$R$38,$R$40,$R$41,$R$42,$Q123,DP$2,DP$4,DP$3)</f>
        <v>12906.754250000002</v>
      </c>
      <c r="DQ123" s="15">
        <f ca="1">_xll.DBRW($B$3,$R$37,$R$38,$R$40,$R$41,$R$42,$Q123,DQ$2,DQ$4,DQ$3)</f>
        <v>1.539396425752409E-3</v>
      </c>
      <c r="DR123" s="15">
        <f ca="1">_xll.DBRW($B$3,$R$37,$R$38,$R$40,$R$41,$R$42,$Q123,DR$2,DR$4,DR$3)</f>
        <v>135.44365135595811</v>
      </c>
      <c r="DS123" s="15">
        <f ca="1">_xll.DBRW($B$3,$R$37,$R$38,$R$40,$R$41,$R$42,$Q123,DS$2,DS$4,DS$3)</f>
        <v>40</v>
      </c>
      <c r="DT123" s="15">
        <f ca="1">_xll.DBRW($B$3,$R$37,$R$38,$R$40,$R$41,$R$42,$Q123,DT$2,DT$4,DT$3)</f>
        <v>25984.21</v>
      </c>
      <c r="DU123" s="15">
        <f ca="1">_xll.DBRW($B$3,$R$37,$R$38,$R$40,$R$41,$R$42,$Q123,DU$2,DU$4,DU$3)</f>
        <v>14192.282051282051</v>
      </c>
      <c r="DV123" s="15">
        <f ca="1">_xll.DBRW($B$3,$R$37,$R$38,$R$40,$R$41,$R$42,$Q123,DV$2,DV$4,DV$3)</f>
        <v>1.0550783355084178E-3</v>
      </c>
      <c r="DW123" s="15">
        <f ca="1">_xll.DBRW($B$3,$R$37,$R$38,$R$40,$R$41,$R$42,$Q123,DW$2,DW$4,DW$3)</f>
        <v>120.29064432281284</v>
      </c>
      <c r="DX123" s="15">
        <f ca="1">_xll.DBRW($B$3,$R$37,$R$38,$R$40,$R$41,$R$42,$Q123,DX$2,DX$4,DX$3)</f>
        <v>39</v>
      </c>
      <c r="DY123" s="15">
        <f ca="1">_xll.DBRW($B$3,$R$37,$R$38,$R$40,$R$41,$R$42,$Q123,DY$2,DY$4,DY$3)</f>
        <v>36964.080000000002</v>
      </c>
      <c r="DZ123" s="15">
        <f ca="1">DP123-DU123</f>
        <v>-1285.527801282049</v>
      </c>
      <c r="EA123" s="15">
        <f ca="1">DQ123-DV123</f>
        <v>4.8431809024399117E-4</v>
      </c>
      <c r="EB123" s="15">
        <f ca="1">DR123-DW123</f>
        <v>15.153007033145272</v>
      </c>
      <c r="EC123" s="15">
        <f ca="1">IF(AND(DS123&lt;&gt;0,DX123&lt;&gt;0),-1*DZ123*DS123,0)</f>
        <v>51421.112051281962</v>
      </c>
      <c r="ED123" s="15">
        <f ca="1">IF(AND(DS123&lt;&gt;0,DX123&lt;&gt;0,DT123&lt;&gt;0,DY123&lt;&gt;0),EA123/DV123*$AB123,)</f>
        <v>-236986.17853228189</v>
      </c>
      <c r="EE123" s="15">
        <f ca="1">IF(AND(DT123&lt;&gt;0,DY123&lt;&gt;0),EB123*DL123*DT123,)</f>
        <v>57758.67261916498</v>
      </c>
      <c r="EF123" s="15">
        <f ca="1">IF(AND(DS123&lt;&gt;0,DX123&lt;&gt;0,DT123&lt;&gt;0,DY123&lt;&gt;0),$AL123-EC123-ED123-EE123-EI123,)</f>
        <v>49636.22932322837</v>
      </c>
      <c r="EG123" s="15">
        <f ca="1">IF(OR(DS123=0,DX123=0,DT123=0,DY123=0),$AL123-EC123-ED123-EE123-EI123,)</f>
        <v>0</v>
      </c>
      <c r="EH123" s="15">
        <f ca="1">SUM(EC123:EG123)</f>
        <v>-78170.164538606579</v>
      </c>
      <c r="EI123" s="15">
        <f ca="1">IF($V123&lt;&gt;0,IF($V123&gt;0,$W123/$V123,-$W123/$V123))*$AG123</f>
        <v>115398.99453860654</v>
      </c>
      <c r="EJ123" s="15">
        <f ca="1">SUM(EH123:EI123)</f>
        <v>37228.829999999958</v>
      </c>
      <c r="EK123" s="16">
        <f ca="1">_xll.DBRW($B$3,$R$37,$R$38,$R$40,$R$41,$R$42,$Q123,EK$2,EK$4,EK$3)</f>
        <v>5.9735140141706347E-2</v>
      </c>
      <c r="EL123" s="16">
        <f ca="1">_xll.DBRW($B$3,$R$37,$R$38,$R$40,$R$41,$R$42,$Q123,EL$2,EL$4,EL$3)</f>
        <v>4.1755942347495169E-2</v>
      </c>
      <c r="EM123" s="17">
        <f ca="1">-(EK123-EL123)*100</f>
        <v>-1.7979197794211179</v>
      </c>
      <c r="EN123" s="14">
        <f ca="1">$AC123-$AH123-FH123</f>
        <v>-63275.921834331079</v>
      </c>
      <c r="EO123" s="15">
        <f ca="1">_xll.DBRW($B$3,$R$37,$R$38,$R$40,$R$41,$R$42,$Q123,EO$2,EO$4,EO$3)</f>
        <v>8.0907454950525732</v>
      </c>
      <c r="EP123" s="15">
        <f ca="1">_xll.DBRW($B$3,$R$37,$R$38,$R$40,$R$41,$R$42,$Q123,EP$2,EP$4,EP$3)</f>
        <v>1</v>
      </c>
      <c r="EQ123" s="15">
        <f ca="1">_xll.DBRW($B$3,$R$37,$R$38,$R$40,$R$41,$R$42,$Q123,EQ$2,EQ$4,EQ$3)</f>
        <v>135.44365135595811</v>
      </c>
      <c r="ER123" s="15">
        <f ca="1">_xll.DBRW($B$3,$R$37,$R$38,$R$40,$R$41,$R$42,$Q123,ER$2,ER$4,ER$3)</f>
        <v>25984.21</v>
      </c>
      <c r="ES123" s="15">
        <f ca="1">_xll.DBRW($B$3,$R$37,$R$38,$R$40,$R$41,$R$42,$Q123,ES$2,ES$4,ES$3)</f>
        <v>25984.21</v>
      </c>
      <c r="ET123" s="15">
        <f ca="1">_xll.DBRW($B$3,$R$37,$R$38,$R$40,$R$41,$R$42,$Q123,ET$2,ET$4,ET$3)</f>
        <v>5.0228492092864201</v>
      </c>
      <c r="EU123" s="15">
        <f ca="1">_xll.DBRW($B$3,$R$37,$R$38,$R$40,$R$41,$R$42,$Q123,EU$2,EU$4,EU$3)</f>
        <v>1</v>
      </c>
      <c r="EV123" s="15">
        <f ca="1">_xll.DBRW($B$3,$R$37,$R$38,$R$40,$R$41,$R$42,$Q123,EV$2,EV$4,EV$3)</f>
        <v>120.29064432281284</v>
      </c>
      <c r="EW123" s="15">
        <f ca="1">_xll.DBRW($B$3,$R$37,$R$38,$R$40,$R$41,$R$42,$Q123,EW$2,EW$4,EW$3)</f>
        <v>36964.080000000002</v>
      </c>
      <c r="EX123" s="15">
        <f ca="1">_xll.DBRW($B$3,$R$37,$R$38,$R$40,$R$41,$R$42,$Q123,EX$2,EX$4,EX$3)</f>
        <v>36964.080000000002</v>
      </c>
      <c r="EY123" s="15">
        <f ca="1">EO123-ET123</f>
        <v>3.0678962857661531</v>
      </c>
      <c r="EZ123" s="15">
        <f ca="1">EP123-EU123</f>
        <v>0</v>
      </c>
      <c r="FA123" s="15">
        <f ca="1">EQ123-EV123</f>
        <v>15.153007033145272</v>
      </c>
      <c r="FB123" s="15">
        <f ca="1">IF(AND(ER123&lt;&gt;0,EW123&lt;&gt;0),-1*EY123*ER123,0)</f>
        <v>-79716.861347567727</v>
      </c>
      <c r="FC123" s="15">
        <f ca="1">IF(AND(ER123&lt;&gt;0,EW123&lt;&gt;0,ES123&lt;&gt;0,EX123&lt;&gt;0),EZ123/EU123*$AC123,)</f>
        <v>0</v>
      </c>
      <c r="FD123" s="15">
        <f ca="1">IF(AND(ES123&lt;&gt;0,EX123&lt;&gt;0),FA123*EK123*ES123,)</f>
        <v>23520.049379113698</v>
      </c>
      <c r="FE123" s="15">
        <f ca="1">IF(AND(ER123&lt;&gt;0,EW123&lt;&gt;0,ES123&lt;&gt;0,EX123&lt;&gt;0),$AM123-FB123-FC123-FD123-FH123,)</f>
        <v>-7079.1098658770497</v>
      </c>
      <c r="FF123" s="15">
        <f ca="1">IF(OR(ER123=0,EW123=0,ES123=0,EX123=0),$AM123-FB123-FC123-FD123-FH123,)</f>
        <v>0</v>
      </c>
      <c r="FG123" s="15">
        <f ca="1">SUM(FB123:FF123)</f>
        <v>-63275.921834331079</v>
      </c>
      <c r="FH123" s="15">
        <f ca="1">IF($V123&lt;&gt;0,IF($V123&gt;0,$W123/$V123,-$W123/$V123))*$AH123</f>
        <v>38709.291834331016</v>
      </c>
      <c r="FI123" s="15">
        <f ca="1">SUM(FG123:FH123)</f>
        <v>-24566.630000000063</v>
      </c>
      <c r="FJ123" s="20"/>
      <c r="FK123" s="85">
        <f ca="1">BL123+CK123+DJ123+EI123+FH123</f>
        <v>757196.82230904605</v>
      </c>
      <c r="FL123" s="21"/>
      <c r="FM123" s="22"/>
      <c r="FN123" s="104">
        <f ca="1">_xll.DBRW($B$3,$R$37,$R$38,$R$40,$R$41,$R$42,$Q123,FN$2,FN$4,FN$3)</f>
        <v>492543.47999999981</v>
      </c>
      <c r="FO123" s="105">
        <f ca="1">IF(U123&lt;&gt;0,FN123/U123,0)</f>
        <v>0.13995112820884148</v>
      </c>
      <c r="FP123" s="104">
        <f ca="1">_xll.DBRW($B$3,$R$37,$R$38,$R$40,$R$41,$R$42,$Q123,FP$2,FP$4,FP$3)</f>
        <v>814619</v>
      </c>
      <c r="FQ123" s="105">
        <f ca="1">IF(V123&lt;&gt;0,FP123/V123,0)</f>
        <v>0.18320730347224393</v>
      </c>
      <c r="FR123" s="86">
        <f ca="1">FN123-FP123</f>
        <v>-322075.52000000019</v>
      </c>
      <c r="FS123" s="103">
        <f ca="1">(FO123-FQ123)*100</f>
        <v>-4.3256175263402445</v>
      </c>
      <c r="FT123" s="23"/>
      <c r="FV123" s="37"/>
      <c r="FW123" s="37"/>
      <c r="FX123" s="37"/>
      <c r="FY123" s="37"/>
      <c r="FZ123" s="37"/>
      <c r="GA123" s="37"/>
      <c r="GB123" s="37"/>
      <c r="GC123" s="37"/>
      <c r="GD123" s="37"/>
      <c r="GE123" s="37"/>
      <c r="GF123" s="37"/>
      <c r="GG123" s="37"/>
      <c r="GH123" s="37"/>
    </row>
    <row r="124" spans="1:190" ht="15" hidden="1" customHeight="1" x14ac:dyDescent="0.25">
      <c r="A124">
        <f ca="1">IF(ROW()=ROW($A$60),0,1)</f>
        <v>1</v>
      </c>
      <c r="D124" s="30"/>
      <c r="E124" s="30"/>
      <c r="F124" s="30">
        <f ca="1">IF(A124&lt;&gt;0,IF((AO124+BN124+CM124+DL124+EK124)&lt;&gt;0,ROUND((1-(AO124+BN124+CM124+DL124+EK124))-FO124,5),"VERIF. ELIGIBILITE PMM"),"CHECK "&amp;D109)</f>
        <v>0</v>
      </c>
      <c r="G124" s="30"/>
      <c r="H124" s="30"/>
      <c r="I124" s="30"/>
      <c r="J124" s="30">
        <f ca="1">IF(A124&lt;&gt;0,IF((AP124+BO124+CN124+DM124+EL124)&lt;&gt;0,ROUND((1-(AP124+BO124+CN124+DM124+EL124))-FQ124,5),"VERIF. ELIGIBILITE PMM"),"CHECK "&amp;D110)</f>
        <v>0</v>
      </c>
      <c r="K124" s="30">
        <f ca="1">IF(A124&lt;&gt;0,ROUND(W124+AR124+BQ124+CP124+DO124+EN124+FK124-FR124,5),"CHECK ")</f>
        <v>0</v>
      </c>
      <c r="L124" s="4"/>
      <c r="M124" s="9"/>
      <c r="N124" s="10"/>
      <c r="O124" s="9"/>
      <c r="P124" s="11"/>
      <c r="Q124" s="130" t="s">
        <v>276</v>
      </c>
      <c r="R124" s="130"/>
      <c r="S124" s="12"/>
      <c r="T124" s="13"/>
      <c r="U124" s="84">
        <f ca="1">_xll.DBRW($B$3,$R$37,$R$38,$R$40,$R$41,$R$42,$Q124,U$2,U$4,U$3)</f>
        <v>8118296.4000000022</v>
      </c>
      <c r="V124" s="84">
        <f ca="1">_xll.DBRW($B$3,$R$37,$R$38,$R$40,$R$41,$R$42,$Q124,V$2,V$4,V$3)</f>
        <v>9036383.9000000022</v>
      </c>
      <c r="W124" s="85">
        <f ca="1">U124-V124</f>
        <v>-918087.5</v>
      </c>
      <c r="X124" s="106">
        <f ca="1">IF(V124&lt;&gt;0,W124/V124,0)</f>
        <v>-0.10159899249079045</v>
      </c>
      <c r="Y124" s="15">
        <f ca="1">_xll.DBRW($B$3,$R$37,$R$38,$R$40,$R$41,$R$42,$Q124,Y$2,Y$4,Y$3)</f>
        <v>-3419953.4599999995</v>
      </c>
      <c r="Z124" s="15">
        <f ca="1">_xll.DBRW($B$3,$R$37,$R$38,$R$40,$R$41,$R$42,$Q124,Z$2,Z$4,Z$3)</f>
        <v>-1030921.4100000004</v>
      </c>
      <c r="AA124" s="15">
        <f ca="1">_xll.DBRW($B$3,$R$37,$R$38,$R$40,$R$41,$R$42,$Q124,AA$2,AA$4,AA$3)</f>
        <v>0</v>
      </c>
      <c r="AB124" s="15">
        <f ca="1">_xll.DBRW($B$3,$R$37,$R$38,$R$40,$R$41,$R$42,$Q124,AB$2,AB$4,AB$3)</f>
        <v>-6756.3099999999995</v>
      </c>
      <c r="AC124" s="15">
        <f ca="1">_xll.DBRW($B$3,$R$37,$R$38,$R$40,$R$41,$R$42,$Q124,AC$2,AC$4,AC$3)</f>
        <v>-2103667.6</v>
      </c>
      <c r="AD124" s="15">
        <f ca="1">_xll.DBRW($B$3,$R$37,$R$38,$R$40,$R$41,$R$42,$Q124,AD$2,AD$4,AD$3)</f>
        <v>-3776767.1300000004</v>
      </c>
      <c r="AE124" s="15">
        <f ca="1">_xll.DBRW($B$3,$R$37,$R$38,$R$40,$R$41,$R$42,$Q124,AE$2,AE$4,AE$3)</f>
        <v>-1178968.9700000004</v>
      </c>
      <c r="AF124" s="15">
        <f ca="1">_xll.DBRW($B$3,$R$37,$R$38,$R$40,$R$41,$R$42,$Q124,AF$2,AF$4,AF$3)</f>
        <v>0</v>
      </c>
      <c r="AG124" s="15">
        <f ca="1">_xll.DBRW($B$3,$R$37,$R$38,$R$40,$R$41,$R$42,$Q124,AG$2,AG$4,AG$3)</f>
        <v>-9442.4</v>
      </c>
      <c r="AH124" s="15">
        <f ca="1">_xll.DBRW($B$3,$R$37,$R$38,$R$40,$R$41,$R$42,$Q124,AH$2,AH$4,AH$3)</f>
        <v>-2203401.5699999998</v>
      </c>
      <c r="AI124" s="15">
        <f ca="1">Y124-AD124</f>
        <v>356813.67000000086</v>
      </c>
      <c r="AJ124" s="15">
        <f ca="1">Z124-AE124</f>
        <v>148047.56000000006</v>
      </c>
      <c r="AK124" s="15">
        <f ca="1">AA124-AF124</f>
        <v>0</v>
      </c>
      <c r="AL124" s="15">
        <f ca="1">AB124-AG124</f>
        <v>2686.09</v>
      </c>
      <c r="AM124" s="15">
        <f ca="1">AC124-AH124</f>
        <v>99733.969999999739</v>
      </c>
      <c r="AN124" s="20"/>
      <c r="AO124" s="16">
        <f ca="1">_xll.DBRW($B$3,$R$37,$R$38,$R$40,$R$41,$R$42,$Q124,AO$2,AO$4,AO$3)</f>
        <v>0.4212649171074857</v>
      </c>
      <c r="AP124" s="16">
        <f ca="1">_xll.DBRW($B$3,$R$37,$R$38,$R$40,$R$41,$R$42,$Q124,AP$2,AP$4,AP$3)</f>
        <v>0.41795115964473362</v>
      </c>
      <c r="AQ124" s="17">
        <f ca="1">-(AO124-AP124)*100</f>
        <v>-0.33137574627520872</v>
      </c>
      <c r="AR124" s="14">
        <f ca="1">$Y124-$AD124-BL124</f>
        <v>-26902.065280333394</v>
      </c>
      <c r="AS124" s="18">
        <f ca="1">_xll.DBRW($B$3,$R$37,$R$38,$R$40,$R$41,$R$42,$Q124,AS$2,AS$4,AS$3)</f>
        <v>26.742920946928106</v>
      </c>
      <c r="AT124" s="19">
        <f ca="1">_xll.DBRW($B$3,$R$37,$R$38,$R$40,$R$41,$R$42,$Q124,AT$2,AT$4,AT$3)</f>
        <v>1.0735239132971415</v>
      </c>
      <c r="AU124" s="18">
        <f ca="1">_xll.DBRW($B$3,$R$37,$R$38,$R$40,$R$41,$R$42,$Q124,AU$2,AU$4,AU$3)</f>
        <v>68.149907533404246</v>
      </c>
      <c r="AV124" s="15">
        <f ca="1">_xll.DBRW($B$3,$R$37,$R$38,$R$40,$R$41,$R$42,$Q124,AV$2,AV$4,AV$3)</f>
        <v>127882.57</v>
      </c>
      <c r="AW124" s="15">
        <f ca="1">_xll.DBRW($B$3,$R$37,$R$38,$R$40,$R$41,$R$42,$Q124,AW$2,AW$4,AW$3)</f>
        <v>119124.1</v>
      </c>
      <c r="AX124" s="18">
        <f ca="1">_xll.DBRW($B$3,$R$37,$R$38,$R$40,$R$41,$R$42,$Q124,AX$2,AX$4,AX$3)</f>
        <v>26.245447450970037</v>
      </c>
      <c r="AY124" s="19">
        <f ca="1">_xll.DBRW($B$3,$R$37,$R$38,$R$40,$R$41,$R$42,$Q124,AY$2,AY$4,AY$3)</f>
        <v>1.0899999999999999</v>
      </c>
      <c r="AZ124" s="18">
        <f ca="1">_xll.DBRW($B$3,$R$37,$R$38,$R$40,$R$41,$R$42,$Q124,AZ$2,AZ$4,AZ$3)</f>
        <v>68.44708301772458</v>
      </c>
      <c r="BA124" s="15">
        <f ca="1">_xll.DBRW($B$3,$R$37,$R$38,$R$40,$R$41,$R$42,$Q124,BA$2,BA$4,BA$3)</f>
        <v>143901.79999999999</v>
      </c>
      <c r="BB124" s="15">
        <f ca="1">_xll.DBRW($B$3,$R$37,$R$38,$R$40,$R$41,$R$42,$Q124,BB$2,BB$4,BB$3)</f>
        <v>132020</v>
      </c>
      <c r="BC124" s="18">
        <f ca="1">AS124-AX124</f>
        <v>0.49747349595806867</v>
      </c>
      <c r="BD124" s="18">
        <f ca="1">AT124-AY124</f>
        <v>-1.6476086702858384E-2</v>
      </c>
      <c r="BE124" s="18">
        <f ca="1">AU124-AZ124</f>
        <v>-0.29717548432033425</v>
      </c>
      <c r="BF124" s="15">
        <f ca="1">IF(AND(AV124&lt;&gt;0,BA124&lt;&gt;0),-1*BC124*AV124,0)</f>
        <v>-63618.189170002435</v>
      </c>
      <c r="BG124" s="15">
        <f ca="1">IF(AND(AV124&lt;&gt;0,BA124&lt;&gt;0,AW124&lt;&gt;0,BB124&lt;&gt;0),BD124/AY124*$Y124,)</f>
        <v>51694.908006147263</v>
      </c>
      <c r="BH124" s="15">
        <f ca="1">IF(AND(AW124&lt;&gt;0,BB124&lt;&gt;0),BE124*AO124*AW124,)</f>
        <v>-14913.099116537202</v>
      </c>
      <c r="BI124" s="15">
        <f ca="1">IF(AND(AV124&lt;&gt;0,BA124&lt;&gt;0,AW124&lt;&gt;0,BB124&lt;&gt;0),$AI124-BF124-BG124-BH124-BL124,)</f>
        <v>-65.684999941033311</v>
      </c>
      <c r="BJ124" s="15">
        <f ca="1">IF(OR(AV124=0,BA124=0,AW124=0,BB124=0),$AI124-BF124-BG124-BH124-BL124,)</f>
        <v>0</v>
      </c>
      <c r="BK124" s="15">
        <f ca="1">SUM(BF124:BJ124)</f>
        <v>-26902.065280333409</v>
      </c>
      <c r="BL124" s="15">
        <f ca="1">IF($V124&lt;&gt;0,IF($V124&gt;0,$W124/$V124,-$W124/$V124))*$AD124</f>
        <v>383715.73528033425</v>
      </c>
      <c r="BM124" s="15">
        <f ca="1">SUM(BK124:BL124)</f>
        <v>356813.67000000086</v>
      </c>
      <c r="BN124" s="16">
        <f ca="1">_xll.DBRW($B$3,$R$37,$R$38,$R$40,$R$41,$R$42,$Q124,BN$2,BN$4,BN$3)</f>
        <v>0.12698740711166939</v>
      </c>
      <c r="BO124" s="16">
        <f ca="1">_xll.DBRW($B$3,$R$37,$R$38,$R$40,$R$41,$R$42,$Q124,BO$2,BO$4,BO$3)</f>
        <v>0.13046911054763841</v>
      </c>
      <c r="BP124" s="17">
        <f ca="1">-(BN124-BO124)*100</f>
        <v>0.34817034359690135</v>
      </c>
      <c r="BQ124" s="14">
        <f ca="1">$Z124-$AE124-CK124</f>
        <v>28265.500470095067</v>
      </c>
      <c r="BR124" s="15">
        <f ca="1">_xll.DBRW($B$3,$R$37,$R$38,$R$40,$R$41,$R$42,$Q124,BR$2,BR$4,BR$3)</f>
        <v>0.86194919881107168</v>
      </c>
      <c r="BS124" s="15">
        <f ca="1">_xll.DBRW($B$3,$R$37,$R$38,$R$40,$R$41,$R$42,$Q124,BS$2,BS$4,BS$3)</f>
        <v>10.040243745807942</v>
      </c>
      <c r="BT124" s="15">
        <f ca="1">_xll.DBRW($B$3,$R$37,$R$38,$R$40,$R$41,$R$42,$Q124,BT$2,BT$4,BT$3)</f>
        <v>68.149907533404246</v>
      </c>
      <c r="BU124" s="15">
        <f ca="1">_xll.DBRW($B$3,$R$37,$R$38,$R$40,$R$41,$R$42,$Q124,BU$2,BU$4,BU$3)</f>
        <v>1196035</v>
      </c>
      <c r="BV124" s="15">
        <f ca="1">_xll.DBRW($B$3,$R$37,$R$38,$R$40,$R$41,$R$42,$Q124,BV$2,BV$4,BV$3)</f>
        <v>119124.1</v>
      </c>
      <c r="BW124" s="15">
        <f ca="1">_xll.DBRW($B$3,$R$37,$R$38,$R$40,$R$41,$R$42,$Q124,BW$2,BW$4,BW$3)</f>
        <v>0.92064227225803008</v>
      </c>
      <c r="BX124" s="15">
        <f ca="1">_xll.DBRW($B$3,$R$37,$R$38,$R$40,$R$41,$R$42,$Q124,BX$2,BX$4,BX$3)</f>
        <v>9.6999999999999993</v>
      </c>
      <c r="BY124" s="15">
        <f ca="1">_xll.DBRW($B$3,$R$37,$R$38,$R$40,$R$41,$R$42,$Q124,BY$2,BY$4,BY$3)</f>
        <v>68.44708301772458</v>
      </c>
      <c r="BZ124" s="15">
        <f ca="1">_xll.DBRW($B$3,$R$37,$R$38,$R$40,$R$41,$R$42,$Q124,BZ$2,BZ$4,BZ$3)</f>
        <v>1280594</v>
      </c>
      <c r="CA124" s="15">
        <f ca="1">_xll.DBRW($B$3,$R$37,$R$38,$R$40,$R$41,$R$42,$Q124,CA$2,CA$4,CA$3)</f>
        <v>132020</v>
      </c>
      <c r="CB124" s="15">
        <f ca="1">BR124-BW124</f>
        <v>-5.8693073446958399E-2</v>
      </c>
      <c r="CC124" s="15">
        <f ca="1">BS124-BX124</f>
        <v>0.34024374580794259</v>
      </c>
      <c r="CD124" s="15">
        <f ca="1">BT124-BY124</f>
        <v>-0.29717548432033425</v>
      </c>
      <c r="CE124" s="15">
        <f ca="1">IF(AND(BU124&lt;&gt;0,BZ124&lt;&gt;0),-1*CB124*BU124,0)</f>
        <v>70198.970100132894</v>
      </c>
      <c r="CF124" s="15">
        <f ca="1">IF(AND(BU124&lt;&gt;0,BZ124&lt;&gt;0,BV124&lt;&gt;0,CA124&lt;&gt;0),CC124/BX124*$Z124,)</f>
        <v>-36161.29506927896</v>
      </c>
      <c r="CG124" s="15">
        <f ca="1">IF(AND(BV124&lt;&gt;0,CA124&lt;&gt;0),CD124*BN124*BV124,)</f>
        <v>-4495.4509903448479</v>
      </c>
      <c r="CH124" s="15">
        <f ca="1">IF(AND(BU124&lt;&gt;0,BZ124&lt;&gt;0,BV124&lt;&gt;0,CA124&lt;&gt;0),$AJ124-CE124-CF124-CG124-CK124,)</f>
        <v>-1276.7235704140185</v>
      </c>
      <c r="CI124" s="15">
        <f ca="1">IF(OR(BU124=0,BZ124=0,BV124=0,CA124=0),$AJ124-CE124-CF124-CG124-CK124,)</f>
        <v>0</v>
      </c>
      <c r="CJ124" s="15">
        <f ca="1">SUM(CE124:CI124)</f>
        <v>28265.500470095067</v>
      </c>
      <c r="CK124" s="15">
        <f ca="1">IF($V124&lt;&gt;0,IF($V124&gt;0,$W124/$V124,-$W124/$V124))*$AE124</f>
        <v>119782.05952990499</v>
      </c>
      <c r="CL124" s="15">
        <f ca="1">SUM(CJ124:CK124)</f>
        <v>148047.56000000006</v>
      </c>
      <c r="CM124" s="16">
        <f ca="1">_xll.DBRW($B$3,$R$37,$R$38,$R$40,$R$41,$R$42,$Q124,CM$2,CM$4,CM$3)</f>
        <v>0</v>
      </c>
      <c r="CN124" s="16">
        <f ca="1">_xll.DBRW($B$3,$R$37,$R$38,$R$40,$R$41,$R$42,$Q124,CN$2,CN$4,CN$3)</f>
        <v>0</v>
      </c>
      <c r="CO124" s="17">
        <f ca="1">-(CM124-CN124)*100</f>
        <v>0</v>
      </c>
      <c r="CP124" s="14">
        <f ca="1">$AA124-$AF124-DJ124</f>
        <v>0</v>
      </c>
      <c r="CQ124" s="15">
        <f ca="1">_xll.DBRW($B$3,$R$37,$R$38,$R$40,$R$41,$R$42,$Q124,CQ$2,CQ$4,CQ$3)</f>
        <v>0</v>
      </c>
      <c r="CR124" s="15">
        <f ca="1">_xll.DBRW($B$3,$R$37,$R$38,$R$40,$R$41,$R$42,$Q124,CR$2,CR$4,CR$3)</f>
        <v>0</v>
      </c>
      <c r="CS124" s="15">
        <f ca="1">_xll.DBRW($B$3,$R$37,$R$38,$R$40,$R$41,$R$42,$Q124,CS$2,CS$4,CS$3)</f>
        <v>0</v>
      </c>
      <c r="CT124" s="15">
        <f ca="1">_xll.DBRW($B$3,$R$37,$R$38,$R$40,$R$41,$R$42,$Q124,CT$2,CT$4,CT$3)</f>
        <v>0</v>
      </c>
      <c r="CU124" s="15">
        <f ca="1">_xll.DBRW($B$3,$R$37,$R$38,$R$40,$R$41,$R$42,$Q124,CU$2,CU$4,CU$3)</f>
        <v>0</v>
      </c>
      <c r="CV124" s="15">
        <f ca="1">_xll.DBRW($B$3,$R$37,$R$38,$R$40,$R$41,$R$42,$Q124,CV$2,CV$4,CV$3)</f>
        <v>0</v>
      </c>
      <c r="CW124" s="15">
        <f ca="1">_xll.DBRW($B$3,$R$37,$R$38,$R$40,$R$41,$R$42,$Q124,CW$2,CW$4,CW$3)</f>
        <v>0</v>
      </c>
      <c r="CX124" s="15">
        <f ca="1">_xll.DBRW($B$3,$R$37,$R$38,$R$40,$R$41,$R$42,$Q124,CX$2,CX$4,CX$3)</f>
        <v>0</v>
      </c>
      <c r="CY124" s="15">
        <f ca="1">_xll.DBRW($B$3,$R$37,$R$38,$R$40,$R$41,$R$42,$Q124,CY$2,CY$4,CY$3)</f>
        <v>0</v>
      </c>
      <c r="CZ124" s="15">
        <f ca="1">_xll.DBRW($B$3,$R$37,$R$38,$R$40,$R$41,$R$42,$Q124,CZ$2,CZ$4,CZ$3)</f>
        <v>0</v>
      </c>
      <c r="DA124" s="15">
        <f ca="1">CQ124-CV124</f>
        <v>0</v>
      </c>
      <c r="DB124" s="15">
        <f ca="1">CR124-CW124</f>
        <v>0</v>
      </c>
      <c r="DC124" s="15">
        <f ca="1">CS124-CX124</f>
        <v>0</v>
      </c>
      <c r="DD124" s="15">
        <f ca="1">IF(AND(CT124&lt;&gt;0,CY124&lt;&gt;0),-1*DA124*CT124,0)</f>
        <v>0</v>
      </c>
      <c r="DE124" s="15">
        <f ca="1">IF(AND(CT124&lt;&gt;0,CY124&lt;&gt;0,CU124&lt;&gt;0,CZ124&lt;&gt;0),DB124/CW124*$AA124,)</f>
        <v>0</v>
      </c>
      <c r="DF124" s="15">
        <f ca="1">IF(AND(CU124&lt;&gt;0,CZ124&lt;&gt;0),DC124*CM124*CU124,)</f>
        <v>0</v>
      </c>
      <c r="DG124" s="15">
        <f ca="1">IF(AND(CT124&lt;&gt;0,CY124&lt;&gt;0,CU124&lt;&gt;0,CZ124&lt;&gt;0),$AK124-DD124-DE124-DF124-DJ124,)</f>
        <v>0</v>
      </c>
      <c r="DH124" s="15">
        <f ca="1">IF(OR(CT124=0,CY124=0,CU124=0,CZ124=0),$AK124-DD124-DE124-DF124-DJ124,)</f>
        <v>0</v>
      </c>
      <c r="DI124" s="15">
        <f ca="1">SUM(DD124:DH124)</f>
        <v>0</v>
      </c>
      <c r="DJ124" s="15">
        <f ca="1">IF($V124&lt;&gt;0,IF($V124&gt;0,$W124/$V124,-$W124/$V124))*$AF124</f>
        <v>0</v>
      </c>
      <c r="DK124" s="15">
        <f ca="1">SUM(DI124:DJ124)</f>
        <v>0</v>
      </c>
      <c r="DL124" s="16">
        <f ca="1">_xll.DBRW($B$3,$R$37,$R$38,$R$40,$R$41,$R$42,$Q124,DL$2,DL$4,DL$3)</f>
        <v>8.3223248660888993E-4</v>
      </c>
      <c r="DM124" s="16">
        <f ca="1">_xll.DBRW($B$3,$R$37,$R$38,$R$40,$R$41,$R$42,$Q124,DM$2,DM$4,DM$3)</f>
        <v>1.044931258398617E-3</v>
      </c>
      <c r="DN124" s="17">
        <f ca="1">-(DL124-DM124)*100</f>
        <v>2.1269877178972704E-2</v>
      </c>
      <c r="DO124" s="14">
        <f ca="1">$AB124-$AG124-EI124</f>
        <v>1726.7516733049606</v>
      </c>
      <c r="DP124" s="15">
        <f ca="1">_xll.DBRW($B$3,$R$37,$R$38,$R$40,$R$41,$R$42,$Q124,DP$2,DP$4,DP$3)</f>
        <v>0</v>
      </c>
      <c r="DQ124" s="15">
        <f ca="1">_xll.DBRW($B$3,$R$37,$R$38,$R$40,$R$41,$R$42,$Q124,DQ$2,DQ$4,DQ$3)</f>
        <v>0</v>
      </c>
      <c r="DR124" s="15">
        <f ca="1">_xll.DBRW($B$3,$R$37,$R$38,$R$40,$R$41,$R$42,$Q124,DR$2,DR$4,DR$3)</f>
        <v>0</v>
      </c>
      <c r="DS124" s="15">
        <f ca="1">_xll.DBRW($B$3,$R$37,$R$38,$R$40,$R$41,$R$42,$Q124,DS$2,DS$4,DS$3)</f>
        <v>0</v>
      </c>
      <c r="DT124" s="15">
        <f ca="1">_xll.DBRW($B$3,$R$37,$R$38,$R$40,$R$41,$R$42,$Q124,DT$2,DT$4,DT$3)</f>
        <v>0</v>
      </c>
      <c r="DU124" s="15">
        <f ca="1">_xll.DBRW($B$3,$R$37,$R$38,$R$40,$R$41,$R$42,$Q124,DU$2,DU$4,DU$3)</f>
        <v>0</v>
      </c>
      <c r="DV124" s="15">
        <f ca="1">_xll.DBRW($B$3,$R$37,$R$38,$R$40,$R$41,$R$42,$Q124,DV$2,DV$4,DV$3)</f>
        <v>0</v>
      </c>
      <c r="DW124" s="15">
        <f ca="1">_xll.DBRW($B$3,$R$37,$R$38,$R$40,$R$41,$R$42,$Q124,DW$2,DW$4,DW$3)</f>
        <v>0</v>
      </c>
      <c r="DX124" s="15">
        <f ca="1">_xll.DBRW($B$3,$R$37,$R$38,$R$40,$R$41,$R$42,$Q124,DX$2,DX$4,DX$3)</f>
        <v>0</v>
      </c>
      <c r="DY124" s="15">
        <f ca="1">_xll.DBRW($B$3,$R$37,$R$38,$R$40,$R$41,$R$42,$Q124,DY$2,DY$4,DY$3)</f>
        <v>0</v>
      </c>
      <c r="DZ124" s="15">
        <f ca="1">DP124-DU124</f>
        <v>0</v>
      </c>
      <c r="EA124" s="15">
        <f ca="1">DQ124-DV124</f>
        <v>0</v>
      </c>
      <c r="EB124" s="15">
        <f ca="1">DR124-DW124</f>
        <v>0</v>
      </c>
      <c r="EC124" s="15">
        <f ca="1">IF(AND(DS124&lt;&gt;0,DX124&lt;&gt;0),-1*DZ124*DS124,0)</f>
        <v>0</v>
      </c>
      <c r="ED124" s="15">
        <f ca="1">IF(AND(DS124&lt;&gt;0,DX124&lt;&gt;0,DT124&lt;&gt;0,DY124&lt;&gt;0),EA124/DV124*$AB124,)</f>
        <v>0</v>
      </c>
      <c r="EE124" s="15">
        <f ca="1">IF(AND(DT124&lt;&gt;0,DY124&lt;&gt;0),EB124*DL124*DT124,)</f>
        <v>0</v>
      </c>
      <c r="EF124" s="15">
        <f ca="1">IF(AND(DS124&lt;&gt;0,DX124&lt;&gt;0,DT124&lt;&gt;0,DY124&lt;&gt;0),$AL124-EC124-ED124-EE124-EI124,)</f>
        <v>0</v>
      </c>
      <c r="EG124" s="15">
        <f ca="1">IF(OR(DS124=0,DX124=0,DT124=0,DY124=0),$AL124-EC124-ED124-EE124-EI124,)</f>
        <v>1726.7516733049606</v>
      </c>
      <c r="EH124" s="15">
        <f ca="1">SUM(EC124:EG124)</f>
        <v>1726.7516733049606</v>
      </c>
      <c r="EI124" s="15">
        <f ca="1">IF($V124&lt;&gt;0,IF($V124&gt;0,$W124/$V124,-$W124/$V124))*$AG124</f>
        <v>959.33832669503965</v>
      </c>
      <c r="EJ124" s="15">
        <f ca="1">SUM(EH124:EI124)</f>
        <v>2686.09</v>
      </c>
      <c r="EK124" s="16">
        <f ca="1">_xll.DBRW($B$3,$R$37,$R$38,$R$40,$R$41,$R$42,$Q124,EK$2,EK$4,EK$3)</f>
        <v>0.25912673008588355</v>
      </c>
      <c r="EL124" s="16">
        <f ca="1">_xll.DBRW($B$3,$R$37,$R$38,$R$40,$R$41,$R$42,$Q124,EL$2,EL$4,EL$3)</f>
        <v>0.24383664908260486</v>
      </c>
      <c r="EM124" s="17">
        <f ca="1">-(EK124-EL124)*100</f>
        <v>-1.5290081003278693</v>
      </c>
      <c r="EN124" s="14">
        <f ca="1">$AC124-$AH124-FH124</f>
        <v>-124129.40956462614</v>
      </c>
      <c r="EO124" s="15">
        <f ca="1">_xll.DBRW($B$3,$R$37,$R$38,$R$40,$R$41,$R$42,$Q124,EO$2,EO$4,EO$3)</f>
        <v>17.659462694786363</v>
      </c>
      <c r="EP124" s="15">
        <f ca="1">_xll.DBRW($B$3,$R$37,$R$38,$R$40,$R$41,$R$42,$Q124,EP$2,EP$4,EP$3)</f>
        <v>1</v>
      </c>
      <c r="EQ124" s="15">
        <f ca="1">_xll.DBRW($B$3,$R$37,$R$38,$R$40,$R$41,$R$42,$Q124,EQ$2,EQ$4,EQ$3)</f>
        <v>68.149907533404246</v>
      </c>
      <c r="ER124" s="15">
        <f ca="1">_xll.DBRW($B$3,$R$37,$R$38,$R$40,$R$41,$R$42,$Q124,ER$2,ER$4,ER$3)</f>
        <v>119124.1</v>
      </c>
      <c r="ES124" s="15">
        <f ca="1">_xll.DBRW($B$3,$R$37,$R$38,$R$40,$R$41,$R$42,$Q124,ES$2,ES$4,ES$3)</f>
        <v>119124.1</v>
      </c>
      <c r="ET124" s="15">
        <f ca="1">_xll.DBRW($B$3,$R$37,$R$38,$R$40,$R$41,$R$42,$Q124,ET$2,ET$4,ET$3)</f>
        <v>16.689907362520827</v>
      </c>
      <c r="EU124" s="15">
        <f ca="1">_xll.DBRW($B$3,$R$37,$R$38,$R$40,$R$41,$R$42,$Q124,EU$2,EU$4,EU$3)</f>
        <v>1</v>
      </c>
      <c r="EV124" s="15">
        <f ca="1">_xll.DBRW($B$3,$R$37,$R$38,$R$40,$R$41,$R$42,$Q124,EV$2,EV$4,EV$3)</f>
        <v>68.44708301772458</v>
      </c>
      <c r="EW124" s="15">
        <f ca="1">_xll.DBRW($B$3,$R$37,$R$38,$R$40,$R$41,$R$42,$Q124,EW$2,EW$4,EW$3)</f>
        <v>132020</v>
      </c>
      <c r="EX124" s="15">
        <f ca="1">_xll.DBRW($B$3,$R$37,$R$38,$R$40,$R$41,$R$42,$Q124,EX$2,EX$4,EX$3)</f>
        <v>132020</v>
      </c>
      <c r="EY124" s="15">
        <f ca="1">EO124-ET124</f>
        <v>0.9695553322655357</v>
      </c>
      <c r="EZ124" s="15">
        <f ca="1">EP124-EU124</f>
        <v>0</v>
      </c>
      <c r="FA124" s="15">
        <f ca="1">EQ124-EV124</f>
        <v>-0.29717548432033425</v>
      </c>
      <c r="FB124" s="15">
        <f ca="1">IF(AND(ER124&lt;&gt;0,EW124&lt;&gt;0),-1*EY124*ER124,0)</f>
        <v>-115497.40635633291</v>
      </c>
      <c r="FC124" s="15">
        <f ca="1">IF(AND(ER124&lt;&gt;0,EW124&lt;&gt;0,ES124&lt;&gt;0,EX124&lt;&gt;0),EZ124/EU124*$AC124,)</f>
        <v>0</v>
      </c>
      <c r="FD124" s="15">
        <f ca="1">IF(AND(ES124&lt;&gt;0,EX124&lt;&gt;0),FA124*EK124*ES124,)</f>
        <v>-9173.2837285592595</v>
      </c>
      <c r="FE124" s="15">
        <f ca="1">IF(AND(ER124&lt;&gt;0,EW124&lt;&gt;0,ES124&lt;&gt;0,EX124&lt;&gt;0),$AM124-FB124-FC124-FD124-FH124,)</f>
        <v>541.28052026603837</v>
      </c>
      <c r="FF124" s="15">
        <f ca="1">IF(OR(ER124=0,EW124=0,ES124=0,EX124=0),$AM124-FB124-FC124-FD124-FH124,)</f>
        <v>0</v>
      </c>
      <c r="FG124" s="15">
        <f ca="1">SUM(FB124:FF124)</f>
        <v>-124129.40956462613</v>
      </c>
      <c r="FH124" s="15">
        <f ca="1">IF($V124&lt;&gt;0,IF($V124&gt;0,$W124/$V124,-$W124/$V124))*$AH124</f>
        <v>223863.37956462588</v>
      </c>
      <c r="FI124" s="15">
        <f ca="1">SUM(FG124:FH124)</f>
        <v>99733.969999999754</v>
      </c>
      <c r="FJ124" s="20"/>
      <c r="FK124" s="85">
        <f ca="1">BL124+CK124+DJ124+EI124+FH124</f>
        <v>728320.51270156016</v>
      </c>
      <c r="FL124" s="21"/>
      <c r="FM124" s="22"/>
      <c r="FN124" s="104">
        <f ca="1">_xll.DBRW($B$3,$R$37,$R$38,$R$40,$R$41,$R$42,$Q124,FN$2,FN$4,FN$3)</f>
        <v>1556997.6200000017</v>
      </c>
      <c r="FO124" s="105">
        <f ca="1">IF(U124&lt;&gt;0,FN124/U124,0)</f>
        <v>0.19178871320835258</v>
      </c>
      <c r="FP124" s="104">
        <f ca="1">_xll.DBRW($B$3,$R$37,$R$38,$R$40,$R$41,$R$42,$Q124,FP$2,FP$4,FP$3)</f>
        <v>1867803.829999998</v>
      </c>
      <c r="FQ124" s="105">
        <f ca="1">IF(V124&lt;&gt;0,FP124/V124,0)</f>
        <v>0.20669814946662432</v>
      </c>
      <c r="FR124" s="86">
        <f ca="1">FN124-FP124</f>
        <v>-310806.20999999624</v>
      </c>
      <c r="FS124" s="103">
        <f ca="1">(FO124-FQ124)*100</f>
        <v>-1.4909436258271735</v>
      </c>
      <c r="FT124" s="23"/>
      <c r="FV124" s="37"/>
      <c r="FW124" s="37"/>
      <c r="FX124" s="37"/>
      <c r="FY124" s="37"/>
      <c r="FZ124" s="37"/>
      <c r="GA124" s="37"/>
      <c r="GB124" s="37"/>
      <c r="GC124" s="37"/>
      <c r="GD124" s="37"/>
      <c r="GE124" s="37"/>
      <c r="GF124" s="37"/>
      <c r="GG124" s="37"/>
      <c r="GH124" s="37"/>
    </row>
    <row r="125" spans="1:190" ht="15" hidden="1" customHeight="1" x14ac:dyDescent="0.25">
      <c r="A125">
        <f ca="1">IF(ROW()=ROW($A$60),0,1)</f>
        <v>1</v>
      </c>
      <c r="D125" s="30"/>
      <c r="E125" s="30"/>
      <c r="F125" s="30">
        <f ca="1">IF(A125&lt;&gt;0,IF((AO125+BN125+CM125+DL125+EK125)&lt;&gt;0,ROUND((1-(AO125+BN125+CM125+DL125+EK125))-FO125,5),"VERIF. ELIGIBILITE PMM"),"CHECK "&amp;D110)</f>
        <v>0</v>
      </c>
      <c r="G125" s="30"/>
      <c r="H125" s="30"/>
      <c r="I125" s="30"/>
      <c r="J125" s="30">
        <f ca="1">IF(A125&lt;&gt;0,IF((AP125+BO125+CN125+DM125+EL125)&lt;&gt;0,ROUND((1-(AP125+BO125+CN125+DM125+EL125))-FQ125,5),"VERIF. ELIGIBILITE PMM"),"CHECK "&amp;D111)</f>
        <v>0</v>
      </c>
      <c r="K125" s="30">
        <f ca="1">IF(A125&lt;&gt;0,ROUND(W125+AR125+BQ125+CP125+DO125+EN125+FK125-FR125,5),"CHECK ")</f>
        <v>0</v>
      </c>
      <c r="L125" s="4"/>
      <c r="M125" s="9"/>
      <c r="N125" s="10"/>
      <c r="O125" s="9"/>
      <c r="P125" s="11"/>
      <c r="Q125" s="130" t="s">
        <v>503</v>
      </c>
      <c r="R125" s="130"/>
      <c r="S125" s="12"/>
      <c r="T125" s="13"/>
      <c r="U125" s="84">
        <f ca="1">_xll.DBRW($B$3,$R$37,$R$38,$R$40,$R$41,$R$42,$Q125,U$2,U$4,U$3)</f>
        <v>5058485.71</v>
      </c>
      <c r="V125" s="84">
        <f ca="1">_xll.DBRW($B$3,$R$37,$R$38,$R$40,$R$41,$R$42,$Q125,V$2,V$4,V$3)</f>
        <v>5954166.7400000012</v>
      </c>
      <c r="W125" s="85">
        <f ca="1">U125-V125</f>
        <v>-895681.03000000119</v>
      </c>
      <c r="X125" s="106">
        <f ca="1">IF(V125&lt;&gt;0,W125/V125,0)</f>
        <v>-0.15042928240199083</v>
      </c>
      <c r="Y125" s="15">
        <f ca="1">_xll.DBRW($B$3,$R$37,$R$38,$R$40,$R$41,$R$42,$Q125,Y$2,Y$4,Y$3)</f>
        <v>-2200062.8600000008</v>
      </c>
      <c r="Z125" s="15">
        <f ca="1">_xll.DBRW($B$3,$R$37,$R$38,$R$40,$R$41,$R$42,$Q125,Z$2,Z$4,Z$3)</f>
        <v>-491505.95</v>
      </c>
      <c r="AA125" s="15">
        <f ca="1">_xll.DBRW($B$3,$R$37,$R$38,$R$40,$R$41,$R$42,$Q125,AA$2,AA$4,AA$3)</f>
        <v>-510130.19</v>
      </c>
      <c r="AB125" s="15">
        <f ca="1">_xll.DBRW($B$3,$R$37,$R$38,$R$40,$R$41,$R$42,$Q125,AB$2,AB$4,AB$3)</f>
        <v>-23365.43</v>
      </c>
      <c r="AC125" s="15">
        <f ca="1">_xll.DBRW($B$3,$R$37,$R$38,$R$40,$R$41,$R$42,$Q125,AC$2,AC$4,AC$3)</f>
        <v>-1192519.6599999999</v>
      </c>
      <c r="AD125" s="15">
        <f ca="1">_xll.DBRW($B$3,$R$37,$R$38,$R$40,$R$41,$R$42,$Q125,AD$2,AD$4,AD$3)</f>
        <v>-2485412.0299999998</v>
      </c>
      <c r="AE125" s="15">
        <f ca="1">_xll.DBRW($B$3,$R$37,$R$38,$R$40,$R$41,$R$42,$Q125,AE$2,AE$4,AE$3)</f>
        <v>-455391.31000000006</v>
      </c>
      <c r="AF125" s="15">
        <f ca="1">_xll.DBRW($B$3,$R$37,$R$38,$R$40,$R$41,$R$42,$Q125,AF$2,AF$4,AF$3)</f>
        <v>-430158.71</v>
      </c>
      <c r="AG125" s="15">
        <f ca="1">_xll.DBRW($B$3,$R$37,$R$38,$R$40,$R$41,$R$42,$Q125,AG$2,AG$4,AG$3)</f>
        <v>-17600</v>
      </c>
      <c r="AH125" s="15">
        <f ca="1">_xll.DBRW($B$3,$R$37,$R$38,$R$40,$R$41,$R$42,$Q125,AH$2,AH$4,AH$3)</f>
        <v>-1088389.0300000005</v>
      </c>
      <c r="AI125" s="15">
        <f ca="1">Y125-AD125</f>
        <v>285349.16999999899</v>
      </c>
      <c r="AJ125" s="15">
        <f ca="1">Z125-AE125</f>
        <v>-36114.639999999956</v>
      </c>
      <c r="AK125" s="15">
        <f ca="1">AA125-AF125</f>
        <v>-79971.479999999981</v>
      </c>
      <c r="AL125" s="15">
        <f ca="1">AB125-AG125</f>
        <v>-5765.43</v>
      </c>
      <c r="AM125" s="15">
        <f ca="1">AC125-AH125</f>
        <v>-104130.62999999942</v>
      </c>
      <c r="AN125" s="20"/>
      <c r="AO125" s="16">
        <f ca="1">_xll.DBRW($B$3,$R$37,$R$38,$R$40,$R$41,$R$42,$Q125,AO$2,AO$4,AO$3)</f>
        <v>0.43492519028980342</v>
      </c>
      <c r="AP125" s="16">
        <f ca="1">_xll.DBRW($B$3,$R$37,$R$38,$R$40,$R$41,$R$42,$Q125,AP$2,AP$4,AP$3)</f>
        <v>0.41742398870072617</v>
      </c>
      <c r="AQ125" s="17">
        <f ca="1">-(AO125-AP125)*100</f>
        <v>-1.7501201589077253</v>
      </c>
      <c r="AR125" s="14">
        <f ca="1">$Y125-$AD125-BL125</f>
        <v>-88529.578146176296</v>
      </c>
      <c r="AS125" s="18">
        <f ca="1">_xll.DBRW($B$3,$R$37,$R$38,$R$40,$R$41,$R$42,$Q125,AS$2,AS$4,AS$3)</f>
        <v>20.013004988735737</v>
      </c>
      <c r="AT125" s="19">
        <f ca="1">_xll.DBRW($B$3,$R$37,$R$38,$R$40,$R$41,$R$42,$Q125,AT$2,AT$4,AT$3)</f>
        <v>1.1989610542583578</v>
      </c>
      <c r="AU125" s="18">
        <f ca="1">_xll.DBRW($B$3,$R$37,$R$38,$R$40,$R$41,$R$42,$Q125,AU$2,AU$4,AU$3)</f>
        <v>55.169978874260941</v>
      </c>
      <c r="AV125" s="15">
        <f ca="1">_xll.DBRW($B$3,$R$37,$R$38,$R$40,$R$41,$R$42,$Q125,AV$2,AV$4,AV$3)</f>
        <v>109931.66</v>
      </c>
      <c r="AW125" s="15">
        <f ca="1">_xll.DBRW($B$3,$R$37,$R$38,$R$40,$R$41,$R$42,$Q125,AW$2,AW$4,AW$3)</f>
        <v>91689.1</v>
      </c>
      <c r="AX125" s="18">
        <f ca="1">_xll.DBRW($B$3,$R$37,$R$38,$R$40,$R$41,$R$42,$Q125,AX$2,AX$4,AX$3)</f>
        <v>19.080656956721338</v>
      </c>
      <c r="AY125" s="19">
        <f ca="1">_xll.DBRW($B$3,$R$37,$R$38,$R$40,$R$41,$R$42,$Q125,AY$2,AY$4,AY$3)</f>
        <v>1.2370925473118934</v>
      </c>
      <c r="AZ125" s="18">
        <f ca="1">_xll.DBRW($B$3,$R$37,$R$38,$R$40,$R$41,$R$42,$Q125,AZ$2,AZ$4,AZ$3)</f>
        <v>56.548112130417522</v>
      </c>
      <c r="BA125" s="15">
        <f ca="1">_xll.DBRW($B$3,$R$37,$R$38,$R$40,$R$41,$R$42,$Q125,BA$2,BA$4,BA$3)</f>
        <v>130258.20000000001</v>
      </c>
      <c r="BB125" s="15">
        <f ca="1">_xll.DBRW($B$3,$R$37,$R$38,$R$40,$R$41,$R$42,$Q125,BB$2,BB$4,BB$3)</f>
        <v>105293.82000000002</v>
      </c>
      <c r="BC125" s="18">
        <f ca="1">AS125-AX125</f>
        <v>0.93234803201439931</v>
      </c>
      <c r="BD125" s="18">
        <f ca="1">AT125-AY125</f>
        <v>-3.8131493053535692E-2</v>
      </c>
      <c r="BE125" s="18">
        <f ca="1">AU125-AZ125</f>
        <v>-1.3781332561565804</v>
      </c>
      <c r="BF125" s="15">
        <f ca="1">IF(AND(AV125&lt;&gt;0,BA125&lt;&gt;0),-1*BC125*AV125,0)</f>
        <v>-102494.56685707606</v>
      </c>
      <c r="BG125" s="15">
        <f ca="1">IF(AND(AV125&lt;&gt;0,BA125&lt;&gt;0,AW125&lt;&gt;0,BB125&lt;&gt;0),BD125/AY125*$Y125,)</f>
        <v>67813.58585153718</v>
      </c>
      <c r="BH125" s="15">
        <f ca="1">IF(AND(AW125&lt;&gt;0,BB125&lt;&gt;0),BE125*AO125*AW125,)</f>
        <v>-54957.059162759688</v>
      </c>
      <c r="BI125" s="15">
        <f ca="1">IF(AND(AV125&lt;&gt;0,BA125&lt;&gt;0,AW125&lt;&gt;0,BB125&lt;&gt;0),$AI125-BF125-BG125-BH125-BL125,)</f>
        <v>1108.4620221222867</v>
      </c>
      <c r="BJ125" s="15">
        <f ca="1">IF(OR(AV125=0,BA125=0,AW125=0,BB125=0),$AI125-BF125-BG125-BH125-BL125,)</f>
        <v>0</v>
      </c>
      <c r="BK125" s="15">
        <f ca="1">SUM(BF125:BJ125)</f>
        <v>-88529.578146176282</v>
      </c>
      <c r="BL125" s="15">
        <f ca="1">IF($V125&lt;&gt;0,IF($V125&gt;0,$W125/$V125,-$W125/$V125))*$AD125</f>
        <v>373878.74814617529</v>
      </c>
      <c r="BM125" s="15">
        <f ca="1">SUM(BK125:BL125)</f>
        <v>285349.16999999899</v>
      </c>
      <c r="BN125" s="16">
        <f ca="1">_xll.DBRW($B$3,$R$37,$R$38,$R$40,$R$41,$R$42,$Q125,BN$2,BN$4,BN$3)</f>
        <v>9.716464139225571E-2</v>
      </c>
      <c r="BO125" s="16">
        <f ca="1">_xll.DBRW($B$3,$R$37,$R$38,$R$40,$R$41,$R$42,$Q125,BO$2,BO$4,BO$3)</f>
        <v>7.6482794299442144E-2</v>
      </c>
      <c r="BP125" s="17">
        <f ca="1">-(BN125-BO125)*100</f>
        <v>-2.0681847092813568</v>
      </c>
      <c r="BQ125" s="14">
        <f ca="1">$Z125-$AE125-CK125</f>
        <v>-104618.82797540251</v>
      </c>
      <c r="BR125" s="15">
        <f ca="1">_xll.DBRW($B$3,$R$37,$R$38,$R$40,$R$41,$R$42,$Q125,BR$2,BR$4,BR$3)</f>
        <v>0.28817103022094798</v>
      </c>
      <c r="BS125" s="15">
        <f ca="1">_xll.DBRW($B$3,$R$37,$R$38,$R$40,$R$41,$R$42,$Q125,BS$2,BS$4,BS$3)</f>
        <v>18.602047571630649</v>
      </c>
      <c r="BT125" s="15">
        <f ca="1">_xll.DBRW($B$3,$R$37,$R$38,$R$40,$R$41,$R$42,$Q125,BT$2,BT$4,BT$3)</f>
        <v>55.169978874260941</v>
      </c>
      <c r="BU125" s="15">
        <f ca="1">_xll.DBRW($B$3,$R$37,$R$38,$R$40,$R$41,$R$42,$Q125,BU$2,BU$4,BU$3)</f>
        <v>1705605</v>
      </c>
      <c r="BV125" s="15">
        <f ca="1">_xll.DBRW($B$3,$R$37,$R$38,$R$40,$R$41,$R$42,$Q125,BV$2,BV$4,BV$3)</f>
        <v>91689.1</v>
      </c>
      <c r="BW125" s="15">
        <f ca="1">_xll.DBRW($B$3,$R$37,$R$38,$R$40,$R$41,$R$42,$Q125,BW$2,BW$4,BW$3)</f>
        <v>0.22394706333310366</v>
      </c>
      <c r="BX125" s="15">
        <f ca="1">_xll.DBRW($B$3,$R$37,$R$38,$R$40,$R$41,$R$42,$Q125,BX$2,BX$4,BX$3)</f>
        <v>19.312410547931492</v>
      </c>
      <c r="BY125" s="15">
        <f ca="1">_xll.DBRW($B$3,$R$37,$R$38,$R$40,$R$41,$R$42,$Q125,BY$2,BY$4,BY$3)</f>
        <v>56.548112130417522</v>
      </c>
      <c r="BZ125" s="15">
        <f ca="1">_xll.DBRW($B$3,$R$37,$R$38,$R$40,$R$41,$R$42,$Q125,BZ$2,BZ$4,BZ$3)</f>
        <v>2033477.4800000002</v>
      </c>
      <c r="CA125" s="15">
        <f ca="1">_xll.DBRW($B$3,$R$37,$R$38,$R$40,$R$41,$R$42,$Q125,CA$2,CA$4,CA$3)</f>
        <v>105293.82000000002</v>
      </c>
      <c r="CB125" s="15">
        <f ca="1">BR125-BW125</f>
        <v>6.4223966887844319E-2</v>
      </c>
      <c r="CC125" s="15">
        <f ca="1">BS125-BX125</f>
        <v>-0.71036297630084277</v>
      </c>
      <c r="CD125" s="15">
        <f ca="1">BT125-BY125</f>
        <v>-1.3781332561565804</v>
      </c>
      <c r="CE125" s="15">
        <f ca="1">IF(AND(BU125&lt;&gt;0,BZ125&lt;&gt;0),-1*CB125*BU125,0)</f>
        <v>-109540.71904374172</v>
      </c>
      <c r="CF125" s="15">
        <f ca="1">IF(AND(BU125&lt;&gt;0,BZ125&lt;&gt;0,BV125&lt;&gt;0,CA125&lt;&gt;0),CC125/BX125*$Z125,)</f>
        <v>18078.925395927316</v>
      </c>
      <c r="CG125" s="15">
        <f ca="1">IF(AND(BV125&lt;&gt;0,CA125&lt;&gt;0),CD125*BN125*BV125,)</f>
        <v>-12277.704452952943</v>
      </c>
      <c r="CH125" s="15">
        <f ca="1">IF(AND(BU125&lt;&gt;0,BZ125&lt;&gt;0,BV125&lt;&gt;0,CA125&lt;&gt;0),$AJ125-CE125-CF125-CG125-CK125,)</f>
        <v>-879.32987463517929</v>
      </c>
      <c r="CI125" s="15">
        <f ca="1">IF(OR(BU125=0,BZ125=0,BV125=0,CA125=0),$AJ125-CE125-CF125-CG125-CK125,)</f>
        <v>0</v>
      </c>
      <c r="CJ125" s="15">
        <f ca="1">SUM(CE125:CI125)</f>
        <v>-104618.82797540251</v>
      </c>
      <c r="CK125" s="15">
        <f ca="1">IF($V125&lt;&gt;0,IF($V125&gt;0,$W125/$V125,-$W125/$V125))*$AE125</f>
        <v>68504.187975402558</v>
      </c>
      <c r="CL125" s="15">
        <f ca="1">SUM(CJ125:CK125)</f>
        <v>-36114.639999999956</v>
      </c>
      <c r="CM125" s="16">
        <f ca="1">_xll.DBRW($B$3,$R$37,$R$38,$R$40,$R$41,$R$42,$Q125,CM$2,CM$4,CM$3)</f>
        <v>0.10084642306916788</v>
      </c>
      <c r="CN125" s="16">
        <f ca="1">_xll.DBRW($B$3,$R$37,$R$38,$R$40,$R$41,$R$42,$Q125,CN$2,CN$4,CN$3)</f>
        <v>7.2244988893273757E-2</v>
      </c>
      <c r="CO125" s="17">
        <f ca="1">-(CM125-CN125)*100</f>
        <v>-2.8601434175894127</v>
      </c>
      <c r="CP125" s="14">
        <f ca="1">$AA125-$AF125-DJ125</f>
        <v>-144679.94606426606</v>
      </c>
      <c r="CQ125" s="15">
        <f ca="1">_xll.DBRW($B$3,$R$37,$R$38,$R$40,$R$41,$R$42,$Q125,CQ$2,CQ$4,CQ$3)</f>
        <v>0</v>
      </c>
      <c r="CR125" s="15">
        <f ca="1">_xll.DBRW($B$3,$R$37,$R$38,$R$40,$R$41,$R$42,$Q125,CR$2,CR$4,CR$3)</f>
        <v>0</v>
      </c>
      <c r="CS125" s="15">
        <f ca="1">_xll.DBRW($B$3,$R$37,$R$38,$R$40,$R$41,$R$42,$Q125,CS$2,CS$4,CS$3)</f>
        <v>0</v>
      </c>
      <c r="CT125" s="15">
        <f ca="1">_xll.DBRW($B$3,$R$37,$R$38,$R$40,$R$41,$R$42,$Q125,CT$2,CT$4,CT$3)</f>
        <v>0</v>
      </c>
      <c r="CU125" s="15">
        <f ca="1">_xll.DBRW($B$3,$R$37,$R$38,$R$40,$R$41,$R$42,$Q125,CU$2,CU$4,CU$3)</f>
        <v>0</v>
      </c>
      <c r="CV125" s="15">
        <f ca="1">_xll.DBRW($B$3,$R$37,$R$38,$R$40,$R$41,$R$42,$Q125,CV$2,CV$4,CV$3)</f>
        <v>0</v>
      </c>
      <c r="CW125" s="15">
        <f ca="1">_xll.DBRW($B$3,$R$37,$R$38,$R$40,$R$41,$R$42,$Q125,CW$2,CW$4,CW$3)</f>
        <v>0</v>
      </c>
      <c r="CX125" s="15">
        <f ca="1">_xll.DBRW($B$3,$R$37,$R$38,$R$40,$R$41,$R$42,$Q125,CX$2,CX$4,CX$3)</f>
        <v>0</v>
      </c>
      <c r="CY125" s="15">
        <f ca="1">_xll.DBRW($B$3,$R$37,$R$38,$R$40,$R$41,$R$42,$Q125,CY$2,CY$4,CY$3)</f>
        <v>0</v>
      </c>
      <c r="CZ125" s="15">
        <f ca="1">_xll.DBRW($B$3,$R$37,$R$38,$R$40,$R$41,$R$42,$Q125,CZ$2,CZ$4,CZ$3)</f>
        <v>0</v>
      </c>
      <c r="DA125" s="15">
        <f ca="1">CQ125-CV125</f>
        <v>0</v>
      </c>
      <c r="DB125" s="15">
        <f ca="1">CR125-CW125</f>
        <v>0</v>
      </c>
      <c r="DC125" s="15">
        <f ca="1">CS125-CX125</f>
        <v>0</v>
      </c>
      <c r="DD125" s="15">
        <f ca="1">IF(AND(CT125&lt;&gt;0,CY125&lt;&gt;0),-1*DA125*CT125,0)</f>
        <v>0</v>
      </c>
      <c r="DE125" s="15">
        <f ca="1">IF(AND(CT125&lt;&gt;0,CY125&lt;&gt;0,CU125&lt;&gt;0,CZ125&lt;&gt;0),DB125/CW125*$AA125,)</f>
        <v>0</v>
      </c>
      <c r="DF125" s="15">
        <f ca="1">IF(AND(CU125&lt;&gt;0,CZ125&lt;&gt;0),DC125*CM125*CU125,)</f>
        <v>0</v>
      </c>
      <c r="DG125" s="15">
        <f ca="1">IF(AND(CT125&lt;&gt;0,CY125&lt;&gt;0,CU125&lt;&gt;0,CZ125&lt;&gt;0),$AK125-DD125-DE125-DF125-DJ125,)</f>
        <v>0</v>
      </c>
      <c r="DH125" s="15">
        <f ca="1">IF(OR(CT125=0,CY125=0,CU125=0,CZ125=0),$AK125-DD125-DE125-DF125-DJ125,)</f>
        <v>-144679.94606426606</v>
      </c>
      <c r="DI125" s="15">
        <f ca="1">SUM(DD125:DH125)</f>
        <v>-144679.94606426606</v>
      </c>
      <c r="DJ125" s="15">
        <f ca="1">IF($V125&lt;&gt;0,IF($V125&gt;0,$W125/$V125,-$W125/$V125))*$AF125</f>
        <v>64708.466064266082</v>
      </c>
      <c r="DK125" s="15">
        <f ca="1">SUM(DI125:DJ125)</f>
        <v>-79971.479999999981</v>
      </c>
      <c r="DL125" s="16">
        <f ca="1">_xll.DBRW($B$3,$R$37,$R$38,$R$40,$R$41,$R$42,$Q125,DL$2,DL$4,DL$3)</f>
        <v>4.6190562432171043E-3</v>
      </c>
      <c r="DM125" s="16">
        <f ca="1">_xll.DBRW($B$3,$R$37,$R$38,$R$40,$R$41,$R$42,$Q125,DM$2,DM$4,DM$3)</f>
        <v>2.9559131896262614E-3</v>
      </c>
      <c r="DN125" s="17">
        <f ca="1">-(DL125-DM125)*100</f>
        <v>-0.16631430535908429</v>
      </c>
      <c r="DO125" s="14">
        <f ca="1">$AB125-$AG125-EI125</f>
        <v>-8412.9853702750388</v>
      </c>
      <c r="DP125" s="15">
        <f ca="1">_xll.DBRW($B$3,$R$37,$R$38,$R$40,$R$41,$R$42,$Q125,DP$2,DP$4,DP$3)</f>
        <v>0</v>
      </c>
      <c r="DQ125" s="15">
        <f ca="1">_xll.DBRW($B$3,$R$37,$R$38,$R$40,$R$41,$R$42,$Q125,DQ$2,DQ$4,DQ$3)</f>
        <v>0</v>
      </c>
      <c r="DR125" s="15">
        <f ca="1">_xll.DBRW($B$3,$R$37,$R$38,$R$40,$R$41,$R$42,$Q125,DR$2,DR$4,DR$3)</f>
        <v>0</v>
      </c>
      <c r="DS125" s="15">
        <f ca="1">_xll.DBRW($B$3,$R$37,$R$38,$R$40,$R$41,$R$42,$Q125,DS$2,DS$4,DS$3)</f>
        <v>0</v>
      </c>
      <c r="DT125" s="15">
        <f ca="1">_xll.DBRW($B$3,$R$37,$R$38,$R$40,$R$41,$R$42,$Q125,DT$2,DT$4,DT$3)</f>
        <v>0</v>
      </c>
      <c r="DU125" s="15">
        <f ca="1">_xll.DBRW($B$3,$R$37,$R$38,$R$40,$R$41,$R$42,$Q125,DU$2,DU$4,DU$3)</f>
        <v>0</v>
      </c>
      <c r="DV125" s="15">
        <f ca="1">_xll.DBRW($B$3,$R$37,$R$38,$R$40,$R$41,$R$42,$Q125,DV$2,DV$4,DV$3)</f>
        <v>0</v>
      </c>
      <c r="DW125" s="15">
        <f ca="1">_xll.DBRW($B$3,$R$37,$R$38,$R$40,$R$41,$R$42,$Q125,DW$2,DW$4,DW$3)</f>
        <v>0</v>
      </c>
      <c r="DX125" s="15">
        <f ca="1">_xll.DBRW($B$3,$R$37,$R$38,$R$40,$R$41,$R$42,$Q125,DX$2,DX$4,DX$3)</f>
        <v>0</v>
      </c>
      <c r="DY125" s="15">
        <f ca="1">_xll.DBRW($B$3,$R$37,$R$38,$R$40,$R$41,$R$42,$Q125,DY$2,DY$4,DY$3)</f>
        <v>0</v>
      </c>
      <c r="DZ125" s="15">
        <f ca="1">DP125-DU125</f>
        <v>0</v>
      </c>
      <c r="EA125" s="15">
        <f ca="1">DQ125-DV125</f>
        <v>0</v>
      </c>
      <c r="EB125" s="15">
        <f ca="1">DR125-DW125</f>
        <v>0</v>
      </c>
      <c r="EC125" s="15">
        <f ca="1">IF(AND(DS125&lt;&gt;0,DX125&lt;&gt;0),-1*DZ125*DS125,0)</f>
        <v>0</v>
      </c>
      <c r="ED125" s="15">
        <f ca="1">IF(AND(DS125&lt;&gt;0,DX125&lt;&gt;0,DT125&lt;&gt;0,DY125&lt;&gt;0),EA125/DV125*$AB125,)</f>
        <v>0</v>
      </c>
      <c r="EE125" s="15">
        <f ca="1">IF(AND(DT125&lt;&gt;0,DY125&lt;&gt;0),EB125*DL125*DT125,)</f>
        <v>0</v>
      </c>
      <c r="EF125" s="15">
        <f ca="1">IF(AND(DS125&lt;&gt;0,DX125&lt;&gt;0,DT125&lt;&gt;0,DY125&lt;&gt;0),$AL125-EC125-ED125-EE125-EI125,)</f>
        <v>0</v>
      </c>
      <c r="EG125" s="15">
        <f ca="1">IF(OR(DS125=0,DX125=0,DT125=0,DY125=0),$AL125-EC125-ED125-EE125-EI125,)</f>
        <v>-8412.9853702750388</v>
      </c>
      <c r="EH125" s="15">
        <f ca="1">SUM(EC125:EG125)</f>
        <v>-8412.9853702750388</v>
      </c>
      <c r="EI125" s="15">
        <f ca="1">IF($V125&lt;&gt;0,IF($V125&gt;0,$W125/$V125,-$W125/$V125))*$AG125</f>
        <v>2647.5553702750385</v>
      </c>
      <c r="EJ125" s="15">
        <f ca="1">SUM(EH125:EI125)</f>
        <v>-5765.43</v>
      </c>
      <c r="EK125" s="16">
        <f ca="1">_xll.DBRW($B$3,$R$37,$R$38,$R$40,$R$41,$R$42,$Q125,EK$2,EK$4,EK$3)</f>
        <v>0.23574637319673289</v>
      </c>
      <c r="EL125" s="16">
        <f ca="1">_xll.DBRW($B$3,$R$37,$R$38,$R$40,$R$41,$R$42,$Q125,EL$2,EL$4,EL$3)</f>
        <v>0.18279451643304168</v>
      </c>
      <c r="EM125" s="17">
        <f ca="1">-(EK125-EL125)*100</f>
        <v>-5.2951856763691216</v>
      </c>
      <c r="EN125" s="14">
        <f ca="1">$AC125-$AH125-FH125</f>
        <v>-267856.21075709839</v>
      </c>
      <c r="EO125" s="15">
        <f ca="1">_xll.DBRW($B$3,$R$37,$R$38,$R$40,$R$41,$R$42,$Q125,EO$2,EO$4,EO$3)</f>
        <v>13.006122428947389</v>
      </c>
      <c r="EP125" s="15">
        <f ca="1">_xll.DBRW($B$3,$R$37,$R$38,$R$40,$R$41,$R$42,$Q125,EP$2,EP$4,EP$3)</f>
        <v>1</v>
      </c>
      <c r="EQ125" s="15">
        <f ca="1">_xll.DBRW($B$3,$R$37,$R$38,$R$40,$R$41,$R$42,$Q125,EQ$2,EQ$4,EQ$3)</f>
        <v>55.169978874260941</v>
      </c>
      <c r="ER125" s="15">
        <f ca="1">_xll.DBRW($B$3,$R$37,$R$38,$R$40,$R$41,$R$42,$Q125,ER$2,ER$4,ER$3)</f>
        <v>91689.1</v>
      </c>
      <c r="ES125" s="15">
        <f ca="1">_xll.DBRW($B$3,$R$37,$R$38,$R$40,$R$41,$R$42,$Q125,ES$2,ES$4,ES$3)</f>
        <v>91689.1</v>
      </c>
      <c r="ET125" s="15">
        <f ca="1">_xll.DBRW($B$3,$R$37,$R$38,$R$40,$R$41,$R$42,$Q125,ET$2,ET$4,ET$3)</f>
        <v>10.336684812081089</v>
      </c>
      <c r="EU125" s="15">
        <f ca="1">_xll.DBRW($B$3,$R$37,$R$38,$R$40,$R$41,$R$42,$Q125,EU$2,EU$4,EU$3)</f>
        <v>1</v>
      </c>
      <c r="EV125" s="15">
        <f ca="1">_xll.DBRW($B$3,$R$37,$R$38,$R$40,$R$41,$R$42,$Q125,EV$2,EV$4,EV$3)</f>
        <v>56.548112130417522</v>
      </c>
      <c r="EW125" s="15">
        <f ca="1">_xll.DBRW($B$3,$R$37,$R$38,$R$40,$R$41,$R$42,$Q125,EW$2,EW$4,EW$3)</f>
        <v>105293.82000000002</v>
      </c>
      <c r="EX125" s="15">
        <f ca="1">_xll.DBRW($B$3,$R$37,$R$38,$R$40,$R$41,$R$42,$Q125,EX$2,EX$4,EX$3)</f>
        <v>105293.82000000002</v>
      </c>
      <c r="EY125" s="15">
        <f ca="1">EO125-ET125</f>
        <v>2.6694376168663005</v>
      </c>
      <c r="EZ125" s="15">
        <f ca="1">EP125-EU125</f>
        <v>0</v>
      </c>
      <c r="FA125" s="15">
        <f ca="1">EQ125-EV125</f>
        <v>-1.3781332561565804</v>
      </c>
      <c r="FB125" s="15">
        <f ca="1">IF(AND(ER125&lt;&gt;0,EW125&lt;&gt;0),-1*EY125*ER125,0)</f>
        <v>-244758.33259661595</v>
      </c>
      <c r="FC125" s="15">
        <f ca="1">IF(AND(ER125&lt;&gt;0,EW125&lt;&gt;0,ES125&lt;&gt;0,EX125&lt;&gt;0),EZ125/EU125*$AC125,)</f>
        <v>0</v>
      </c>
      <c r="FD125" s="15">
        <f ca="1">IF(AND(ES125&lt;&gt;0,EX125&lt;&gt;0),FA125*EK125*ES125,)</f>
        <v>-29788.864081535397</v>
      </c>
      <c r="FE125" s="15">
        <f ca="1">IF(AND(ER125&lt;&gt;0,EW125&lt;&gt;0,ES125&lt;&gt;0,EX125&lt;&gt;0),$AM125-FB125-FC125-FD125-FH125,)</f>
        <v>6690.985921052983</v>
      </c>
      <c r="FF125" s="15">
        <f ca="1">IF(OR(ER125=0,EW125=0,ES125=0,EX125=0),$AM125-FB125-FC125-FD125-FH125,)</f>
        <v>0</v>
      </c>
      <c r="FG125" s="15">
        <f ca="1">SUM(FB125:FF125)</f>
        <v>-267856.21075709834</v>
      </c>
      <c r="FH125" s="15">
        <f ca="1">IF($V125&lt;&gt;0,IF($V125&gt;0,$W125/$V125,-$W125/$V125))*$AH125</f>
        <v>163725.58075709894</v>
      </c>
      <c r="FI125" s="15">
        <f ca="1">SUM(FG125:FH125)</f>
        <v>-104130.62999999939</v>
      </c>
      <c r="FJ125" s="20"/>
      <c r="FK125" s="85">
        <f ca="1">BL125+CK125+DJ125+EI125+FH125</f>
        <v>673464.53831321793</v>
      </c>
      <c r="FL125" s="21"/>
      <c r="FM125" s="22"/>
      <c r="FN125" s="104">
        <f ca="1">_xll.DBRW($B$3,$R$37,$R$38,$R$40,$R$41,$R$42,$Q125,FN$2,FN$4,FN$3)</f>
        <v>640901.61999999837</v>
      </c>
      <c r="FO125" s="105">
        <f ca="1">IF(U125&lt;&gt;0,FN125/U125,0)</f>
        <v>0.12669831580882301</v>
      </c>
      <c r="FP125" s="104">
        <f ca="1">_xll.DBRW($B$3,$R$37,$R$38,$R$40,$R$41,$R$42,$Q125,FP$2,FP$4,FP$3)</f>
        <v>1477215.66</v>
      </c>
      <c r="FQ125" s="105">
        <f ca="1">IF(V125&lt;&gt;0,FP125/V125,0)</f>
        <v>0.24809779848388988</v>
      </c>
      <c r="FR125" s="86">
        <f ca="1">FN125-FP125</f>
        <v>-836314.04000000155</v>
      </c>
      <c r="FS125" s="103">
        <f ca="1">(FO125-FQ125)*100</f>
        <v>-12.139948267506687</v>
      </c>
      <c r="FT125" s="23"/>
      <c r="FV125" s="37"/>
      <c r="FW125" s="37"/>
      <c r="FX125" s="37"/>
      <c r="FY125" s="37"/>
      <c r="FZ125" s="37"/>
      <c r="GA125" s="37"/>
      <c r="GB125" s="37"/>
      <c r="GC125" s="37"/>
      <c r="GD125" s="37"/>
      <c r="GE125" s="37"/>
      <c r="GF125" s="37"/>
      <c r="GG125" s="37"/>
      <c r="GH125" s="37"/>
    </row>
    <row r="126" spans="1:190" ht="15" hidden="1" customHeight="1" x14ac:dyDescent="0.25">
      <c r="A126">
        <f ca="1">IF(ROW()=ROW($A$60),0,1)</f>
        <v>1</v>
      </c>
      <c r="D126" s="30"/>
      <c r="E126" s="30"/>
      <c r="F126" s="30">
        <f ca="1">IF(A126&lt;&gt;0,IF((AO126+BN126+CM126+DL126+EK126)&lt;&gt;0,ROUND((1-(AO126+BN126+CM126+DL126+EK126))-FO126,5),"VERIF. ELIGIBILITE PMM"),"CHECK "&amp;D111)</f>
        <v>0</v>
      </c>
      <c r="G126" s="30"/>
      <c r="H126" s="30"/>
      <c r="I126" s="30"/>
      <c r="J126" s="30">
        <f ca="1">IF(A126&lt;&gt;0,IF((AP126+BO126+CN126+DM126+EL126)&lt;&gt;0,ROUND((1-(AP126+BO126+CN126+DM126+EL126))-FQ126,5),"VERIF. ELIGIBILITE PMM"),"CHECK "&amp;D112)</f>
        <v>0</v>
      </c>
      <c r="K126" s="30">
        <f ca="1">IF(A126&lt;&gt;0,ROUND(W126+AR126+BQ126+CP126+DO126+EN126+FK126-FR126,5),"CHECK ")</f>
        <v>0</v>
      </c>
      <c r="L126" s="4"/>
      <c r="M126" s="9"/>
      <c r="N126" s="10"/>
      <c r="O126" s="9"/>
      <c r="P126" s="11"/>
      <c r="Q126" s="130" t="s">
        <v>512</v>
      </c>
      <c r="R126" s="130"/>
      <c r="S126" s="12"/>
      <c r="T126" s="13"/>
      <c r="U126" s="84">
        <f ca="1">_xll.DBRW($B$3,$R$37,$R$38,$R$40,$R$41,$R$42,$Q126,U$2,U$4,U$3)</f>
        <v>5140065.18</v>
      </c>
      <c r="V126" s="84">
        <f ca="1">_xll.DBRW($B$3,$R$37,$R$38,$R$40,$R$41,$R$42,$Q126,V$2,V$4,V$3)</f>
        <v>6019493.419999999</v>
      </c>
      <c r="W126" s="85">
        <f ca="1">U126-V126</f>
        <v>-879428.23999999929</v>
      </c>
      <c r="X126" s="106">
        <f ca="1">IF(V126&lt;&gt;0,W126/V126,0)</f>
        <v>-0.14609671921528564</v>
      </c>
      <c r="Y126" s="15">
        <f ca="1">_xll.DBRW($B$3,$R$37,$R$38,$R$40,$R$41,$R$42,$Q126,Y$2,Y$4,Y$3)</f>
        <v>-2042884.8000000005</v>
      </c>
      <c r="Z126" s="15">
        <f ca="1">_xll.DBRW($B$3,$R$37,$R$38,$R$40,$R$41,$R$42,$Q126,Z$2,Z$4,Z$3)</f>
        <v>-1480993.5299999998</v>
      </c>
      <c r="AA126" s="15">
        <f ca="1">_xll.DBRW($B$3,$R$37,$R$38,$R$40,$R$41,$R$42,$Q126,AA$2,AA$4,AA$3)</f>
        <v>0</v>
      </c>
      <c r="AB126" s="15">
        <f ca="1">_xll.DBRW($B$3,$R$37,$R$38,$R$40,$R$41,$R$42,$Q126,AB$2,AB$4,AB$3)</f>
        <v>-10546.630000000001</v>
      </c>
      <c r="AC126" s="15">
        <f ca="1">_xll.DBRW($B$3,$R$37,$R$38,$R$40,$R$41,$R$42,$Q126,AC$2,AC$4,AC$3)</f>
        <v>-1772539.37</v>
      </c>
      <c r="AD126" s="15">
        <f ca="1">_xll.DBRW($B$3,$R$37,$R$38,$R$40,$R$41,$R$42,$Q126,AD$2,AD$4,AD$3)</f>
        <v>-2278572.8299999991</v>
      </c>
      <c r="AE126" s="15">
        <f ca="1">_xll.DBRW($B$3,$R$37,$R$38,$R$40,$R$41,$R$42,$Q126,AE$2,AE$4,AE$3)</f>
        <v>-1781931.4099999997</v>
      </c>
      <c r="AF126" s="15">
        <f ca="1">_xll.DBRW($B$3,$R$37,$R$38,$R$40,$R$41,$R$42,$Q126,AF$2,AF$4,AF$3)</f>
        <v>0</v>
      </c>
      <c r="AG126" s="15">
        <f ca="1">_xll.DBRW($B$3,$R$37,$R$38,$R$40,$R$41,$R$42,$Q126,AG$2,AG$4,AG$3)</f>
        <v>-10886.050000000001</v>
      </c>
      <c r="AH126" s="15">
        <f ca="1">_xll.DBRW($B$3,$R$37,$R$38,$R$40,$R$41,$R$42,$Q126,AH$2,AH$4,AH$3)</f>
        <v>-1583275.9699999995</v>
      </c>
      <c r="AI126" s="15">
        <f ca="1">Y126-AD126</f>
        <v>235688.02999999863</v>
      </c>
      <c r="AJ126" s="15">
        <f ca="1">Z126-AE126</f>
        <v>300937.87999999989</v>
      </c>
      <c r="AK126" s="15">
        <f ca="1">AA126-AF126</f>
        <v>0</v>
      </c>
      <c r="AL126" s="15">
        <f ca="1">AB126-AG126</f>
        <v>339.42000000000007</v>
      </c>
      <c r="AM126" s="15">
        <f ca="1">AC126-AH126</f>
        <v>-189263.40000000061</v>
      </c>
      <c r="AN126" s="20"/>
      <c r="AO126" s="16">
        <f ca="1">_xll.DBRW($B$3,$R$37,$R$38,$R$40,$R$41,$R$42,$Q126,AO$2,AO$4,AO$3)</f>
        <v>0.39744336471624286</v>
      </c>
      <c r="AP126" s="16">
        <f ca="1">_xll.DBRW($B$3,$R$37,$R$38,$R$40,$R$41,$R$42,$Q126,AP$2,AP$4,AP$3)</f>
        <v>0.37853232340604498</v>
      </c>
      <c r="AQ126" s="17">
        <f ca="1">-(AO126-AP126)*100</f>
        <v>-1.8911041310197885</v>
      </c>
      <c r="AR126" s="14">
        <f ca="1">$Y126-$AD126-BL126</f>
        <v>-97203.984956089989</v>
      </c>
      <c r="AS126" s="18">
        <f ca="1">_xll.DBRW($B$3,$R$37,$R$38,$R$40,$R$41,$R$42,$Q126,AS$2,AS$4,AS$3)</f>
        <v>26.065452600497686</v>
      </c>
      <c r="AT126" s="19">
        <f ca="1">_xll.DBRW($B$3,$R$37,$R$38,$R$40,$R$41,$R$42,$Q126,AT$2,AT$4,AT$3)</f>
        <v>2.0427052728122388</v>
      </c>
      <c r="AU126" s="18">
        <f ca="1">_xll.DBRW($B$3,$R$37,$R$38,$R$40,$R$41,$R$42,$Q126,AU$2,AU$4,AU$3)</f>
        <v>133.96635141534696</v>
      </c>
      <c r="AV126" s="15">
        <f ca="1">_xll.DBRW($B$3,$R$37,$R$38,$R$40,$R$41,$R$42,$Q126,AV$2,AV$4,AV$3)</f>
        <v>78375.19</v>
      </c>
      <c r="AW126" s="15">
        <f ca="1">_xll.DBRW($B$3,$R$37,$R$38,$R$40,$R$41,$R$42,$Q126,AW$2,AW$4,AW$3)</f>
        <v>38368.33</v>
      </c>
      <c r="AX126" s="18">
        <f ca="1">_xll.DBRW($B$3,$R$37,$R$38,$R$40,$R$41,$R$42,$Q126,AX$2,AX$4,AX$3)</f>
        <v>24.999367273456574</v>
      </c>
      <c r="AY126" s="19">
        <f ca="1">_xll.DBRW($B$3,$R$37,$R$38,$R$40,$R$41,$R$42,$Q126,AY$2,AY$4,AY$3)</f>
        <v>2.0199998227005369</v>
      </c>
      <c r="AZ126" s="18">
        <f ca="1">_xll.DBRW($B$3,$R$37,$R$38,$R$40,$R$41,$R$42,$Q126,AZ$2,AZ$4,AZ$3)</f>
        <v>133.40661903221087</v>
      </c>
      <c r="BA126" s="15">
        <f ca="1">_xll.DBRW($B$3,$R$37,$R$38,$R$40,$R$41,$R$42,$Q126,BA$2,BA$4,BA$3)</f>
        <v>91145.22</v>
      </c>
      <c r="BB126" s="15">
        <f ca="1">_xll.DBRW($B$3,$R$37,$R$38,$R$40,$R$41,$R$42,$Q126,BB$2,BB$4,BB$3)</f>
        <v>45121.4</v>
      </c>
      <c r="BC126" s="18">
        <f ca="1">AS126-AX126</f>
        <v>1.0660853270411117</v>
      </c>
      <c r="BD126" s="18">
        <f ca="1">AT126-AY126</f>
        <v>2.2705450111701886E-2</v>
      </c>
      <c r="BE126" s="18">
        <f ca="1">AU126-AZ126</f>
        <v>0.55973238313609386</v>
      </c>
      <c r="BF126" s="15">
        <f ca="1">IF(AND(AV126&lt;&gt;0,BA126&lt;&gt;0),-1*BC126*AV126,0)</f>
        <v>-83554.640063059269</v>
      </c>
      <c r="BG126" s="15">
        <f ca="1">IF(AND(AV126&lt;&gt;0,BA126&lt;&gt;0,AW126&lt;&gt;0,BB126&lt;&gt;0),BD126/AY126*$Y126,)</f>
        <v>-22962.684644369187</v>
      </c>
      <c r="BH126" s="15">
        <f ca="1">IF(AND(AW126&lt;&gt;0,BB126&lt;&gt;0),BE126*AO126*AW126,)</f>
        <v>8535.492423999156</v>
      </c>
      <c r="BI126" s="15">
        <f ca="1">IF(AND(AV126&lt;&gt;0,BA126&lt;&gt;0,AW126&lt;&gt;0,BB126&lt;&gt;0),$AI126-BF126-BG126-BH126-BL126,)</f>
        <v>777.84732733928831</v>
      </c>
      <c r="BJ126" s="15">
        <f ca="1">IF(OR(AV126=0,BA126=0,AW126=0,BB126=0),$AI126-BF126-BG126-BH126-BL126,)</f>
        <v>0</v>
      </c>
      <c r="BK126" s="15">
        <f ca="1">SUM(BF126:BJ126)</f>
        <v>-97203.984956090018</v>
      </c>
      <c r="BL126" s="15">
        <f ca="1">IF($V126&lt;&gt;0,IF($V126&gt;0,$W126/$V126,-$W126/$V126))*$AD126</f>
        <v>332892.01495608862</v>
      </c>
      <c r="BM126" s="15">
        <f ca="1">SUM(BK126:BL126)</f>
        <v>235688.0299999986</v>
      </c>
      <c r="BN126" s="16">
        <f ca="1">_xll.DBRW($B$3,$R$37,$R$38,$R$40,$R$41,$R$42,$Q126,BN$2,BN$4,BN$3)</f>
        <v>0.28812738324069265</v>
      </c>
      <c r="BO126" s="16">
        <f ca="1">_xll.DBRW($B$3,$R$37,$R$38,$R$40,$R$41,$R$42,$Q126,BO$2,BO$4,BO$3)</f>
        <v>0.29602680585702845</v>
      </c>
      <c r="BP126" s="17">
        <f ca="1">-(BN126-BO126)*100</f>
        <v>0.7899422616335805</v>
      </c>
      <c r="BQ126" s="14">
        <f ca="1">$Z126-$AE126-CK126</f>
        <v>40603.547132331907</v>
      </c>
      <c r="BR126" s="15">
        <f ca="1">_xll.DBRW($B$3,$R$37,$R$38,$R$40,$R$41,$R$42,$Q126,BR$2,BR$4,BR$3)</f>
        <v>0.78035865566958584</v>
      </c>
      <c r="BS126" s="15">
        <f ca="1">_xll.DBRW($B$3,$R$37,$R$38,$R$40,$R$41,$R$42,$Q126,BS$2,BS$4,BS$3)</f>
        <v>49.463633157867434</v>
      </c>
      <c r="BT126" s="15">
        <f ca="1">_xll.DBRW($B$3,$R$37,$R$38,$R$40,$R$41,$R$42,$Q126,BT$2,BT$4,BT$3)</f>
        <v>133.96635141534696</v>
      </c>
      <c r="BU126" s="15">
        <f ca="1">_xll.DBRW($B$3,$R$37,$R$38,$R$40,$R$41,$R$42,$Q126,BU$2,BU$4,BU$3)</f>
        <v>1897837</v>
      </c>
      <c r="BV126" s="15">
        <f ca="1">_xll.DBRW($B$3,$R$37,$R$38,$R$40,$R$41,$R$42,$Q126,BV$2,BV$4,BV$3)</f>
        <v>38368.33</v>
      </c>
      <c r="BW126" s="15">
        <f ca="1">_xll.DBRW($B$3,$R$37,$R$38,$R$40,$R$41,$R$42,$Q126,BW$2,BW$4,BW$3)</f>
        <v>0.80926096951415671</v>
      </c>
      <c r="BX126" s="15">
        <f ca="1">_xll.DBRW($B$3,$R$37,$R$38,$R$40,$R$41,$R$42,$Q126,BX$2,BX$4,BX$3)</f>
        <v>48.8</v>
      </c>
      <c r="BY126" s="15">
        <f ca="1">_xll.DBRW($B$3,$R$37,$R$38,$R$40,$R$41,$R$42,$Q126,BY$2,BY$4,BY$3)</f>
        <v>133.40661903221087</v>
      </c>
      <c r="BZ126" s="15">
        <f ca="1">_xll.DBRW($B$3,$R$37,$R$38,$R$40,$R$41,$R$42,$Q126,BZ$2,BZ$4,BZ$3)</f>
        <v>2201924.3199999998</v>
      </c>
      <c r="CA126" s="15">
        <f ca="1">_xll.DBRW($B$3,$R$37,$R$38,$R$40,$R$41,$R$42,$Q126,CA$2,CA$4,CA$3)</f>
        <v>45121.4</v>
      </c>
      <c r="CB126" s="15">
        <f ca="1">BR126-BW126</f>
        <v>-2.890231384457087E-2</v>
      </c>
      <c r="CC126" s="15">
        <f ca="1">BS126-BX126</f>
        <v>0.66363315786743726</v>
      </c>
      <c r="CD126" s="15">
        <f ca="1">BT126-BY126</f>
        <v>0.55973238313609386</v>
      </c>
      <c r="CE126" s="15">
        <f ca="1">IF(AND(BU126&lt;&gt;0,BZ126&lt;&gt;0),-1*CB126*BU126,0)</f>
        <v>54851.880599838849</v>
      </c>
      <c r="CF126" s="15">
        <f ca="1">IF(AND(BU126&lt;&gt;0,BZ126&lt;&gt;0,BV126&lt;&gt;0,CA126&lt;&gt;0),CC126/BX126*$Z126,)</f>
        <v>-20140.090432277524</v>
      </c>
      <c r="CG126" s="15">
        <f ca="1">IF(AND(BV126&lt;&gt;0,CA126&lt;&gt;0),CD126*BN126*BV126,)</f>
        <v>6187.8227569693418</v>
      </c>
      <c r="CH126" s="15">
        <f ca="1">IF(AND(BU126&lt;&gt;0,BZ126&lt;&gt;0,BV126&lt;&gt;0,CA126&lt;&gt;0),$AJ126-CE126-CF126-CG126-CK126,)</f>
        <v>-296.06579219875857</v>
      </c>
      <c r="CI126" s="15">
        <f ca="1">IF(OR(BU126=0,BZ126=0,BV126=0,CA126=0),$AJ126-CE126-CF126-CG126-CK126,)</f>
        <v>0</v>
      </c>
      <c r="CJ126" s="15">
        <f ca="1">SUM(CE126:CI126)</f>
        <v>40603.547132331907</v>
      </c>
      <c r="CK126" s="15">
        <f ca="1">IF($V126&lt;&gt;0,IF($V126&gt;0,$W126/$V126,-$W126/$V126))*$AE126</f>
        <v>260334.33286766798</v>
      </c>
      <c r="CL126" s="15">
        <f ca="1">SUM(CJ126:CK126)</f>
        <v>300937.87999999989</v>
      </c>
      <c r="CM126" s="16">
        <f ca="1">_xll.DBRW($B$3,$R$37,$R$38,$R$40,$R$41,$R$42,$Q126,CM$2,CM$4,CM$3)</f>
        <v>0</v>
      </c>
      <c r="CN126" s="16">
        <f ca="1">_xll.DBRW($B$3,$R$37,$R$38,$R$40,$R$41,$R$42,$Q126,CN$2,CN$4,CN$3)</f>
        <v>0</v>
      </c>
      <c r="CO126" s="17">
        <f ca="1">-(CM126-CN126)*100</f>
        <v>0</v>
      </c>
      <c r="CP126" s="14">
        <f ca="1">$AA126-$AF126-DJ126</f>
        <v>0</v>
      </c>
      <c r="CQ126" s="15">
        <f ca="1">_xll.DBRW($B$3,$R$37,$R$38,$R$40,$R$41,$R$42,$Q126,CQ$2,CQ$4,CQ$3)</f>
        <v>0</v>
      </c>
      <c r="CR126" s="15">
        <f ca="1">_xll.DBRW($B$3,$R$37,$R$38,$R$40,$R$41,$R$42,$Q126,CR$2,CR$4,CR$3)</f>
        <v>0</v>
      </c>
      <c r="CS126" s="15">
        <f ca="1">_xll.DBRW($B$3,$R$37,$R$38,$R$40,$R$41,$R$42,$Q126,CS$2,CS$4,CS$3)</f>
        <v>0</v>
      </c>
      <c r="CT126" s="15">
        <f ca="1">_xll.DBRW($B$3,$R$37,$R$38,$R$40,$R$41,$R$42,$Q126,CT$2,CT$4,CT$3)</f>
        <v>0</v>
      </c>
      <c r="CU126" s="15">
        <f ca="1">_xll.DBRW($B$3,$R$37,$R$38,$R$40,$R$41,$R$42,$Q126,CU$2,CU$4,CU$3)</f>
        <v>0</v>
      </c>
      <c r="CV126" s="15">
        <f ca="1">_xll.DBRW($B$3,$R$37,$R$38,$R$40,$R$41,$R$42,$Q126,CV$2,CV$4,CV$3)</f>
        <v>0</v>
      </c>
      <c r="CW126" s="15">
        <f ca="1">_xll.DBRW($B$3,$R$37,$R$38,$R$40,$R$41,$R$42,$Q126,CW$2,CW$4,CW$3)</f>
        <v>0</v>
      </c>
      <c r="CX126" s="15">
        <f ca="1">_xll.DBRW($B$3,$R$37,$R$38,$R$40,$R$41,$R$42,$Q126,CX$2,CX$4,CX$3)</f>
        <v>0</v>
      </c>
      <c r="CY126" s="15">
        <f ca="1">_xll.DBRW($B$3,$R$37,$R$38,$R$40,$R$41,$R$42,$Q126,CY$2,CY$4,CY$3)</f>
        <v>0</v>
      </c>
      <c r="CZ126" s="15">
        <f ca="1">_xll.DBRW($B$3,$R$37,$R$38,$R$40,$R$41,$R$42,$Q126,CZ$2,CZ$4,CZ$3)</f>
        <v>0</v>
      </c>
      <c r="DA126" s="15">
        <f ca="1">CQ126-CV126</f>
        <v>0</v>
      </c>
      <c r="DB126" s="15">
        <f ca="1">CR126-CW126</f>
        <v>0</v>
      </c>
      <c r="DC126" s="15">
        <f ca="1">CS126-CX126</f>
        <v>0</v>
      </c>
      <c r="DD126" s="15">
        <f ca="1">IF(AND(CT126&lt;&gt;0,CY126&lt;&gt;0),-1*DA126*CT126,0)</f>
        <v>0</v>
      </c>
      <c r="DE126" s="15">
        <f ca="1">IF(AND(CT126&lt;&gt;0,CY126&lt;&gt;0,CU126&lt;&gt;0,CZ126&lt;&gt;0),DB126/CW126*$AA126,)</f>
        <v>0</v>
      </c>
      <c r="DF126" s="15">
        <f ca="1">IF(AND(CU126&lt;&gt;0,CZ126&lt;&gt;0),DC126*CM126*CU126,)</f>
        <v>0</v>
      </c>
      <c r="DG126" s="15">
        <f ca="1">IF(AND(CT126&lt;&gt;0,CY126&lt;&gt;0,CU126&lt;&gt;0,CZ126&lt;&gt;0),$AK126-DD126-DE126-DF126-DJ126,)</f>
        <v>0</v>
      </c>
      <c r="DH126" s="15">
        <f ca="1">IF(OR(CT126=0,CY126=0,CU126=0,CZ126=0),$AK126-DD126-DE126-DF126-DJ126,)</f>
        <v>0</v>
      </c>
      <c r="DI126" s="15">
        <f ca="1">SUM(DD126:DH126)</f>
        <v>0</v>
      </c>
      <c r="DJ126" s="15">
        <f ca="1">IF($V126&lt;&gt;0,IF($V126&gt;0,$W126/$V126,-$W126/$V126))*$AF126</f>
        <v>0</v>
      </c>
      <c r="DK126" s="15">
        <f ca="1">SUM(DI126:DJ126)</f>
        <v>0</v>
      </c>
      <c r="DL126" s="16">
        <f ca="1">_xll.DBRW($B$3,$R$37,$R$38,$R$40,$R$41,$R$42,$Q126,DL$2,DL$4,DL$3)</f>
        <v>2.0518475215133363E-3</v>
      </c>
      <c r="DM126" s="16">
        <f ca="1">_xll.DBRW($B$3,$R$37,$R$38,$R$40,$R$41,$R$42,$Q126,DM$2,DM$4,DM$3)</f>
        <v>1.8084661350124046E-3</v>
      </c>
      <c r="DN126" s="17">
        <f ca="1">-(DL126-DM126)*100</f>
        <v>-2.4338138650093172E-2</v>
      </c>
      <c r="DO126" s="14">
        <f ca="1">$AB126-$AG126-EI126</f>
        <v>-1250.9961902135603</v>
      </c>
      <c r="DP126" s="15">
        <f ca="1">_xll.DBRW($B$3,$R$37,$R$38,$R$40,$R$41,$R$42,$Q126,DP$2,DP$4,DP$3)</f>
        <v>0</v>
      </c>
      <c r="DQ126" s="15">
        <f ca="1">_xll.DBRW($B$3,$R$37,$R$38,$R$40,$R$41,$R$42,$Q126,DQ$2,DQ$4,DQ$3)</f>
        <v>0</v>
      </c>
      <c r="DR126" s="15">
        <f ca="1">_xll.DBRW($B$3,$R$37,$R$38,$R$40,$R$41,$R$42,$Q126,DR$2,DR$4,DR$3)</f>
        <v>0</v>
      </c>
      <c r="DS126" s="15">
        <f ca="1">_xll.DBRW($B$3,$R$37,$R$38,$R$40,$R$41,$R$42,$Q126,DS$2,DS$4,DS$3)</f>
        <v>0</v>
      </c>
      <c r="DT126" s="15">
        <f ca="1">_xll.DBRW($B$3,$R$37,$R$38,$R$40,$R$41,$R$42,$Q126,DT$2,DT$4,DT$3)</f>
        <v>0</v>
      </c>
      <c r="DU126" s="15">
        <f ca="1">_xll.DBRW($B$3,$R$37,$R$38,$R$40,$R$41,$R$42,$Q126,DU$2,DU$4,DU$3)</f>
        <v>0</v>
      </c>
      <c r="DV126" s="15">
        <f ca="1">_xll.DBRW($B$3,$R$37,$R$38,$R$40,$R$41,$R$42,$Q126,DV$2,DV$4,DV$3)</f>
        <v>0</v>
      </c>
      <c r="DW126" s="15">
        <f ca="1">_xll.DBRW($B$3,$R$37,$R$38,$R$40,$R$41,$R$42,$Q126,DW$2,DW$4,DW$3)</f>
        <v>0</v>
      </c>
      <c r="DX126" s="15">
        <f ca="1">_xll.DBRW($B$3,$R$37,$R$38,$R$40,$R$41,$R$42,$Q126,DX$2,DX$4,DX$3)</f>
        <v>0</v>
      </c>
      <c r="DY126" s="15">
        <f ca="1">_xll.DBRW($B$3,$R$37,$R$38,$R$40,$R$41,$R$42,$Q126,DY$2,DY$4,DY$3)</f>
        <v>0</v>
      </c>
      <c r="DZ126" s="15">
        <f ca="1">DP126-DU126</f>
        <v>0</v>
      </c>
      <c r="EA126" s="15">
        <f ca="1">DQ126-DV126</f>
        <v>0</v>
      </c>
      <c r="EB126" s="15">
        <f ca="1">DR126-DW126</f>
        <v>0</v>
      </c>
      <c r="EC126" s="15">
        <f ca="1">IF(AND(DS126&lt;&gt;0,DX126&lt;&gt;0),-1*DZ126*DS126,0)</f>
        <v>0</v>
      </c>
      <c r="ED126" s="15">
        <f ca="1">IF(AND(DS126&lt;&gt;0,DX126&lt;&gt;0,DT126&lt;&gt;0,DY126&lt;&gt;0),EA126/DV126*$AB126,)</f>
        <v>0</v>
      </c>
      <c r="EE126" s="15">
        <f ca="1">IF(AND(DT126&lt;&gt;0,DY126&lt;&gt;0),EB126*DL126*DT126,)</f>
        <v>0</v>
      </c>
      <c r="EF126" s="15">
        <f ca="1">IF(AND(DS126&lt;&gt;0,DX126&lt;&gt;0,DT126&lt;&gt;0,DY126&lt;&gt;0),$AL126-EC126-ED126-EE126-EI126,)</f>
        <v>0</v>
      </c>
      <c r="EG126" s="15">
        <f ca="1">IF(OR(DS126=0,DX126=0,DT126=0,DY126=0),$AL126-EC126-ED126-EE126-EI126,)</f>
        <v>-1250.9961902135603</v>
      </c>
      <c r="EH126" s="15">
        <f ca="1">SUM(EC126:EG126)</f>
        <v>-1250.9961902135603</v>
      </c>
      <c r="EI126" s="15">
        <f ca="1">IF($V126&lt;&gt;0,IF($V126&gt;0,$W126/$V126,-$W126/$V126))*$AG126</f>
        <v>1590.4161902135604</v>
      </c>
      <c r="EJ126" s="15">
        <f ca="1">SUM(EH126:EI126)</f>
        <v>339.42000000000007</v>
      </c>
      <c r="EK126" s="16">
        <f ca="1">_xll.DBRW($B$3,$R$37,$R$38,$R$40,$R$41,$R$42,$Q126,EK$2,EK$4,EK$3)</f>
        <v>0.34484764451955835</v>
      </c>
      <c r="EL126" s="16">
        <f ca="1">_xll.DBRW($B$3,$R$37,$R$38,$R$40,$R$41,$R$42,$Q126,EL$2,EL$4,EL$3)</f>
        <v>0.26302478622860592</v>
      </c>
      <c r="EM126" s="17">
        <f ca="1">-(EK126-EL126)*100</f>
        <v>-8.1822858290952425</v>
      </c>
      <c r="EN126" s="14">
        <f ca="1">$AC126-$AH126-FH126</f>
        <v>-420574.82482939953</v>
      </c>
      <c r="EO126" s="15">
        <f ca="1">_xll.DBRW($B$3,$R$37,$R$38,$R$40,$R$41,$R$42,$Q126,EO$2,EO$4,EO$3)</f>
        <v>46.197980730461808</v>
      </c>
      <c r="EP126" s="15">
        <f ca="1">_xll.DBRW($B$3,$R$37,$R$38,$R$40,$R$41,$R$42,$Q126,EP$2,EP$4,EP$3)</f>
        <v>1</v>
      </c>
      <c r="EQ126" s="15">
        <f ca="1">_xll.DBRW($B$3,$R$37,$R$38,$R$40,$R$41,$R$42,$Q126,EQ$2,EQ$4,EQ$3)</f>
        <v>133.96635141534696</v>
      </c>
      <c r="ER126" s="15">
        <f ca="1">_xll.DBRW($B$3,$R$37,$R$38,$R$40,$R$41,$R$42,$Q126,ER$2,ER$4,ER$3)</f>
        <v>38368.33</v>
      </c>
      <c r="ES126" s="15">
        <f ca="1">_xll.DBRW($B$3,$R$37,$R$38,$R$40,$R$41,$R$42,$Q126,ES$2,ES$4,ES$3)</f>
        <v>38368.33</v>
      </c>
      <c r="ET126" s="15">
        <f ca="1">_xll.DBRW($B$3,$R$37,$R$38,$R$40,$R$41,$R$42,$Q126,ET$2,ET$4,ET$3)</f>
        <v>35.089247452428339</v>
      </c>
      <c r="EU126" s="15">
        <f ca="1">_xll.DBRW($B$3,$R$37,$R$38,$R$40,$R$41,$R$42,$Q126,EU$2,EU$4,EU$3)</f>
        <v>1</v>
      </c>
      <c r="EV126" s="15">
        <f ca="1">_xll.DBRW($B$3,$R$37,$R$38,$R$40,$R$41,$R$42,$Q126,EV$2,EV$4,EV$3)</f>
        <v>133.40661903221087</v>
      </c>
      <c r="EW126" s="15">
        <f ca="1">_xll.DBRW($B$3,$R$37,$R$38,$R$40,$R$41,$R$42,$Q126,EW$2,EW$4,EW$3)</f>
        <v>45121.4</v>
      </c>
      <c r="EX126" s="15">
        <f ca="1">_xll.DBRW($B$3,$R$37,$R$38,$R$40,$R$41,$R$42,$Q126,EX$2,EX$4,EX$3)</f>
        <v>45121.4</v>
      </c>
      <c r="EY126" s="15">
        <f ca="1">EO126-ET126</f>
        <v>11.108733278033469</v>
      </c>
      <c r="EZ126" s="15">
        <f ca="1">EP126-EU126</f>
        <v>0</v>
      </c>
      <c r="FA126" s="15">
        <f ca="1">EQ126-EV126</f>
        <v>0.55973238313609386</v>
      </c>
      <c r="FB126" s="15">
        <f ca="1">IF(AND(ER126&lt;&gt;0,EW126&lt;&gt;0),-1*EY126*ER126,0)</f>
        <v>-426223.54429356992</v>
      </c>
      <c r="FC126" s="15">
        <f ca="1">IF(AND(ER126&lt;&gt;0,EW126&lt;&gt;0,ES126&lt;&gt;0,EX126&lt;&gt;0),EZ126/EU126*$AC126,)</f>
        <v>0</v>
      </c>
      <c r="FD126" s="15">
        <f ca="1">IF(AND(ES126&lt;&gt;0,EX126&lt;&gt;0),FA126*EK126*ES126,)</f>
        <v>7405.9469060003921</v>
      </c>
      <c r="FE126" s="15">
        <f ca="1">IF(AND(ER126&lt;&gt;0,EW126&lt;&gt;0,ES126&lt;&gt;0,EX126&lt;&gt;0),$AM126-FB126-FC126-FD126-FH126,)</f>
        <v>-1757.2274418300076</v>
      </c>
      <c r="FF126" s="15">
        <f ca="1">IF(OR(ER126=0,EW126=0,ES126=0,EX126=0),$AM126-FB126-FC126-FD126-FH126,)</f>
        <v>0</v>
      </c>
      <c r="FG126" s="15">
        <f ca="1">SUM(FB126:FF126)</f>
        <v>-420574.82482939959</v>
      </c>
      <c r="FH126" s="15">
        <f ca="1">IF($V126&lt;&gt;0,IF($V126&gt;0,$W126/$V126,-$W126/$V126))*$AH126</f>
        <v>231311.42482939892</v>
      </c>
      <c r="FI126" s="15">
        <f ca="1">SUM(FG126:FH126)</f>
        <v>-189263.40000000066</v>
      </c>
      <c r="FJ126" s="20"/>
      <c r="FK126" s="85">
        <f ca="1">BL126+CK126+DJ126+EI126+FH126</f>
        <v>826128.18884336902</v>
      </c>
      <c r="FL126" s="21"/>
      <c r="FM126" s="22"/>
      <c r="FN126" s="104">
        <f ca="1">_xll.DBRW($B$3,$R$37,$R$38,$R$40,$R$41,$R$42,$Q126,FN$2,FN$4,FN$3)</f>
        <v>-166899.1500000002</v>
      </c>
      <c r="FO126" s="105">
        <f ca="1">IF(U126&lt;&gt;0,FN126/U126,0)</f>
        <v>-3.2470239998007223E-2</v>
      </c>
      <c r="FP126" s="104">
        <f ca="1">_xll.DBRW($B$3,$R$37,$R$38,$R$40,$R$41,$R$42,$Q126,FP$2,FP$4,FP$3)</f>
        <v>364827.16000000032</v>
      </c>
      <c r="FQ126" s="105">
        <f ca="1">IF(V126&lt;&gt;0,FP126/V126,0)</f>
        <v>6.0607618373308296E-2</v>
      </c>
      <c r="FR126" s="86">
        <f ca="1">FN126-FP126</f>
        <v>-531726.31000000052</v>
      </c>
      <c r="FS126" s="103">
        <f ca="1">(FO126-FQ126)*100</f>
        <v>-9.3077858371315525</v>
      </c>
      <c r="FT126" s="23"/>
      <c r="FV126" s="37"/>
      <c r="FW126" s="37"/>
      <c r="FX126" s="37"/>
      <c r="FY126" s="37"/>
      <c r="FZ126" s="37"/>
      <c r="GA126" s="37"/>
      <c r="GB126" s="37"/>
      <c r="GC126" s="37"/>
      <c r="GD126" s="37"/>
      <c r="GE126" s="37"/>
      <c r="GF126" s="37"/>
      <c r="GG126" s="37"/>
      <c r="GH126" s="37"/>
    </row>
    <row r="127" spans="1:190" ht="15" hidden="1" customHeight="1" x14ac:dyDescent="0.25">
      <c r="A127">
        <f ca="1">IF(ROW()=ROW($A$60),0,1)</f>
        <v>1</v>
      </c>
      <c r="D127" s="30"/>
      <c r="E127" s="30"/>
      <c r="F127" s="30">
        <f ca="1">IF(A127&lt;&gt;0,IF((AO127+BN127+CM127+DL127+EK127)&lt;&gt;0,ROUND((1-(AO127+BN127+CM127+DL127+EK127))-FO127,5),"VERIF. ELIGIBILITE PMM"),"CHECK "&amp;D112)</f>
        <v>0</v>
      </c>
      <c r="G127" s="30"/>
      <c r="H127" s="30"/>
      <c r="I127" s="30"/>
      <c r="J127" s="30">
        <f ca="1">IF(A127&lt;&gt;0,IF((AP127+BO127+CN127+DM127+EL127)&lt;&gt;0,ROUND((1-(AP127+BO127+CN127+DM127+EL127))-FQ127,5),"VERIF. ELIGIBILITE PMM"),"CHECK "&amp;D113)</f>
        <v>0</v>
      </c>
      <c r="K127" s="30">
        <f ca="1">IF(A127&lt;&gt;0,ROUND(W127+AR127+BQ127+CP127+DO127+EN127+FK127-FR127,5),"CHECK ")</f>
        <v>0</v>
      </c>
      <c r="L127" s="4"/>
      <c r="M127" s="9"/>
      <c r="N127" s="10"/>
      <c r="O127" s="9"/>
      <c r="P127" s="11"/>
      <c r="Q127" s="130" t="s">
        <v>252</v>
      </c>
      <c r="R127" s="130"/>
      <c r="S127" s="12"/>
      <c r="T127" s="13"/>
      <c r="U127" s="84">
        <f ca="1">_xll.DBRW($B$3,$R$37,$R$38,$R$40,$R$41,$R$42,$Q127,U$2,U$4,U$3)</f>
        <v>6403558.8899999987</v>
      </c>
      <c r="V127" s="84">
        <f ca="1">_xll.DBRW($B$3,$R$37,$R$38,$R$40,$R$41,$R$42,$Q127,V$2,V$4,V$3)</f>
        <v>7279416.5669999998</v>
      </c>
      <c r="W127" s="85">
        <f ca="1">U127-V127</f>
        <v>-875857.67700000107</v>
      </c>
      <c r="X127" s="106">
        <f ca="1">IF(V127&lt;&gt;0,W127/V127,0)</f>
        <v>-0.12031976312092831</v>
      </c>
      <c r="Y127" s="15">
        <f ca="1">_xll.DBRW($B$3,$R$37,$R$38,$R$40,$R$41,$R$42,$Q127,Y$2,Y$4,Y$3)</f>
        <v>-1156081.74</v>
      </c>
      <c r="Z127" s="15">
        <f ca="1">_xll.DBRW($B$3,$R$37,$R$38,$R$40,$R$41,$R$42,$Q127,Z$2,Z$4,Z$3)</f>
        <v>-1051585.3400000001</v>
      </c>
      <c r="AA127" s="15">
        <f ca="1">_xll.DBRW($B$3,$R$37,$R$38,$R$40,$R$41,$R$42,$Q127,AA$2,AA$4,AA$3)</f>
        <v>-174892.78000000003</v>
      </c>
      <c r="AB127" s="15">
        <f ca="1">_xll.DBRW($B$3,$R$37,$R$38,$R$40,$R$41,$R$42,$Q127,AB$2,AB$4,AB$3)</f>
        <v>-453680.54000000004</v>
      </c>
      <c r="AC127" s="15">
        <f ca="1">_xll.DBRW($B$3,$R$37,$R$38,$R$40,$R$41,$R$42,$Q127,AC$2,AC$4,AC$3)</f>
        <v>-1525582.2300000004</v>
      </c>
      <c r="AD127" s="15">
        <f ca="1">_xll.DBRW($B$3,$R$37,$R$38,$R$40,$R$41,$R$42,$Q127,AD$2,AD$4,AD$3)</f>
        <v>-1280931.7020000003</v>
      </c>
      <c r="AE127" s="15">
        <f ca="1">_xll.DBRW($B$3,$R$37,$R$38,$R$40,$R$41,$R$42,$Q127,AE$2,AE$4,AE$3)</f>
        <v>-1115267.4565000001</v>
      </c>
      <c r="AF127" s="15">
        <f ca="1">_xll.DBRW($B$3,$R$37,$R$38,$R$40,$R$41,$R$42,$Q127,AF$2,AF$4,AF$3)</f>
        <v>-184210.8254</v>
      </c>
      <c r="AG127" s="15">
        <f ca="1">_xll.DBRW($B$3,$R$37,$R$38,$R$40,$R$41,$R$42,$Q127,AG$2,AG$4,AG$3)</f>
        <v>-575046.56000000006</v>
      </c>
      <c r="AH127" s="15">
        <f ca="1">_xll.DBRW($B$3,$R$37,$R$38,$R$40,$R$41,$R$42,$Q127,AH$2,AH$4,AH$3)</f>
        <v>-1956620.797</v>
      </c>
      <c r="AI127" s="15">
        <f ca="1">Y127-AD127</f>
        <v>124849.96200000029</v>
      </c>
      <c r="AJ127" s="15">
        <f ca="1">Z127-AE127</f>
        <v>63682.116500000004</v>
      </c>
      <c r="AK127" s="15">
        <f ca="1">AA127-AF127</f>
        <v>9318.0453999999736</v>
      </c>
      <c r="AL127" s="15">
        <f ca="1">AB127-AG127</f>
        <v>121366.02000000002</v>
      </c>
      <c r="AM127" s="15">
        <f ca="1">AC127-AH127</f>
        <v>431038.56699999957</v>
      </c>
      <c r="AN127" s="20"/>
      <c r="AO127" s="16">
        <f ca="1">_xll.DBRW($B$3,$R$37,$R$38,$R$40,$R$41,$R$42,$Q127,AO$2,AO$4,AO$3)</f>
        <v>0.18053737926973293</v>
      </c>
      <c r="AP127" s="16">
        <f ca="1">_xll.DBRW($B$3,$R$37,$R$38,$R$40,$R$41,$R$42,$Q127,AP$2,AP$4,AP$3)</f>
        <v>0.17596625913770161</v>
      </c>
      <c r="AQ127" s="17">
        <f ca="1">-(AO127-AP127)*100</f>
        <v>-0.45711201320313144</v>
      </c>
      <c r="AR127" s="14">
        <f ca="1">$Y127-$AD127-BL127</f>
        <v>-29271.436958727281</v>
      </c>
      <c r="AS127" s="18">
        <f ca="1">_xll.DBRW($B$3,$R$37,$R$38,$R$40,$R$41,$R$42,$Q127,AS$2,AS$4,AS$3)</f>
        <v>42.391609457590647</v>
      </c>
      <c r="AT127" s="19">
        <f ca="1">_xll.DBRW($B$3,$R$37,$R$38,$R$40,$R$41,$R$42,$Q127,AT$2,AT$4,AT$3)</f>
        <v>2.0260699467757788</v>
      </c>
      <c r="AU127" s="18">
        <f ca="1">_xll.DBRW($B$3,$R$37,$R$38,$R$40,$R$41,$R$42,$Q127,AU$2,AU$4,AU$3)</f>
        <v>475.73730307205943</v>
      </c>
      <c r="AV127" s="15">
        <f ca="1">_xll.DBRW($B$3,$R$37,$R$38,$R$40,$R$41,$R$42,$Q127,AV$2,AV$4,AV$3)</f>
        <v>27271.475530000003</v>
      </c>
      <c r="AW127" s="15">
        <f ca="1">_xll.DBRW($B$3,$R$37,$R$38,$R$40,$R$41,$R$42,$Q127,AW$2,AW$4,AW$3)</f>
        <v>13460.28333</v>
      </c>
      <c r="AX127" s="18">
        <f ca="1">_xll.DBRW($B$3,$R$37,$R$38,$R$40,$R$41,$R$42,$Q127,AX$2,AX$4,AX$3)</f>
        <v>41.837119897991684</v>
      </c>
      <c r="AY127" s="19">
        <f ca="1">_xll.DBRW($B$3,$R$37,$R$38,$R$40,$R$41,$R$42,$Q127,AY$2,AY$4,AY$3)</f>
        <v>1.961284987130655</v>
      </c>
      <c r="AZ127" s="18">
        <f ca="1">_xll.DBRW($B$3,$R$37,$R$38,$R$40,$R$41,$R$42,$Q127,AZ$2,AZ$4,AZ$3)</f>
        <v>466.30823183269979</v>
      </c>
      <c r="BA127" s="15">
        <f ca="1">_xll.DBRW($B$3,$R$37,$R$38,$R$40,$R$41,$R$42,$Q127,BA$2,BA$4,BA$3)</f>
        <v>30617.11</v>
      </c>
      <c r="BB127" s="15">
        <f ca="1">_xll.DBRW($B$3,$R$37,$R$38,$R$40,$R$41,$R$42,$Q127,BB$2,BB$4,BB$3)</f>
        <v>15610.74</v>
      </c>
      <c r="BC127" s="18">
        <f ca="1">AS127-AX127</f>
        <v>0.55448955959896296</v>
      </c>
      <c r="BD127" s="18">
        <f ca="1">AT127-AY127</f>
        <v>6.4784959645123763E-2</v>
      </c>
      <c r="BE127" s="18">
        <f ca="1">AU127-AZ127</f>
        <v>9.4290712393596436</v>
      </c>
      <c r="BF127" s="15">
        <f ca="1">IF(AND(AV127&lt;&gt;0,BA127&lt;&gt;0),-1*BC127*AV127,0)</f>
        <v>-15121.748456243597</v>
      </c>
      <c r="BG127" s="15">
        <f ca="1">IF(AND(AV127&lt;&gt;0,BA127&lt;&gt;0,AW127&lt;&gt;0,BB127&lt;&gt;0),BD127/AY127*$Y127,)</f>
        <v>-38187.570579397427</v>
      </c>
      <c r="BH127" s="15">
        <f ca="1">IF(AND(AW127&lt;&gt;0,BB127&lt;&gt;0),BE127*AO127*AW127,)</f>
        <v>22913.437761956884</v>
      </c>
      <c r="BI127" s="15">
        <f ca="1">IF(AND(AV127&lt;&gt;0,BA127&lt;&gt;0,AW127&lt;&gt;0,BB127&lt;&gt;0),$AI127-BF127-BG127-BH127-BL127,)</f>
        <v>1124.4443149568688</v>
      </c>
      <c r="BJ127" s="15">
        <f ca="1">IF(OR(AV127=0,BA127=0,AW127=0,BB127=0),$AI127-BF127-BG127-BH127-BL127,)</f>
        <v>0</v>
      </c>
      <c r="BK127" s="15">
        <f ca="1">SUM(BF127:BJ127)</f>
        <v>-29271.436958727267</v>
      </c>
      <c r="BL127" s="15">
        <f ca="1">IF($V127&lt;&gt;0,IF($V127&gt;0,$W127/$V127,-$W127/$V127))*$AD127</f>
        <v>154121.39895872757</v>
      </c>
      <c r="BM127" s="15">
        <f ca="1">SUM(BK127:BL127)</f>
        <v>124849.96200000031</v>
      </c>
      <c r="BN127" s="16">
        <f ca="1">_xll.DBRW($B$3,$R$37,$R$38,$R$40,$R$41,$R$42,$Q127,BN$2,BN$4,BN$3)</f>
        <v>0.16421889109854043</v>
      </c>
      <c r="BO127" s="16">
        <f ca="1">_xll.DBRW($B$3,$R$37,$R$38,$R$40,$R$41,$R$42,$Q127,BO$2,BO$4,BO$3)</f>
        <v>0.15320835759776077</v>
      </c>
      <c r="BP127" s="17">
        <f ca="1">-(BN127-BO127)*100</f>
        <v>-1.1010533500779656</v>
      </c>
      <c r="BQ127" s="14">
        <f ca="1">$Z127-$AE127-CK127</f>
        <v>-70506.59968256022</v>
      </c>
      <c r="BR127" s="15">
        <f ca="1">_xll.DBRW($B$3,$R$37,$R$38,$R$40,$R$41,$R$42,$Q127,BR$2,BR$4,BR$3)</f>
        <v>1.3677842262988673</v>
      </c>
      <c r="BS127" s="15">
        <f ca="1">_xll.DBRW($B$3,$R$37,$R$38,$R$40,$R$41,$R$42,$Q127,BS$2,BS$4,BS$3)</f>
        <v>57.117965584458467</v>
      </c>
      <c r="BT127" s="15">
        <f ca="1">_xll.DBRW($B$3,$R$37,$R$38,$R$40,$R$41,$R$42,$Q127,BT$2,BT$4,BT$3)</f>
        <v>475.73730307205943</v>
      </c>
      <c r="BU127" s="15">
        <f ca="1">_xll.DBRW($B$3,$R$37,$R$38,$R$40,$R$41,$R$42,$Q127,BU$2,BU$4,BU$3)</f>
        <v>768824</v>
      </c>
      <c r="BV127" s="15">
        <f ca="1">_xll.DBRW($B$3,$R$37,$R$38,$R$40,$R$41,$R$42,$Q127,BV$2,BV$4,BV$3)</f>
        <v>13460.28333</v>
      </c>
      <c r="BW127" s="15">
        <f ca="1">_xll.DBRW($B$3,$R$37,$R$38,$R$40,$R$41,$R$42,$Q127,BW$2,BW$4,BW$3)</f>
        <v>1.285885776551474</v>
      </c>
      <c r="BX127" s="15">
        <f ca="1">_xll.DBRW($B$3,$R$37,$R$38,$R$40,$R$41,$R$42,$Q127,BX$2,BX$4,BX$3)</f>
        <v>55.558837057051761</v>
      </c>
      <c r="BY127" s="15">
        <f ca="1">_xll.DBRW($B$3,$R$37,$R$38,$R$40,$R$41,$R$42,$Q127,BY$2,BY$4,BY$3)</f>
        <v>466.30823183269979</v>
      </c>
      <c r="BZ127" s="15">
        <f ca="1">_xll.DBRW($B$3,$R$37,$R$38,$R$40,$R$41,$R$42,$Q127,BZ$2,BZ$4,BZ$3)</f>
        <v>867314.56000000017</v>
      </c>
      <c r="CA127" s="15">
        <f ca="1">_xll.DBRW($B$3,$R$37,$R$38,$R$40,$R$41,$R$42,$Q127,CA$2,CA$4,CA$3)</f>
        <v>15610.74</v>
      </c>
      <c r="CB127" s="15">
        <f ca="1">BR127-BW127</f>
        <v>8.1898449747393354E-2</v>
      </c>
      <c r="CC127" s="15">
        <f ca="1">BS127-BX127</f>
        <v>1.5591285274067062</v>
      </c>
      <c r="CD127" s="15">
        <f ca="1">BT127-BY127</f>
        <v>9.4290712393596436</v>
      </c>
      <c r="CE127" s="15">
        <f ca="1">IF(AND(BU127&lt;&gt;0,BZ127&lt;&gt;0),-1*CB127*BU127,0)</f>
        <v>-62965.49372858995</v>
      </c>
      <c r="CF127" s="15">
        <f ca="1">IF(AND(BU127&lt;&gt;0,BZ127&lt;&gt;0,BV127&lt;&gt;0,CA127&lt;&gt;0),CC127/BX127*$Z127,)</f>
        <v>-29510.27756238071</v>
      </c>
      <c r="CG127" s="15">
        <f ca="1">IF(AND(BV127&lt;&gt;0,CA127&lt;&gt;0),CD127*BN127*BV127,)</f>
        <v>20842.32836293762</v>
      </c>
      <c r="CH127" s="15">
        <f ca="1">IF(AND(BU127&lt;&gt;0,BZ127&lt;&gt;0,BV127&lt;&gt;0,CA127&lt;&gt;0),$AJ127-CE127-CF127-CG127-CK127,)</f>
        <v>1126.8432454728463</v>
      </c>
      <c r="CI127" s="15">
        <f ca="1">IF(OR(BU127=0,BZ127=0,BV127=0,CA127=0),$AJ127-CE127-CF127-CG127-CK127,)</f>
        <v>0</v>
      </c>
      <c r="CJ127" s="15">
        <f ca="1">SUM(CE127:CI127)</f>
        <v>-70506.599682560191</v>
      </c>
      <c r="CK127" s="15">
        <f ca="1">IF($V127&lt;&gt;0,IF($V127&gt;0,$W127/$V127,-$W127/$V127))*$AE127</f>
        <v>134188.71618256022</v>
      </c>
      <c r="CL127" s="15">
        <f ca="1">SUM(CJ127:CK127)</f>
        <v>63682.116500000033</v>
      </c>
      <c r="CM127" s="16">
        <f ca="1">_xll.DBRW($B$3,$R$37,$R$38,$R$40,$R$41,$R$42,$Q127,CM$2,CM$4,CM$3)</f>
        <v>2.7311809417903243E-2</v>
      </c>
      <c r="CN127" s="16">
        <f ca="1">_xll.DBRW($B$3,$R$37,$R$38,$R$40,$R$41,$R$42,$Q127,CN$2,CN$4,CN$3)</f>
        <v>2.5305712855490169E-2</v>
      </c>
      <c r="CO127" s="17">
        <f ca="1">-(CM127-CN127)*100</f>
        <v>-0.20060965624130733</v>
      </c>
      <c r="CP127" s="14">
        <f ca="1">$AA127-$AF127-DJ127</f>
        <v>-12846.157476438711</v>
      </c>
      <c r="CQ127" s="15">
        <f ca="1">_xll.DBRW($B$3,$R$37,$R$38,$R$40,$R$41,$R$42,$Q127,CQ$2,CQ$4,CQ$3)</f>
        <v>63.289442639086921</v>
      </c>
      <c r="CR127" s="15">
        <f ca="1">_xll.DBRW($B$3,$R$37,$R$38,$R$40,$R$41,$R$42,$Q127,CR$2,CR$4,CR$3)</f>
        <v>0.20529879886265368</v>
      </c>
      <c r="CS127" s="15">
        <f ca="1">_xll.DBRW($B$3,$R$37,$R$38,$R$40,$R$41,$R$42,$Q127,CS$2,CS$4,CS$3)</f>
        <v>475.73730307205943</v>
      </c>
      <c r="CT127" s="15">
        <f ca="1">_xll.DBRW($B$3,$R$37,$R$38,$R$40,$R$41,$R$42,$Q127,CT$2,CT$4,CT$3)</f>
        <v>2763.38</v>
      </c>
      <c r="CU127" s="15">
        <f ca="1">_xll.DBRW($B$3,$R$37,$R$38,$R$40,$R$41,$R$42,$Q127,CU$2,CU$4,CU$3)</f>
        <v>13460.28333</v>
      </c>
      <c r="CV127" s="15">
        <f ca="1">_xll.DBRW($B$3,$R$37,$R$38,$R$40,$R$41,$R$42,$Q127,CV$2,CV$4,CV$3)</f>
        <v>197.74021060993149</v>
      </c>
      <c r="CW127" s="15">
        <f ca="1">_xll.DBRW($B$3,$R$37,$R$38,$R$40,$R$41,$R$42,$Q127,CW$2,CW$4,CW$3)</f>
        <v>5.9675582323451687E-2</v>
      </c>
      <c r="CX127" s="15">
        <f ca="1">_xll.DBRW($B$3,$R$37,$R$38,$R$40,$R$41,$R$42,$Q127,CX$2,CX$4,CX$3)</f>
        <v>466.30823183269979</v>
      </c>
      <c r="CY127" s="15">
        <f ca="1">_xll.DBRW($B$3,$R$37,$R$38,$R$40,$R$41,$R$42,$Q127,CY$2,CY$4,CY$3)</f>
        <v>931.58000000000015</v>
      </c>
      <c r="CZ127" s="15">
        <f ca="1">_xll.DBRW($B$3,$R$37,$R$38,$R$40,$R$41,$R$42,$Q127,CZ$2,CZ$4,CZ$3)</f>
        <v>15610.74</v>
      </c>
      <c r="DA127" s="15">
        <f ca="1">CQ127-CV127</f>
        <v>-134.45076797084457</v>
      </c>
      <c r="DB127" s="15">
        <f ca="1">CR127-CW127</f>
        <v>0.14562321653920199</v>
      </c>
      <c r="DC127" s="15">
        <f ca="1">CS127-CX127</f>
        <v>9.4290712393596436</v>
      </c>
      <c r="DD127" s="15">
        <f ca="1">IF(AND(CT127&lt;&gt;0,CY127&lt;&gt;0),-1*DA127*CT127,0)</f>
        <v>371538.56319527247</v>
      </c>
      <c r="DE127" s="15">
        <f ca="1">IF(AND(CT127&lt;&gt;0,CY127&lt;&gt;0,CU127&lt;&gt;0,CZ127&lt;&gt;0),DB127/CW127*$AA127,)</f>
        <v>-426781.74525452883</v>
      </c>
      <c r="DF127" s="15">
        <f ca="1">IF(AND(CU127&lt;&gt;0,CZ127&lt;&gt;0),DC127*CM127*CU127,)</f>
        <v>3466.3594198327346</v>
      </c>
      <c r="DG127" s="15">
        <f ca="1">IF(AND(CT127&lt;&gt;0,CY127&lt;&gt;0,CU127&lt;&gt;0,CZ127&lt;&gt;0),$AK127-DD127-DE127-DF127-DJ127,)</f>
        <v>38930.665162984886</v>
      </c>
      <c r="DH127" s="15">
        <f ca="1">IF(OR(CT127=0,CY127=0,CU127=0,CZ127=0),$AK127-DD127-DE127-DF127-DJ127,)</f>
        <v>0</v>
      </c>
      <c r="DI127" s="15">
        <f ca="1">SUM(DD127:DH127)</f>
        <v>-12846.157476438741</v>
      </c>
      <c r="DJ127" s="15">
        <f ca="1">IF($V127&lt;&gt;0,IF($V127&gt;0,$W127/$V127,-$W127/$V127))*$AF127</f>
        <v>22164.202876438685</v>
      </c>
      <c r="DK127" s="15">
        <f ca="1">SUM(DI127:DJ127)</f>
        <v>9318.0453999999445</v>
      </c>
      <c r="DL127" s="16">
        <f ca="1">_xll.DBRW($B$3,$R$37,$R$38,$R$40,$R$41,$R$42,$Q127,DL$2,DL$4,DL$3)</f>
        <v>7.0848187358514336E-2</v>
      </c>
      <c r="DM127" s="16">
        <f ca="1">_xll.DBRW($B$3,$R$37,$R$38,$R$40,$R$41,$R$42,$Q127,DM$2,DM$4,DM$3)</f>
        <v>7.8996242996571472E-2</v>
      </c>
      <c r="DN127" s="17">
        <f ca="1">-(DL127-DM127)*100</f>
        <v>0.81480556380571367</v>
      </c>
      <c r="DO127" s="14">
        <f ca="1">$AB127-$AG127-EI127</f>
        <v>52176.554117295324</v>
      </c>
      <c r="DP127" s="15">
        <f ca="1">_xll.DBRW($B$3,$R$37,$R$38,$R$40,$R$41,$R$42,$Q127,DP$2,DP$4,DP$3)</f>
        <v>0</v>
      </c>
      <c r="DQ127" s="15">
        <f ca="1">_xll.DBRW($B$3,$R$37,$R$38,$R$40,$R$41,$R$42,$Q127,DQ$2,DQ$4,DQ$3)</f>
        <v>0</v>
      </c>
      <c r="DR127" s="15">
        <f ca="1">_xll.DBRW($B$3,$R$37,$R$38,$R$40,$R$41,$R$42,$Q127,DR$2,DR$4,DR$3)</f>
        <v>475.73730307205943</v>
      </c>
      <c r="DS127" s="15" t="str">
        <f ca="1">_xll.DBRW($B$3,$R$37,$R$38,$R$40,$R$41,$R$42,$Q127,DS$2,DS$4,DS$3)</f>
        <v/>
      </c>
      <c r="DT127" s="15">
        <f ca="1">_xll.DBRW($B$3,$R$37,$R$38,$R$40,$R$41,$R$42,$Q127,DT$2,DT$4,DT$3)</f>
        <v>13460.28333</v>
      </c>
      <c r="DU127" s="15">
        <f ca="1">_xll.DBRW($B$3,$R$37,$R$38,$R$40,$R$41,$R$42,$Q127,DU$2,DU$4,DU$3)</f>
        <v>82149.508571428581</v>
      </c>
      <c r="DV127" s="15">
        <f ca="1">_xll.DBRW($B$3,$R$37,$R$38,$R$40,$R$41,$R$42,$Q127,DV$2,DV$4,DV$3)</f>
        <v>4.4840923620533045E-4</v>
      </c>
      <c r="DW127" s="15">
        <f ca="1">_xll.DBRW($B$3,$R$37,$R$38,$R$40,$R$41,$R$42,$Q127,DW$2,DW$4,DW$3)</f>
        <v>466.30823183269979</v>
      </c>
      <c r="DX127" s="15">
        <f ca="1">_xll.DBRW($B$3,$R$37,$R$38,$R$40,$R$41,$R$42,$Q127,DX$2,DX$4,DX$3)</f>
        <v>7</v>
      </c>
      <c r="DY127" s="15">
        <f ca="1">_xll.DBRW($B$3,$R$37,$R$38,$R$40,$R$41,$R$42,$Q127,DY$2,DY$4,DY$3)</f>
        <v>15610.74</v>
      </c>
      <c r="DZ127" s="15">
        <f ca="1">DP127-DU127</f>
        <v>-82149.508571428581</v>
      </c>
      <c r="EA127" s="15">
        <f ca="1">DQ127-DV127</f>
        <v>-4.4840923620533045E-4</v>
      </c>
      <c r="EB127" s="15">
        <f ca="1">DR127-DW127</f>
        <v>9.4290712393596436</v>
      </c>
      <c r="EC127" s="15" t="e">
        <f ca="1">IF(AND(DS127&lt;&gt;0,DX127&lt;&gt;0),-1*DZ127*DS127,0)</f>
        <v>#VALUE!</v>
      </c>
      <c r="ED127" s="15">
        <f ca="1">IF(AND(DS127&lt;&gt;0,DX127&lt;&gt;0,DT127&lt;&gt;0,DY127&lt;&gt;0),EA127/DV127*$AB127,)</f>
        <v>453680.54000000004</v>
      </c>
      <c r="EE127" s="15">
        <f ca="1">IF(AND(DT127&lt;&gt;0,DY127&lt;&gt;0),EB127*DL127*DT127,)</f>
        <v>8991.9081475164476</v>
      </c>
      <c r="EF127" s="15" t="e">
        <f ca="1">IF(AND(DS127&lt;&gt;0,DX127&lt;&gt;0,DT127&lt;&gt;0,DY127&lt;&gt;0),$AL127-EC127-ED127-EE127-EI127,)</f>
        <v>#VALUE!</v>
      </c>
      <c r="EG127" s="15">
        <f ca="1">IF(OR(DS127=0,DX127=0,DT127=0,DY127=0),$AL127-EC127-ED127-EE127-EI127,)</f>
        <v>0</v>
      </c>
      <c r="EH127" s="15" t="e">
        <f ca="1">SUM(EC127:EG127)</f>
        <v>#VALUE!</v>
      </c>
      <c r="EI127" s="15">
        <f ca="1">IF($V127&lt;&gt;0,IF($V127&gt;0,$W127/$V127,-$W127/$V127))*$AG127</f>
        <v>69189.465882704695</v>
      </c>
      <c r="EJ127" s="15" t="e">
        <f ca="1">SUM(EH127:EI127)</f>
        <v>#VALUE!</v>
      </c>
      <c r="EK127" s="16">
        <f ca="1">_xll.DBRW($B$3,$R$37,$R$38,$R$40,$R$41,$R$42,$Q127,EK$2,EK$4,EK$3)</f>
        <v>0.23823974389966138</v>
      </c>
      <c r="EL127" s="16">
        <f ca="1">_xll.DBRW($B$3,$R$37,$R$38,$R$40,$R$41,$R$42,$Q127,EL$2,EL$4,EL$3)</f>
        <v>0.26878813418509512</v>
      </c>
      <c r="EM127" s="17">
        <f ca="1">-(EK127-EL127)*100</f>
        <v>3.0548390285433742</v>
      </c>
      <c r="EN127" s="14">
        <f ca="1">$AC127-$AH127-FH127</f>
        <v>195618.41618747762</v>
      </c>
      <c r="EO127" s="15">
        <f ca="1">_xll.DBRW($B$3,$R$37,$R$38,$R$40,$R$41,$R$42,$Q127,EO$2,EO$4,EO$3)</f>
        <v>113.33953324740303</v>
      </c>
      <c r="EP127" s="15">
        <f ca="1">_xll.DBRW($B$3,$R$37,$R$38,$R$40,$R$41,$R$42,$Q127,EP$2,EP$4,EP$3)</f>
        <v>1</v>
      </c>
      <c r="EQ127" s="15">
        <f ca="1">_xll.DBRW($B$3,$R$37,$R$38,$R$40,$R$41,$R$42,$Q127,EQ$2,EQ$4,EQ$3)</f>
        <v>475.73730307205943</v>
      </c>
      <c r="ER127" s="15">
        <f ca="1">_xll.DBRW($B$3,$R$37,$R$38,$R$40,$R$41,$R$42,$Q127,ER$2,ER$4,ER$3)</f>
        <v>13460.28333</v>
      </c>
      <c r="ES127" s="15">
        <f ca="1">_xll.DBRW($B$3,$R$37,$R$38,$R$40,$R$41,$R$42,$Q127,ES$2,ES$4,ES$3)</f>
        <v>13460.28333</v>
      </c>
      <c r="ET127" s="15">
        <f ca="1">_xll.DBRW($B$3,$R$37,$R$38,$R$40,$R$41,$R$42,$Q127,ET$2,ET$4,ET$3)</f>
        <v>125.33811958946214</v>
      </c>
      <c r="EU127" s="15">
        <f ca="1">_xll.DBRW($B$3,$R$37,$R$38,$R$40,$R$41,$R$42,$Q127,EU$2,EU$4,EU$3)</f>
        <v>1</v>
      </c>
      <c r="EV127" s="15">
        <f ca="1">_xll.DBRW($B$3,$R$37,$R$38,$R$40,$R$41,$R$42,$Q127,EV$2,EV$4,EV$3)</f>
        <v>466.30823183269979</v>
      </c>
      <c r="EW127" s="15">
        <f ca="1">_xll.DBRW($B$3,$R$37,$R$38,$R$40,$R$41,$R$42,$Q127,EW$2,EW$4,EW$3)</f>
        <v>15610.74</v>
      </c>
      <c r="EX127" s="15">
        <f ca="1">_xll.DBRW($B$3,$R$37,$R$38,$R$40,$R$41,$R$42,$Q127,EX$2,EX$4,EX$3)</f>
        <v>15610.74</v>
      </c>
      <c r="EY127" s="15">
        <f ca="1">EO127-ET127</f>
        <v>-11.998586342059113</v>
      </c>
      <c r="EZ127" s="15">
        <f ca="1">EP127-EU127</f>
        <v>0</v>
      </c>
      <c r="FA127" s="15">
        <f ca="1">EQ127-EV127</f>
        <v>9.4290712393596436</v>
      </c>
      <c r="FB127" s="15">
        <f ca="1">IF(AND(ER127&lt;&gt;0,EW127&lt;&gt;0),-1*EY127*ER127,0)</f>
        <v>161504.37172358396</v>
      </c>
      <c r="FC127" s="15">
        <f ca="1">IF(AND(ER127&lt;&gt;0,EW127&lt;&gt;0,ES127&lt;&gt;0,EX127&lt;&gt;0),EZ127/EU127*$AC127,)</f>
        <v>0</v>
      </c>
      <c r="FD127" s="15">
        <f ca="1">IF(AND(ES127&lt;&gt;0,EX127&lt;&gt;0),FA127*EK127*ES127,)</f>
        <v>30236.904769253069</v>
      </c>
      <c r="FE127" s="15">
        <f ca="1">IF(AND(ER127&lt;&gt;0,EW127&lt;&gt;0,ES127&lt;&gt;0,EX127&lt;&gt;0),$AM127-FB127-FC127-FD127-FH127,)</f>
        <v>3877.1396946405875</v>
      </c>
      <c r="FF127" s="15">
        <f ca="1">IF(OR(ER127=0,EW127=0,ES127=0,EX127=0),$AM127-FB127-FC127-FD127-FH127,)</f>
        <v>0</v>
      </c>
      <c r="FG127" s="15">
        <f ca="1">SUM(FB127:FF127)</f>
        <v>195618.41618747762</v>
      </c>
      <c r="FH127" s="15">
        <f ca="1">IF($V127&lt;&gt;0,IF($V127&gt;0,$W127/$V127,-$W127/$V127))*$AH127</f>
        <v>235420.15081252196</v>
      </c>
      <c r="FI127" s="15">
        <f ca="1">SUM(FG127:FH127)</f>
        <v>431038.56699999957</v>
      </c>
      <c r="FJ127" s="20"/>
      <c r="FK127" s="85">
        <f ca="1">BL127+CK127+DJ127+EI127+FH127</f>
        <v>615083.93471295317</v>
      </c>
      <c r="FL127" s="21"/>
      <c r="FM127" s="22"/>
      <c r="FN127" s="104">
        <f ca="1">_xll.DBRW($B$3,$R$37,$R$38,$R$40,$R$41,$R$42,$Q127,FN$2,FN$4,FN$3)</f>
        <v>2041736.2599999988</v>
      </c>
      <c r="FO127" s="105">
        <f ca="1">IF(U127&lt;&gt;0,FN127/U127,0)</f>
        <v>0.31884398895564764</v>
      </c>
      <c r="FP127" s="104">
        <f ca="1">_xll.DBRW($B$3,$R$37,$R$38,$R$40,$R$41,$R$42,$Q127,FP$2,FP$4,FP$3)</f>
        <v>2167339.2260999996</v>
      </c>
      <c r="FQ127" s="105">
        <f ca="1">IF(V127&lt;&gt;0,FP127/V127,0)</f>
        <v>0.29773529322738096</v>
      </c>
      <c r="FR127" s="86">
        <f ca="1">FN127-FP127</f>
        <v>-125602.96610000078</v>
      </c>
      <c r="FS127" s="103">
        <f ca="1">(FO127-FQ127)*100</f>
        <v>2.110869572826668</v>
      </c>
      <c r="FT127" s="23"/>
      <c r="FV127" s="37"/>
      <c r="FW127" s="37"/>
      <c r="FX127" s="37"/>
      <c r="FY127" s="37"/>
      <c r="FZ127" s="37"/>
      <c r="GA127" s="37"/>
      <c r="GB127" s="37"/>
      <c r="GC127" s="37"/>
      <c r="GD127" s="37"/>
      <c r="GE127" s="37"/>
      <c r="GF127" s="37"/>
      <c r="GG127" s="37"/>
      <c r="GH127" s="37"/>
    </row>
    <row r="128" spans="1:190" ht="15" hidden="1" customHeight="1" x14ac:dyDescent="0.25">
      <c r="A128">
        <f ca="1">IF(ROW()=ROW($A$60),0,1)</f>
        <v>1</v>
      </c>
      <c r="D128" s="30"/>
      <c r="E128" s="30"/>
      <c r="F128" s="30">
        <f ca="1">IF(A128&lt;&gt;0,IF((AO128+BN128+CM128+DL128+EK128)&lt;&gt;0,ROUND((1-(AO128+BN128+CM128+DL128+EK128))-FO128,5),"VERIF. ELIGIBILITE PMM"),"CHECK "&amp;D113)</f>
        <v>0</v>
      </c>
      <c r="G128" s="30"/>
      <c r="H128" s="30"/>
      <c r="I128" s="30"/>
      <c r="J128" s="30">
        <f ca="1">IF(A128&lt;&gt;0,IF((AP128+BO128+CN128+DM128+EL128)&lt;&gt;0,ROUND((1-(AP128+BO128+CN128+DM128+EL128))-FQ128,5),"VERIF. ELIGIBILITE PMM"),"CHECK "&amp;D114)</f>
        <v>0</v>
      </c>
      <c r="K128" s="30">
        <f ca="1">IF(A128&lt;&gt;0,ROUND(W128+AR128+BQ128+CP128+DO128+EN128+FK128-FR128,5),"CHECK ")</f>
        <v>0</v>
      </c>
      <c r="L128" s="4"/>
      <c r="M128" s="9"/>
      <c r="N128" s="10"/>
      <c r="O128" s="9"/>
      <c r="P128" s="11"/>
      <c r="Q128" s="130" t="s">
        <v>138</v>
      </c>
      <c r="R128" s="130"/>
      <c r="S128" s="12"/>
      <c r="T128" s="13"/>
      <c r="U128" s="84">
        <f ca="1">_xll.DBRW($B$3,$R$37,$R$38,$R$40,$R$41,$R$42,$Q128,U$2,U$4,U$3)</f>
        <v>10094885.789999997</v>
      </c>
      <c r="V128" s="84">
        <f ca="1">_xll.DBRW($B$3,$R$37,$R$38,$R$40,$R$41,$R$42,$Q128,V$2,V$4,V$3)</f>
        <v>10968116.953333333</v>
      </c>
      <c r="W128" s="85">
        <f ca="1">U128-V128</f>
        <v>-873231.16333333589</v>
      </c>
      <c r="X128" s="106">
        <f ca="1">IF(V128&lt;&gt;0,W128/V128,0)</f>
        <v>-7.96154132061795E-2</v>
      </c>
      <c r="Y128" s="15">
        <f ca="1">_xll.DBRW($B$3,$R$37,$R$38,$R$40,$R$41,$R$42,$Q128,Y$2,Y$4,Y$3)</f>
        <v>-4808321.32</v>
      </c>
      <c r="Z128" s="15">
        <f ca="1">_xll.DBRW($B$3,$R$37,$R$38,$R$40,$R$41,$R$42,$Q128,Z$2,Z$4,Z$3)</f>
        <v>-1088140.07</v>
      </c>
      <c r="AA128" s="15">
        <f ca="1">_xll.DBRW($B$3,$R$37,$R$38,$R$40,$R$41,$R$42,$Q128,AA$2,AA$4,AA$3)</f>
        <v>-741095.33999999985</v>
      </c>
      <c r="AB128" s="15">
        <f ca="1">_xll.DBRW($B$3,$R$37,$R$38,$R$40,$R$41,$R$42,$Q128,AB$2,AB$4,AB$3)</f>
        <v>-693803.33</v>
      </c>
      <c r="AC128" s="15">
        <f ca="1">_xll.DBRW($B$3,$R$37,$R$38,$R$40,$R$41,$R$42,$Q128,AC$2,AC$4,AC$3)</f>
        <v>-1759669.6200000008</v>
      </c>
      <c r="AD128" s="15">
        <f ca="1">_xll.DBRW($B$3,$R$37,$R$38,$R$40,$R$41,$R$42,$Q128,AD$2,AD$4,AD$3)</f>
        <v>-4969335.6333333338</v>
      </c>
      <c r="AE128" s="15">
        <f ca="1">_xll.DBRW($B$3,$R$37,$R$38,$R$40,$R$41,$R$42,$Q128,AE$2,AE$4,AE$3)</f>
        <v>-1108826.3366666671</v>
      </c>
      <c r="AF128" s="15">
        <f ca="1">_xll.DBRW($B$3,$R$37,$R$38,$R$40,$R$41,$R$42,$Q128,AF$2,AF$4,AF$3)</f>
        <v>-954390.81231819012</v>
      </c>
      <c r="AG128" s="15">
        <f ca="1">_xll.DBRW($B$3,$R$37,$R$38,$R$40,$R$41,$R$42,$Q128,AG$2,AG$4,AG$3)</f>
        <v>-695981.10666666669</v>
      </c>
      <c r="AH128" s="15">
        <f ca="1">_xll.DBRW($B$3,$R$37,$R$38,$R$40,$R$41,$R$42,$Q128,AH$2,AH$4,AH$3)</f>
        <v>-1976069.2894666663</v>
      </c>
      <c r="AI128" s="15">
        <f ca="1">Y128-AD128</f>
        <v>161014.31333333347</v>
      </c>
      <c r="AJ128" s="15">
        <f ca="1">Z128-AE128</f>
        <v>20686.26666666707</v>
      </c>
      <c r="AK128" s="15">
        <f ca="1">AA128-AF128</f>
        <v>213295.47231819027</v>
      </c>
      <c r="AL128" s="15">
        <f ca="1">AB128-AG128</f>
        <v>2177.7766666667303</v>
      </c>
      <c r="AM128" s="15">
        <f ca="1">AC128-AH128</f>
        <v>216399.66946666548</v>
      </c>
      <c r="AN128" s="20"/>
      <c r="AO128" s="16">
        <f ca="1">_xll.DBRW($B$3,$R$37,$R$38,$R$40,$R$41,$R$42,$Q128,AO$2,AO$4,AO$3)</f>
        <v>0.47631260224490374</v>
      </c>
      <c r="AP128" s="16">
        <f ca="1">_xll.DBRW($B$3,$R$37,$R$38,$R$40,$R$41,$R$42,$Q128,AP$2,AP$4,AP$3)</f>
        <v>0.45307099244807897</v>
      </c>
      <c r="AQ128" s="17">
        <f ca="1">-(AO128-AP128)*100</f>
        <v>-2.3241609796824769</v>
      </c>
      <c r="AR128" s="14">
        <f ca="1">$Y128-$AD128-BL128</f>
        <v>-234621.39647469157</v>
      </c>
      <c r="AS128" s="18">
        <f ca="1">_xll.DBRW($B$3,$R$37,$R$38,$R$40,$R$41,$R$42,$Q128,AS$2,AS$4,AS$3)</f>
        <v>30.355443157012704</v>
      </c>
      <c r="AT128" s="19">
        <f ca="1">_xll.DBRW($B$3,$R$37,$R$38,$R$40,$R$41,$R$42,$Q128,AT$2,AT$4,AT$3)</f>
        <v>7.3272293376655084E-2</v>
      </c>
      <c r="AU128" s="18">
        <f ca="1">_xll.DBRW($B$3,$R$37,$R$38,$R$40,$R$41,$R$42,$Q128,AU$2,AU$4,AU$3)</f>
        <v>4.6696495664739883</v>
      </c>
      <c r="AV128" s="15">
        <f ca="1">_xll.DBRW($B$3,$R$37,$R$38,$R$40,$R$41,$R$42,$Q128,AV$2,AV$4,AV$3)</f>
        <v>158400.62999999998</v>
      </c>
      <c r="AW128" s="15">
        <f ca="1">_xll.DBRW($B$3,$R$37,$R$38,$R$40,$R$41,$R$42,$Q128,AW$2,AW$4,AW$3)</f>
        <v>2161808</v>
      </c>
      <c r="AX128" s="18">
        <f ca="1">_xll.DBRW($B$3,$R$37,$R$38,$R$40,$R$41,$R$42,$Q128,AX$2,AX$4,AX$3)</f>
        <v>28.352265707847796</v>
      </c>
      <c r="AY128" s="19">
        <f ca="1">_xll.DBRW($B$3,$R$37,$R$38,$R$40,$R$41,$R$42,$Q128,AY$2,AY$4,AY$3)</f>
        <v>7.2225168570254752E-2</v>
      </c>
      <c r="AZ128" s="18">
        <f ca="1">_xll.DBRW($B$3,$R$37,$R$38,$R$40,$R$41,$R$42,$Q128,AZ$2,AZ$4,AZ$3)</f>
        <v>4.5197048679575929</v>
      </c>
      <c r="BA128" s="15">
        <f ca="1">_xll.DBRW($B$3,$R$37,$R$38,$R$40,$R$41,$R$42,$Q128,BA$2,BA$4,BA$3)</f>
        <v>175271.20000000004</v>
      </c>
      <c r="BB128" s="15">
        <f ca="1">_xll.DBRW($B$3,$R$37,$R$38,$R$40,$R$41,$R$42,$Q128,BB$2,BB$4,BB$3)</f>
        <v>2426733</v>
      </c>
      <c r="BC128" s="18">
        <f ca="1">AS128-AX128</f>
        <v>2.0031774491649088</v>
      </c>
      <c r="BD128" s="18">
        <f ca="1">AT128-AY128</f>
        <v>1.0471248064003319E-3</v>
      </c>
      <c r="BE128" s="18">
        <f ca="1">AU128-AZ128</f>
        <v>0.14994469851639547</v>
      </c>
      <c r="BF128" s="15">
        <f ca="1">IF(AND(AV128&lt;&gt;0,BA128&lt;&gt;0),-1*BC128*AV128,0)</f>
        <v>-317304.56994951447</v>
      </c>
      <c r="BG128" s="15">
        <f ca="1">IF(AND(AV128&lt;&gt;0,BA128&lt;&gt;0,AW128&lt;&gt;0,BB128&lt;&gt;0),BD128/AY128*$Y128,)</f>
        <v>-69711.32959583246</v>
      </c>
      <c r="BH128" s="15">
        <f ca="1">IF(AND(AW128&lt;&gt;0,BB128&lt;&gt;0),BE128*AO128*AW128,)</f>
        <v>154397.51536682533</v>
      </c>
      <c r="BI128" s="15">
        <f ca="1">IF(AND(AV128&lt;&gt;0,BA128&lt;&gt;0,AW128&lt;&gt;0,BB128&lt;&gt;0),$AI128-BF128-BG128-BH128-BL128,)</f>
        <v>-2003.0122961699381</v>
      </c>
      <c r="BJ128" s="15">
        <f ca="1">IF(OR(AV128=0,BA128=0,AW128=0,BB128=0),$AI128-BF128-BG128-BH128-BL128,)</f>
        <v>0</v>
      </c>
      <c r="BK128" s="15">
        <f ca="1">SUM(BF128:BJ128)</f>
        <v>-234621.39647469152</v>
      </c>
      <c r="BL128" s="15">
        <f ca="1">IF($V128&lt;&gt;0,IF($V128&gt;0,$W128/$V128,-$W128/$V128))*$AD128</f>
        <v>395635.70980802504</v>
      </c>
      <c r="BM128" s="15">
        <f ca="1">SUM(BK128:BL128)</f>
        <v>161014.31333333353</v>
      </c>
      <c r="BN128" s="16">
        <f ca="1">_xll.DBRW($B$3,$R$37,$R$38,$R$40,$R$41,$R$42,$Q128,BN$2,BN$4,BN$3)</f>
        <v>0.1077912214794854</v>
      </c>
      <c r="BO128" s="16">
        <f ca="1">_xll.DBRW($B$3,$R$37,$R$38,$R$40,$R$41,$R$42,$Q128,BO$2,BO$4,BO$3)</f>
        <v>0.10109541513684189</v>
      </c>
      <c r="BP128" s="17">
        <f ca="1">-(BN128-BO128)*100</f>
        <v>-0.66958063426435088</v>
      </c>
      <c r="BQ128" s="14">
        <f ca="1">$Z128-$AE128-CK128</f>
        <v>-67593.400300943933</v>
      </c>
      <c r="BR128" s="15">
        <f ca="1">_xll.DBRW($B$3,$R$37,$R$38,$R$40,$R$41,$R$42,$Q128,BR$2,BR$4,BR$3)</f>
        <v>0.50334723065138065</v>
      </c>
      <c r="BS128" s="15">
        <f ca="1">_xll.DBRW($B$3,$R$37,$R$38,$R$40,$R$41,$R$42,$Q128,BS$2,BS$4,BS$3)</f>
        <v>1</v>
      </c>
      <c r="BT128" s="15">
        <f ca="1">_xll.DBRW($B$3,$R$37,$R$38,$R$40,$R$41,$R$42,$Q128,BT$2,BT$4,BT$3)</f>
        <v>4.6696495664739883</v>
      </c>
      <c r="BU128" s="15">
        <f ca="1">_xll.DBRW($B$3,$R$37,$R$38,$R$40,$R$41,$R$42,$Q128,BU$2,BU$4,BU$3)</f>
        <v>2161808</v>
      </c>
      <c r="BV128" s="15">
        <f ca="1">_xll.DBRW($B$3,$R$37,$R$38,$R$40,$R$41,$R$42,$Q128,BV$2,BV$4,BV$3)</f>
        <v>2161808</v>
      </c>
      <c r="BW128" s="15">
        <f ca="1">_xll.DBRW($B$3,$R$37,$R$38,$R$40,$R$41,$R$42,$Q128,BW$2,BW$4,BW$3)</f>
        <v>0.45692143992217804</v>
      </c>
      <c r="BX128" s="15">
        <f ca="1">_xll.DBRW($B$3,$R$37,$R$38,$R$40,$R$41,$R$42,$Q128,BX$2,BX$4,BX$3)</f>
        <v>1</v>
      </c>
      <c r="BY128" s="15">
        <f ca="1">_xll.DBRW($B$3,$R$37,$R$38,$R$40,$R$41,$R$42,$Q128,BY$2,BY$4,BY$3)</f>
        <v>4.5197048679575929</v>
      </c>
      <c r="BZ128" s="15">
        <f ca="1">_xll.DBRW($B$3,$R$37,$R$38,$R$40,$R$41,$R$42,$Q128,BZ$2,BZ$4,BZ$3)</f>
        <v>2426733</v>
      </c>
      <c r="CA128" s="15">
        <f ca="1">_xll.DBRW($B$3,$R$37,$R$38,$R$40,$R$41,$R$42,$Q128,CA$2,CA$4,CA$3)</f>
        <v>2426733</v>
      </c>
      <c r="CB128" s="15">
        <f ca="1">BR128-BW128</f>
        <v>4.642579072920261E-2</v>
      </c>
      <c r="CC128" s="15">
        <f ca="1">BS128-BX128</f>
        <v>0</v>
      </c>
      <c r="CD128" s="15">
        <f ca="1">BT128-BY128</f>
        <v>0.14994469851639547</v>
      </c>
      <c r="CE128" s="15">
        <f ca="1">IF(AND(BU128&lt;&gt;0,BZ128&lt;&gt;0),-1*CB128*BU128,0)</f>
        <v>-100363.64580471604</v>
      </c>
      <c r="CF128" s="15">
        <f ca="1">IF(AND(BU128&lt;&gt;0,BZ128&lt;&gt;0,BV128&lt;&gt;0,CA128&lt;&gt;0),CC128/BX128*$Z128,)</f>
        <v>0</v>
      </c>
      <c r="CG128" s="15">
        <f ca="1">IF(AND(BV128&lt;&gt;0,CA128&lt;&gt;0),CD128*BN128*BV128,)</f>
        <v>34940.702169854849</v>
      </c>
      <c r="CH128" s="15">
        <f ca="1">IF(AND(BU128&lt;&gt;0,BZ128&lt;&gt;0,BV128&lt;&gt;0,CA128&lt;&gt;0),$AJ128-CE128-CF128-CG128-CK128,)</f>
        <v>-2170.4566660827404</v>
      </c>
      <c r="CI128" s="15">
        <f ca="1">IF(OR(BU128=0,BZ128=0,BV128=0,CA128=0),$AJ128-CE128-CF128-CG128-CK128,)</f>
        <v>0</v>
      </c>
      <c r="CJ128" s="15">
        <f ca="1">SUM(CE128:CI128)</f>
        <v>-67593.400300943933</v>
      </c>
      <c r="CK128" s="15">
        <f ca="1">IF($V128&lt;&gt;0,IF($V128&gt;0,$W128/$V128,-$W128/$V128))*$AE128</f>
        <v>88279.666967611003</v>
      </c>
      <c r="CL128" s="15">
        <f ca="1">SUM(CJ128:CK128)</f>
        <v>20686.26666666707</v>
      </c>
      <c r="CM128" s="16">
        <f ca="1">_xll.DBRW($B$3,$R$37,$R$38,$R$40,$R$41,$R$42,$Q128,CM$2,CM$4,CM$3)</f>
        <v>7.3412949429713159E-2</v>
      </c>
      <c r="CN128" s="16">
        <f ca="1">_xll.DBRW($B$3,$R$37,$R$38,$R$40,$R$41,$R$42,$Q128,CN$2,CN$4,CN$3)</f>
        <v>8.7015010541817747E-2</v>
      </c>
      <c r="CO128" s="17">
        <f ca="1">-(CM128-CN128)*100</f>
        <v>1.3602061112104589</v>
      </c>
      <c r="CP128" s="14">
        <f ca="1">$AA128-$AF128-DJ128</f>
        <v>137311.25343529624</v>
      </c>
      <c r="CQ128" s="15">
        <f ca="1">_xll.DBRW($B$3,$R$37,$R$38,$R$40,$R$41,$R$42,$Q128,CQ$2,CQ$4,CQ$3)</f>
        <v>0.83198532750801457</v>
      </c>
      <c r="CR128" s="15">
        <f ca="1">_xll.DBRW($B$3,$R$37,$R$38,$R$40,$R$41,$R$42,$Q128,CR$2,CR$4,CR$3)</f>
        <v>0.41204181869990308</v>
      </c>
      <c r="CS128" s="15">
        <f ca="1">_xll.DBRW($B$3,$R$37,$R$38,$R$40,$R$41,$R$42,$Q128,CS$2,CS$4,CS$3)</f>
        <v>4.6696495664739883</v>
      </c>
      <c r="CT128" s="15">
        <f ca="1">_xll.DBRW($B$3,$R$37,$R$38,$R$40,$R$41,$R$42,$Q128,CT$2,CT$4,CT$3)</f>
        <v>890755.3</v>
      </c>
      <c r="CU128" s="15">
        <f ca="1">_xll.DBRW($B$3,$R$37,$R$38,$R$40,$R$41,$R$42,$Q128,CU$2,CU$4,CU$3)</f>
        <v>2161808</v>
      </c>
      <c r="CV128" s="15">
        <f ca="1">_xll.DBRW($B$3,$R$37,$R$38,$R$40,$R$41,$R$42,$Q128,CV$2,CV$4,CV$3)</f>
        <v>0.96190000000000009</v>
      </c>
      <c r="CW128" s="15">
        <f ca="1">_xll.DBRW($B$3,$R$37,$R$38,$R$40,$R$41,$R$42,$Q128,CW$2,CW$4,CW$3)</f>
        <v>0.4088597221449578</v>
      </c>
      <c r="CX128" s="15">
        <f ca="1">_xll.DBRW($B$3,$R$37,$R$38,$R$40,$R$41,$R$42,$Q128,CX$2,CX$4,CX$3)</f>
        <v>4.5197048679575929</v>
      </c>
      <c r="CY128" s="15">
        <f ca="1">_xll.DBRW($B$3,$R$37,$R$38,$R$40,$R$41,$R$42,$Q128,CY$2,CY$4,CY$3)</f>
        <v>992193.38009999995</v>
      </c>
      <c r="CZ128" s="15">
        <f ca="1">_xll.DBRW($B$3,$R$37,$R$38,$R$40,$R$41,$R$42,$Q128,CZ$2,CZ$4,CZ$3)</f>
        <v>2426733</v>
      </c>
      <c r="DA128" s="15">
        <f ca="1">CQ128-CV128</f>
        <v>-0.12991467249198552</v>
      </c>
      <c r="DB128" s="15">
        <f ca="1">CR128-CW128</f>
        <v>3.1820965549452795E-3</v>
      </c>
      <c r="DC128" s="15">
        <f ca="1">CS128-CX128</f>
        <v>0.14994469851639547</v>
      </c>
      <c r="DD128" s="15">
        <f ca="1">IF(AND(CT128&lt;&gt;0,CY128&lt;&gt;0),-1*DA128*CT128,0)</f>
        <v>115722.18307000032</v>
      </c>
      <c r="DE128" s="15">
        <f ca="1">IF(AND(CT128&lt;&gt;0,CY128&lt;&gt;0,CU128&lt;&gt;0,CZ128&lt;&gt;0),DB128/CW128*$AA128,)</f>
        <v>-5767.8387001004394</v>
      </c>
      <c r="DF128" s="15">
        <f ca="1">IF(AND(CU128&lt;&gt;0,CZ128&lt;&gt;0),DC128*CM128*CU128,)</f>
        <v>23796.928601671032</v>
      </c>
      <c r="DG128" s="15">
        <f ca="1">IF(AND(CT128&lt;&gt;0,CY128&lt;&gt;0,CU128&lt;&gt;0,CZ128&lt;&gt;0),$AK128-DD128-DE128-DF128-DJ128,)</f>
        <v>3559.9804637253546</v>
      </c>
      <c r="DH128" s="15">
        <f ca="1">IF(OR(CT128=0,CY128=0,CU128=0,CZ128=0),$AK128-DD128-DE128-DF128-DJ128,)</f>
        <v>0</v>
      </c>
      <c r="DI128" s="15">
        <f ca="1">SUM(DD128:DH128)</f>
        <v>137311.25343529624</v>
      </c>
      <c r="DJ128" s="15">
        <f ca="1">IF($V128&lt;&gt;0,IF($V128&gt;0,$W128/$V128,-$W128/$V128))*$AF128</f>
        <v>75984.218882894012</v>
      </c>
      <c r="DK128" s="15">
        <f ca="1">SUM(DI128:DJ128)</f>
        <v>213295.47231819027</v>
      </c>
      <c r="DL128" s="16">
        <f ca="1">_xll.DBRW($B$3,$R$37,$R$38,$R$40,$R$41,$R$42,$Q128,DL$2,DL$4,DL$3)</f>
        <v>6.8728200044351373E-2</v>
      </c>
      <c r="DM128" s="16">
        <f ca="1">_xll.DBRW($B$3,$R$37,$R$38,$R$40,$R$41,$R$42,$Q128,DM$2,DM$4,DM$3)</f>
        <v>6.3454931199940418E-2</v>
      </c>
      <c r="DN128" s="17">
        <f ca="1">-(DL128-DM128)*100</f>
        <v>-0.52732688444109554</v>
      </c>
      <c r="DO128" s="14">
        <f ca="1">$AB128-$AG128-EI128</f>
        <v>-53233.046724294029</v>
      </c>
      <c r="DP128" s="15">
        <f ca="1">_xll.DBRW($B$3,$R$37,$R$38,$R$40,$R$41,$R$42,$Q128,DP$2,DP$4,DP$3)</f>
        <v>0.42722458678627417</v>
      </c>
      <c r="DQ128" s="15">
        <f ca="1">_xll.DBRW($B$3,$R$37,$R$38,$R$40,$R$41,$R$42,$Q128,DQ$2,DQ$4,DQ$3)</f>
        <v>0.75121287366870693</v>
      </c>
      <c r="DR128" s="15">
        <f ca="1">_xll.DBRW($B$3,$R$37,$R$38,$R$40,$R$41,$R$42,$Q128,DR$2,DR$4,DR$3)</f>
        <v>4.6696495664739883</v>
      </c>
      <c r="DS128" s="15">
        <f ca="1">_xll.DBRW($B$3,$R$37,$R$38,$R$40,$R$41,$R$42,$Q128,DS$2,DS$4,DS$3)</f>
        <v>1623978</v>
      </c>
      <c r="DT128" s="15">
        <f ca="1">_xll.DBRW($B$3,$R$37,$R$38,$R$40,$R$41,$R$42,$Q128,DT$2,DT$4,DT$3)</f>
        <v>2161808</v>
      </c>
      <c r="DU128" s="15">
        <f ca="1">_xll.DBRW($B$3,$R$37,$R$38,$R$40,$R$41,$R$42,$Q128,DU$2,DU$4,DU$3)</f>
        <v>0.38550522310981916</v>
      </c>
      <c r="DV128" s="15">
        <f ca="1">_xll.DBRW($B$3,$R$37,$R$38,$R$40,$R$41,$R$42,$Q128,DV$2,DV$4,DV$3)</f>
        <v>0.74395246613451094</v>
      </c>
      <c r="DW128" s="15">
        <f ca="1">_xll.DBRW($B$3,$R$37,$R$38,$R$40,$R$41,$R$42,$Q128,DW$2,DW$4,DW$3)</f>
        <v>4.5197048679575929</v>
      </c>
      <c r="DX128" s="15">
        <f ca="1">_xll.DBRW($B$3,$R$37,$R$38,$R$40,$R$41,$R$42,$Q128,DX$2,DX$4,DX$3)</f>
        <v>1805374</v>
      </c>
      <c r="DY128" s="15">
        <f ca="1">_xll.DBRW($B$3,$R$37,$R$38,$R$40,$R$41,$R$42,$Q128,DY$2,DY$4,DY$3)</f>
        <v>2426733</v>
      </c>
      <c r="DZ128" s="15">
        <f ca="1">DP128-DU128</f>
        <v>4.1719363676455012E-2</v>
      </c>
      <c r="EA128" s="15">
        <f ca="1">DQ128-DV128</f>
        <v>7.2604075341959895E-3</v>
      </c>
      <c r="EB128" s="15">
        <f ca="1">DR128-DW128</f>
        <v>0.14994469851639547</v>
      </c>
      <c r="EC128" s="15">
        <f ca="1">IF(AND(DS128&lt;&gt;0,DX128&lt;&gt;0),-1*DZ128*DS128,0)</f>
        <v>-67751.328784562065</v>
      </c>
      <c r="ED128" s="15">
        <f ca="1">IF(AND(DS128&lt;&gt;0,DX128&lt;&gt;0,DT128&lt;&gt;0,DY128&lt;&gt;0),EA128/DV128*$AB128,)</f>
        <v>-6770.9902899515273</v>
      </c>
      <c r="EE128" s="15">
        <f ca="1">IF(AND(DT128&lt;&gt;0,DY128&lt;&gt;0),EB128*DL128*DT128,)</f>
        <v>22278.35936414282</v>
      </c>
      <c r="EF128" s="15">
        <f ca="1">IF(AND(DS128&lt;&gt;0,DX128&lt;&gt;0,DT128&lt;&gt;0,DY128&lt;&gt;0),$AL128-EC128-ED128-EE128-EI128,)</f>
        <v>-989.0870139232502</v>
      </c>
      <c r="EG128" s="15">
        <f ca="1">IF(OR(DS128=0,DX128=0,DT128=0,DY128=0),$AL128-EC128-ED128-EE128-EI128,)</f>
        <v>0</v>
      </c>
      <c r="EH128" s="15">
        <f ca="1">SUM(EC128:EG128)</f>
        <v>-53233.046724294029</v>
      </c>
      <c r="EI128" s="15">
        <f ca="1">IF($V128&lt;&gt;0,IF($V128&gt;0,$W128/$V128,-$W128/$V128))*$AG128</f>
        <v>55410.823390960759</v>
      </c>
      <c r="EJ128" s="15">
        <f ca="1">SUM(EH128:EI128)</f>
        <v>2177.7766666667303</v>
      </c>
      <c r="EK128" s="16">
        <f ca="1">_xll.DBRW($B$3,$R$37,$R$38,$R$40,$R$41,$R$42,$Q128,EK$2,EK$4,EK$3)</f>
        <v>0.17431297952306996</v>
      </c>
      <c r="EL128" s="16">
        <f ca="1">_xll.DBRW($B$3,$R$37,$R$38,$R$40,$R$41,$R$42,$Q128,EL$2,EL$4,EL$3)</f>
        <v>0.18016486310953464</v>
      </c>
      <c r="EM128" s="17">
        <f ca="1">-(EK128-EL128)*100</f>
        <v>0.58518835864646845</v>
      </c>
      <c r="EN128" s="14">
        <f ca="1">$AC128-$AH128-FH128</f>
        <v>59074.096461735317</v>
      </c>
      <c r="EO128" s="15">
        <f ca="1">_xll.DBRW($B$3,$R$37,$R$38,$R$40,$R$41,$R$42,$Q128,EO$2,EO$4,EO$3)</f>
        <v>0.81398052926069275</v>
      </c>
      <c r="EP128" s="15">
        <f ca="1">_xll.DBRW($B$3,$R$37,$R$38,$R$40,$R$41,$R$42,$Q128,EP$2,EP$4,EP$3)</f>
        <v>1</v>
      </c>
      <c r="EQ128" s="15">
        <f ca="1">_xll.DBRW($B$3,$R$37,$R$38,$R$40,$R$41,$R$42,$Q128,EQ$2,EQ$4,EQ$3)</f>
        <v>4.6696495664739883</v>
      </c>
      <c r="ER128" s="15">
        <f ca="1">_xll.DBRW($B$3,$R$37,$R$38,$R$40,$R$41,$R$42,$Q128,ER$2,ER$4,ER$3)</f>
        <v>2161808</v>
      </c>
      <c r="ES128" s="15">
        <f ca="1">_xll.DBRW($B$3,$R$37,$R$38,$R$40,$R$41,$R$42,$Q128,ES$2,ES$4,ES$3)</f>
        <v>2161808</v>
      </c>
      <c r="ET128" s="15">
        <f ca="1">_xll.DBRW($B$3,$R$37,$R$38,$R$40,$R$41,$R$42,$Q128,ET$2,ET$4,ET$3)</f>
        <v>0.814292008831077</v>
      </c>
      <c r="EU128" s="15">
        <f ca="1">_xll.DBRW($B$3,$R$37,$R$38,$R$40,$R$41,$R$42,$Q128,EU$2,EU$4,EU$3)</f>
        <v>1</v>
      </c>
      <c r="EV128" s="15">
        <f ca="1">_xll.DBRW($B$3,$R$37,$R$38,$R$40,$R$41,$R$42,$Q128,EV$2,EV$4,EV$3)</f>
        <v>4.5197048679575929</v>
      </c>
      <c r="EW128" s="15">
        <f ca="1">_xll.DBRW($B$3,$R$37,$R$38,$R$40,$R$41,$R$42,$Q128,EW$2,EW$4,EW$3)</f>
        <v>2426733</v>
      </c>
      <c r="EX128" s="15">
        <f ca="1">_xll.DBRW($B$3,$R$37,$R$38,$R$40,$R$41,$R$42,$Q128,EX$2,EX$4,EX$3)</f>
        <v>2426733</v>
      </c>
      <c r="EY128" s="15">
        <f ca="1">EO128-ET128</f>
        <v>-3.1147957038424323E-4</v>
      </c>
      <c r="EZ128" s="15">
        <f ca="1">EP128-EU128</f>
        <v>0</v>
      </c>
      <c r="FA128" s="15">
        <f ca="1">EQ128-EV128</f>
        <v>0.14994469851639547</v>
      </c>
      <c r="FB128" s="15">
        <f ca="1">IF(AND(ER128&lt;&gt;0,EW128&lt;&gt;0),-1*EY128*ER128,0)</f>
        <v>673.35902709322011</v>
      </c>
      <c r="FC128" s="15">
        <f ca="1">IF(AND(ER128&lt;&gt;0,EW128&lt;&gt;0,ES128&lt;&gt;0,EX128&lt;&gt;0),EZ128/EU128*$AC128,)</f>
        <v>0</v>
      </c>
      <c r="FD128" s="15">
        <f ca="1">IF(AND(ES128&lt;&gt;0,EX128&lt;&gt;0),FA128*EK128*ES128,)</f>
        <v>56503.83972144474</v>
      </c>
      <c r="FE128" s="15">
        <f ca="1">IF(AND(ER128&lt;&gt;0,EW128&lt;&gt;0,ES128&lt;&gt;0,EX128&lt;&gt;0),$AM128-FB128-FC128-FD128-FH128,)</f>
        <v>1896.8977131973661</v>
      </c>
      <c r="FF128" s="15">
        <f ca="1">IF(OR(ER128=0,EW128=0,ES128=0,EX128=0),$AM128-FB128-FC128-FD128-FH128,)</f>
        <v>0</v>
      </c>
      <c r="FG128" s="15">
        <f ca="1">SUM(FB128:FF128)</f>
        <v>59074.096461735324</v>
      </c>
      <c r="FH128" s="15">
        <f ca="1">IF($V128&lt;&gt;0,IF($V128&gt;0,$W128/$V128,-$W128/$V128))*$AH128</f>
        <v>157325.57300493016</v>
      </c>
      <c r="FI128" s="15">
        <f ca="1">SUM(FG128:FH128)</f>
        <v>216399.66946666548</v>
      </c>
      <c r="FJ128" s="20"/>
      <c r="FK128" s="85">
        <f ca="1">BL128+CK128+DJ128+EI128+FH128</f>
        <v>772635.99205442099</v>
      </c>
      <c r="FL128" s="21"/>
      <c r="FM128" s="22"/>
      <c r="FN128" s="104">
        <f ca="1">_xll.DBRW($B$3,$R$37,$R$38,$R$40,$R$41,$R$42,$Q128,FN$2,FN$4,FN$3)</f>
        <v>1003856.1099999986</v>
      </c>
      <c r="FO128" s="105">
        <f ca="1">IF(U128&lt;&gt;0,FN128/U128,0)</f>
        <v>9.9442047278476331E-2</v>
      </c>
      <c r="FP128" s="104">
        <f ca="1">_xll.DBRW($B$3,$R$37,$R$38,$R$40,$R$41,$R$42,$Q128,FP$2,FP$4,FP$3)</f>
        <v>1263513.7748818109</v>
      </c>
      <c r="FQ128" s="105">
        <f ca="1">IF(V128&lt;&gt;0,FP128/V128,0)</f>
        <v>0.11519878756378642</v>
      </c>
      <c r="FR128" s="86">
        <f ca="1">FN128-FP128</f>
        <v>-259657.66488181229</v>
      </c>
      <c r="FS128" s="103">
        <f ca="1">(FO128-FQ128)*100</f>
        <v>-1.5756740285310087</v>
      </c>
      <c r="FT128" s="23"/>
      <c r="FV128" s="37"/>
      <c r="FW128" s="37"/>
      <c r="FX128" s="37"/>
      <c r="FY128" s="37"/>
      <c r="FZ128" s="37"/>
      <c r="GA128" s="37"/>
      <c r="GB128" s="37"/>
      <c r="GC128" s="37"/>
      <c r="GD128" s="37"/>
      <c r="GE128" s="37"/>
      <c r="GF128" s="37"/>
      <c r="GG128" s="37"/>
      <c r="GH128" s="37"/>
    </row>
    <row r="129" spans="1:190" ht="15" hidden="1" customHeight="1" x14ac:dyDescent="0.25">
      <c r="A129">
        <f ca="1">IF(ROW()=ROW($A$60),0,1)</f>
        <v>1</v>
      </c>
      <c r="D129" s="30"/>
      <c r="E129" s="30"/>
      <c r="F129" s="30">
        <f ca="1">IF(A129&lt;&gt;0,IF((AO129+BN129+CM129+DL129+EK129)&lt;&gt;0,ROUND((1-(AO129+BN129+CM129+DL129+EK129))-FO129,5),"VERIF. ELIGIBILITE PMM"),"CHECK "&amp;D114)</f>
        <v>0</v>
      </c>
      <c r="G129" s="30"/>
      <c r="H129" s="30"/>
      <c r="I129" s="30"/>
      <c r="J129" s="30">
        <f ca="1">IF(A129&lt;&gt;0,IF((AP129+BO129+CN129+DM129+EL129)&lt;&gt;0,ROUND((1-(AP129+BO129+CN129+DM129+EL129))-FQ129,5),"VERIF. ELIGIBILITE PMM"),"CHECK "&amp;D115)</f>
        <v>0</v>
      </c>
      <c r="K129" s="30">
        <f ca="1">IF(A129&lt;&gt;0,ROUND(W129+AR129+BQ129+CP129+DO129+EN129+FK129-FR129,5),"CHECK ")</f>
        <v>0</v>
      </c>
      <c r="L129" s="4"/>
      <c r="M129" s="9"/>
      <c r="N129" s="10"/>
      <c r="O129" s="9"/>
      <c r="P129" s="11"/>
      <c r="Q129" s="130" t="s">
        <v>142</v>
      </c>
      <c r="R129" s="130"/>
      <c r="S129" s="12"/>
      <c r="T129" s="13"/>
      <c r="U129" s="84">
        <f ca="1">_xll.DBRW($B$3,$R$37,$R$38,$R$40,$R$41,$R$42,$Q129,U$2,U$4,U$3)</f>
        <v>20714921.900000002</v>
      </c>
      <c r="V129" s="84">
        <f ca="1">_xll.DBRW($B$3,$R$37,$R$38,$R$40,$R$41,$R$42,$Q129,V$2,V$4,V$3)</f>
        <v>21569367.163794268</v>
      </c>
      <c r="W129" s="85">
        <f ca="1">U129-V129</f>
        <v>-854445.26379426569</v>
      </c>
      <c r="X129" s="106">
        <f ca="1">IF(V129&lt;&gt;0,W129/V129,0)</f>
        <v>-3.9613830916120404E-2</v>
      </c>
      <c r="Y129" s="15">
        <f ca="1">_xll.DBRW($B$3,$R$37,$R$38,$R$40,$R$41,$R$42,$Q129,Y$2,Y$4,Y$3)</f>
        <v>-10984350.470000003</v>
      </c>
      <c r="Z129" s="15">
        <f ca="1">_xll.DBRW($B$3,$R$37,$R$38,$R$40,$R$41,$R$42,$Q129,Z$2,Z$4,Z$3)</f>
        <v>-1934095.1300000001</v>
      </c>
      <c r="AA129" s="15">
        <f ca="1">_xll.DBRW($B$3,$R$37,$R$38,$R$40,$R$41,$R$42,$Q129,AA$2,AA$4,AA$3)</f>
        <v>-1680605.59</v>
      </c>
      <c r="AB129" s="15">
        <f ca="1">_xll.DBRW($B$3,$R$37,$R$38,$R$40,$R$41,$R$42,$Q129,AB$2,AB$4,AB$3)</f>
        <v>-1586619.4699999997</v>
      </c>
      <c r="AC129" s="15">
        <f ca="1">_xll.DBRW($B$3,$R$37,$R$38,$R$40,$R$41,$R$42,$Q129,AC$2,AC$4,AC$3)</f>
        <v>-3864612.5200000009</v>
      </c>
      <c r="AD129" s="15">
        <f ca="1">_xll.DBRW($B$3,$R$37,$R$38,$R$40,$R$41,$R$42,$Q129,AD$2,AD$4,AD$3)</f>
        <v>-10782675.6219109</v>
      </c>
      <c r="AE129" s="15">
        <f ca="1">_xll.DBRW($B$3,$R$37,$R$38,$R$40,$R$41,$R$42,$Q129,AE$2,AE$4,AE$3)</f>
        <v>-1710615.30621529</v>
      </c>
      <c r="AF129" s="15">
        <f ca="1">_xll.DBRW($B$3,$R$37,$R$38,$R$40,$R$41,$R$42,$Q129,AF$2,AF$4,AF$3)</f>
        <v>-1953367.4250818358</v>
      </c>
      <c r="AG129" s="15">
        <f ca="1">_xll.DBRW($B$3,$R$37,$R$38,$R$40,$R$41,$R$42,$Q129,AG$2,AG$4,AG$3)</f>
        <v>-1777487.67</v>
      </c>
      <c r="AH129" s="15">
        <f ca="1">_xll.DBRW($B$3,$R$37,$R$38,$R$40,$R$41,$R$42,$Q129,AH$2,AH$4,AH$3)</f>
        <v>-3806480.1675306666</v>
      </c>
      <c r="AI129" s="15">
        <f ca="1">Y129-AD129</f>
        <v>-201674.84808910266</v>
      </c>
      <c r="AJ129" s="15">
        <f ca="1">Z129-AE129</f>
        <v>-223479.82378471014</v>
      </c>
      <c r="AK129" s="15">
        <f ca="1">AA129-AF129</f>
        <v>272761.83508183574</v>
      </c>
      <c r="AL129" s="15">
        <f ca="1">AB129-AG129</f>
        <v>190868.20000000019</v>
      </c>
      <c r="AM129" s="15">
        <f ca="1">AC129-AH129</f>
        <v>-58132.352469334379</v>
      </c>
      <c r="AN129" s="20"/>
      <c r="AO129" s="16">
        <f ca="1">_xll.DBRW($B$3,$R$37,$R$38,$R$40,$R$41,$R$42,$Q129,AO$2,AO$4,AO$3)</f>
        <v>0.53026270255935637</v>
      </c>
      <c r="AP129" s="16">
        <f ca="1">_xll.DBRW($B$3,$R$37,$R$38,$R$40,$R$41,$R$42,$Q129,AP$2,AP$4,AP$3)</f>
        <v>0.49990690686606676</v>
      </c>
      <c r="AQ129" s="17">
        <f ca="1">-(AO129-AP129)*100</f>
        <v>-3.0355795693289611</v>
      </c>
      <c r="AR129" s="14">
        <f ca="1">$Y129-$AD129-BL129</f>
        <v>-628817.93699885439</v>
      </c>
      <c r="AS129" s="18">
        <f ca="1">_xll.DBRW($B$3,$R$37,$R$38,$R$40,$R$41,$R$42,$Q129,AS$2,AS$4,AS$3)</f>
        <v>32.209479471657069</v>
      </c>
      <c r="AT129" s="19">
        <f ca="1">_xll.DBRW($B$3,$R$37,$R$38,$R$40,$R$41,$R$42,$Q129,AT$2,AT$4,AT$3)</f>
        <v>7.8732848755062937E-2</v>
      </c>
      <c r="AU129" s="18">
        <f ca="1">_xll.DBRW($B$3,$R$37,$R$38,$R$40,$R$41,$R$42,$Q129,AU$2,AU$4,AU$3)</f>
        <v>4.7824296588866968</v>
      </c>
      <c r="AV129" s="15">
        <f ca="1">_xll.DBRW($B$3,$R$37,$R$38,$R$40,$R$41,$R$42,$Q129,AV$2,AV$4,AV$3)</f>
        <v>341028.49999999994</v>
      </c>
      <c r="AW129" s="15">
        <f ca="1">_xll.DBRW($B$3,$R$37,$R$38,$R$40,$R$41,$R$42,$Q129,AW$2,AW$4,AW$3)</f>
        <v>4331464</v>
      </c>
      <c r="AX129" s="18">
        <f ca="1">_xll.DBRW($B$3,$R$37,$R$38,$R$40,$R$41,$R$42,$Q129,AX$2,AX$4,AX$3)</f>
        <v>27.038562764671923</v>
      </c>
      <c r="AY129" s="19">
        <f ca="1">_xll.DBRW($B$3,$R$37,$R$38,$R$40,$R$41,$R$42,$Q129,AY$2,AY$4,AY$3)</f>
        <v>8.1639315170563637E-2</v>
      </c>
      <c r="AZ129" s="18">
        <f ca="1">_xll.DBRW($B$3,$R$37,$R$38,$R$40,$R$41,$R$42,$Q129,AZ$2,AZ$4,AZ$3)</f>
        <v>4.4156416264428984</v>
      </c>
      <c r="BA129" s="15">
        <f ca="1">_xll.DBRW($B$3,$R$37,$R$38,$R$40,$R$41,$R$42,$Q129,BA$2,BA$4,BA$3)</f>
        <v>398788.786066667</v>
      </c>
      <c r="BB129" s="15">
        <f ca="1">_xll.DBRW($B$3,$R$37,$R$38,$R$40,$R$41,$R$42,$Q129,BB$2,BB$4,BB$3)</f>
        <v>4884763.9796280004</v>
      </c>
      <c r="BC129" s="18">
        <f ca="1">AS129-AX129</f>
        <v>5.170916706985146</v>
      </c>
      <c r="BD129" s="18">
        <f ca="1">AT129-AY129</f>
        <v>-2.9064664155006997E-3</v>
      </c>
      <c r="BE129" s="18">
        <f ca="1">AU129-AZ129</f>
        <v>0.36678803244379843</v>
      </c>
      <c r="BF129" s="15">
        <f ca="1">IF(AND(AV129&lt;&gt;0,BA129&lt;&gt;0),-1*BC129*AV129,0)</f>
        <v>-1763429.9682080837</v>
      </c>
      <c r="BG129" s="15">
        <f ca="1">IF(AND(AV129&lt;&gt;0,BA129&lt;&gt;0,AW129&lt;&gt;0,BB129&lt;&gt;0),BD129/AY129*$Y129,)</f>
        <v>391057.24576993554</v>
      </c>
      <c r="BH129" s="15">
        <f ca="1">IF(AND(AW129&lt;&gt;0,BB129&lt;&gt;0),BE129*AO129*AW129,)</f>
        <v>842443.81704137975</v>
      </c>
      <c r="BI129" s="15">
        <f ca="1">IF(AND(AV129&lt;&gt;0,BA129&lt;&gt;0,AW129&lt;&gt;0,BB129&lt;&gt;0),$AI129-BF129-BG129-BH129-BL129,)</f>
        <v>-98889.031602085975</v>
      </c>
      <c r="BJ129" s="15">
        <f ca="1">IF(OR(AV129=0,BA129=0,AW129=0,BB129=0),$AI129-BF129-BG129-BH129-BL129,)</f>
        <v>0</v>
      </c>
      <c r="BK129" s="15">
        <f ca="1">SUM(BF129:BJ129)</f>
        <v>-628817.93699885439</v>
      </c>
      <c r="BL129" s="15">
        <f ca="1">IF($V129&lt;&gt;0,IF($V129&gt;0,$W129/$V129,-$W129/$V129))*$AD129</f>
        <v>427143.08890975179</v>
      </c>
      <c r="BM129" s="15">
        <f ca="1">SUM(BK129:BL129)</f>
        <v>-201674.8480891026</v>
      </c>
      <c r="BN129" s="16">
        <f ca="1">_xll.DBRW($B$3,$R$37,$R$38,$R$40,$R$41,$R$42,$Q129,BN$2,BN$4,BN$3)</f>
        <v>9.3367242190761021E-2</v>
      </c>
      <c r="BO129" s="16">
        <f ca="1">_xll.DBRW($B$3,$R$37,$R$38,$R$40,$R$41,$R$42,$Q129,BO$2,BO$4,BO$3)</f>
        <v>7.9307626098863035E-2</v>
      </c>
      <c r="BP129" s="17">
        <f ca="1">-(BN129-BO129)*100</f>
        <v>-1.4059616091897986</v>
      </c>
      <c r="BQ129" s="14">
        <f ca="1">$Z129-$AE129-CK129</f>
        <v>-291243.8492876502</v>
      </c>
      <c r="BR129" s="15">
        <f ca="1">_xll.DBRW($B$3,$R$37,$R$38,$R$40,$R$41,$R$42,$Q129,BR$2,BR$4,BR$3)</f>
        <v>0.44652226822155278</v>
      </c>
      <c r="BS129" s="15">
        <f ca="1">_xll.DBRW($B$3,$R$37,$R$38,$R$40,$R$41,$R$42,$Q129,BS$2,BS$4,BS$3)</f>
        <v>1</v>
      </c>
      <c r="BT129" s="15">
        <f ca="1">_xll.DBRW($B$3,$R$37,$R$38,$R$40,$R$41,$R$42,$Q129,BT$2,BT$4,BT$3)</f>
        <v>4.7824296588866968</v>
      </c>
      <c r="BU129" s="15">
        <f ca="1">_xll.DBRW($B$3,$R$37,$R$38,$R$40,$R$41,$R$42,$Q129,BU$2,BU$4,BU$3)</f>
        <v>4331464</v>
      </c>
      <c r="BV129" s="15">
        <f ca="1">_xll.DBRW($B$3,$R$37,$R$38,$R$40,$R$41,$R$42,$Q129,BV$2,BV$4,BV$3)</f>
        <v>4331464</v>
      </c>
      <c r="BW129" s="15">
        <f ca="1">_xll.DBRW($B$3,$R$37,$R$38,$R$40,$R$41,$R$42,$Q129,BW$2,BW$4,BW$3)</f>
        <v>0.35019405509650881</v>
      </c>
      <c r="BX129" s="15">
        <f ca="1">_xll.DBRW($B$3,$R$37,$R$38,$R$40,$R$41,$R$42,$Q129,BX$2,BX$4,BX$3)</f>
        <v>1</v>
      </c>
      <c r="BY129" s="15">
        <f ca="1">_xll.DBRW($B$3,$R$37,$R$38,$R$40,$R$41,$R$42,$Q129,BY$2,BY$4,BY$3)</f>
        <v>4.4156416264428984</v>
      </c>
      <c r="BZ129" s="15">
        <f ca="1">_xll.DBRW($B$3,$R$37,$R$38,$R$40,$R$41,$R$42,$Q129,BZ$2,BZ$4,BZ$3)</f>
        <v>4884763.9796280004</v>
      </c>
      <c r="CA129" s="15">
        <f ca="1">_xll.DBRW($B$3,$R$37,$R$38,$R$40,$R$41,$R$42,$Q129,CA$2,CA$4,CA$3)</f>
        <v>4884763.9796280004</v>
      </c>
      <c r="CB129" s="15">
        <f ca="1">BR129-BW129</f>
        <v>9.6328213125043971E-2</v>
      </c>
      <c r="CC129" s="15">
        <f ca="1">BS129-BX129</f>
        <v>0</v>
      </c>
      <c r="CD129" s="15">
        <f ca="1">BT129-BY129</f>
        <v>0.36678803244379843</v>
      </c>
      <c r="CE129" s="15">
        <f ca="1">IF(AND(BU129&lt;&gt;0,BZ129&lt;&gt;0),-1*CB129*BU129,0)</f>
        <v>-417242.18733545544</v>
      </c>
      <c r="CF129" s="15">
        <f ca="1">IF(AND(BU129&lt;&gt;0,BZ129&lt;&gt;0,BV129&lt;&gt;0,CA129&lt;&gt;0),CC129/BX129*$Z129,)</f>
        <v>0</v>
      </c>
      <c r="CG129" s="15">
        <f ca="1">IF(AND(BV129&lt;&gt;0,CA129&lt;&gt;0),CD129*BN129*BV129,)</f>
        <v>148335.26008555549</v>
      </c>
      <c r="CH129" s="15">
        <f ca="1">IF(AND(BU129&lt;&gt;0,BZ129&lt;&gt;0,BV129&lt;&gt;0,CA129&lt;&gt;0),$AJ129-CE129-CF129-CG129-CK129,)</f>
        <v>-22336.922037750221</v>
      </c>
      <c r="CI129" s="15">
        <f ca="1">IF(OR(BU129=0,BZ129=0,BV129=0,CA129=0),$AJ129-CE129-CF129-CG129-CK129,)</f>
        <v>0</v>
      </c>
      <c r="CJ129" s="15">
        <f ca="1">SUM(CE129:CI129)</f>
        <v>-291243.8492876502</v>
      </c>
      <c r="CK129" s="15">
        <f ca="1">IF($V129&lt;&gt;0,IF($V129&gt;0,$W129/$V129,-$W129/$V129))*$AE129</f>
        <v>67764.025502940029</v>
      </c>
      <c r="CL129" s="15">
        <f ca="1">SUM(CJ129:CK129)</f>
        <v>-223479.82378471017</v>
      </c>
      <c r="CM129" s="16">
        <f ca="1">_xll.DBRW($B$3,$R$37,$R$38,$R$40,$R$41,$R$42,$Q129,CM$2,CM$4,CM$3)</f>
        <v>8.1130191951146083E-2</v>
      </c>
      <c r="CN129" s="16">
        <f ca="1">_xll.DBRW($B$3,$R$37,$R$38,$R$40,$R$41,$R$42,$Q129,CN$2,CN$4,CN$3)</f>
        <v>9.0562111083198754E-2</v>
      </c>
      <c r="CO129" s="17">
        <f ca="1">-(CM129-CN129)*100</f>
        <v>0.94319191320526707</v>
      </c>
      <c r="CP129" s="14">
        <f ca="1">$AA129-$AF129-DJ129</f>
        <v>195381.4681875864</v>
      </c>
      <c r="CQ129" s="15">
        <f ca="1">_xll.DBRW($B$3,$R$37,$R$38,$R$40,$R$41,$R$42,$Q129,CQ$2,CQ$4,CQ$3)</f>
        <v>1.0022837573127825</v>
      </c>
      <c r="CR129" s="15">
        <f ca="1">_xll.DBRW($B$3,$R$37,$R$38,$R$40,$R$41,$R$42,$Q129,CR$2,CR$4,CR$3)</f>
        <v>0.38711535868703978</v>
      </c>
      <c r="CS129" s="15">
        <f ca="1">_xll.DBRW($B$3,$R$37,$R$38,$R$40,$R$41,$R$42,$Q129,CS$2,CS$4,CS$3)</f>
        <v>4.7824296588866968</v>
      </c>
      <c r="CT129" s="15">
        <f ca="1">_xll.DBRW($B$3,$R$37,$R$38,$R$40,$R$41,$R$42,$Q129,CT$2,CT$4,CT$3)</f>
        <v>1676776.24</v>
      </c>
      <c r="CU129" s="15">
        <f ca="1">_xll.DBRW($B$3,$R$37,$R$38,$R$40,$R$41,$R$42,$Q129,CU$2,CU$4,CU$3)</f>
        <v>4331464</v>
      </c>
      <c r="CV129" s="15">
        <f ca="1">_xll.DBRW($B$3,$R$37,$R$38,$R$40,$R$41,$R$42,$Q129,CV$2,CV$4,CV$3)</f>
        <v>0.96629999999999872</v>
      </c>
      <c r="CW129" s="15">
        <f ca="1">_xll.DBRW($B$3,$R$37,$R$38,$R$40,$R$41,$R$42,$Q129,CW$2,CW$4,CW$3)</f>
        <v>0.41383610418867706</v>
      </c>
      <c r="CX129" s="15">
        <f ca="1">_xll.DBRW($B$3,$R$37,$R$38,$R$40,$R$41,$R$42,$Q129,CX$2,CX$4,CX$3)</f>
        <v>4.4156416264428984</v>
      </c>
      <c r="CY129" s="15">
        <f ca="1">_xll.DBRW($B$3,$R$37,$R$38,$R$40,$R$41,$R$42,$Q129,CY$2,CY$4,CY$3)</f>
        <v>2021491.6952104301</v>
      </c>
      <c r="CZ129" s="15">
        <f ca="1">_xll.DBRW($B$3,$R$37,$R$38,$R$40,$R$41,$R$42,$Q129,CZ$2,CZ$4,CZ$3)</f>
        <v>4884763.9796280004</v>
      </c>
      <c r="DA129" s="15">
        <f ca="1">CQ129-CV129</f>
        <v>3.5983757312783804E-2</v>
      </c>
      <c r="DB129" s="15">
        <f ca="1">CR129-CW129</f>
        <v>-2.6720745501637277E-2</v>
      </c>
      <c r="DC129" s="15">
        <f ca="1">CS129-CX129</f>
        <v>0.36678803244379843</v>
      </c>
      <c r="DD129" s="15">
        <f ca="1">IF(AND(CT129&lt;&gt;0,CY129&lt;&gt;0),-1*DA129*CT129,0)</f>
        <v>-60336.70928800213</v>
      </c>
      <c r="DE129" s="15">
        <f ca="1">IF(AND(CT129&lt;&gt;0,CY129&lt;&gt;0,CU129&lt;&gt;0,CZ129&lt;&gt;0),DB129/CW129*$AA129,)</f>
        <v>108514.05617945999</v>
      </c>
      <c r="DF129" s="15">
        <f ca="1">IF(AND(CU129&lt;&gt;0,CZ129&lt;&gt;0),DC129*CM129*CU129,)</f>
        <v>128893.90155999642</v>
      </c>
      <c r="DG129" s="15">
        <f ca="1">IF(AND(CT129&lt;&gt;0,CY129&lt;&gt;0,CU129&lt;&gt;0,CZ129&lt;&gt;0),$AK129-DD129-DE129-DF129-DJ129,)</f>
        <v>18310.219736132101</v>
      </c>
      <c r="DH129" s="15">
        <f ca="1">IF(OR(CT129=0,CY129=0,CU129=0,CZ129=0),$AK129-DD129-DE129-DF129-DJ129,)</f>
        <v>0</v>
      </c>
      <c r="DI129" s="15">
        <f ca="1">SUM(DD129:DH129)</f>
        <v>195381.46818758638</v>
      </c>
      <c r="DJ129" s="15">
        <f ca="1">IF($V129&lt;&gt;0,IF($V129&gt;0,$W129/$V129,-$W129/$V129))*$AF129</f>
        <v>77380.366894249339</v>
      </c>
      <c r="DK129" s="15">
        <f ca="1">SUM(DI129:DJ129)</f>
        <v>272761.83508183574</v>
      </c>
      <c r="DL129" s="16">
        <f ca="1">_xll.DBRW($B$3,$R$37,$R$38,$R$40,$R$41,$R$42,$Q129,DL$2,DL$4,DL$3)</f>
        <v>7.6593070331585453E-2</v>
      </c>
      <c r="DM129" s="16">
        <f ca="1">_xll.DBRW($B$3,$R$37,$R$38,$R$40,$R$41,$R$42,$Q129,DM$2,DM$4,DM$3)</f>
        <v>8.2407965727600993E-2</v>
      </c>
      <c r="DN129" s="17">
        <f ca="1">-(DL129-DM129)*100</f>
        <v>0.58148953960155403</v>
      </c>
      <c r="DO129" s="14">
        <f ca="1">$AB129-$AG129-EI129</f>
        <v>120455.10398513137</v>
      </c>
      <c r="DP129" s="15">
        <f ca="1">_xll.DBRW($B$3,$R$37,$R$38,$R$40,$R$41,$R$42,$Q129,DP$2,DP$4,DP$3)</f>
        <v>0.47457043467857124</v>
      </c>
      <c r="DQ129" s="15">
        <f ca="1">_xll.DBRW($B$3,$R$37,$R$38,$R$40,$R$41,$R$42,$Q129,DQ$2,DQ$4,DQ$3)</f>
        <v>0.77185796765250736</v>
      </c>
      <c r="DR129" s="15">
        <f ca="1">_xll.DBRW($B$3,$R$37,$R$38,$R$40,$R$41,$R$42,$Q129,DR$2,DR$4,DR$3)</f>
        <v>4.7824296588866968</v>
      </c>
      <c r="DS129" s="15">
        <f ca="1">_xll.DBRW($B$3,$R$37,$R$38,$R$40,$R$41,$R$42,$Q129,DS$2,DS$4,DS$3)</f>
        <v>3343275</v>
      </c>
      <c r="DT129" s="15">
        <f ca="1">_xll.DBRW($B$3,$R$37,$R$38,$R$40,$R$41,$R$42,$Q129,DT$2,DT$4,DT$3)</f>
        <v>4331464</v>
      </c>
      <c r="DU129" s="15">
        <f ca="1">_xll.DBRW($B$3,$R$37,$R$38,$R$40,$R$41,$R$42,$Q129,DU$2,DU$4,DU$3)</f>
        <v>0.47761319914391781</v>
      </c>
      <c r="DV129" s="15">
        <f ca="1">_xll.DBRW($B$3,$R$37,$R$38,$R$40,$R$41,$R$42,$Q129,DV$2,DV$4,DV$3)</f>
        <v>0.76188020864897943</v>
      </c>
      <c r="DW129" s="15">
        <f ca="1">_xll.DBRW($B$3,$R$37,$R$38,$R$40,$R$41,$R$42,$Q129,DW$2,DW$4,DW$3)</f>
        <v>4.4156416264428984</v>
      </c>
      <c r="DX129" s="15">
        <f ca="1">_xll.DBRW($B$3,$R$37,$R$38,$R$40,$R$41,$R$42,$Q129,DX$2,DX$4,DX$3)</f>
        <v>3721605</v>
      </c>
      <c r="DY129" s="15">
        <f ca="1">_xll.DBRW($B$3,$R$37,$R$38,$R$40,$R$41,$R$42,$Q129,DY$2,DY$4,DY$3)</f>
        <v>4884763.9796280004</v>
      </c>
      <c r="DZ129" s="15">
        <f ca="1">DP129-DU129</f>
        <v>-3.0427644653465702E-3</v>
      </c>
      <c r="EA129" s="15">
        <f ca="1">DQ129-DV129</f>
        <v>9.9777590035279307E-3</v>
      </c>
      <c r="EB129" s="15">
        <f ca="1">DR129-DW129</f>
        <v>0.36678803244379843</v>
      </c>
      <c r="EC129" s="15">
        <f ca="1">IF(AND(DS129&lt;&gt;0,DX129&lt;&gt;0),-1*DZ129*DS129,0)</f>
        <v>10172.798367881554</v>
      </c>
      <c r="ED129" s="15">
        <f ca="1">IF(AND(DS129&lt;&gt;0,DX129&lt;&gt;0,DT129&lt;&gt;0,DY129&lt;&gt;0),EA129/DV129*$AB129,)</f>
        <v>-20778.734664912361</v>
      </c>
      <c r="EE129" s="15">
        <f ca="1">IF(AND(DT129&lt;&gt;0,DY129&lt;&gt;0),EB129*DL129*DT129,)</f>
        <v>121685.64414887712</v>
      </c>
      <c r="EF129" s="15">
        <f ca="1">IF(AND(DS129&lt;&gt;0,DX129&lt;&gt;0,DT129&lt;&gt;0,DY129&lt;&gt;0),$AL129-EC129-ED129-EE129-EI129,)</f>
        <v>9375.3961332850449</v>
      </c>
      <c r="EG129" s="15">
        <f ca="1">IF(OR(DS129=0,DX129=0,DT129=0,DY129=0),$AL129-EC129-ED129-EE129-EI129,)</f>
        <v>0</v>
      </c>
      <c r="EH129" s="15">
        <f ca="1">SUM(EC129:EG129)</f>
        <v>120455.10398513137</v>
      </c>
      <c r="EI129" s="15">
        <f ca="1">IF($V129&lt;&gt;0,IF($V129&gt;0,$W129/$V129,-$W129/$V129))*$AG129</f>
        <v>70413.096014868817</v>
      </c>
      <c r="EJ129" s="15">
        <f ca="1">SUM(EH129:EI129)</f>
        <v>190868.20000000019</v>
      </c>
      <c r="EK129" s="16">
        <f ca="1">_xll.DBRW($B$3,$R$37,$R$38,$R$40,$R$41,$R$42,$Q129,EK$2,EK$4,EK$3)</f>
        <v>0.18656177120320205</v>
      </c>
      <c r="EL129" s="16">
        <f ca="1">_xll.DBRW($B$3,$R$37,$R$38,$R$40,$R$41,$R$42,$Q129,EL$2,EL$4,EL$3)</f>
        <v>0.17647620992423538</v>
      </c>
      <c r="EM129" s="17">
        <f ca="1">-(EK129-EL129)*100</f>
        <v>-1.0085561278966675</v>
      </c>
      <c r="EN129" s="14">
        <f ca="1">$AC129-$AH129-FH129</f>
        <v>-208921.61421145988</v>
      </c>
      <c r="EO129" s="15">
        <f ca="1">_xll.DBRW($B$3,$R$37,$R$38,$R$40,$R$41,$R$42,$Q129,EO$2,EO$4,EO$3)</f>
        <v>0.89221854781662746</v>
      </c>
      <c r="EP129" s="15">
        <f ca="1">_xll.DBRW($B$3,$R$37,$R$38,$R$40,$R$41,$R$42,$Q129,EP$2,EP$4,EP$3)</f>
        <v>1</v>
      </c>
      <c r="EQ129" s="15">
        <f ca="1">_xll.DBRW($B$3,$R$37,$R$38,$R$40,$R$41,$R$42,$Q129,EQ$2,EQ$4,EQ$3)</f>
        <v>4.7824296588866968</v>
      </c>
      <c r="ER129" s="15">
        <f ca="1">_xll.DBRW($B$3,$R$37,$R$38,$R$40,$R$41,$R$42,$Q129,ER$2,ER$4,ER$3)</f>
        <v>4331464</v>
      </c>
      <c r="ES129" s="15">
        <f ca="1">_xll.DBRW($B$3,$R$37,$R$38,$R$40,$R$41,$R$42,$Q129,ES$2,ES$4,ES$3)</f>
        <v>4331464</v>
      </c>
      <c r="ET129" s="15">
        <f ca="1">_xll.DBRW($B$3,$R$37,$R$38,$R$40,$R$41,$R$42,$Q129,ET$2,ET$4,ET$3)</f>
        <v>0.779255698618329</v>
      </c>
      <c r="EU129" s="15">
        <f ca="1">_xll.DBRW($B$3,$R$37,$R$38,$R$40,$R$41,$R$42,$Q129,EU$2,EU$4,EU$3)</f>
        <v>1</v>
      </c>
      <c r="EV129" s="15">
        <f ca="1">_xll.DBRW($B$3,$R$37,$R$38,$R$40,$R$41,$R$42,$Q129,EV$2,EV$4,EV$3)</f>
        <v>4.4156416264428984</v>
      </c>
      <c r="EW129" s="15">
        <f ca="1">_xll.DBRW($B$3,$R$37,$R$38,$R$40,$R$41,$R$42,$Q129,EW$2,EW$4,EW$3)</f>
        <v>4884763.9796280004</v>
      </c>
      <c r="EX129" s="15">
        <f ca="1">_xll.DBRW($B$3,$R$37,$R$38,$R$40,$R$41,$R$42,$Q129,EX$2,EX$4,EX$3)</f>
        <v>4884763.9796280004</v>
      </c>
      <c r="EY129" s="15">
        <f ca="1">EO129-ET129</f>
        <v>0.11296284919829847</v>
      </c>
      <c r="EZ129" s="15">
        <f ca="1">EP129-EU129</f>
        <v>0</v>
      </c>
      <c r="FA129" s="15">
        <f ca="1">EQ129-EV129</f>
        <v>0.36678803244379843</v>
      </c>
      <c r="FB129" s="15">
        <f ca="1">IF(AND(ER129&lt;&gt;0,EW129&lt;&gt;0),-1*EY129*ER129,0)</f>
        <v>-489294.51463985868</v>
      </c>
      <c r="FC129" s="15">
        <f ca="1">IF(AND(ER129&lt;&gt;0,EW129&lt;&gt;0,ES129&lt;&gt;0,EX129&lt;&gt;0),EZ129/EU129*$AC129,)</f>
        <v>0</v>
      </c>
      <c r="FD129" s="15">
        <f ca="1">IF(AND(ES129&lt;&gt;0,EX129&lt;&gt;0),FA129*EK129*ES129,)</f>
        <v>296396.12570871535</v>
      </c>
      <c r="FE129" s="15">
        <f ca="1">IF(AND(ER129&lt;&gt;0,EW129&lt;&gt;0,ES129&lt;&gt;0,EX129&lt;&gt;0),$AM129-FB129-FC129-FD129-FH129,)</f>
        <v>-16023.225280316547</v>
      </c>
      <c r="FF129" s="15">
        <f ca="1">IF(OR(ER129=0,EW129=0,ES129=0,EX129=0),$AM129-FB129-FC129-FD129-FH129,)</f>
        <v>0</v>
      </c>
      <c r="FG129" s="15">
        <f ca="1">SUM(FB129:FF129)</f>
        <v>-208921.61421145988</v>
      </c>
      <c r="FH129" s="15">
        <f ca="1">IF($V129&lt;&gt;0,IF($V129&gt;0,$W129/$V129,-$W129/$V129))*$AH129</f>
        <v>150789.2617421255</v>
      </c>
      <c r="FI129" s="15">
        <f ca="1">SUM(FG129:FH129)</f>
        <v>-58132.352469334379</v>
      </c>
      <c r="FJ129" s="20"/>
      <c r="FK129" s="85">
        <f ca="1">BL129+CK129+DJ129+EI129+FH129</f>
        <v>793489.83906393545</v>
      </c>
      <c r="FL129" s="21"/>
      <c r="FM129" s="22"/>
      <c r="FN129" s="104">
        <f ca="1">_xll.DBRW($B$3,$R$37,$R$38,$R$40,$R$41,$R$42,$Q129,FN$2,FN$4,FN$3)</f>
        <v>664638.71999999834</v>
      </c>
      <c r="FO129" s="105">
        <f ca="1">IF(U129&lt;&gt;0,FN129/U129,0)</f>
        <v>3.2085021763948736E-2</v>
      </c>
      <c r="FP129" s="104">
        <f ca="1">_xll.DBRW($B$3,$R$37,$R$38,$R$40,$R$41,$R$42,$Q129,FP$2,FP$4,FP$3)</f>
        <v>1538740.9730555776</v>
      </c>
      <c r="FQ129" s="105">
        <f ca="1">IF(V129&lt;&gt;0,FP129/V129,0)</f>
        <v>7.1339180300035179E-2</v>
      </c>
      <c r="FR129" s="86">
        <f ca="1">FN129-FP129</f>
        <v>-874102.25305557926</v>
      </c>
      <c r="FS129" s="103">
        <f ca="1">(FO129-FQ129)*100</f>
        <v>-3.9254158536086443</v>
      </c>
      <c r="FT129" s="23"/>
      <c r="FV129" s="37"/>
      <c r="FW129" s="37"/>
      <c r="FX129" s="37"/>
      <c r="FY129" s="37"/>
      <c r="FZ129" s="37"/>
      <c r="GA129" s="37"/>
      <c r="GB129" s="37"/>
      <c r="GC129" s="37"/>
      <c r="GD129" s="37"/>
      <c r="GE129" s="37"/>
      <c r="GF129" s="37"/>
      <c r="GG129" s="37"/>
      <c r="GH129" s="37"/>
    </row>
    <row r="130" spans="1:190" ht="15" hidden="1" customHeight="1" x14ac:dyDescent="0.25">
      <c r="A130">
        <f ca="1">IF(ROW()=ROW($A$60),0,1)</f>
        <v>1</v>
      </c>
      <c r="D130" s="30"/>
      <c r="E130" s="30"/>
      <c r="F130" s="30">
        <f ca="1">IF(A130&lt;&gt;0,IF((AO130+BN130+CM130+DL130+EK130)&lt;&gt;0,ROUND((1-(AO130+BN130+CM130+DL130+EK130))-FO130,5),"VERIF. ELIGIBILITE PMM"),"CHECK "&amp;D115)</f>
        <v>0</v>
      </c>
      <c r="G130" s="30"/>
      <c r="H130" s="30"/>
      <c r="I130" s="30"/>
      <c r="J130" s="30">
        <f ca="1">IF(A130&lt;&gt;0,IF((AP130+BO130+CN130+DM130+EL130)&lt;&gt;0,ROUND((1-(AP130+BO130+CN130+DM130+EL130))-FQ130,5),"VERIF. ELIGIBILITE PMM"),"CHECK "&amp;D116)</f>
        <v>0</v>
      </c>
      <c r="K130" s="30">
        <f ca="1">IF(A130&lt;&gt;0,ROUND(W130+AR130+BQ130+CP130+DO130+EN130+FK130-FR130,5),"CHECK ")</f>
        <v>0</v>
      </c>
      <c r="L130" s="4"/>
      <c r="M130" s="9"/>
      <c r="N130" s="10"/>
      <c r="O130" s="9"/>
      <c r="P130" s="11"/>
      <c r="Q130" s="130" t="s">
        <v>237</v>
      </c>
      <c r="R130" s="130"/>
      <c r="S130" s="12"/>
      <c r="T130" s="13"/>
      <c r="U130" s="84">
        <f ca="1">_xll.DBRW($B$3,$R$37,$R$38,$R$40,$R$41,$R$42,$Q130,U$2,U$4,U$3)</f>
        <v>6551264</v>
      </c>
      <c r="V130" s="84">
        <f ca="1">_xll.DBRW($B$3,$R$37,$R$38,$R$40,$R$41,$R$42,$Q130,V$2,V$4,V$3)</f>
        <v>7398848</v>
      </c>
      <c r="W130" s="85">
        <f ca="1">U130-V130</f>
        <v>-847584</v>
      </c>
      <c r="X130" s="106">
        <f ca="1">IF(V130&lt;&gt;0,W130/V130,0)</f>
        <v>-0.1145562119940834</v>
      </c>
      <c r="Y130" s="15">
        <f ca="1">_xll.DBRW($B$3,$R$37,$R$38,$R$40,$R$41,$R$42,$Q130,Y$2,Y$4,Y$3)</f>
        <v>-2846992</v>
      </c>
      <c r="Z130" s="15">
        <f ca="1">_xll.DBRW($B$3,$R$37,$R$38,$R$40,$R$41,$R$42,$Q130,Z$2,Z$4,Z$3)</f>
        <v>-815683</v>
      </c>
      <c r="AA130" s="15">
        <f ca="1">_xll.DBRW($B$3,$R$37,$R$38,$R$40,$R$41,$R$42,$Q130,AA$2,AA$4,AA$3)</f>
        <v>-696412</v>
      </c>
      <c r="AB130" s="15">
        <f ca="1">_xll.DBRW($B$3,$R$37,$R$38,$R$40,$R$41,$R$42,$Q130,AB$2,AB$4,AB$3)</f>
        <v>-815413</v>
      </c>
      <c r="AC130" s="15">
        <f ca="1">_xll.DBRW($B$3,$R$37,$R$38,$R$40,$R$41,$R$42,$Q130,AC$2,AC$4,AC$3)</f>
        <v>-762117</v>
      </c>
      <c r="AD130" s="15">
        <f ca="1">_xll.DBRW($B$3,$R$37,$R$38,$R$40,$R$41,$R$42,$Q130,AD$2,AD$4,AD$3)</f>
        <v>-3153594</v>
      </c>
      <c r="AE130" s="15">
        <f ca="1">_xll.DBRW($B$3,$R$37,$R$38,$R$40,$R$41,$R$42,$Q130,AE$2,AE$4,AE$3)</f>
        <v>-881844</v>
      </c>
      <c r="AF130" s="15">
        <f ca="1">_xll.DBRW($B$3,$R$37,$R$38,$R$40,$R$41,$R$42,$Q130,AF$2,AF$4,AF$3)</f>
        <v>-777529</v>
      </c>
      <c r="AG130" s="15">
        <f ca="1">_xll.DBRW($B$3,$R$37,$R$38,$R$40,$R$41,$R$42,$Q130,AG$2,AG$4,AG$3)</f>
        <v>-927320</v>
      </c>
      <c r="AH130" s="15">
        <f ca="1">_xll.DBRW($B$3,$R$37,$R$38,$R$40,$R$41,$R$42,$Q130,AH$2,AH$4,AH$3)</f>
        <v>-667634</v>
      </c>
      <c r="AI130" s="15">
        <f ca="1">Y130-AD130</f>
        <v>306602</v>
      </c>
      <c r="AJ130" s="15">
        <f ca="1">Z130-AE130</f>
        <v>66161</v>
      </c>
      <c r="AK130" s="15">
        <f ca="1">AA130-AF130</f>
        <v>81117</v>
      </c>
      <c r="AL130" s="15">
        <f ca="1">AB130-AG130</f>
        <v>111907</v>
      </c>
      <c r="AM130" s="15">
        <f ca="1">AC130-AH130</f>
        <v>-94483</v>
      </c>
      <c r="AN130" s="20"/>
      <c r="AO130" s="16">
        <f ca="1">_xll.DBRW($B$3,$R$37,$R$38,$R$40,$R$41,$R$42,$Q130,AO$2,AO$4,AO$3)</f>
        <v>0.43457140484645407</v>
      </c>
      <c r="AP130" s="16">
        <f ca="1">_xll.DBRW($B$3,$R$37,$R$38,$R$40,$R$41,$R$42,$Q130,AP$2,AP$4,AP$3)</f>
        <v>0.42622770463726245</v>
      </c>
      <c r="AQ130" s="17">
        <f ca="1">-(AO130-AP130)*100</f>
        <v>-0.83437002091916179</v>
      </c>
      <c r="AR130" s="14">
        <f ca="1">$Y130-$AD130-BL130</f>
        <v>-54661.782807269483</v>
      </c>
      <c r="AS130" s="18">
        <f ca="1">_xll.DBRW($B$3,$R$37,$R$38,$R$40,$R$41,$R$42,$Q130,AS$2,AS$4,AS$3)</f>
        <v>14.676729559748427</v>
      </c>
      <c r="AT130" s="19">
        <f ca="1">_xll.DBRW($B$3,$R$37,$R$38,$R$40,$R$41,$R$42,$Q130,AT$2,AT$4,AT$3)</f>
        <v>1.5097364693429633</v>
      </c>
      <c r="AU130" s="18">
        <f ca="1">_xll.DBRW($B$3,$R$37,$R$38,$R$40,$R$41,$R$42,$Q130,AU$2,AU$4,AU$3)</f>
        <v>50.988154351446852</v>
      </c>
      <c r="AV130" s="15">
        <f ca="1">_xll.DBRW($B$3,$R$37,$R$38,$R$40,$R$41,$R$42,$Q130,AV$2,AV$4,AV$3)</f>
        <v>193980</v>
      </c>
      <c r="AW130" s="15">
        <f ca="1">_xll.DBRW($B$3,$R$37,$R$38,$R$40,$R$41,$R$42,$Q130,AW$2,AW$4,AW$3)</f>
        <v>128486</v>
      </c>
      <c r="AX130" s="18">
        <f ca="1">_xll.DBRW($B$3,$R$37,$R$38,$R$40,$R$41,$R$42,$Q130,AX$2,AX$4,AX$3)</f>
        <v>14.253467780936584</v>
      </c>
      <c r="AY130" s="19">
        <f ca="1">_xll.DBRW($B$3,$R$37,$R$38,$R$40,$R$41,$R$42,$Q130,AY$2,AY$4,AY$3)</f>
        <v>1.4399955742708936</v>
      </c>
      <c r="AZ130" s="18">
        <f ca="1">_xll.DBRW($B$3,$R$37,$R$38,$R$40,$R$41,$R$42,$Q130,AZ$2,AZ$4,AZ$3)</f>
        <v>48.154848451320234</v>
      </c>
      <c r="BA130" s="15">
        <f ca="1">_xll.DBRW($B$3,$R$37,$R$38,$R$40,$R$41,$R$42,$Q130,BA$2,BA$4,BA$3)</f>
        <v>221251</v>
      </c>
      <c r="BB130" s="15">
        <f ca="1">_xll.DBRW($B$3,$R$37,$R$38,$R$40,$R$41,$R$42,$Q130,BB$2,BB$4,BB$3)</f>
        <v>153647</v>
      </c>
      <c r="BC130" s="18">
        <f ca="1">AS130-AX130</f>
        <v>0.42326177881184357</v>
      </c>
      <c r="BD130" s="18">
        <f ca="1">AT130-AY130</f>
        <v>6.9740895072069709E-2</v>
      </c>
      <c r="BE130" s="18">
        <f ca="1">AU130-AZ130</f>
        <v>2.8333059001266179</v>
      </c>
      <c r="BF130" s="15">
        <f ca="1">IF(AND(AV130&lt;&gt;0,BA130&lt;&gt;0),-1*BC130*AV130,0)</f>
        <v>-82104.319853921421</v>
      </c>
      <c r="BG130" s="15">
        <f ca="1">IF(AND(AV130&lt;&gt;0,BA130&lt;&gt;0,AW130&lt;&gt;0,BB130&lt;&gt;0),BD130/AY130*$Y130,)</f>
        <v>-137883.59762393971</v>
      </c>
      <c r="BH130" s="15">
        <f ca="1">IF(AND(AW130&lt;&gt;0,BB130&lt;&gt;0),BE130*AO130*AW130,)</f>
        <v>158201.43587888835</v>
      </c>
      <c r="BI130" s="15">
        <f ca="1">IF(AND(AV130&lt;&gt;0,BA130&lt;&gt;0,AW130&lt;&gt;0,BB130&lt;&gt;0),$AI130-BF130-BG130-BH130-BL130,)</f>
        <v>7124.6987917033257</v>
      </c>
      <c r="BJ130" s="15">
        <f ca="1">IF(OR(AV130=0,BA130=0,AW130=0,BB130=0),$AI130-BF130-BG130-BH130-BL130,)</f>
        <v>0</v>
      </c>
      <c r="BK130" s="15">
        <f ca="1">SUM(BF130:BJ130)</f>
        <v>-54661.782807269454</v>
      </c>
      <c r="BL130" s="15">
        <f ca="1">IF($V130&lt;&gt;0,IF($V130&gt;0,$W130/$V130,-$W130/$V130))*$AD130</f>
        <v>361263.78280726948</v>
      </c>
      <c r="BM130" s="15">
        <f ca="1">SUM(BK130:BL130)</f>
        <v>306602</v>
      </c>
      <c r="BN130" s="16">
        <f ca="1">_xll.DBRW($B$3,$R$37,$R$38,$R$40,$R$41,$R$42,$Q130,BN$2,BN$4,BN$3)</f>
        <v>0.12450772858489598</v>
      </c>
      <c r="BO130" s="16">
        <f ca="1">_xll.DBRW($B$3,$R$37,$R$38,$R$40,$R$41,$R$42,$Q130,BO$2,BO$4,BO$3)</f>
        <v>0.11918666257233558</v>
      </c>
      <c r="BP130" s="17">
        <f ca="1">-(BN130-BO130)*100</f>
        <v>-0.53210660125603959</v>
      </c>
      <c r="BQ130" s="14">
        <f ca="1">$Z130-$AE130-CK130</f>
        <v>-34859.708209710487</v>
      </c>
      <c r="BR130" s="15">
        <f ca="1">_xll.DBRW($B$3,$R$37,$R$38,$R$40,$R$41,$R$42,$Q130,BR$2,BR$4,BR$3)</f>
        <v>0.26681733311874978</v>
      </c>
      <c r="BS130" s="15">
        <f ca="1">_xll.DBRW($B$3,$R$37,$R$38,$R$40,$R$41,$R$42,$Q130,BS$2,BS$4,BS$3)</f>
        <v>23.793129212521208</v>
      </c>
      <c r="BT130" s="15">
        <f ca="1">_xll.DBRW($B$3,$R$37,$R$38,$R$40,$R$41,$R$42,$Q130,BT$2,BT$4,BT$3)</f>
        <v>50.988154351446852</v>
      </c>
      <c r="BU130" s="15">
        <f ca="1">_xll.DBRW($B$3,$R$37,$R$38,$R$40,$R$41,$R$42,$Q130,BU$2,BU$4,BU$3)</f>
        <v>3057084</v>
      </c>
      <c r="BV130" s="15">
        <f ca="1">_xll.DBRW($B$3,$R$37,$R$38,$R$40,$R$41,$R$42,$Q130,BV$2,BV$4,BV$3)</f>
        <v>128486</v>
      </c>
      <c r="BW130" s="15">
        <f ca="1">_xll.DBRW($B$3,$R$37,$R$38,$R$40,$R$41,$R$42,$Q130,BW$2,BW$4,BW$3)</f>
        <v>0.24193669190990133</v>
      </c>
      <c r="BX130" s="15">
        <f ca="1">_xll.DBRW($B$3,$R$37,$R$38,$R$40,$R$41,$R$42,$Q130,BX$2,BX$4,BX$3)</f>
        <v>23.722799664165262</v>
      </c>
      <c r="BY130" s="15">
        <f ca="1">_xll.DBRW($B$3,$R$37,$R$38,$R$40,$R$41,$R$42,$Q130,BY$2,BY$4,BY$3)</f>
        <v>48.154848451320234</v>
      </c>
      <c r="BZ130" s="15">
        <f ca="1">_xll.DBRW($B$3,$R$37,$R$38,$R$40,$R$41,$R$42,$Q130,BZ$2,BZ$4,BZ$3)</f>
        <v>3644937</v>
      </c>
      <c r="CA130" s="15">
        <f ca="1">_xll.DBRW($B$3,$R$37,$R$38,$R$40,$R$41,$R$42,$Q130,CA$2,CA$4,CA$3)</f>
        <v>153647</v>
      </c>
      <c r="CB130" s="15">
        <f ca="1">BR130-BW130</f>
        <v>2.4880641208848447E-2</v>
      </c>
      <c r="CC130" s="15">
        <f ca="1">BS130-BX130</f>
        <v>7.0329548355946514E-2</v>
      </c>
      <c r="CD130" s="15">
        <f ca="1">BT130-BY130</f>
        <v>2.8333059001266179</v>
      </c>
      <c r="CE130" s="15">
        <f ca="1">IF(AND(BU130&lt;&gt;0,BZ130&lt;&gt;0),-1*CB130*BU130,0)</f>
        <v>-76062.210149311242</v>
      </c>
      <c r="CF130" s="15">
        <f ca="1">IF(AND(BU130&lt;&gt;0,BZ130&lt;&gt;0,BV130&lt;&gt;0,CA130&lt;&gt;0),CC130/BX130*$Z130,)</f>
        <v>-2418.2060213693621</v>
      </c>
      <c r="CG130" s="15">
        <f ca="1">IF(AND(BV130&lt;&gt;0,CA130&lt;&gt;0),CD130*BN130*BV130,)</f>
        <v>45325.811179658835</v>
      </c>
      <c r="CH130" s="15">
        <f ca="1">IF(AND(BU130&lt;&gt;0,BZ130&lt;&gt;0,BV130&lt;&gt;0,CA130&lt;&gt;0),$AJ130-CE130-CF130-CG130-CK130,)</f>
        <v>-1705.1032186887169</v>
      </c>
      <c r="CI130" s="15">
        <f ca="1">IF(OR(BU130=0,BZ130=0,BV130=0,CA130=0),$AJ130-CE130-CF130-CG130-CK130,)</f>
        <v>0</v>
      </c>
      <c r="CJ130" s="15">
        <f ca="1">SUM(CE130:CI130)</f>
        <v>-34859.708209710487</v>
      </c>
      <c r="CK130" s="15">
        <f ca="1">IF($V130&lt;&gt;0,IF($V130&gt;0,$W130/$V130,-$W130/$V130))*$AE130</f>
        <v>101020.70820971049</v>
      </c>
      <c r="CL130" s="15">
        <f ca="1">SUM(CJ130:CK130)</f>
        <v>66161</v>
      </c>
      <c r="CM130" s="16">
        <f ca="1">_xll.DBRW($B$3,$R$37,$R$38,$R$40,$R$41,$R$42,$Q130,CM$2,CM$4,CM$3)</f>
        <v>0.10630192891020725</v>
      </c>
      <c r="CN130" s="16">
        <f ca="1">_xll.DBRW($B$3,$R$37,$R$38,$R$40,$R$41,$R$42,$Q130,CN$2,CN$4,CN$3)</f>
        <v>0.10508784610793465</v>
      </c>
      <c r="CO130" s="17">
        <f ca="1">-(CM130-CN130)*100</f>
        <v>-0.12140828022726008</v>
      </c>
      <c r="CP130" s="14">
        <f ca="1">$AA130-$AF130-DJ130</f>
        <v>-7953.7769555476698</v>
      </c>
      <c r="CQ130" s="15">
        <f ca="1">_xll.DBRW($B$3,$R$37,$R$38,$R$40,$R$41,$R$42,$Q130,CQ$2,CQ$4,CQ$3)</f>
        <v>0.73034683535807776</v>
      </c>
      <c r="CR130" s="15">
        <f ca="1">_xll.DBRW($B$3,$R$37,$R$38,$R$40,$R$41,$R$42,$Q130,CR$2,CR$4,CR$3)</f>
        <v>7.4213221673956697</v>
      </c>
      <c r="CS130" s="15">
        <f ca="1">_xll.DBRW($B$3,$R$37,$R$38,$R$40,$R$41,$R$42,$Q130,CS$2,CS$4,CS$3)</f>
        <v>50.988154351446852</v>
      </c>
      <c r="CT130" s="15">
        <f ca="1">_xll.DBRW($B$3,$R$37,$R$38,$R$40,$R$41,$R$42,$Q130,CT$2,CT$4,CT$3)</f>
        <v>953536</v>
      </c>
      <c r="CU130" s="15">
        <f ca="1">_xll.DBRW($B$3,$R$37,$R$38,$R$40,$R$41,$R$42,$Q130,CU$2,CU$4,CU$3)</f>
        <v>128486</v>
      </c>
      <c r="CV130" s="15">
        <f ca="1">_xll.DBRW($B$3,$R$37,$R$38,$R$40,$R$41,$R$42,$Q130,CV$2,CV$4,CV$3)</f>
        <v>0.69695850584840668</v>
      </c>
      <c r="CW130" s="15">
        <f ca="1">_xll.DBRW($B$3,$R$37,$R$38,$R$40,$R$41,$R$42,$Q130,CW$2,CW$4,CW$3)</f>
        <v>7.2608186297161676</v>
      </c>
      <c r="CX130" s="15">
        <f ca="1">_xll.DBRW($B$3,$R$37,$R$38,$R$40,$R$41,$R$42,$Q130,CX$2,CX$4,CX$3)</f>
        <v>48.154848451320234</v>
      </c>
      <c r="CY130" s="15">
        <f ca="1">_xll.DBRW($B$3,$R$37,$R$38,$R$40,$R$41,$R$42,$Q130,CY$2,CY$4,CY$3)</f>
        <v>1115603</v>
      </c>
      <c r="CZ130" s="15">
        <f ca="1">_xll.DBRW($B$3,$R$37,$R$38,$R$40,$R$41,$R$42,$Q130,CZ$2,CZ$4,CZ$3)</f>
        <v>153647</v>
      </c>
      <c r="DA130" s="15">
        <f ca="1">CQ130-CV130</f>
        <v>3.3388329509671077E-2</v>
      </c>
      <c r="DB130" s="15">
        <f ca="1">CR130-CW130</f>
        <v>0.1605035376795021</v>
      </c>
      <c r="DC130" s="15">
        <f ca="1">CS130-CX130</f>
        <v>2.8333059001266179</v>
      </c>
      <c r="DD130" s="15">
        <f ca="1">IF(AND(CT130&lt;&gt;0,CY130&lt;&gt;0),-1*DA130*CT130,0)</f>
        <v>-31836.974167333719</v>
      </c>
      <c r="DE130" s="15">
        <f ca="1">IF(AND(CT130&lt;&gt;0,CY130&lt;&gt;0,CU130&lt;&gt;0,CZ130&lt;&gt;0),DB130/CW130*$AA130,)</f>
        <v>-15394.488608349506</v>
      </c>
      <c r="DF130" s="15">
        <f ca="1">IF(AND(CU130&lt;&gt;0,CZ130&lt;&gt;0),DC130*CM130*CU130,)</f>
        <v>38698.169282979499</v>
      </c>
      <c r="DG130" s="15">
        <f ca="1">IF(AND(CT130&lt;&gt;0,CY130&lt;&gt;0,CU130&lt;&gt;0,CZ130&lt;&gt;0),$AK130-DD130-DE130-DF130-DJ130,)</f>
        <v>579.51653715605789</v>
      </c>
      <c r="DH130" s="15">
        <f ca="1">IF(OR(CT130=0,CY130=0,CU130=0,CZ130=0),$AK130-DD130-DE130-DF130-DJ130,)</f>
        <v>0</v>
      </c>
      <c r="DI130" s="15">
        <f ca="1">SUM(DD130:DH130)</f>
        <v>-7953.7769555476698</v>
      </c>
      <c r="DJ130" s="15">
        <f ca="1">IF($V130&lt;&gt;0,IF($V130&gt;0,$W130/$V130,-$W130/$V130))*$AF130</f>
        <v>89070.77695554767</v>
      </c>
      <c r="DK130" s="15">
        <f ca="1">SUM(DI130:DJ130)</f>
        <v>81117</v>
      </c>
      <c r="DL130" s="16">
        <f ca="1">_xll.DBRW($B$3,$R$37,$R$38,$R$40,$R$41,$R$42,$Q130,DL$2,DL$4,DL$3)</f>
        <v>0.12446651516409658</v>
      </c>
      <c r="DM130" s="16">
        <f ca="1">_xll.DBRW($B$3,$R$37,$R$38,$R$40,$R$41,$R$42,$Q130,DM$2,DM$4,DM$3)</f>
        <v>0.12533302481683636</v>
      </c>
      <c r="DN130" s="17">
        <f ca="1">-(DL130-DM130)*100</f>
        <v>8.6650965273978031E-2</v>
      </c>
      <c r="DO130" s="14">
        <f ca="1">$AB130-$AG130-EI130</f>
        <v>5676.7334936465777</v>
      </c>
      <c r="DP130" s="15">
        <f ca="1">_xll.DBRW($B$3,$R$37,$R$38,$R$40,$R$41,$R$42,$Q130,DP$2,DP$4,DP$3)</f>
        <v>5467.3285440613026</v>
      </c>
      <c r="DQ130" s="15">
        <f ca="1">_xll.DBRW($B$3,$R$37,$R$38,$R$40,$R$41,$R$42,$Q130,DQ$2,DQ$4,DQ$3)</f>
        <v>1.1607712680203068E-3</v>
      </c>
      <c r="DR130" s="15">
        <f ca="1">_xll.DBRW($B$3,$R$37,$R$38,$R$40,$R$41,$R$42,$Q130,DR$2,DR$4,DR$3)</f>
        <v>50.988154351446852</v>
      </c>
      <c r="DS130" s="15">
        <f ca="1">_xll.DBRW($B$3,$R$37,$R$38,$R$40,$R$41,$R$42,$Q130,DS$2,DS$4,DS$3)</f>
        <v>149.14285714285714</v>
      </c>
      <c r="DT130" s="15">
        <f ca="1">_xll.DBRW($B$3,$R$37,$R$38,$R$40,$R$41,$R$42,$Q130,DT$2,DT$4,DT$3)</f>
        <v>128486</v>
      </c>
      <c r="DU130" s="15">
        <f ca="1">_xll.DBRW($B$3,$R$37,$R$38,$R$40,$R$41,$R$42,$Q130,DU$2,DU$4,DU$3)</f>
        <v>6100.7894736842109</v>
      </c>
      <c r="DV130" s="15">
        <f ca="1">_xll.DBRW($B$3,$R$37,$R$38,$R$40,$R$41,$R$42,$Q130,DV$2,DV$4,DV$3)</f>
        <v>9.8928062376746708E-4</v>
      </c>
      <c r="DW130" s="15">
        <f ca="1">_xll.DBRW($B$3,$R$37,$R$38,$R$40,$R$41,$R$42,$Q130,DW$2,DW$4,DW$3)</f>
        <v>48.154848451320234</v>
      </c>
      <c r="DX130" s="15">
        <f ca="1">_xll.DBRW($B$3,$R$37,$R$38,$R$40,$R$41,$R$42,$Q130,DX$2,DX$4,DX$3)</f>
        <v>152</v>
      </c>
      <c r="DY130" s="15">
        <f ca="1">_xll.DBRW($B$3,$R$37,$R$38,$R$40,$R$41,$R$42,$Q130,DY$2,DY$4,DY$3)</f>
        <v>153647</v>
      </c>
      <c r="DZ130" s="15">
        <f ca="1">DP130-DU130</f>
        <v>-633.46092962290822</v>
      </c>
      <c r="EA130" s="15">
        <f ca="1">DQ130-DV130</f>
        <v>1.7149064425283972E-4</v>
      </c>
      <c r="EB130" s="15">
        <f ca="1">DR130-DW130</f>
        <v>2.8333059001266179</v>
      </c>
      <c r="EC130" s="15">
        <f ca="1">IF(AND(DS130&lt;&gt;0,DX130&lt;&gt;0),-1*DZ130*DS130,0)</f>
        <v>94476.172932330883</v>
      </c>
      <c r="ED130" s="15">
        <f ca="1">IF(AND(DS130&lt;&gt;0,DX130&lt;&gt;0,DT130&lt;&gt;0,DY130&lt;&gt;0),EA130/DV130*$AB130,)</f>
        <v>-141350.8941169857</v>
      </c>
      <c r="EE130" s="15">
        <f ca="1">IF(AND(DT130&lt;&gt;0,DY130&lt;&gt;0),EB130*DL130*DT130,)</f>
        <v>45310.807840103509</v>
      </c>
      <c r="EF130" s="15">
        <f ca="1">IF(AND(DS130&lt;&gt;0,DX130&lt;&gt;0,DT130&lt;&gt;0,DY130&lt;&gt;0),$AL130-EC130-ED130-EE130-EI130,)</f>
        <v>7240.646838197863</v>
      </c>
      <c r="EG130" s="15">
        <f ca="1">IF(OR(DS130=0,DX130=0,DT130=0,DY130=0),$AL130-EC130-ED130-EE130-EI130,)</f>
        <v>0</v>
      </c>
      <c r="EH130" s="15">
        <f ca="1">SUM(EC130:EG130)</f>
        <v>5676.7334936465559</v>
      </c>
      <c r="EI130" s="15">
        <f ca="1">IF($V130&lt;&gt;0,IF($V130&gt;0,$W130/$V130,-$W130/$V130))*$AG130</f>
        <v>106230.26650635342</v>
      </c>
      <c r="EJ130" s="15">
        <f ca="1">SUM(EH130:EI130)</f>
        <v>111906.99999999997</v>
      </c>
      <c r="EK130" s="16">
        <f ca="1">_xll.DBRW($B$3,$R$37,$R$38,$R$40,$R$41,$R$42,$Q130,EK$2,EK$4,EK$3)</f>
        <v>0.11633129118289234</v>
      </c>
      <c r="EL130" s="16">
        <f ca="1">_xll.DBRW($B$3,$R$37,$R$38,$R$40,$R$41,$R$42,$Q130,EL$2,EL$4,EL$3)</f>
        <v>9.0234858183327993E-2</v>
      </c>
      <c r="EM130" s="17">
        <f ca="1">-(EK130-EL130)*100</f>
        <v>-2.609643299956435</v>
      </c>
      <c r="EN130" s="14">
        <f ca="1">$AC130-$AH130-FH130</f>
        <v>-170964.62203845789</v>
      </c>
      <c r="EO130" s="15">
        <f ca="1">_xll.DBRW($B$3,$R$37,$R$38,$R$40,$R$41,$R$42,$Q130,EO$2,EO$4,EO$3)</f>
        <v>5.9315178307364222</v>
      </c>
      <c r="EP130" s="15">
        <f ca="1">_xll.DBRW($B$3,$R$37,$R$38,$R$40,$R$41,$R$42,$Q130,EP$2,EP$4,EP$3)</f>
        <v>1</v>
      </c>
      <c r="EQ130" s="15">
        <f ca="1">_xll.DBRW($B$3,$R$37,$R$38,$R$40,$R$41,$R$42,$Q130,EQ$2,EQ$4,EQ$3)</f>
        <v>50.988154351446852</v>
      </c>
      <c r="ER130" s="15">
        <f ca="1">_xll.DBRW($B$3,$R$37,$R$38,$R$40,$R$41,$R$42,$Q130,ER$2,ER$4,ER$3)</f>
        <v>128486</v>
      </c>
      <c r="ES130" s="15">
        <f ca="1">_xll.DBRW($B$3,$R$37,$R$38,$R$40,$R$41,$R$42,$Q130,ES$2,ES$4,ES$3)</f>
        <v>128486</v>
      </c>
      <c r="ET130" s="15">
        <f ca="1">_xll.DBRW($B$3,$R$37,$R$38,$R$40,$R$41,$R$42,$Q130,ET$2,ET$4,ET$3)</f>
        <v>4.3452459208445333</v>
      </c>
      <c r="EU130" s="15">
        <f ca="1">_xll.DBRW($B$3,$R$37,$R$38,$R$40,$R$41,$R$42,$Q130,EU$2,EU$4,EU$3)</f>
        <v>1</v>
      </c>
      <c r="EV130" s="15">
        <f ca="1">_xll.DBRW($B$3,$R$37,$R$38,$R$40,$R$41,$R$42,$Q130,EV$2,EV$4,EV$3)</f>
        <v>48.154848451320234</v>
      </c>
      <c r="EW130" s="15">
        <f ca="1">_xll.DBRW($B$3,$R$37,$R$38,$R$40,$R$41,$R$42,$Q130,EW$2,EW$4,EW$3)</f>
        <v>153647</v>
      </c>
      <c r="EX130" s="15">
        <f ca="1">_xll.DBRW($B$3,$R$37,$R$38,$R$40,$R$41,$R$42,$Q130,EX$2,EX$4,EX$3)</f>
        <v>153647</v>
      </c>
      <c r="EY130" s="15">
        <f ca="1">EO130-ET130</f>
        <v>1.5862719098918889</v>
      </c>
      <c r="EZ130" s="15">
        <f ca="1">EP130-EU130</f>
        <v>0</v>
      </c>
      <c r="FA130" s="15">
        <f ca="1">EQ130-EV130</f>
        <v>2.8333059001266179</v>
      </c>
      <c r="FB130" s="15">
        <f ca="1">IF(AND(ER130&lt;&gt;0,EW130&lt;&gt;0),-1*EY130*ER130,0)</f>
        <v>-203813.73261436925</v>
      </c>
      <c r="FC130" s="15">
        <f ca="1">IF(AND(ER130&lt;&gt;0,EW130&lt;&gt;0,ES130&lt;&gt;0,EX130&lt;&gt;0),EZ130/EU130*$AC130,)</f>
        <v>0</v>
      </c>
      <c r="FD130" s="15">
        <f ca="1">IF(AND(ES130&lt;&gt;0,EX130&lt;&gt;0),FA130*EK130*ES130,)</f>
        <v>42349.259747730495</v>
      </c>
      <c r="FE130" s="15">
        <f ca="1">IF(AND(ER130&lt;&gt;0,EW130&lt;&gt;0,ES130&lt;&gt;0,EX130&lt;&gt;0),$AM130-FB130-FC130-FD130-FH130,)</f>
        <v>-9500.1491718191246</v>
      </c>
      <c r="FF130" s="15">
        <f ca="1">IF(OR(ER130=0,EW130=0,ES130=0,EX130=0),$AM130-FB130-FC130-FD130-FH130,)</f>
        <v>0</v>
      </c>
      <c r="FG130" s="15">
        <f ca="1">SUM(FB130:FF130)</f>
        <v>-170964.62203845786</v>
      </c>
      <c r="FH130" s="15">
        <f ca="1">IF($V130&lt;&gt;0,IF($V130&gt;0,$W130/$V130,-$W130/$V130))*$AH130</f>
        <v>76481.622038457877</v>
      </c>
      <c r="FI130" s="15">
        <f ca="1">SUM(FG130:FH130)</f>
        <v>-94482.999999999985</v>
      </c>
      <c r="FJ130" s="20"/>
      <c r="FK130" s="85">
        <f ca="1">BL130+CK130+DJ130+EI130+FH130</f>
        <v>734067.15651733894</v>
      </c>
      <c r="FL130" s="21"/>
      <c r="FM130" s="22"/>
      <c r="FN130" s="104">
        <f ca="1">_xll.DBRW($B$3,$R$37,$R$38,$R$40,$R$41,$R$42,$Q130,FN$2,FN$4,FN$3)</f>
        <v>614647</v>
      </c>
      <c r="FO130" s="105">
        <f ca="1">IF(U130&lt;&gt;0,FN130/U130,0)</f>
        <v>9.3821131311453795E-2</v>
      </c>
      <c r="FP130" s="104">
        <f ca="1">_xll.DBRW($B$3,$R$37,$R$38,$R$40,$R$41,$R$42,$Q130,FP$2,FP$4,FP$3)</f>
        <v>990927</v>
      </c>
      <c r="FQ130" s="105">
        <f ca="1">IF(V130&lt;&gt;0,FP130/V130,0)</f>
        <v>0.13392990368230298</v>
      </c>
      <c r="FR130" s="86">
        <f ca="1">FN130-FP130</f>
        <v>-376280</v>
      </c>
      <c r="FS130" s="103">
        <f ca="1">(FO130-FQ130)*100</f>
        <v>-4.0108772370849186</v>
      </c>
      <c r="FT130" s="23"/>
      <c r="FV130" s="37"/>
      <c r="FW130" s="37"/>
      <c r="FX130" s="37"/>
      <c r="FY130" s="37"/>
      <c r="FZ130" s="37"/>
      <c r="GA130" s="37"/>
      <c r="GB130" s="37"/>
      <c r="GC130" s="37"/>
      <c r="GD130" s="37"/>
      <c r="GE130" s="37"/>
      <c r="GF130" s="37"/>
      <c r="GG130" s="37"/>
      <c r="GH130" s="37"/>
    </row>
    <row r="131" spans="1:190" ht="15" hidden="1" customHeight="1" x14ac:dyDescent="0.25">
      <c r="A131">
        <f ca="1">IF(ROW()=ROW($A$60),0,1)</f>
        <v>1</v>
      </c>
      <c r="D131" s="30"/>
      <c r="E131" s="30"/>
      <c r="F131" s="30">
        <f ca="1">IF(A131&lt;&gt;0,IF((AO131+BN131+CM131+DL131+EK131)&lt;&gt;0,ROUND((1-(AO131+BN131+CM131+DL131+EK131))-FO131,5),"VERIF. ELIGIBILITE PMM"),"CHECK "&amp;D116)</f>
        <v>0</v>
      </c>
      <c r="G131" s="30"/>
      <c r="H131" s="30"/>
      <c r="I131" s="30"/>
      <c r="J131" s="30">
        <f ca="1">IF(A131&lt;&gt;0,IF((AP131+BO131+CN131+DM131+EL131)&lt;&gt;0,ROUND((1-(AP131+BO131+CN131+DM131+EL131))-FQ131,5),"VERIF. ELIGIBILITE PMM"),"CHECK "&amp;D117)</f>
        <v>0</v>
      </c>
      <c r="K131" s="30">
        <f ca="1">IF(A131&lt;&gt;0,ROUND(W131+AR131+BQ131+CP131+DO131+EN131+FK131-FR131,5),"CHECK ")</f>
        <v>0</v>
      </c>
      <c r="L131" s="4"/>
      <c r="M131" s="9"/>
      <c r="N131" s="10"/>
      <c r="O131" s="9"/>
      <c r="P131" s="11"/>
      <c r="Q131" s="130" t="s">
        <v>367</v>
      </c>
      <c r="R131" s="130"/>
      <c r="S131" s="12"/>
      <c r="T131" s="13"/>
      <c r="U131" s="84">
        <f ca="1">_xll.DBRW($B$3,$R$37,$R$38,$R$40,$R$41,$R$42,$Q131,U$2,U$4,U$3)</f>
        <v>5120267.540000001</v>
      </c>
      <c r="V131" s="84">
        <f ca="1">_xll.DBRW($B$3,$R$37,$R$38,$R$40,$R$41,$R$42,$Q131,V$2,V$4,V$3)</f>
        <v>5949860.3599999994</v>
      </c>
      <c r="W131" s="85">
        <f ca="1">U131-V131</f>
        <v>-829592.81999999844</v>
      </c>
      <c r="X131" s="106">
        <f ca="1">IF(V131&lt;&gt;0,W131/V131,0)</f>
        <v>-0.13943063699061309</v>
      </c>
      <c r="Y131" s="15">
        <f ca="1">_xll.DBRW($B$3,$R$37,$R$38,$R$40,$R$41,$R$42,$Q131,Y$2,Y$4,Y$3)</f>
        <v>-2640210.6599999997</v>
      </c>
      <c r="Z131" s="15">
        <f ca="1">_xll.DBRW($B$3,$R$37,$R$38,$R$40,$R$41,$R$42,$Q131,Z$2,Z$4,Z$3)</f>
        <v>-587808.58000000019</v>
      </c>
      <c r="AA131" s="15">
        <f ca="1">_xll.DBRW($B$3,$R$37,$R$38,$R$40,$R$41,$R$42,$Q131,AA$2,AA$4,AA$3)</f>
        <v>-755241.71</v>
      </c>
      <c r="AB131" s="15">
        <f ca="1">_xll.DBRW($B$3,$R$37,$R$38,$R$40,$R$41,$R$42,$Q131,AB$2,AB$4,AB$3)</f>
        <v>-746238.62000000011</v>
      </c>
      <c r="AC131" s="15">
        <f ca="1">_xll.DBRW($B$3,$R$37,$R$38,$R$40,$R$41,$R$42,$Q131,AC$2,AC$4,AC$3)</f>
        <v>-1144955.7000000007</v>
      </c>
      <c r="AD131" s="15">
        <f ca="1">_xll.DBRW($B$3,$R$37,$R$38,$R$40,$R$41,$R$42,$Q131,AD$2,AD$4,AD$3)</f>
        <v>-2545400.3333333302</v>
      </c>
      <c r="AE131" s="15">
        <f ca="1">_xll.DBRW($B$3,$R$37,$R$38,$R$40,$R$41,$R$42,$Q131,AE$2,AE$4,AE$3)</f>
        <v>-555817.45736039244</v>
      </c>
      <c r="AF131" s="15">
        <f ca="1">_xll.DBRW($B$3,$R$37,$R$38,$R$40,$R$41,$R$42,$Q131,AF$2,AF$4,AF$3)</f>
        <v>-719032.04337900004</v>
      </c>
      <c r="AG131" s="15">
        <f ca="1">_xll.DBRW($B$3,$R$37,$R$38,$R$40,$R$41,$R$42,$Q131,AG$2,AG$4,AG$3)</f>
        <v>-790039.24</v>
      </c>
      <c r="AH131" s="15">
        <f ca="1">_xll.DBRW($B$3,$R$37,$R$38,$R$40,$R$41,$R$42,$Q131,AH$2,AH$4,AH$3)</f>
        <v>-1133350.9999999995</v>
      </c>
      <c r="AI131" s="15">
        <f ca="1">Y131-AD131</f>
        <v>-94810.326666669454</v>
      </c>
      <c r="AJ131" s="15">
        <f ca="1">Z131-AE131</f>
        <v>-31991.122639607755</v>
      </c>
      <c r="AK131" s="15">
        <f ca="1">AA131-AF131</f>
        <v>-36209.666620999924</v>
      </c>
      <c r="AL131" s="15">
        <f ca="1">AB131-AG131</f>
        <v>43800.619999999879</v>
      </c>
      <c r="AM131" s="15">
        <f ca="1">AC131-AH131</f>
        <v>-11604.700000001118</v>
      </c>
      <c r="AN131" s="20"/>
      <c r="AO131" s="16">
        <f ca="1">_xll.DBRW($B$3,$R$37,$R$38,$R$40,$R$41,$R$42,$Q131,AO$2,AO$4,AO$3)</f>
        <v>0.51563920036881516</v>
      </c>
      <c r="AP131" s="16">
        <f ca="1">_xll.DBRW($B$3,$R$37,$R$38,$R$40,$R$41,$R$42,$Q131,AP$2,AP$4,AP$3)</f>
        <v>0.42780841554629867</v>
      </c>
      <c r="AQ131" s="17">
        <f ca="1">-(AO131-AP131)*100</f>
        <v>-8.7830784822516499</v>
      </c>
      <c r="AR131" s="14">
        <f ca="1">$Y131-$AD131-BL131</f>
        <v>-449717.11653945455</v>
      </c>
      <c r="AS131" s="18">
        <f ca="1">_xll.DBRW($B$3,$R$37,$R$38,$R$40,$R$41,$R$42,$Q131,AS$2,AS$4,AS$3)</f>
        <v>27.653221290862497</v>
      </c>
      <c r="AT131" s="19">
        <f ca="1">_xll.DBRW($B$3,$R$37,$R$38,$R$40,$R$41,$R$42,$Q131,AT$2,AT$4,AT$3)</f>
        <v>3.7462488738774079E-2</v>
      </c>
      <c r="AU131" s="18">
        <f ca="1">_xll.DBRW($B$3,$R$37,$R$38,$R$40,$R$41,$R$42,$Q131,AU$2,AU$4,AU$3)</f>
        <v>2.0090762891160838</v>
      </c>
      <c r="AV131" s="15">
        <f ca="1">_xll.DBRW($B$3,$R$37,$R$38,$R$40,$R$41,$R$42,$Q131,AV$2,AV$4,AV$3)</f>
        <v>95475.699999999983</v>
      </c>
      <c r="AW131" s="15">
        <f ca="1">_xll.DBRW($B$3,$R$37,$R$38,$R$40,$R$41,$R$42,$Q131,AW$2,AW$4,AW$3)</f>
        <v>2548568</v>
      </c>
      <c r="AX131" s="18">
        <f ca="1">_xll.DBRW($B$3,$R$37,$R$38,$R$40,$R$41,$R$42,$Q131,AX$2,AX$4,AX$3)</f>
        <v>20.980879767007337</v>
      </c>
      <c r="AY131" s="19">
        <f ca="1">_xll.DBRW($B$3,$R$37,$R$38,$R$40,$R$41,$R$42,$Q131,AY$2,AY$4,AY$3)</f>
        <v>4.7100003261127822E-2</v>
      </c>
      <c r="AZ131" s="18">
        <f ca="1">_xll.DBRW($B$3,$R$37,$R$38,$R$40,$R$41,$R$42,$Q131,AZ$2,AZ$4,AZ$3)</f>
        <v>2.3099113283815957</v>
      </c>
      <c r="BA131" s="15">
        <f ca="1">_xll.DBRW($B$3,$R$37,$R$38,$R$40,$R$41,$R$42,$Q131,BA$2,BA$4,BA$3)</f>
        <v>121320</v>
      </c>
      <c r="BB131" s="15">
        <f ca="1">_xll.DBRW($B$3,$R$37,$R$38,$R$40,$R$41,$R$42,$Q131,BB$2,BB$4,BB$3)</f>
        <v>2575796</v>
      </c>
      <c r="BC131" s="18">
        <f ca="1">AS131-AX131</f>
        <v>6.6723415238551596</v>
      </c>
      <c r="BD131" s="18">
        <f ca="1">AT131-AY131</f>
        <v>-9.6375145223537434E-3</v>
      </c>
      <c r="BE131" s="18">
        <f ca="1">AU131-AZ131</f>
        <v>-0.30083503926551192</v>
      </c>
      <c r="BF131" s="15">
        <f ca="1">IF(AND(AV131&lt;&gt;0,BA131&lt;&gt;0),-1*BC131*AV131,0)</f>
        <v>-637046.47762913792</v>
      </c>
      <c r="BG131" s="15">
        <f ca="1">IF(AND(AV131&lt;&gt;0,BA131&lt;&gt;0,AW131&lt;&gt;0,BB131&lt;&gt;0),BD131/AY131*$Y131,)</f>
        <v>540234.96424730122</v>
      </c>
      <c r="BH131" s="15">
        <f ca="1">IF(AND(AW131&lt;&gt;0,BB131&lt;&gt;0),BE131*AO131*AW131,)</f>
        <v>-395339.82948938711</v>
      </c>
      <c r="BI131" s="15">
        <f ca="1">IF(AND(AV131&lt;&gt;0,BA131&lt;&gt;0,AW131&lt;&gt;0,BB131&lt;&gt;0),$AI131-BF131-BG131-BH131-BL131,)</f>
        <v>42434.226331769256</v>
      </c>
      <c r="BJ131" s="15">
        <f ca="1">IF(OR(AV131=0,BA131=0,AW131=0,BB131=0),$AI131-BF131-BG131-BH131-BL131,)</f>
        <v>0</v>
      </c>
      <c r="BK131" s="15">
        <f ca="1">SUM(BF131:BJ131)</f>
        <v>-449717.11653945455</v>
      </c>
      <c r="BL131" s="15">
        <f ca="1">IF($V131&lt;&gt;0,IF($V131&gt;0,$W131/$V131,-$W131/$V131))*$AD131</f>
        <v>354906.7898727851</v>
      </c>
      <c r="BM131" s="15">
        <f ca="1">SUM(BK131:BL131)</f>
        <v>-94810.326666669454</v>
      </c>
      <c r="BN131" s="16">
        <f ca="1">_xll.DBRW($B$3,$R$37,$R$38,$R$40,$R$41,$R$42,$Q131,BN$2,BN$4,BN$3)</f>
        <v>0.11480036451376524</v>
      </c>
      <c r="BO131" s="16">
        <f ca="1">_xll.DBRW($B$3,$R$37,$R$38,$R$40,$R$41,$R$42,$Q131,BO$2,BO$4,BO$3)</f>
        <v>9.3416891108414543E-2</v>
      </c>
      <c r="BP131" s="17">
        <f ca="1">-(BN131-BO131)*100</f>
        <v>-2.1383473405350699</v>
      </c>
      <c r="BQ131" s="14">
        <f ca="1">$Z131-$AE131-CK131</f>
        <v>-109489.1047698702</v>
      </c>
      <c r="BR131" s="15">
        <f ca="1">_xll.DBRW($B$3,$R$37,$R$38,$R$40,$R$41,$R$42,$Q131,BR$2,BR$4,BR$3)</f>
        <v>0.23064269032648926</v>
      </c>
      <c r="BS131" s="15">
        <f ca="1">_xll.DBRW($B$3,$R$37,$R$38,$R$40,$R$41,$R$42,$Q131,BS$2,BS$4,BS$3)</f>
        <v>1</v>
      </c>
      <c r="BT131" s="15">
        <f ca="1">_xll.DBRW($B$3,$R$37,$R$38,$R$40,$R$41,$R$42,$Q131,BT$2,BT$4,BT$3)</f>
        <v>2.0090762891160838</v>
      </c>
      <c r="BU131" s="15">
        <f ca="1">_xll.DBRW($B$3,$R$37,$R$38,$R$40,$R$41,$R$42,$Q131,BU$2,BU$4,BU$3)</f>
        <v>2548568</v>
      </c>
      <c r="BV131" s="15">
        <f ca="1">_xll.DBRW($B$3,$R$37,$R$38,$R$40,$R$41,$R$42,$Q131,BV$2,BV$4,BV$3)</f>
        <v>2548568</v>
      </c>
      <c r="BW131" s="15">
        <f ca="1">_xll.DBRW($B$3,$R$37,$R$38,$R$40,$R$41,$R$42,$Q131,BW$2,BW$4,BW$3)</f>
        <v>0.21578473503351669</v>
      </c>
      <c r="BX131" s="15">
        <f ca="1">_xll.DBRW($B$3,$R$37,$R$38,$R$40,$R$41,$R$42,$Q131,BX$2,BX$4,BX$3)</f>
        <v>1</v>
      </c>
      <c r="BY131" s="15">
        <f ca="1">_xll.DBRW($B$3,$R$37,$R$38,$R$40,$R$41,$R$42,$Q131,BY$2,BY$4,BY$3)</f>
        <v>2.3099113283815957</v>
      </c>
      <c r="BZ131" s="15">
        <f ca="1">_xll.DBRW($B$3,$R$37,$R$38,$R$40,$R$41,$R$42,$Q131,BZ$2,BZ$4,BZ$3)</f>
        <v>2575796</v>
      </c>
      <c r="CA131" s="15">
        <f ca="1">_xll.DBRW($B$3,$R$37,$R$38,$R$40,$R$41,$R$42,$Q131,CA$2,CA$4,CA$3)</f>
        <v>2575796</v>
      </c>
      <c r="CB131" s="15">
        <f ca="1">BR131-BW131</f>
        <v>1.4857955292972569E-2</v>
      </c>
      <c r="CC131" s="15">
        <f ca="1">BS131-BX131</f>
        <v>0</v>
      </c>
      <c r="CD131" s="15">
        <f ca="1">BT131-BY131</f>
        <v>-0.30083503926551192</v>
      </c>
      <c r="CE131" s="15">
        <f ca="1">IF(AND(BU131&lt;&gt;0,BZ131&lt;&gt;0),-1*CB131*BU131,0)</f>
        <v>-37866.509405100514</v>
      </c>
      <c r="CF131" s="15">
        <f ca="1">IF(AND(BU131&lt;&gt;0,BZ131&lt;&gt;0,BV131&lt;&gt;0,CA131&lt;&gt;0),CC131/BX131*$Z131,)</f>
        <v>0</v>
      </c>
      <c r="CG131" s="15">
        <f ca="1">IF(AND(BV131&lt;&gt;0,CA131&lt;&gt;0),CD131*BN131*BV131,)</f>
        <v>-88017.273511651816</v>
      </c>
      <c r="CH131" s="15">
        <f ca="1">IF(AND(BU131&lt;&gt;0,BZ131&lt;&gt;0,BV131&lt;&gt;0,CA131&lt;&gt;0),$AJ131-CE131-CF131-CG131-CK131,)</f>
        <v>16394.678146882128</v>
      </c>
      <c r="CI131" s="15">
        <f ca="1">IF(OR(BU131=0,BZ131=0,BV131=0,CA131=0),$AJ131-CE131-CF131-CG131-CK131,)</f>
        <v>0</v>
      </c>
      <c r="CJ131" s="15">
        <f ca="1">SUM(CE131:CI131)</f>
        <v>-109489.1047698702</v>
      </c>
      <c r="CK131" s="15">
        <f ca="1">IF($V131&lt;&gt;0,IF($V131&gt;0,$W131/$V131,-$W131/$V131))*$AE131</f>
        <v>77497.982130262448</v>
      </c>
      <c r="CL131" s="15">
        <f ca="1">SUM(CJ131:CK131)</f>
        <v>-31991.122639607755</v>
      </c>
      <c r="CM131" s="16">
        <f ca="1">_xll.DBRW($B$3,$R$37,$R$38,$R$40,$R$41,$R$42,$Q131,CM$2,CM$4,CM$3)</f>
        <v>0.14750043901026311</v>
      </c>
      <c r="CN131" s="16">
        <f ca="1">_xll.DBRW($B$3,$R$37,$R$38,$R$40,$R$41,$R$42,$Q131,CN$2,CN$4,CN$3)</f>
        <v>0.12084855775993369</v>
      </c>
      <c r="CO131" s="17">
        <f ca="1">-(CM131-CN131)*100</f>
        <v>-2.665188125032941</v>
      </c>
      <c r="CP131" s="14">
        <f ca="1">$AA131-$AF131-DJ131</f>
        <v>-136464.76244599605</v>
      </c>
      <c r="CQ131" s="15">
        <f ca="1">_xll.DBRW($B$3,$R$37,$R$38,$R$40,$R$41,$R$42,$Q131,CQ$2,CQ$4,CQ$3)</f>
        <v>1.0020465059233308</v>
      </c>
      <c r="CR131" s="15">
        <f ca="1">_xll.DBRW($B$3,$R$37,$R$38,$R$40,$R$41,$R$42,$Q131,CR$2,CR$4,CR$3)</f>
        <v>0.29573441242297638</v>
      </c>
      <c r="CS131" s="15">
        <f ca="1">_xll.DBRW($B$3,$R$37,$R$38,$R$40,$R$41,$R$42,$Q131,CS$2,CS$4,CS$3)</f>
        <v>2.0090762891160838</v>
      </c>
      <c r="CT131" s="15">
        <f ca="1">_xll.DBRW($B$3,$R$37,$R$38,$R$40,$R$41,$R$42,$Q131,CT$2,CT$4,CT$3)</f>
        <v>753699.26</v>
      </c>
      <c r="CU131" s="15">
        <f ca="1">_xll.DBRW($B$3,$R$37,$R$38,$R$40,$R$41,$R$42,$Q131,CU$2,CU$4,CU$3)</f>
        <v>2548568</v>
      </c>
      <c r="CV131" s="15">
        <f ca="1">_xll.DBRW($B$3,$R$37,$R$38,$R$40,$R$41,$R$42,$Q131,CV$2,CV$4,CV$3)</f>
        <v>0.96069999999999989</v>
      </c>
      <c r="CW131" s="15">
        <f ca="1">_xll.DBRW($B$3,$R$37,$R$38,$R$40,$R$41,$R$42,$Q131,CW$2,CW$4,CW$3)</f>
        <v>0.2905688066912131</v>
      </c>
      <c r="CX131" s="15">
        <f ca="1">_xll.DBRW($B$3,$R$37,$R$38,$R$40,$R$41,$R$42,$Q131,CX$2,CX$4,CX$3)</f>
        <v>2.3099113283815957</v>
      </c>
      <c r="CY131" s="15">
        <f ca="1">_xll.DBRW($B$3,$R$37,$R$38,$R$40,$R$41,$R$42,$Q131,CY$2,CY$4,CY$3)</f>
        <v>748445.97</v>
      </c>
      <c r="CZ131" s="15">
        <f ca="1">_xll.DBRW($B$3,$R$37,$R$38,$R$40,$R$41,$R$42,$Q131,CZ$2,CZ$4,CZ$3)</f>
        <v>2575796</v>
      </c>
      <c r="DA131" s="15">
        <f ca="1">CQ131-CV131</f>
        <v>4.134650592333089E-2</v>
      </c>
      <c r="DB131" s="15">
        <f ca="1">CR131-CW131</f>
        <v>5.1656057317632786E-3</v>
      </c>
      <c r="DC131" s="15">
        <f ca="1">CS131-CX131</f>
        <v>-0.30083503926551192</v>
      </c>
      <c r="DD131" s="15">
        <f ca="1">IF(AND(CT131&lt;&gt;0,CY131&lt;&gt;0),-1*DA131*CT131,0)</f>
        <v>-31162.830918000109</v>
      </c>
      <c r="DE131" s="15">
        <f ca="1">IF(AND(CT131&lt;&gt;0,CY131&lt;&gt;0,CU131&lt;&gt;0,CZ131&lt;&gt;0),DB131/CW131*$AA131,)</f>
        <v>-13426.358288309259</v>
      </c>
      <c r="DF131" s="15">
        <f ca="1">IF(AND(CU131&lt;&gt;0,CZ131&lt;&gt;0),DC131*CM131*CU131,)</f>
        <v>-113088.37335528107</v>
      </c>
      <c r="DG131" s="15">
        <f ca="1">IF(AND(CT131&lt;&gt;0,CY131&lt;&gt;0,CU131&lt;&gt;0,CZ131&lt;&gt;0),$AK131-DD131-DE131-DF131-DJ131,)</f>
        <v>21212.800115594408</v>
      </c>
      <c r="DH131" s="15">
        <f ca="1">IF(OR(CT131=0,CY131=0,CU131=0,CZ131=0),$AK131-DD131-DE131-DF131-DJ131,)</f>
        <v>0</v>
      </c>
      <c r="DI131" s="15">
        <f ca="1">SUM(DD131:DH131)</f>
        <v>-136464.76244599605</v>
      </c>
      <c r="DJ131" s="15">
        <f ca="1">IF($V131&lt;&gt;0,IF($V131&gt;0,$W131/$V131,-$W131/$V131))*$AF131</f>
        <v>100255.09582499611</v>
      </c>
      <c r="DK131" s="15">
        <f ca="1">SUM(DI131:DJ131)</f>
        <v>-36209.666620999938</v>
      </c>
      <c r="DL131" s="16">
        <f ca="1">_xll.DBRW($B$3,$R$37,$R$38,$R$40,$R$41,$R$42,$Q131,DL$2,DL$4,DL$3)</f>
        <v>0.1457421148739427</v>
      </c>
      <c r="DM131" s="16">
        <f ca="1">_xll.DBRW($B$3,$R$37,$R$38,$R$40,$R$41,$R$42,$Q131,DM$2,DM$4,DM$3)</f>
        <v>0.13278282046942022</v>
      </c>
      <c r="DN131" s="17">
        <f ca="1">-(DL131-DM131)*100</f>
        <v>-1.2959294404522481</v>
      </c>
      <c r="DO131" s="14">
        <f ca="1">$AB131-$AG131-EI131</f>
        <v>-66355.054480779974</v>
      </c>
      <c r="DP131" s="15">
        <f ca="1">_xll.DBRW($B$3,$R$37,$R$38,$R$40,$R$41,$R$42,$Q131,DP$2,DP$4,DP$3)</f>
        <v>0.42701134422646109</v>
      </c>
      <c r="DQ131" s="15">
        <f ca="1">_xll.DBRW($B$3,$R$37,$R$38,$R$40,$R$41,$R$42,$Q131,DQ$2,DQ$4,DQ$3)</f>
        <v>0.68571252562223173</v>
      </c>
      <c r="DR131" s="15">
        <f ca="1">_xll.DBRW($B$3,$R$37,$R$38,$R$40,$R$41,$R$42,$Q131,DR$2,DR$4,DR$3)</f>
        <v>2.0090762891160838</v>
      </c>
      <c r="DS131" s="15">
        <f ca="1">_xll.DBRW($B$3,$R$37,$R$38,$R$40,$R$41,$R$42,$Q131,DS$2,DS$4,DS$3)</f>
        <v>1747585</v>
      </c>
      <c r="DT131" s="15">
        <f ca="1">_xll.DBRW($B$3,$R$37,$R$38,$R$40,$R$41,$R$42,$Q131,DT$2,DT$4,DT$3)</f>
        <v>2548568</v>
      </c>
      <c r="DU131" s="15">
        <f ca="1">_xll.DBRW($B$3,$R$37,$R$38,$R$40,$R$41,$R$42,$Q131,DU$2,DU$4,DU$3)</f>
        <v>0.47808005325184189</v>
      </c>
      <c r="DV131" s="15">
        <f ca="1">_xll.DBRW($B$3,$R$37,$R$38,$R$40,$R$41,$R$42,$Q131,DV$2,DV$4,DV$3)</f>
        <v>0.64155895886164893</v>
      </c>
      <c r="DW131" s="15">
        <f ca="1">_xll.DBRW($B$3,$R$37,$R$38,$R$40,$R$41,$R$42,$Q131,DW$2,DW$4,DW$3)</f>
        <v>2.3099113283815957</v>
      </c>
      <c r="DX131" s="15">
        <f ca="1">_xll.DBRW($B$3,$R$37,$R$38,$R$40,$R$41,$R$42,$Q131,DX$2,DX$4,DX$3)</f>
        <v>1652525</v>
      </c>
      <c r="DY131" s="15">
        <f ca="1">_xll.DBRW($B$3,$R$37,$R$38,$R$40,$R$41,$R$42,$Q131,DY$2,DY$4,DY$3)</f>
        <v>2575796</v>
      </c>
      <c r="DZ131" s="15">
        <f ca="1">DP131-DU131</f>
        <v>-5.1068709025380798E-2</v>
      </c>
      <c r="EA131" s="15">
        <f ca="1">DQ131-DV131</f>
        <v>4.4153566760582796E-2</v>
      </c>
      <c r="EB131" s="15">
        <f ca="1">DR131-DW131</f>
        <v>-0.30083503926551192</v>
      </c>
      <c r="EC131" s="15">
        <f ca="1">IF(AND(DS131&lt;&gt;0,DX131&lt;&gt;0),-1*DZ131*DS131,0)</f>
        <v>89246.909862120097</v>
      </c>
      <c r="ED131" s="15">
        <f ca="1">IF(AND(DS131&lt;&gt;0,DX131&lt;&gt;0,DT131&lt;&gt;0,DY131&lt;&gt;0),EA131/DV131*$AB131,)</f>
        <v>-51357.862394998672</v>
      </c>
      <c r="EE131" s="15">
        <f ca="1">IF(AND(DT131&lt;&gt;0,DY131&lt;&gt;0),EB131*DL131*DT131,)</f>
        <v>-111740.26878188406</v>
      </c>
      <c r="EF131" s="15">
        <f ca="1">IF(AND(DS131&lt;&gt;0,DX131&lt;&gt;0,DT131&lt;&gt;0,DY131&lt;&gt;0),$AL131-EC131-ED131-EE131-EI131,)</f>
        <v>7496.1668339826574</v>
      </c>
      <c r="EG131" s="15">
        <f ca="1">IF(OR(DS131=0,DX131=0,DT131=0,DY131=0),$AL131-EC131-ED131-EE131-EI131,)</f>
        <v>0</v>
      </c>
      <c r="EH131" s="15">
        <f ca="1">SUM(EC131:EG131)</f>
        <v>-66355.054480779974</v>
      </c>
      <c r="EI131" s="15">
        <f ca="1">IF($V131&lt;&gt;0,IF($V131&gt;0,$W131/$V131,-$W131/$V131))*$AG131</f>
        <v>110155.67448077985</v>
      </c>
      <c r="EJ131" s="15">
        <f ca="1">SUM(EH131:EI131)</f>
        <v>43800.619999999879</v>
      </c>
      <c r="EK131" s="16">
        <f ca="1">_xll.DBRW($B$3,$R$37,$R$38,$R$40,$R$41,$R$42,$Q131,EK$2,EK$4,EK$3)</f>
        <v>0.22361247553091732</v>
      </c>
      <c r="EL131" s="16">
        <f ca="1">_xll.DBRW($B$3,$R$37,$R$38,$R$40,$R$41,$R$42,$Q131,EL$2,EL$4,EL$3)</f>
        <v>0.19048363010657271</v>
      </c>
      <c r="EM131" s="17">
        <f ca="1">-(EK131-EL131)*100</f>
        <v>-3.3128845424344604</v>
      </c>
      <c r="EN131" s="14">
        <f ca="1">$AC131-$AH131-FH131</f>
        <v>-169628.5518639494</v>
      </c>
      <c r="EO131" s="15">
        <f ca="1">_xll.DBRW($B$3,$R$37,$R$38,$R$40,$R$41,$R$42,$Q131,EO$2,EO$4,EO$3)</f>
        <v>0.44925452253971648</v>
      </c>
      <c r="EP131" s="15">
        <f ca="1">_xll.DBRW($B$3,$R$37,$R$38,$R$40,$R$41,$R$42,$Q131,EP$2,EP$4,EP$3)</f>
        <v>1</v>
      </c>
      <c r="EQ131" s="15">
        <f ca="1">_xll.DBRW($B$3,$R$37,$R$38,$R$40,$R$41,$R$42,$Q131,EQ$2,EQ$4,EQ$3)</f>
        <v>2.0090762891160838</v>
      </c>
      <c r="ER131" s="15">
        <f ca="1">_xll.DBRW($B$3,$R$37,$R$38,$R$40,$R$41,$R$42,$Q131,ER$2,ER$4,ER$3)</f>
        <v>2548568</v>
      </c>
      <c r="ES131" s="15">
        <f ca="1">_xll.DBRW($B$3,$R$37,$R$38,$R$40,$R$41,$R$42,$Q131,ES$2,ES$4,ES$3)</f>
        <v>2548568</v>
      </c>
      <c r="ET131" s="15">
        <f ca="1">_xll.DBRW($B$3,$R$37,$R$38,$R$40,$R$41,$R$42,$Q131,ET$2,ET$4,ET$3)</f>
        <v>0.44000029505442184</v>
      </c>
      <c r="EU131" s="15">
        <f ca="1">_xll.DBRW($B$3,$R$37,$R$38,$R$40,$R$41,$R$42,$Q131,EU$2,EU$4,EU$3)</f>
        <v>1</v>
      </c>
      <c r="EV131" s="15">
        <f ca="1">_xll.DBRW($B$3,$R$37,$R$38,$R$40,$R$41,$R$42,$Q131,EV$2,EV$4,EV$3)</f>
        <v>2.3099113283815957</v>
      </c>
      <c r="EW131" s="15">
        <f ca="1">_xll.DBRW($B$3,$R$37,$R$38,$R$40,$R$41,$R$42,$Q131,EW$2,EW$4,EW$3)</f>
        <v>2575796</v>
      </c>
      <c r="EX131" s="15">
        <f ca="1">_xll.DBRW($B$3,$R$37,$R$38,$R$40,$R$41,$R$42,$Q131,EX$2,EX$4,EX$3)</f>
        <v>2575796</v>
      </c>
      <c r="EY131" s="15">
        <f ca="1">EO131-ET131</f>
        <v>9.2542274852946416E-3</v>
      </c>
      <c r="EZ131" s="15">
        <f ca="1">EP131-EU131</f>
        <v>0</v>
      </c>
      <c r="FA131" s="15">
        <f ca="1">EQ131-EV131</f>
        <v>-0.30083503926551192</v>
      </c>
      <c r="FB131" s="15">
        <f ca="1">IF(AND(ER131&lt;&gt;0,EW131&lt;&gt;0),-1*EY131*ER131,0)</f>
        <v>-23585.028033742394</v>
      </c>
      <c r="FC131" s="15">
        <f ca="1">IF(AND(ER131&lt;&gt;0,EW131&lt;&gt;0,ES131&lt;&gt;0,EX131&lt;&gt;0),EZ131/EU131*$AC131,)</f>
        <v>0</v>
      </c>
      <c r="FD131" s="15">
        <f ca="1">IF(AND(ES131&lt;&gt;0,EX131&lt;&gt;0),FA131*EK131*ES131,)</f>
        <v>-171443.36172436402</v>
      </c>
      <c r="FE131" s="15">
        <f ca="1">IF(AND(ER131&lt;&gt;0,EW131&lt;&gt;0,ES131&lt;&gt;0,EX131&lt;&gt;0),$AM131-FB131-FC131-FD131-FH131,)</f>
        <v>25399.837894157012</v>
      </c>
      <c r="FF131" s="15">
        <f ca="1">IF(OR(ER131=0,EW131=0,ES131=0,EX131=0),$AM131-FB131-FC131-FD131-FH131,)</f>
        <v>0</v>
      </c>
      <c r="FG131" s="15">
        <f ca="1">SUM(FB131:FF131)</f>
        <v>-169628.5518639494</v>
      </c>
      <c r="FH131" s="15">
        <f ca="1">IF($V131&lt;&gt;0,IF($V131&gt;0,$W131/$V131,-$W131/$V131))*$AH131</f>
        <v>158023.85186394828</v>
      </c>
      <c r="FI131" s="15">
        <f ca="1">SUM(FG131:FH131)</f>
        <v>-11604.700000001118</v>
      </c>
      <c r="FJ131" s="20"/>
      <c r="FK131" s="85">
        <f ca="1">BL131+CK131+DJ131+EI131+FH131</f>
        <v>800839.39417277172</v>
      </c>
      <c r="FL131" s="21"/>
      <c r="FM131" s="22"/>
      <c r="FN131" s="104">
        <f ca="1">_xll.DBRW($B$3,$R$37,$R$38,$R$40,$R$41,$R$42,$Q131,FN$2,FN$4,FN$3)</f>
        <v>-754187.73000000021</v>
      </c>
      <c r="FO131" s="105">
        <f ca="1">IF(U131&lt;&gt;0,FN131/U131,0)</f>
        <v>-0.14729459429770345</v>
      </c>
      <c r="FP131" s="104">
        <f ca="1">_xll.DBRW($B$3,$R$37,$R$38,$R$40,$R$41,$R$42,$Q131,FP$2,FP$4,FP$3)</f>
        <v>206220.2859272786</v>
      </c>
      <c r="FQ131" s="105">
        <f ca="1">IF(V131&lt;&gt;0,FP131/V131,0)</f>
        <v>3.4659685009360224E-2</v>
      </c>
      <c r="FR131" s="86">
        <f ca="1">FN131-FP131</f>
        <v>-960408.01592727879</v>
      </c>
      <c r="FS131" s="103">
        <f ca="1">(FO131-FQ131)*100</f>
        <v>-18.195427930706369</v>
      </c>
      <c r="FT131" s="23"/>
      <c r="FV131" s="37"/>
      <c r="FW131" s="37"/>
      <c r="FX131" s="37"/>
      <c r="FY131" s="37"/>
      <c r="FZ131" s="37"/>
      <c r="GA131" s="37"/>
      <c r="GB131" s="37"/>
      <c r="GC131" s="37"/>
      <c r="GD131" s="37"/>
      <c r="GE131" s="37"/>
      <c r="GF131" s="37"/>
      <c r="GG131" s="37"/>
      <c r="GH131" s="37"/>
    </row>
    <row r="132" spans="1:190" ht="15" hidden="1" customHeight="1" x14ac:dyDescent="0.25">
      <c r="A132">
        <f ca="1">IF(ROW()=ROW($A$60),0,1)</f>
        <v>1</v>
      </c>
      <c r="D132" s="30"/>
      <c r="E132" s="30"/>
      <c r="F132" s="30">
        <f ca="1">IF(A132&lt;&gt;0,IF((AO132+BN132+CM132+DL132+EK132)&lt;&gt;0,ROUND((1-(AO132+BN132+CM132+DL132+EK132))-FO132,5),"VERIF. ELIGIBILITE PMM"),"CHECK "&amp;D117)</f>
        <v>0</v>
      </c>
      <c r="G132" s="30"/>
      <c r="H132" s="30"/>
      <c r="I132" s="30"/>
      <c r="J132" s="30">
        <f ca="1">IF(A132&lt;&gt;0,IF((AP132+BO132+CN132+DM132+EL132)&lt;&gt;0,ROUND((1-(AP132+BO132+CN132+DM132+EL132))-FQ132,5),"VERIF. ELIGIBILITE PMM"),"CHECK "&amp;D118)</f>
        <v>0</v>
      </c>
      <c r="K132" s="30">
        <f ca="1">IF(A132&lt;&gt;0,ROUND(W132+AR132+BQ132+CP132+DO132+EN132+FK132-FR132,5),"CHECK ")</f>
        <v>0</v>
      </c>
      <c r="L132" s="4"/>
      <c r="M132" s="9"/>
      <c r="N132" s="10"/>
      <c r="O132" s="9"/>
      <c r="P132" s="11"/>
      <c r="Q132" s="130" t="s">
        <v>520</v>
      </c>
      <c r="R132" s="130"/>
      <c r="S132" s="12"/>
      <c r="T132" s="13"/>
      <c r="U132" s="84">
        <f ca="1">_xll.DBRW($B$3,$R$37,$R$38,$R$40,$R$41,$R$42,$Q132,U$2,U$4,U$3)</f>
        <v>9437345.870000001</v>
      </c>
      <c r="V132" s="84">
        <f ca="1">_xll.DBRW($B$3,$R$37,$R$38,$R$40,$R$41,$R$42,$Q132,V$2,V$4,V$3)</f>
        <v>10255964.41</v>
      </c>
      <c r="W132" s="85">
        <f ca="1">U132-V132</f>
        <v>-818618.53999999911</v>
      </c>
      <c r="X132" s="106">
        <f ca="1">IF(V132&lt;&gt;0,W132/V132,0)</f>
        <v>-7.9818777374247835E-2</v>
      </c>
      <c r="Y132" s="15">
        <f ca="1">_xll.DBRW($B$3,$R$37,$R$38,$R$40,$R$41,$R$42,$Q132,Y$2,Y$4,Y$3)</f>
        <v>-4032375.8999999994</v>
      </c>
      <c r="Z132" s="15">
        <f ca="1">_xll.DBRW($B$3,$R$37,$R$38,$R$40,$R$41,$R$42,$Q132,Z$2,Z$4,Z$3)</f>
        <v>-1675182.3299999998</v>
      </c>
      <c r="AA132" s="15">
        <f ca="1">_xll.DBRW($B$3,$R$37,$R$38,$R$40,$R$41,$R$42,$Q132,AA$2,AA$4,AA$3)</f>
        <v>-187345.52</v>
      </c>
      <c r="AB132" s="15">
        <f ca="1">_xll.DBRW($B$3,$R$37,$R$38,$R$40,$R$41,$R$42,$Q132,AB$2,AB$4,AB$3)</f>
        <v>-2378.3999999999996</v>
      </c>
      <c r="AC132" s="15">
        <f ca="1">_xll.DBRW($B$3,$R$37,$R$38,$R$40,$R$41,$R$42,$Q132,AC$2,AC$4,AC$3)</f>
        <v>-2584460.1799999992</v>
      </c>
      <c r="AD132" s="15">
        <f ca="1">_xll.DBRW($B$3,$R$37,$R$38,$R$40,$R$41,$R$42,$Q132,AD$2,AD$4,AD$3)</f>
        <v>-4209553.4300000006</v>
      </c>
      <c r="AE132" s="15">
        <f ca="1">_xll.DBRW($B$3,$R$37,$R$38,$R$40,$R$41,$R$42,$Q132,AE$2,AE$4,AE$3)</f>
        <v>-1716215.8500000003</v>
      </c>
      <c r="AF132" s="15">
        <f ca="1">_xll.DBRW($B$3,$R$37,$R$38,$R$40,$R$41,$R$42,$Q132,AF$2,AF$4,AF$3)</f>
        <v>0</v>
      </c>
      <c r="AG132" s="15">
        <f ca="1">_xll.DBRW($B$3,$R$37,$R$38,$R$40,$R$41,$R$42,$Q132,AG$2,AG$4,AG$3)</f>
        <v>-4520</v>
      </c>
      <c r="AH132" s="15">
        <f ca="1">_xll.DBRW($B$3,$R$37,$R$38,$R$40,$R$41,$R$42,$Q132,AH$2,AH$4,AH$3)</f>
        <v>-2004085.9599999993</v>
      </c>
      <c r="AI132" s="15">
        <f ca="1">Y132-AD132</f>
        <v>177177.53000000119</v>
      </c>
      <c r="AJ132" s="15">
        <f ca="1">Z132-AE132</f>
        <v>41033.520000000484</v>
      </c>
      <c r="AK132" s="15">
        <f ca="1">AA132-AF132</f>
        <v>-187345.52</v>
      </c>
      <c r="AL132" s="15">
        <f ca="1">AB132-AG132</f>
        <v>2141.6000000000004</v>
      </c>
      <c r="AM132" s="15">
        <f ca="1">AC132-AH132</f>
        <v>-580374.22</v>
      </c>
      <c r="AN132" s="20"/>
      <c r="AO132" s="16">
        <f ca="1">_xll.DBRW($B$3,$R$37,$R$38,$R$40,$R$41,$R$42,$Q132,AO$2,AO$4,AO$3)</f>
        <v>0.42727859670994545</v>
      </c>
      <c r="AP132" s="16">
        <f ca="1">_xll.DBRW($B$3,$R$37,$R$38,$R$40,$R$41,$R$42,$Q132,AP$2,AP$4,AP$3)</f>
        <v>0.41044930166640464</v>
      </c>
      <c r="AQ132" s="17">
        <f ca="1">-(AO132-AP132)*100</f>
        <v>-1.6829295043540804</v>
      </c>
      <c r="AR132" s="14">
        <f ca="1">$Y132-$AD132-BL132</f>
        <v>-158823.87807417021</v>
      </c>
      <c r="AS132" s="18">
        <f ca="1">_xll.DBRW($B$3,$R$37,$R$38,$R$40,$R$41,$R$42,$Q132,AS$2,AS$4,AS$3)</f>
        <v>26.452003175256451</v>
      </c>
      <c r="AT132" s="19">
        <f ca="1">_xll.DBRW($B$3,$R$37,$R$38,$R$40,$R$41,$R$42,$Q132,AT$2,AT$4,AT$3)</f>
        <v>1.3299128165605789</v>
      </c>
      <c r="AU132" s="18">
        <f ca="1">_xll.DBRW($B$3,$R$37,$R$38,$R$40,$R$41,$R$42,$Q132,AU$2,AU$4,AU$3)</f>
        <v>82.332366557446733</v>
      </c>
      <c r="AV132" s="15">
        <f ca="1">_xll.DBRW($B$3,$R$37,$R$38,$R$40,$R$41,$R$42,$Q132,AV$2,AV$4,AV$3)</f>
        <v>152441.23000000001</v>
      </c>
      <c r="AW132" s="15">
        <f ca="1">_xll.DBRW($B$3,$R$37,$R$38,$R$40,$R$41,$R$42,$Q132,AW$2,AW$4,AW$3)</f>
        <v>114624.98</v>
      </c>
      <c r="AX132" s="18">
        <f ca="1">_xll.DBRW($B$3,$R$37,$R$38,$R$40,$R$41,$R$42,$Q132,AX$2,AX$4,AX$3)</f>
        <v>25.765248968592136</v>
      </c>
      <c r="AY132" s="19">
        <f ca="1">_xll.DBRW($B$3,$R$37,$R$38,$R$40,$R$41,$R$42,$Q132,AY$2,AY$4,AY$3)</f>
        <v>1.3200000290853811</v>
      </c>
      <c r="AZ132" s="18">
        <f ca="1">_xll.DBRW($B$3,$R$37,$R$38,$R$40,$R$41,$R$42,$Q132,AZ$2,AZ$4,AZ$3)</f>
        <v>82.860731519956772</v>
      </c>
      <c r="BA132" s="15">
        <f ca="1">_xll.DBRW($B$3,$R$37,$R$38,$R$40,$R$41,$R$42,$Q132,BA$2,BA$4,BA$3)</f>
        <v>163381.04999999999</v>
      </c>
      <c r="BB132" s="15">
        <f ca="1">_xll.DBRW($B$3,$R$37,$R$38,$R$40,$R$41,$R$42,$Q132,BB$2,BB$4,BB$3)</f>
        <v>123773.52</v>
      </c>
      <c r="BC132" s="18">
        <f ca="1">AS132-AX132</f>
        <v>0.68675420666431464</v>
      </c>
      <c r="BD132" s="18">
        <f ca="1">AT132-AY132</f>
        <v>9.9127874751978595E-3</v>
      </c>
      <c r="BE132" s="18">
        <f ca="1">AU132-AZ132</f>
        <v>-0.5283649625100395</v>
      </c>
      <c r="BF132" s="15">
        <f ca="1">IF(AND(AV132&lt;&gt;0,BA132&lt;&gt;0),-1*BC132*AV132,0)</f>
        <v>-104689.65597158232</v>
      </c>
      <c r="BG132" s="15">
        <f ca="1">IF(AND(AV132&lt;&gt;0,BA132&lt;&gt;0,AW132&lt;&gt;0,BB132&lt;&gt;0),BD132/AY132*$Y132,)</f>
        <v>-30281.882148522433</v>
      </c>
      <c r="BH132" s="15">
        <f ca="1">IF(AND(AW132&lt;&gt;0,BB132&lt;&gt;0),BE132*AO132*AW132,)</f>
        <v>-25877.62541409886</v>
      </c>
      <c r="BI132" s="15">
        <f ca="1">IF(AND(AV132&lt;&gt;0,BA132&lt;&gt;0,AW132&lt;&gt;0,BB132&lt;&gt;0),$AI132-BF132-BG132-BH132-BL132,)</f>
        <v>2025.2854600333958</v>
      </c>
      <c r="BJ132" s="15">
        <f ca="1">IF(OR(AV132=0,BA132=0,AW132=0,BB132=0),$AI132-BF132-BG132-BH132-BL132,)</f>
        <v>0</v>
      </c>
      <c r="BK132" s="15">
        <f ca="1">SUM(BF132:BJ132)</f>
        <v>-158823.87807417021</v>
      </c>
      <c r="BL132" s="15">
        <f ca="1">IF($V132&lt;&gt;0,IF($V132&gt;0,$W132/$V132,-$W132/$V132))*$AD132</f>
        <v>336001.4080741714</v>
      </c>
      <c r="BM132" s="15">
        <f ca="1">SUM(BK132:BL132)</f>
        <v>177177.53000000119</v>
      </c>
      <c r="BN132" s="16">
        <f ca="1">_xll.DBRW($B$3,$R$37,$R$38,$R$40,$R$41,$R$42,$Q132,BN$2,BN$4,BN$3)</f>
        <v>0.17750566240505922</v>
      </c>
      <c r="BO132" s="16">
        <f ca="1">_xll.DBRW($B$3,$R$37,$R$38,$R$40,$R$41,$R$42,$Q132,BO$2,BO$4,BO$3)</f>
        <v>0.16733831957593542</v>
      </c>
      <c r="BP132" s="17">
        <f ca="1">-(BN132-BO132)*100</f>
        <v>-1.0167342829123793</v>
      </c>
      <c r="BQ132" s="14">
        <f ca="1">$Z132-$AE132-CK132</f>
        <v>-95952.730857305054</v>
      </c>
      <c r="BR132" s="15">
        <f ca="1">_xll.DBRW($B$3,$R$37,$R$38,$R$40,$R$41,$R$42,$Q132,BR$2,BR$4,BR$3)</f>
        <v>0.71208812523565435</v>
      </c>
      <c r="BS132" s="15">
        <f ca="1">_xll.DBRW($B$3,$R$37,$R$38,$R$40,$R$41,$R$42,$Q132,BS$2,BS$4,BS$3)</f>
        <v>20.523388531888948</v>
      </c>
      <c r="BT132" s="15">
        <f ca="1">_xll.DBRW($B$3,$R$37,$R$38,$R$40,$R$41,$R$42,$Q132,BT$2,BT$4,BT$3)</f>
        <v>82.332366557446733</v>
      </c>
      <c r="BU132" s="15">
        <f ca="1">_xll.DBRW($B$3,$R$37,$R$38,$R$40,$R$41,$R$42,$Q132,BU$2,BU$4,BU$3)</f>
        <v>2352493</v>
      </c>
      <c r="BV132" s="15">
        <f ca="1">_xll.DBRW($B$3,$R$37,$R$38,$R$40,$R$41,$R$42,$Q132,BV$2,BV$4,BV$3)</f>
        <v>114624.98</v>
      </c>
      <c r="BW132" s="15">
        <f ca="1">_xll.DBRW($B$3,$R$37,$R$38,$R$40,$R$41,$R$42,$Q132,BW$2,BW$4,BW$3)</f>
        <v>0.67637929616499082</v>
      </c>
      <c r="BX132" s="15">
        <f ca="1">_xll.DBRW($B$3,$R$37,$R$38,$R$40,$R$41,$R$42,$Q132,BX$2,BX$4,BX$3)</f>
        <v>20.5</v>
      </c>
      <c r="BY132" s="15">
        <f ca="1">_xll.DBRW($B$3,$R$37,$R$38,$R$40,$R$41,$R$42,$Q132,BY$2,BY$4,BY$3)</f>
        <v>82.860731519956772</v>
      </c>
      <c r="BZ132" s="15">
        <f ca="1">_xll.DBRW($B$3,$R$37,$R$38,$R$40,$R$41,$R$42,$Q132,BZ$2,BZ$4,BZ$3)</f>
        <v>2537357.16</v>
      </c>
      <c r="CA132" s="15">
        <f ca="1">_xll.DBRW($B$3,$R$37,$R$38,$R$40,$R$41,$R$42,$Q132,CA$2,CA$4,CA$3)</f>
        <v>123773.52</v>
      </c>
      <c r="CB132" s="15">
        <f ca="1">BR132-BW132</f>
        <v>3.5708829070663528E-2</v>
      </c>
      <c r="CC132" s="15">
        <f ca="1">BS132-BX132</f>
        <v>2.3388531888947739E-2</v>
      </c>
      <c r="CD132" s="15">
        <f ca="1">BT132-BY132</f>
        <v>-0.5283649625100395</v>
      </c>
      <c r="CE132" s="15">
        <f ca="1">IF(AND(BU132&lt;&gt;0,BZ132&lt;&gt;0),-1*CB132*BU132,0)</f>
        <v>-84004.77042693246</v>
      </c>
      <c r="CF132" s="15">
        <f ca="1">IF(AND(BU132&lt;&gt;0,BZ132&lt;&gt;0,BV132&lt;&gt;0,CA132&lt;&gt;0),CC132/BX132*$Z132,)</f>
        <v>-1911.2222119515498</v>
      </c>
      <c r="CG132" s="15">
        <f ca="1">IF(AND(BV132&lt;&gt;0,CA132&lt;&gt;0),CD132*BN132*BV132,)</f>
        <v>-10750.421565622726</v>
      </c>
      <c r="CH132" s="15">
        <f ca="1">IF(AND(BU132&lt;&gt;0,BZ132&lt;&gt;0,BV132&lt;&gt;0,CA132&lt;&gt;0),$AJ132-CE132-CF132-CG132-CK132,)</f>
        <v>713.68334720167331</v>
      </c>
      <c r="CI132" s="15">
        <f ca="1">IF(OR(BU132=0,BZ132=0,BV132=0,CA132=0),$AJ132-CE132-CF132-CG132-CK132,)</f>
        <v>0</v>
      </c>
      <c r="CJ132" s="15">
        <f ca="1">SUM(CE132:CI132)</f>
        <v>-95952.730857305069</v>
      </c>
      <c r="CK132" s="15">
        <f ca="1">IF($V132&lt;&gt;0,IF($V132&gt;0,$W132/$V132,-$W132/$V132))*$AE132</f>
        <v>136986.25085730554</v>
      </c>
      <c r="CL132" s="15">
        <f ca="1">SUM(CJ132:CK132)</f>
        <v>41033.52000000047</v>
      </c>
      <c r="CM132" s="16">
        <f ca="1">_xll.DBRW($B$3,$R$37,$R$38,$R$40,$R$41,$R$42,$Q132,CM$2,CM$4,CM$3)</f>
        <v>1.98515051350979E-2</v>
      </c>
      <c r="CN132" s="16">
        <f ca="1">_xll.DBRW($B$3,$R$37,$R$38,$R$40,$R$41,$R$42,$Q132,CN$2,CN$4,CN$3)</f>
        <v>0</v>
      </c>
      <c r="CO132" s="17">
        <f ca="1">-(CM132-CN132)*100</f>
        <v>-1.98515051350979</v>
      </c>
      <c r="CP132" s="14">
        <f ca="1">$AA132-$AF132-DJ132</f>
        <v>-187345.52</v>
      </c>
      <c r="CQ132" s="15">
        <f ca="1">_xll.DBRW($B$3,$R$37,$R$38,$R$40,$R$41,$R$42,$Q132,CQ$2,CQ$4,CQ$3)</f>
        <v>0</v>
      </c>
      <c r="CR132" s="15">
        <f ca="1">_xll.DBRW($B$3,$R$37,$R$38,$R$40,$R$41,$R$42,$Q132,CR$2,CR$4,CR$3)</f>
        <v>0</v>
      </c>
      <c r="CS132" s="15">
        <f ca="1">_xll.DBRW($B$3,$R$37,$R$38,$R$40,$R$41,$R$42,$Q132,CS$2,CS$4,CS$3)</f>
        <v>0</v>
      </c>
      <c r="CT132" s="15">
        <f ca="1">_xll.DBRW($B$3,$R$37,$R$38,$R$40,$R$41,$R$42,$Q132,CT$2,CT$4,CT$3)</f>
        <v>0</v>
      </c>
      <c r="CU132" s="15">
        <f ca="1">_xll.DBRW($B$3,$R$37,$R$38,$R$40,$R$41,$R$42,$Q132,CU$2,CU$4,CU$3)</f>
        <v>0</v>
      </c>
      <c r="CV132" s="15">
        <f ca="1">_xll.DBRW($B$3,$R$37,$R$38,$R$40,$R$41,$R$42,$Q132,CV$2,CV$4,CV$3)</f>
        <v>0</v>
      </c>
      <c r="CW132" s="15">
        <f ca="1">_xll.DBRW($B$3,$R$37,$R$38,$R$40,$R$41,$R$42,$Q132,CW$2,CW$4,CW$3)</f>
        <v>0</v>
      </c>
      <c r="CX132" s="15">
        <f ca="1">_xll.DBRW($B$3,$R$37,$R$38,$R$40,$R$41,$R$42,$Q132,CX$2,CX$4,CX$3)</f>
        <v>0</v>
      </c>
      <c r="CY132" s="15">
        <f ca="1">_xll.DBRW($B$3,$R$37,$R$38,$R$40,$R$41,$R$42,$Q132,CY$2,CY$4,CY$3)</f>
        <v>0</v>
      </c>
      <c r="CZ132" s="15">
        <f ca="1">_xll.DBRW($B$3,$R$37,$R$38,$R$40,$R$41,$R$42,$Q132,CZ$2,CZ$4,CZ$3)</f>
        <v>0</v>
      </c>
      <c r="DA132" s="15">
        <f ca="1">CQ132-CV132</f>
        <v>0</v>
      </c>
      <c r="DB132" s="15">
        <f ca="1">CR132-CW132</f>
        <v>0</v>
      </c>
      <c r="DC132" s="15">
        <f ca="1">CS132-CX132</f>
        <v>0</v>
      </c>
      <c r="DD132" s="15">
        <f ca="1">IF(AND(CT132&lt;&gt;0,CY132&lt;&gt;0),-1*DA132*CT132,0)</f>
        <v>0</v>
      </c>
      <c r="DE132" s="15">
        <f ca="1">IF(AND(CT132&lt;&gt;0,CY132&lt;&gt;0,CU132&lt;&gt;0,CZ132&lt;&gt;0),DB132/CW132*$AA132,)</f>
        <v>0</v>
      </c>
      <c r="DF132" s="15">
        <f ca="1">IF(AND(CU132&lt;&gt;0,CZ132&lt;&gt;0),DC132*CM132*CU132,)</f>
        <v>0</v>
      </c>
      <c r="DG132" s="15">
        <f ca="1">IF(AND(CT132&lt;&gt;0,CY132&lt;&gt;0,CU132&lt;&gt;0,CZ132&lt;&gt;0),$AK132-DD132-DE132-DF132-DJ132,)</f>
        <v>0</v>
      </c>
      <c r="DH132" s="15">
        <f ca="1">IF(OR(CT132=0,CY132=0,CU132=0,CZ132=0),$AK132-DD132-DE132-DF132-DJ132,)</f>
        <v>-187345.52</v>
      </c>
      <c r="DI132" s="15">
        <f ca="1">SUM(DD132:DH132)</f>
        <v>-187345.52</v>
      </c>
      <c r="DJ132" s="15">
        <f ca="1">IF($V132&lt;&gt;0,IF($V132&gt;0,$W132/$V132,-$W132/$V132))*$AF132</f>
        <v>0</v>
      </c>
      <c r="DK132" s="15">
        <f ca="1">SUM(DI132:DJ132)</f>
        <v>-187345.52</v>
      </c>
      <c r="DL132" s="16">
        <f ca="1">_xll.DBRW($B$3,$R$37,$R$38,$R$40,$R$41,$R$42,$Q132,DL$2,DL$4,DL$3)</f>
        <v>2.5202000994374916E-4</v>
      </c>
      <c r="DM132" s="16">
        <f ca="1">_xll.DBRW($B$3,$R$37,$R$38,$R$40,$R$41,$R$42,$Q132,DM$2,DM$4,DM$3)</f>
        <v>4.4071915807281938E-4</v>
      </c>
      <c r="DN132" s="17">
        <f ca="1">-(DL132-DM132)*100</f>
        <v>1.8869914812907021E-2</v>
      </c>
      <c r="DO132" s="14">
        <f ca="1">$AB132-$AG132-EI132</f>
        <v>1780.8191262684002</v>
      </c>
      <c r="DP132" s="15">
        <f ca="1">_xll.DBRW($B$3,$R$37,$R$38,$R$40,$R$41,$R$42,$Q132,DP$2,DP$4,DP$3)</f>
        <v>0</v>
      </c>
      <c r="DQ132" s="15">
        <f ca="1">_xll.DBRW($B$3,$R$37,$R$38,$R$40,$R$41,$R$42,$Q132,DQ$2,DQ$4,DQ$3)</f>
        <v>0</v>
      </c>
      <c r="DR132" s="15">
        <f ca="1">_xll.DBRW($B$3,$R$37,$R$38,$R$40,$R$41,$R$42,$Q132,DR$2,DR$4,DR$3)</f>
        <v>0</v>
      </c>
      <c r="DS132" s="15">
        <f ca="1">_xll.DBRW($B$3,$R$37,$R$38,$R$40,$R$41,$R$42,$Q132,DS$2,DS$4,DS$3)</f>
        <v>0</v>
      </c>
      <c r="DT132" s="15">
        <f ca="1">_xll.DBRW($B$3,$R$37,$R$38,$R$40,$R$41,$R$42,$Q132,DT$2,DT$4,DT$3)</f>
        <v>0</v>
      </c>
      <c r="DU132" s="15">
        <f ca="1">_xll.DBRW($B$3,$R$37,$R$38,$R$40,$R$41,$R$42,$Q132,DU$2,DU$4,DU$3)</f>
        <v>0</v>
      </c>
      <c r="DV132" s="15">
        <f ca="1">_xll.DBRW($B$3,$R$37,$R$38,$R$40,$R$41,$R$42,$Q132,DV$2,DV$4,DV$3)</f>
        <v>0</v>
      </c>
      <c r="DW132" s="15">
        <f ca="1">_xll.DBRW($B$3,$R$37,$R$38,$R$40,$R$41,$R$42,$Q132,DW$2,DW$4,DW$3)</f>
        <v>0</v>
      </c>
      <c r="DX132" s="15">
        <f ca="1">_xll.DBRW($B$3,$R$37,$R$38,$R$40,$R$41,$R$42,$Q132,DX$2,DX$4,DX$3)</f>
        <v>0</v>
      </c>
      <c r="DY132" s="15">
        <f ca="1">_xll.DBRW($B$3,$R$37,$R$38,$R$40,$R$41,$R$42,$Q132,DY$2,DY$4,DY$3)</f>
        <v>0</v>
      </c>
      <c r="DZ132" s="15">
        <f ca="1">DP132-DU132</f>
        <v>0</v>
      </c>
      <c r="EA132" s="15">
        <f ca="1">DQ132-DV132</f>
        <v>0</v>
      </c>
      <c r="EB132" s="15">
        <f ca="1">DR132-DW132</f>
        <v>0</v>
      </c>
      <c r="EC132" s="15">
        <f ca="1">IF(AND(DS132&lt;&gt;0,DX132&lt;&gt;0),-1*DZ132*DS132,0)</f>
        <v>0</v>
      </c>
      <c r="ED132" s="15">
        <f ca="1">IF(AND(DS132&lt;&gt;0,DX132&lt;&gt;0,DT132&lt;&gt;0,DY132&lt;&gt;0),EA132/DV132*$AB132,)</f>
        <v>0</v>
      </c>
      <c r="EE132" s="15">
        <f ca="1">IF(AND(DT132&lt;&gt;0,DY132&lt;&gt;0),EB132*DL132*DT132,)</f>
        <v>0</v>
      </c>
      <c r="EF132" s="15">
        <f ca="1">IF(AND(DS132&lt;&gt;0,DX132&lt;&gt;0,DT132&lt;&gt;0,DY132&lt;&gt;0),$AL132-EC132-ED132-EE132-EI132,)</f>
        <v>0</v>
      </c>
      <c r="EG132" s="15">
        <f ca="1">IF(OR(DS132=0,DX132=0,DT132=0,DY132=0),$AL132-EC132-ED132-EE132-EI132,)</f>
        <v>1780.8191262684002</v>
      </c>
      <c r="EH132" s="15">
        <f ca="1">SUM(EC132:EG132)</f>
        <v>1780.8191262684002</v>
      </c>
      <c r="EI132" s="15">
        <f ca="1">IF($V132&lt;&gt;0,IF($V132&gt;0,$W132/$V132,-$W132/$V132))*$AG132</f>
        <v>360.7808737316002</v>
      </c>
      <c r="EJ132" s="15">
        <f ca="1">SUM(EH132:EI132)</f>
        <v>2141.6000000000004</v>
      </c>
      <c r="EK132" s="16">
        <f ca="1">_xll.DBRW($B$3,$R$37,$R$38,$R$40,$R$41,$R$42,$Q132,EK$2,EK$4,EK$3)</f>
        <v>0.27385455779634366</v>
      </c>
      <c r="EL132" s="16">
        <f ca="1">_xll.DBRW($B$3,$R$37,$R$38,$R$40,$R$41,$R$42,$Q132,EL$2,EL$4,EL$3)</f>
        <v>0.19540687544176066</v>
      </c>
      <c r="EM132" s="17">
        <f ca="1">-(EK132-EL132)*100</f>
        <v>-7.8447682354582993</v>
      </c>
      <c r="EN132" s="14">
        <f ca="1">$AC132-$AH132-FH132</f>
        <v>-740337.91108009568</v>
      </c>
      <c r="EO132" s="15">
        <f ca="1">_xll.DBRW($B$3,$R$37,$R$38,$R$40,$R$41,$R$42,$Q132,EO$2,EO$4,EO$3)</f>
        <v>22.547093835916048</v>
      </c>
      <c r="EP132" s="15">
        <f ca="1">_xll.DBRW($B$3,$R$37,$R$38,$R$40,$R$41,$R$42,$Q132,EP$2,EP$4,EP$3)</f>
        <v>1</v>
      </c>
      <c r="EQ132" s="15">
        <f ca="1">_xll.DBRW($B$3,$R$37,$R$38,$R$40,$R$41,$R$42,$Q132,EQ$2,EQ$4,EQ$3)</f>
        <v>82.332366557446733</v>
      </c>
      <c r="ER132" s="15">
        <f ca="1">_xll.DBRW($B$3,$R$37,$R$38,$R$40,$R$41,$R$42,$Q132,ER$2,ER$4,ER$3)</f>
        <v>114624.98</v>
      </c>
      <c r="ES132" s="15">
        <f ca="1">_xll.DBRW($B$3,$R$37,$R$38,$R$40,$R$41,$R$42,$Q132,ES$2,ES$4,ES$3)</f>
        <v>114624.98</v>
      </c>
      <c r="ET132" s="15">
        <f ca="1">_xll.DBRW($B$3,$R$37,$R$38,$R$40,$R$41,$R$42,$Q132,ET$2,ET$4,ET$3)</f>
        <v>16.191556643133364</v>
      </c>
      <c r="EU132" s="15">
        <f ca="1">_xll.DBRW($B$3,$R$37,$R$38,$R$40,$R$41,$R$42,$Q132,EU$2,EU$4,EU$3)</f>
        <v>1</v>
      </c>
      <c r="EV132" s="15">
        <f ca="1">_xll.DBRW($B$3,$R$37,$R$38,$R$40,$R$41,$R$42,$Q132,EV$2,EV$4,EV$3)</f>
        <v>82.860731519956772</v>
      </c>
      <c r="EW132" s="15">
        <f ca="1">_xll.DBRW($B$3,$R$37,$R$38,$R$40,$R$41,$R$42,$Q132,EW$2,EW$4,EW$3)</f>
        <v>123773.52</v>
      </c>
      <c r="EX132" s="15">
        <f ca="1">_xll.DBRW($B$3,$R$37,$R$38,$R$40,$R$41,$R$42,$Q132,EX$2,EX$4,EX$3)</f>
        <v>123773.52</v>
      </c>
      <c r="EY132" s="15">
        <f ca="1">EO132-ET132</f>
        <v>6.355537192782684</v>
      </c>
      <c r="EZ132" s="15">
        <f ca="1">EP132-EU132</f>
        <v>0</v>
      </c>
      <c r="FA132" s="15">
        <f ca="1">EQ132-EV132</f>
        <v>-0.5283649625100395</v>
      </c>
      <c r="FB132" s="15">
        <f ca="1">IF(AND(ER132&lt;&gt;0,EW132&lt;&gt;0),-1*EY132*ER132,0)</f>
        <v>-728503.32361197122</v>
      </c>
      <c r="FC132" s="15">
        <f ca="1">IF(AND(ER132&lt;&gt;0,EW132&lt;&gt;0,ES132&lt;&gt;0,EX132&lt;&gt;0),EZ132/EU132*$AC132,)</f>
        <v>0</v>
      </c>
      <c r="FD132" s="15">
        <f ca="1">IF(AND(ES132&lt;&gt;0,EX132&lt;&gt;0),FA132*EK132*ES132,)</f>
        <v>-16585.679037436596</v>
      </c>
      <c r="FE132" s="15">
        <f ca="1">IF(AND(ER132&lt;&gt;0,EW132&lt;&gt;0,ES132&lt;&gt;0,EX132&lt;&gt;0),$AM132-FB132-FC132-FD132-FH132,)</f>
        <v>4751.0915693121788</v>
      </c>
      <c r="FF132" s="15">
        <f ca="1">IF(OR(ER132=0,EW132=0,ES132=0,EX132=0),$AM132-FB132-FC132-FD132-FH132,)</f>
        <v>0</v>
      </c>
      <c r="FG132" s="15">
        <f ca="1">SUM(FB132:FF132)</f>
        <v>-740337.91108009568</v>
      </c>
      <c r="FH132" s="15">
        <f ca="1">IF($V132&lt;&gt;0,IF($V132&gt;0,$W132/$V132,-$W132/$V132))*$AH132</f>
        <v>159963.69108009568</v>
      </c>
      <c r="FI132" s="15">
        <f ca="1">SUM(FG132:FH132)</f>
        <v>-580374.22</v>
      </c>
      <c r="FJ132" s="20"/>
      <c r="FK132" s="85">
        <f ca="1">BL132+CK132+DJ132+EI132+FH132</f>
        <v>633312.13088530418</v>
      </c>
      <c r="FL132" s="21"/>
      <c r="FM132" s="22"/>
      <c r="FN132" s="104">
        <f ca="1">_xll.DBRW($B$3,$R$37,$R$38,$R$40,$R$41,$R$42,$Q132,FN$2,FN$4,FN$3)</f>
        <v>955603.53999999992</v>
      </c>
      <c r="FO132" s="105">
        <f ca="1">IF(U132&lt;&gt;0,FN132/U132,0)</f>
        <v>0.10125765794360993</v>
      </c>
      <c r="FP132" s="104">
        <f ca="1">_xll.DBRW($B$3,$R$37,$R$38,$R$40,$R$41,$R$42,$Q132,FP$2,FP$4,FP$3)</f>
        <v>2321589.1699999985</v>
      </c>
      <c r="FQ132" s="105">
        <f ca="1">IF(V132&lt;&gt;0,FP132/V132,0)</f>
        <v>0.22636478415782632</v>
      </c>
      <c r="FR132" s="86">
        <f ca="1">FN132-FP132</f>
        <v>-1365985.6299999985</v>
      </c>
      <c r="FS132" s="103">
        <f ca="1">(FO132-FQ132)*100</f>
        <v>-12.510712621421638</v>
      </c>
      <c r="FT132" s="23"/>
      <c r="FV132" s="37"/>
      <c r="FW132" s="37"/>
      <c r="FX132" s="37"/>
      <c r="FY132" s="37"/>
      <c r="FZ132" s="37"/>
      <c r="GA132" s="37"/>
      <c r="GB132" s="37"/>
      <c r="GC132" s="37"/>
      <c r="GD132" s="37"/>
      <c r="GE132" s="37"/>
      <c r="GF132" s="37"/>
      <c r="GG132" s="37"/>
      <c r="GH132" s="37"/>
    </row>
    <row r="133" spans="1:190" ht="15" hidden="1" customHeight="1" x14ac:dyDescent="0.25">
      <c r="A133">
        <f ca="1">IF(ROW()=ROW($A$60),0,1)</f>
        <v>1</v>
      </c>
      <c r="D133" s="30"/>
      <c r="E133" s="30"/>
      <c r="F133" s="30">
        <f ca="1">IF(A133&lt;&gt;0,IF((AO133+BN133+CM133+DL133+EK133)&lt;&gt;0,ROUND((1-(AO133+BN133+CM133+DL133+EK133))-FO133,5),"VERIF. ELIGIBILITE PMM"),"CHECK "&amp;D118)</f>
        <v>0</v>
      </c>
      <c r="G133" s="30"/>
      <c r="H133" s="30"/>
      <c r="I133" s="30"/>
      <c r="J133" s="30">
        <f ca="1">IF(A133&lt;&gt;0,IF((AP133+BO133+CN133+DM133+EL133)&lt;&gt;0,ROUND((1-(AP133+BO133+CN133+DM133+EL133))-FQ133,5),"VERIF. ELIGIBILITE PMM"),"CHECK "&amp;D119)</f>
        <v>0</v>
      </c>
      <c r="K133" s="30">
        <f ca="1">IF(A133&lt;&gt;0,ROUND(W133+AR133+BQ133+CP133+DO133+EN133+FK133-FR133,5),"CHECK ")</f>
        <v>0</v>
      </c>
      <c r="L133" s="4"/>
      <c r="M133" s="9"/>
      <c r="N133" s="10"/>
      <c r="O133" s="9"/>
      <c r="P133" s="11"/>
      <c r="Q133" s="130" t="s">
        <v>306</v>
      </c>
      <c r="R133" s="130"/>
      <c r="S133" s="12"/>
      <c r="T133" s="13"/>
      <c r="U133" s="84">
        <f ca="1">_xll.DBRW($B$3,$R$37,$R$38,$R$40,$R$41,$R$42,$Q133,U$2,U$4,U$3)</f>
        <v>5371456.5700000003</v>
      </c>
      <c r="V133" s="84">
        <f ca="1">_xll.DBRW($B$3,$R$37,$R$38,$R$40,$R$41,$R$42,$Q133,V$2,V$4,V$3)</f>
        <v>6181674</v>
      </c>
      <c r="W133" s="85">
        <f ca="1">U133-V133</f>
        <v>-810217.4299999997</v>
      </c>
      <c r="X133" s="106">
        <f ca="1">IF(V133&lt;&gt;0,W133/V133,0)</f>
        <v>-0.13106764122469086</v>
      </c>
      <c r="Y133" s="15">
        <f ca="1">_xll.DBRW($B$3,$R$37,$R$38,$R$40,$R$41,$R$42,$Q133,Y$2,Y$4,Y$3)</f>
        <v>-1745197.54</v>
      </c>
      <c r="Z133" s="15">
        <f ca="1">_xll.DBRW($B$3,$R$37,$R$38,$R$40,$R$41,$R$42,$Q133,Z$2,Z$4,Z$3)</f>
        <v>-849662.35000000009</v>
      </c>
      <c r="AA133" s="15">
        <f ca="1">_xll.DBRW($B$3,$R$37,$R$38,$R$40,$R$41,$R$42,$Q133,AA$2,AA$4,AA$3)</f>
        <v>-667945.41999999993</v>
      </c>
      <c r="AB133" s="15">
        <f ca="1">_xll.DBRW($B$3,$R$37,$R$38,$R$40,$R$41,$R$42,$Q133,AB$2,AB$4,AB$3)</f>
        <v>-883648.36999999988</v>
      </c>
      <c r="AC133" s="15">
        <f ca="1">_xll.DBRW($B$3,$R$37,$R$38,$R$40,$R$41,$R$42,$Q133,AC$2,AC$4,AC$3)</f>
        <v>-240755.44000000003</v>
      </c>
      <c r="AD133" s="15">
        <f ca="1">_xll.DBRW($B$3,$R$37,$R$38,$R$40,$R$41,$R$42,$Q133,AD$2,AD$4,AD$3)</f>
        <v>-1986000</v>
      </c>
      <c r="AE133" s="15">
        <f ca="1">_xll.DBRW($B$3,$R$37,$R$38,$R$40,$R$41,$R$42,$Q133,AE$2,AE$4,AE$3)</f>
        <v>-1000111</v>
      </c>
      <c r="AF133" s="15">
        <f ca="1">_xll.DBRW($B$3,$R$37,$R$38,$R$40,$R$41,$R$42,$Q133,AF$2,AF$4,AF$3)</f>
        <v>-868481</v>
      </c>
      <c r="AG133" s="15">
        <f ca="1">_xll.DBRW($B$3,$R$37,$R$38,$R$40,$R$41,$R$42,$Q133,AG$2,AG$4,AG$3)</f>
        <v>-996522</v>
      </c>
      <c r="AH133" s="15">
        <f ca="1">_xll.DBRW($B$3,$R$37,$R$38,$R$40,$R$41,$R$42,$Q133,AH$2,AH$4,AH$3)</f>
        <v>-229289</v>
      </c>
      <c r="AI133" s="15">
        <f ca="1">Y133-AD133</f>
        <v>240802.45999999996</v>
      </c>
      <c r="AJ133" s="15">
        <f ca="1">Z133-AE133</f>
        <v>150448.64999999991</v>
      </c>
      <c r="AK133" s="15">
        <f ca="1">AA133-AF133</f>
        <v>200535.58000000007</v>
      </c>
      <c r="AL133" s="15">
        <f ca="1">AB133-AG133</f>
        <v>112873.63000000012</v>
      </c>
      <c r="AM133" s="15">
        <f ca="1">AC133-AH133</f>
        <v>-11466.440000000031</v>
      </c>
      <c r="AN133" s="20"/>
      <c r="AO133" s="16">
        <f ca="1">_xll.DBRW($B$3,$R$37,$R$38,$R$40,$R$41,$R$42,$Q133,AO$2,AO$4,AO$3)</f>
        <v>0.3249021037882095</v>
      </c>
      <c r="AP133" s="16">
        <f ca="1">_xll.DBRW($B$3,$R$37,$R$38,$R$40,$R$41,$R$42,$Q133,AP$2,AP$4,AP$3)</f>
        <v>0.32127219908393745</v>
      </c>
      <c r="AQ133" s="17">
        <f ca="1">-(AO133-AP133)*100</f>
        <v>-0.36299047042720467</v>
      </c>
      <c r="AR133" s="14">
        <f ca="1">$Y133-$AD133-BL133</f>
        <v>-19497.875472236075</v>
      </c>
      <c r="AS133" s="18">
        <f ca="1">_xll.DBRW($B$3,$R$37,$R$38,$R$40,$R$41,$R$42,$Q133,AS$2,AS$4,AS$3)</f>
        <v>25.946860896708241</v>
      </c>
      <c r="AT133" s="19">
        <f ca="1">_xll.DBRW($B$3,$R$37,$R$38,$R$40,$R$41,$R$42,$Q133,AT$2,AT$4,AT$3)</f>
        <v>1.2916613695974215</v>
      </c>
      <c r="AU133" s="18">
        <f ca="1">_xll.DBRW($B$3,$R$37,$R$38,$R$40,$R$41,$R$42,$Q133,AU$2,AU$4,AU$3)</f>
        <v>103.15278815320546</v>
      </c>
      <c r="AV133" s="15">
        <f ca="1">_xll.DBRW($B$3,$R$37,$R$38,$R$40,$R$41,$R$42,$Q133,AV$2,AV$4,AV$3)</f>
        <v>67260.45</v>
      </c>
      <c r="AW133" s="15">
        <f ca="1">_xll.DBRW($B$3,$R$37,$R$38,$R$40,$R$41,$R$42,$Q133,AW$2,AW$4,AW$3)</f>
        <v>52072.82</v>
      </c>
      <c r="AX133" s="18">
        <f ca="1">_xll.DBRW($B$3,$R$37,$R$38,$R$40,$R$41,$R$42,$Q133,AX$2,AX$4,AX$3)</f>
        <v>25.641710929604983</v>
      </c>
      <c r="AY133" s="19">
        <f ca="1">_xll.DBRW($B$3,$R$37,$R$38,$R$40,$R$41,$R$42,$Q133,AY$2,AY$4,AY$3)</f>
        <v>1.3064624846289958</v>
      </c>
      <c r="AZ133" s="18">
        <f ca="1">_xll.DBRW($B$3,$R$37,$R$38,$R$40,$R$41,$R$42,$Q133,AZ$2,AZ$4,AZ$3)</f>
        <v>104.27274276065765</v>
      </c>
      <c r="BA133" s="15">
        <f ca="1">_xll.DBRW($B$3,$R$37,$R$38,$R$40,$R$41,$R$42,$Q133,BA$2,BA$4,BA$3)</f>
        <v>77451.929999999993</v>
      </c>
      <c r="BB133" s="15">
        <f ca="1">_xll.DBRW($B$3,$R$37,$R$38,$R$40,$R$41,$R$42,$Q133,BB$2,BB$4,BB$3)</f>
        <v>59283.7</v>
      </c>
      <c r="BC133" s="18">
        <f ca="1">AS133-AX133</f>
        <v>0.30514996710325804</v>
      </c>
      <c r="BD133" s="18">
        <f ca="1">AT133-AY133</f>
        <v>-1.480111503157433E-2</v>
      </c>
      <c r="BE133" s="18">
        <f ca="1">AU133-AZ133</f>
        <v>-1.1199546074521862</v>
      </c>
      <c r="BF133" s="15">
        <f ca="1">IF(AND(AV133&lt;&gt;0,BA133&lt;&gt;0),-1*BC133*AV133,0)</f>
        <v>-20524.52410485033</v>
      </c>
      <c r="BG133" s="15">
        <f ca="1">IF(AND(AV133&lt;&gt;0,BA133&lt;&gt;0,AW133&lt;&gt;0,BB133&lt;&gt;0),BD133/AY133*$Y133,)</f>
        <v>19771.612155932587</v>
      </c>
      <c r="BH133" s="15">
        <f ca="1">IF(AND(AW133&lt;&gt;0,BB133&lt;&gt;0),BE133*AO133*AW133,)</f>
        <v>-18948.029043425173</v>
      </c>
      <c r="BI133" s="15">
        <f ca="1">IF(AND(AV133&lt;&gt;0,BA133&lt;&gt;0,AW133&lt;&gt;0,BB133&lt;&gt;0),$AI133-BF133-BG133-BH133-BL133,)</f>
        <v>203.06552010684391</v>
      </c>
      <c r="BJ133" s="15">
        <f ca="1">IF(OR(AV133=0,BA133=0,AW133=0,BB133=0),$AI133-BF133-BG133-BH133-BL133,)</f>
        <v>0</v>
      </c>
      <c r="BK133" s="15">
        <f ca="1">SUM(BF133:BJ133)</f>
        <v>-19497.875472236072</v>
      </c>
      <c r="BL133" s="15">
        <f ca="1">IF($V133&lt;&gt;0,IF($V133&gt;0,$W133/$V133,-$W133/$V133))*$AD133</f>
        <v>260300.33547223604</v>
      </c>
      <c r="BM133" s="15">
        <f ca="1">SUM(BK133:BL133)</f>
        <v>240802.45999999996</v>
      </c>
      <c r="BN133" s="16">
        <f ca="1">_xll.DBRW($B$3,$R$37,$R$38,$R$40,$R$41,$R$42,$Q133,BN$2,BN$4,BN$3)</f>
        <v>0.15818099596028193</v>
      </c>
      <c r="BO133" s="16">
        <f ca="1">_xll.DBRW($B$3,$R$37,$R$38,$R$40,$R$41,$R$42,$Q133,BO$2,BO$4,BO$3)</f>
        <v>0.16178643519538558</v>
      </c>
      <c r="BP133" s="17">
        <f ca="1">-(BN133-BO133)*100</f>
        <v>0.36054392351036468</v>
      </c>
      <c r="BQ133" s="14">
        <f ca="1">$Z133-$AE133-CK133</f>
        <v>19366.460267133109</v>
      </c>
      <c r="BR133" s="15">
        <f ca="1">_xll.DBRW($B$3,$R$37,$R$38,$R$40,$R$41,$R$42,$Q133,BR$2,BR$4,BR$3)</f>
        <v>0.47928218431943925</v>
      </c>
      <c r="BS133" s="15">
        <f ca="1">_xll.DBRW($B$3,$R$37,$R$38,$R$40,$R$41,$R$42,$Q133,BS$2,BS$4,BS$3)</f>
        <v>34.044267239607919</v>
      </c>
      <c r="BT133" s="15">
        <f ca="1">_xll.DBRW($B$3,$R$37,$R$38,$R$40,$R$41,$R$42,$Q133,BT$2,BT$4,BT$3)</f>
        <v>103.15278815320546</v>
      </c>
      <c r="BU133" s="15">
        <f ca="1">_xll.DBRW($B$3,$R$37,$R$38,$R$40,$R$41,$R$42,$Q133,BU$2,BU$4,BU$3)</f>
        <v>1772781</v>
      </c>
      <c r="BV133" s="15">
        <f ca="1">_xll.DBRW($B$3,$R$37,$R$38,$R$40,$R$41,$R$42,$Q133,BV$2,BV$4,BV$3)</f>
        <v>52072.82</v>
      </c>
      <c r="BW133" s="15">
        <f ca="1">_xll.DBRW($B$3,$R$37,$R$38,$R$40,$R$41,$R$42,$Q133,BW$2,BW$4,BW$3)</f>
        <v>0.48846459181537322</v>
      </c>
      <c r="BX133" s="15">
        <f ca="1">_xll.DBRW($B$3,$R$37,$R$38,$R$40,$R$41,$R$42,$Q133,BX$2,BX$4,BX$3)</f>
        <v>34.536618665839008</v>
      </c>
      <c r="BY133" s="15">
        <f ca="1">_xll.DBRW($B$3,$R$37,$R$38,$R$40,$R$41,$R$42,$Q133,BY$2,BY$4,BY$3)</f>
        <v>104.27274276065765</v>
      </c>
      <c r="BZ133" s="15">
        <f ca="1">_xll.DBRW($B$3,$R$37,$R$38,$R$40,$R$41,$R$42,$Q133,BZ$2,BZ$4,BZ$3)</f>
        <v>2047458.54</v>
      </c>
      <c r="CA133" s="15">
        <f ca="1">_xll.DBRW($B$3,$R$37,$R$38,$R$40,$R$41,$R$42,$Q133,CA$2,CA$4,CA$3)</f>
        <v>59283.7</v>
      </c>
      <c r="CB133" s="15">
        <f ca="1">BR133-BW133</f>
        <v>-9.1824074959339641E-3</v>
      </c>
      <c r="CC133" s="15">
        <f ca="1">BS133-BX133</f>
        <v>-0.49235142623108885</v>
      </c>
      <c r="CD133" s="15">
        <f ca="1">BT133-BY133</f>
        <v>-1.1199546074521862</v>
      </c>
      <c r="CE133" s="15">
        <f ca="1">IF(AND(BU133&lt;&gt;0,BZ133&lt;&gt;0),-1*CB133*BU133,0)</f>
        <v>16278.397543049308</v>
      </c>
      <c r="CF133" s="15">
        <f ca="1">IF(AND(BU133&lt;&gt;0,BZ133&lt;&gt;0,BV133&lt;&gt;0,CA133&lt;&gt;0),CC133/BX133*$Z133,)</f>
        <v>12112.722264010787</v>
      </c>
      <c r="CG133" s="15">
        <f ca="1">IF(AND(BV133&lt;&gt;0,CA133&lt;&gt;0),CD133*BN133*BV133,)</f>
        <v>-9224.9882984048218</v>
      </c>
      <c r="CH133" s="15">
        <f ca="1">IF(AND(BU133&lt;&gt;0,BZ133&lt;&gt;0,BV133&lt;&gt;0,CA133&lt;&gt;0),$AJ133-CE133-CF133-CG133-CK133,)</f>
        <v>200.32875847784453</v>
      </c>
      <c r="CI133" s="15">
        <f ca="1">IF(OR(BU133=0,BZ133=0,BV133=0,CA133=0),$AJ133-CE133-CF133-CG133-CK133,)</f>
        <v>0</v>
      </c>
      <c r="CJ133" s="15">
        <f ca="1">SUM(CE133:CI133)</f>
        <v>19366.460267133116</v>
      </c>
      <c r="CK133" s="15">
        <f ca="1">IF($V133&lt;&gt;0,IF($V133&gt;0,$W133/$V133,-$W133/$V133))*$AE133</f>
        <v>131082.1897328668</v>
      </c>
      <c r="CL133" s="15">
        <f ca="1">SUM(CJ133:CK133)</f>
        <v>150448.64999999991</v>
      </c>
      <c r="CM133" s="16">
        <f ca="1">_xll.DBRW($B$3,$R$37,$R$38,$R$40,$R$41,$R$42,$Q133,CM$2,CM$4,CM$3)</f>
        <v>0.12435089277841818</v>
      </c>
      <c r="CN133" s="16">
        <f ca="1">_xll.DBRW($B$3,$R$37,$R$38,$R$40,$R$41,$R$42,$Q133,CN$2,CN$4,CN$3)</f>
        <v>0.14049285031853831</v>
      </c>
      <c r="CO133" s="17">
        <f ca="1">-(CM133-CN133)*100</f>
        <v>1.6141957540120129</v>
      </c>
      <c r="CP133" s="14">
        <f ca="1">$AA133-$AF133-DJ133</f>
        <v>86705.823881539327</v>
      </c>
      <c r="CQ133" s="15">
        <f ca="1">_xll.DBRW($B$3,$R$37,$R$38,$R$40,$R$41,$R$42,$Q133,CQ$2,CQ$4,CQ$3)</f>
        <v>0.81243049685157454</v>
      </c>
      <c r="CR133" s="15">
        <f ca="1">_xll.DBRW($B$3,$R$37,$R$38,$R$40,$R$41,$R$42,$Q133,CR$2,CR$4,CR$3)</f>
        <v>15.788601423929029</v>
      </c>
      <c r="CS133" s="15">
        <f ca="1">_xll.DBRW($B$3,$R$37,$R$38,$R$40,$R$41,$R$42,$Q133,CS$2,CS$4,CS$3)</f>
        <v>103.15278815320546</v>
      </c>
      <c r="CT133" s="15">
        <f ca="1">_xll.DBRW($B$3,$R$37,$R$38,$R$40,$R$41,$R$42,$Q133,CT$2,CT$4,CT$3)</f>
        <v>822157</v>
      </c>
      <c r="CU133" s="15">
        <f ca="1">_xll.DBRW($B$3,$R$37,$R$38,$R$40,$R$41,$R$42,$Q133,CU$2,CU$4,CU$3)</f>
        <v>52072.82</v>
      </c>
      <c r="CV133" s="15">
        <f ca="1">_xll.DBRW($B$3,$R$37,$R$38,$R$40,$R$41,$R$42,$Q133,CV$2,CV$4,CV$3)</f>
        <v>1.0095275212522108</v>
      </c>
      <c r="CW133" s="15">
        <f ca="1">_xll.DBRW($B$3,$R$37,$R$38,$R$40,$R$41,$R$42,$Q133,CW$2,CW$4,CW$3)</f>
        <v>14.511317950802667</v>
      </c>
      <c r="CX133" s="15">
        <f ca="1">_xll.DBRW($B$3,$R$37,$R$38,$R$40,$R$41,$R$42,$Q133,CX$2,CX$4,CX$3)</f>
        <v>104.27274276065765</v>
      </c>
      <c r="CY133" s="15">
        <f ca="1">_xll.DBRW($B$3,$R$37,$R$38,$R$40,$R$41,$R$42,$Q133,CY$2,CY$4,CY$3)</f>
        <v>860284.62</v>
      </c>
      <c r="CZ133" s="15">
        <f ca="1">_xll.DBRW($B$3,$R$37,$R$38,$R$40,$R$41,$R$42,$Q133,CZ$2,CZ$4,CZ$3)</f>
        <v>59283.7</v>
      </c>
      <c r="DA133" s="15">
        <f ca="1">CQ133-CV133</f>
        <v>-0.19709702440063626</v>
      </c>
      <c r="DB133" s="15">
        <f ca="1">CR133-CW133</f>
        <v>1.2772834731263618</v>
      </c>
      <c r="DC133" s="15">
        <f ca="1">CS133-CX133</f>
        <v>-1.1199546074521862</v>
      </c>
      <c r="DD133" s="15">
        <f ca="1">IF(AND(CT133&lt;&gt;0,CY133&lt;&gt;0),-1*DA133*CT133,0)</f>
        <v>162044.6982901539</v>
      </c>
      <c r="DE133" s="15">
        <f ca="1">IF(AND(CT133&lt;&gt;0,CY133&lt;&gt;0,CU133&lt;&gt;0,CZ133&lt;&gt;0),DB133/CW133*$AA133,)</f>
        <v>-58792.430074847587</v>
      </c>
      <c r="DF133" s="15">
        <f ca="1">IF(AND(CU133&lt;&gt;0,CZ133&lt;&gt;0),DC133*CM133*CU133,)</f>
        <v>-7252.0439248286029</v>
      </c>
      <c r="DG133" s="15">
        <f ca="1">IF(AND(CT133&lt;&gt;0,CY133&lt;&gt;0,CU133&lt;&gt;0,CZ133&lt;&gt;0),$AK133-DD133-DE133-DF133-DJ133,)</f>
        <v>-9294.4004089383816</v>
      </c>
      <c r="DH133" s="15">
        <f ca="1">IF(OR(CT133=0,CY133=0,CU133=0,CZ133=0),$AK133-DD133-DE133-DF133-DJ133,)</f>
        <v>0</v>
      </c>
      <c r="DI133" s="15">
        <f ca="1">SUM(DD133:DH133)</f>
        <v>86705.823881539327</v>
      </c>
      <c r="DJ133" s="15">
        <f ca="1">IF($V133&lt;&gt;0,IF($V133&gt;0,$W133/$V133,-$W133/$V133))*$AF133</f>
        <v>113829.75611846075</v>
      </c>
      <c r="DK133" s="15">
        <f ca="1">SUM(DI133:DJ133)</f>
        <v>200535.58000000007</v>
      </c>
      <c r="DL133" s="16">
        <f ca="1">_xll.DBRW($B$3,$R$37,$R$38,$R$40,$R$41,$R$42,$Q133,DL$2,DL$4,DL$3)</f>
        <v>0.16450814755447232</v>
      </c>
      <c r="DM133" s="16">
        <f ca="1">_xll.DBRW($B$3,$R$37,$R$38,$R$40,$R$41,$R$42,$Q133,DM$2,DM$4,DM$3)</f>
        <v>0.1612058481246342</v>
      </c>
      <c r="DN133" s="17">
        <f ca="1">-(DL133-DM133)*100</f>
        <v>-0.33022994298381181</v>
      </c>
      <c r="DO133" s="14">
        <f ca="1">$AB133-$AG133-EI133</f>
        <v>-17738.157968511267</v>
      </c>
      <c r="DP133" s="15">
        <f ca="1">_xll.DBRW($B$3,$R$37,$R$38,$R$40,$R$41,$R$42,$Q133,DP$2,DP$4,DP$3)</f>
        <v>17774.536178160917</v>
      </c>
      <c r="DQ133" s="15">
        <f ca="1">_xll.DBRW($B$3,$R$37,$R$38,$R$40,$R$41,$R$42,$Q133,DQ$2,DQ$4,DQ$3)</f>
        <v>9.5470699905028601E-4</v>
      </c>
      <c r="DR133" s="15">
        <f ca="1">_xll.DBRW($B$3,$R$37,$R$38,$R$40,$R$41,$R$42,$Q133,DR$2,DR$4,DR$3)</f>
        <v>103.15278815320546</v>
      </c>
      <c r="DS133" s="15">
        <f ca="1">_xll.DBRW($B$3,$R$37,$R$38,$R$40,$R$41,$R$42,$Q133,DS$2,DS$4,DS$3)</f>
        <v>49.714285714285715</v>
      </c>
      <c r="DT133" s="15">
        <f ca="1">_xll.DBRW($B$3,$R$37,$R$38,$R$40,$R$41,$R$42,$Q133,DT$2,DT$4,DT$3)</f>
        <v>52072.82</v>
      </c>
      <c r="DU133" s="15">
        <f ca="1">_xll.DBRW($B$3,$R$37,$R$38,$R$40,$R$41,$R$42,$Q133,DU$2,DU$4,DU$3)</f>
        <v>20337.183673469386</v>
      </c>
      <c r="DV133" s="15">
        <f ca="1">_xll.DBRW($B$3,$R$37,$R$38,$R$40,$R$41,$R$42,$Q133,DV$2,DV$4,DV$3)</f>
        <v>8.2653410633951659E-4</v>
      </c>
      <c r="DW133" s="15">
        <f ca="1">_xll.DBRW($B$3,$R$37,$R$38,$R$40,$R$41,$R$42,$Q133,DW$2,DW$4,DW$3)</f>
        <v>104.27274276065765</v>
      </c>
      <c r="DX133" s="15">
        <f ca="1">_xll.DBRW($B$3,$R$37,$R$38,$R$40,$R$41,$R$42,$Q133,DX$2,DX$4,DX$3)</f>
        <v>49</v>
      </c>
      <c r="DY133" s="15">
        <f ca="1">_xll.DBRW($B$3,$R$37,$R$38,$R$40,$R$41,$R$42,$Q133,DY$2,DY$4,DY$3)</f>
        <v>59283.7</v>
      </c>
      <c r="DZ133" s="15">
        <f ca="1">DP133-DU133</f>
        <v>-2562.6474953084689</v>
      </c>
      <c r="EA133" s="15">
        <f ca="1">DQ133-DV133</f>
        <v>1.2817289271076942E-4</v>
      </c>
      <c r="EB133" s="15">
        <f ca="1">DR133-DW133</f>
        <v>-1.1199546074521862</v>
      </c>
      <c r="EC133" s="15">
        <f ca="1">IF(AND(DS133&lt;&gt;0,DX133&lt;&gt;0),-1*DZ133*DS133,0)</f>
        <v>127400.18976676388</v>
      </c>
      <c r="ED133" s="15">
        <f ca="1">IF(AND(DS133&lt;&gt;0,DX133&lt;&gt;0,DT133&lt;&gt;0,DY133&lt;&gt;0),EA133/DV133*$AB133,)</f>
        <v>-137029.7569735524</v>
      </c>
      <c r="EE133" s="15">
        <f ca="1">IF(AND(DT133&lt;&gt;0,DY133&lt;&gt;0),EB133*DL133*DT133,)</f>
        <v>-9593.9826840091173</v>
      </c>
      <c r="EF133" s="15">
        <f ca="1">IF(AND(DS133&lt;&gt;0,DX133&lt;&gt;0,DT133&lt;&gt;0,DY133&lt;&gt;0),$AL133-EC133-ED133-EE133-EI133,)</f>
        <v>1485.3919222863769</v>
      </c>
      <c r="EG133" s="15">
        <f ca="1">IF(OR(DS133=0,DX133=0,DT133=0,DY133=0),$AL133-EC133-ED133-EE133-EI133,)</f>
        <v>0</v>
      </c>
      <c r="EH133" s="15">
        <f ca="1">SUM(EC133:EG133)</f>
        <v>-17738.157968511259</v>
      </c>
      <c r="EI133" s="15">
        <f ca="1">IF($V133&lt;&gt;0,IF($V133&gt;0,$W133/$V133,-$W133/$V133))*$AG133</f>
        <v>130611.78796851139</v>
      </c>
      <c r="EJ133" s="15">
        <f ca="1">SUM(EH133:EI133)</f>
        <v>112873.63000000012</v>
      </c>
      <c r="EK133" s="16">
        <f ca="1">_xll.DBRW($B$3,$R$37,$R$38,$R$40,$R$41,$R$42,$Q133,EK$2,EK$4,EK$3)</f>
        <v>4.4821257858555112E-2</v>
      </c>
      <c r="EL133" s="16">
        <f ca="1">_xll.DBRW($B$3,$R$37,$R$38,$R$40,$R$41,$R$42,$Q133,EL$2,EL$4,EL$3)</f>
        <v>3.7091732757178718E-2</v>
      </c>
      <c r="EM133" s="17">
        <f ca="1">-(EK133-EL133)*100</f>
        <v>-0.77295251013763944</v>
      </c>
      <c r="EN133" s="14">
        <f ca="1">$AC133-$AH133-FH133</f>
        <v>-41518.808388768171</v>
      </c>
      <c r="EO133" s="15">
        <f ca="1">_xll.DBRW($B$3,$R$37,$R$38,$R$40,$R$41,$R$42,$Q133,EO$2,EO$4,EO$3)</f>
        <v>4.623437716643731</v>
      </c>
      <c r="EP133" s="15">
        <f ca="1">_xll.DBRW($B$3,$R$37,$R$38,$R$40,$R$41,$R$42,$Q133,EP$2,EP$4,EP$3)</f>
        <v>1</v>
      </c>
      <c r="EQ133" s="15">
        <f ca="1">_xll.DBRW($B$3,$R$37,$R$38,$R$40,$R$41,$R$42,$Q133,EQ$2,EQ$4,EQ$3)</f>
        <v>103.15278815320546</v>
      </c>
      <c r="ER133" s="15">
        <f ca="1">_xll.DBRW($B$3,$R$37,$R$38,$R$40,$R$41,$R$42,$Q133,ER$2,ER$4,ER$3)</f>
        <v>52072.82</v>
      </c>
      <c r="ES133" s="15">
        <f ca="1">_xll.DBRW($B$3,$R$37,$R$38,$R$40,$R$41,$R$42,$Q133,ES$2,ES$4,ES$3)</f>
        <v>52072.82</v>
      </c>
      <c r="ET133" s="15">
        <f ca="1">_xll.DBRW($B$3,$R$37,$R$38,$R$40,$R$41,$R$42,$Q133,ET$2,ET$4,ET$3)</f>
        <v>3.8676567083363556</v>
      </c>
      <c r="EU133" s="15">
        <f ca="1">_xll.DBRW($B$3,$R$37,$R$38,$R$40,$R$41,$R$42,$Q133,EU$2,EU$4,EU$3)</f>
        <v>1</v>
      </c>
      <c r="EV133" s="15">
        <f ca="1">_xll.DBRW($B$3,$R$37,$R$38,$R$40,$R$41,$R$42,$Q133,EV$2,EV$4,EV$3)</f>
        <v>104.27274276065765</v>
      </c>
      <c r="EW133" s="15">
        <f ca="1">_xll.DBRW($B$3,$R$37,$R$38,$R$40,$R$41,$R$42,$Q133,EW$2,EW$4,EW$3)</f>
        <v>59283.7</v>
      </c>
      <c r="EX133" s="15">
        <f ca="1">_xll.DBRW($B$3,$R$37,$R$38,$R$40,$R$41,$R$42,$Q133,EX$2,EX$4,EX$3)</f>
        <v>59283.7</v>
      </c>
      <c r="EY133" s="15">
        <f ca="1">EO133-ET133</f>
        <v>0.75578100830737549</v>
      </c>
      <c r="EZ133" s="15">
        <f ca="1">EP133-EU133</f>
        <v>0</v>
      </c>
      <c r="FA133" s="15">
        <f ca="1">EQ133-EV133</f>
        <v>-1.1199546074521862</v>
      </c>
      <c r="FB133" s="15">
        <f ca="1">IF(AND(ER133&lt;&gt;0,EW133&lt;&gt;0),-1*EY133*ER133,0)</f>
        <v>-39355.648405008469</v>
      </c>
      <c r="FC133" s="15">
        <f ca="1">IF(AND(ER133&lt;&gt;0,EW133&lt;&gt;0,ES133&lt;&gt;0,EX133&lt;&gt;0),EZ133/EU133*$AC133,)</f>
        <v>0</v>
      </c>
      <c r="FD133" s="15">
        <f ca="1">IF(AND(ES133&lt;&gt;0,EX133&lt;&gt;0),FA133*EK133*ES133,)</f>
        <v>-2613.9396629464686</v>
      </c>
      <c r="FE133" s="15">
        <f ca="1">IF(AND(ER133&lt;&gt;0,EW133&lt;&gt;0,ES133&lt;&gt;0,EX133&lt;&gt;0),$AM133-FB133-FC133-FD133-FH133,)</f>
        <v>450.77967918676222</v>
      </c>
      <c r="FF133" s="15">
        <f ca="1">IF(OR(ER133=0,EW133=0,ES133=0,EX133=0),$AM133-FB133-FC133-FD133-FH133,)</f>
        <v>0</v>
      </c>
      <c r="FG133" s="15">
        <f ca="1">SUM(FB133:FF133)</f>
        <v>-41518.808388768171</v>
      </c>
      <c r="FH133" s="15">
        <f ca="1">IF($V133&lt;&gt;0,IF($V133&gt;0,$W133/$V133,-$W133/$V133))*$AH133</f>
        <v>30052.368388768144</v>
      </c>
      <c r="FI133" s="15">
        <f ca="1">SUM(FG133:FH133)</f>
        <v>-11466.440000000028</v>
      </c>
      <c r="FJ133" s="20"/>
      <c r="FK133" s="85">
        <f ca="1">BL133+CK133+DJ133+EI133+FH133</f>
        <v>665876.43768084317</v>
      </c>
      <c r="FL133" s="21"/>
      <c r="FM133" s="22"/>
      <c r="FN133" s="104">
        <f ca="1">_xll.DBRW($B$3,$R$37,$R$38,$R$40,$R$41,$R$42,$Q133,FN$2,FN$4,FN$3)</f>
        <v>984247.45000000065</v>
      </c>
      <c r="FO133" s="105">
        <f ca="1">IF(U133&lt;&gt;0,FN133/U133,0)</f>
        <v>0.18323660206006293</v>
      </c>
      <c r="FP133" s="104">
        <f ca="1">_xll.DBRW($B$3,$R$37,$R$38,$R$40,$R$41,$R$42,$Q133,FP$2,FP$4,FP$3)</f>
        <v>1101271</v>
      </c>
      <c r="FQ133" s="105">
        <f ca="1">IF(V133&lt;&gt;0,FP133/V133,0)</f>
        <v>0.17815093452032574</v>
      </c>
      <c r="FR133" s="86">
        <f ca="1">FN133-FP133</f>
        <v>-117023.54999999935</v>
      </c>
      <c r="FS133" s="103">
        <f ca="1">(FO133-FQ133)*100</f>
        <v>0.50856675397371875</v>
      </c>
      <c r="FT133" s="23"/>
      <c r="FV133" s="37"/>
      <c r="FW133" s="37"/>
      <c r="FX133" s="37"/>
      <c r="FY133" s="37"/>
      <c r="FZ133" s="37"/>
      <c r="GA133" s="37"/>
      <c r="GB133" s="37"/>
      <c r="GC133" s="37"/>
      <c r="GD133" s="37"/>
      <c r="GE133" s="37"/>
      <c r="GF133" s="37"/>
      <c r="GG133" s="37"/>
      <c r="GH133" s="37"/>
    </row>
    <row r="134" spans="1:190" ht="15" hidden="1" customHeight="1" x14ac:dyDescent="0.25">
      <c r="A134">
        <f ca="1">IF(ROW()=ROW($A$60),0,1)</f>
        <v>1</v>
      </c>
      <c r="D134" s="30"/>
      <c r="E134" s="30"/>
      <c r="F134" s="30">
        <f ca="1">IF(A134&lt;&gt;0,IF((AO134+BN134+CM134+DL134+EK134)&lt;&gt;0,ROUND((1-(AO134+BN134+CM134+DL134+EK134))-FO134,5),"VERIF. ELIGIBILITE PMM"),"CHECK "&amp;D119)</f>
        <v>0</v>
      </c>
      <c r="G134" s="30"/>
      <c r="H134" s="30"/>
      <c r="I134" s="30"/>
      <c r="J134" s="30">
        <f ca="1">IF(A134&lt;&gt;0,IF((AP134+BO134+CN134+DM134+EL134)&lt;&gt;0,ROUND((1-(AP134+BO134+CN134+DM134+EL134))-FQ134,5),"VERIF. ELIGIBILITE PMM"),"CHECK "&amp;D120)</f>
        <v>0</v>
      </c>
      <c r="K134" s="30">
        <f ca="1">IF(A134&lt;&gt;0,ROUND(W134+AR134+BQ134+CP134+DO134+EN134+FK134-FR134,5),"CHECK ")</f>
        <v>0</v>
      </c>
      <c r="L134" s="4"/>
      <c r="M134" s="9"/>
      <c r="N134" s="10"/>
      <c r="O134" s="9"/>
      <c r="P134" s="11"/>
      <c r="Q134" s="130" t="s">
        <v>291</v>
      </c>
      <c r="R134" s="130"/>
      <c r="S134" s="12"/>
      <c r="T134" s="13"/>
      <c r="U134" s="84">
        <f ca="1">_xll.DBRW($B$3,$R$37,$R$38,$R$40,$R$41,$R$42,$Q134,U$2,U$4,U$3)</f>
        <v>5424322.0199999996</v>
      </c>
      <c r="V134" s="84">
        <f ca="1">_xll.DBRW($B$3,$R$37,$R$38,$R$40,$R$41,$R$42,$Q134,V$2,V$4,V$3)</f>
        <v>6232296.7800000003</v>
      </c>
      <c r="W134" s="85">
        <f ca="1">U134-V134</f>
        <v>-807974.76000000071</v>
      </c>
      <c r="X134" s="106">
        <f ca="1">IF(V134&lt;&gt;0,W134/V134,0)</f>
        <v>-0.12964317787189855</v>
      </c>
      <c r="Y134" s="15">
        <f ca="1">_xll.DBRW($B$3,$R$37,$R$38,$R$40,$R$41,$R$42,$Q134,Y$2,Y$4,Y$3)</f>
        <v>-2391240.37</v>
      </c>
      <c r="Z134" s="15">
        <f ca="1">_xll.DBRW($B$3,$R$37,$R$38,$R$40,$R$41,$R$42,$Q134,Z$2,Z$4,Z$3)</f>
        <v>-1052672.3699999999</v>
      </c>
      <c r="AA134" s="15">
        <f ca="1">_xll.DBRW($B$3,$R$37,$R$38,$R$40,$R$41,$R$42,$Q134,AA$2,AA$4,AA$3)</f>
        <v>0</v>
      </c>
      <c r="AB134" s="15">
        <f ca="1">_xll.DBRW($B$3,$R$37,$R$38,$R$40,$R$41,$R$42,$Q134,AB$2,AB$4,AB$3)</f>
        <v>-13589.609999999999</v>
      </c>
      <c r="AC134" s="15">
        <f ca="1">_xll.DBRW($B$3,$R$37,$R$38,$R$40,$R$41,$R$42,$Q134,AC$2,AC$4,AC$3)</f>
        <v>-1639691.4800000004</v>
      </c>
      <c r="AD134" s="15">
        <f ca="1">_xll.DBRW($B$3,$R$37,$R$38,$R$40,$R$41,$R$42,$Q134,AD$2,AD$4,AD$3)</f>
        <v>-2521594.86</v>
      </c>
      <c r="AE134" s="15">
        <f ca="1">_xll.DBRW($B$3,$R$37,$R$38,$R$40,$R$41,$R$42,$Q134,AE$2,AE$4,AE$3)</f>
        <v>-1298503.26</v>
      </c>
      <c r="AF134" s="15">
        <f ca="1">_xll.DBRW($B$3,$R$37,$R$38,$R$40,$R$41,$R$42,$Q134,AF$2,AF$4,AF$3)</f>
        <v>0</v>
      </c>
      <c r="AG134" s="15">
        <f ca="1">_xll.DBRW($B$3,$R$37,$R$38,$R$40,$R$41,$R$42,$Q134,AG$2,AG$4,AG$3)</f>
        <v>-14760.269999999999</v>
      </c>
      <c r="AH134" s="15">
        <f ca="1">_xll.DBRW($B$3,$R$37,$R$38,$R$40,$R$41,$R$42,$Q134,AH$2,AH$4,AH$3)</f>
        <v>-1552402.0799999998</v>
      </c>
      <c r="AI134" s="15">
        <f ca="1">Y134-AD134</f>
        <v>130354.48999999976</v>
      </c>
      <c r="AJ134" s="15">
        <f ca="1">Z134-AE134</f>
        <v>245830.89000000013</v>
      </c>
      <c r="AK134" s="15">
        <f ca="1">AA134-AF134</f>
        <v>0</v>
      </c>
      <c r="AL134" s="15">
        <f ca="1">AB134-AG134</f>
        <v>1170.6599999999999</v>
      </c>
      <c r="AM134" s="15">
        <f ca="1">AC134-AH134</f>
        <v>-87289.400000000605</v>
      </c>
      <c r="AN134" s="20"/>
      <c r="AO134" s="16">
        <f ca="1">_xll.DBRW($B$3,$R$37,$R$38,$R$40,$R$41,$R$42,$Q134,AO$2,AO$4,AO$3)</f>
        <v>0.44083672783128763</v>
      </c>
      <c r="AP134" s="16">
        <f ca="1">_xll.DBRW($B$3,$R$37,$R$38,$R$40,$R$41,$R$42,$Q134,AP$2,AP$4,AP$3)</f>
        <v>0.40460121669623061</v>
      </c>
      <c r="AQ134" s="17">
        <f ca="1">-(AO134-AP134)*100</f>
        <v>-3.6235511135057017</v>
      </c>
      <c r="AR134" s="14">
        <f ca="1">$Y134-$AD134-BL134</f>
        <v>-196553.08095584536</v>
      </c>
      <c r="AS134" s="18">
        <f ca="1">_xll.DBRW($B$3,$R$37,$R$38,$R$40,$R$41,$R$42,$Q134,AS$2,AS$4,AS$3)</f>
        <v>28.214563103474024</v>
      </c>
      <c r="AT134" s="19">
        <f ca="1">_xll.DBRW($B$3,$R$37,$R$38,$R$40,$R$41,$R$42,$Q134,AT$2,AT$4,AT$3)</f>
        <v>1.1215615846585096</v>
      </c>
      <c r="AU134" s="18">
        <f ca="1">_xll.DBRW($B$3,$R$37,$R$38,$R$40,$R$41,$R$42,$Q134,AU$2,AU$4,AU$3)</f>
        <v>71.782517442354404</v>
      </c>
      <c r="AV134" s="15">
        <f ca="1">_xll.DBRW($B$3,$R$37,$R$38,$R$40,$R$41,$R$42,$Q134,AV$2,AV$4,AV$3)</f>
        <v>84751.99000000002</v>
      </c>
      <c r="AW134" s="15">
        <f ca="1">_xll.DBRW($B$3,$R$37,$R$38,$R$40,$R$41,$R$42,$Q134,AW$2,AW$4,AW$3)</f>
        <v>75566.06</v>
      </c>
      <c r="AX134" s="18">
        <f ca="1">_xll.DBRW($B$3,$R$37,$R$38,$R$40,$R$41,$R$42,$Q134,AX$2,AX$4,AX$3)</f>
        <v>26.016378920417118</v>
      </c>
      <c r="AY134" s="19">
        <f ca="1">_xll.DBRW($B$3,$R$37,$R$38,$R$40,$R$41,$R$42,$Q134,AY$2,AY$4,AY$3)</f>
        <v>1.1295529738133898</v>
      </c>
      <c r="AZ134" s="18">
        <f ca="1">_xll.DBRW($B$3,$R$37,$R$38,$R$40,$R$41,$R$42,$Q134,AZ$2,AZ$4,AZ$3)</f>
        <v>72.631709853399769</v>
      </c>
      <c r="BA134" s="15">
        <f ca="1">_xll.DBRW($B$3,$R$37,$R$38,$R$40,$R$41,$R$42,$Q134,BA$2,BA$4,BA$3)</f>
        <v>96923.36</v>
      </c>
      <c r="BB134" s="15">
        <f ca="1">_xll.DBRW($B$3,$R$37,$R$38,$R$40,$R$41,$R$42,$Q134,BB$2,BB$4,BB$3)</f>
        <v>85806.83</v>
      </c>
      <c r="BC134" s="18">
        <f ca="1">AS134-AX134</f>
        <v>2.198184183056906</v>
      </c>
      <c r="BD134" s="18">
        <f ca="1">AT134-AY134</f>
        <v>-7.9913891548801796E-3</v>
      </c>
      <c r="BE134" s="18">
        <f ca="1">AU134-AZ134</f>
        <v>-0.84919241104536525</v>
      </c>
      <c r="BF134" s="15">
        <f ca="1">IF(AND(AV134&lt;&gt;0,BA134&lt;&gt;0),-1*BC134*AV134,0)</f>
        <v>-186300.48390059712</v>
      </c>
      <c r="BG134" s="15">
        <f ca="1">IF(AND(AV134&lt;&gt;0,BA134&lt;&gt;0,AW134&lt;&gt;0,BB134&lt;&gt;0),BD134/AY134*$Y134,)</f>
        <v>16917.606170356263</v>
      </c>
      <c r="BH134" s="15">
        <f ca="1">IF(AND(AW134&lt;&gt;0,BB134&lt;&gt;0),BE134*AO134*AW134,)</f>
        <v>-28288.547790484245</v>
      </c>
      <c r="BI134" s="15">
        <f ca="1">IF(AND(AV134&lt;&gt;0,BA134&lt;&gt;0,AW134&lt;&gt;0,BB134&lt;&gt;0),$AI134-BF134-BG134-BH134-BL134,)</f>
        <v>1118.3445648797206</v>
      </c>
      <c r="BJ134" s="15">
        <f ca="1">IF(OR(AV134=0,BA134=0,AW134=0,BB134=0),$AI134-BF134-BG134-BH134-BL134,)</f>
        <v>0</v>
      </c>
      <c r="BK134" s="15">
        <f ca="1">SUM(BF134:BJ134)</f>
        <v>-196553.08095584536</v>
      </c>
      <c r="BL134" s="15">
        <f ca="1">IF($V134&lt;&gt;0,IF($V134&gt;0,$W134/$V134,-$W134/$V134))*$AD134</f>
        <v>326907.57095584512</v>
      </c>
      <c r="BM134" s="15">
        <f ca="1">SUM(BK134:BL134)</f>
        <v>130354.48999999976</v>
      </c>
      <c r="BN134" s="16">
        <f ca="1">_xll.DBRW($B$3,$R$37,$R$38,$R$40,$R$41,$R$42,$Q134,BN$2,BN$4,BN$3)</f>
        <v>0.19406524283010768</v>
      </c>
      <c r="BO134" s="16">
        <f ca="1">_xll.DBRW($B$3,$R$37,$R$38,$R$40,$R$41,$R$42,$Q134,BO$2,BO$4,BO$3)</f>
        <v>0.20835067806254251</v>
      </c>
      <c r="BP134" s="17">
        <f ca="1">-(BN134-BO134)*100</f>
        <v>1.4285435232434835</v>
      </c>
      <c r="BQ134" s="14">
        <f ca="1">$Z134-$AE134-CK134</f>
        <v>77488.800896580011</v>
      </c>
      <c r="BR134" s="15">
        <f ca="1">_xll.DBRW($B$3,$R$37,$R$38,$R$40,$R$41,$R$42,$Q134,BR$2,BR$4,BR$3)</f>
        <v>0.64582315625440967</v>
      </c>
      <c r="BS134" s="15">
        <f ca="1">_xll.DBRW($B$3,$R$37,$R$38,$R$40,$R$41,$R$42,$Q134,BS$2,BS$4,BS$3)</f>
        <v>21.570133469973161</v>
      </c>
      <c r="BT134" s="15">
        <f ca="1">_xll.DBRW($B$3,$R$37,$R$38,$R$40,$R$41,$R$42,$Q134,BT$2,BT$4,BT$3)</f>
        <v>71.782517442354404</v>
      </c>
      <c r="BU134" s="15">
        <f ca="1">_xll.DBRW($B$3,$R$37,$R$38,$R$40,$R$41,$R$42,$Q134,BU$2,BU$4,BU$3)</f>
        <v>1629970</v>
      </c>
      <c r="BV134" s="15">
        <f ca="1">_xll.DBRW($B$3,$R$37,$R$38,$R$40,$R$41,$R$42,$Q134,BV$2,BV$4,BV$3)</f>
        <v>75566.06</v>
      </c>
      <c r="BW134" s="15">
        <f ca="1">_xll.DBRW($B$3,$R$37,$R$38,$R$40,$R$41,$R$42,$Q134,BW$2,BW$4,BW$3)</f>
        <v>0.70609994486017669</v>
      </c>
      <c r="BX134" s="15">
        <f ca="1">_xll.DBRW($B$3,$R$37,$R$38,$R$40,$R$41,$R$42,$Q134,BX$2,BX$4,BX$3)</f>
        <v>21.431620419959575</v>
      </c>
      <c r="BY134" s="15">
        <f ca="1">_xll.DBRW($B$3,$R$37,$R$38,$R$40,$R$41,$R$42,$Q134,BY$2,BY$4,BY$3)</f>
        <v>72.631709853399769</v>
      </c>
      <c r="BZ134" s="15">
        <f ca="1">_xll.DBRW($B$3,$R$37,$R$38,$R$40,$R$41,$R$42,$Q134,BZ$2,BZ$4,BZ$3)</f>
        <v>1838979.41</v>
      </c>
      <c r="CA134" s="15">
        <f ca="1">_xll.DBRW($B$3,$R$37,$R$38,$R$40,$R$41,$R$42,$Q134,CA$2,CA$4,CA$3)</f>
        <v>85806.83</v>
      </c>
      <c r="CB134" s="15">
        <f ca="1">BR134-BW134</f>
        <v>-6.0276788605767018E-2</v>
      </c>
      <c r="CC134" s="15">
        <f ca="1">BS134-BX134</f>
        <v>0.13851305001358583</v>
      </c>
      <c r="CD134" s="15">
        <f ca="1">BT134-BY134</f>
        <v>-0.84919241104536525</v>
      </c>
      <c r="CE134" s="15">
        <f ca="1">IF(AND(BU134&lt;&gt;0,BZ134&lt;&gt;0),-1*CB134*BU134,0)</f>
        <v>98249.357123742069</v>
      </c>
      <c r="CF134" s="15">
        <f ca="1">IF(AND(BU134&lt;&gt;0,BZ134&lt;&gt;0,BV134&lt;&gt;0,CA134&lt;&gt;0),CC134/BX134*$Z134,)</f>
        <v>-6803.4454593986757</v>
      </c>
      <c r="CG134" s="15">
        <f ca="1">IF(AND(BV134&lt;&gt;0,CA134&lt;&gt;0),CD134*BN134*BV134,)</f>
        <v>-12453.19082935494</v>
      </c>
      <c r="CH134" s="15">
        <f ca="1">IF(AND(BU134&lt;&gt;0,BZ134&lt;&gt;0,BV134&lt;&gt;0,CA134&lt;&gt;0),$AJ134-CE134-CF134-CG134-CK134,)</f>
        <v>-1503.9199384084204</v>
      </c>
      <c r="CI134" s="15">
        <f ca="1">IF(OR(BU134=0,BZ134=0,BV134=0,CA134=0),$AJ134-CE134-CF134-CG134-CK134,)</f>
        <v>0</v>
      </c>
      <c r="CJ134" s="15">
        <f ca="1">SUM(CE134:CI134)</f>
        <v>77488.80089658004</v>
      </c>
      <c r="CK134" s="15">
        <f ca="1">IF($V134&lt;&gt;0,IF($V134&gt;0,$W134/$V134,-$W134/$V134))*$AE134</f>
        <v>168342.08910342012</v>
      </c>
      <c r="CL134" s="15">
        <f ca="1">SUM(CJ134:CK134)</f>
        <v>245830.89000000016</v>
      </c>
      <c r="CM134" s="16">
        <f ca="1">_xll.DBRW($B$3,$R$37,$R$38,$R$40,$R$41,$R$42,$Q134,CM$2,CM$4,CM$3)</f>
        <v>0</v>
      </c>
      <c r="CN134" s="16">
        <f ca="1">_xll.DBRW($B$3,$R$37,$R$38,$R$40,$R$41,$R$42,$Q134,CN$2,CN$4,CN$3)</f>
        <v>0</v>
      </c>
      <c r="CO134" s="17">
        <f ca="1">-(CM134-CN134)*100</f>
        <v>0</v>
      </c>
      <c r="CP134" s="14">
        <f ca="1">$AA134-$AF134-DJ134</f>
        <v>0</v>
      </c>
      <c r="CQ134" s="15">
        <f ca="1">_xll.DBRW($B$3,$R$37,$R$38,$R$40,$R$41,$R$42,$Q134,CQ$2,CQ$4,CQ$3)</f>
        <v>0</v>
      </c>
      <c r="CR134" s="15">
        <f ca="1">_xll.DBRW($B$3,$R$37,$R$38,$R$40,$R$41,$R$42,$Q134,CR$2,CR$4,CR$3)</f>
        <v>0</v>
      </c>
      <c r="CS134" s="15">
        <f ca="1">_xll.DBRW($B$3,$R$37,$R$38,$R$40,$R$41,$R$42,$Q134,CS$2,CS$4,CS$3)</f>
        <v>0</v>
      </c>
      <c r="CT134" s="15">
        <f ca="1">_xll.DBRW($B$3,$R$37,$R$38,$R$40,$R$41,$R$42,$Q134,CT$2,CT$4,CT$3)</f>
        <v>0</v>
      </c>
      <c r="CU134" s="15">
        <f ca="1">_xll.DBRW($B$3,$R$37,$R$38,$R$40,$R$41,$R$42,$Q134,CU$2,CU$4,CU$3)</f>
        <v>0</v>
      </c>
      <c r="CV134" s="15">
        <f ca="1">_xll.DBRW($B$3,$R$37,$R$38,$R$40,$R$41,$R$42,$Q134,CV$2,CV$4,CV$3)</f>
        <v>0</v>
      </c>
      <c r="CW134" s="15">
        <f ca="1">_xll.DBRW($B$3,$R$37,$R$38,$R$40,$R$41,$R$42,$Q134,CW$2,CW$4,CW$3)</f>
        <v>0</v>
      </c>
      <c r="CX134" s="15">
        <f ca="1">_xll.DBRW($B$3,$R$37,$R$38,$R$40,$R$41,$R$42,$Q134,CX$2,CX$4,CX$3)</f>
        <v>0</v>
      </c>
      <c r="CY134" s="15">
        <f ca="1">_xll.DBRW($B$3,$R$37,$R$38,$R$40,$R$41,$R$42,$Q134,CY$2,CY$4,CY$3)</f>
        <v>0</v>
      </c>
      <c r="CZ134" s="15">
        <f ca="1">_xll.DBRW($B$3,$R$37,$R$38,$R$40,$R$41,$R$42,$Q134,CZ$2,CZ$4,CZ$3)</f>
        <v>0</v>
      </c>
      <c r="DA134" s="15">
        <f ca="1">CQ134-CV134</f>
        <v>0</v>
      </c>
      <c r="DB134" s="15">
        <f ca="1">CR134-CW134</f>
        <v>0</v>
      </c>
      <c r="DC134" s="15">
        <f ca="1">CS134-CX134</f>
        <v>0</v>
      </c>
      <c r="DD134" s="15">
        <f ca="1">IF(AND(CT134&lt;&gt;0,CY134&lt;&gt;0),-1*DA134*CT134,0)</f>
        <v>0</v>
      </c>
      <c r="DE134" s="15">
        <f ca="1">IF(AND(CT134&lt;&gt;0,CY134&lt;&gt;0,CU134&lt;&gt;0,CZ134&lt;&gt;0),DB134/CW134*$AA134,)</f>
        <v>0</v>
      </c>
      <c r="DF134" s="15">
        <f ca="1">IF(AND(CU134&lt;&gt;0,CZ134&lt;&gt;0),DC134*CM134*CU134,)</f>
        <v>0</v>
      </c>
      <c r="DG134" s="15">
        <f ca="1">IF(AND(CT134&lt;&gt;0,CY134&lt;&gt;0,CU134&lt;&gt;0,CZ134&lt;&gt;0),$AK134-DD134-DE134-DF134-DJ134,)</f>
        <v>0</v>
      </c>
      <c r="DH134" s="15">
        <f ca="1">IF(OR(CT134=0,CY134=0,CU134=0,CZ134=0),$AK134-DD134-DE134-DF134-DJ134,)</f>
        <v>0</v>
      </c>
      <c r="DI134" s="15">
        <f ca="1">SUM(DD134:DH134)</f>
        <v>0</v>
      </c>
      <c r="DJ134" s="15">
        <f ca="1">IF($V134&lt;&gt;0,IF($V134&gt;0,$W134/$V134,-$W134/$V134))*$AF134</f>
        <v>0</v>
      </c>
      <c r="DK134" s="15">
        <f ca="1">SUM(DI134:DJ134)</f>
        <v>0</v>
      </c>
      <c r="DL134" s="16">
        <f ca="1">_xll.DBRW($B$3,$R$37,$R$38,$R$40,$R$41,$R$42,$Q134,DL$2,DL$4,DL$3)</f>
        <v>2.5053103318523119E-3</v>
      </c>
      <c r="DM134" s="16">
        <f ca="1">_xll.DBRW($B$3,$R$37,$R$38,$R$40,$R$41,$R$42,$Q134,DM$2,DM$4,DM$3)</f>
        <v>2.3683515918829531E-3</v>
      </c>
      <c r="DN134" s="17">
        <f ca="1">-(DL134-DM134)*100</f>
        <v>-1.3695873996935875E-2</v>
      </c>
      <c r="DO134" s="14">
        <f ca="1">$AB134-$AG134-EI134</f>
        <v>-742.90830904724794</v>
      </c>
      <c r="DP134" s="15">
        <f ca="1">_xll.DBRW($B$3,$R$37,$R$38,$R$40,$R$41,$R$42,$Q134,DP$2,DP$4,DP$3)</f>
        <v>0</v>
      </c>
      <c r="DQ134" s="15">
        <f ca="1">_xll.DBRW($B$3,$R$37,$R$38,$R$40,$R$41,$R$42,$Q134,DQ$2,DQ$4,DQ$3)</f>
        <v>0</v>
      </c>
      <c r="DR134" s="15">
        <f ca="1">_xll.DBRW($B$3,$R$37,$R$38,$R$40,$R$41,$R$42,$Q134,DR$2,DR$4,DR$3)</f>
        <v>0</v>
      </c>
      <c r="DS134" s="15">
        <f ca="1">_xll.DBRW($B$3,$R$37,$R$38,$R$40,$R$41,$R$42,$Q134,DS$2,DS$4,DS$3)</f>
        <v>0</v>
      </c>
      <c r="DT134" s="15">
        <f ca="1">_xll.DBRW($B$3,$R$37,$R$38,$R$40,$R$41,$R$42,$Q134,DT$2,DT$4,DT$3)</f>
        <v>0</v>
      </c>
      <c r="DU134" s="15">
        <f ca="1">_xll.DBRW($B$3,$R$37,$R$38,$R$40,$R$41,$R$42,$Q134,DU$2,DU$4,DU$3)</f>
        <v>0</v>
      </c>
      <c r="DV134" s="15">
        <f ca="1">_xll.DBRW($B$3,$R$37,$R$38,$R$40,$R$41,$R$42,$Q134,DV$2,DV$4,DV$3)</f>
        <v>0</v>
      </c>
      <c r="DW134" s="15">
        <f ca="1">_xll.DBRW($B$3,$R$37,$R$38,$R$40,$R$41,$R$42,$Q134,DW$2,DW$4,DW$3)</f>
        <v>0</v>
      </c>
      <c r="DX134" s="15">
        <f ca="1">_xll.DBRW($B$3,$R$37,$R$38,$R$40,$R$41,$R$42,$Q134,DX$2,DX$4,DX$3)</f>
        <v>0</v>
      </c>
      <c r="DY134" s="15">
        <f ca="1">_xll.DBRW($B$3,$R$37,$R$38,$R$40,$R$41,$R$42,$Q134,DY$2,DY$4,DY$3)</f>
        <v>0</v>
      </c>
      <c r="DZ134" s="15">
        <f ca="1">DP134-DU134</f>
        <v>0</v>
      </c>
      <c r="EA134" s="15">
        <f ca="1">DQ134-DV134</f>
        <v>0</v>
      </c>
      <c r="EB134" s="15">
        <f ca="1">DR134-DW134</f>
        <v>0</v>
      </c>
      <c r="EC134" s="15">
        <f ca="1">IF(AND(DS134&lt;&gt;0,DX134&lt;&gt;0),-1*DZ134*DS134,0)</f>
        <v>0</v>
      </c>
      <c r="ED134" s="15">
        <f ca="1">IF(AND(DS134&lt;&gt;0,DX134&lt;&gt;0,DT134&lt;&gt;0,DY134&lt;&gt;0),EA134/DV134*$AB134,)</f>
        <v>0</v>
      </c>
      <c r="EE134" s="15">
        <f ca="1">IF(AND(DT134&lt;&gt;0,DY134&lt;&gt;0),EB134*DL134*DT134,)</f>
        <v>0</v>
      </c>
      <c r="EF134" s="15">
        <f ca="1">IF(AND(DS134&lt;&gt;0,DX134&lt;&gt;0,DT134&lt;&gt;0,DY134&lt;&gt;0),$AL134-EC134-ED134-EE134-EI134,)</f>
        <v>0</v>
      </c>
      <c r="EG134" s="15">
        <f ca="1">IF(OR(DS134=0,DX134=0,DT134=0,DY134=0),$AL134-EC134-ED134-EE134-EI134,)</f>
        <v>-742.90830904724794</v>
      </c>
      <c r="EH134" s="15">
        <f ca="1">SUM(EC134:EG134)</f>
        <v>-742.90830904724794</v>
      </c>
      <c r="EI134" s="15">
        <f ca="1">IF($V134&lt;&gt;0,IF($V134&gt;0,$W134/$V134,-$W134/$V134))*$AG134</f>
        <v>1913.5683090472478</v>
      </c>
      <c r="EJ134" s="15">
        <f ca="1">SUM(EH134:EI134)</f>
        <v>1170.6599999999999</v>
      </c>
      <c r="EK134" s="16">
        <f ca="1">_xll.DBRW($B$3,$R$37,$R$38,$R$40,$R$41,$R$42,$Q134,EK$2,EK$4,EK$3)</f>
        <v>0.30228505497171798</v>
      </c>
      <c r="EL134" s="16">
        <f ca="1">_xll.DBRW($B$3,$R$37,$R$38,$R$40,$R$41,$R$42,$Q134,EL$2,EL$4,EL$3)</f>
        <v>0.24908988368169466</v>
      </c>
      <c r="EM134" s="17">
        <f ca="1">-(EK134-EL134)*100</f>
        <v>-5.3195171290023326</v>
      </c>
      <c r="EN134" s="14">
        <f ca="1">$AC134-$AH134-FH134</f>
        <v>-288547.73898614588</v>
      </c>
      <c r="EO134" s="15">
        <f ca="1">_xll.DBRW($B$3,$R$37,$R$38,$R$40,$R$41,$R$42,$Q134,EO$2,EO$4,EO$3)</f>
        <v>21.698782231070407</v>
      </c>
      <c r="EP134" s="15">
        <f ca="1">_xll.DBRW($B$3,$R$37,$R$38,$R$40,$R$41,$R$42,$Q134,EP$2,EP$4,EP$3)</f>
        <v>1</v>
      </c>
      <c r="EQ134" s="15">
        <f ca="1">_xll.DBRW($B$3,$R$37,$R$38,$R$40,$R$41,$R$42,$Q134,EQ$2,EQ$4,EQ$3)</f>
        <v>71.782517442354404</v>
      </c>
      <c r="ER134" s="15">
        <f ca="1">_xll.DBRW($B$3,$R$37,$R$38,$R$40,$R$41,$R$42,$Q134,ER$2,ER$4,ER$3)</f>
        <v>75566.06</v>
      </c>
      <c r="ES134" s="15">
        <f ca="1">_xll.DBRW($B$3,$R$37,$R$38,$R$40,$R$41,$R$42,$Q134,ES$2,ES$4,ES$3)</f>
        <v>75566.06</v>
      </c>
      <c r="ET134" s="15">
        <f ca="1">_xll.DBRW($B$3,$R$37,$R$38,$R$40,$R$41,$R$42,$Q134,ET$2,ET$4,ET$3)</f>
        <v>18.091824158985947</v>
      </c>
      <c r="EU134" s="15">
        <f ca="1">_xll.DBRW($B$3,$R$37,$R$38,$R$40,$R$41,$R$42,$Q134,EU$2,EU$4,EU$3)</f>
        <v>1</v>
      </c>
      <c r="EV134" s="15">
        <f ca="1">_xll.DBRW($B$3,$R$37,$R$38,$R$40,$R$41,$R$42,$Q134,EV$2,EV$4,EV$3)</f>
        <v>72.631709853399769</v>
      </c>
      <c r="EW134" s="15">
        <f ca="1">_xll.DBRW($B$3,$R$37,$R$38,$R$40,$R$41,$R$42,$Q134,EW$2,EW$4,EW$3)</f>
        <v>85806.83</v>
      </c>
      <c r="EX134" s="15">
        <f ca="1">_xll.DBRW($B$3,$R$37,$R$38,$R$40,$R$41,$R$42,$Q134,EX$2,EX$4,EX$3)</f>
        <v>85806.83</v>
      </c>
      <c r="EY134" s="15">
        <f ca="1">EO134-ET134</f>
        <v>3.6069580720844598</v>
      </c>
      <c r="EZ134" s="15">
        <f ca="1">EP134-EU134</f>
        <v>0</v>
      </c>
      <c r="FA134" s="15">
        <f ca="1">EQ134-EV134</f>
        <v>-0.84919241104536525</v>
      </c>
      <c r="FB134" s="15">
        <f ca="1">IF(AND(ER134&lt;&gt;0,EW134&lt;&gt;0),-1*EY134*ER134,0)</f>
        <v>-272563.61009261862</v>
      </c>
      <c r="FC134" s="15">
        <f ca="1">IF(AND(ER134&lt;&gt;0,EW134&lt;&gt;0,ES134&lt;&gt;0,EX134&lt;&gt;0),EZ134/EU134*$AC134,)</f>
        <v>0</v>
      </c>
      <c r="FD134" s="15">
        <f ca="1">IF(AND(ES134&lt;&gt;0,EX134&lt;&gt;0),FA134*EK134*ES134,)</f>
        <v>-19397.669667825925</v>
      </c>
      <c r="FE134" s="15">
        <f ca="1">IF(AND(ER134&lt;&gt;0,EW134&lt;&gt;0,ES134&lt;&gt;0,EX134&lt;&gt;0),$AM134-FB134-FC134-FD134-FH134,)</f>
        <v>3413.5407742986572</v>
      </c>
      <c r="FF134" s="15">
        <f ca="1">IF(OR(ER134=0,EW134=0,ES134=0,EX134=0),$AM134-FB134-FC134-FD134-FH134,)</f>
        <v>0</v>
      </c>
      <c r="FG134" s="15">
        <f ca="1">SUM(FB134:FF134)</f>
        <v>-288547.73898614588</v>
      </c>
      <c r="FH134" s="15">
        <f ca="1">IF($V134&lt;&gt;0,IF($V134&gt;0,$W134/$V134,-$W134/$V134))*$AH134</f>
        <v>201258.33898614527</v>
      </c>
      <c r="FI134" s="15">
        <f ca="1">SUM(FG134:FH134)</f>
        <v>-87289.400000000605</v>
      </c>
      <c r="FJ134" s="20"/>
      <c r="FK134" s="85">
        <f ca="1">BL134+CK134+DJ134+EI134+FH134</f>
        <v>698421.56735445769</v>
      </c>
      <c r="FL134" s="21"/>
      <c r="FM134" s="22"/>
      <c r="FN134" s="104">
        <f ca="1">_xll.DBRW($B$3,$R$37,$R$38,$R$40,$R$41,$R$42,$Q134,FN$2,FN$4,FN$3)</f>
        <v>327128.18999999954</v>
      </c>
      <c r="FO134" s="105">
        <f ca="1">IF(U134&lt;&gt;0,FN134/U134,0)</f>
        <v>6.0307664035034479E-2</v>
      </c>
      <c r="FP134" s="104">
        <f ca="1">_xll.DBRW($B$3,$R$37,$R$38,$R$40,$R$41,$R$42,$Q134,FP$2,FP$4,FP$3)</f>
        <v>845036.31000000029</v>
      </c>
      <c r="FQ134" s="105">
        <f ca="1">IF(V134&lt;&gt;0,FP134/V134,0)</f>
        <v>0.13558986996764943</v>
      </c>
      <c r="FR134" s="86">
        <f ca="1">FN134-FP134</f>
        <v>-517908.12000000075</v>
      </c>
      <c r="FS134" s="103">
        <f ca="1">(FO134-FQ134)*100</f>
        <v>-7.5282205932614952</v>
      </c>
      <c r="FT134" s="23"/>
      <c r="FV134" s="37"/>
      <c r="FW134" s="37"/>
      <c r="FX134" s="37"/>
      <c r="FY134" s="37"/>
      <c r="FZ134" s="37"/>
      <c r="GA134" s="37"/>
      <c r="GB134" s="37"/>
      <c r="GC134" s="37"/>
      <c r="GD134" s="37"/>
      <c r="GE134" s="37"/>
      <c r="GF134" s="37"/>
      <c r="GG134" s="37"/>
      <c r="GH134" s="37"/>
    </row>
    <row r="135" spans="1:190" ht="15" hidden="1" customHeight="1" x14ac:dyDescent="0.25">
      <c r="A135">
        <f ca="1">IF(ROW()=ROW($A$60),0,1)</f>
        <v>1</v>
      </c>
      <c r="D135" s="30"/>
      <c r="E135" s="30"/>
      <c r="F135" s="30">
        <f ca="1">IF(A135&lt;&gt;0,IF((AO135+BN135+CM135+DL135+EK135)&lt;&gt;0,ROUND((1-(AO135+BN135+CM135+DL135+EK135))-FO135,5),"VERIF. ELIGIBILITE PMM"),"CHECK "&amp;D120)</f>
        <v>0</v>
      </c>
      <c r="G135" s="30"/>
      <c r="H135" s="30"/>
      <c r="I135" s="30"/>
      <c r="J135" s="30">
        <f ca="1">IF(A135&lt;&gt;0,IF((AP135+BO135+CN135+DM135+EL135)&lt;&gt;0,ROUND((1-(AP135+BO135+CN135+DM135+EL135))-FQ135,5),"VERIF. ELIGIBILITE PMM"),"CHECK "&amp;D121)</f>
        <v>0</v>
      </c>
      <c r="K135" s="30">
        <f ca="1">IF(A135&lt;&gt;0,ROUND(W135+AR135+BQ135+CP135+DO135+EN135+FK135-FR135,5),"CHECK ")</f>
        <v>0</v>
      </c>
      <c r="L135" s="4"/>
      <c r="M135" s="9"/>
      <c r="N135" s="10"/>
      <c r="O135" s="9"/>
      <c r="P135" s="11"/>
      <c r="Q135" s="130" t="s">
        <v>501</v>
      </c>
      <c r="R135" s="130"/>
      <c r="S135" s="12"/>
      <c r="T135" s="13"/>
      <c r="U135" s="84">
        <f ca="1">_xll.DBRW($B$3,$R$37,$R$38,$R$40,$R$41,$R$42,$Q135,U$2,U$4,U$3)</f>
        <v>5674825.1800000016</v>
      </c>
      <c r="V135" s="84">
        <f ca="1">_xll.DBRW($B$3,$R$37,$R$38,$R$40,$R$41,$R$42,$Q135,V$2,V$4,V$3)</f>
        <v>6478533.1799999997</v>
      </c>
      <c r="W135" s="85">
        <f ca="1">U135-V135</f>
        <v>-803707.99999999814</v>
      </c>
      <c r="X135" s="106">
        <f ca="1">IF(V135&lt;&gt;0,W135/V135,0)</f>
        <v>-0.12405709404732849</v>
      </c>
      <c r="Y135" s="15">
        <f ca="1">_xll.DBRW($B$3,$R$37,$R$38,$R$40,$R$41,$R$42,$Q135,Y$2,Y$4,Y$3)</f>
        <v>-1819300.1899999997</v>
      </c>
      <c r="Z135" s="15">
        <f ca="1">_xll.DBRW($B$3,$R$37,$R$38,$R$40,$R$41,$R$42,$Q135,Z$2,Z$4,Z$3)</f>
        <v>-792914.7699999999</v>
      </c>
      <c r="AA135" s="15">
        <f ca="1">_xll.DBRW($B$3,$R$37,$R$38,$R$40,$R$41,$R$42,$Q135,AA$2,AA$4,AA$3)</f>
        <v>-280731.99000000005</v>
      </c>
      <c r="AB135" s="15">
        <f ca="1">_xll.DBRW($B$3,$R$37,$R$38,$R$40,$R$41,$R$42,$Q135,AB$2,AB$4,AB$3)</f>
        <v>-67021.959999999992</v>
      </c>
      <c r="AC135" s="15">
        <f ca="1">_xll.DBRW($B$3,$R$37,$R$38,$R$40,$R$41,$R$42,$Q135,AC$2,AC$4,AC$3)</f>
        <v>-2549825.9700000007</v>
      </c>
      <c r="AD135" s="15">
        <f ca="1">_xll.DBRW($B$3,$R$37,$R$38,$R$40,$R$41,$R$42,$Q135,AD$2,AD$4,AD$3)</f>
        <v>-1903956.52</v>
      </c>
      <c r="AE135" s="15">
        <f ca="1">_xll.DBRW($B$3,$R$37,$R$38,$R$40,$R$41,$R$42,$Q135,AE$2,AE$4,AE$3)</f>
        <v>-744834.2300000001</v>
      </c>
      <c r="AF135" s="15">
        <f ca="1">_xll.DBRW($B$3,$R$37,$R$38,$R$40,$R$41,$R$42,$Q135,AF$2,AF$4,AF$3)</f>
        <v>-31200</v>
      </c>
      <c r="AG135" s="15">
        <f ca="1">_xll.DBRW($B$3,$R$37,$R$38,$R$40,$R$41,$R$42,$Q135,AG$2,AG$4,AG$3)</f>
        <v>-47135.51999999999</v>
      </c>
      <c r="AH135" s="15">
        <f ca="1">_xll.DBRW($B$3,$R$37,$R$38,$R$40,$R$41,$R$42,$Q135,AH$2,AH$4,AH$3)</f>
        <v>-2242217.7300000004</v>
      </c>
      <c r="AI135" s="15">
        <f ca="1">Y135-AD135</f>
        <v>84656.330000000307</v>
      </c>
      <c r="AJ135" s="15">
        <f ca="1">Z135-AE135</f>
        <v>-48080.539999999804</v>
      </c>
      <c r="AK135" s="15">
        <f ca="1">AA135-AF135</f>
        <v>-249531.99000000005</v>
      </c>
      <c r="AL135" s="15">
        <f ca="1">AB135-AG135</f>
        <v>-19886.440000000002</v>
      </c>
      <c r="AM135" s="15">
        <f ca="1">AC135-AH135</f>
        <v>-307608.24000000022</v>
      </c>
      <c r="AN135" s="20"/>
      <c r="AO135" s="16">
        <f ca="1">_xll.DBRW($B$3,$R$37,$R$38,$R$40,$R$41,$R$42,$Q135,AO$2,AO$4,AO$3)</f>
        <v>0.32059140718763074</v>
      </c>
      <c r="AP135" s="16">
        <f ca="1">_xll.DBRW($B$3,$R$37,$R$38,$R$40,$R$41,$R$42,$Q135,AP$2,AP$4,AP$3)</f>
        <v>0.29388697519953128</v>
      </c>
      <c r="AQ135" s="17">
        <f ca="1">-(AO135-AP135)*100</f>
        <v>-2.6704431988099464</v>
      </c>
      <c r="AR135" s="14">
        <f ca="1">$Y135-$AD135-BL135</f>
        <v>-151542.98306366397</v>
      </c>
      <c r="AS135" s="18">
        <f ca="1">_xll.DBRW($B$3,$R$37,$R$38,$R$40,$R$41,$R$42,$Q135,AS$2,AS$4,AS$3)</f>
        <v>26.169160525696128</v>
      </c>
      <c r="AT135" s="19">
        <f ca="1">_xll.DBRW($B$3,$R$37,$R$38,$R$40,$R$41,$R$42,$Q135,AT$2,AT$4,AT$3)</f>
        <v>0</v>
      </c>
      <c r="AU135" s="18">
        <f ca="1">_xll.DBRW($B$3,$R$37,$R$38,$R$40,$R$41,$R$42,$Q135,AU$2,AU$4,AU$3)</f>
        <v>0</v>
      </c>
      <c r="AV135" s="15">
        <f ca="1">_xll.DBRW($B$3,$R$37,$R$38,$R$40,$R$41,$R$42,$Q135,AV$2,AV$4,AV$3)</f>
        <v>69520.77</v>
      </c>
      <c r="AW135" s="15">
        <f ca="1">_xll.DBRW($B$3,$R$37,$R$38,$R$40,$R$41,$R$42,$Q135,AW$2,AW$4,AW$3)</f>
        <v>0</v>
      </c>
      <c r="AX135" s="18">
        <f ca="1">_xll.DBRW($B$3,$R$37,$R$38,$R$40,$R$41,$R$42,$Q135,AX$2,AX$4,AX$3)</f>
        <v>22.920454215768508</v>
      </c>
      <c r="AY135" s="19">
        <f ca="1">_xll.DBRW($B$3,$R$37,$R$38,$R$40,$R$41,$R$42,$Q135,AY$2,AY$4,AY$3)</f>
        <v>0</v>
      </c>
      <c r="AZ135" s="18">
        <f ca="1">_xll.DBRW($B$3,$R$37,$R$38,$R$40,$R$41,$R$42,$Q135,AZ$2,AZ$4,AZ$3)</f>
        <v>0</v>
      </c>
      <c r="BA135" s="15">
        <f ca="1">_xll.DBRW($B$3,$R$37,$R$38,$R$40,$R$41,$R$42,$Q135,BA$2,BA$4,BA$3)</f>
        <v>83068.009999999995</v>
      </c>
      <c r="BB135" s="15">
        <f ca="1">_xll.DBRW($B$3,$R$37,$R$38,$R$40,$R$41,$R$42,$Q135,BB$2,BB$4,BB$3)</f>
        <v>0</v>
      </c>
      <c r="BC135" s="18">
        <f ca="1">AS135-AX135</f>
        <v>3.2487063099276199</v>
      </c>
      <c r="BD135" s="18">
        <f ca="1">AT135-AY135</f>
        <v>0</v>
      </c>
      <c r="BE135" s="18">
        <f ca="1">AU135-AZ135</f>
        <v>0</v>
      </c>
      <c r="BF135" s="15">
        <f ca="1">IF(AND(AV135&lt;&gt;0,BA135&lt;&gt;0),-1*BC135*AV135,0)</f>
        <v>-225852.5641700268</v>
      </c>
      <c r="BG135" s="15">
        <f ca="1">IF(AND(AV135&lt;&gt;0,BA135&lt;&gt;0,AW135&lt;&gt;0,BB135&lt;&gt;0),BD135/AY135*$Y135,)</f>
        <v>0</v>
      </c>
      <c r="BH135" s="15">
        <f ca="1">IF(AND(AW135&lt;&gt;0,BB135&lt;&gt;0),BE135*AO135*AW135,)</f>
        <v>0</v>
      </c>
      <c r="BI135" s="15">
        <f ca="1">IF(AND(AV135&lt;&gt;0,BA135&lt;&gt;0,AW135&lt;&gt;0,BB135&lt;&gt;0),$AI135-BF135-BG135-BH135-BL135,)</f>
        <v>0</v>
      </c>
      <c r="BJ135" s="15">
        <f ca="1">IF(OR(AV135=0,BA135=0,AW135=0,BB135=0),$AI135-BF135-BG135-BH135-BL135,)</f>
        <v>74309.581106362835</v>
      </c>
      <c r="BK135" s="15">
        <f ca="1">SUM(BF135:BJ135)</f>
        <v>-151542.98306366397</v>
      </c>
      <c r="BL135" s="15">
        <f ca="1">IF($V135&lt;&gt;0,IF($V135&gt;0,$W135/$V135,-$W135/$V135))*$AD135</f>
        <v>236199.31306366427</v>
      </c>
      <c r="BM135" s="15">
        <f ca="1">SUM(BK135:BL135)</f>
        <v>84656.330000000307</v>
      </c>
      <c r="BN135" s="16">
        <f ca="1">_xll.DBRW($B$3,$R$37,$R$38,$R$40,$R$41,$R$42,$Q135,BN$2,BN$4,BN$3)</f>
        <v>0.13972496858484726</v>
      </c>
      <c r="BO135" s="16">
        <f ca="1">_xll.DBRW($B$3,$R$37,$R$38,$R$40,$R$41,$R$42,$Q135,BO$2,BO$4,BO$3)</f>
        <v>0.11496957865391376</v>
      </c>
      <c r="BP135" s="17">
        <f ca="1">-(BN135-BO135)*100</f>
        <v>-2.47553899309335</v>
      </c>
      <c r="BQ135" s="14">
        <f ca="1">$Z135-$AE135-CK135</f>
        <v>-140482.51012077933</v>
      </c>
      <c r="BR135" s="15">
        <f ca="1">_xll.DBRW($B$3,$R$37,$R$38,$R$40,$R$41,$R$42,$Q135,BR$2,BR$4,BR$3)</f>
        <v>0.72031887302038655</v>
      </c>
      <c r="BS135" s="15">
        <f ca="1">_xll.DBRW($B$3,$R$37,$R$38,$R$40,$R$41,$R$42,$Q135,BS$2,BS$4,BS$3)</f>
        <v>0</v>
      </c>
      <c r="BT135" s="15">
        <f ca="1">_xll.DBRW($B$3,$R$37,$R$38,$R$40,$R$41,$R$42,$Q135,BT$2,BT$4,BT$3)</f>
        <v>0</v>
      </c>
      <c r="BU135" s="15">
        <f ca="1">_xll.DBRW($B$3,$R$37,$R$38,$R$40,$R$41,$R$42,$Q135,BU$2,BU$4,BU$3)</f>
        <v>1100783</v>
      </c>
      <c r="BV135" s="15">
        <f ca="1">_xll.DBRW($B$3,$R$37,$R$38,$R$40,$R$41,$R$42,$Q135,BV$2,BV$4,BV$3)</f>
        <v>0</v>
      </c>
      <c r="BW135" s="15">
        <f ca="1">_xll.DBRW($B$3,$R$37,$R$38,$R$40,$R$41,$R$42,$Q135,BW$2,BW$4,BW$3)</f>
        <v>0.58659138449318637</v>
      </c>
      <c r="BX135" s="15">
        <f ca="1">_xll.DBRW($B$3,$R$37,$R$38,$R$40,$R$41,$R$42,$Q135,BX$2,BX$4,BX$3)</f>
        <v>0</v>
      </c>
      <c r="BY135" s="15">
        <f ca="1">_xll.DBRW($B$3,$R$37,$R$38,$R$40,$R$41,$R$42,$Q135,BY$2,BY$4,BY$3)</f>
        <v>0</v>
      </c>
      <c r="BZ135" s="15">
        <f ca="1">_xll.DBRW($B$3,$R$37,$R$38,$R$40,$R$41,$R$42,$Q135,BZ$2,BZ$4,BZ$3)</f>
        <v>1269766.7400000002</v>
      </c>
      <c r="CA135" s="15">
        <f ca="1">_xll.DBRW($B$3,$R$37,$R$38,$R$40,$R$41,$R$42,$Q135,CA$2,CA$4,CA$3)</f>
        <v>0</v>
      </c>
      <c r="CB135" s="15">
        <f ca="1">BR135-BW135</f>
        <v>0.13372748852720018</v>
      </c>
      <c r="CC135" s="15">
        <f ca="1">BS135-BX135</f>
        <v>0</v>
      </c>
      <c r="CD135" s="15">
        <f ca="1">BT135-BY135</f>
        <v>0</v>
      </c>
      <c r="CE135" s="15">
        <f ca="1">IF(AND(BU135&lt;&gt;0,BZ135&lt;&gt;0),-1*CB135*BU135,0)</f>
        <v>-147204.94600343698</v>
      </c>
      <c r="CF135" s="15">
        <f ca="1">IF(AND(BU135&lt;&gt;0,BZ135&lt;&gt;0,BV135&lt;&gt;0,CA135&lt;&gt;0),CC135/BX135*$Z135,)</f>
        <v>0</v>
      </c>
      <c r="CG135" s="15">
        <f ca="1">IF(AND(BV135&lt;&gt;0,CA135&lt;&gt;0),CD135*BN135*BV135,)</f>
        <v>0</v>
      </c>
      <c r="CH135" s="15">
        <f ca="1">IF(AND(BU135&lt;&gt;0,BZ135&lt;&gt;0,BV135&lt;&gt;0,CA135&lt;&gt;0),$AJ135-CE135-CF135-CG135-CK135,)</f>
        <v>0</v>
      </c>
      <c r="CI135" s="15">
        <f ca="1">IF(OR(BU135=0,BZ135=0,BV135=0,CA135=0),$AJ135-CE135-CF135-CG135-CK135,)</f>
        <v>6722.4358826576645</v>
      </c>
      <c r="CJ135" s="15">
        <f ca="1">SUM(CE135:CI135)</f>
        <v>-140482.51012077933</v>
      </c>
      <c r="CK135" s="15">
        <f ca="1">IF($V135&lt;&gt;0,IF($V135&gt;0,$W135/$V135,-$W135/$V135))*$AE135</f>
        <v>92401.970120779515</v>
      </c>
      <c r="CL135" s="15">
        <f ca="1">SUM(CJ135:CK135)</f>
        <v>-48080.539999999819</v>
      </c>
      <c r="CM135" s="16">
        <f ca="1">_xll.DBRW($B$3,$R$37,$R$38,$R$40,$R$41,$R$42,$Q135,CM$2,CM$4,CM$3)</f>
        <v>4.946971599925129E-2</v>
      </c>
      <c r="CN135" s="16">
        <f ca="1">_xll.DBRW($B$3,$R$37,$R$38,$R$40,$R$41,$R$42,$Q135,CN$2,CN$4,CN$3)</f>
        <v>4.8159049484099428E-3</v>
      </c>
      <c r="CO135" s="17">
        <f ca="1">-(CM135-CN135)*100</f>
        <v>-4.465381105084135</v>
      </c>
      <c r="CP135" s="14">
        <f ca="1">$AA135-$AF135-DJ135</f>
        <v>-253402.5713342767</v>
      </c>
      <c r="CQ135" s="15">
        <f ca="1">_xll.DBRW($B$3,$R$37,$R$38,$R$40,$R$41,$R$42,$Q135,CQ$2,CQ$4,CQ$3)</f>
        <v>0</v>
      </c>
      <c r="CR135" s="15">
        <f ca="1">_xll.DBRW($B$3,$R$37,$R$38,$R$40,$R$41,$R$42,$Q135,CR$2,CR$4,CR$3)</f>
        <v>0</v>
      </c>
      <c r="CS135" s="15">
        <f ca="1">_xll.DBRW($B$3,$R$37,$R$38,$R$40,$R$41,$R$42,$Q135,CS$2,CS$4,CS$3)</f>
        <v>0</v>
      </c>
      <c r="CT135" s="15">
        <f ca="1">_xll.DBRW($B$3,$R$37,$R$38,$R$40,$R$41,$R$42,$Q135,CT$2,CT$4,CT$3)</f>
        <v>0</v>
      </c>
      <c r="CU135" s="15">
        <f ca="1">_xll.DBRW($B$3,$R$37,$R$38,$R$40,$R$41,$R$42,$Q135,CU$2,CU$4,CU$3)</f>
        <v>0</v>
      </c>
      <c r="CV135" s="15">
        <f ca="1">_xll.DBRW($B$3,$R$37,$R$38,$R$40,$R$41,$R$42,$Q135,CV$2,CV$4,CV$3)</f>
        <v>0</v>
      </c>
      <c r="CW135" s="15">
        <f ca="1">_xll.DBRW($B$3,$R$37,$R$38,$R$40,$R$41,$R$42,$Q135,CW$2,CW$4,CW$3)</f>
        <v>0</v>
      </c>
      <c r="CX135" s="15">
        <f ca="1">_xll.DBRW($B$3,$R$37,$R$38,$R$40,$R$41,$R$42,$Q135,CX$2,CX$4,CX$3)</f>
        <v>0</v>
      </c>
      <c r="CY135" s="15">
        <f ca="1">_xll.DBRW($B$3,$R$37,$R$38,$R$40,$R$41,$R$42,$Q135,CY$2,CY$4,CY$3)</f>
        <v>0</v>
      </c>
      <c r="CZ135" s="15">
        <f ca="1">_xll.DBRW($B$3,$R$37,$R$38,$R$40,$R$41,$R$42,$Q135,CZ$2,CZ$4,CZ$3)</f>
        <v>0</v>
      </c>
      <c r="DA135" s="15">
        <f ca="1">CQ135-CV135</f>
        <v>0</v>
      </c>
      <c r="DB135" s="15">
        <f ca="1">CR135-CW135</f>
        <v>0</v>
      </c>
      <c r="DC135" s="15">
        <f ca="1">CS135-CX135</f>
        <v>0</v>
      </c>
      <c r="DD135" s="15">
        <f ca="1">IF(AND(CT135&lt;&gt;0,CY135&lt;&gt;0),-1*DA135*CT135,0)</f>
        <v>0</v>
      </c>
      <c r="DE135" s="15">
        <f ca="1">IF(AND(CT135&lt;&gt;0,CY135&lt;&gt;0,CU135&lt;&gt;0,CZ135&lt;&gt;0),DB135/CW135*$AA135,)</f>
        <v>0</v>
      </c>
      <c r="DF135" s="15">
        <f ca="1">IF(AND(CU135&lt;&gt;0,CZ135&lt;&gt;0),DC135*CM135*CU135,)</f>
        <v>0</v>
      </c>
      <c r="DG135" s="15">
        <f ca="1">IF(AND(CT135&lt;&gt;0,CY135&lt;&gt;0,CU135&lt;&gt;0,CZ135&lt;&gt;0),$AK135-DD135-DE135-DF135-DJ135,)</f>
        <v>0</v>
      </c>
      <c r="DH135" s="15">
        <f ca="1">IF(OR(CT135=0,CY135=0,CU135=0,CZ135=0),$AK135-DD135-DE135-DF135-DJ135,)</f>
        <v>-253402.5713342767</v>
      </c>
      <c r="DI135" s="15">
        <f ca="1">SUM(DD135:DH135)</f>
        <v>-253402.5713342767</v>
      </c>
      <c r="DJ135" s="15">
        <f ca="1">IF($V135&lt;&gt;0,IF($V135&gt;0,$W135/$V135,-$W135/$V135))*$AF135</f>
        <v>3870.5813342766492</v>
      </c>
      <c r="DK135" s="15">
        <f ca="1">SUM(DI135:DJ135)</f>
        <v>-249531.99000000005</v>
      </c>
      <c r="DL135" s="16">
        <f ca="1">_xll.DBRW($B$3,$R$37,$R$38,$R$40,$R$41,$R$42,$Q135,DL$2,DL$4,DL$3)</f>
        <v>1.1810400827184599E-2</v>
      </c>
      <c r="DM135" s="16">
        <f ca="1">_xll.DBRW($B$3,$R$37,$R$38,$R$40,$R$41,$R$42,$Q135,DM$2,DM$4,DM$3)</f>
        <v>7.275646923521663E-3</v>
      </c>
      <c r="DN135" s="17">
        <f ca="1">-(DL135-DM135)*100</f>
        <v>-0.45347539036629358</v>
      </c>
      <c r="DO135" s="14">
        <f ca="1">$AB135-$AG135-EI135</f>
        <v>-25733.935637609735</v>
      </c>
      <c r="DP135" s="15">
        <f ca="1">_xll.DBRW($B$3,$R$37,$R$38,$R$40,$R$41,$R$42,$Q135,DP$2,DP$4,DP$3)</f>
        <v>0</v>
      </c>
      <c r="DQ135" s="15">
        <f ca="1">_xll.DBRW($B$3,$R$37,$R$38,$R$40,$R$41,$R$42,$Q135,DQ$2,DQ$4,DQ$3)</f>
        <v>0</v>
      </c>
      <c r="DR135" s="15">
        <f ca="1">_xll.DBRW($B$3,$R$37,$R$38,$R$40,$R$41,$R$42,$Q135,DR$2,DR$4,DR$3)</f>
        <v>0</v>
      </c>
      <c r="DS135" s="15">
        <f ca="1">_xll.DBRW($B$3,$R$37,$R$38,$R$40,$R$41,$R$42,$Q135,DS$2,DS$4,DS$3)</f>
        <v>0</v>
      </c>
      <c r="DT135" s="15">
        <f ca="1">_xll.DBRW($B$3,$R$37,$R$38,$R$40,$R$41,$R$42,$Q135,DT$2,DT$4,DT$3)</f>
        <v>0</v>
      </c>
      <c r="DU135" s="15">
        <f ca="1">_xll.DBRW($B$3,$R$37,$R$38,$R$40,$R$41,$R$42,$Q135,DU$2,DU$4,DU$3)</f>
        <v>0</v>
      </c>
      <c r="DV135" s="15">
        <f ca="1">_xll.DBRW($B$3,$R$37,$R$38,$R$40,$R$41,$R$42,$Q135,DV$2,DV$4,DV$3)</f>
        <v>0</v>
      </c>
      <c r="DW135" s="15">
        <f ca="1">_xll.DBRW($B$3,$R$37,$R$38,$R$40,$R$41,$R$42,$Q135,DW$2,DW$4,DW$3)</f>
        <v>0</v>
      </c>
      <c r="DX135" s="15">
        <f ca="1">_xll.DBRW($B$3,$R$37,$R$38,$R$40,$R$41,$R$42,$Q135,DX$2,DX$4,DX$3)</f>
        <v>0</v>
      </c>
      <c r="DY135" s="15">
        <f ca="1">_xll.DBRW($B$3,$R$37,$R$38,$R$40,$R$41,$R$42,$Q135,DY$2,DY$4,DY$3)</f>
        <v>0</v>
      </c>
      <c r="DZ135" s="15">
        <f ca="1">DP135-DU135</f>
        <v>0</v>
      </c>
      <c r="EA135" s="15">
        <f ca="1">DQ135-DV135</f>
        <v>0</v>
      </c>
      <c r="EB135" s="15">
        <f ca="1">DR135-DW135</f>
        <v>0</v>
      </c>
      <c r="EC135" s="15">
        <f ca="1">IF(AND(DS135&lt;&gt;0,DX135&lt;&gt;0),-1*DZ135*DS135,0)</f>
        <v>0</v>
      </c>
      <c r="ED135" s="15">
        <f ca="1">IF(AND(DS135&lt;&gt;0,DX135&lt;&gt;0,DT135&lt;&gt;0,DY135&lt;&gt;0),EA135/DV135*$AB135,)</f>
        <v>0</v>
      </c>
      <c r="EE135" s="15">
        <f ca="1">IF(AND(DT135&lt;&gt;0,DY135&lt;&gt;0),EB135*DL135*DT135,)</f>
        <v>0</v>
      </c>
      <c r="EF135" s="15">
        <f ca="1">IF(AND(DS135&lt;&gt;0,DX135&lt;&gt;0,DT135&lt;&gt;0,DY135&lt;&gt;0),$AL135-EC135-ED135-EE135-EI135,)</f>
        <v>0</v>
      </c>
      <c r="EG135" s="15">
        <f ca="1">IF(OR(DS135=0,DX135=0,DT135=0,DY135=0),$AL135-EC135-ED135-EE135-EI135,)</f>
        <v>-25733.935637609735</v>
      </c>
      <c r="EH135" s="15">
        <f ca="1">SUM(EC135:EG135)</f>
        <v>-25733.935637609735</v>
      </c>
      <c r="EI135" s="15">
        <f ca="1">IF($V135&lt;&gt;0,IF($V135&gt;0,$W135/$V135,-$W135/$V135))*$AG135</f>
        <v>5847.4956376097316</v>
      </c>
      <c r="EJ135" s="15">
        <f ca="1">SUM(EH135:EI135)</f>
        <v>-19886.440000000002</v>
      </c>
      <c r="EK135" s="16">
        <f ca="1">_xll.DBRW($B$3,$R$37,$R$38,$R$40,$R$41,$R$42,$Q135,EK$2,EK$4,EK$3)</f>
        <v>0.44932238247381573</v>
      </c>
      <c r="EL135" s="16">
        <f ca="1">_xll.DBRW($B$3,$R$37,$R$38,$R$40,$R$41,$R$42,$Q135,EL$2,EL$4,EL$3)</f>
        <v>0.34609959811921504</v>
      </c>
      <c r="EM135" s="17">
        <f ca="1">-(EK135-EL135)*100</f>
        <v>-10.322278435460069</v>
      </c>
      <c r="EN135" s="14">
        <f ca="1">$AC135-$AH135-FH135</f>
        <v>-585771.25580519764</v>
      </c>
      <c r="EO135" s="15">
        <f ca="1">_xll.DBRW($B$3,$R$37,$R$38,$R$40,$R$41,$R$42,$Q135,EO$2,EO$4,EO$3)</f>
        <v>0</v>
      </c>
      <c r="EP135" s="15">
        <f ca="1">_xll.DBRW($B$3,$R$37,$R$38,$R$40,$R$41,$R$42,$Q135,EP$2,EP$4,EP$3)</f>
        <v>0</v>
      </c>
      <c r="EQ135" s="15">
        <f ca="1">_xll.DBRW($B$3,$R$37,$R$38,$R$40,$R$41,$R$42,$Q135,EQ$2,EQ$4,EQ$3)</f>
        <v>0</v>
      </c>
      <c r="ER135" s="15">
        <f ca="1">_xll.DBRW($B$3,$R$37,$R$38,$R$40,$R$41,$R$42,$Q135,ER$2,ER$4,ER$3)</f>
        <v>0</v>
      </c>
      <c r="ES135" s="15">
        <f ca="1">_xll.DBRW($B$3,$R$37,$R$38,$R$40,$R$41,$R$42,$Q135,ES$2,ES$4,ES$3)</f>
        <v>0</v>
      </c>
      <c r="ET135" s="15">
        <f ca="1">_xll.DBRW($B$3,$R$37,$R$38,$R$40,$R$41,$R$42,$Q135,ET$2,ET$4,ET$3)</f>
        <v>0</v>
      </c>
      <c r="EU135" s="15">
        <f ca="1">_xll.DBRW($B$3,$R$37,$R$38,$R$40,$R$41,$R$42,$Q135,EU$2,EU$4,EU$3)</f>
        <v>0</v>
      </c>
      <c r="EV135" s="15">
        <f ca="1">_xll.DBRW($B$3,$R$37,$R$38,$R$40,$R$41,$R$42,$Q135,EV$2,EV$4,EV$3)</f>
        <v>0</v>
      </c>
      <c r="EW135" s="15">
        <f ca="1">_xll.DBRW($B$3,$R$37,$R$38,$R$40,$R$41,$R$42,$Q135,EW$2,EW$4,EW$3)</f>
        <v>0</v>
      </c>
      <c r="EX135" s="15">
        <f ca="1">_xll.DBRW($B$3,$R$37,$R$38,$R$40,$R$41,$R$42,$Q135,EX$2,EX$4,EX$3)</f>
        <v>0</v>
      </c>
      <c r="EY135" s="15">
        <f ca="1">EO135-ET135</f>
        <v>0</v>
      </c>
      <c r="EZ135" s="15">
        <f ca="1">EP135-EU135</f>
        <v>0</v>
      </c>
      <c r="FA135" s="15">
        <f ca="1">EQ135-EV135</f>
        <v>0</v>
      </c>
      <c r="FB135" s="15">
        <f ca="1">IF(AND(ER135&lt;&gt;0,EW135&lt;&gt;0),-1*EY135*ER135,0)</f>
        <v>0</v>
      </c>
      <c r="FC135" s="15">
        <f ca="1">IF(AND(ER135&lt;&gt;0,EW135&lt;&gt;0,ES135&lt;&gt;0,EX135&lt;&gt;0),EZ135/EU135*$AC135,)</f>
        <v>0</v>
      </c>
      <c r="FD135" s="15">
        <f ca="1">IF(AND(ES135&lt;&gt;0,EX135&lt;&gt;0),FA135*EK135*ES135,)</f>
        <v>0</v>
      </c>
      <c r="FE135" s="15">
        <f ca="1">IF(AND(ER135&lt;&gt;0,EW135&lt;&gt;0,ES135&lt;&gt;0,EX135&lt;&gt;0),$AM135-FB135-FC135-FD135-FH135,)</f>
        <v>0</v>
      </c>
      <c r="FF135" s="15">
        <f ca="1">IF(OR(ER135=0,EW135=0,ES135=0,EX135=0),$AM135-FB135-FC135-FD135-FH135,)</f>
        <v>-585771.25580519764</v>
      </c>
      <c r="FG135" s="15">
        <f ca="1">SUM(FB135:FF135)</f>
        <v>-585771.25580519764</v>
      </c>
      <c r="FH135" s="15">
        <f ca="1">IF($V135&lt;&gt;0,IF($V135&gt;0,$W135/$V135,-$W135/$V135))*$AH135</f>
        <v>278163.01580519747</v>
      </c>
      <c r="FI135" s="15">
        <f ca="1">SUM(FG135:FH135)</f>
        <v>-307608.24000000017</v>
      </c>
      <c r="FJ135" s="20"/>
      <c r="FK135" s="85">
        <f ca="1">BL135+CK135+DJ135+EI135+FH135</f>
        <v>616482.37596152769</v>
      </c>
      <c r="FL135" s="21"/>
      <c r="FM135" s="22"/>
      <c r="FN135" s="104">
        <f ca="1">_xll.DBRW($B$3,$R$37,$R$38,$R$40,$R$41,$R$42,$Q135,FN$2,FN$4,FN$3)</f>
        <v>165030.30000000109</v>
      </c>
      <c r="FO135" s="105">
        <f ca="1">IF(U135&lt;&gt;0,FN135/U135,0)</f>
        <v>2.9081124927270632E-2</v>
      </c>
      <c r="FP135" s="104">
        <f ca="1">_xll.DBRW($B$3,$R$37,$R$38,$R$40,$R$41,$R$42,$Q135,FP$2,FP$4,FP$3)</f>
        <v>1509189.1799999983</v>
      </c>
      <c r="FQ135" s="105">
        <f ca="1">IF(V135&lt;&gt;0,FP135/V135,0)</f>
        <v>0.23295229615540819</v>
      </c>
      <c r="FR135" s="86">
        <f ca="1">FN135-FP135</f>
        <v>-1344158.8799999971</v>
      </c>
      <c r="FS135" s="103">
        <f ca="1">(FO135-FQ135)*100</f>
        <v>-20.387117122813756</v>
      </c>
      <c r="FT135" s="23"/>
      <c r="FV135" s="37"/>
      <c r="FW135" s="37"/>
      <c r="FX135" s="37"/>
      <c r="FY135" s="37"/>
      <c r="FZ135" s="37"/>
      <c r="GA135" s="37"/>
      <c r="GB135" s="37"/>
      <c r="GC135" s="37"/>
      <c r="GD135" s="37"/>
      <c r="GE135" s="37"/>
      <c r="GF135" s="37"/>
      <c r="GG135" s="37"/>
      <c r="GH135" s="37"/>
    </row>
    <row r="136" spans="1:190" ht="15" hidden="1" customHeight="1" x14ac:dyDescent="0.25">
      <c r="A136">
        <f ca="1">IF(ROW()=ROW($A$60),0,1)</f>
        <v>1</v>
      </c>
      <c r="D136" s="30"/>
      <c r="E136" s="30"/>
      <c r="F136" s="30">
        <f ca="1">IF(A136&lt;&gt;0,IF((AO136+BN136+CM136+DL136+EK136)&lt;&gt;0,ROUND((1-(AO136+BN136+CM136+DL136+EK136))-FO136,5),"VERIF. ELIGIBILITE PMM"),"CHECK "&amp;D121)</f>
        <v>0</v>
      </c>
      <c r="G136" s="30"/>
      <c r="H136" s="30"/>
      <c r="I136" s="30"/>
      <c r="J136" s="30">
        <f ca="1">IF(A136&lt;&gt;0,IF((AP136+BO136+CN136+DM136+EL136)&lt;&gt;0,ROUND((1-(AP136+BO136+CN136+DM136+EL136))-FQ136,5),"VERIF. ELIGIBILITE PMM"),"CHECK "&amp;D122)</f>
        <v>0</v>
      </c>
      <c r="K136" s="30">
        <f ca="1">IF(A136&lt;&gt;0,ROUND(W136+AR136+BQ136+CP136+DO136+EN136+FK136-FR136,5),"CHECK ")</f>
        <v>0</v>
      </c>
      <c r="L136" s="4"/>
      <c r="M136" s="9"/>
      <c r="N136" s="10"/>
      <c r="O136" s="9"/>
      <c r="P136" s="11"/>
      <c r="Q136" s="130" t="s">
        <v>350</v>
      </c>
      <c r="R136" s="130"/>
      <c r="S136" s="12"/>
      <c r="T136" s="13"/>
      <c r="U136" s="84">
        <f ca="1">_xll.DBRW($B$3,$R$37,$R$38,$R$40,$R$41,$R$42,$Q136,U$2,U$4,U$3)</f>
        <v>35010158.250000007</v>
      </c>
      <c r="V136" s="84">
        <f ca="1">_xll.DBRW($B$3,$R$37,$R$38,$R$40,$R$41,$R$42,$Q136,V$2,V$4,V$3)</f>
        <v>35812020.265994653</v>
      </c>
      <c r="W136" s="85">
        <f ca="1">U136-V136</f>
        <v>-801862.01599464566</v>
      </c>
      <c r="X136" s="106">
        <f ca="1">IF(V136&lt;&gt;0,W136/V136,0)</f>
        <v>-2.2390862342833384E-2</v>
      </c>
      <c r="Y136" s="15">
        <f ca="1">_xll.DBRW($B$3,$R$37,$R$38,$R$40,$R$41,$R$42,$Q136,Y$2,Y$4,Y$3)</f>
        <v>-15375676.149999999</v>
      </c>
      <c r="Z136" s="15">
        <f ca="1">_xll.DBRW($B$3,$R$37,$R$38,$R$40,$R$41,$R$42,$Q136,Z$2,Z$4,Z$3)</f>
        <v>-1863006.1500000004</v>
      </c>
      <c r="AA136" s="15">
        <f ca="1">_xll.DBRW($B$3,$R$37,$R$38,$R$40,$R$41,$R$42,$Q136,AA$2,AA$4,AA$3)</f>
        <v>-2160142.36</v>
      </c>
      <c r="AB136" s="15">
        <f ca="1">_xll.DBRW($B$3,$R$37,$R$38,$R$40,$R$41,$R$42,$Q136,AB$2,AB$4,AB$3)</f>
        <v>-1271165.1100000003</v>
      </c>
      <c r="AC136" s="15">
        <f ca="1">_xll.DBRW($B$3,$R$37,$R$38,$R$40,$R$41,$R$42,$Q136,AC$2,AC$4,AC$3)</f>
        <v>-6945521.9799999967</v>
      </c>
      <c r="AD136" s="15">
        <f ca="1">_xll.DBRW($B$3,$R$37,$R$38,$R$40,$R$41,$R$42,$Q136,AD$2,AD$4,AD$3)</f>
        <v>-14197157.230000002</v>
      </c>
      <c r="AE136" s="15">
        <f ca="1">_xll.DBRW($B$3,$R$37,$R$38,$R$40,$R$41,$R$42,$Q136,AE$2,AE$4,AE$3)</f>
        <v>-1948063.5197912331</v>
      </c>
      <c r="AF136" s="15">
        <f ca="1">_xll.DBRW($B$3,$R$37,$R$38,$R$40,$R$41,$R$42,$Q136,AF$2,AF$4,AF$3)</f>
        <v>-2319309.6728499075</v>
      </c>
      <c r="AG136" s="15">
        <f ca="1">_xll.DBRW($B$3,$R$37,$R$38,$R$40,$R$41,$R$42,$Q136,AG$2,AG$4,AG$3)</f>
        <v>-1705901.4</v>
      </c>
      <c r="AH136" s="15">
        <f ca="1">_xll.DBRW($B$3,$R$37,$R$38,$R$40,$R$41,$R$42,$Q136,AH$2,AH$4,AH$3)</f>
        <v>-6472846.2335539181</v>
      </c>
      <c r="AI136" s="15">
        <f ca="1">Y136-AD136</f>
        <v>-1178518.9199999962</v>
      </c>
      <c r="AJ136" s="15">
        <f ca="1">Z136-AE136</f>
        <v>85057.369791232748</v>
      </c>
      <c r="AK136" s="15">
        <f ca="1">AA136-AF136</f>
        <v>159167.31284990767</v>
      </c>
      <c r="AL136" s="15">
        <f ca="1">AB136-AG136</f>
        <v>434736.28999999957</v>
      </c>
      <c r="AM136" s="15">
        <f ca="1">AC136-AH136</f>
        <v>-472675.74644607864</v>
      </c>
      <c r="AN136" s="20"/>
      <c r="AO136" s="16">
        <f ca="1">_xll.DBRW($B$3,$R$37,$R$38,$R$40,$R$41,$R$42,$Q136,AO$2,AO$4,AO$3)</f>
        <v>0.43917756784204187</v>
      </c>
      <c r="AP136" s="16">
        <f ca="1">_xll.DBRW($B$3,$R$37,$R$38,$R$40,$R$41,$R$42,$Q136,AP$2,AP$4,AP$3)</f>
        <v>0.39643552987377606</v>
      </c>
      <c r="AQ136" s="17">
        <f ca="1">-(AO136-AP136)*100</f>
        <v>-4.2742037968265816</v>
      </c>
      <c r="AR136" s="14">
        <f ca="1">$Y136-$AD136-BL136</f>
        <v>-1496405.5131964879</v>
      </c>
      <c r="AS136" s="18">
        <f ca="1">_xll.DBRW($B$3,$R$37,$R$38,$R$40,$R$41,$R$42,$Q136,AS$2,AS$4,AS$3)</f>
        <v>33.125596288372826</v>
      </c>
      <c r="AT136" s="19">
        <f ca="1">_xll.DBRW($B$3,$R$37,$R$38,$R$40,$R$41,$R$42,$Q136,AT$2,AT$4,AT$3)</f>
        <v>0.10020835586689836</v>
      </c>
      <c r="AU136" s="18">
        <f ca="1">_xll.DBRW($B$3,$R$37,$R$38,$R$40,$R$41,$R$42,$Q136,AU$2,AU$4,AU$3)</f>
        <v>7.5583585871179464</v>
      </c>
      <c r="AV136" s="15">
        <f ca="1">_xll.DBRW($B$3,$R$37,$R$38,$R$40,$R$41,$R$42,$Q136,AV$2,AV$4,AV$3)</f>
        <v>464163</v>
      </c>
      <c r="AW136" s="15">
        <f ca="1">_xll.DBRW($B$3,$R$37,$R$38,$R$40,$R$41,$R$42,$Q136,AW$2,AW$4,AW$3)</f>
        <v>4631979</v>
      </c>
      <c r="AX136" s="18">
        <f ca="1">_xll.DBRW($B$3,$R$37,$R$38,$R$40,$R$41,$R$42,$Q136,AX$2,AX$4,AX$3)</f>
        <v>28.793916432246725</v>
      </c>
      <c r="AY136" s="19">
        <f ca="1">_xll.DBRW($B$3,$R$37,$R$38,$R$40,$R$41,$R$42,$Q136,AY$2,AY$4,AY$3)</f>
        <v>9.5878598126678982E-2</v>
      </c>
      <c r="AZ136" s="18">
        <f ca="1">_xll.DBRW($B$3,$R$37,$R$38,$R$40,$R$41,$R$42,$Q136,AZ$2,AZ$4,AZ$3)</f>
        <v>6.9638570059035008</v>
      </c>
      <c r="BA136" s="15">
        <f ca="1">_xll.DBRW($B$3,$R$37,$R$38,$R$40,$R$41,$R$42,$Q136,BA$2,BA$4,BA$3)</f>
        <v>493061</v>
      </c>
      <c r="BB136" s="15">
        <f ca="1">_xll.DBRW($B$3,$R$37,$R$38,$R$40,$R$41,$R$42,$Q136,BB$2,BB$4,BB$3)</f>
        <v>5142555.3734999998</v>
      </c>
      <c r="BC136" s="18">
        <f ca="1">AS136-AX136</f>
        <v>4.331679856126101</v>
      </c>
      <c r="BD136" s="18">
        <f ca="1">AT136-AY136</f>
        <v>4.3297577402193754E-3</v>
      </c>
      <c r="BE136" s="18">
        <f ca="1">AU136-AZ136</f>
        <v>0.59450158121444563</v>
      </c>
      <c r="BF136" s="15">
        <f ca="1">IF(AND(AV136&lt;&gt;0,BA136&lt;&gt;0),-1*BC136*AV136,0)</f>
        <v>-2010605.5170590593</v>
      </c>
      <c r="BG136" s="15">
        <f ca="1">IF(AND(AV136&lt;&gt;0,BA136&lt;&gt;0,AW136&lt;&gt;0,BB136&lt;&gt;0),BD136/AY136*$Y136,)</f>
        <v>-694346.33090494142</v>
      </c>
      <c r="BH136" s="15">
        <f ca="1">IF(AND(AW136&lt;&gt;0,BB136&lt;&gt;0),BE136*AO136*AW136,)</f>
        <v>1209371.5425192218</v>
      </c>
      <c r="BI136" s="15">
        <f ca="1">IF(AND(AV136&lt;&gt;0,BA136&lt;&gt;0,AW136&lt;&gt;0,BB136&lt;&gt;0),$AI136-BF136-BG136-BH136-BL136,)</f>
        <v>-825.20775170886191</v>
      </c>
      <c r="BJ136" s="15">
        <f ca="1">IF(OR(AV136=0,BA136=0,AW136=0,BB136=0),$AI136-BF136-BG136-BH136-BL136,)</f>
        <v>0</v>
      </c>
      <c r="BK136" s="15">
        <f ca="1">SUM(BF136:BJ136)</f>
        <v>-1496405.5131964879</v>
      </c>
      <c r="BL136" s="15">
        <f ca="1">IF($V136&lt;&gt;0,IF($V136&gt;0,$W136/$V136,-$W136/$V136))*$AD136</f>
        <v>317886.59319649177</v>
      </c>
      <c r="BM136" s="15">
        <f ca="1">SUM(BK136:BL136)</f>
        <v>-1178518.9199999962</v>
      </c>
      <c r="BN136" s="16">
        <f ca="1">_xll.DBRW($B$3,$R$37,$R$38,$R$40,$R$41,$R$42,$Q136,BN$2,BN$4,BN$3)</f>
        <v>5.3213302741926337E-2</v>
      </c>
      <c r="BO136" s="16">
        <f ca="1">_xll.DBRW($B$3,$R$37,$R$38,$R$40,$R$41,$R$42,$Q136,BO$2,BO$4,BO$3)</f>
        <v>5.4396917719858939E-2</v>
      </c>
      <c r="BP136" s="17">
        <f ca="1">-(BN136-BO136)*100</f>
        <v>0.11836149779326025</v>
      </c>
      <c r="BQ136" s="14">
        <f ca="1">$Z136-$AE136-CK136</f>
        <v>41438.547684491772</v>
      </c>
      <c r="BR136" s="15">
        <f ca="1">_xll.DBRW($B$3,$R$37,$R$38,$R$40,$R$41,$R$42,$Q136,BR$2,BR$4,BR$3)</f>
        <v>0.40220522372834588</v>
      </c>
      <c r="BS136" s="15">
        <f ca="1">_xll.DBRW($B$3,$R$37,$R$38,$R$40,$R$41,$R$42,$Q136,BS$2,BS$4,BS$3)</f>
        <v>1</v>
      </c>
      <c r="BT136" s="15">
        <f ca="1">_xll.DBRW($B$3,$R$37,$R$38,$R$40,$R$41,$R$42,$Q136,BT$2,BT$4,BT$3)</f>
        <v>7.5583585871179464</v>
      </c>
      <c r="BU136" s="15">
        <f ca="1">_xll.DBRW($B$3,$R$37,$R$38,$R$40,$R$41,$R$42,$Q136,BU$2,BU$4,BU$3)</f>
        <v>4631979</v>
      </c>
      <c r="BV136" s="15">
        <f ca="1">_xll.DBRW($B$3,$R$37,$R$38,$R$40,$R$41,$R$42,$Q136,BV$2,BV$4,BV$3)</f>
        <v>4631979</v>
      </c>
      <c r="BW136" s="15">
        <f ca="1">_xll.DBRW($B$3,$R$37,$R$38,$R$40,$R$41,$R$42,$Q136,BW$2,BW$4,BW$3)</f>
        <v>0.378812356562996</v>
      </c>
      <c r="BX136" s="15">
        <f ca="1">_xll.DBRW($B$3,$R$37,$R$38,$R$40,$R$41,$R$42,$Q136,BX$2,BX$4,BX$3)</f>
        <v>1</v>
      </c>
      <c r="BY136" s="15">
        <f ca="1">_xll.DBRW($B$3,$R$37,$R$38,$R$40,$R$41,$R$42,$Q136,BY$2,BY$4,BY$3)</f>
        <v>6.9638570059035008</v>
      </c>
      <c r="BZ136" s="15">
        <f ca="1">_xll.DBRW($B$3,$R$37,$R$38,$R$40,$R$41,$R$42,$Q136,BZ$2,BZ$4,BZ$3)</f>
        <v>5142555.3734999998</v>
      </c>
      <c r="CA136" s="15">
        <f ca="1">_xll.DBRW($B$3,$R$37,$R$38,$R$40,$R$41,$R$42,$Q136,CA$2,CA$4,CA$3)</f>
        <v>5142555.3734999998</v>
      </c>
      <c r="CB136" s="15">
        <f ca="1">BR136-BW136</f>
        <v>2.3392867165349884E-2</v>
      </c>
      <c r="CC136" s="15">
        <f ca="1">BS136-BX136</f>
        <v>0</v>
      </c>
      <c r="CD136" s="15">
        <f ca="1">BT136-BY136</f>
        <v>0.59450158121444563</v>
      </c>
      <c r="CE136" s="15">
        <f ca="1">IF(AND(BU136&lt;&gt;0,BZ136&lt;&gt;0),-1*CB136*BU136,0)</f>
        <v>-108355.26945969019</v>
      </c>
      <c r="CF136" s="15">
        <f ca="1">IF(AND(BU136&lt;&gt;0,BZ136&lt;&gt;0,BV136&lt;&gt;0,CA136&lt;&gt;0),CC136/BX136*$Z136,)</f>
        <v>0</v>
      </c>
      <c r="CG136" s="15">
        <f ca="1">IF(AND(BV136&lt;&gt;0,CA136&lt;&gt;0),CD136*BN136*BV136,)</f>
        <v>146534.47428055367</v>
      </c>
      <c r="CH136" s="15">
        <f ca="1">IF(AND(BU136&lt;&gt;0,BZ136&lt;&gt;0,BV136&lt;&gt;0,CA136&lt;&gt;0),$AJ136-CE136-CF136-CG136-CK136,)</f>
        <v>3259.3428636283061</v>
      </c>
      <c r="CI136" s="15">
        <f ca="1">IF(OR(BU136=0,BZ136=0,BV136=0,CA136=0),$AJ136-CE136-CF136-CG136-CK136,)</f>
        <v>0</v>
      </c>
      <c r="CJ136" s="15">
        <f ca="1">SUM(CE136:CI136)</f>
        <v>41438.547684491787</v>
      </c>
      <c r="CK136" s="15">
        <f ca="1">IF($V136&lt;&gt;0,IF($V136&gt;0,$W136/$V136,-$W136/$V136))*$AE136</f>
        <v>43618.822106740976</v>
      </c>
      <c r="CL136" s="15">
        <f ca="1">SUM(CJ136:CK136)</f>
        <v>85057.369791232763</v>
      </c>
      <c r="CM136" s="16">
        <f ca="1">_xll.DBRW($B$3,$R$37,$R$38,$R$40,$R$41,$R$42,$Q136,CM$2,CM$4,CM$3)</f>
        <v>6.1700445469994411E-2</v>
      </c>
      <c r="CN136" s="16">
        <f ca="1">_xll.DBRW($B$3,$R$37,$R$38,$R$40,$R$41,$R$42,$Q136,CN$2,CN$4,CN$3)</f>
        <v>6.4763441314485387E-2</v>
      </c>
      <c r="CO136" s="17">
        <f ca="1">-(CM136-CN136)*100</f>
        <v>0.30629958444909761</v>
      </c>
      <c r="CP136" s="14">
        <f ca="1">$AA136-$AF136-DJ136</f>
        <v>107235.96923472345</v>
      </c>
      <c r="CQ136" s="15">
        <f ca="1">_xll.DBRW($B$3,$R$37,$R$38,$R$40,$R$41,$R$42,$Q136,CQ$2,CQ$4,CQ$3)</f>
        <v>0.96193594400553029</v>
      </c>
      <c r="CR136" s="15">
        <f ca="1">_xll.DBRW($B$3,$R$37,$R$38,$R$40,$R$41,$R$42,$Q136,CR$2,CR$4,CR$3)</f>
        <v>0.48480784479808742</v>
      </c>
      <c r="CS136" s="15">
        <f ca="1">_xll.DBRW($B$3,$R$37,$R$38,$R$40,$R$41,$R$42,$Q136,CS$2,CS$4,CS$3)</f>
        <v>7.5583585871179464</v>
      </c>
      <c r="CT136" s="15">
        <f ca="1">_xll.DBRW($B$3,$R$37,$R$38,$R$40,$R$41,$R$42,$Q136,CT$2,CT$4,CT$3)</f>
        <v>2245619.7561400002</v>
      </c>
      <c r="CU136" s="15">
        <f ca="1">_xll.DBRW($B$3,$R$37,$R$38,$R$40,$R$41,$R$42,$Q136,CU$2,CU$4,CU$3)</f>
        <v>4631979</v>
      </c>
      <c r="CV136" s="15">
        <f ca="1">_xll.DBRW($B$3,$R$37,$R$38,$R$40,$R$41,$R$42,$Q136,CV$2,CV$4,CV$3)</f>
        <v>0.96349327022028541</v>
      </c>
      <c r="CW136" s="15">
        <f ca="1">_xll.DBRW($B$3,$R$37,$R$38,$R$40,$R$41,$R$42,$Q136,CW$2,CW$4,CW$3)</f>
        <v>0.4680918470984084</v>
      </c>
      <c r="CX136" s="15">
        <f ca="1">_xll.DBRW($B$3,$R$37,$R$38,$R$40,$R$41,$R$42,$Q136,CX$2,CX$4,CX$3)</f>
        <v>6.9638570059035008</v>
      </c>
      <c r="CY136" s="15">
        <f ca="1">_xll.DBRW($B$3,$R$37,$R$38,$R$40,$R$41,$R$42,$Q136,CY$2,CY$4,CY$3)</f>
        <v>2407188.2435874604</v>
      </c>
      <c r="CZ136" s="15">
        <f ca="1">_xll.DBRW($B$3,$R$37,$R$38,$R$40,$R$41,$R$42,$Q136,CZ$2,CZ$4,CZ$3)</f>
        <v>5142555.3734999998</v>
      </c>
      <c r="DA136" s="15">
        <f ca="1">CQ136-CV136</f>
        <v>-1.5573262147551281E-3</v>
      </c>
      <c r="DB136" s="15">
        <f ca="1">CR136-CW136</f>
        <v>1.6715997699679019E-2</v>
      </c>
      <c r="DC136" s="15">
        <f ca="1">CS136-CX136</f>
        <v>0.59450158121444563</v>
      </c>
      <c r="DD136" s="15">
        <f ca="1">IF(AND(CT136&lt;&gt;0,CY136&lt;&gt;0),-1*DA136*CT136,0)</f>
        <v>3497.1625146088404</v>
      </c>
      <c r="DE136" s="15">
        <f ca="1">IF(AND(CT136&lt;&gt;0,CY136&lt;&gt;0,CU136&lt;&gt;0,CZ136&lt;&gt;0),DB136/CW136*$AA136,)</f>
        <v>-77140.704211299613</v>
      </c>
      <c r="DF136" s="15">
        <f ca="1">IF(AND(CU136&lt;&gt;0,CZ136&lt;&gt;0),DC136*CM136*CU136,)</f>
        <v>169905.67910565107</v>
      </c>
      <c r="DG136" s="15">
        <f ca="1">IF(AND(CT136&lt;&gt;0,CY136&lt;&gt;0,CU136&lt;&gt;0,CZ136&lt;&gt;0),$AK136-DD136-DE136-DF136-DJ136,)</f>
        <v>10973.831825763169</v>
      </c>
      <c r="DH136" s="15">
        <f ca="1">IF(OR(CT136=0,CY136=0,CU136=0,CZ136=0),$AK136-DD136-DE136-DF136-DJ136,)</f>
        <v>0</v>
      </c>
      <c r="DI136" s="15">
        <f ca="1">SUM(DD136:DH136)</f>
        <v>107235.96923472345</v>
      </c>
      <c r="DJ136" s="15">
        <f ca="1">IF($V136&lt;&gt;0,IF($V136&gt;0,$W136/$V136,-$W136/$V136))*$AF136</f>
        <v>51931.343615184211</v>
      </c>
      <c r="DK136" s="15">
        <f ca="1">SUM(DI136:DJ136)</f>
        <v>159167.31284990767</v>
      </c>
      <c r="DL136" s="16">
        <f ca="1">_xll.DBRW($B$3,$R$37,$R$38,$R$40,$R$41,$R$42,$Q136,DL$2,DL$4,DL$3)</f>
        <v>3.6308465129545664E-2</v>
      </c>
      <c r="DM136" s="16">
        <f ca="1">_xll.DBRW($B$3,$R$37,$R$38,$R$40,$R$41,$R$42,$Q136,DM$2,DM$4,DM$3)</f>
        <v>4.763488312944579E-2</v>
      </c>
      <c r="DN136" s="17">
        <f ca="1">-(DL136-DM136)*100</f>
        <v>1.1326417999900127</v>
      </c>
      <c r="DO136" s="14">
        <f ca="1">$AB136-$AG136-EI136</f>
        <v>396539.68658215285</v>
      </c>
      <c r="DP136" s="15">
        <f ca="1">_xll.DBRW($B$3,$R$37,$R$38,$R$40,$R$41,$R$42,$Q136,DP$2,DP$4,DP$3)</f>
        <v>0.34062225022113463</v>
      </c>
      <c r="DQ136" s="15">
        <f ca="1">_xll.DBRW($B$3,$R$37,$R$38,$R$40,$R$41,$R$42,$Q136,DQ$2,DQ$4,DQ$3)</f>
        <v>0.80567960260614313</v>
      </c>
      <c r="DR136" s="15">
        <f ca="1">_xll.DBRW($B$3,$R$37,$R$38,$R$40,$R$41,$R$42,$Q136,DR$2,DR$4,DR$3)</f>
        <v>7.5583585871179464</v>
      </c>
      <c r="DS136" s="15">
        <f ca="1">_xll.DBRW($B$3,$R$37,$R$38,$R$40,$R$41,$R$42,$Q136,DS$2,DS$4,DS$3)</f>
        <v>3731891</v>
      </c>
      <c r="DT136" s="15">
        <f ca="1">_xll.DBRW($B$3,$R$37,$R$38,$R$40,$R$41,$R$42,$Q136,DT$2,DT$4,DT$3)</f>
        <v>4631979</v>
      </c>
      <c r="DU136" s="15">
        <f ca="1">_xll.DBRW($B$3,$R$37,$R$38,$R$40,$R$41,$R$42,$Q136,DU$2,DU$4,DU$3)</f>
        <v>0.40847996919701035</v>
      </c>
      <c r="DV136" s="15">
        <f ca="1">_xll.DBRW($B$3,$R$37,$R$38,$R$40,$R$41,$R$42,$Q136,DV$2,DV$4,DV$3)</f>
        <v>0.81209004020071152</v>
      </c>
      <c r="DW136" s="15">
        <f ca="1">_xll.DBRW($B$3,$R$37,$R$38,$R$40,$R$41,$R$42,$Q136,DW$2,DW$4,DW$3)</f>
        <v>6.9638570059035008</v>
      </c>
      <c r="DX136" s="15">
        <f ca="1">_xll.DBRW($B$3,$R$37,$R$38,$R$40,$R$41,$R$42,$Q136,DX$2,DX$4,DX$3)</f>
        <v>4176218</v>
      </c>
      <c r="DY136" s="15">
        <f ca="1">_xll.DBRW($B$3,$R$37,$R$38,$R$40,$R$41,$R$42,$Q136,DY$2,DY$4,DY$3)</f>
        <v>5142555.3734999998</v>
      </c>
      <c r="DZ136" s="15">
        <f ca="1">DP136-DU136</f>
        <v>-6.7857718975875725E-2</v>
      </c>
      <c r="EA136" s="15">
        <f ca="1">DQ136-DV136</f>
        <v>-6.4104375945683856E-3</v>
      </c>
      <c r="EB136" s="15">
        <f ca="1">DR136-DW136</f>
        <v>0.59450158121444563</v>
      </c>
      <c r="EC136" s="15">
        <f ca="1">IF(AND(DS136&lt;&gt;0,DX136&lt;&gt;0),-1*DZ136*DS136,0)</f>
        <v>253237.61072659984</v>
      </c>
      <c r="ED136" s="15">
        <f ca="1">IF(AND(DS136&lt;&gt;0,DX136&lt;&gt;0,DT136&lt;&gt;0,DY136&lt;&gt;0),EA136/DV136*$AB136,)</f>
        <v>10034.262466799453</v>
      </c>
      <c r="EE136" s="15">
        <f ca="1">IF(AND(DT136&lt;&gt;0,DY136&lt;&gt;0),EB136*DL136*DT136,)</f>
        <v>99983.304466081463</v>
      </c>
      <c r="EF136" s="15">
        <f ca="1">IF(AND(DS136&lt;&gt;0,DX136&lt;&gt;0,DT136&lt;&gt;0,DY136&lt;&gt;0),$AL136-EC136-ED136-EE136-EI136,)</f>
        <v>33284.508922672081</v>
      </c>
      <c r="EG136" s="15">
        <f ca="1">IF(OR(DS136=0,DX136=0,DT136=0,DY136=0),$AL136-EC136-ED136-EE136-EI136,)</f>
        <v>0</v>
      </c>
      <c r="EH136" s="15">
        <f ca="1">SUM(EC136:EG136)</f>
        <v>396539.68658215279</v>
      </c>
      <c r="EI136" s="15">
        <f ca="1">IF($V136&lt;&gt;0,IF($V136&gt;0,$W136/$V136,-$W136/$V136))*$AG136</f>
        <v>38196.603417846745</v>
      </c>
      <c r="EJ136" s="15">
        <f ca="1">SUM(EH136:EI136)</f>
        <v>434736.28999999951</v>
      </c>
      <c r="EK136" s="16">
        <f ca="1">_xll.DBRW($B$3,$R$37,$R$38,$R$40,$R$41,$R$42,$Q136,EK$2,EK$4,EK$3)</f>
        <v>0.19838590646758933</v>
      </c>
      <c r="EL136" s="16">
        <f ca="1">_xll.DBRW($B$3,$R$37,$R$38,$R$40,$R$41,$R$42,$Q136,EL$2,EL$4,EL$3)</f>
        <v>0.18074507345513302</v>
      </c>
      <c r="EM136" s="17">
        <f ca="1">-(EK136-EL136)*100</f>
        <v>-1.764083301245631</v>
      </c>
      <c r="EN136" s="14">
        <f ca="1">$AC136-$AH136-FH136</f>
        <v>-617608.35542791197</v>
      </c>
      <c r="EO136" s="15">
        <f ca="1">_xll.DBRW($B$3,$R$37,$R$38,$R$40,$R$41,$R$42,$Q136,EO$2,EO$4,EO$3)</f>
        <v>1.4994718197124817</v>
      </c>
      <c r="EP136" s="15">
        <f ca="1">_xll.DBRW($B$3,$R$37,$R$38,$R$40,$R$41,$R$42,$Q136,EP$2,EP$4,EP$3)</f>
        <v>1</v>
      </c>
      <c r="EQ136" s="15">
        <f ca="1">_xll.DBRW($B$3,$R$37,$R$38,$R$40,$R$41,$R$42,$Q136,EQ$2,EQ$4,EQ$3)</f>
        <v>7.5583585871179464</v>
      </c>
      <c r="ER136" s="15">
        <f ca="1">_xll.DBRW($B$3,$R$37,$R$38,$R$40,$R$41,$R$42,$Q136,ER$2,ER$4,ER$3)</f>
        <v>4631979</v>
      </c>
      <c r="ES136" s="15">
        <f ca="1">_xll.DBRW($B$3,$R$37,$R$38,$R$40,$R$41,$R$42,$Q136,ES$2,ES$4,ES$3)</f>
        <v>4631979</v>
      </c>
      <c r="ET136" s="15">
        <f ca="1">_xll.DBRW($B$3,$R$37,$R$38,$R$40,$R$41,$R$42,$Q136,ET$2,ET$4,ET$3)</f>
        <v>1.258682846063071</v>
      </c>
      <c r="EU136" s="15">
        <f ca="1">_xll.DBRW($B$3,$R$37,$R$38,$R$40,$R$41,$R$42,$Q136,EU$2,EU$4,EU$3)</f>
        <v>1</v>
      </c>
      <c r="EV136" s="15">
        <f ca="1">_xll.DBRW($B$3,$R$37,$R$38,$R$40,$R$41,$R$42,$Q136,EV$2,EV$4,EV$3)</f>
        <v>6.9638570059035008</v>
      </c>
      <c r="EW136" s="15">
        <f ca="1">_xll.DBRW($B$3,$R$37,$R$38,$R$40,$R$41,$R$42,$Q136,EW$2,EW$4,EW$3)</f>
        <v>5142555.3734999998</v>
      </c>
      <c r="EX136" s="15">
        <f ca="1">_xll.DBRW($B$3,$R$37,$R$38,$R$40,$R$41,$R$42,$Q136,EX$2,EX$4,EX$3)</f>
        <v>5142555.3734999998</v>
      </c>
      <c r="EY136" s="15">
        <f ca="1">EO136-ET136</f>
        <v>0.24078897364941065</v>
      </c>
      <c r="EZ136" s="15">
        <f ca="1">EP136-EU136</f>
        <v>0</v>
      </c>
      <c r="FA136" s="15">
        <f ca="1">EQ136-EV136</f>
        <v>0.59450158121444563</v>
      </c>
      <c r="FB136" s="15">
        <f ca="1">IF(AND(ER136&lt;&gt;0,EW136&lt;&gt;0),-1*EY136*ER136,0)</f>
        <v>-1115329.4693756236</v>
      </c>
      <c r="FC136" s="15">
        <f ca="1">IF(AND(ER136&lt;&gt;0,EW136&lt;&gt;0,ES136&lt;&gt;0,EX136&lt;&gt;0),EZ136/EU136*$AC136,)</f>
        <v>0</v>
      </c>
      <c r="FD136" s="15">
        <f ca="1">IF(AND(ES136&lt;&gt;0,EX136&lt;&gt;0),FA136*EK136*ES136,)</f>
        <v>546299.00816126144</v>
      </c>
      <c r="FE136" s="15">
        <f ca="1">IF(AND(ER136&lt;&gt;0,EW136&lt;&gt;0,ES136&lt;&gt;0,EX136&lt;&gt;0),$AM136-FB136-FC136-FD136-FH136,)</f>
        <v>-48577.894213549793</v>
      </c>
      <c r="FF136" s="15">
        <f ca="1">IF(OR(ER136=0,EW136=0,ES136=0,EX136=0),$AM136-FB136-FC136-FD136-FH136,)</f>
        <v>0</v>
      </c>
      <c r="FG136" s="15">
        <f ca="1">SUM(FB136:FF136)</f>
        <v>-617608.35542791197</v>
      </c>
      <c r="FH136" s="15">
        <f ca="1">IF($V136&lt;&gt;0,IF($V136&gt;0,$W136/$V136,-$W136/$V136))*$AH136</f>
        <v>144932.60898183333</v>
      </c>
      <c r="FI136" s="15">
        <f ca="1">SUM(FG136:FH136)</f>
        <v>-472675.74644607864</v>
      </c>
      <c r="FJ136" s="20"/>
      <c r="FK136" s="85">
        <f ca="1">BL136+CK136+DJ136+EI136+FH136</f>
        <v>596565.97131809697</v>
      </c>
      <c r="FL136" s="21"/>
      <c r="FM136" s="22"/>
      <c r="FN136" s="104">
        <f ca="1">_xll.DBRW($B$3,$R$37,$R$38,$R$40,$R$41,$R$42,$Q136,FN$2,FN$4,FN$3)</f>
        <v>7394646.4999999981</v>
      </c>
      <c r="FO136" s="105">
        <f ca="1">IF(U136&lt;&gt;0,FN136/U136,0)</f>
        <v>0.21121431234890223</v>
      </c>
      <c r="FP136" s="104">
        <f ca="1">_xll.DBRW($B$3,$R$37,$R$38,$R$40,$R$41,$R$42,$Q136,FP$2,FP$4,FP$3)</f>
        <v>9168742.209799597</v>
      </c>
      <c r="FQ136" s="105">
        <f ca="1">IF(V136&lt;&gt;0,FP136/V136,0)</f>
        <v>0.25602415450730065</v>
      </c>
      <c r="FR136" s="86">
        <f ca="1">FN136-FP136</f>
        <v>-1774095.7097995989</v>
      </c>
      <c r="FS136" s="103">
        <f ca="1">(FO136-FQ136)*100</f>
        <v>-4.4809842158398423</v>
      </c>
      <c r="FT136" s="23"/>
      <c r="FV136" s="37"/>
      <c r="FW136" s="37"/>
      <c r="FX136" s="37"/>
      <c r="FY136" s="37"/>
      <c r="FZ136" s="37"/>
      <c r="GA136" s="37"/>
      <c r="GB136" s="37"/>
      <c r="GC136" s="37"/>
      <c r="GD136" s="37"/>
      <c r="GE136" s="37"/>
      <c r="GF136" s="37"/>
      <c r="GG136" s="37"/>
      <c r="GH136" s="37"/>
    </row>
    <row r="137" spans="1:190" ht="15" hidden="1" customHeight="1" x14ac:dyDescent="0.25">
      <c r="A137">
        <f ca="1">IF(ROW()=ROW($A$60),0,1)</f>
        <v>1</v>
      </c>
      <c r="D137" s="30"/>
      <c r="E137" s="30"/>
      <c r="F137" s="30">
        <f ca="1">IF(A137&lt;&gt;0,IF((AO137+BN137+CM137+DL137+EK137)&lt;&gt;0,ROUND((1-(AO137+BN137+CM137+DL137+EK137))-FO137,5),"VERIF. ELIGIBILITE PMM"),"CHECK "&amp;D122)</f>
        <v>-1.2999999999999999E-4</v>
      </c>
      <c r="G137" s="30"/>
      <c r="H137" s="30"/>
      <c r="I137" s="30"/>
      <c r="J137" s="30">
        <f ca="1">IF(A137&lt;&gt;0,IF((AP137+BO137+CN137+DM137+EL137)&lt;&gt;0,ROUND((1-(AP137+BO137+CN137+DM137+EL137))-FQ137,5),"VERIF. ELIGIBILITE PMM"),"CHECK "&amp;D123)</f>
        <v>0</v>
      </c>
      <c r="K137" s="30">
        <f ca="1">IF(A137&lt;&gt;0,ROUND(W137+AR137+BQ137+CP137+DO137+EN137+FK137-FR137,5),"CHECK ")</f>
        <v>-433.8</v>
      </c>
      <c r="L137" s="4"/>
      <c r="M137" s="9"/>
      <c r="N137" s="10"/>
      <c r="O137" s="9"/>
      <c r="P137" s="11"/>
      <c r="Q137" s="130" t="s">
        <v>320</v>
      </c>
      <c r="R137" s="130"/>
      <c r="S137" s="12"/>
      <c r="T137" s="13"/>
      <c r="U137" s="84">
        <f ca="1">_xll.DBRW($B$3,$R$37,$R$38,$R$40,$R$41,$R$42,$Q137,U$2,U$4,U$3)</f>
        <v>3438000.3700000006</v>
      </c>
      <c r="V137" s="84">
        <f ca="1">_xll.DBRW($B$3,$R$37,$R$38,$R$40,$R$41,$R$42,$Q137,V$2,V$4,V$3)</f>
        <v>4209421.66</v>
      </c>
      <c r="W137" s="85">
        <f ca="1">U137-V137</f>
        <v>-771421.28999999957</v>
      </c>
      <c r="X137" s="106">
        <f ca="1">IF(V137&lt;&gt;0,W137/V137,0)</f>
        <v>-0.18326063585656552</v>
      </c>
      <c r="Y137" s="15">
        <f ca="1">_xll.DBRW($B$3,$R$37,$R$38,$R$40,$R$41,$R$42,$Q137,Y$2,Y$4,Y$3)</f>
        <v>-995536.4</v>
      </c>
      <c r="Z137" s="15">
        <f ca="1">_xll.DBRW($B$3,$R$37,$R$38,$R$40,$R$41,$R$42,$Q137,Z$2,Z$4,Z$3)</f>
        <v>-313817.61999999988</v>
      </c>
      <c r="AA137" s="15">
        <f ca="1">_xll.DBRW($B$3,$R$37,$R$38,$R$40,$R$41,$R$42,$Q137,AA$2,AA$4,AA$3)</f>
        <v>-922010.12</v>
      </c>
      <c r="AB137" s="15">
        <f ca="1">_xll.DBRW($B$3,$R$37,$R$38,$R$40,$R$41,$R$42,$Q137,AB$2,AB$4,AB$3)</f>
        <v>-346789.50000000006</v>
      </c>
      <c r="AC137" s="15">
        <f ca="1">_xll.DBRW($B$3,$R$37,$R$38,$R$40,$R$41,$R$42,$Q137,AC$2,AC$4,AC$3)</f>
        <v>-331925.3899999999</v>
      </c>
      <c r="AD137" s="15">
        <f ca="1">_xll.DBRW($B$3,$R$37,$R$38,$R$40,$R$41,$R$42,$Q137,AD$2,AD$4,AD$3)</f>
        <v>-1357881.9399999997</v>
      </c>
      <c r="AE137" s="15">
        <f ca="1">_xll.DBRW($B$3,$R$37,$R$38,$R$40,$R$41,$R$42,$Q137,AE$2,AE$4,AE$3)</f>
        <v>-452921.40999999992</v>
      </c>
      <c r="AF137" s="15">
        <f ca="1">_xll.DBRW($B$3,$R$37,$R$38,$R$40,$R$41,$R$42,$Q137,AF$2,AF$4,AF$3)</f>
        <v>-1210318.8</v>
      </c>
      <c r="AG137" s="15">
        <f ca="1">_xll.DBRW($B$3,$R$37,$R$38,$R$40,$R$41,$R$42,$Q137,AG$2,AG$4,AG$3)</f>
        <v>-492567.96000000008</v>
      </c>
      <c r="AH137" s="15">
        <f ca="1">_xll.DBRW($B$3,$R$37,$R$38,$R$40,$R$41,$R$42,$Q137,AH$2,AH$4,AH$3)</f>
        <v>-363345.7800000002</v>
      </c>
      <c r="AI137" s="15">
        <f ca="1">Y137-AD137</f>
        <v>362345.53999999969</v>
      </c>
      <c r="AJ137" s="15">
        <f ca="1">Z137-AE137</f>
        <v>139103.79000000004</v>
      </c>
      <c r="AK137" s="15">
        <f ca="1">AA137-AF137</f>
        <v>288308.68000000005</v>
      </c>
      <c r="AL137" s="15">
        <f ca="1">AB137-AG137</f>
        <v>145778.46000000002</v>
      </c>
      <c r="AM137" s="15">
        <f ca="1">AC137-AH137</f>
        <v>31420.390000000305</v>
      </c>
      <c r="AN137" s="20"/>
      <c r="AO137" s="16">
        <f ca="1">_xll.DBRW($B$3,$R$37,$R$38,$R$40,$R$41,$R$42,$Q137,AO$2,AO$4,AO$3)</f>
        <v>0.28956843887716044</v>
      </c>
      <c r="AP137" s="16">
        <f ca="1">_xll.DBRW($B$3,$R$37,$R$38,$R$40,$R$41,$R$42,$Q137,AP$2,AP$4,AP$3)</f>
        <v>0.32258159188547525</v>
      </c>
      <c r="AQ137" s="17">
        <f ca="1">-(AO137-AP137)*100</f>
        <v>3.3013153008314813</v>
      </c>
      <c r="AR137" s="14">
        <f ca="1">$Y137-$AD137-BL137</f>
        <v>113499.232257453</v>
      </c>
      <c r="AS137" s="18">
        <f ca="1">_xll.DBRW($B$3,$R$37,$R$38,$R$40,$R$41,$R$42,$Q137,AS$2,AS$4,AS$3)</f>
        <v>11.003338459931575</v>
      </c>
      <c r="AT137" s="19">
        <f ca="1">_xll.DBRW($B$3,$R$37,$R$38,$R$40,$R$41,$R$42,$Q137,AT$2,AT$4,AT$3)</f>
        <v>4.3130209869462685E-2</v>
      </c>
      <c r="AU137" s="18">
        <f ca="1">_xll.DBRW($B$3,$R$37,$R$38,$R$40,$R$41,$R$42,$Q137,AU$2,AU$4,AU$3)</f>
        <v>1.6389089186715613</v>
      </c>
      <c r="AV137" s="15">
        <f ca="1">_xll.DBRW($B$3,$R$37,$R$38,$R$40,$R$41,$R$42,$Q137,AV$2,AV$4,AV$3)</f>
        <v>90475.849999999991</v>
      </c>
      <c r="AW137" s="15">
        <f ca="1">_xll.DBRW($B$3,$R$37,$R$38,$R$40,$R$41,$R$42,$Q137,AW$2,AW$4,AW$3)</f>
        <v>2097737.2999999998</v>
      </c>
      <c r="AX137" s="18">
        <f ca="1">_xll.DBRW($B$3,$R$37,$R$38,$R$40,$R$41,$R$42,$Q137,AX$2,AX$4,AX$3)</f>
        <v>9.6237771052832795</v>
      </c>
      <c r="AY137" s="19">
        <f ca="1">_xll.DBRW($B$3,$R$37,$R$38,$R$40,$R$41,$R$42,$Q137,AY$2,AY$4,AY$3)</f>
        <v>4.7963568965164412E-2</v>
      </c>
      <c r="AZ137" s="18">
        <f ca="1">_xll.DBRW($B$3,$R$37,$R$38,$R$40,$R$41,$R$42,$Q137,AZ$2,AZ$4,AZ$3)</f>
        <v>1.4309269608245392</v>
      </c>
      <c r="BA137" s="15">
        <f ca="1">_xll.DBRW($B$3,$R$37,$R$38,$R$40,$R$41,$R$42,$Q137,BA$2,BA$4,BA$3)</f>
        <v>141096.57</v>
      </c>
      <c r="BB137" s="15">
        <f ca="1">_xll.DBRW($B$3,$R$37,$R$38,$R$40,$R$41,$R$42,$Q137,BB$2,BB$4,BB$3)</f>
        <v>2941744.6</v>
      </c>
      <c r="BC137" s="18">
        <f ca="1">AS137-AX137</f>
        <v>1.3795613546482954</v>
      </c>
      <c r="BD137" s="18">
        <f ca="1">AT137-AY137</f>
        <v>-4.8333590957017267E-3</v>
      </c>
      <c r="BE137" s="18">
        <f ca="1">AU137-AZ137</f>
        <v>0.20798195784702211</v>
      </c>
      <c r="BF137" s="15">
        <f ca="1">IF(AND(AV137&lt;&gt;0,BA137&lt;&gt;0),-1*BC137*AV137,0)</f>
        <v>-124816.98618895597</v>
      </c>
      <c r="BG137" s="15">
        <f ca="1">IF(AND(AV137&lt;&gt;0,BA137&lt;&gt;0,AW137&lt;&gt;0,BB137&lt;&gt;0),BD137/AY137*$Y137,)</f>
        <v>100321.66116614293</v>
      </c>
      <c r="BH137" s="15">
        <f ca="1">IF(AND(AW137&lt;&gt;0,BB137&lt;&gt;0),BE137*AO137*AW137,)</f>
        <v>126336.25164954628</v>
      </c>
      <c r="BI137" s="15">
        <f ca="1">IF(AND(AV137&lt;&gt;0,BA137&lt;&gt;0,AW137&lt;&gt;0,BB137&lt;&gt;0),$AI137-BF137-BG137-BH137-BL137,)</f>
        <v>11658.305630719784</v>
      </c>
      <c r="BJ137" s="15">
        <f ca="1">IF(OR(AV137=0,BA137=0,AW137=0,BB137=0),$AI137-BF137-BG137-BH137-BL137,)</f>
        <v>0</v>
      </c>
      <c r="BK137" s="15">
        <f ca="1">SUM(BF137:BJ137)</f>
        <v>113499.23225745303</v>
      </c>
      <c r="BL137" s="15">
        <f ca="1">IF($V137&lt;&gt;0,IF($V137&gt;0,$W137/$V137,-$W137/$V137))*$AD137</f>
        <v>248846.30774254669</v>
      </c>
      <c r="BM137" s="15">
        <f ca="1">SUM(BK137:BL137)</f>
        <v>362345.53999999969</v>
      </c>
      <c r="BN137" s="16">
        <f ca="1">_xll.DBRW($B$3,$R$37,$R$38,$R$40,$R$41,$R$42,$Q137,BN$2,BN$4,BN$3)</f>
        <v>9.1279111758792511E-2</v>
      </c>
      <c r="BO137" s="16">
        <f ca="1">_xll.DBRW($B$3,$R$37,$R$38,$R$40,$R$41,$R$42,$Q137,BO$2,BO$4,BO$3)</f>
        <v>0.10759706358331417</v>
      </c>
      <c r="BP137" s="17">
        <f ca="1">-(BN137-BO137)*100</f>
        <v>1.6317951824521657</v>
      </c>
      <c r="BQ137" s="14">
        <f ca="1">$Z137-$AE137-CK137</f>
        <v>56101.124410347838</v>
      </c>
      <c r="BR137" s="15">
        <f ca="1">_xll.DBRW($B$3,$R$37,$R$38,$R$40,$R$41,$R$42,$Q137,BR$2,BR$4,BR$3)</f>
        <v>0.13708561341493938</v>
      </c>
      <c r="BS137" s="15">
        <f ca="1">_xll.DBRW($B$3,$R$37,$R$38,$R$40,$R$41,$R$42,$Q137,BS$2,BS$4,BS$3)</f>
        <v>1.0912753470131842</v>
      </c>
      <c r="BT137" s="15">
        <f ca="1">_xll.DBRW($B$3,$R$37,$R$38,$R$40,$R$41,$R$42,$Q137,BT$2,BT$4,BT$3)</f>
        <v>1.6389089186715613</v>
      </c>
      <c r="BU137" s="15">
        <f ca="1">_xll.DBRW($B$3,$R$37,$R$38,$R$40,$R$41,$R$42,$Q137,BU$2,BU$4,BU$3)</f>
        <v>2289209</v>
      </c>
      <c r="BV137" s="15">
        <f ca="1">_xll.DBRW($B$3,$R$37,$R$38,$R$40,$R$41,$R$42,$Q137,BV$2,BV$4,BV$3)</f>
        <v>2097737.2999999998</v>
      </c>
      <c r="BW137" s="15">
        <f ca="1">_xll.DBRW($B$3,$R$37,$R$38,$R$40,$R$41,$R$42,$Q137,BW$2,BW$4,BW$3)</f>
        <v>0.14789965332999985</v>
      </c>
      <c r="BX137" s="15">
        <f ca="1">_xll.DBRW($B$3,$R$37,$R$38,$R$40,$R$41,$R$42,$Q137,BX$2,BX$4,BX$3)</f>
        <v>1.0410000004759079</v>
      </c>
      <c r="BY137" s="15">
        <f ca="1">_xll.DBRW($B$3,$R$37,$R$38,$R$40,$R$41,$R$42,$Q137,BY$2,BY$4,BY$3)</f>
        <v>1.4309269608245392</v>
      </c>
      <c r="BZ137" s="15">
        <f ca="1">_xll.DBRW($B$3,$R$37,$R$38,$R$40,$R$41,$R$42,$Q137,BZ$2,BZ$4,BZ$3)</f>
        <v>3062356.13</v>
      </c>
      <c r="CA137" s="15">
        <f ca="1">_xll.DBRW($B$3,$R$37,$R$38,$R$40,$R$41,$R$42,$Q137,CA$2,CA$4,CA$3)</f>
        <v>2941744.6</v>
      </c>
      <c r="CB137" s="15">
        <f ca="1">BR137-BW137</f>
        <v>-1.0814039915060469E-2</v>
      </c>
      <c r="CC137" s="15">
        <f ca="1">BS137-BX137</f>
        <v>5.0275346537276278E-2</v>
      </c>
      <c r="CD137" s="15">
        <f ca="1">BT137-BY137</f>
        <v>0.20798195784702211</v>
      </c>
      <c r="CE137" s="15">
        <f ca="1">IF(AND(BU137&lt;&gt;0,BZ137&lt;&gt;0),-1*CB137*BU137,0)</f>
        <v>24755.597499915661</v>
      </c>
      <c r="CF137" s="15">
        <f ca="1">IF(AND(BU137&lt;&gt;0,BZ137&lt;&gt;0,BV137&lt;&gt;0,CA137&lt;&gt;0),CC137/BX137*$Z137,)</f>
        <v>-15155.897778857316</v>
      </c>
      <c r="CG137" s="15">
        <f ca="1">IF(AND(BV137&lt;&gt;0,CA137&lt;&gt;0),CD137*BN137*BV137,)</f>
        <v>39824.301564846537</v>
      </c>
      <c r="CH137" s="15">
        <f ca="1">IF(AND(BU137&lt;&gt;0,BZ137&lt;&gt;0,BV137&lt;&gt;0,CA137&lt;&gt;0),$AJ137-CE137-CF137-CG137-CK137,)</f>
        <v>6677.1231244429509</v>
      </c>
      <c r="CI137" s="15">
        <f ca="1">IF(OR(BU137=0,BZ137=0,BV137=0,CA137=0),$AJ137-CE137-CF137-CG137-CK137,)</f>
        <v>0</v>
      </c>
      <c r="CJ137" s="15">
        <f ca="1">SUM(CE137:CI137)</f>
        <v>56101.124410347831</v>
      </c>
      <c r="CK137" s="15">
        <f ca="1">IF($V137&lt;&gt;0,IF($V137&gt;0,$W137/$V137,-$W137/$V137))*$AE137</f>
        <v>83002.665589652199</v>
      </c>
      <c r="CL137" s="15">
        <f ca="1">SUM(CJ137:CK137)</f>
        <v>139103.79000000004</v>
      </c>
      <c r="CM137" s="16">
        <f ca="1">_xll.DBRW($B$3,$R$37,$R$38,$R$40,$R$41,$R$42,$Q137,CM$2,CM$4,CM$3)</f>
        <v>0.26818208864823367</v>
      </c>
      <c r="CN137" s="16">
        <f ca="1">_xll.DBRW($B$3,$R$37,$R$38,$R$40,$R$41,$R$42,$Q137,CN$2,CN$4,CN$3)</f>
        <v>0.28752614913850183</v>
      </c>
      <c r="CO137" s="17">
        <f ca="1">-(CM137-CN137)*100</f>
        <v>1.9344060490268156</v>
      </c>
      <c r="CP137" s="14">
        <f ca="1">$AA137-$AF137-DJ137</f>
        <v>66504.887122844695</v>
      </c>
      <c r="CQ137" s="15">
        <f ca="1">_xll.DBRW($B$3,$R$37,$R$38,$R$40,$R$41,$R$42,$Q137,CQ$2,CQ$4,CQ$3)</f>
        <v>1.0680092113277559</v>
      </c>
      <c r="CR137" s="15">
        <f ca="1">_xll.DBRW($B$3,$R$37,$R$38,$R$40,$R$41,$R$42,$Q137,CR$2,CR$4,CR$3)</f>
        <v>0.41153766489254878</v>
      </c>
      <c r="CS137" s="15">
        <f ca="1">_xll.DBRW($B$3,$R$37,$R$38,$R$40,$R$41,$R$42,$Q137,CS$2,CS$4,CS$3)</f>
        <v>1.6389089186715613</v>
      </c>
      <c r="CT137" s="15">
        <f ca="1">_xll.DBRW($B$3,$R$37,$R$38,$R$40,$R$41,$R$42,$Q137,CT$2,CT$4,CT$3)</f>
        <v>863297.91</v>
      </c>
      <c r="CU137" s="15">
        <f ca="1">_xll.DBRW($B$3,$R$37,$R$38,$R$40,$R$41,$R$42,$Q137,CU$2,CU$4,CU$3)</f>
        <v>2097737.2999999998</v>
      </c>
      <c r="CV137" s="15">
        <f ca="1">_xll.DBRW($B$3,$R$37,$R$38,$R$40,$R$41,$R$42,$Q137,CV$2,CV$4,CV$3)</f>
        <v>1.0875732688653132</v>
      </c>
      <c r="CW137" s="15">
        <f ca="1">_xll.DBRW($B$3,$R$37,$R$38,$R$40,$R$41,$R$42,$Q137,CW$2,CW$4,CW$3)</f>
        <v>0.37829995506747938</v>
      </c>
      <c r="CX137" s="15">
        <f ca="1">_xll.DBRW($B$3,$R$37,$R$38,$R$40,$R$41,$R$42,$Q137,CX$2,CX$4,CX$3)</f>
        <v>1.4309269608245392</v>
      </c>
      <c r="CY137" s="15">
        <f ca="1">_xll.DBRW($B$3,$R$37,$R$38,$R$40,$R$41,$R$42,$Q137,CY$2,CY$4,CY$3)</f>
        <v>1112861.8500000001</v>
      </c>
      <c r="CZ137" s="15">
        <f ca="1">_xll.DBRW($B$3,$R$37,$R$38,$R$40,$R$41,$R$42,$Q137,CZ$2,CZ$4,CZ$3)</f>
        <v>2941744.6</v>
      </c>
      <c r="DA137" s="15">
        <f ca="1">CQ137-CV137</f>
        <v>-1.95640575375573E-2</v>
      </c>
      <c r="DB137" s="15">
        <f ca="1">CR137-CW137</f>
        <v>3.3237709825069406E-2</v>
      </c>
      <c r="DC137" s="15">
        <f ca="1">CS137-CX137</f>
        <v>0.20798195784702211</v>
      </c>
      <c r="DD137" s="15">
        <f ca="1">IF(AND(CT137&lt;&gt;0,CY137&lt;&gt;0),-1*DA137*CT137,0)</f>
        <v>16889.609983292965</v>
      </c>
      <c r="DE137" s="15">
        <f ca="1">IF(AND(CT137&lt;&gt;0,CY137&lt;&gt;0,CU137&lt;&gt;0,CZ137&lt;&gt;0),DB137/CW137*$AA137,)</f>
        <v>-81008.481269502183</v>
      </c>
      <c r="DF137" s="15">
        <f ca="1">IF(AND(CU137&lt;&gt;0,CZ137&lt;&gt;0),DC137*CM137*CU137,)</f>
        <v>117005.56859975023</v>
      </c>
      <c r="DG137" s="15">
        <f ca="1">IF(AND(CT137&lt;&gt;0,CY137&lt;&gt;0,CU137&lt;&gt;0,CZ137&lt;&gt;0),$AK137-DD137-DE137-DF137-DJ137,)</f>
        <v>13618.189809303673</v>
      </c>
      <c r="DH137" s="15">
        <f ca="1">IF(OR(CT137=0,CY137=0,CU137=0,CZ137=0),$AK137-DD137-DE137-DF137-DJ137,)</f>
        <v>0</v>
      </c>
      <c r="DI137" s="15">
        <f ca="1">SUM(DD137:DH137)</f>
        <v>66504.887122844681</v>
      </c>
      <c r="DJ137" s="15">
        <f ca="1">IF($V137&lt;&gt;0,IF($V137&gt;0,$W137/$V137,-$W137/$V137))*$AF137</f>
        <v>221803.79287715536</v>
      </c>
      <c r="DK137" s="15">
        <f ca="1">SUM(DI137:DJ137)</f>
        <v>288308.68000000005</v>
      </c>
      <c r="DL137" s="16">
        <f ca="1">_xll.DBRW($B$3,$R$37,$R$38,$R$40,$R$41,$R$42,$Q137,DL$2,DL$4,DL$3)</f>
        <v>0.1008695353921675</v>
      </c>
      <c r="DM137" s="16">
        <f ca="1">_xll.DBRW($B$3,$R$37,$R$38,$R$40,$R$41,$R$42,$Q137,DM$2,DM$4,DM$3)</f>
        <v>0.11701559021293198</v>
      </c>
      <c r="DN137" s="17">
        <f ca="1">-(DL137-DM137)*100</f>
        <v>1.6146054820764477</v>
      </c>
      <c r="DO137" s="14">
        <f ca="1">$AB137-$AG137-EI137</f>
        <v>55510.142447828679</v>
      </c>
      <c r="DP137" s="15">
        <f ca="1">_xll.DBRW($B$3,$R$37,$R$38,$R$40,$R$41,$R$42,$Q137,DP$2,DP$4,DP$3)</f>
        <v>2815.6116373477671</v>
      </c>
      <c r="DQ137" s="15">
        <f ca="1">_xll.DBRW($B$3,$R$37,$R$38,$R$40,$R$41,$R$42,$Q137,DQ$2,DQ$4,DQ$3)</f>
        <v>5.8714056648879097E-5</v>
      </c>
      <c r="DR137" s="15">
        <f ca="1">_xll.DBRW($B$3,$R$37,$R$38,$R$40,$R$41,$R$42,$Q137,DR$2,DR$4,DR$3)</f>
        <v>1.6389089186715613</v>
      </c>
      <c r="DS137" s="15">
        <f ca="1">_xll.DBRW($B$3,$R$37,$R$38,$R$40,$R$41,$R$42,$Q137,DS$2,DS$4,DS$3)</f>
        <v>123.16666666666667</v>
      </c>
      <c r="DT137" s="15">
        <f ca="1">_xll.DBRW($B$3,$R$37,$R$38,$R$40,$R$41,$R$42,$Q137,DT$2,DT$4,DT$3)</f>
        <v>2097737.2999999998</v>
      </c>
      <c r="DU137" s="15">
        <f ca="1">_xll.DBRW($B$3,$R$37,$R$38,$R$40,$R$41,$R$42,$Q137,DU$2,DU$4,DU$3)</f>
        <v>3972.3222580645152</v>
      </c>
      <c r="DV137" s="15">
        <f ca="1">_xll.DBRW($B$3,$R$37,$R$38,$R$40,$R$41,$R$42,$Q137,DV$2,DV$4,DV$3)</f>
        <v>4.2151857778544067E-5</v>
      </c>
      <c r="DW137" s="15">
        <f ca="1">_xll.DBRW($B$3,$R$37,$R$38,$R$40,$R$41,$R$42,$Q137,DW$2,DW$4,DW$3)</f>
        <v>1.4309269608245392</v>
      </c>
      <c r="DX137" s="15">
        <f ca="1">_xll.DBRW($B$3,$R$37,$R$38,$R$40,$R$41,$R$42,$Q137,DX$2,DX$4,DX$3)</f>
        <v>124</v>
      </c>
      <c r="DY137" s="15">
        <f ca="1">_xll.DBRW($B$3,$R$37,$R$38,$R$40,$R$41,$R$42,$Q137,DY$2,DY$4,DY$3)</f>
        <v>2941744.6</v>
      </c>
      <c r="DZ137" s="15">
        <f ca="1">DP137-DU137</f>
        <v>-1156.7106207167481</v>
      </c>
      <c r="EA137" s="15">
        <f ca="1">DQ137-DV137</f>
        <v>1.656219887033503E-5</v>
      </c>
      <c r="EB137" s="15">
        <f ca="1">DR137-DW137</f>
        <v>0.20798195784702211</v>
      </c>
      <c r="EC137" s="15">
        <f ca="1">IF(AND(DS137&lt;&gt;0,DX137&lt;&gt;0),-1*DZ137*DS137,0)</f>
        <v>142468.1914516128</v>
      </c>
      <c r="ED137" s="15">
        <f ca="1">IF(AND(DS137&lt;&gt;0,DX137&lt;&gt;0,DT137&lt;&gt;0,DY137&lt;&gt;0),EA137/DV137*$AB137,)</f>
        <v>-136259.63285698</v>
      </c>
      <c r="EE137" s="15">
        <f ca="1">IF(AND(DT137&lt;&gt;0,DY137&lt;&gt;0),EB137*DL137*DT137,)</f>
        <v>44008.521980130841</v>
      </c>
      <c r="EF137" s="15">
        <f ca="1">IF(AND(DS137&lt;&gt;0,DX137&lt;&gt;0,DT137&lt;&gt;0,DY137&lt;&gt;0),$AL137-EC137-ED137-EE137-EI137,)</f>
        <v>5293.0618730650313</v>
      </c>
      <c r="EG137" s="15">
        <f ca="1">IF(OR(DS137=0,DX137=0,DT137=0,DY137=0),$AL137-EC137-ED137-EE137-EI137,)</f>
        <v>0</v>
      </c>
      <c r="EH137" s="15">
        <f ca="1">SUM(EC137:EG137)</f>
        <v>55510.142447828679</v>
      </c>
      <c r="EI137" s="15">
        <f ca="1">IF($V137&lt;&gt;0,IF($V137&gt;0,$W137/$V137,-$W137/$V137))*$AG137</f>
        <v>90268.317552171342</v>
      </c>
      <c r="EJ137" s="15">
        <f ca="1">SUM(EH137:EI137)</f>
        <v>145778.46000000002</v>
      </c>
      <c r="EK137" s="16">
        <f ca="1">_xll.DBRW($B$3,$R$37,$R$38,$R$40,$R$41,$R$42,$Q137,EK$2,EK$4,EK$3)</f>
        <v>9.6546059999405978E-2</v>
      </c>
      <c r="EL137" s="16">
        <f ca="1">_xll.DBRW($B$3,$R$37,$R$38,$R$40,$R$41,$R$42,$Q137,EL$2,EL$4,EL$3)</f>
        <v>8.6317268581736717E-2</v>
      </c>
      <c r="EM137" s="17">
        <f ca="1">-(EK137-EL137)*100</f>
        <v>-1.0228791417669261</v>
      </c>
      <c r="EN137" s="14">
        <f ca="1">$AC137-$AH137-FH137</f>
        <v>-35166.588678599495</v>
      </c>
      <c r="EO137" s="15">
        <f ca="1">_xll.DBRW($B$3,$R$37,$R$38,$R$40,$R$41,$R$42,$Q137,EO$2,EO$4,EO$3)</f>
        <v>0.15823019879562611</v>
      </c>
      <c r="EP137" s="15">
        <f ca="1">_xll.DBRW($B$3,$R$37,$R$38,$R$40,$R$41,$R$42,$Q137,EP$2,EP$4,EP$3)</f>
        <v>1</v>
      </c>
      <c r="EQ137" s="15">
        <f ca="1">_xll.DBRW($B$3,$R$37,$R$38,$R$40,$R$41,$R$42,$Q137,EQ$2,EQ$4,EQ$3)</f>
        <v>1.6389089186715613</v>
      </c>
      <c r="ER137" s="15">
        <f ca="1">_xll.DBRW($B$3,$R$37,$R$38,$R$40,$R$41,$R$42,$Q137,ER$2,ER$4,ER$3)</f>
        <v>2097737.2999999998</v>
      </c>
      <c r="ES137" s="15">
        <f ca="1">_xll.DBRW($B$3,$R$37,$R$38,$R$40,$R$41,$R$42,$Q137,ES$2,ES$4,ES$3)</f>
        <v>2097737.2999999998</v>
      </c>
      <c r="ET137" s="15">
        <f ca="1">_xll.DBRW($B$3,$R$37,$R$38,$R$40,$R$41,$R$42,$Q137,ET$2,ET$4,ET$3)</f>
        <v>0.12351370679834001</v>
      </c>
      <c r="EU137" s="15">
        <f ca="1">_xll.DBRW($B$3,$R$37,$R$38,$R$40,$R$41,$R$42,$Q137,EU$2,EU$4,EU$3)</f>
        <v>1</v>
      </c>
      <c r="EV137" s="15">
        <f ca="1">_xll.DBRW($B$3,$R$37,$R$38,$R$40,$R$41,$R$42,$Q137,EV$2,EV$4,EV$3)</f>
        <v>1.4309269608245392</v>
      </c>
      <c r="EW137" s="15">
        <f ca="1">_xll.DBRW($B$3,$R$37,$R$38,$R$40,$R$41,$R$42,$Q137,EW$2,EW$4,EW$3)</f>
        <v>2941744.6</v>
      </c>
      <c r="EX137" s="15">
        <f ca="1">_xll.DBRW($B$3,$R$37,$R$38,$R$40,$R$41,$R$42,$Q137,EX$2,EX$4,EX$3)</f>
        <v>2941744.6</v>
      </c>
      <c r="EY137" s="15">
        <f ca="1">EO137-ET137</f>
        <v>3.4716491997286103E-2</v>
      </c>
      <c r="EZ137" s="15">
        <f ca="1">EP137-EU137</f>
        <v>0</v>
      </c>
      <c r="FA137" s="15">
        <f ca="1">EQ137-EV137</f>
        <v>0.20798195784702211</v>
      </c>
      <c r="FB137" s="15">
        <f ca="1">IF(AND(ER137&lt;&gt;0,EW137&lt;&gt;0),-1*EY137*ER137,0)</f>
        <v>-72826.080187858548</v>
      </c>
      <c r="FC137" s="15">
        <f ca="1">IF(AND(ER137&lt;&gt;0,EW137&lt;&gt;0,ES137&lt;&gt;0,EX137&lt;&gt;0),EZ137/EU137*$AC137,)</f>
        <v>0</v>
      </c>
      <c r="FD137" s="15">
        <f ca="1">IF(AND(ES137&lt;&gt;0,EX137&lt;&gt;0),FA137*EK137*ES137,)</f>
        <v>42122.226369536853</v>
      </c>
      <c r="FE137" s="15">
        <f ca="1">IF(AND(ER137&lt;&gt;0,EW137&lt;&gt;0,ES137&lt;&gt;0,EX137&lt;&gt;0),$AM137-FB137-FC137-FD137-FH137,)</f>
        <v>-4462.7348602778002</v>
      </c>
      <c r="FF137" s="15">
        <f ca="1">IF(OR(ER137=0,EW137=0,ES137=0,EX137=0),$AM137-FB137-FC137-FD137-FH137,)</f>
        <v>0</v>
      </c>
      <c r="FG137" s="15">
        <f ca="1">SUM(FB137:FF137)</f>
        <v>-35166.588678599495</v>
      </c>
      <c r="FH137" s="15">
        <f ca="1">IF($V137&lt;&gt;0,IF($V137&gt;0,$W137/$V137,-$W137/$V137))*$AH137</f>
        <v>66586.9786785998</v>
      </c>
      <c r="FI137" s="15">
        <f ca="1">SUM(FG137:FH137)</f>
        <v>31420.390000000305</v>
      </c>
      <c r="FJ137" s="20"/>
      <c r="FK137" s="85">
        <f ca="1">BL137+CK137+DJ137+EI137+FH137</f>
        <v>710508.06244012539</v>
      </c>
      <c r="FL137" s="21"/>
      <c r="FM137" s="22"/>
      <c r="FN137" s="104">
        <f ca="1">_xll.DBRW($B$3,$R$37,$R$38,$R$40,$R$41,$R$42,$Q137,FN$2,FN$4,FN$3)</f>
        <v>528355.13999999978</v>
      </c>
      <c r="FO137" s="105">
        <f ca="1">IF(U137&lt;&gt;0,FN137/U137,0)</f>
        <v>0.15368094332113166</v>
      </c>
      <c r="FP137" s="104">
        <f ca="1">_xll.DBRW($B$3,$R$37,$R$38,$R$40,$R$41,$R$42,$Q137,FP$2,FP$4,FP$3)</f>
        <v>332385.77000000019</v>
      </c>
      <c r="FQ137" s="105">
        <f ca="1">IF(V137&lt;&gt;0,FP137/V137,0)</f>
        <v>7.8962336598039973E-2</v>
      </c>
      <c r="FR137" s="86">
        <f ca="1">FN137-FP137</f>
        <v>195969.36999999959</v>
      </c>
      <c r="FS137" s="103">
        <f ca="1">(FO137-FQ137)*100</f>
        <v>7.4718606723091687</v>
      </c>
      <c r="FT137" s="23"/>
      <c r="FV137" s="37"/>
      <c r="FW137" s="37"/>
      <c r="FX137" s="37"/>
      <c r="FY137" s="37"/>
      <c r="FZ137" s="37"/>
      <c r="GA137" s="37"/>
      <c r="GB137" s="37"/>
      <c r="GC137" s="37"/>
      <c r="GD137" s="37"/>
      <c r="GE137" s="37"/>
      <c r="GF137" s="37"/>
      <c r="GG137" s="37"/>
      <c r="GH137" s="37"/>
    </row>
    <row r="138" spans="1:190" ht="15" hidden="1" customHeight="1" x14ac:dyDescent="0.25">
      <c r="A138">
        <f ca="1">IF(ROW()=ROW($A$60),0,1)</f>
        <v>1</v>
      </c>
      <c r="D138" s="30"/>
      <c r="E138" s="30"/>
      <c r="F138" s="30">
        <f ca="1">IF(A138&lt;&gt;0,IF((AO138+BN138+CM138+DL138+EK138)&lt;&gt;0,ROUND((1-(AO138+BN138+CM138+DL138+EK138))-FO138,5),"VERIF. ELIGIBILITE PMM"),"CHECK "&amp;D123)</f>
        <v>0</v>
      </c>
      <c r="G138" s="30"/>
      <c r="H138" s="30"/>
      <c r="I138" s="30"/>
      <c r="J138" s="30">
        <f ca="1">IF(A138&lt;&gt;0,IF((AP138+BO138+CN138+DM138+EL138)&lt;&gt;0,ROUND((1-(AP138+BO138+CN138+DM138+EL138))-FQ138,5),"VERIF. ELIGIBILITE PMM"),"CHECK "&amp;D124)</f>
        <v>0</v>
      </c>
      <c r="K138" s="30">
        <f ca="1">IF(A138&lt;&gt;0,ROUND(W138+AR138+BQ138+CP138+DO138+EN138+FK138-FR138,5),"CHECK ")</f>
        <v>0</v>
      </c>
      <c r="L138" s="4"/>
      <c r="M138" s="9"/>
      <c r="N138" s="10"/>
      <c r="O138" s="9"/>
      <c r="P138" s="11"/>
      <c r="Q138" s="130" t="s">
        <v>305</v>
      </c>
      <c r="R138" s="130"/>
      <c r="S138" s="12"/>
      <c r="T138" s="13"/>
      <c r="U138" s="84">
        <f ca="1">_xll.DBRW($B$3,$R$37,$R$38,$R$40,$R$41,$R$42,$Q138,U$2,U$4,U$3)</f>
        <v>4541801.7400000012</v>
      </c>
      <c r="V138" s="84">
        <f ca="1">_xll.DBRW($B$3,$R$37,$R$38,$R$40,$R$41,$R$42,$Q138,V$2,V$4,V$3)</f>
        <v>5301843</v>
      </c>
      <c r="W138" s="85">
        <f ca="1">U138-V138</f>
        <v>-760041.25999999885</v>
      </c>
      <c r="X138" s="106">
        <f ca="1">IF(V138&lt;&gt;0,W138/V138,0)</f>
        <v>-0.14335416193953665</v>
      </c>
      <c r="Y138" s="15">
        <f ca="1">_xll.DBRW($B$3,$R$37,$R$38,$R$40,$R$41,$R$42,$Q138,Y$2,Y$4,Y$3)</f>
        <v>-1277684.1100000001</v>
      </c>
      <c r="Z138" s="15">
        <f ca="1">_xll.DBRW($B$3,$R$37,$R$38,$R$40,$R$41,$R$42,$Q138,Z$2,Z$4,Z$3)</f>
        <v>-656345.0399999998</v>
      </c>
      <c r="AA138" s="15">
        <f ca="1">_xll.DBRW($B$3,$R$37,$R$38,$R$40,$R$41,$R$42,$Q138,AA$2,AA$4,AA$3)</f>
        <v>-673760.99</v>
      </c>
      <c r="AB138" s="15">
        <f ca="1">_xll.DBRW($B$3,$R$37,$R$38,$R$40,$R$41,$R$42,$Q138,AB$2,AB$4,AB$3)</f>
        <v>-729281.64999999991</v>
      </c>
      <c r="AC138" s="15">
        <f ca="1">_xll.DBRW($B$3,$R$37,$R$38,$R$40,$R$41,$R$42,$Q138,AC$2,AC$4,AC$3)</f>
        <v>-227412.66000000009</v>
      </c>
      <c r="AD138" s="15">
        <f ca="1">_xll.DBRW($B$3,$R$37,$R$38,$R$40,$R$41,$R$42,$Q138,AD$2,AD$4,AD$3)</f>
        <v>-1403592</v>
      </c>
      <c r="AE138" s="15">
        <f ca="1">_xll.DBRW($B$3,$R$37,$R$38,$R$40,$R$41,$R$42,$Q138,AE$2,AE$4,AE$3)</f>
        <v>-904816</v>
      </c>
      <c r="AF138" s="15">
        <f ca="1">_xll.DBRW($B$3,$R$37,$R$38,$R$40,$R$41,$R$42,$Q138,AF$2,AF$4,AF$3)</f>
        <v>-815641</v>
      </c>
      <c r="AG138" s="15">
        <f ca="1">_xll.DBRW($B$3,$R$37,$R$38,$R$40,$R$41,$R$42,$Q138,AG$2,AG$4,AG$3)</f>
        <v>-804877</v>
      </c>
      <c r="AH138" s="15">
        <f ca="1">_xll.DBRW($B$3,$R$37,$R$38,$R$40,$R$41,$R$42,$Q138,AH$2,AH$4,AH$3)</f>
        <v>-174225</v>
      </c>
      <c r="AI138" s="15">
        <f ca="1">Y138-AD138</f>
        <v>125907.8899999999</v>
      </c>
      <c r="AJ138" s="15">
        <f ca="1">Z138-AE138</f>
        <v>248470.9600000002</v>
      </c>
      <c r="AK138" s="15">
        <f ca="1">AA138-AF138</f>
        <v>141880.01</v>
      </c>
      <c r="AL138" s="15">
        <f ca="1">AB138-AG138</f>
        <v>75595.350000000093</v>
      </c>
      <c r="AM138" s="15">
        <f ca="1">AC138-AH138</f>
        <v>-53187.660000000091</v>
      </c>
      <c r="AN138" s="20"/>
      <c r="AO138" s="16">
        <f ca="1">_xll.DBRW($B$3,$R$37,$R$38,$R$40,$R$41,$R$42,$Q138,AO$2,AO$4,AO$3)</f>
        <v>0.28131657503834584</v>
      </c>
      <c r="AP138" s="16">
        <f ca="1">_xll.DBRW($B$3,$R$37,$R$38,$R$40,$R$41,$R$42,$Q138,AP$2,AP$4,AP$3)</f>
        <v>0.26473662083166172</v>
      </c>
      <c r="AQ138" s="17">
        <f ca="1">-(AO138-AP138)*100</f>
        <v>-1.6579954206684122</v>
      </c>
      <c r="AR138" s="14">
        <f ca="1">$Y138-$AD138-BL138</f>
        <v>-75302.864865038224</v>
      </c>
      <c r="AS138" s="18">
        <f ca="1">_xll.DBRW($B$3,$R$37,$R$38,$R$40,$R$41,$R$42,$Q138,AS$2,AS$4,AS$3)</f>
        <v>27.998322095809051</v>
      </c>
      <c r="AT138" s="19">
        <f ca="1">_xll.DBRW($B$3,$R$37,$R$38,$R$40,$R$41,$R$42,$Q138,AT$2,AT$4,AT$3)</f>
        <v>1.6358963420754529</v>
      </c>
      <c r="AU138" s="18">
        <f ca="1">_xll.DBRW($B$3,$R$37,$R$38,$R$40,$R$41,$R$42,$Q138,AU$2,AU$4,AU$3)</f>
        <v>162.81426963392079</v>
      </c>
      <c r="AV138" s="15">
        <f ca="1">_xll.DBRW($B$3,$R$37,$R$38,$R$40,$R$41,$R$42,$Q138,AV$2,AV$4,AV$3)</f>
        <v>45634.31</v>
      </c>
      <c r="AW138" s="15">
        <f ca="1">_xll.DBRW($B$3,$R$37,$R$38,$R$40,$R$41,$R$42,$Q138,AW$2,AW$4,AW$3)</f>
        <v>27895.599999999999</v>
      </c>
      <c r="AX138" s="18">
        <f ca="1">_xll.DBRW($B$3,$R$37,$R$38,$R$40,$R$41,$R$42,$Q138,AX$2,AX$4,AX$3)</f>
        <v>24.336777421944493</v>
      </c>
      <c r="AY138" s="19">
        <f ca="1">_xll.DBRW($B$3,$R$37,$R$38,$R$40,$R$41,$R$42,$Q138,AY$2,AY$4,AY$3)</f>
        <v>1.5294704505217422</v>
      </c>
      <c r="AZ138" s="18">
        <f ca="1">_xll.DBRW($B$3,$R$37,$R$38,$R$40,$R$41,$R$42,$Q138,AZ$2,AZ$4,AZ$3)</f>
        <v>140.60156018784204</v>
      </c>
      <c r="BA138" s="15">
        <f ca="1">_xll.DBRW($B$3,$R$37,$R$38,$R$40,$R$41,$R$42,$Q138,BA$2,BA$4,BA$3)</f>
        <v>57673.7</v>
      </c>
      <c r="BB138" s="15">
        <f ca="1">_xll.DBRW($B$3,$R$37,$R$38,$R$40,$R$41,$R$42,$Q138,BB$2,BB$4,BB$3)</f>
        <v>37708.28</v>
      </c>
      <c r="BC138" s="18">
        <f ca="1">AS138-AX138</f>
        <v>3.6615446738645581</v>
      </c>
      <c r="BD138" s="18">
        <f ca="1">AT138-AY138</f>
        <v>0.10642589155371063</v>
      </c>
      <c r="BE138" s="18">
        <f ca="1">AU138-AZ138</f>
        <v>22.212709446078748</v>
      </c>
      <c r="BF138" s="15">
        <f ca="1">IF(AND(AV138&lt;&gt;0,BA138&lt;&gt;0),-1*BC138*AV138,0)</f>
        <v>-167092.06472598412</v>
      </c>
      <c r="BG138" s="15">
        <f ca="1">IF(AND(AV138&lt;&gt;0,BA138&lt;&gt;0,AW138&lt;&gt;0,BB138&lt;&gt;0),BD138/AY138*$Y138,)</f>
        <v>-88905.719286288542</v>
      </c>
      <c r="BH138" s="15">
        <f ca="1">IF(AND(AW138&lt;&gt;0,BB138&lt;&gt;0),BE138*AO138*AW138,)</f>
        <v>174314.11855431643</v>
      </c>
      <c r="BI138" s="15">
        <f ca="1">IF(AND(AV138&lt;&gt;0,BA138&lt;&gt;0,AW138&lt;&gt;0,BB138&lt;&gt;0),$AI138-BF138-BG138-BH138-BL138,)</f>
        <v>6380.8005929180072</v>
      </c>
      <c r="BJ138" s="15">
        <f ca="1">IF(OR(AV138=0,BA138=0,AW138=0,BB138=0),$AI138-BF138-BG138-BH138-BL138,)</f>
        <v>0</v>
      </c>
      <c r="BK138" s="15">
        <f ca="1">SUM(BF138:BJ138)</f>
        <v>-75302.864865038224</v>
      </c>
      <c r="BL138" s="15">
        <f ca="1">IF($V138&lt;&gt;0,IF($V138&gt;0,$W138/$V138,-$W138/$V138))*$AD138</f>
        <v>201210.75486503812</v>
      </c>
      <c r="BM138" s="15">
        <f ca="1">SUM(BK138:BL138)</f>
        <v>125907.8899999999</v>
      </c>
      <c r="BN138" s="16">
        <f ca="1">_xll.DBRW($B$3,$R$37,$R$38,$R$40,$R$41,$R$42,$Q138,BN$2,BN$4,BN$3)</f>
        <v>0.14451204116188479</v>
      </c>
      <c r="BO138" s="16">
        <f ca="1">_xll.DBRW($B$3,$R$37,$R$38,$R$40,$R$41,$R$42,$Q138,BO$2,BO$4,BO$3)</f>
        <v>0.17066065517217316</v>
      </c>
      <c r="BP138" s="17">
        <f ca="1">-(BN138-BO138)*100</f>
        <v>2.6148614010288367</v>
      </c>
      <c r="BQ138" s="14">
        <f ca="1">$Z138-$AE138-CK138</f>
        <v>118761.8206105164</v>
      </c>
      <c r="BR138" s="15">
        <f ca="1">_xll.DBRW($B$3,$R$37,$R$38,$R$40,$R$41,$R$42,$Q138,BR$2,BR$4,BR$3)</f>
        <v>0.47741441426369541</v>
      </c>
      <c r="BS138" s="15">
        <f ca="1">_xll.DBRW($B$3,$R$37,$R$38,$R$40,$R$41,$R$42,$Q138,BS$2,BS$4,BS$3)</f>
        <v>49.283435380490118</v>
      </c>
      <c r="BT138" s="15">
        <f ca="1">_xll.DBRW($B$3,$R$37,$R$38,$R$40,$R$41,$R$42,$Q138,BT$2,BT$4,BT$3)</f>
        <v>162.81426963392079</v>
      </c>
      <c r="BU138" s="15">
        <f ca="1">_xll.DBRW($B$3,$R$37,$R$38,$R$40,$R$41,$R$42,$Q138,BU$2,BU$4,BU$3)</f>
        <v>1374791</v>
      </c>
      <c r="BV138" s="15">
        <f ca="1">_xll.DBRW($B$3,$R$37,$R$38,$R$40,$R$41,$R$42,$Q138,BV$2,BV$4,BV$3)</f>
        <v>27895.599999999999</v>
      </c>
      <c r="BW138" s="15">
        <f ca="1">_xll.DBRW($B$3,$R$37,$R$38,$R$40,$R$41,$R$42,$Q138,BW$2,BW$4,BW$3)</f>
        <v>0.50260712280352404</v>
      </c>
      <c r="BX138" s="15">
        <f ca="1">_xll.DBRW($B$3,$R$37,$R$38,$R$40,$R$41,$R$42,$Q138,BX$2,BX$4,BX$3)</f>
        <v>47.741373512660886</v>
      </c>
      <c r="BY138" s="15">
        <f ca="1">_xll.DBRW($B$3,$R$37,$R$38,$R$40,$R$41,$R$42,$Q138,BY$2,BY$4,BY$3)</f>
        <v>140.60156018784204</v>
      </c>
      <c r="BZ138" s="15">
        <f ca="1">_xll.DBRW($B$3,$R$37,$R$38,$R$40,$R$41,$R$42,$Q138,BZ$2,BZ$4,BZ$3)</f>
        <v>1800245.08</v>
      </c>
      <c r="CA138" s="15">
        <f ca="1">_xll.DBRW($B$3,$R$37,$R$38,$R$40,$R$41,$R$42,$Q138,CA$2,CA$4,CA$3)</f>
        <v>37708.28</v>
      </c>
      <c r="CB138" s="15">
        <f ca="1">BR138-BW138</f>
        <v>-2.5192708539828634E-2</v>
      </c>
      <c r="CC138" s="15">
        <f ca="1">BS138-BX138</f>
        <v>1.5420618678292328</v>
      </c>
      <c r="CD138" s="15">
        <f ca="1">BT138-BY138</f>
        <v>22.212709446078748</v>
      </c>
      <c r="CE138" s="15">
        <f ca="1">IF(AND(BU138&lt;&gt;0,BZ138&lt;&gt;0),-1*CB138*BU138,0)</f>
        <v>34634.708966179547</v>
      </c>
      <c r="CF138" s="15">
        <f ca="1">IF(AND(BU138&lt;&gt;0,BZ138&lt;&gt;0,BV138&lt;&gt;0,CA138&lt;&gt;0),CC138/BX138*$Z138,)</f>
        <v>-21200.157931242582</v>
      </c>
      <c r="CG138" s="15">
        <f ca="1">IF(AND(BV138&lt;&gt;0,CA138&lt;&gt;0),CD138*BN138*BV138,)</f>
        <v>89544.987074385383</v>
      </c>
      <c r="CH138" s="15">
        <f ca="1">IF(AND(BU138&lt;&gt;0,BZ138&lt;&gt;0,BV138&lt;&gt;0,CA138&lt;&gt;0),$AJ138-CE138-CF138-CG138-CK138,)</f>
        <v>15782.282501194029</v>
      </c>
      <c r="CI138" s="15">
        <f ca="1">IF(OR(BU138=0,BZ138=0,BV138=0,CA138=0),$AJ138-CE138-CF138-CG138-CK138,)</f>
        <v>0</v>
      </c>
      <c r="CJ138" s="15">
        <f ca="1">SUM(CE138:CI138)</f>
        <v>118761.82061051637</v>
      </c>
      <c r="CK138" s="15">
        <f ca="1">IF($V138&lt;&gt;0,IF($V138&gt;0,$W138/$V138,-$W138/$V138))*$AE138</f>
        <v>129709.1393894838</v>
      </c>
      <c r="CL138" s="15">
        <f ca="1">SUM(CJ138:CK138)</f>
        <v>248470.96000000017</v>
      </c>
      <c r="CM138" s="16">
        <f ca="1">_xll.DBRW($B$3,$R$37,$R$38,$R$40,$R$41,$R$42,$Q138,CM$2,CM$4,CM$3)</f>
        <v>0.14834663170480003</v>
      </c>
      <c r="CN138" s="16">
        <f ca="1">_xll.DBRW($B$3,$R$37,$R$38,$R$40,$R$41,$R$42,$Q138,CN$2,CN$4,CN$3)</f>
        <v>0.15384103225991413</v>
      </c>
      <c r="CO138" s="17">
        <f ca="1">-(CM138-CN138)*100</f>
        <v>0.5494400555114104</v>
      </c>
      <c r="CP138" s="14">
        <f ca="1">$AA138-$AF138-DJ138</f>
        <v>24954.478001474403</v>
      </c>
      <c r="CQ138" s="15">
        <f ca="1">_xll.DBRW($B$3,$R$37,$R$38,$R$40,$R$41,$R$42,$Q138,CQ$2,CQ$4,CQ$3)</f>
        <v>1.19671091479353</v>
      </c>
      <c r="CR138" s="15">
        <f ca="1">_xll.DBRW($B$3,$R$37,$R$38,$R$40,$R$41,$R$42,$Q138,CR$2,CR$4,CR$3)</f>
        <v>20.182776136738411</v>
      </c>
      <c r="CS138" s="15">
        <f ca="1">_xll.DBRW($B$3,$R$37,$R$38,$R$40,$R$41,$R$42,$Q138,CS$2,CS$4,CS$3)</f>
        <v>162.81426963392079</v>
      </c>
      <c r="CT138" s="15">
        <f ca="1">_xll.DBRW($B$3,$R$37,$R$38,$R$40,$R$41,$R$42,$Q138,CT$2,CT$4,CT$3)</f>
        <v>563010.65</v>
      </c>
      <c r="CU138" s="15">
        <f ca="1">_xll.DBRW($B$3,$R$37,$R$38,$R$40,$R$41,$R$42,$Q138,CU$2,CU$4,CU$3)</f>
        <v>27895.599999999999</v>
      </c>
      <c r="CV138" s="15">
        <f ca="1">_xll.DBRW($B$3,$R$37,$R$38,$R$40,$R$41,$R$42,$Q138,CV$2,CV$4,CV$3)</f>
        <v>1.2103735552429919</v>
      </c>
      <c r="CW138" s="15">
        <f ca="1">_xll.DBRW($B$3,$R$37,$R$38,$R$40,$R$41,$R$42,$Q138,CW$2,CW$4,CW$3)</f>
        <v>17.870754911122969</v>
      </c>
      <c r="CX138" s="15">
        <f ca="1">_xll.DBRW($B$3,$R$37,$R$38,$R$40,$R$41,$R$42,$Q138,CX$2,CX$4,CX$3)</f>
        <v>140.60156018784204</v>
      </c>
      <c r="CY138" s="15">
        <f ca="1">_xll.DBRW($B$3,$R$37,$R$38,$R$40,$R$41,$R$42,$Q138,CY$2,CY$4,CY$3)</f>
        <v>673875.43</v>
      </c>
      <c r="CZ138" s="15">
        <f ca="1">_xll.DBRW($B$3,$R$37,$R$38,$R$40,$R$41,$R$42,$Q138,CZ$2,CZ$4,CZ$3)</f>
        <v>37708.28</v>
      </c>
      <c r="DA138" s="15">
        <f ca="1">CQ138-CV138</f>
        <v>-1.3662640449461971E-2</v>
      </c>
      <c r="DB138" s="15">
        <f ca="1">CR138-CW138</f>
        <v>2.3120212256154424</v>
      </c>
      <c r="DC138" s="15">
        <f ca="1">CS138-CX138</f>
        <v>22.212709446078748</v>
      </c>
      <c r="DD138" s="15">
        <f ca="1">IF(AND(CT138&lt;&gt;0,CY138&lt;&gt;0),-1*DA138*CT138,0)</f>
        <v>7692.2120801678766</v>
      </c>
      <c r="DE138" s="15">
        <f ca="1">IF(AND(CT138&lt;&gt;0,CY138&lt;&gt;0,CU138&lt;&gt;0,CZ138&lt;&gt;0),DB138/CW138*$AA138,)</f>
        <v>-87167.538115701638</v>
      </c>
      <c r="DF138" s="15">
        <f ca="1">IF(AND(CU138&lt;&gt;0,CZ138&lt;&gt;0),DC138*CM138*CU138,)</f>
        <v>91921.040708672226</v>
      </c>
      <c r="DG138" s="15">
        <f ca="1">IF(AND(CT138&lt;&gt;0,CY138&lt;&gt;0,CU138&lt;&gt;0,CZ138&lt;&gt;0),$AK138-DD138-DE138-DF138-DJ138,)</f>
        <v>12508.763328335946</v>
      </c>
      <c r="DH138" s="15">
        <f ca="1">IF(OR(CT138=0,CY138=0,CU138=0,CZ138=0),$AK138-DD138-DE138-DF138-DJ138,)</f>
        <v>0</v>
      </c>
      <c r="DI138" s="15">
        <f ca="1">SUM(DD138:DH138)</f>
        <v>24954.478001474417</v>
      </c>
      <c r="DJ138" s="15">
        <f ca="1">IF($V138&lt;&gt;0,IF($V138&gt;0,$W138/$V138,-$W138/$V138))*$AF138</f>
        <v>116925.53199852561</v>
      </c>
      <c r="DK138" s="15">
        <f ca="1">SUM(DI138:DJ138)</f>
        <v>141880.01</v>
      </c>
      <c r="DL138" s="16">
        <f ca="1">_xll.DBRW($B$3,$R$37,$R$38,$R$40,$R$41,$R$42,$Q138,DL$2,DL$4,DL$3)</f>
        <v>0.16057100061791774</v>
      </c>
      <c r="DM138" s="16">
        <f ca="1">_xll.DBRW($B$3,$R$37,$R$38,$R$40,$R$41,$R$42,$Q138,DM$2,DM$4,DM$3)</f>
        <v>0.15181079485001725</v>
      </c>
      <c r="DN138" s="17">
        <f ca="1">-(DL138-DM138)*100</f>
        <v>-0.87602057679004863</v>
      </c>
      <c r="DO138" s="14">
        <f ca="1">$AB138-$AG138-EI138</f>
        <v>-39787.117799408341</v>
      </c>
      <c r="DP138" s="15">
        <f ca="1">_xll.DBRW($B$3,$R$37,$R$38,$R$40,$R$41,$R$42,$Q138,DP$2,DP$4,DP$3)</f>
        <v>15299.615034965034</v>
      </c>
      <c r="DQ138" s="15">
        <f ca="1">_xll.DBRW($B$3,$R$37,$R$38,$R$40,$R$41,$R$42,$Q138,DQ$2,DQ$4,DQ$3)</f>
        <v>1.7087521568514986E-3</v>
      </c>
      <c r="DR138" s="15">
        <f ca="1">_xll.DBRW($B$3,$R$37,$R$38,$R$40,$R$41,$R$42,$Q138,DR$2,DR$4,DR$3)</f>
        <v>162.81426963392079</v>
      </c>
      <c r="DS138" s="15">
        <f ca="1">_xll.DBRW($B$3,$R$37,$R$38,$R$40,$R$41,$R$42,$Q138,DS$2,DS$4,DS$3)</f>
        <v>47.666666666666664</v>
      </c>
      <c r="DT138" s="15">
        <f ca="1">_xll.DBRW($B$3,$R$37,$R$38,$R$40,$R$41,$R$42,$Q138,DT$2,DT$4,DT$3)</f>
        <v>27895.599999999999</v>
      </c>
      <c r="DU138" s="15">
        <f ca="1">_xll.DBRW($B$3,$R$37,$R$38,$R$40,$R$41,$R$42,$Q138,DU$2,DU$4,DU$3)</f>
        <v>19631.146341463416</v>
      </c>
      <c r="DV138" s="15">
        <f ca="1">_xll.DBRW($B$3,$R$37,$R$38,$R$40,$R$41,$R$42,$Q138,DV$2,DV$4,DV$3)</f>
        <v>1.0872943555102488E-3</v>
      </c>
      <c r="DW138" s="15">
        <f ca="1">_xll.DBRW($B$3,$R$37,$R$38,$R$40,$R$41,$R$42,$Q138,DW$2,DW$4,DW$3)</f>
        <v>140.60156018784204</v>
      </c>
      <c r="DX138" s="15">
        <f ca="1">_xll.DBRW($B$3,$R$37,$R$38,$R$40,$R$41,$R$42,$Q138,DX$2,DX$4,DX$3)</f>
        <v>41</v>
      </c>
      <c r="DY138" s="15">
        <f ca="1">_xll.DBRW($B$3,$R$37,$R$38,$R$40,$R$41,$R$42,$Q138,DY$2,DY$4,DY$3)</f>
        <v>37708.28</v>
      </c>
      <c r="DZ138" s="15">
        <f ca="1">DP138-DU138</f>
        <v>-4331.531306498382</v>
      </c>
      <c r="EA138" s="15">
        <f ca="1">DQ138-DV138</f>
        <v>6.2145780134124982E-4</v>
      </c>
      <c r="EB138" s="15">
        <f ca="1">DR138-DW138</f>
        <v>22.212709446078748</v>
      </c>
      <c r="EC138" s="15">
        <f ca="1">IF(AND(DS138&lt;&gt;0,DX138&lt;&gt;0),-1*DZ138*DS138,0)</f>
        <v>206469.65894308954</v>
      </c>
      <c r="ED138" s="15">
        <f ca="1">IF(AND(DS138&lt;&gt;0,DX138&lt;&gt;0,DT138&lt;&gt;0,DY138&lt;&gt;0),EA138/DV138*$AB138,)</f>
        <v>-416830.79514822958</v>
      </c>
      <c r="EE138" s="15">
        <f ca="1">IF(AND(DT138&lt;&gt;0,DY138&lt;&gt;0),EB138*DL138*DT138,)</f>
        <v>99495.710248433403</v>
      </c>
      <c r="EF138" s="15">
        <f ca="1">IF(AND(DS138&lt;&gt;0,DX138&lt;&gt;0,DT138&lt;&gt;0,DY138&lt;&gt;0),$AL138-EC138-ED138-EE138-EI138,)</f>
        <v>71078.308157298292</v>
      </c>
      <c r="EG138" s="15">
        <f ca="1">IF(OR(DS138=0,DX138=0,DT138=0,DY138=0),$AL138-EC138-ED138-EE138-EI138,)</f>
        <v>0</v>
      </c>
      <c r="EH138" s="15">
        <f ca="1">SUM(EC138:EG138)</f>
        <v>-39787.117799408341</v>
      </c>
      <c r="EI138" s="15">
        <f ca="1">IF($V138&lt;&gt;0,IF($V138&gt;0,$W138/$V138,-$W138/$V138))*$AG138</f>
        <v>115382.46779940843</v>
      </c>
      <c r="EJ138" s="15">
        <f ca="1">SUM(EH138:EI138)</f>
        <v>75595.350000000093</v>
      </c>
      <c r="EK138" s="16">
        <f ca="1">_xll.DBRW($B$3,$R$37,$R$38,$R$40,$R$41,$R$42,$Q138,EK$2,EK$4,EK$3)</f>
        <v>5.0071023135413208E-2</v>
      </c>
      <c r="EL138" s="16">
        <f ca="1">_xll.DBRW($B$3,$R$37,$R$38,$R$40,$R$41,$R$42,$Q138,EL$2,EL$4,EL$3)</f>
        <v>3.2861214487113252E-2</v>
      </c>
      <c r="EM138" s="17">
        <f ca="1">-(EK138-EL138)*100</f>
        <v>-1.7209808648299956</v>
      </c>
      <c r="EN138" s="14">
        <f ca="1">$AC138-$AH138-FH138</f>
        <v>-78163.538863915863</v>
      </c>
      <c r="EO138" s="15">
        <f ca="1">_xll.DBRW($B$3,$R$37,$R$38,$R$40,$R$41,$R$42,$Q138,EO$2,EO$4,EO$3)</f>
        <v>8.1522770616154521</v>
      </c>
      <c r="EP138" s="15">
        <f ca="1">_xll.DBRW($B$3,$R$37,$R$38,$R$40,$R$41,$R$42,$Q138,EP$2,EP$4,EP$3)</f>
        <v>1</v>
      </c>
      <c r="EQ138" s="15">
        <f ca="1">_xll.DBRW($B$3,$R$37,$R$38,$R$40,$R$41,$R$42,$Q138,EQ$2,EQ$4,EQ$3)</f>
        <v>162.81426963392079</v>
      </c>
      <c r="ER138" s="15">
        <f ca="1">_xll.DBRW($B$3,$R$37,$R$38,$R$40,$R$41,$R$42,$Q138,ER$2,ER$4,ER$3)</f>
        <v>27895.599999999999</v>
      </c>
      <c r="ES138" s="15">
        <f ca="1">_xll.DBRW($B$3,$R$37,$R$38,$R$40,$R$41,$R$42,$Q138,ES$2,ES$4,ES$3)</f>
        <v>27895.599999999999</v>
      </c>
      <c r="ET138" s="15">
        <f ca="1">_xll.DBRW($B$3,$R$37,$R$38,$R$40,$R$41,$R$42,$Q138,ET$2,ET$4,ET$3)</f>
        <v>4.6203380265554408</v>
      </c>
      <c r="EU138" s="15">
        <f ca="1">_xll.DBRW($B$3,$R$37,$R$38,$R$40,$R$41,$R$42,$Q138,EU$2,EU$4,EU$3)</f>
        <v>1</v>
      </c>
      <c r="EV138" s="15">
        <f ca="1">_xll.DBRW($B$3,$R$37,$R$38,$R$40,$R$41,$R$42,$Q138,EV$2,EV$4,EV$3)</f>
        <v>140.60156018784204</v>
      </c>
      <c r="EW138" s="15">
        <f ca="1">_xll.DBRW($B$3,$R$37,$R$38,$R$40,$R$41,$R$42,$Q138,EW$2,EW$4,EW$3)</f>
        <v>37708.28</v>
      </c>
      <c r="EX138" s="15">
        <f ca="1">_xll.DBRW($B$3,$R$37,$R$38,$R$40,$R$41,$R$42,$Q138,EX$2,EX$4,EX$3)</f>
        <v>37708.28</v>
      </c>
      <c r="EY138" s="15">
        <f ca="1">EO138-ET138</f>
        <v>3.5319390350600113</v>
      </c>
      <c r="EZ138" s="15">
        <f ca="1">EP138-EU138</f>
        <v>0</v>
      </c>
      <c r="FA138" s="15">
        <f ca="1">EQ138-EV138</f>
        <v>22.212709446078748</v>
      </c>
      <c r="FB138" s="15">
        <f ca="1">IF(AND(ER138&lt;&gt;0,EW138&lt;&gt;0),-1*EY138*ER138,0)</f>
        <v>-98525.558546420041</v>
      </c>
      <c r="FC138" s="15">
        <f ca="1">IF(AND(ER138&lt;&gt;0,EW138&lt;&gt;0,ES138&lt;&gt;0,EX138&lt;&gt;0),EZ138/EU138*$AC138,)</f>
        <v>0</v>
      </c>
      <c r="FD138" s="15">
        <f ca="1">IF(AND(ES138&lt;&gt;0,EX138&lt;&gt;0),FA138*EK138*ES138,)</f>
        <v>31025.85143364776</v>
      </c>
      <c r="FE138" s="15">
        <f ca="1">IF(AND(ER138&lt;&gt;0,EW138&lt;&gt;0,ES138&lt;&gt;0,EX138&lt;&gt;0),$AM138-FB138-FC138-FD138-FH138,)</f>
        <v>-10663.831751143582</v>
      </c>
      <c r="FF138" s="15">
        <f ca="1">IF(OR(ER138=0,EW138=0,ES138=0,EX138=0),$AM138-FB138-FC138-FD138-FH138,)</f>
        <v>0</v>
      </c>
      <c r="FG138" s="15">
        <f ca="1">SUM(FB138:FF138)</f>
        <v>-78163.538863915863</v>
      </c>
      <c r="FH138" s="15">
        <f ca="1">IF($V138&lt;&gt;0,IF($V138&gt;0,$W138/$V138,-$W138/$V138))*$AH138</f>
        <v>24975.878863915772</v>
      </c>
      <c r="FI138" s="15">
        <f ca="1">SUM(FG138:FH138)</f>
        <v>-53187.660000000091</v>
      </c>
      <c r="FJ138" s="20"/>
      <c r="FK138" s="85">
        <f ca="1">BL138+CK138+DJ138+EI138+FH138</f>
        <v>588203.77291637182</v>
      </c>
      <c r="FL138" s="21"/>
      <c r="FM138" s="22"/>
      <c r="FN138" s="104">
        <f ca="1">_xll.DBRW($B$3,$R$37,$R$38,$R$40,$R$41,$R$42,$Q138,FN$2,FN$4,FN$3)</f>
        <v>977317.29000000039</v>
      </c>
      <c r="FO138" s="105">
        <f ca="1">IF(U138&lt;&gt;0,FN138/U138,0)</f>
        <v>0.21518272834163829</v>
      </c>
      <c r="FP138" s="104">
        <f ca="1">_xll.DBRW($B$3,$R$37,$R$38,$R$40,$R$41,$R$42,$Q138,FP$2,FP$4,FP$3)</f>
        <v>1198692</v>
      </c>
      <c r="FQ138" s="105">
        <f ca="1">IF(V138&lt;&gt;0,FP138/V138,0)</f>
        <v>0.22608968239912045</v>
      </c>
      <c r="FR138" s="86">
        <f ca="1">FN138-FP138</f>
        <v>-221374.70999999961</v>
      </c>
      <c r="FS138" s="103">
        <f ca="1">(FO138-FQ138)*100</f>
        <v>-1.0906954057482154</v>
      </c>
      <c r="FT138" s="23"/>
      <c r="FV138" s="37"/>
      <c r="FW138" s="37"/>
      <c r="FX138" s="37"/>
      <c r="FY138" s="37"/>
      <c r="FZ138" s="37"/>
      <c r="GA138" s="37"/>
      <c r="GB138" s="37"/>
      <c r="GC138" s="37"/>
      <c r="GD138" s="37"/>
      <c r="GE138" s="37"/>
      <c r="GF138" s="37"/>
      <c r="GG138" s="37"/>
      <c r="GH138" s="37"/>
    </row>
    <row r="139" spans="1:190" ht="15" hidden="1" customHeight="1" x14ac:dyDescent="0.25">
      <c r="A139">
        <f ca="1">IF(ROW()=ROW($A$60),0,1)</f>
        <v>1</v>
      </c>
      <c r="D139" s="30"/>
      <c r="E139" s="30"/>
      <c r="F139" s="30">
        <f ca="1">IF(A139&lt;&gt;0,IF((AO139+BN139+CM139+DL139+EK139)&lt;&gt;0,ROUND((1-(AO139+BN139+CM139+DL139+EK139))-FO139,5),"VERIF. ELIGIBILITE PMM"),"CHECK "&amp;D124)</f>
        <v>0</v>
      </c>
      <c r="G139" s="30"/>
      <c r="H139" s="30"/>
      <c r="I139" s="30"/>
      <c r="J139" s="30">
        <f ca="1">IF(A139&lt;&gt;0,IF((AP139+BO139+CN139+DM139+EL139)&lt;&gt;0,ROUND((1-(AP139+BO139+CN139+DM139+EL139))-FQ139,5),"VERIF. ELIGIBILITE PMM"),"CHECK "&amp;D125)</f>
        <v>0</v>
      </c>
      <c r="K139" s="30">
        <f ca="1">IF(A139&lt;&gt;0,ROUND(W139+AR139+BQ139+CP139+DO139+EN139+FK139-FR139,5),"CHECK ")</f>
        <v>0</v>
      </c>
      <c r="L139" s="4"/>
      <c r="M139" s="9"/>
      <c r="N139" s="10"/>
      <c r="O139" s="9"/>
      <c r="P139" s="11"/>
      <c r="Q139" s="130" t="s">
        <v>149</v>
      </c>
      <c r="R139" s="130"/>
      <c r="S139" s="12"/>
      <c r="T139" s="13"/>
      <c r="U139" s="84">
        <f ca="1">_xll.DBRW($B$3,$R$37,$R$38,$R$40,$R$41,$R$42,$Q139,U$2,U$4,U$3)</f>
        <v>7456830.9000000013</v>
      </c>
      <c r="V139" s="84">
        <f ca="1">_xll.DBRW($B$3,$R$37,$R$38,$R$40,$R$41,$R$42,$Q139,V$2,V$4,V$3)</f>
        <v>8200133.2491754107</v>
      </c>
      <c r="W139" s="85">
        <f ca="1">U139-V139</f>
        <v>-743302.34917540941</v>
      </c>
      <c r="X139" s="106">
        <f ca="1">IF(V139&lt;&gt;0,W139/V139,0)</f>
        <v>-9.0645154973567593E-2</v>
      </c>
      <c r="Y139" s="15">
        <f ca="1">_xll.DBRW($B$3,$R$37,$R$38,$R$40,$R$41,$R$42,$Q139,Y$2,Y$4,Y$3)</f>
        <v>-3214601.0100000002</v>
      </c>
      <c r="Z139" s="15">
        <f ca="1">_xll.DBRW($B$3,$R$37,$R$38,$R$40,$R$41,$R$42,$Q139,Z$2,Z$4,Z$3)</f>
        <v>-1040233.1200000001</v>
      </c>
      <c r="AA139" s="15">
        <f ca="1">_xll.DBRW($B$3,$R$37,$R$38,$R$40,$R$41,$R$42,$Q139,AA$2,AA$4,AA$3)</f>
        <v>-982782.16000000015</v>
      </c>
      <c r="AB139" s="15">
        <f ca="1">_xll.DBRW($B$3,$R$37,$R$38,$R$40,$R$41,$R$42,$Q139,AB$2,AB$4,AB$3)</f>
        <v>-795506.31999999983</v>
      </c>
      <c r="AC139" s="15">
        <f ca="1">_xll.DBRW($B$3,$R$37,$R$38,$R$40,$R$41,$R$42,$Q139,AC$2,AC$4,AC$3)</f>
        <v>-1112011.0600000003</v>
      </c>
      <c r="AD139" s="15">
        <f ca="1">_xll.DBRW($B$3,$R$37,$R$38,$R$40,$R$41,$R$42,$Q139,AD$2,AD$4,AD$3)</f>
        <v>-3372033.5928803706</v>
      </c>
      <c r="AE139" s="15">
        <f ca="1">_xll.DBRW($B$3,$R$37,$R$38,$R$40,$R$41,$R$42,$Q139,AE$2,AE$4,AE$3)</f>
        <v>-1067308.3326000674</v>
      </c>
      <c r="AF139" s="15">
        <f ca="1">_xll.DBRW($B$3,$R$37,$R$38,$R$40,$R$41,$R$42,$Q139,AF$2,AF$4,AF$3)</f>
        <v>-1030388.5799951679</v>
      </c>
      <c r="AG139" s="15">
        <f ca="1">_xll.DBRW($B$3,$R$37,$R$38,$R$40,$R$41,$R$42,$Q139,AG$2,AG$4,AG$3)</f>
        <v>-839733.73</v>
      </c>
      <c r="AH139" s="15">
        <f ca="1">_xll.DBRW($B$3,$R$37,$R$38,$R$40,$R$41,$R$42,$Q139,AH$2,AH$4,AH$3)</f>
        <v>-1298670.802835606</v>
      </c>
      <c r="AI139" s="15">
        <f ca="1">Y139-AD139</f>
        <v>157432.58288037032</v>
      </c>
      <c r="AJ139" s="15">
        <f ca="1">Z139-AE139</f>
        <v>27075.212600067258</v>
      </c>
      <c r="AK139" s="15">
        <f ca="1">AA139-AF139</f>
        <v>47606.419995167758</v>
      </c>
      <c r="AL139" s="15">
        <f ca="1">AB139-AG139</f>
        <v>44227.410000000149</v>
      </c>
      <c r="AM139" s="15">
        <f ca="1">AC139-AH139</f>
        <v>186659.74283560575</v>
      </c>
      <c r="AN139" s="20"/>
      <c r="AO139" s="16">
        <f ca="1">_xll.DBRW($B$3,$R$37,$R$38,$R$40,$R$41,$R$42,$Q139,AO$2,AO$4,AO$3)</f>
        <v>0.43109479792548328</v>
      </c>
      <c r="AP139" s="16">
        <f ca="1">_xll.DBRW($B$3,$R$37,$R$38,$R$40,$R$41,$R$42,$Q139,AP$2,AP$4,AP$3)</f>
        <v>0.41121692665414378</v>
      </c>
      <c r="AQ139" s="17">
        <f ca="1">-(AO139-AP139)*100</f>
        <v>-1.9877871271339498</v>
      </c>
      <c r="AR139" s="14">
        <f ca="1">$Y139-$AD139-BL139</f>
        <v>-148225.92472234683</v>
      </c>
      <c r="AS139" s="18">
        <f ca="1">_xll.DBRW($B$3,$R$37,$R$38,$R$40,$R$41,$R$42,$Q139,AS$2,AS$4,AS$3)</f>
        <v>23.136946047877473</v>
      </c>
      <c r="AT139" s="19">
        <f ca="1">_xll.DBRW($B$3,$R$37,$R$38,$R$40,$R$41,$R$42,$Q139,AT$2,AT$4,AT$3)</f>
        <v>4.5717034661079022E-2</v>
      </c>
      <c r="AU139" s="18">
        <f ca="1">_xll.DBRW($B$3,$R$37,$R$38,$R$40,$R$41,$R$42,$Q139,AU$2,AU$4,AU$3)</f>
        <v>2.4536426083368492</v>
      </c>
      <c r="AV139" s="15">
        <f ca="1">_xll.DBRW($B$3,$R$37,$R$38,$R$40,$R$41,$R$42,$Q139,AV$2,AV$4,AV$3)</f>
        <v>138938</v>
      </c>
      <c r="AW139" s="15">
        <f ca="1">_xll.DBRW($B$3,$R$37,$R$38,$R$40,$R$41,$R$42,$Q139,AW$2,AW$4,AW$3)</f>
        <v>3039086</v>
      </c>
      <c r="AX139" s="18">
        <f ca="1">_xll.DBRW($B$3,$R$37,$R$38,$R$40,$R$41,$R$42,$Q139,AX$2,AX$4,AX$3)</f>
        <v>21.900872862415376</v>
      </c>
      <c r="AY139" s="19">
        <f ca="1">_xll.DBRW($B$3,$R$37,$R$38,$R$40,$R$41,$R$42,$Q139,AY$2,AY$4,AY$3)</f>
        <v>4.6257765558670991E-2</v>
      </c>
      <c r="AZ139" s="18">
        <f ca="1">_xll.DBRW($B$3,$R$37,$R$38,$R$40,$R$41,$R$42,$Q139,AZ$2,AZ$4,AZ$3)</f>
        <v>2.4636277758379608</v>
      </c>
      <c r="BA139" s="15">
        <f ca="1">_xll.DBRW($B$3,$R$37,$R$38,$R$40,$R$41,$R$42,$Q139,BA$2,BA$4,BA$3)</f>
        <v>153968</v>
      </c>
      <c r="BB139" s="15">
        <f ca="1">_xll.DBRW($B$3,$R$37,$R$38,$R$40,$R$41,$R$42,$Q139,BB$2,BB$4,BB$3)</f>
        <v>3328478.9730000002</v>
      </c>
      <c r="BC139" s="18">
        <f ca="1">AS139-AX139</f>
        <v>1.2360731854620965</v>
      </c>
      <c r="BD139" s="18">
        <f ca="1">AT139-AY139</f>
        <v>-5.4073089759196918E-4</v>
      </c>
      <c r="BE139" s="18">
        <f ca="1">AU139-AZ139</f>
        <v>-9.9851675011115582E-3</v>
      </c>
      <c r="BF139" s="15">
        <f ca="1">IF(AND(AV139&lt;&gt;0,BA139&lt;&gt;0),-1*BC139*AV139,0)</f>
        <v>-171737.53624173277</v>
      </c>
      <c r="BG139" s="15">
        <f ca="1">IF(AND(AV139&lt;&gt;0,BA139&lt;&gt;0,AW139&lt;&gt;0,BB139&lt;&gt;0),BD139/AY139*$Y139,)</f>
        <v>37577.130424353578</v>
      </c>
      <c r="BH139" s="15">
        <f ca="1">IF(AND(AW139&lt;&gt;0,BB139&lt;&gt;0),BE139*AO139*AW139,)</f>
        <v>-13081.909086934866</v>
      </c>
      <c r="BI139" s="15">
        <f ca="1">IF(AND(AV139&lt;&gt;0,BA139&lt;&gt;0,AW139&lt;&gt;0,BB139&lt;&gt;0),$AI139-BF139-BG139-BH139-BL139,)</f>
        <v>-983.60981803276809</v>
      </c>
      <c r="BJ139" s="15">
        <f ca="1">IF(OR(AV139=0,BA139=0,AW139=0,BB139=0),$AI139-BF139-BG139-BH139-BL139,)</f>
        <v>0</v>
      </c>
      <c r="BK139" s="15">
        <f ca="1">SUM(BF139:BJ139)</f>
        <v>-148225.92472234683</v>
      </c>
      <c r="BL139" s="15">
        <f ca="1">IF($V139&lt;&gt;0,IF($V139&gt;0,$W139/$V139,-$W139/$V139))*$AD139</f>
        <v>305658.50760271715</v>
      </c>
      <c r="BM139" s="15">
        <f ca="1">SUM(BK139:BL139)</f>
        <v>157432.58288037032</v>
      </c>
      <c r="BN139" s="16">
        <f ca="1">_xll.DBRW($B$3,$R$37,$R$38,$R$40,$R$41,$R$42,$Q139,BN$2,BN$4,BN$3)</f>
        <v>0.13950069861447439</v>
      </c>
      <c r="BO139" s="16">
        <f ca="1">_xll.DBRW($B$3,$R$37,$R$38,$R$40,$R$41,$R$42,$Q139,BO$2,BO$4,BO$3)</f>
        <v>0.13015743771083152</v>
      </c>
      <c r="BP139" s="17">
        <f ca="1">-(BN139-BO139)*100</f>
        <v>-0.93432609036428749</v>
      </c>
      <c r="BQ139" s="14">
        <f ca="1">$Z139-$AE139-CK139</f>
        <v>-69671.116613045873</v>
      </c>
      <c r="BR139" s="15">
        <f ca="1">_xll.DBRW($B$3,$R$37,$R$38,$R$40,$R$41,$R$42,$Q139,BR$2,BR$4,BR$3)</f>
        <v>0.34228485801323161</v>
      </c>
      <c r="BS139" s="15">
        <f ca="1">_xll.DBRW($B$3,$R$37,$R$38,$R$40,$R$41,$R$42,$Q139,BS$2,BS$4,BS$3)</f>
        <v>1</v>
      </c>
      <c r="BT139" s="15">
        <f ca="1">_xll.DBRW($B$3,$R$37,$R$38,$R$40,$R$41,$R$42,$Q139,BT$2,BT$4,BT$3)</f>
        <v>2.4536426083368492</v>
      </c>
      <c r="BU139" s="15">
        <f ca="1">_xll.DBRW($B$3,$R$37,$R$38,$R$40,$R$41,$R$42,$Q139,BU$2,BU$4,BU$3)</f>
        <v>3039086</v>
      </c>
      <c r="BV139" s="15">
        <f ca="1">_xll.DBRW($B$3,$R$37,$R$38,$R$40,$R$41,$R$42,$Q139,BV$2,BV$4,BV$3)</f>
        <v>3039086</v>
      </c>
      <c r="BW139" s="15">
        <f ca="1">_xll.DBRW($B$3,$R$37,$R$38,$R$40,$R$41,$R$42,$Q139,BW$2,BW$4,BW$3)</f>
        <v>0.32065947877630374</v>
      </c>
      <c r="BX139" s="15">
        <f ca="1">_xll.DBRW($B$3,$R$37,$R$38,$R$40,$R$41,$R$42,$Q139,BX$2,BX$4,BX$3)</f>
        <v>1</v>
      </c>
      <c r="BY139" s="15">
        <f ca="1">_xll.DBRW($B$3,$R$37,$R$38,$R$40,$R$41,$R$42,$Q139,BY$2,BY$4,BY$3)</f>
        <v>2.4636277758379608</v>
      </c>
      <c r="BZ139" s="15">
        <f ca="1">_xll.DBRW($B$3,$R$37,$R$38,$R$40,$R$41,$R$42,$Q139,BZ$2,BZ$4,BZ$3)</f>
        <v>3328478.9730000002</v>
      </c>
      <c r="CA139" s="15">
        <f ca="1">_xll.DBRW($B$3,$R$37,$R$38,$R$40,$R$41,$R$42,$Q139,CA$2,CA$4,CA$3)</f>
        <v>3328478.9730000002</v>
      </c>
      <c r="CB139" s="15">
        <f ca="1">BR139-BW139</f>
        <v>2.1625379236927866E-2</v>
      </c>
      <c r="CC139" s="15">
        <f ca="1">BS139-BX139</f>
        <v>0</v>
      </c>
      <c r="CD139" s="15">
        <f ca="1">BT139-BY139</f>
        <v>-9.9851675011115582E-3</v>
      </c>
      <c r="CE139" s="15">
        <f ca="1">IF(AND(BU139&lt;&gt;0,BZ139&lt;&gt;0),-1*CB139*BU139,0)</f>
        <v>-65721.387283638163</v>
      </c>
      <c r="CF139" s="15">
        <f ca="1">IF(AND(BU139&lt;&gt;0,BZ139&lt;&gt;0,BV139&lt;&gt;0,CA139&lt;&gt;0),CC139/BX139*$Z139,)</f>
        <v>0</v>
      </c>
      <c r="CG139" s="15">
        <f ca="1">IF(AND(BV139&lt;&gt;0,CA139&lt;&gt;0),CD139*BN139*BV139,)</f>
        <v>-4233.2578950625684</v>
      </c>
      <c r="CH139" s="15">
        <f ca="1">IF(AND(BU139&lt;&gt;0,BZ139&lt;&gt;0,BV139&lt;&gt;0,CA139&lt;&gt;0),$AJ139-CE139-CF139-CG139-CK139,)</f>
        <v>283.52856565486582</v>
      </c>
      <c r="CI139" s="15">
        <f ca="1">IF(OR(BU139=0,BZ139=0,BV139=0,CA139=0),$AJ139-CE139-CF139-CG139-CK139,)</f>
        <v>0</v>
      </c>
      <c r="CJ139" s="15">
        <f ca="1">SUM(CE139:CI139)</f>
        <v>-69671.116613045873</v>
      </c>
      <c r="CK139" s="15">
        <f ca="1">IF($V139&lt;&gt;0,IF($V139&gt;0,$W139/$V139,-$W139/$V139))*$AE139</f>
        <v>96746.329213113131</v>
      </c>
      <c r="CL139" s="15">
        <f ca="1">SUM(CJ139:CK139)</f>
        <v>27075.212600067258</v>
      </c>
      <c r="CM139" s="16">
        <f ca="1">_xll.DBRW($B$3,$R$37,$R$38,$R$40,$R$41,$R$42,$Q139,CM$2,CM$4,CM$3)</f>
        <v>0.13179622458650631</v>
      </c>
      <c r="CN139" s="16">
        <f ca="1">_xll.DBRW($B$3,$R$37,$R$38,$R$40,$R$41,$R$42,$Q139,CN$2,CN$4,CN$3)</f>
        <v>0.12565510201907776</v>
      </c>
      <c r="CO139" s="17">
        <f ca="1">-(CM139-CN139)*100</f>
        <v>-0.61411225674285475</v>
      </c>
      <c r="CP139" s="14">
        <f ca="1">$AA139-$AF139-DJ139</f>
        <v>-45793.312521488493</v>
      </c>
      <c r="CQ139" s="15">
        <f ca="1">_xll.DBRW($B$3,$R$37,$R$38,$R$40,$R$41,$R$42,$Q139,CQ$2,CQ$4,CQ$3)</f>
        <v>0.98975529286235631</v>
      </c>
      <c r="CR139" s="15">
        <f ca="1">_xll.DBRW($B$3,$R$37,$R$38,$R$40,$R$41,$R$42,$Q139,CR$2,CR$4,CR$3)</f>
        <v>0.32672806560919959</v>
      </c>
      <c r="CS139" s="15">
        <f ca="1">_xll.DBRW($B$3,$R$37,$R$38,$R$40,$R$41,$R$42,$Q139,CS$2,CS$4,CS$3)</f>
        <v>2.4536426083368492</v>
      </c>
      <c r="CT139" s="15">
        <f ca="1">_xll.DBRW($B$3,$R$37,$R$38,$R$40,$R$41,$R$42,$Q139,CT$2,CT$4,CT$3)</f>
        <v>992954.69</v>
      </c>
      <c r="CU139" s="15">
        <f ca="1">_xll.DBRW($B$3,$R$37,$R$38,$R$40,$R$41,$R$42,$Q139,CU$2,CU$4,CU$3)</f>
        <v>3039086</v>
      </c>
      <c r="CV139" s="15">
        <f ca="1">_xll.DBRW($B$3,$R$37,$R$38,$R$40,$R$41,$R$42,$Q139,CV$2,CV$4,CV$3)</f>
        <v>0.9589475652691859</v>
      </c>
      <c r="CW139" s="15">
        <f ca="1">_xll.DBRW($B$3,$R$37,$R$38,$R$40,$R$41,$R$42,$Q139,CW$2,CW$4,CW$3)</f>
        <v>0.32281994419898652</v>
      </c>
      <c r="CX139" s="15">
        <f ca="1">_xll.DBRW($B$3,$R$37,$R$38,$R$40,$R$41,$R$42,$Q139,CX$2,CX$4,CX$3)</f>
        <v>2.4636277758379608</v>
      </c>
      <c r="CY139" s="15">
        <f ca="1">_xll.DBRW($B$3,$R$37,$R$38,$R$40,$R$41,$R$42,$Q139,CY$2,CY$4,CY$3)</f>
        <v>1074499.3963313601</v>
      </c>
      <c r="CZ139" s="15">
        <f ca="1">_xll.DBRW($B$3,$R$37,$R$38,$R$40,$R$41,$R$42,$Q139,CZ$2,CZ$4,CZ$3)</f>
        <v>3328478.9730000002</v>
      </c>
      <c r="DA139" s="15">
        <f ca="1">CQ139-CV139</f>
        <v>3.0807727593170409E-2</v>
      </c>
      <c r="DB139" s="15">
        <f ca="1">CR139-CW139</f>
        <v>3.9081214102130724E-3</v>
      </c>
      <c r="DC139" s="15">
        <f ca="1">CS139-CX139</f>
        <v>-9.9851675011115582E-3</v>
      </c>
      <c r="DD139" s="15">
        <f ca="1">IF(AND(CT139&lt;&gt;0,CY139&lt;&gt;0),-1*DA139*CT139,0)</f>
        <v>-30590.677601880969</v>
      </c>
      <c r="DE139" s="15">
        <f ca="1">IF(AND(CT139&lt;&gt;0,CY139&lt;&gt;0,CU139&lt;&gt;0,CZ139&lt;&gt;0),DB139/CW139*$AA139,)</f>
        <v>-11897.753128610782</v>
      </c>
      <c r="DF139" s="15">
        <f ca="1">IF(AND(CU139&lt;&gt;0,CZ139&lt;&gt;0),DC139*CM139*CU139,)</f>
        <v>-3999.4595999276053</v>
      </c>
      <c r="DG139" s="15">
        <f ca="1">IF(AND(CT139&lt;&gt;0,CY139&lt;&gt;0,CU139&lt;&gt;0,CZ139&lt;&gt;0),$AK139-DD139-DE139-DF139-DJ139,)</f>
        <v>694.57780893087329</v>
      </c>
      <c r="DH139" s="15">
        <f ca="1">IF(OR(CT139=0,CY139=0,CU139=0,CZ139=0),$AK139-DD139-DE139-DF139-DJ139,)</f>
        <v>0</v>
      </c>
      <c r="DI139" s="15">
        <f ca="1">SUM(DD139:DH139)</f>
        <v>-45793.312521488486</v>
      </c>
      <c r="DJ139" s="15">
        <f ca="1">IF($V139&lt;&gt;0,IF($V139&gt;0,$W139/$V139,-$W139/$V139))*$AF139</f>
        <v>93399.732516656251</v>
      </c>
      <c r="DK139" s="15">
        <f ca="1">SUM(DI139:DJ139)</f>
        <v>47606.419995167766</v>
      </c>
      <c r="DL139" s="16">
        <f ca="1">_xll.DBRW($B$3,$R$37,$R$38,$R$40,$R$41,$R$42,$Q139,DL$2,DL$4,DL$3)</f>
        <v>0.10668155556538099</v>
      </c>
      <c r="DM139" s="16">
        <f ca="1">_xll.DBRW($B$3,$R$37,$R$38,$R$40,$R$41,$R$42,$Q139,DM$2,DM$4,DM$3)</f>
        <v>0.10240488836988618</v>
      </c>
      <c r="DN139" s="17">
        <f ca="1">-(DL139-DM139)*100</f>
        <v>-0.42766671954948127</v>
      </c>
      <c r="DO139" s="14">
        <f ca="1">$AB139-$AG139-EI139</f>
        <v>-31890.384092381821</v>
      </c>
      <c r="DP139" s="15">
        <f ca="1">_xll.DBRW($B$3,$R$37,$R$38,$R$40,$R$41,$R$42,$Q139,DP$2,DP$4,DP$3)</f>
        <v>0.38229083379106954</v>
      </c>
      <c r="DQ139" s="15">
        <f ca="1">_xll.DBRW($B$3,$R$37,$R$38,$R$40,$R$41,$R$42,$Q139,DQ$2,DQ$4,DQ$3)</f>
        <v>0.68471013982493423</v>
      </c>
      <c r="DR139" s="15">
        <f ca="1">_xll.DBRW($B$3,$R$37,$R$38,$R$40,$R$41,$R$42,$Q139,DR$2,DR$4,DR$3)</f>
        <v>2.4536426083368492</v>
      </c>
      <c r="DS139" s="15">
        <f ca="1">_xll.DBRW($B$3,$R$37,$R$38,$R$40,$R$41,$R$42,$Q139,DS$2,DS$4,DS$3)</f>
        <v>2080893</v>
      </c>
      <c r="DT139" s="15">
        <f ca="1">_xll.DBRW($B$3,$R$37,$R$38,$R$40,$R$41,$R$42,$Q139,DT$2,DT$4,DT$3)</f>
        <v>3039086</v>
      </c>
      <c r="DU139" s="15">
        <f ca="1">_xll.DBRW($B$3,$R$37,$R$38,$R$40,$R$41,$R$42,$Q139,DU$2,DU$4,DU$3)</f>
        <v>0.35978308911739504</v>
      </c>
      <c r="DV139" s="15">
        <f ca="1">_xll.DBRW($B$3,$R$37,$R$38,$R$40,$R$41,$R$42,$Q139,DV$2,DV$4,DV$3)</f>
        <v>0.7012211941048665</v>
      </c>
      <c r="DW139" s="15">
        <f ca="1">_xll.DBRW($B$3,$R$37,$R$38,$R$40,$R$41,$R$42,$Q139,DW$2,DW$4,DW$3)</f>
        <v>2.4636277758379608</v>
      </c>
      <c r="DX139" s="15">
        <f ca="1">_xll.DBRW($B$3,$R$37,$R$38,$R$40,$R$41,$R$42,$Q139,DX$2,DX$4,DX$3)</f>
        <v>2334000</v>
      </c>
      <c r="DY139" s="15">
        <f ca="1">_xll.DBRW($B$3,$R$37,$R$38,$R$40,$R$41,$R$42,$Q139,DY$2,DY$4,DY$3)</f>
        <v>3328478.9730000002</v>
      </c>
      <c r="DZ139" s="15">
        <f ca="1">DP139-DU139</f>
        <v>2.2507744673674501E-2</v>
      </c>
      <c r="EA139" s="15">
        <f ca="1">DQ139-DV139</f>
        <v>-1.6511054279932269E-2</v>
      </c>
      <c r="EB139" s="15">
        <f ca="1">DR139-DW139</f>
        <v>-9.9851675011115582E-3</v>
      </c>
      <c r="EC139" s="15">
        <f ca="1">IF(AND(DS139&lt;&gt;0,DX139&lt;&gt;0),-1*DZ139*DS139,0)</f>
        <v>-46836.208337236552</v>
      </c>
      <c r="ED139" s="15">
        <f ca="1">IF(AND(DS139&lt;&gt;0,DX139&lt;&gt;0,DT139&lt;&gt;0,DY139&lt;&gt;0),EA139/DV139*$AB139,)</f>
        <v>18731.105305959849</v>
      </c>
      <c r="EE139" s="15">
        <f ca="1">IF(AND(DT139&lt;&gt;0,DY139&lt;&gt;0),EB139*DL139*DT139,)</f>
        <v>-3237.3353097161244</v>
      </c>
      <c r="EF139" s="15">
        <f ca="1">IF(AND(DS139&lt;&gt;0,DX139&lt;&gt;0,DT139&lt;&gt;0,DY139&lt;&gt;0),$AL139-EC139-ED139-EE139-EI139,)</f>
        <v>-547.94575138899381</v>
      </c>
      <c r="EG139" s="15">
        <f ca="1">IF(OR(DS139=0,DX139=0,DT139=0,DY139=0),$AL139-EC139-ED139-EE139-EI139,)</f>
        <v>0</v>
      </c>
      <c r="EH139" s="15">
        <f ca="1">SUM(EC139:EG139)</f>
        <v>-31890.384092381821</v>
      </c>
      <c r="EI139" s="15">
        <f ca="1">IF($V139&lt;&gt;0,IF($V139&gt;0,$W139/$V139,-$W139/$V139))*$AG139</f>
        <v>76117.79409238197</v>
      </c>
      <c r="EJ139" s="15">
        <f ca="1">SUM(EH139:EI139)</f>
        <v>44227.410000000149</v>
      </c>
      <c r="EK139" s="16">
        <f ca="1">_xll.DBRW($B$3,$R$37,$R$38,$R$40,$R$41,$R$42,$Q139,EK$2,EK$4,EK$3)</f>
        <v>0.14912649554651958</v>
      </c>
      <c r="EL139" s="16">
        <f ca="1">_xll.DBRW($B$3,$R$37,$R$38,$R$40,$R$41,$R$42,$Q139,EL$2,EL$4,EL$3)</f>
        <v>0.15837191462299682</v>
      </c>
      <c r="EM139" s="17">
        <f ca="1">-(EK139-EL139)*100</f>
        <v>0.92454190764772459</v>
      </c>
      <c r="EN139" s="14">
        <f ca="1">$AC139-$AH139-FH139</f>
        <v>68941.526652924789</v>
      </c>
      <c r="EO139" s="15">
        <f ca="1">_xll.DBRW($B$3,$R$37,$R$38,$R$40,$R$41,$R$42,$Q139,EO$2,EO$4,EO$3)</f>
        <v>0.36590312350489584</v>
      </c>
      <c r="EP139" s="15">
        <f ca="1">_xll.DBRW($B$3,$R$37,$R$38,$R$40,$R$41,$R$42,$Q139,EP$2,EP$4,EP$3)</f>
        <v>1</v>
      </c>
      <c r="EQ139" s="15">
        <f ca="1">_xll.DBRW($B$3,$R$37,$R$38,$R$40,$R$41,$R$42,$Q139,EQ$2,EQ$4,EQ$3)</f>
        <v>2.4536426083368492</v>
      </c>
      <c r="ER139" s="15">
        <f ca="1">_xll.DBRW($B$3,$R$37,$R$38,$R$40,$R$41,$R$42,$Q139,ER$2,ER$4,ER$3)</f>
        <v>3039086</v>
      </c>
      <c r="ES139" s="15">
        <f ca="1">_xll.DBRW($B$3,$R$37,$R$38,$R$40,$R$41,$R$42,$Q139,ES$2,ES$4,ES$3)</f>
        <v>3039086</v>
      </c>
      <c r="ET139" s="15">
        <f ca="1">_xll.DBRW($B$3,$R$37,$R$38,$R$40,$R$41,$R$42,$Q139,ET$2,ET$4,ET$3)</f>
        <v>0.39016944777785306</v>
      </c>
      <c r="EU139" s="15">
        <f ca="1">_xll.DBRW($B$3,$R$37,$R$38,$R$40,$R$41,$R$42,$Q139,EU$2,EU$4,EU$3)</f>
        <v>1</v>
      </c>
      <c r="EV139" s="15">
        <f ca="1">_xll.DBRW($B$3,$R$37,$R$38,$R$40,$R$41,$R$42,$Q139,EV$2,EV$4,EV$3)</f>
        <v>2.4636277758379608</v>
      </c>
      <c r="EW139" s="15">
        <f ca="1">_xll.DBRW($B$3,$R$37,$R$38,$R$40,$R$41,$R$42,$Q139,EW$2,EW$4,EW$3)</f>
        <v>3328478.9730000002</v>
      </c>
      <c r="EX139" s="15">
        <f ca="1">_xll.DBRW($B$3,$R$37,$R$38,$R$40,$R$41,$R$42,$Q139,EX$2,EX$4,EX$3)</f>
        <v>3328478.9730000002</v>
      </c>
      <c r="EY139" s="15">
        <f ca="1">EO139-ET139</f>
        <v>-2.4266324272957218E-2</v>
      </c>
      <c r="EZ139" s="15">
        <f ca="1">EP139-EU139</f>
        <v>0</v>
      </c>
      <c r="FA139" s="15">
        <f ca="1">EQ139-EV139</f>
        <v>-9.9851675011115582E-3</v>
      </c>
      <c r="FB139" s="15">
        <f ca="1">IF(AND(ER139&lt;&gt;0,EW139&lt;&gt;0),-1*EY139*ER139,0)</f>
        <v>73747.446369404453</v>
      </c>
      <c r="FC139" s="15">
        <f ca="1">IF(AND(ER139&lt;&gt;0,EW139&lt;&gt;0,ES139&lt;&gt;0,EX139&lt;&gt;0),EZ139/EU139*$AC139,)</f>
        <v>0</v>
      </c>
      <c r="FD139" s="15">
        <f ca="1">IF(AND(ES139&lt;&gt;0,EX139&lt;&gt;0),FA139*EK139*ES139,)</f>
        <v>-4525.3602376570116</v>
      </c>
      <c r="FE139" s="15">
        <f ca="1">IF(AND(ER139&lt;&gt;0,EW139&lt;&gt;0,ES139&lt;&gt;0,EX139&lt;&gt;0),$AM139-FB139-FC139-FD139-FH139,)</f>
        <v>-280.559478822659</v>
      </c>
      <c r="FF139" s="15">
        <f ca="1">IF(OR(ER139=0,EW139=0,ES139=0,EX139=0),$AM139-FB139-FC139-FD139-FH139,)</f>
        <v>0</v>
      </c>
      <c r="FG139" s="15">
        <f ca="1">SUM(FB139:FF139)</f>
        <v>68941.526652924789</v>
      </c>
      <c r="FH139" s="15">
        <f ca="1">IF($V139&lt;&gt;0,IF($V139&gt;0,$W139/$V139,-$W139/$V139))*$AH139</f>
        <v>117718.21618268096</v>
      </c>
      <c r="FI139" s="15">
        <f ca="1">SUM(FG139:FH139)</f>
        <v>186659.74283560575</v>
      </c>
      <c r="FJ139" s="20"/>
      <c r="FK139" s="85">
        <f ca="1">BL139+CK139+DJ139+EI139+FH139</f>
        <v>689640.57960754936</v>
      </c>
      <c r="FL139" s="21"/>
      <c r="FM139" s="22"/>
      <c r="FN139" s="104">
        <f ca="1">_xll.DBRW($B$3,$R$37,$R$38,$R$40,$R$41,$R$42,$Q139,FN$2,FN$4,FN$3)</f>
        <v>311697.23000000016</v>
      </c>
      <c r="FO139" s="105">
        <f ca="1">IF(U139&lt;&gt;0,FN139/U139,0)</f>
        <v>4.180022776163532E-2</v>
      </c>
      <c r="FP139" s="104">
        <f ca="1">_xll.DBRW($B$3,$R$37,$R$38,$R$40,$R$41,$R$42,$Q139,FP$2,FP$4,FP$3)</f>
        <v>591998.21086419816</v>
      </c>
      <c r="FQ139" s="105">
        <f ca="1">IF(V139&lt;&gt;0,FP139/V139,0)</f>
        <v>7.2193730623063751E-2</v>
      </c>
      <c r="FR139" s="86">
        <f ca="1">FN139-FP139</f>
        <v>-280300.98086419801</v>
      </c>
      <c r="FS139" s="103">
        <f ca="1">(FO139-FQ139)*100</f>
        <v>-3.039350286142843</v>
      </c>
      <c r="FT139" s="23"/>
      <c r="FV139" s="37"/>
      <c r="FW139" s="37"/>
      <c r="FX139" s="37"/>
      <c r="FY139" s="37"/>
      <c r="FZ139" s="37"/>
      <c r="GA139" s="37"/>
      <c r="GB139" s="37"/>
      <c r="GC139" s="37"/>
      <c r="GD139" s="37"/>
      <c r="GE139" s="37"/>
      <c r="GF139" s="37"/>
      <c r="GG139" s="37"/>
      <c r="GH139" s="37"/>
    </row>
    <row r="140" spans="1:190" ht="15" hidden="1" customHeight="1" x14ac:dyDescent="0.25">
      <c r="A140">
        <f ca="1">IF(ROW()=ROW($A$60),0,1)</f>
        <v>1</v>
      </c>
      <c r="D140" s="30"/>
      <c r="E140" s="30"/>
      <c r="F140" s="30">
        <f ca="1">IF(A140&lt;&gt;0,IF((AO140+BN140+CM140+DL140+EK140)&lt;&gt;0,ROUND((1-(AO140+BN140+CM140+DL140+EK140))-FO140,5),"VERIF. ELIGIBILITE PMM"),"CHECK "&amp;D125)</f>
        <v>0</v>
      </c>
      <c r="G140" s="30"/>
      <c r="H140" s="30"/>
      <c r="I140" s="30"/>
      <c r="J140" s="30">
        <f ca="1">IF(A140&lt;&gt;0,IF((AP140+BO140+CN140+DM140+EL140)&lt;&gt;0,ROUND((1-(AP140+BO140+CN140+DM140+EL140))-FQ140,5),"VERIF. ELIGIBILITE PMM"),"CHECK "&amp;D126)</f>
        <v>0</v>
      </c>
      <c r="K140" s="30">
        <f ca="1">IF(A140&lt;&gt;0,ROUND(W140+AR140+BQ140+CP140+DO140+EN140+FK140-FR140,5),"CHECK ")</f>
        <v>0</v>
      </c>
      <c r="L140" s="4"/>
      <c r="M140" s="9"/>
      <c r="N140" s="10"/>
      <c r="O140" s="9"/>
      <c r="P140" s="11"/>
      <c r="Q140" s="130" t="s">
        <v>517</v>
      </c>
      <c r="R140" s="130"/>
      <c r="S140" s="12"/>
      <c r="T140" s="13"/>
      <c r="U140" s="84">
        <f ca="1">_xll.DBRW($B$3,$R$37,$R$38,$R$40,$R$41,$R$42,$Q140,U$2,U$4,U$3)</f>
        <v>5492021.7500000009</v>
      </c>
      <c r="V140" s="84">
        <f ca="1">_xll.DBRW($B$3,$R$37,$R$38,$R$40,$R$41,$R$42,$Q140,V$2,V$4,V$3)</f>
        <v>6233330.379999999</v>
      </c>
      <c r="W140" s="85">
        <f ca="1">U140-V140</f>
        <v>-741308.62999999803</v>
      </c>
      <c r="X140" s="106">
        <f ca="1">IF(V140&lt;&gt;0,W140/V140,0)</f>
        <v>-0.11892657452884732</v>
      </c>
      <c r="Y140" s="15">
        <f ca="1">_xll.DBRW($B$3,$R$37,$R$38,$R$40,$R$41,$R$42,$Q140,Y$2,Y$4,Y$3)</f>
        <v>-2707886.49</v>
      </c>
      <c r="Z140" s="15">
        <f ca="1">_xll.DBRW($B$3,$R$37,$R$38,$R$40,$R$41,$R$42,$Q140,Z$2,Z$4,Z$3)</f>
        <v>-751164.11000000022</v>
      </c>
      <c r="AA140" s="15">
        <f ca="1">_xll.DBRW($B$3,$R$37,$R$38,$R$40,$R$41,$R$42,$Q140,AA$2,AA$4,AA$3)</f>
        <v>-113.86</v>
      </c>
      <c r="AB140" s="15">
        <f ca="1">_xll.DBRW($B$3,$R$37,$R$38,$R$40,$R$41,$R$42,$Q140,AB$2,AB$4,AB$3)</f>
        <v>-11830.229999999998</v>
      </c>
      <c r="AC140" s="15">
        <f ca="1">_xll.DBRW($B$3,$R$37,$R$38,$R$40,$R$41,$R$42,$Q140,AC$2,AC$4,AC$3)</f>
        <v>-1586889.7499999993</v>
      </c>
      <c r="AD140" s="15">
        <f ca="1">_xll.DBRW($B$3,$R$37,$R$38,$R$40,$R$41,$R$42,$Q140,AD$2,AD$4,AD$3)</f>
        <v>-2945651.59</v>
      </c>
      <c r="AE140" s="15">
        <f ca="1">_xll.DBRW($B$3,$R$37,$R$38,$R$40,$R$41,$R$42,$Q140,AE$2,AE$4,AE$3)</f>
        <v>-778111.39</v>
      </c>
      <c r="AF140" s="15">
        <f ca="1">_xll.DBRW($B$3,$R$37,$R$38,$R$40,$R$41,$R$42,$Q140,AF$2,AF$4,AF$3)</f>
        <v>0</v>
      </c>
      <c r="AG140" s="15">
        <f ca="1">_xll.DBRW($B$3,$R$37,$R$38,$R$40,$R$41,$R$42,$Q140,AG$2,AG$4,AG$3)</f>
        <v>-12677.799999999997</v>
      </c>
      <c r="AH140" s="15">
        <f ca="1">_xll.DBRW($B$3,$R$37,$R$38,$R$40,$R$41,$R$42,$Q140,AH$2,AH$4,AH$3)</f>
        <v>-1760595.8199999991</v>
      </c>
      <c r="AI140" s="15">
        <f ca="1">Y140-AD140</f>
        <v>237765.09999999963</v>
      </c>
      <c r="AJ140" s="15">
        <f ca="1">Z140-AE140</f>
        <v>26947.279999999795</v>
      </c>
      <c r="AK140" s="15">
        <f ca="1">AA140-AF140</f>
        <v>-113.86</v>
      </c>
      <c r="AL140" s="15">
        <f ca="1">AB140-AG140</f>
        <v>847.56999999999971</v>
      </c>
      <c r="AM140" s="15">
        <f ca="1">AC140-AH140</f>
        <v>173706.06999999983</v>
      </c>
      <c r="AN140" s="20"/>
      <c r="AO140" s="16">
        <f ca="1">_xll.DBRW($B$3,$R$37,$R$38,$R$40,$R$41,$R$42,$Q140,AO$2,AO$4,AO$3)</f>
        <v>0.49305822395914589</v>
      </c>
      <c r="AP140" s="16">
        <f ca="1">_xll.DBRW($B$3,$R$37,$R$38,$R$40,$R$41,$R$42,$Q140,AP$2,AP$4,AP$3)</f>
        <v>0.47256465010282345</v>
      </c>
      <c r="AQ140" s="17">
        <f ca="1">-(AO140-AP140)*100</f>
        <v>-2.0493573856322445</v>
      </c>
      <c r="AR140" s="14">
        <f ca="1">$Y140-$AD140-BL140</f>
        <v>-112551.15335415298</v>
      </c>
      <c r="AS140" s="18">
        <f ca="1">_xll.DBRW($B$3,$R$37,$R$38,$R$40,$R$41,$R$42,$Q140,AS$2,AS$4,AS$3)</f>
        <v>29.781955601689464</v>
      </c>
      <c r="AT140" s="19">
        <f ca="1">_xll.DBRW($B$3,$R$37,$R$38,$R$40,$R$41,$R$42,$Q140,AT$2,AT$4,AT$3)</f>
        <v>1.1146334879437696</v>
      </c>
      <c r="AU140" s="18">
        <f ca="1">_xll.DBRW($B$3,$R$37,$R$38,$R$40,$R$41,$R$42,$Q140,AU$2,AU$4,AU$3)</f>
        <v>67.326663337123819</v>
      </c>
      <c r="AV140" s="15">
        <f ca="1">_xll.DBRW($B$3,$R$37,$R$38,$R$40,$R$41,$R$42,$Q140,AV$2,AV$4,AV$3)</f>
        <v>90923.73</v>
      </c>
      <c r="AW140" s="15">
        <f ca="1">_xll.DBRW($B$3,$R$37,$R$38,$R$40,$R$41,$R$42,$Q140,AW$2,AW$4,AW$3)</f>
        <v>81572.759999999995</v>
      </c>
      <c r="AX140" s="18">
        <f ca="1">_xll.DBRW($B$3,$R$37,$R$38,$R$40,$R$41,$R$42,$Q140,AX$2,AX$4,AX$3)</f>
        <v>28.941172026198291</v>
      </c>
      <c r="AY140" s="19">
        <f ca="1">_xll.DBRW($B$3,$R$37,$R$38,$R$40,$R$41,$R$42,$Q140,AY$2,AY$4,AY$3)</f>
        <v>1.1028627978444363</v>
      </c>
      <c r="AZ140" s="18">
        <f ca="1">_xll.DBRW($B$3,$R$37,$R$38,$R$40,$R$41,$R$42,$Q140,AZ$2,AZ$4,AZ$3)</f>
        <v>67.542381654584702</v>
      </c>
      <c r="BA140" s="15">
        <f ca="1">_xll.DBRW($B$3,$R$37,$R$38,$R$40,$R$41,$R$42,$Q140,BA$2,BA$4,BA$3)</f>
        <v>101780.66000000002</v>
      </c>
      <c r="BB140" s="15">
        <f ca="1">_xll.DBRW($B$3,$R$37,$R$38,$R$40,$R$41,$R$42,$Q140,BB$2,BB$4,BB$3)</f>
        <v>92287.69</v>
      </c>
      <c r="BC140" s="18">
        <f ca="1">AS140-AX140</f>
        <v>0.840783575491173</v>
      </c>
      <c r="BD140" s="18">
        <f ca="1">AT140-AY140</f>
        <v>1.1770690099333292E-2</v>
      </c>
      <c r="BE140" s="18">
        <f ca="1">AU140-AZ140</f>
        <v>-0.21571831746088321</v>
      </c>
      <c r="BF140" s="15">
        <f ca="1">IF(AND(AV140&lt;&gt;0,BA140&lt;&gt;0),-1*BC140*AV140,0)</f>
        <v>-76447.178806394033</v>
      </c>
      <c r="BG140" s="15">
        <f ca="1">IF(AND(AV140&lt;&gt;0,BA140&lt;&gt;0,AW140&lt;&gt;0,BB140&lt;&gt;0),BD140/AY140*$Y140,)</f>
        <v>-28900.86850355189</v>
      </c>
      <c r="BH140" s="15">
        <f ca="1">IF(AND(AW140&lt;&gt;0,BB140&lt;&gt;0),BE140*AO140*AW140,)</f>
        <v>-8676.2166509410636</v>
      </c>
      <c r="BI140" s="15">
        <f ca="1">IF(AND(AV140&lt;&gt;0,BA140&lt;&gt;0,AW140&lt;&gt;0,BB140&lt;&gt;0),$AI140-BF140-BG140-BH140-BL140,)</f>
        <v>1473.1106067340006</v>
      </c>
      <c r="BJ140" s="15">
        <f ca="1">IF(OR(AV140=0,BA140=0,AW140=0,BB140=0),$AI140-BF140-BG140-BH140-BL140,)</f>
        <v>0</v>
      </c>
      <c r="BK140" s="15">
        <f ca="1">SUM(BF140:BJ140)</f>
        <v>-112551.15335415298</v>
      </c>
      <c r="BL140" s="15">
        <f ca="1">IF($V140&lt;&gt;0,IF($V140&gt;0,$W140/$V140,-$W140/$V140))*$AD140</f>
        <v>350316.25335415261</v>
      </c>
      <c r="BM140" s="15">
        <f ca="1">SUM(BK140:BL140)</f>
        <v>237765.09999999963</v>
      </c>
      <c r="BN140" s="16">
        <f ca="1">_xll.DBRW($B$3,$R$37,$R$38,$R$40,$R$41,$R$42,$Q140,BN$2,BN$4,BN$3)</f>
        <v>0.13677369540643208</v>
      </c>
      <c r="BO140" s="16">
        <f ca="1">_xll.DBRW($B$3,$R$37,$R$38,$R$40,$R$41,$R$42,$Q140,BO$2,BO$4,BO$3)</f>
        <v>0.12483076342249001</v>
      </c>
      <c r="BP140" s="17">
        <f ca="1">-(BN140-BO140)*100</f>
        <v>-1.1942931983942071</v>
      </c>
      <c r="BQ140" s="14">
        <f ca="1">$Z140-$AE140-CK140</f>
        <v>-65590.842214580189</v>
      </c>
      <c r="BR140" s="15">
        <f ca="1">_xll.DBRW($B$3,$R$37,$R$38,$R$40,$R$41,$R$42,$Q140,BR$2,BR$4,BR$3)</f>
        <v>0.66788250147817863</v>
      </c>
      <c r="BS140" s="15">
        <f ca="1">_xll.DBRW($B$3,$R$37,$R$38,$R$40,$R$41,$R$42,$Q140,BS$2,BS$4,BS$3)</f>
        <v>13.78762959595826</v>
      </c>
      <c r="BT140" s="15">
        <f ca="1">_xll.DBRW($B$3,$R$37,$R$38,$R$40,$R$41,$R$42,$Q140,BT$2,BT$4,BT$3)</f>
        <v>67.326663337123819</v>
      </c>
      <c r="BU140" s="15">
        <f ca="1">_xll.DBRW($B$3,$R$37,$R$38,$R$40,$R$41,$R$42,$Q140,BU$2,BU$4,BU$3)</f>
        <v>1124695</v>
      </c>
      <c r="BV140" s="15">
        <f ca="1">_xll.DBRW($B$3,$R$37,$R$38,$R$40,$R$41,$R$42,$Q140,BV$2,BV$4,BV$3)</f>
        <v>81572.759999999995</v>
      </c>
      <c r="BW140" s="15">
        <f ca="1">_xll.DBRW($B$3,$R$37,$R$38,$R$40,$R$41,$R$42,$Q140,BW$2,BW$4,BW$3)</f>
        <v>0.61497936770866701</v>
      </c>
      <c r="BX140" s="15">
        <f ca="1">_xll.DBRW($B$3,$R$37,$R$38,$R$40,$R$41,$R$42,$Q140,BX$2,BX$4,BX$3)</f>
        <v>13.709999892726756</v>
      </c>
      <c r="BY140" s="15">
        <f ca="1">_xll.DBRW($B$3,$R$37,$R$38,$R$40,$R$41,$R$42,$Q140,BY$2,BY$4,BY$3)</f>
        <v>67.542381654584702</v>
      </c>
      <c r="BZ140" s="15">
        <f ca="1">_xll.DBRW($B$3,$R$37,$R$38,$R$40,$R$41,$R$42,$Q140,BZ$2,BZ$4,BZ$3)</f>
        <v>1265264.2200000002</v>
      </c>
      <c r="CA140" s="15">
        <f ca="1">_xll.DBRW($B$3,$R$37,$R$38,$R$40,$R$41,$R$42,$Q140,CA$2,CA$4,CA$3)</f>
        <v>92287.69</v>
      </c>
      <c r="CB140" s="15">
        <f ca="1">BR140-BW140</f>
        <v>5.2903133769511612E-2</v>
      </c>
      <c r="CC140" s="15">
        <f ca="1">BS140-BX140</f>
        <v>7.76297032315032E-2</v>
      </c>
      <c r="CD140" s="15">
        <f ca="1">BT140-BY140</f>
        <v>-0.21571831746088321</v>
      </c>
      <c r="CE140" s="15">
        <f ca="1">IF(AND(BU140&lt;&gt;0,BZ140&lt;&gt;0),-1*CB140*BU140,0)</f>
        <v>-59499.890034900862</v>
      </c>
      <c r="CF140" s="15">
        <f ca="1">IF(AND(BU140&lt;&gt;0,BZ140&lt;&gt;0,BV140&lt;&gt;0,CA140&lt;&gt;0),CC140/BX140*$Z140,)</f>
        <v>-4253.2930265295972</v>
      </c>
      <c r="CG140" s="15">
        <f ca="1">IF(AND(BV140&lt;&gt;0,CA140&lt;&gt;0),CD140*BN140*BV140,)</f>
        <v>-2406.7709569212129</v>
      </c>
      <c r="CH140" s="15">
        <f ca="1">IF(AND(BU140&lt;&gt;0,BZ140&lt;&gt;0,BV140&lt;&gt;0,CA140&lt;&gt;0),$AJ140-CE140-CF140-CG140-CK140,)</f>
        <v>569.1118037714914</v>
      </c>
      <c r="CI140" s="15">
        <f ca="1">IF(OR(BU140=0,BZ140=0,BV140=0,CA140=0),$AJ140-CE140-CF140-CG140-CK140,)</f>
        <v>0</v>
      </c>
      <c r="CJ140" s="15">
        <f ca="1">SUM(CE140:CI140)</f>
        <v>-65590.842214580174</v>
      </c>
      <c r="CK140" s="15">
        <f ca="1">IF($V140&lt;&gt;0,IF($V140&gt;0,$W140/$V140,-$W140/$V140))*$AE140</f>
        <v>92538.122214579984</v>
      </c>
      <c r="CL140" s="15">
        <f ca="1">SUM(CJ140:CK140)</f>
        <v>26947.27999999981</v>
      </c>
      <c r="CM140" s="16">
        <f ca="1">_xll.DBRW($B$3,$R$37,$R$38,$R$40,$R$41,$R$42,$Q140,CM$2,CM$4,CM$3)</f>
        <v>2.073189167541079E-5</v>
      </c>
      <c r="CN140" s="16">
        <f ca="1">_xll.DBRW($B$3,$R$37,$R$38,$R$40,$R$41,$R$42,$Q140,CN$2,CN$4,CN$3)</f>
        <v>0</v>
      </c>
      <c r="CO140" s="17">
        <f ca="1">-(CM140-CN140)*100</f>
        <v>-2.0731891675410791E-3</v>
      </c>
      <c r="CP140" s="14">
        <f ca="1">$AA140-$AF140-DJ140</f>
        <v>-113.86</v>
      </c>
      <c r="CQ140" s="15">
        <f ca="1">_xll.DBRW($B$3,$R$37,$R$38,$R$40,$R$41,$R$42,$Q140,CQ$2,CQ$4,CQ$3)</f>
        <v>0</v>
      </c>
      <c r="CR140" s="15">
        <f ca="1">_xll.DBRW($B$3,$R$37,$R$38,$R$40,$R$41,$R$42,$Q140,CR$2,CR$4,CR$3)</f>
        <v>0</v>
      </c>
      <c r="CS140" s="15">
        <f ca="1">_xll.DBRW($B$3,$R$37,$R$38,$R$40,$R$41,$R$42,$Q140,CS$2,CS$4,CS$3)</f>
        <v>0</v>
      </c>
      <c r="CT140" s="15">
        <f ca="1">_xll.DBRW($B$3,$R$37,$R$38,$R$40,$R$41,$R$42,$Q140,CT$2,CT$4,CT$3)</f>
        <v>0</v>
      </c>
      <c r="CU140" s="15">
        <f ca="1">_xll.DBRW($B$3,$R$37,$R$38,$R$40,$R$41,$R$42,$Q140,CU$2,CU$4,CU$3)</f>
        <v>0</v>
      </c>
      <c r="CV140" s="15">
        <f ca="1">_xll.DBRW($B$3,$R$37,$R$38,$R$40,$R$41,$R$42,$Q140,CV$2,CV$4,CV$3)</f>
        <v>0</v>
      </c>
      <c r="CW140" s="15">
        <f ca="1">_xll.DBRW($B$3,$R$37,$R$38,$R$40,$R$41,$R$42,$Q140,CW$2,CW$4,CW$3)</f>
        <v>0</v>
      </c>
      <c r="CX140" s="15">
        <f ca="1">_xll.DBRW($B$3,$R$37,$R$38,$R$40,$R$41,$R$42,$Q140,CX$2,CX$4,CX$3)</f>
        <v>0</v>
      </c>
      <c r="CY140" s="15">
        <f ca="1">_xll.DBRW($B$3,$R$37,$R$38,$R$40,$R$41,$R$42,$Q140,CY$2,CY$4,CY$3)</f>
        <v>0</v>
      </c>
      <c r="CZ140" s="15">
        <f ca="1">_xll.DBRW($B$3,$R$37,$R$38,$R$40,$R$41,$R$42,$Q140,CZ$2,CZ$4,CZ$3)</f>
        <v>0</v>
      </c>
      <c r="DA140" s="15">
        <f ca="1">CQ140-CV140</f>
        <v>0</v>
      </c>
      <c r="DB140" s="15">
        <f ca="1">CR140-CW140</f>
        <v>0</v>
      </c>
      <c r="DC140" s="15">
        <f ca="1">CS140-CX140</f>
        <v>0</v>
      </c>
      <c r="DD140" s="15">
        <f ca="1">IF(AND(CT140&lt;&gt;0,CY140&lt;&gt;0),-1*DA140*CT140,0)</f>
        <v>0</v>
      </c>
      <c r="DE140" s="15">
        <f ca="1">IF(AND(CT140&lt;&gt;0,CY140&lt;&gt;0,CU140&lt;&gt;0,CZ140&lt;&gt;0),DB140/CW140*$AA140,)</f>
        <v>0</v>
      </c>
      <c r="DF140" s="15">
        <f ca="1">IF(AND(CU140&lt;&gt;0,CZ140&lt;&gt;0),DC140*CM140*CU140,)</f>
        <v>0</v>
      </c>
      <c r="DG140" s="15">
        <f ca="1">IF(AND(CT140&lt;&gt;0,CY140&lt;&gt;0,CU140&lt;&gt;0,CZ140&lt;&gt;0),$AK140-DD140-DE140-DF140-DJ140,)</f>
        <v>0</v>
      </c>
      <c r="DH140" s="15">
        <f ca="1">IF(OR(CT140=0,CY140=0,CU140=0,CZ140=0),$AK140-DD140-DE140-DF140-DJ140,)</f>
        <v>-113.86</v>
      </c>
      <c r="DI140" s="15">
        <f ca="1">SUM(DD140:DH140)</f>
        <v>-113.86</v>
      </c>
      <c r="DJ140" s="15">
        <f ca="1">IF($V140&lt;&gt;0,IF($V140&gt;0,$W140/$V140,-$W140/$V140))*$AF140</f>
        <v>0</v>
      </c>
      <c r="DK140" s="15">
        <f ca="1">SUM(DI140:DJ140)</f>
        <v>-113.86</v>
      </c>
      <c r="DL140" s="16">
        <f ca="1">_xll.DBRW($B$3,$R$37,$R$38,$R$40,$R$41,$R$42,$Q140,DL$2,DL$4,DL$3)</f>
        <v>2.1540755915615229E-3</v>
      </c>
      <c r="DM140" s="16">
        <f ca="1">_xll.DBRW($B$3,$R$37,$R$38,$R$40,$R$41,$R$42,$Q140,DM$2,DM$4,DM$3)</f>
        <v>2.0338726213963323E-3</v>
      </c>
      <c r="DN140" s="17">
        <f ca="1">-(DL140-DM140)*100</f>
        <v>-1.2020297016519061E-2</v>
      </c>
      <c r="DO140" s="14">
        <f ca="1">$AB140-$AG140-EI140</f>
        <v>-660.15732656182058</v>
      </c>
      <c r="DP140" s="15">
        <f ca="1">_xll.DBRW($B$3,$R$37,$R$38,$R$40,$R$41,$R$42,$Q140,DP$2,DP$4,DP$3)</f>
        <v>0</v>
      </c>
      <c r="DQ140" s="15">
        <f ca="1">_xll.DBRW($B$3,$R$37,$R$38,$R$40,$R$41,$R$42,$Q140,DQ$2,DQ$4,DQ$3)</f>
        <v>0</v>
      </c>
      <c r="DR140" s="15">
        <f ca="1">_xll.DBRW($B$3,$R$37,$R$38,$R$40,$R$41,$R$42,$Q140,DR$2,DR$4,DR$3)</f>
        <v>0</v>
      </c>
      <c r="DS140" s="15">
        <f ca="1">_xll.DBRW($B$3,$R$37,$R$38,$R$40,$R$41,$R$42,$Q140,DS$2,DS$4,DS$3)</f>
        <v>0</v>
      </c>
      <c r="DT140" s="15">
        <f ca="1">_xll.DBRW($B$3,$R$37,$R$38,$R$40,$R$41,$R$42,$Q140,DT$2,DT$4,DT$3)</f>
        <v>0</v>
      </c>
      <c r="DU140" s="15">
        <f ca="1">_xll.DBRW($B$3,$R$37,$R$38,$R$40,$R$41,$R$42,$Q140,DU$2,DU$4,DU$3)</f>
        <v>0</v>
      </c>
      <c r="DV140" s="15">
        <f ca="1">_xll.DBRW($B$3,$R$37,$R$38,$R$40,$R$41,$R$42,$Q140,DV$2,DV$4,DV$3)</f>
        <v>0</v>
      </c>
      <c r="DW140" s="15">
        <f ca="1">_xll.DBRW($B$3,$R$37,$R$38,$R$40,$R$41,$R$42,$Q140,DW$2,DW$4,DW$3)</f>
        <v>0</v>
      </c>
      <c r="DX140" s="15">
        <f ca="1">_xll.DBRW($B$3,$R$37,$R$38,$R$40,$R$41,$R$42,$Q140,DX$2,DX$4,DX$3)</f>
        <v>0</v>
      </c>
      <c r="DY140" s="15">
        <f ca="1">_xll.DBRW($B$3,$R$37,$R$38,$R$40,$R$41,$R$42,$Q140,DY$2,DY$4,DY$3)</f>
        <v>0</v>
      </c>
      <c r="DZ140" s="15">
        <f ca="1">DP140-DU140</f>
        <v>0</v>
      </c>
      <c r="EA140" s="15">
        <f ca="1">DQ140-DV140</f>
        <v>0</v>
      </c>
      <c r="EB140" s="15">
        <f ca="1">DR140-DW140</f>
        <v>0</v>
      </c>
      <c r="EC140" s="15">
        <f ca="1">IF(AND(DS140&lt;&gt;0,DX140&lt;&gt;0),-1*DZ140*DS140,0)</f>
        <v>0</v>
      </c>
      <c r="ED140" s="15">
        <f ca="1">IF(AND(DS140&lt;&gt;0,DX140&lt;&gt;0,DT140&lt;&gt;0,DY140&lt;&gt;0),EA140/DV140*$AB140,)</f>
        <v>0</v>
      </c>
      <c r="EE140" s="15">
        <f ca="1">IF(AND(DT140&lt;&gt;0,DY140&lt;&gt;0),EB140*DL140*DT140,)</f>
        <v>0</v>
      </c>
      <c r="EF140" s="15">
        <f ca="1">IF(AND(DS140&lt;&gt;0,DX140&lt;&gt;0,DT140&lt;&gt;0,DY140&lt;&gt;0),$AL140-EC140-ED140-EE140-EI140,)</f>
        <v>0</v>
      </c>
      <c r="EG140" s="15">
        <f ca="1">IF(OR(DS140=0,DX140=0,DT140=0,DY140=0),$AL140-EC140-ED140-EE140-EI140,)</f>
        <v>-660.15732656182058</v>
      </c>
      <c r="EH140" s="15">
        <f ca="1">SUM(EC140:EG140)</f>
        <v>-660.15732656182058</v>
      </c>
      <c r="EI140" s="15">
        <f ca="1">IF($V140&lt;&gt;0,IF($V140&gt;0,$W140/$V140,-$W140/$V140))*$AG140</f>
        <v>1507.7273265618203</v>
      </c>
      <c r="EJ140" s="15">
        <f ca="1">SUM(EH140:EI140)</f>
        <v>847.56999999999971</v>
      </c>
      <c r="EK140" s="16">
        <f ca="1">_xll.DBRW($B$3,$R$37,$R$38,$R$40,$R$41,$R$42,$Q140,EK$2,EK$4,EK$3)</f>
        <v>0.28894454942754011</v>
      </c>
      <c r="EL140" s="16">
        <f ca="1">_xll.DBRW($B$3,$R$37,$R$38,$R$40,$R$41,$R$42,$Q140,EL$2,EL$4,EL$3)</f>
        <v>0.28244866109599664</v>
      </c>
      <c r="EM140" s="17">
        <f ca="1">-(EK140-EL140)*100</f>
        <v>-0.64958883315434646</v>
      </c>
      <c r="EN140" s="14">
        <f ca="1">$AC140-$AH140-FH140</f>
        <v>-35675.560002407117</v>
      </c>
      <c r="EO140" s="15">
        <f ca="1">_xll.DBRW($B$3,$R$37,$R$38,$R$40,$R$41,$R$42,$Q140,EO$2,EO$4,EO$3)</f>
        <v>19.453672402404926</v>
      </c>
      <c r="EP140" s="15">
        <f ca="1">_xll.DBRW($B$3,$R$37,$R$38,$R$40,$R$41,$R$42,$Q140,EP$2,EP$4,EP$3)</f>
        <v>1</v>
      </c>
      <c r="EQ140" s="15">
        <f ca="1">_xll.DBRW($B$3,$R$37,$R$38,$R$40,$R$41,$R$42,$Q140,EQ$2,EQ$4,EQ$3)</f>
        <v>67.326663337123819</v>
      </c>
      <c r="ER140" s="15">
        <f ca="1">_xll.DBRW($B$3,$R$37,$R$38,$R$40,$R$41,$R$42,$Q140,ER$2,ER$4,ER$3)</f>
        <v>81572.759999999995</v>
      </c>
      <c r="ES140" s="15">
        <f ca="1">_xll.DBRW($B$3,$R$37,$R$38,$R$40,$R$41,$R$42,$Q140,ES$2,ES$4,ES$3)</f>
        <v>81572.759999999995</v>
      </c>
      <c r="ET140" s="15">
        <f ca="1">_xll.DBRW($B$3,$R$37,$R$38,$R$40,$R$41,$R$42,$Q140,ET$2,ET$4,ET$3)</f>
        <v>19.077255265572258</v>
      </c>
      <c r="EU140" s="15">
        <f ca="1">_xll.DBRW($B$3,$R$37,$R$38,$R$40,$R$41,$R$42,$Q140,EU$2,EU$4,EU$3)</f>
        <v>1</v>
      </c>
      <c r="EV140" s="15">
        <f ca="1">_xll.DBRW($B$3,$R$37,$R$38,$R$40,$R$41,$R$42,$Q140,EV$2,EV$4,EV$3)</f>
        <v>67.542381654584702</v>
      </c>
      <c r="EW140" s="15">
        <f ca="1">_xll.DBRW($B$3,$R$37,$R$38,$R$40,$R$41,$R$42,$Q140,EW$2,EW$4,EW$3)</f>
        <v>92287.69</v>
      </c>
      <c r="EX140" s="15">
        <f ca="1">_xll.DBRW($B$3,$R$37,$R$38,$R$40,$R$41,$R$42,$Q140,EX$2,EX$4,EX$3)</f>
        <v>92287.69</v>
      </c>
      <c r="EY140" s="15">
        <f ca="1">EO140-ET140</f>
        <v>0.37641713683266786</v>
      </c>
      <c r="EZ140" s="15">
        <f ca="1">EP140-EU140</f>
        <v>0</v>
      </c>
      <c r="FA140" s="15">
        <f ca="1">EQ140-EV140</f>
        <v>-0.21571831746088321</v>
      </c>
      <c r="FB140" s="15">
        <f ca="1">IF(AND(ER140&lt;&gt;0,EW140&lt;&gt;0),-1*EY140*ER140,0)</f>
        <v>-30705.384762738373</v>
      </c>
      <c r="FC140" s="15">
        <f ca="1">IF(AND(ER140&lt;&gt;0,EW140&lt;&gt;0,ES140&lt;&gt;0,EX140&lt;&gt;0),EZ140/EU140*$AC140,)</f>
        <v>0</v>
      </c>
      <c r="FD140" s="15">
        <f ca="1">IF(AND(ES140&lt;&gt;0,EX140&lt;&gt;0),FA140*EK140*ES140,)</f>
        <v>-5084.4816882105351</v>
      </c>
      <c r="FE140" s="15">
        <f ca="1">IF(AND(ER140&lt;&gt;0,EW140&lt;&gt;0,ES140&lt;&gt;0,EX140&lt;&gt;0),$AM140-FB140-FC140-FD140-FH140,)</f>
        <v>114.30644854178536</v>
      </c>
      <c r="FF140" s="15">
        <f ca="1">IF(OR(ER140=0,EW140=0,ES140=0,EX140=0),$AM140-FB140-FC140-FD140-FH140,)</f>
        <v>0</v>
      </c>
      <c r="FG140" s="15">
        <f ca="1">SUM(FB140:FF140)</f>
        <v>-35675.560002407125</v>
      </c>
      <c r="FH140" s="15">
        <f ca="1">IF($V140&lt;&gt;0,IF($V140&gt;0,$W140/$V140,-$W140/$V140))*$AH140</f>
        <v>209381.63000240695</v>
      </c>
      <c r="FI140" s="15">
        <f ca="1">SUM(FG140:FH140)</f>
        <v>173706.06999999983</v>
      </c>
      <c r="FJ140" s="20"/>
      <c r="FK140" s="85">
        <f ca="1">BL140+CK140+DJ140+EI140+FH140</f>
        <v>653743.73289770144</v>
      </c>
      <c r="FL140" s="21"/>
      <c r="FM140" s="22"/>
      <c r="FN140" s="104">
        <f ca="1">_xll.DBRW($B$3,$R$37,$R$38,$R$40,$R$41,$R$42,$Q140,FN$2,FN$4,FN$3)</f>
        <v>434137.30999999959</v>
      </c>
      <c r="FO140" s="105">
        <f ca="1">IF(U140&lt;&gt;0,FN140/U140,0)</f>
        <v>7.9048723723645034E-2</v>
      </c>
      <c r="FP140" s="104">
        <f ca="1">_xll.DBRW($B$3,$R$37,$R$38,$R$40,$R$41,$R$42,$Q140,FP$2,FP$4,FP$3)</f>
        <v>736293.78</v>
      </c>
      <c r="FQ140" s="105">
        <f ca="1">IF(V140&lt;&gt;0,FP140/V140,0)</f>
        <v>0.11812205275729347</v>
      </c>
      <c r="FR140" s="86">
        <f ca="1">FN140-FP140</f>
        <v>-302156.47000000044</v>
      </c>
      <c r="FS140" s="103">
        <f ca="1">(FO140-FQ140)*100</f>
        <v>-3.9073329033648436</v>
      </c>
      <c r="FT140" s="23"/>
      <c r="FV140" s="37"/>
      <c r="FW140" s="37"/>
      <c r="FX140" s="37"/>
      <c r="FY140" s="37"/>
      <c r="FZ140" s="37"/>
      <c r="GA140" s="37"/>
      <c r="GB140" s="37"/>
      <c r="GC140" s="37"/>
      <c r="GD140" s="37"/>
      <c r="GE140" s="37"/>
      <c r="GF140" s="37"/>
      <c r="GG140" s="37"/>
      <c r="GH140" s="37"/>
    </row>
    <row r="141" spans="1:190" ht="15" hidden="1" customHeight="1" x14ac:dyDescent="0.25">
      <c r="A141">
        <f ca="1">IF(ROW()=ROW($A$60),0,1)</f>
        <v>1</v>
      </c>
      <c r="D141" s="30"/>
      <c r="E141" s="30"/>
      <c r="F141" s="30">
        <f ca="1">IF(A141&lt;&gt;0,IF((AO141+BN141+CM141+DL141+EK141)&lt;&gt;0,ROUND((1-(AO141+BN141+CM141+DL141+EK141))-FO141,5),"VERIF. ELIGIBILITE PMM"),"CHECK "&amp;D126)</f>
        <v>0</v>
      </c>
      <c r="G141" s="30"/>
      <c r="H141" s="30"/>
      <c r="I141" s="30"/>
      <c r="J141" s="30">
        <f ca="1">IF(A141&lt;&gt;0,IF((AP141+BO141+CN141+DM141+EL141)&lt;&gt;0,ROUND((1-(AP141+BO141+CN141+DM141+EL141))-FQ141,5),"VERIF. ELIGIBILITE PMM"),"CHECK "&amp;D127)</f>
        <v>0</v>
      </c>
      <c r="K141" s="30">
        <f ca="1">IF(A141&lt;&gt;0,ROUND(W141+AR141+BQ141+CP141+DO141+EN141+FK141-FR141,5),"CHECK ")</f>
        <v>0</v>
      </c>
      <c r="L141" s="4"/>
      <c r="M141" s="9"/>
      <c r="N141" s="10"/>
      <c r="O141" s="9"/>
      <c r="P141" s="11"/>
      <c r="Q141" s="130" t="s">
        <v>355</v>
      </c>
      <c r="R141" s="130"/>
      <c r="S141" s="12"/>
      <c r="T141" s="13"/>
      <c r="U141" s="84">
        <f ca="1">_xll.DBRW($B$3,$R$37,$R$38,$R$40,$R$41,$R$42,$Q141,U$2,U$4,U$3)</f>
        <v>12236703.380000005</v>
      </c>
      <c r="V141" s="84">
        <f ca="1">_xll.DBRW($B$3,$R$37,$R$38,$R$40,$R$41,$R$42,$Q141,V$2,V$4,V$3)</f>
        <v>12909235.825447768</v>
      </c>
      <c r="W141" s="85">
        <f ca="1">U141-V141</f>
        <v>-672532.44544776343</v>
      </c>
      <c r="X141" s="106">
        <f ca="1">IF(V141&lt;&gt;0,W141/V141,0)</f>
        <v>-5.2096998965811055E-2</v>
      </c>
      <c r="Y141" s="15">
        <f ca="1">_xll.DBRW($B$3,$R$37,$R$38,$R$40,$R$41,$R$42,$Q141,Y$2,Y$4,Y$3)</f>
        <v>-5380840.1300000008</v>
      </c>
      <c r="Z141" s="15">
        <f ca="1">_xll.DBRW($B$3,$R$37,$R$38,$R$40,$R$41,$R$42,$Q141,Z$2,Z$4,Z$3)</f>
        <v>-1595497.0100000002</v>
      </c>
      <c r="AA141" s="15">
        <f ca="1">_xll.DBRW($B$3,$R$37,$R$38,$R$40,$R$41,$R$42,$Q141,AA$2,AA$4,AA$3)</f>
        <v>-1833016.070000001</v>
      </c>
      <c r="AB141" s="15">
        <f ca="1">_xll.DBRW($B$3,$R$37,$R$38,$R$40,$R$41,$R$42,$Q141,AB$2,AB$4,AB$3)</f>
        <v>-162325.93000000005</v>
      </c>
      <c r="AC141" s="15">
        <f ca="1">_xll.DBRW($B$3,$R$37,$R$38,$R$40,$R$41,$R$42,$Q141,AC$2,AC$4,AC$3)</f>
        <v>-2772747.1000000006</v>
      </c>
      <c r="AD141" s="15">
        <f ca="1">_xll.DBRW($B$3,$R$37,$R$38,$R$40,$R$41,$R$42,$Q141,AD$2,AD$4,AD$3)</f>
        <v>-6045406.080000001</v>
      </c>
      <c r="AE141" s="15">
        <f ca="1">_xll.DBRW($B$3,$R$37,$R$38,$R$40,$R$41,$R$42,$Q141,AE$2,AE$4,AE$3)</f>
        <v>-1468299.945186734</v>
      </c>
      <c r="AF141" s="15">
        <f ca="1">_xll.DBRW($B$3,$R$37,$R$38,$R$40,$R$41,$R$42,$Q141,AF$2,AF$4,AF$3)</f>
        <v>-1701250.098285594</v>
      </c>
      <c r="AG141" s="15">
        <f ca="1">_xll.DBRW($B$3,$R$37,$R$38,$R$40,$R$41,$R$42,$Q141,AG$2,AG$4,AG$3)</f>
        <v>-608027.84000000008</v>
      </c>
      <c r="AH141" s="15">
        <f ca="1">_xll.DBRW($B$3,$R$37,$R$38,$R$40,$R$41,$R$42,$Q141,AH$2,AH$4,AH$3)</f>
        <v>-3099529.2770833345</v>
      </c>
      <c r="AI141" s="15">
        <f ca="1">Y141-AD141</f>
        <v>664565.95000000019</v>
      </c>
      <c r="AJ141" s="15">
        <f ca="1">Z141-AE141</f>
        <v>-127197.06481326628</v>
      </c>
      <c r="AK141" s="15">
        <f ca="1">AA141-AF141</f>
        <v>-131765.97171440697</v>
      </c>
      <c r="AL141" s="15">
        <f ca="1">AB141-AG141</f>
        <v>445701.91000000003</v>
      </c>
      <c r="AM141" s="15">
        <f ca="1">AC141-AH141</f>
        <v>326782.17708333395</v>
      </c>
      <c r="AN141" s="20"/>
      <c r="AO141" s="16">
        <f ca="1">_xll.DBRW($B$3,$R$37,$R$38,$R$40,$R$41,$R$42,$Q141,AO$2,AO$4,AO$3)</f>
        <v>0.43972955484028409</v>
      </c>
      <c r="AP141" s="16">
        <f ca="1">_xll.DBRW($B$3,$R$37,$R$38,$R$40,$R$41,$R$42,$Q141,AP$2,AP$4,AP$3)</f>
        <v>0.46830084768323682</v>
      </c>
      <c r="AQ141" s="17">
        <f ca="1">-(AO141-AP141)*100</f>
        <v>2.8571292842952731</v>
      </c>
      <c r="AR141" s="14">
        <f ca="1">$Y141-$AD141-BL141</f>
        <v>349618.4357023323</v>
      </c>
      <c r="AS141" s="18">
        <f ca="1">_xll.DBRW($B$3,$R$37,$R$38,$R$40,$R$41,$R$42,$Q141,AS$2,AS$4,AS$3)</f>
        <v>22.923734801018544</v>
      </c>
      <c r="AT141" s="19">
        <f ca="1">_xll.DBRW($B$3,$R$37,$R$38,$R$40,$R$41,$R$42,$Q141,AT$2,AT$4,AT$3)</f>
        <v>4.4631835817171499E-2</v>
      </c>
      <c r="AU141" s="18">
        <f ca="1">_xll.DBRW($B$3,$R$37,$R$38,$R$40,$R$41,$R$42,$Q141,AU$2,AU$4,AU$3)</f>
        <v>2.3267218605014044</v>
      </c>
      <c r="AV141" s="15">
        <f ca="1">_xll.DBRW($B$3,$R$37,$R$38,$R$40,$R$41,$R$42,$Q141,AV$2,AV$4,AV$3)</f>
        <v>234727.89999999997</v>
      </c>
      <c r="AW141" s="15">
        <f ca="1">_xll.DBRW($B$3,$R$37,$R$38,$R$40,$R$41,$R$42,$Q141,AW$2,AW$4,AW$3)</f>
        <v>5259203.34</v>
      </c>
      <c r="AX141" s="18">
        <f ca="1">_xll.DBRW($B$3,$R$37,$R$38,$R$40,$R$41,$R$42,$Q141,AX$2,AX$4,AX$3)</f>
        <v>22.647074835069564</v>
      </c>
      <c r="AY141" s="19">
        <f ca="1">_xll.DBRW($B$3,$R$37,$R$38,$R$40,$R$41,$R$42,$Q141,AY$2,AY$4,AY$3)</f>
        <v>4.5039147336523332E-2</v>
      </c>
      <c r="AZ141" s="18">
        <f ca="1">_xll.DBRW($B$3,$R$37,$R$38,$R$40,$R$41,$R$42,$Q141,AZ$2,AZ$4,AZ$3)</f>
        <v>2.1780975739935222</v>
      </c>
      <c r="BA141" s="15">
        <f ca="1">_xll.DBRW($B$3,$R$37,$R$38,$R$40,$R$41,$R$42,$Q141,BA$2,BA$4,BA$3)</f>
        <v>266939.81999999995</v>
      </c>
      <c r="BB141" s="15">
        <f ca="1">_xll.DBRW($B$3,$R$37,$R$38,$R$40,$R$41,$R$42,$Q141,BB$2,BB$4,BB$3)</f>
        <v>5926840</v>
      </c>
      <c r="BC141" s="18">
        <f ca="1">AS141-AX141</f>
        <v>0.2766599659489799</v>
      </c>
      <c r="BD141" s="18">
        <f ca="1">AT141-AY141</f>
        <v>-4.0731151935183285E-4</v>
      </c>
      <c r="BE141" s="18">
        <f ca="1">AU141-AZ141</f>
        <v>0.14862428650788218</v>
      </c>
      <c r="BF141" s="15">
        <f ca="1">IF(AND(AV141&lt;&gt;0,BA141&lt;&gt;0),-1*BC141*AV141,0)</f>
        <v>-64939.812821275547</v>
      </c>
      <c r="BG141" s="15">
        <f ca="1">IF(AND(AV141&lt;&gt;0,BA141&lt;&gt;0,AW141&lt;&gt;0,BB141&lt;&gt;0),BD141/AY141*$Y141,)</f>
        <v>48661.626570410874</v>
      </c>
      <c r="BH141" s="15">
        <f ca="1">IF(AND(AW141&lt;&gt;0,BB141&lt;&gt;0),BE141*AO141*AW141,)</f>
        <v>343712.55916334188</v>
      </c>
      <c r="BI141" s="15">
        <f ca="1">IF(AND(AV141&lt;&gt;0,BA141&lt;&gt;0,AW141&lt;&gt;0,BB141&lt;&gt;0),$AI141-BF141-BG141-BH141-BL141,)</f>
        <v>22184.062789855059</v>
      </c>
      <c r="BJ141" s="15">
        <f ca="1">IF(OR(AV141=0,BA141=0,AW141=0,BB141=0),$AI141-BF141-BG141-BH141-BL141,)</f>
        <v>0</v>
      </c>
      <c r="BK141" s="15">
        <f ca="1">SUM(BF141:BJ141)</f>
        <v>349618.4357023323</v>
      </c>
      <c r="BL141" s="15">
        <f ca="1">IF($V141&lt;&gt;0,IF($V141&gt;0,$W141/$V141,-$W141/$V141))*$AD141</f>
        <v>314947.51429766789</v>
      </c>
      <c r="BM141" s="15">
        <f ca="1">SUM(BK141:BL141)</f>
        <v>664565.95000000019</v>
      </c>
      <c r="BN141" s="16">
        <f ca="1">_xll.DBRW($B$3,$R$37,$R$38,$R$40,$R$41,$R$42,$Q141,BN$2,BN$4,BN$3)</f>
        <v>0.13038618003993818</v>
      </c>
      <c r="BO141" s="16">
        <f ca="1">_xll.DBRW($B$3,$R$37,$R$38,$R$40,$R$41,$R$42,$Q141,BO$2,BO$4,BO$3)</f>
        <v>0.11374026821109719</v>
      </c>
      <c r="BP141" s="17">
        <f ca="1">-(BN141-BO141)*100</f>
        <v>-1.6645911828840996</v>
      </c>
      <c r="BQ141" s="14">
        <f ca="1">$Z141-$AE141-CK141</f>
        <v>-203691.08553915998</v>
      </c>
      <c r="BR141" s="15">
        <f ca="1">_xll.DBRW($B$3,$R$37,$R$38,$R$40,$R$41,$R$42,$Q141,BR$2,BR$4,BR$3)</f>
        <v>0.3033723754061961</v>
      </c>
      <c r="BS141" s="15">
        <f ca="1">_xll.DBRW($B$3,$R$37,$R$38,$R$40,$R$41,$R$42,$Q141,BS$2,BS$4,BS$3)</f>
        <v>1</v>
      </c>
      <c r="BT141" s="15">
        <f ca="1">_xll.DBRW($B$3,$R$37,$R$38,$R$40,$R$41,$R$42,$Q141,BT$2,BT$4,BT$3)</f>
        <v>2.3267218605014044</v>
      </c>
      <c r="BU141" s="15">
        <f ca="1">_xll.DBRW($B$3,$R$37,$R$38,$R$40,$R$41,$R$42,$Q141,BU$2,BU$4,BU$3)</f>
        <v>5259203.34</v>
      </c>
      <c r="BV141" s="15">
        <f ca="1">_xll.DBRW($B$3,$R$37,$R$38,$R$40,$R$41,$R$42,$Q141,BV$2,BV$4,BV$3)</f>
        <v>5259203.34</v>
      </c>
      <c r="BW141" s="15">
        <f ca="1">_xll.DBRW($B$3,$R$37,$R$38,$R$40,$R$41,$R$42,$Q141,BW$2,BW$4,BW$3)</f>
        <v>0.2477374022559633</v>
      </c>
      <c r="BX141" s="15">
        <f ca="1">_xll.DBRW($B$3,$R$37,$R$38,$R$40,$R$41,$R$42,$Q141,BX$2,BX$4,BX$3)</f>
        <v>1</v>
      </c>
      <c r="BY141" s="15">
        <f ca="1">_xll.DBRW($B$3,$R$37,$R$38,$R$40,$R$41,$R$42,$Q141,BY$2,BY$4,BY$3)</f>
        <v>2.1780975739935222</v>
      </c>
      <c r="BZ141" s="15">
        <f ca="1">_xll.DBRW($B$3,$R$37,$R$38,$R$40,$R$41,$R$42,$Q141,BZ$2,BZ$4,BZ$3)</f>
        <v>5926840</v>
      </c>
      <c r="CA141" s="15">
        <f ca="1">_xll.DBRW($B$3,$R$37,$R$38,$R$40,$R$41,$R$42,$Q141,CA$2,CA$4,CA$3)</f>
        <v>5926840</v>
      </c>
      <c r="CB141" s="15">
        <f ca="1">BR141-BW141</f>
        <v>5.5634973150232803E-2</v>
      </c>
      <c r="CC141" s="15">
        <f ca="1">BS141-BX141</f>
        <v>0</v>
      </c>
      <c r="CD141" s="15">
        <f ca="1">BT141-BY141</f>
        <v>0.14862428650788218</v>
      </c>
      <c r="CE141" s="15">
        <f ca="1">IF(AND(BU141&lt;&gt;0,BZ141&lt;&gt;0),-1*CB141*BU141,0)</f>
        <v>-292595.63661251467</v>
      </c>
      <c r="CF141" s="15">
        <f ca="1">IF(AND(BU141&lt;&gt;0,BZ141&lt;&gt;0,BV141&lt;&gt;0,CA141&lt;&gt;0),CC141/BX141*$Z141,)</f>
        <v>0</v>
      </c>
      <c r="CG141" s="15">
        <f ca="1">IF(AND(BV141&lt;&gt;0,CA141&lt;&gt;0),CD141*BN141*BV141,)</f>
        <v>101915.75055112447</v>
      </c>
      <c r="CH141" s="15">
        <f ca="1">IF(AND(BU141&lt;&gt;0,BZ141&lt;&gt;0,BV141&lt;&gt;0,CA141&lt;&gt;0),$AJ141-CE141-CF141-CG141-CK141,)</f>
        <v>-13011.199477769769</v>
      </c>
      <c r="CI141" s="15">
        <f ca="1">IF(OR(BU141=0,BZ141=0,BV141=0,CA141=0),$AJ141-CE141-CF141-CG141-CK141,)</f>
        <v>0</v>
      </c>
      <c r="CJ141" s="15">
        <f ca="1">SUM(CE141:CI141)</f>
        <v>-203691.08553916001</v>
      </c>
      <c r="CK141" s="15">
        <f ca="1">IF($V141&lt;&gt;0,IF($V141&gt;0,$W141/$V141,-$W141/$V141))*$AE141</f>
        <v>76494.020725893701</v>
      </c>
      <c r="CL141" s="15">
        <f ca="1">SUM(CJ141:CK141)</f>
        <v>-127197.0648132663</v>
      </c>
      <c r="CM141" s="16">
        <f ca="1">_xll.DBRW($B$3,$R$37,$R$38,$R$40,$R$41,$R$42,$Q141,CM$2,CM$4,CM$3)</f>
        <v>0.14979655983129667</v>
      </c>
      <c r="CN141" s="16">
        <f ca="1">_xll.DBRW($B$3,$R$37,$R$38,$R$40,$R$41,$R$42,$Q141,CN$2,CN$4,CN$3)</f>
        <v>0.13178550003184133</v>
      </c>
      <c r="CO141" s="17">
        <f ca="1">-(CM141-CN141)*100</f>
        <v>-1.8011059799455331</v>
      </c>
      <c r="CP141" s="14">
        <f ca="1">$AA141-$AF141-DJ141</f>
        <v>-220395.99632537752</v>
      </c>
      <c r="CQ141" s="15">
        <f ca="1">_xll.DBRW($B$3,$R$37,$R$38,$R$40,$R$41,$R$42,$Q141,CQ$2,CQ$4,CQ$3)</f>
        <v>1.1785327089080722</v>
      </c>
      <c r="CR141" s="15">
        <f ca="1">_xll.DBRW($B$3,$R$37,$R$38,$R$40,$R$41,$R$42,$Q141,CR$2,CR$4,CR$3)</f>
        <v>0.29573632344095674</v>
      </c>
      <c r="CS141" s="15">
        <f ca="1">_xll.DBRW($B$3,$R$37,$R$38,$R$40,$R$41,$R$42,$Q141,CS$2,CS$4,CS$3)</f>
        <v>2.3267218605014044</v>
      </c>
      <c r="CT141" s="15">
        <f ca="1">_xll.DBRW($B$3,$R$37,$R$38,$R$40,$R$41,$R$42,$Q141,CT$2,CT$4,CT$3)</f>
        <v>1555337.46</v>
      </c>
      <c r="CU141" s="15">
        <f ca="1">_xll.DBRW($B$3,$R$37,$R$38,$R$40,$R$41,$R$42,$Q141,CU$2,CU$4,CU$3)</f>
        <v>5259203.34</v>
      </c>
      <c r="CV141" s="15">
        <f ca="1">_xll.DBRW($B$3,$R$37,$R$38,$R$40,$R$41,$R$42,$Q141,CV$2,CV$4,CV$3)</f>
        <v>0.96373646694354564</v>
      </c>
      <c r="CW141" s="15">
        <f ca="1">_xll.DBRW($B$3,$R$37,$R$38,$R$40,$R$41,$R$42,$Q141,CW$2,CW$4,CW$3)</f>
        <v>0.2978424992230696</v>
      </c>
      <c r="CX141" s="15">
        <f ca="1">_xll.DBRW($B$3,$R$37,$R$38,$R$40,$R$41,$R$42,$Q141,CX$2,CX$4,CX$3)</f>
        <v>2.1780975739935222</v>
      </c>
      <c r="CY141" s="15">
        <f ca="1">_xll.DBRW($B$3,$R$37,$R$38,$R$40,$R$41,$R$42,$Q141,CY$2,CY$4,CY$3)</f>
        <v>1765264.8380952578</v>
      </c>
      <c r="CZ141" s="15">
        <f ca="1">_xll.DBRW($B$3,$R$37,$R$38,$R$40,$R$41,$R$42,$Q141,CZ$2,CZ$4,CZ$3)</f>
        <v>5926840</v>
      </c>
      <c r="DA141" s="15">
        <f ca="1">CQ141-CV141</f>
        <v>0.21479624196452651</v>
      </c>
      <c r="DB141" s="15">
        <f ca="1">CR141-CW141</f>
        <v>-2.1061757821128624E-3</v>
      </c>
      <c r="DC141" s="15">
        <f ca="1">CS141-CX141</f>
        <v>0.14862428650788218</v>
      </c>
      <c r="DD141" s="15">
        <f ca="1">IF(AND(CT141&lt;&gt;0,CY141&lt;&gt;0),-1*DA141*CT141,0)</f>
        <v>-334080.64139465208</v>
      </c>
      <c r="DE141" s="15">
        <f ca="1">IF(AND(CT141&lt;&gt;0,CY141&lt;&gt;0,CU141&lt;&gt;0,CZ141&lt;&gt;0),DB141/CW141*$AA141,)</f>
        <v>12962.065739202164</v>
      </c>
      <c r="DF141" s="15">
        <f ca="1">IF(AND(CU141&lt;&gt;0,CZ141&lt;&gt;0),DC141*CM141*CU141,)</f>
        <v>117087.78354045459</v>
      </c>
      <c r="DG141" s="15">
        <f ca="1">IF(AND(CT141&lt;&gt;0,CY141&lt;&gt;0,CU141&lt;&gt;0,CZ141&lt;&gt;0),$AK141-DD141-DE141-DF141-DJ141,)</f>
        <v>-16365.204210382202</v>
      </c>
      <c r="DH141" s="15">
        <f ca="1">IF(OR(CT141=0,CY141=0,CU141=0,CZ141=0),$AK141-DD141-DE141-DF141-DJ141,)</f>
        <v>0</v>
      </c>
      <c r="DI141" s="15">
        <f ca="1">SUM(DD141:DH141)</f>
        <v>-220395.99632537755</v>
      </c>
      <c r="DJ141" s="15">
        <f ca="1">IF($V141&lt;&gt;0,IF($V141&gt;0,$W141/$V141,-$W141/$V141))*$AF141</f>
        <v>88630.024610970548</v>
      </c>
      <c r="DK141" s="15">
        <f ca="1">SUM(DI141:DJ141)</f>
        <v>-131765.971714407</v>
      </c>
      <c r="DL141" s="16">
        <f ca="1">_xll.DBRW($B$3,$R$37,$R$38,$R$40,$R$41,$R$42,$Q141,DL$2,DL$4,DL$3)</f>
        <v>1.326549520398688E-2</v>
      </c>
      <c r="DM141" s="16">
        <f ca="1">_xll.DBRW($B$3,$R$37,$R$38,$R$40,$R$41,$R$42,$Q141,DM$2,DM$4,DM$3)</f>
        <v>4.7100219425955839E-2</v>
      </c>
      <c r="DN141" s="17">
        <f ca="1">-(DL141-DM141)*100</f>
        <v>3.3834724221968959</v>
      </c>
      <c r="DO141" s="14">
        <f ca="1">$AB141-$AG141-EI141</f>
        <v>414025.48424833571</v>
      </c>
      <c r="DP141" s="15">
        <f ca="1">_xll.DBRW($B$3,$R$37,$R$38,$R$40,$R$41,$R$42,$Q141,DP$2,DP$4,DP$3)</f>
        <v>4.9434891243877593E-2</v>
      </c>
      <c r="DQ141" s="15">
        <f ca="1">_xll.DBRW($B$3,$R$37,$R$38,$R$40,$R$41,$R$42,$Q141,DQ$2,DQ$4,DQ$3)</f>
        <v>0.6243589680257543</v>
      </c>
      <c r="DR141" s="15">
        <f ca="1">_xll.DBRW($B$3,$R$37,$R$38,$R$40,$R$41,$R$42,$Q141,DR$2,DR$4,DR$3)</f>
        <v>2.3267218605014044</v>
      </c>
      <c r="DS141" s="15">
        <f ca="1">_xll.DBRW($B$3,$R$37,$R$38,$R$40,$R$41,$R$42,$Q141,DS$2,DS$4,DS$3)</f>
        <v>3283630.77</v>
      </c>
      <c r="DT141" s="15">
        <f ca="1">_xll.DBRW($B$3,$R$37,$R$38,$R$40,$R$41,$R$42,$Q141,DT$2,DT$4,DT$3)</f>
        <v>5259203.34</v>
      </c>
      <c r="DU141" s="15">
        <f ca="1">_xll.DBRW($B$3,$R$37,$R$38,$R$40,$R$41,$R$42,$Q141,DU$2,DU$4,DU$3)</f>
        <v>0.15245097346020284</v>
      </c>
      <c r="DV141" s="15">
        <f ca="1">_xll.DBRW($B$3,$R$37,$R$38,$R$40,$R$41,$R$42,$Q141,DV$2,DV$4,DV$3)</f>
        <v>0.67293026300693115</v>
      </c>
      <c r="DW141" s="15">
        <f ca="1">_xll.DBRW($B$3,$R$37,$R$38,$R$40,$R$41,$R$42,$Q141,DW$2,DW$4,DW$3)</f>
        <v>2.1780975739935222</v>
      </c>
      <c r="DX141" s="15">
        <f ca="1">_xll.DBRW($B$3,$R$37,$R$38,$R$40,$R$41,$R$42,$Q141,DX$2,DX$4,DX$3)</f>
        <v>3988350</v>
      </c>
      <c r="DY141" s="15">
        <f ca="1">_xll.DBRW($B$3,$R$37,$R$38,$R$40,$R$41,$R$42,$Q141,DY$2,DY$4,DY$3)</f>
        <v>5926840</v>
      </c>
      <c r="DZ141" s="15">
        <f ca="1">DP141-DU141</f>
        <v>-0.10301608221632524</v>
      </c>
      <c r="EA141" s="15">
        <f ca="1">DQ141-DV141</f>
        <v>-4.8571294981176849E-2</v>
      </c>
      <c r="EB141" s="15">
        <f ca="1">DR141-DW141</f>
        <v>0.14862428650788218</v>
      </c>
      <c r="EC141" s="15">
        <f ca="1">IF(AND(DS141&lt;&gt;0,DX141&lt;&gt;0),-1*DZ141*DS141,0)</f>
        <v>338266.77737037535</v>
      </c>
      <c r="ED141" s="15">
        <f ca="1">IF(AND(DS141&lt;&gt;0,DX141&lt;&gt;0,DT141&lt;&gt;0,DY141&lt;&gt;0),EA141/DV141*$AB141,)</f>
        <v>11716.489898809408</v>
      </c>
      <c r="EE141" s="15">
        <f ca="1">IF(AND(DT141&lt;&gt;0,DY141&lt;&gt;0),EB141*DL141*DT141,)</f>
        <v>10368.912562148453</v>
      </c>
      <c r="EF141" s="15">
        <f ca="1">IF(AND(DS141&lt;&gt;0,DX141&lt;&gt;0,DT141&lt;&gt;0,DY141&lt;&gt;0),$AL141-EC141-ED141-EE141-EI141,)</f>
        <v>53673.304417002488</v>
      </c>
      <c r="EG141" s="15">
        <f ca="1">IF(OR(DS141=0,DX141=0,DT141=0,DY141=0),$AL141-EC141-ED141-EE141-EI141,)</f>
        <v>0</v>
      </c>
      <c r="EH141" s="15">
        <f ca="1">SUM(EC141:EG141)</f>
        <v>414025.48424833571</v>
      </c>
      <c r="EI141" s="15">
        <f ca="1">IF($V141&lt;&gt;0,IF($V141&gt;0,$W141/$V141,-$W141/$V141))*$AG141</f>
        <v>31676.425751664334</v>
      </c>
      <c r="EJ141" s="15">
        <f ca="1">SUM(EH141:EI141)</f>
        <v>445701.91000000003</v>
      </c>
      <c r="EK141" s="16">
        <f ca="1">_xll.DBRW($B$3,$R$37,$R$38,$R$40,$R$41,$R$42,$Q141,EK$2,EK$4,EK$3)</f>
        <v>0.22659265440166282</v>
      </c>
      <c r="EL141" s="16">
        <f ca="1">_xll.DBRW($B$3,$R$37,$R$38,$R$40,$R$41,$R$42,$Q141,EL$2,EL$4,EL$3)</f>
        <v>0.24010168525802913</v>
      </c>
      <c r="EM141" s="17">
        <f ca="1">-(EK141-EL141)*100</f>
        <v>1.3509030856366318</v>
      </c>
      <c r="EN141" s="14">
        <f ca="1">$AC141-$AH141-FH141</f>
        <v>165306.00354062239</v>
      </c>
      <c r="EO141" s="15">
        <f ca="1">_xll.DBRW($B$3,$R$37,$R$38,$R$40,$R$41,$R$42,$Q141,EO$2,EO$4,EO$3)</f>
        <v>0.5272180824253887</v>
      </c>
      <c r="EP141" s="15">
        <f ca="1">_xll.DBRW($B$3,$R$37,$R$38,$R$40,$R$41,$R$42,$Q141,EP$2,EP$4,EP$3)</f>
        <v>1</v>
      </c>
      <c r="EQ141" s="15">
        <f ca="1">_xll.DBRW($B$3,$R$37,$R$38,$R$40,$R$41,$R$42,$Q141,EQ$2,EQ$4,EQ$3)</f>
        <v>2.3267218605014044</v>
      </c>
      <c r="ER141" s="15">
        <f ca="1">_xll.DBRW($B$3,$R$37,$R$38,$R$40,$R$41,$R$42,$Q141,ER$2,ER$4,ER$3)</f>
        <v>5259203.34</v>
      </c>
      <c r="ES141" s="15">
        <f ca="1">_xll.DBRW($B$3,$R$37,$R$38,$R$40,$R$41,$R$42,$Q141,ES$2,ES$4,ES$3)</f>
        <v>5259203.34</v>
      </c>
      <c r="ET141" s="15">
        <f ca="1">_xll.DBRW($B$3,$R$37,$R$38,$R$40,$R$41,$R$42,$Q141,ET$2,ET$4,ET$3)</f>
        <v>0.52296489817226943</v>
      </c>
      <c r="EU141" s="15">
        <f ca="1">_xll.DBRW($B$3,$R$37,$R$38,$R$40,$R$41,$R$42,$Q141,EU$2,EU$4,EU$3)</f>
        <v>1</v>
      </c>
      <c r="EV141" s="15">
        <f ca="1">_xll.DBRW($B$3,$R$37,$R$38,$R$40,$R$41,$R$42,$Q141,EV$2,EV$4,EV$3)</f>
        <v>2.1780975739935222</v>
      </c>
      <c r="EW141" s="15">
        <f ca="1">_xll.DBRW($B$3,$R$37,$R$38,$R$40,$R$41,$R$42,$Q141,EW$2,EW$4,EW$3)</f>
        <v>5926840</v>
      </c>
      <c r="EX141" s="15">
        <f ca="1">_xll.DBRW($B$3,$R$37,$R$38,$R$40,$R$41,$R$42,$Q141,EX$2,EX$4,EX$3)</f>
        <v>5926840</v>
      </c>
      <c r="EY141" s="15">
        <f ca="1">EO141-ET141</f>
        <v>4.2531842531192687E-3</v>
      </c>
      <c r="EZ141" s="15">
        <f ca="1">EP141-EU141</f>
        <v>0</v>
      </c>
      <c r="FA141" s="15">
        <f ca="1">EQ141-EV141</f>
        <v>0.14862428650788218</v>
      </c>
      <c r="FB141" s="15">
        <f ca="1">IF(AND(ER141&lt;&gt;0,EW141&lt;&gt;0),-1*EY141*ER141,0)</f>
        <v>-22368.360829640264</v>
      </c>
      <c r="FC141" s="15">
        <f ca="1">IF(AND(ER141&lt;&gt;0,EW141&lt;&gt;0,ES141&lt;&gt;0,EX141&lt;&gt;0),EZ141/EU141*$AC141,)</f>
        <v>0</v>
      </c>
      <c r="FD141" s="15">
        <f ca="1">IF(AND(ES141&lt;&gt;0,EX141&lt;&gt;0),FA141*EK141*ES141,)</f>
        <v>177115.09329933103</v>
      </c>
      <c r="FE141" s="15">
        <f ca="1">IF(AND(ER141&lt;&gt;0,EW141&lt;&gt;0,ES141&lt;&gt;0,EX141&lt;&gt;0),$AM141-FB141-FC141-FD141-FH141,)</f>
        <v>10559.271070931602</v>
      </c>
      <c r="FF141" s="15">
        <f ca="1">IF(OR(ER141=0,EW141=0,ES141=0,EX141=0),$AM141-FB141-FC141-FD141-FH141,)</f>
        <v>0</v>
      </c>
      <c r="FG141" s="15">
        <f ca="1">SUM(FB141:FF141)</f>
        <v>165306.00354062236</v>
      </c>
      <c r="FH141" s="15">
        <f ca="1">IF($V141&lt;&gt;0,IF($V141&gt;0,$W141/$V141,-$W141/$V141))*$AH141</f>
        <v>161476.17354271156</v>
      </c>
      <c r="FI141" s="15">
        <f ca="1">SUM(FG141:FH141)</f>
        <v>326782.17708333395</v>
      </c>
      <c r="FJ141" s="20"/>
      <c r="FK141" s="85">
        <f ca="1">BL141+CK141+DJ141+EI141+FH141</f>
        <v>673224.15892890794</v>
      </c>
      <c r="FL141" s="21"/>
      <c r="FM141" s="22"/>
      <c r="FN141" s="104">
        <f ca="1">_xll.DBRW($B$3,$R$37,$R$38,$R$40,$R$41,$R$42,$Q141,FN$2,FN$4,FN$3)</f>
        <v>492277.13999999798</v>
      </c>
      <c r="FO141" s="105">
        <f ca="1">IF(U141&lt;&gt;0,FN141/U141,0)</f>
        <v>4.0229555682831118E-2</v>
      </c>
      <c r="FP141" s="104">
        <f ca="1">_xll.DBRW($B$3,$R$37,$R$38,$R$40,$R$41,$R$42,$Q141,FP$2,FP$4,FP$3)</f>
        <v>-13277.415107892437</v>
      </c>
      <c r="FQ141" s="105">
        <f ca="1">IF(V141&lt;&gt;0,FP141/V141,0)</f>
        <v>-1.0285206101602763E-3</v>
      </c>
      <c r="FR141" s="86">
        <f ca="1">FN141-FP141</f>
        <v>505554.5551078904</v>
      </c>
      <c r="FS141" s="103">
        <f ca="1">(FO141-FQ141)*100</f>
        <v>4.125807629299139</v>
      </c>
      <c r="FT141" s="23"/>
      <c r="FV141" s="37"/>
      <c r="FW141" s="37"/>
      <c r="FX141" s="37"/>
      <c r="FY141" s="37"/>
      <c r="FZ141" s="37"/>
      <c r="GA141" s="37"/>
      <c r="GB141" s="37"/>
      <c r="GC141" s="37"/>
      <c r="GD141" s="37"/>
      <c r="GE141" s="37"/>
      <c r="GF141" s="37"/>
      <c r="GG141" s="37"/>
      <c r="GH141" s="37"/>
    </row>
    <row r="142" spans="1:190" ht="15" hidden="1" customHeight="1" x14ac:dyDescent="0.25">
      <c r="A142">
        <f ca="1">IF(ROW()=ROW($A$60),0,1)</f>
        <v>1</v>
      </c>
      <c r="D142" s="30"/>
      <c r="E142" s="30"/>
      <c r="F142" s="30">
        <f ca="1">IF(A142&lt;&gt;0,IF((AO142+BN142+CM142+DL142+EK142)&lt;&gt;0,ROUND((1-(AO142+BN142+CM142+DL142+EK142))-FO142,5),"VERIF. ELIGIBILITE PMM"),"CHECK "&amp;D127)</f>
        <v>0</v>
      </c>
      <c r="G142" s="30"/>
      <c r="H142" s="30"/>
      <c r="I142" s="30"/>
      <c r="J142" s="30">
        <f ca="1">IF(A142&lt;&gt;0,IF((AP142+BO142+CN142+DM142+EL142)&lt;&gt;0,ROUND((1-(AP142+BO142+CN142+DM142+EL142))-FQ142,5),"VERIF. ELIGIBILITE PMM"),"CHECK "&amp;D128)</f>
        <v>0</v>
      </c>
      <c r="K142" s="30">
        <f ca="1">IF(A142&lt;&gt;0,ROUND(W142+AR142+BQ142+CP142+DO142+EN142+FK142-FR142,5),"CHECK ")</f>
        <v>0</v>
      </c>
      <c r="L142" s="4"/>
      <c r="M142" s="9"/>
      <c r="N142" s="10"/>
      <c r="O142" s="9"/>
      <c r="P142" s="11"/>
      <c r="Q142" s="130" t="s">
        <v>236</v>
      </c>
      <c r="R142" s="130"/>
      <c r="S142" s="12"/>
      <c r="T142" s="13"/>
      <c r="U142" s="84">
        <f ca="1">_xll.DBRW($B$3,$R$37,$R$38,$R$40,$R$41,$R$42,$Q142,U$2,U$4,U$3)</f>
        <v>6390142</v>
      </c>
      <c r="V142" s="84">
        <f ca="1">_xll.DBRW($B$3,$R$37,$R$38,$R$40,$R$41,$R$42,$Q142,V$2,V$4,V$3)</f>
        <v>7060512</v>
      </c>
      <c r="W142" s="85">
        <f ca="1">U142-V142</f>
        <v>-670370</v>
      </c>
      <c r="X142" s="106">
        <f ca="1">IF(V142&lt;&gt;0,W142/V142,0)</f>
        <v>-9.4946372161112388E-2</v>
      </c>
      <c r="Y142" s="15">
        <f ca="1">_xll.DBRW($B$3,$R$37,$R$38,$R$40,$R$41,$R$42,$Q142,Y$2,Y$4,Y$3)</f>
        <v>-2426983</v>
      </c>
      <c r="Z142" s="15">
        <f ca="1">_xll.DBRW($B$3,$R$37,$R$38,$R$40,$R$41,$R$42,$Q142,Z$2,Z$4,Z$3)</f>
        <v>-830620</v>
      </c>
      <c r="AA142" s="15">
        <f ca="1">_xll.DBRW($B$3,$R$37,$R$38,$R$40,$R$41,$R$42,$Q142,AA$2,AA$4,AA$3)</f>
        <v>-620259</v>
      </c>
      <c r="AB142" s="15">
        <f ca="1">_xll.DBRW($B$3,$R$37,$R$38,$R$40,$R$41,$R$42,$Q142,AB$2,AB$4,AB$3)</f>
        <v>-548930</v>
      </c>
      <c r="AC142" s="15">
        <f ca="1">_xll.DBRW($B$3,$R$37,$R$38,$R$40,$R$41,$R$42,$Q142,AC$2,AC$4,AC$3)</f>
        <v>-710077</v>
      </c>
      <c r="AD142" s="15">
        <f ca="1">_xll.DBRW($B$3,$R$37,$R$38,$R$40,$R$41,$R$42,$Q142,AD$2,AD$4,AD$3)</f>
        <v>-2816356</v>
      </c>
      <c r="AE142" s="15">
        <f ca="1">_xll.DBRW($B$3,$R$37,$R$38,$R$40,$R$41,$R$42,$Q142,AE$2,AE$4,AE$3)</f>
        <v>-957177</v>
      </c>
      <c r="AF142" s="15">
        <f ca="1">_xll.DBRW($B$3,$R$37,$R$38,$R$40,$R$41,$R$42,$Q142,AF$2,AF$4,AF$3)</f>
        <v>-838051</v>
      </c>
      <c r="AG142" s="15">
        <f ca="1">_xll.DBRW($B$3,$R$37,$R$38,$R$40,$R$41,$R$42,$Q142,AG$2,AG$4,AG$3)</f>
        <v>-681717</v>
      </c>
      <c r="AH142" s="15">
        <f ca="1">_xll.DBRW($B$3,$R$37,$R$38,$R$40,$R$41,$R$42,$Q142,AH$2,AH$4,AH$3)</f>
        <v>-713148</v>
      </c>
      <c r="AI142" s="15">
        <f ca="1">Y142-AD142</f>
        <v>389373</v>
      </c>
      <c r="AJ142" s="15">
        <f ca="1">Z142-AE142</f>
        <v>126557</v>
      </c>
      <c r="AK142" s="15">
        <f ca="1">AA142-AF142</f>
        <v>217792</v>
      </c>
      <c r="AL142" s="15">
        <f ca="1">AB142-AG142</f>
        <v>132787</v>
      </c>
      <c r="AM142" s="15">
        <f ca="1">AC142-AH142</f>
        <v>3071</v>
      </c>
      <c r="AN142" s="20"/>
      <c r="AO142" s="16">
        <f ca="1">_xll.DBRW($B$3,$R$37,$R$38,$R$40,$R$41,$R$42,$Q142,AO$2,AO$4,AO$3)</f>
        <v>0.3798011061413033</v>
      </c>
      <c r="AP142" s="16">
        <f ca="1">_xll.DBRW($B$3,$R$37,$R$38,$R$40,$R$41,$R$42,$Q142,AP$2,AP$4,AP$3)</f>
        <v>0.39888835257273125</v>
      </c>
      <c r="AQ142" s="17">
        <f ca="1">-(AO142-AP142)*100</f>
        <v>1.9087246431427951</v>
      </c>
      <c r="AR142" s="14">
        <f ca="1">$Y142-$AD142-BL142</f>
        <v>121970.21508581814</v>
      </c>
      <c r="AS142" s="18">
        <f ca="1">_xll.DBRW($B$3,$R$37,$R$38,$R$40,$R$41,$R$42,$Q142,AS$2,AS$4,AS$3)</f>
        <v>14.779121528221804</v>
      </c>
      <c r="AT142" s="19">
        <f ca="1">_xll.DBRW($B$3,$R$37,$R$38,$R$40,$R$41,$R$42,$Q142,AT$2,AT$4,AT$3)</f>
        <v>1.4019584407601551</v>
      </c>
      <c r="AU142" s="18">
        <f ca="1">_xll.DBRW($B$3,$R$37,$R$38,$R$40,$R$41,$R$42,$Q142,AU$2,AU$4,AU$3)</f>
        <v>54.554117506445607</v>
      </c>
      <c r="AV142" s="15">
        <f ca="1">_xll.DBRW($B$3,$R$37,$R$38,$R$40,$R$41,$R$42,$Q142,AV$2,AV$4,AV$3)</f>
        <v>164217</v>
      </c>
      <c r="AW142" s="15">
        <f ca="1">_xll.DBRW($B$3,$R$37,$R$38,$R$40,$R$41,$R$42,$Q142,AW$2,AW$4,AW$3)</f>
        <v>117134</v>
      </c>
      <c r="AX142" s="18">
        <f ca="1">_xll.DBRW($B$3,$R$37,$R$38,$R$40,$R$41,$R$42,$Q142,AX$2,AX$4,AX$3)</f>
        <v>14.588587530820712</v>
      </c>
      <c r="AY142" s="19">
        <f ca="1">_xll.DBRW($B$3,$R$37,$R$38,$R$40,$R$41,$R$42,$Q142,AY$2,AY$4,AY$3)</f>
        <v>1.3500045454227594</v>
      </c>
      <c r="AZ142" s="18">
        <f ca="1">_xll.DBRW($B$3,$R$37,$R$38,$R$40,$R$41,$R$42,$Q142,AZ$2,AZ$4,AZ$3)</f>
        <v>49.37386451842994</v>
      </c>
      <c r="BA142" s="15">
        <f ca="1">_xll.DBRW($B$3,$R$37,$R$38,$R$40,$R$41,$R$42,$Q142,BA$2,BA$4,BA$3)</f>
        <v>193052</v>
      </c>
      <c r="BB142" s="15">
        <f ca="1">_xll.DBRW($B$3,$R$37,$R$38,$R$40,$R$41,$R$42,$Q142,BB$2,BB$4,BB$3)</f>
        <v>143001</v>
      </c>
      <c r="BC142" s="18">
        <f ca="1">AS142-AX142</f>
        <v>0.19053399740109178</v>
      </c>
      <c r="BD142" s="18">
        <f ca="1">AT142-AY142</f>
        <v>5.1953895337395695E-2</v>
      </c>
      <c r="BE142" s="18">
        <f ca="1">AU142-AZ142</f>
        <v>5.1802529880156669</v>
      </c>
      <c r="BF142" s="15">
        <f ca="1">IF(AND(AV142&lt;&gt;0,BA142&lt;&gt;0),-1*BC142*AV142,0)</f>
        <v>-31288.92145121509</v>
      </c>
      <c r="BG142" s="15">
        <f ca="1">IF(AND(AV142&lt;&gt;0,BA142&lt;&gt;0,AW142&lt;&gt;0,BB142&lt;&gt;0),BD142/AY142*$Y142,)</f>
        <v>-93400.589794423722</v>
      </c>
      <c r="BH142" s="15">
        <f ca="1">IF(AND(AW142&lt;&gt;0,BB142&lt;&gt;0),BE142*AO142*AW142,)</f>
        <v>230457.14076719858</v>
      </c>
      <c r="BI142" s="15">
        <f ca="1">IF(AND(AV142&lt;&gt;0,BA142&lt;&gt;0,AW142&lt;&gt;0,BB142&lt;&gt;0),$AI142-BF142-BG142-BH142-BL142,)</f>
        <v>16202.585564258392</v>
      </c>
      <c r="BJ142" s="15">
        <f ca="1">IF(OR(AV142=0,BA142=0,AW142=0,BB142=0),$AI142-BF142-BG142-BH142-BL142,)</f>
        <v>0</v>
      </c>
      <c r="BK142" s="15">
        <f ca="1">SUM(BF142:BJ142)</f>
        <v>121970.21508581816</v>
      </c>
      <c r="BL142" s="15">
        <f ca="1">IF($V142&lt;&gt;0,IF($V142&gt;0,$W142/$V142,-$W142/$V142))*$AD142</f>
        <v>267402.78491418186</v>
      </c>
      <c r="BM142" s="15">
        <f ca="1">SUM(BK142:BL142)</f>
        <v>389373</v>
      </c>
      <c r="BN142" s="16">
        <f ca="1">_xll.DBRW($B$3,$R$37,$R$38,$R$40,$R$41,$R$42,$Q142,BN$2,BN$4,BN$3)</f>
        <v>0.12998459189169817</v>
      </c>
      <c r="BO142" s="16">
        <f ca="1">_xll.DBRW($B$3,$R$37,$R$38,$R$40,$R$41,$R$42,$Q142,BO$2,BO$4,BO$3)</f>
        <v>0.13556764721878525</v>
      </c>
      <c r="BP142" s="17">
        <f ca="1">-(BN142-BO142)*100</f>
        <v>0.55830553270870831</v>
      </c>
      <c r="BQ142" s="14">
        <f ca="1">$Z142-$AE142-CK142</f>
        <v>35676.516333942927</v>
      </c>
      <c r="BR142" s="15">
        <f ca="1">_xll.DBRW($B$3,$R$37,$R$38,$R$40,$R$41,$R$42,$Q142,BR$2,BR$4,BR$3)</f>
        <v>0.32701639176455072</v>
      </c>
      <c r="BS142" s="15">
        <f ca="1">_xll.DBRW($B$3,$R$37,$R$38,$R$40,$R$41,$R$42,$Q142,BS$2,BS$4,BS$3)</f>
        <v>21.684523707890108</v>
      </c>
      <c r="BT142" s="15">
        <f ca="1">_xll.DBRW($B$3,$R$37,$R$38,$R$40,$R$41,$R$42,$Q142,BT$2,BT$4,BT$3)</f>
        <v>54.554117506445607</v>
      </c>
      <c r="BU142" s="15">
        <f ca="1">_xll.DBRW($B$3,$R$37,$R$38,$R$40,$R$41,$R$42,$Q142,BU$2,BU$4,BU$3)</f>
        <v>2539995</v>
      </c>
      <c r="BV142" s="15">
        <f ca="1">_xll.DBRW($B$3,$R$37,$R$38,$R$40,$R$41,$R$42,$Q142,BV$2,BV$4,BV$3)</f>
        <v>117134</v>
      </c>
      <c r="BW142" s="15">
        <f ca="1">_xll.DBRW($B$3,$R$37,$R$38,$R$40,$R$41,$R$42,$Q142,BW$2,BW$4,BW$3)</f>
        <v>0.32149118800095655</v>
      </c>
      <c r="BX142" s="15">
        <f ca="1">_xll.DBRW($B$3,$R$37,$R$38,$R$40,$R$41,$R$42,$Q142,BX$2,BX$4,BX$3)</f>
        <v>20.820162096768556</v>
      </c>
      <c r="BY142" s="15">
        <f ca="1">_xll.DBRW($B$3,$R$37,$R$38,$R$40,$R$41,$R$42,$Q142,BY$2,BY$4,BY$3)</f>
        <v>49.37386451842994</v>
      </c>
      <c r="BZ142" s="15">
        <f ca="1">_xll.DBRW($B$3,$R$37,$R$38,$R$40,$R$41,$R$42,$Q142,BZ$2,BZ$4,BZ$3)</f>
        <v>2977304</v>
      </c>
      <c r="CA142" s="15">
        <f ca="1">_xll.DBRW($B$3,$R$37,$R$38,$R$40,$R$41,$R$42,$Q142,CA$2,CA$4,CA$3)</f>
        <v>143001</v>
      </c>
      <c r="CB142" s="15">
        <f ca="1">BR142-BW142</f>
        <v>5.5252037635941664E-3</v>
      </c>
      <c r="CC142" s="15">
        <f ca="1">BS142-BX142</f>
        <v>0.86436161112155219</v>
      </c>
      <c r="CD142" s="15">
        <f ca="1">BT142-BY142</f>
        <v>5.1802529880156669</v>
      </c>
      <c r="CE142" s="15">
        <f ca="1">IF(AND(BU142&lt;&gt;0,BZ142&lt;&gt;0),-1*CB142*BU142,0)</f>
        <v>-14033.989933510366</v>
      </c>
      <c r="CF142" s="15">
        <f ca="1">IF(AND(BU142&lt;&gt;0,BZ142&lt;&gt;0,BV142&lt;&gt;0,CA142&lt;&gt;0),CC142/BX142*$Z142,)</f>
        <v>-34483.691245670743</v>
      </c>
      <c r="CG142" s="15">
        <f ca="1">IF(AND(BV142&lt;&gt;0,CA142&lt;&gt;0),CD142*BN142*BV142,)</f>
        <v>78872.538564979826</v>
      </c>
      <c r="CH142" s="15">
        <f ca="1">IF(AND(BU142&lt;&gt;0,BZ142&lt;&gt;0,BV142&lt;&gt;0,CA142&lt;&gt;0),$AJ142-CE142-CF142-CG142-CK142,)</f>
        <v>5321.6589481442206</v>
      </c>
      <c r="CI142" s="15">
        <f ca="1">IF(OR(BU142=0,BZ142=0,BV142=0,CA142=0),$AJ142-CE142-CF142-CG142-CK142,)</f>
        <v>0</v>
      </c>
      <c r="CJ142" s="15">
        <f ca="1">SUM(CE142:CI142)</f>
        <v>35676.516333942942</v>
      </c>
      <c r="CK142" s="15">
        <f ca="1">IF($V142&lt;&gt;0,IF($V142&gt;0,$W142/$V142,-$W142/$V142))*$AE142</f>
        <v>90880.483666057073</v>
      </c>
      <c r="CL142" s="15">
        <f ca="1">SUM(CJ142:CK142)</f>
        <v>126557.00000000001</v>
      </c>
      <c r="CM142" s="16">
        <f ca="1">_xll.DBRW($B$3,$R$37,$R$38,$R$40,$R$41,$R$42,$Q142,CM$2,CM$4,CM$3)</f>
        <v>9.7064979150698061E-2</v>
      </c>
      <c r="CN142" s="16">
        <f ca="1">_xll.DBRW($B$3,$R$37,$R$38,$R$40,$R$41,$R$42,$Q142,CN$2,CN$4,CN$3)</f>
        <v>0.11869549970313768</v>
      </c>
      <c r="CO142" s="17">
        <f ca="1">-(CM142-CN142)*100</f>
        <v>2.1630520552439623</v>
      </c>
      <c r="CP142" s="14">
        <f ca="1">$AA142-$AF142-DJ142</f>
        <v>138222.09786400761</v>
      </c>
      <c r="CQ142" s="15">
        <f ca="1">_xll.DBRW($B$3,$R$37,$R$38,$R$40,$R$41,$R$42,$Q142,CQ$2,CQ$4,CQ$3)</f>
        <v>0.59807577155717295</v>
      </c>
      <c r="CR142" s="15">
        <f ca="1">_xll.DBRW($B$3,$R$37,$R$38,$R$40,$R$41,$R$42,$Q142,CR$2,CR$4,CR$3)</f>
        <v>8.8538852937661137</v>
      </c>
      <c r="CS142" s="15">
        <f ca="1">_xll.DBRW($B$3,$R$37,$R$38,$R$40,$R$41,$R$42,$Q142,CS$2,CS$4,CS$3)</f>
        <v>54.554117506445607</v>
      </c>
      <c r="CT142" s="15">
        <f ca="1">_xll.DBRW($B$3,$R$37,$R$38,$R$40,$R$41,$R$42,$Q142,CT$2,CT$4,CT$3)</f>
        <v>1037091</v>
      </c>
      <c r="CU142" s="15">
        <f ca="1">_xll.DBRW($B$3,$R$37,$R$38,$R$40,$R$41,$R$42,$Q142,CU$2,CU$4,CU$3)</f>
        <v>117134</v>
      </c>
      <c r="CV142" s="15">
        <f ca="1">_xll.DBRW($B$3,$R$37,$R$38,$R$40,$R$41,$R$42,$Q142,CV$2,CV$4,CV$3)</f>
        <v>0.68985894971662354</v>
      </c>
      <c r="CW142" s="15">
        <f ca="1">_xll.DBRW($B$3,$R$37,$R$38,$R$40,$R$41,$R$42,$Q142,CW$2,CW$4,CW$3)</f>
        <v>8.4951503835637521</v>
      </c>
      <c r="CX142" s="15">
        <f ca="1">_xll.DBRW($B$3,$R$37,$R$38,$R$40,$R$41,$R$42,$Q142,CX$2,CX$4,CX$3)</f>
        <v>49.37386451842994</v>
      </c>
      <c r="CY142" s="15">
        <f ca="1">_xll.DBRW($B$3,$R$37,$R$38,$R$40,$R$41,$R$42,$Q142,CY$2,CY$4,CY$3)</f>
        <v>1214815</v>
      </c>
      <c r="CZ142" s="15">
        <f ca="1">_xll.DBRW($B$3,$R$37,$R$38,$R$40,$R$41,$R$42,$Q142,CZ$2,CZ$4,CZ$3)</f>
        <v>143001</v>
      </c>
      <c r="DA142" s="15">
        <f ca="1">CQ142-CV142</f>
        <v>-9.1783178159450585E-2</v>
      </c>
      <c r="DB142" s="15">
        <f ca="1">CR142-CW142</f>
        <v>0.35873491020236159</v>
      </c>
      <c r="DC142" s="15">
        <f ca="1">CS142-CX142</f>
        <v>5.1802529880156669</v>
      </c>
      <c r="DD142" s="15">
        <f ca="1">IF(AND(CT142&lt;&gt;0,CY142&lt;&gt;0),-1*DA142*CT142,0)</f>
        <v>95187.50802056276</v>
      </c>
      <c r="DE142" s="15">
        <f ca="1">IF(AND(CT142&lt;&gt;0,CY142&lt;&gt;0,CU142&lt;&gt;0,CZ142&lt;&gt;0),DB142/CW142*$AA142,)</f>
        <v>-26192.421160396611</v>
      </c>
      <c r="DF142" s="15">
        <f ca="1">IF(AND(CU142&lt;&gt;0,CZ142&lt;&gt;0),DC142*CM142*CU142,)</f>
        <v>58897.452382287724</v>
      </c>
      <c r="DG142" s="15">
        <f ca="1">IF(AND(CT142&lt;&gt;0,CY142&lt;&gt;0,CU142&lt;&gt;0,CZ142&lt;&gt;0),$AK142-DD142-DE142-DF142-DJ142,)</f>
        <v>10329.558621553719</v>
      </c>
      <c r="DH142" s="15">
        <f ca="1">IF(OR(CT142=0,CY142=0,CU142=0,CZ142=0),$AK142-DD142-DE142-DF142-DJ142,)</f>
        <v>0</v>
      </c>
      <c r="DI142" s="15">
        <f ca="1">SUM(DD142:DH142)</f>
        <v>138222.09786400758</v>
      </c>
      <c r="DJ142" s="15">
        <f ca="1">IF($V142&lt;&gt;0,IF($V142&gt;0,$W142/$V142,-$W142/$V142))*$AF142</f>
        <v>79569.902135992394</v>
      </c>
      <c r="DK142" s="15">
        <f ca="1">SUM(DI142:DJ142)</f>
        <v>217791.99999999997</v>
      </c>
      <c r="DL142" s="16">
        <f ca="1">_xll.DBRW($B$3,$R$37,$R$38,$R$40,$R$41,$R$42,$Q142,DL$2,DL$4,DL$3)</f>
        <v>8.5902629393838192E-2</v>
      </c>
      <c r="DM142" s="16">
        <f ca="1">_xll.DBRW($B$3,$R$37,$R$38,$R$40,$R$41,$R$42,$Q142,DM$2,DM$4,DM$3)</f>
        <v>9.655347940772567E-2</v>
      </c>
      <c r="DN142" s="17">
        <f ca="1">-(DL142-DM142)*100</f>
        <v>1.0650850013887478</v>
      </c>
      <c r="DO142" s="14">
        <f ca="1">$AB142-$AG142-EI142</f>
        <v>68060.444009442945</v>
      </c>
      <c r="DP142" s="15">
        <f ca="1">_xll.DBRW($B$3,$R$37,$R$38,$R$40,$R$41,$R$42,$Q142,DP$2,DP$4,DP$3)</f>
        <v>4231.8392070484579</v>
      </c>
      <c r="DQ142" s="15">
        <f ca="1">_xll.DBRW($B$3,$R$37,$R$38,$R$40,$R$41,$R$42,$Q142,DQ$2,DQ$4,DQ$3)</f>
        <v>1.1074008034753849E-3</v>
      </c>
      <c r="DR142" s="15">
        <f ca="1">_xll.DBRW($B$3,$R$37,$R$38,$R$40,$R$41,$R$42,$Q142,DR$2,DR$4,DR$3)</f>
        <v>54.554117506445607</v>
      </c>
      <c r="DS142" s="15">
        <f ca="1">_xll.DBRW($B$3,$R$37,$R$38,$R$40,$R$41,$R$42,$Q142,DS$2,DS$4,DS$3)</f>
        <v>129.71428571428572</v>
      </c>
      <c r="DT142" s="15">
        <f ca="1">_xll.DBRW($B$3,$R$37,$R$38,$R$40,$R$41,$R$42,$Q142,DT$2,DT$4,DT$3)</f>
        <v>117134</v>
      </c>
      <c r="DU142" s="15">
        <f ca="1">_xll.DBRW($B$3,$R$37,$R$38,$R$40,$R$41,$R$42,$Q142,DU$2,DU$4,DU$3)</f>
        <v>5243.9769230769234</v>
      </c>
      <c r="DV142" s="15">
        <f ca="1">_xll.DBRW($B$3,$R$37,$R$38,$R$40,$R$41,$R$42,$Q142,DV$2,DV$4,DV$3)</f>
        <v>9.0908455185628072E-4</v>
      </c>
      <c r="DW142" s="15">
        <f ca="1">_xll.DBRW($B$3,$R$37,$R$38,$R$40,$R$41,$R$42,$Q142,DW$2,DW$4,DW$3)</f>
        <v>49.37386451842994</v>
      </c>
      <c r="DX142" s="15">
        <f ca="1">_xll.DBRW($B$3,$R$37,$R$38,$R$40,$R$41,$R$42,$Q142,DX$2,DX$4,DX$3)</f>
        <v>130</v>
      </c>
      <c r="DY142" s="15">
        <f ca="1">_xll.DBRW($B$3,$R$37,$R$38,$R$40,$R$41,$R$42,$Q142,DY$2,DY$4,DY$3)</f>
        <v>143001</v>
      </c>
      <c r="DZ142" s="15">
        <f ca="1">DP142-DU142</f>
        <v>-1012.1377160284655</v>
      </c>
      <c r="EA142" s="15">
        <f ca="1">DQ142-DV142</f>
        <v>1.9831625161910416E-4</v>
      </c>
      <c r="EB142" s="15">
        <f ca="1">DR142-DW142</f>
        <v>5.1802529880156669</v>
      </c>
      <c r="EC142" s="15">
        <f ca="1">IF(AND(DS142&lt;&gt;0,DX142&lt;&gt;0),-1*DZ142*DS142,0)</f>
        <v>131288.72087912096</v>
      </c>
      <c r="ED142" s="15">
        <f ca="1">IF(AND(DS142&lt;&gt;0,DX142&lt;&gt;0,DT142&lt;&gt;0,DY142&lt;&gt;0),EA142/DV142*$AB142,)</f>
        <v>-119748.75139940235</v>
      </c>
      <c r="EE142" s="15">
        <f ca="1">IF(AND(DT142&lt;&gt;0,DY142&lt;&gt;0),EB142*DL142*DT142,)</f>
        <v>52124.319898960268</v>
      </c>
      <c r="EF142" s="15">
        <f ca="1">IF(AND(DS142&lt;&gt;0,DX142&lt;&gt;0,DT142&lt;&gt;0,DY142&lt;&gt;0),$AL142-EC142-ED142-EE142-EI142,)</f>
        <v>4396.1546307640674</v>
      </c>
      <c r="EG142" s="15">
        <f ca="1">IF(OR(DS142=0,DX142=0,DT142=0,DY142=0),$AL142-EC142-ED142-EE142-EI142,)</f>
        <v>0</v>
      </c>
      <c r="EH142" s="15">
        <f ca="1">SUM(EC142:EG142)</f>
        <v>68060.444009442945</v>
      </c>
      <c r="EI142" s="15">
        <f ca="1">IF($V142&lt;&gt;0,IF($V142&gt;0,$W142/$V142,-$W142/$V142))*$AG142</f>
        <v>64726.555990557055</v>
      </c>
      <c r="EJ142" s="15">
        <f ca="1">SUM(EH142:EI142)</f>
        <v>132787</v>
      </c>
      <c r="EK142" s="16">
        <f ca="1">_xll.DBRW($B$3,$R$37,$R$38,$R$40,$R$41,$R$42,$Q142,EK$2,EK$4,EK$3)</f>
        <v>0.11112069184065081</v>
      </c>
      <c r="EL142" s="16">
        <f ca="1">_xll.DBRW($B$3,$R$37,$R$38,$R$40,$R$41,$R$42,$Q142,EL$2,EL$4,EL$3)</f>
        <v>0.1010051395706147</v>
      </c>
      <c r="EM142" s="17">
        <f ca="1">-(EK142-EL142)*100</f>
        <v>-1.0115552270036106</v>
      </c>
      <c r="EN142" s="14">
        <f ca="1">$AC142-$AH142-FH142</f>
        <v>-64639.81541395298</v>
      </c>
      <c r="EO142" s="15">
        <f ca="1">_xll.DBRW($B$3,$R$37,$R$38,$R$40,$R$41,$R$42,$Q142,EO$2,EO$4,EO$3)</f>
        <v>6.0620912800723961</v>
      </c>
      <c r="EP142" s="15">
        <f ca="1">_xll.DBRW($B$3,$R$37,$R$38,$R$40,$R$41,$R$42,$Q142,EP$2,EP$4,EP$3)</f>
        <v>1</v>
      </c>
      <c r="EQ142" s="15">
        <f ca="1">_xll.DBRW($B$3,$R$37,$R$38,$R$40,$R$41,$R$42,$Q142,EQ$2,EQ$4,EQ$3)</f>
        <v>54.554117506445607</v>
      </c>
      <c r="ER142" s="15">
        <f ca="1">_xll.DBRW($B$3,$R$37,$R$38,$R$40,$R$41,$R$42,$Q142,ER$2,ER$4,ER$3)</f>
        <v>117134</v>
      </c>
      <c r="ES142" s="15">
        <f ca="1">_xll.DBRW($B$3,$R$37,$R$38,$R$40,$R$41,$R$42,$Q142,ES$2,ES$4,ES$3)</f>
        <v>117134</v>
      </c>
      <c r="ET142" s="15">
        <f ca="1">_xll.DBRW($B$3,$R$37,$R$38,$R$40,$R$41,$R$42,$Q142,ET$2,ET$4,ET$3)</f>
        <v>4.9870140768246376</v>
      </c>
      <c r="EU142" s="15">
        <f ca="1">_xll.DBRW($B$3,$R$37,$R$38,$R$40,$R$41,$R$42,$Q142,EU$2,EU$4,EU$3)</f>
        <v>1</v>
      </c>
      <c r="EV142" s="15">
        <f ca="1">_xll.DBRW($B$3,$R$37,$R$38,$R$40,$R$41,$R$42,$Q142,EV$2,EV$4,EV$3)</f>
        <v>49.37386451842994</v>
      </c>
      <c r="EW142" s="15">
        <f ca="1">_xll.DBRW($B$3,$R$37,$R$38,$R$40,$R$41,$R$42,$Q142,EW$2,EW$4,EW$3)</f>
        <v>143001</v>
      </c>
      <c r="EX142" s="15">
        <f ca="1">_xll.DBRW($B$3,$R$37,$R$38,$R$40,$R$41,$R$42,$Q142,EX$2,EX$4,EX$3)</f>
        <v>143001</v>
      </c>
      <c r="EY142" s="15">
        <f ca="1">EO142-ET142</f>
        <v>1.0750772032477585</v>
      </c>
      <c r="EZ142" s="15">
        <f ca="1">EP142-EU142</f>
        <v>0</v>
      </c>
      <c r="FA142" s="15">
        <f ca="1">EQ142-EV142</f>
        <v>5.1802529880156669</v>
      </c>
      <c r="FB142" s="15">
        <f ca="1">IF(AND(ER142&lt;&gt;0,EW142&lt;&gt;0),-1*EY142*ER142,0)</f>
        <v>-125928.09312522293</v>
      </c>
      <c r="FC142" s="15">
        <f ca="1">IF(AND(ER142&lt;&gt;0,EW142&lt;&gt;0,ES142&lt;&gt;0,EX142&lt;&gt;0),EZ142/EU142*$AC142,)</f>
        <v>0</v>
      </c>
      <c r="FD142" s="15">
        <f ca="1">IF(AND(ES142&lt;&gt;0,EX142&lt;&gt;0),FA142*EK142*ES142,)</f>
        <v>67426.230486389919</v>
      </c>
      <c r="FE142" s="15">
        <f ca="1">IF(AND(ER142&lt;&gt;0,EW142&lt;&gt;0,ES142&lt;&gt;0,EX142&lt;&gt;0),$AM142-FB142-FC142-FD142-FH142,)</f>
        <v>-6137.9527751199639</v>
      </c>
      <c r="FF142" s="15">
        <f ca="1">IF(OR(ER142=0,EW142=0,ES142=0,EX142=0),$AM142-FB142-FC142-FD142-FH142,)</f>
        <v>0</v>
      </c>
      <c r="FG142" s="15">
        <f ca="1">SUM(FB142:FF142)</f>
        <v>-64639.81541395298</v>
      </c>
      <c r="FH142" s="15">
        <f ca="1">IF($V142&lt;&gt;0,IF($V142&gt;0,$W142/$V142,-$W142/$V142))*$AH142</f>
        <v>67710.81541395298</v>
      </c>
      <c r="FI142" s="15">
        <f ca="1">SUM(FG142:FH142)</f>
        <v>3071</v>
      </c>
      <c r="FJ142" s="20"/>
      <c r="FK142" s="85">
        <f ca="1">BL142+CK142+DJ142+EI142+FH142</f>
        <v>570290.54212074145</v>
      </c>
      <c r="FL142" s="21"/>
      <c r="FM142" s="22"/>
      <c r="FN142" s="104">
        <f ca="1">_xll.DBRW($B$3,$R$37,$R$38,$R$40,$R$41,$R$42,$Q142,FN$2,FN$4,FN$3)</f>
        <v>1253273</v>
      </c>
      <c r="FO142" s="105">
        <f ca="1">IF(U142&lt;&gt;0,FN142/U142,0)</f>
        <v>0.19612600158181148</v>
      </c>
      <c r="FP142" s="104">
        <f ca="1">_xll.DBRW($B$3,$R$37,$R$38,$R$40,$R$41,$R$42,$Q142,FP$2,FP$4,FP$3)</f>
        <v>1054063</v>
      </c>
      <c r="FQ142" s="105">
        <f ca="1">IF(V142&lt;&gt;0,FP142/V142,0)</f>
        <v>0.1492898815270054</v>
      </c>
      <c r="FR142" s="86">
        <f ca="1">FN142-FP142</f>
        <v>199210</v>
      </c>
      <c r="FS142" s="103">
        <f ca="1">(FO142-FQ142)*100</f>
        <v>4.6836120054806081</v>
      </c>
      <c r="FT142" s="23"/>
      <c r="FV142" s="37"/>
      <c r="FW142" s="37"/>
      <c r="FX142" s="37"/>
      <c r="FY142" s="37"/>
      <c r="FZ142" s="37"/>
      <c r="GA142" s="37"/>
      <c r="GB142" s="37"/>
      <c r="GC142" s="37"/>
      <c r="GD142" s="37"/>
      <c r="GE142" s="37"/>
      <c r="GF142" s="37"/>
      <c r="GG142" s="37"/>
      <c r="GH142" s="37"/>
    </row>
    <row r="143" spans="1:190" ht="15" hidden="1" customHeight="1" x14ac:dyDescent="0.25">
      <c r="A143">
        <f ca="1">IF(ROW()=ROW($A$60),0,1)</f>
        <v>1</v>
      </c>
      <c r="D143" s="30"/>
      <c r="E143" s="30"/>
      <c r="F143" s="30">
        <f ca="1">IF(A143&lt;&gt;0,IF((AO143+BN143+CM143+DL143+EK143)&lt;&gt;0,ROUND((1-(AO143+BN143+CM143+DL143+EK143))-FO143,5),"VERIF. ELIGIBILITE PMM"),"CHECK "&amp;D128)</f>
        <v>0</v>
      </c>
      <c r="G143" s="30"/>
      <c r="H143" s="30"/>
      <c r="I143" s="30"/>
      <c r="J143" s="30">
        <f ca="1">IF(A143&lt;&gt;0,IF((AP143+BO143+CN143+DM143+EL143)&lt;&gt;0,ROUND((1-(AP143+BO143+CN143+DM143+EL143))-FQ143,5),"VERIF. ELIGIBILITE PMM"),"CHECK "&amp;D129)</f>
        <v>0</v>
      </c>
      <c r="K143" s="30">
        <f ca="1">IF(A143&lt;&gt;0,ROUND(W143+AR143+BQ143+CP143+DO143+EN143+FK143-FR143,5),"CHECK ")</f>
        <v>0</v>
      </c>
      <c r="L143" s="4"/>
      <c r="M143" s="9"/>
      <c r="N143" s="10"/>
      <c r="O143" s="9"/>
      <c r="P143" s="11"/>
      <c r="Q143" s="130" t="s">
        <v>256</v>
      </c>
      <c r="R143" s="130"/>
      <c r="S143" s="12"/>
      <c r="T143" s="13"/>
      <c r="U143" s="84">
        <f ca="1">_xll.DBRW($B$3,$R$37,$R$38,$R$40,$R$41,$R$42,$Q143,U$2,U$4,U$3)</f>
        <v>3744381.8600000008</v>
      </c>
      <c r="V143" s="84">
        <f ca="1">_xll.DBRW($B$3,$R$37,$R$38,$R$40,$R$41,$R$42,$Q143,V$2,V$4,V$3)</f>
        <v>4388553.7200000007</v>
      </c>
      <c r="W143" s="85">
        <f ca="1">U143-V143</f>
        <v>-644171.85999999987</v>
      </c>
      <c r="X143" s="106">
        <f ca="1">IF(V143&lt;&gt;0,W143/V143,0)</f>
        <v>-0.14678454477253153</v>
      </c>
      <c r="Y143" s="15">
        <f ca="1">_xll.DBRW($B$3,$R$37,$R$38,$R$40,$R$41,$R$42,$Q143,Y$2,Y$4,Y$3)</f>
        <v>-1114851.5499999996</v>
      </c>
      <c r="Z143" s="15">
        <f ca="1">_xll.DBRW($B$3,$R$37,$R$38,$R$40,$R$41,$R$42,$Q143,Z$2,Z$4,Z$3)</f>
        <v>-444271.68</v>
      </c>
      <c r="AA143" s="15">
        <f ca="1">_xll.DBRW($B$3,$R$37,$R$38,$R$40,$R$41,$R$42,$Q143,AA$2,AA$4,AA$3)</f>
        <v>-390238.41000000003</v>
      </c>
      <c r="AB143" s="15">
        <f ca="1">_xll.DBRW($B$3,$R$37,$R$38,$R$40,$R$41,$R$42,$Q143,AB$2,AB$4,AB$3)</f>
        <v>-25117.329999999998</v>
      </c>
      <c r="AC143" s="15">
        <f ca="1">_xll.DBRW($B$3,$R$37,$R$38,$R$40,$R$41,$R$42,$Q143,AC$2,AC$4,AC$3)</f>
        <v>-738474.61999999988</v>
      </c>
      <c r="AD143" s="15">
        <f ca="1">_xll.DBRW($B$3,$R$37,$R$38,$R$40,$R$41,$R$42,$Q143,AD$2,AD$4,AD$3)</f>
        <v>-1318448.02</v>
      </c>
      <c r="AE143" s="15">
        <f ca="1">_xll.DBRW($B$3,$R$37,$R$38,$R$40,$R$41,$R$42,$Q143,AE$2,AE$4,AE$3)</f>
        <v>-486683.46000000008</v>
      </c>
      <c r="AF143" s="15">
        <f ca="1">_xll.DBRW($B$3,$R$37,$R$38,$R$40,$R$41,$R$42,$Q143,AF$2,AF$4,AF$3)</f>
        <v>-453236.14</v>
      </c>
      <c r="AG143" s="15">
        <f ca="1">_xll.DBRW($B$3,$R$37,$R$38,$R$40,$R$41,$R$42,$Q143,AG$2,AG$4,AG$3)</f>
        <v>-33273.760000000002</v>
      </c>
      <c r="AH143" s="15">
        <f ca="1">_xll.DBRW($B$3,$R$37,$R$38,$R$40,$R$41,$R$42,$Q143,AH$2,AH$4,AH$3)</f>
        <v>-881076.00000000047</v>
      </c>
      <c r="AI143" s="15">
        <f ca="1">Y143-AD143</f>
        <v>203596.47000000044</v>
      </c>
      <c r="AJ143" s="15">
        <f ca="1">Z143-AE143</f>
        <v>42411.780000000086</v>
      </c>
      <c r="AK143" s="15">
        <f ca="1">AA143-AF143</f>
        <v>62997.729999999981</v>
      </c>
      <c r="AL143" s="15">
        <f ca="1">AB143-AG143</f>
        <v>8156.4300000000039</v>
      </c>
      <c r="AM143" s="15">
        <f ca="1">AC143-AH143</f>
        <v>142601.38000000059</v>
      </c>
      <c r="AN143" s="20"/>
      <c r="AO143" s="16">
        <f ca="1">_xll.DBRW($B$3,$R$37,$R$38,$R$40,$R$41,$R$42,$Q143,AO$2,AO$4,AO$3)</f>
        <v>0.29773981171888264</v>
      </c>
      <c r="AP143" s="16">
        <f ca="1">_xll.DBRW($B$3,$R$37,$R$38,$R$40,$R$41,$R$42,$Q143,AP$2,AP$4,AP$3)</f>
        <v>0.30042882100119311</v>
      </c>
      <c r="AQ143" s="17">
        <f ca="1">-(AO143-AP143)*100</f>
        <v>0.26890092823104728</v>
      </c>
      <c r="AR143" s="14">
        <f ca="1">$Y143-$AD143-BL143</f>
        <v>10068.677578054892</v>
      </c>
      <c r="AS143" s="18">
        <f ca="1">_xll.DBRW($B$3,$R$37,$R$38,$R$40,$R$41,$R$42,$Q143,AS$2,AS$4,AS$3)</f>
        <v>25.776115838260722</v>
      </c>
      <c r="AT143" s="19">
        <f ca="1">_xll.DBRW($B$3,$R$37,$R$38,$R$40,$R$41,$R$42,$Q143,AT$2,AT$4,AT$3)</f>
        <v>1.1045833040702313</v>
      </c>
      <c r="AU143" s="18">
        <f ca="1">_xll.DBRW($B$3,$R$37,$R$38,$R$40,$R$41,$R$42,$Q143,AU$2,AU$4,AU$3)</f>
        <v>95.626671604150019</v>
      </c>
      <c r="AV143" s="15">
        <f ca="1">_xll.DBRW($B$3,$R$37,$R$38,$R$40,$R$41,$R$42,$Q143,AV$2,AV$4,AV$3)</f>
        <v>43251.34</v>
      </c>
      <c r="AW143" s="15">
        <f ca="1">_xll.DBRW($B$3,$R$37,$R$38,$R$40,$R$41,$R$42,$Q143,AW$2,AW$4,AW$3)</f>
        <v>39156.25</v>
      </c>
      <c r="AX143" s="18">
        <f ca="1">_xll.DBRW($B$3,$R$37,$R$38,$R$40,$R$41,$R$42,$Q143,AX$2,AX$4,AX$3)</f>
        <v>25.758705750327834</v>
      </c>
      <c r="AY143" s="19">
        <f ca="1">_xll.DBRW($B$3,$R$37,$R$38,$R$40,$R$41,$R$42,$Q143,AY$2,AY$4,AY$3)</f>
        <v>1.1260391504639713</v>
      </c>
      <c r="AZ143" s="18">
        <f ca="1">_xll.DBRW($B$3,$R$37,$R$38,$R$40,$R$41,$R$42,$Q143,AZ$2,AZ$4,AZ$3)</f>
        <v>96.54636676830475</v>
      </c>
      <c r="BA143" s="15">
        <f ca="1">_xll.DBRW($B$3,$R$37,$R$38,$R$40,$R$41,$R$42,$Q143,BA$2,BA$4,BA$3)</f>
        <v>51184.56</v>
      </c>
      <c r="BB143" s="15">
        <f ca="1">_xll.DBRW($B$3,$R$37,$R$38,$R$40,$R$41,$R$42,$Q143,BB$2,BB$4,BB$3)</f>
        <v>45455.4</v>
      </c>
      <c r="BC143" s="18">
        <f ca="1">AS143-AX143</f>
        <v>1.7410087932887564E-2</v>
      </c>
      <c r="BD143" s="18">
        <f ca="1">AT143-AY143</f>
        <v>-2.1455846393739986E-2</v>
      </c>
      <c r="BE143" s="18">
        <f ca="1">AU143-AZ143</f>
        <v>-0.91969516415473151</v>
      </c>
      <c r="BF143" s="15">
        <f ca="1">IF(AND(AV143&lt;&gt;0,BA143&lt;&gt;0),-1*BC143*AV143,0)</f>
        <v>-753.00963261521713</v>
      </c>
      <c r="BG143" s="15">
        <f ca="1">IF(AND(AV143&lt;&gt;0,BA143&lt;&gt;0,AW143&lt;&gt;0,BB143&lt;&gt;0),BD143/AY143*$Y143,)</f>
        <v>21242.674909453133</v>
      </c>
      <c r="BH143" s="15">
        <f ca="1">IF(AND(AW143&lt;&gt;0,BB143&lt;&gt;0),BE143*AO143*AW143,)</f>
        <v>-10722.150651962138</v>
      </c>
      <c r="BI143" s="15">
        <f ca="1">IF(AND(AV143&lt;&gt;0,BA143&lt;&gt;0,AW143&lt;&gt;0,BB143&lt;&gt;0),$AI143-BF143-BG143-BH143-BL143,)</f>
        <v>301.16295317912591</v>
      </c>
      <c r="BJ143" s="15">
        <f ca="1">IF(OR(AV143=0,BA143=0,AW143=0,BB143=0),$AI143-BF143-BG143-BH143-BL143,)</f>
        <v>0</v>
      </c>
      <c r="BK143" s="15">
        <f ca="1">SUM(BF143:BJ143)</f>
        <v>10068.677578054905</v>
      </c>
      <c r="BL143" s="15">
        <f ca="1">IF($V143&lt;&gt;0,IF($V143&gt;0,$W143/$V143,-$W143/$V143))*$AD143</f>
        <v>193527.79242194555</v>
      </c>
      <c r="BM143" s="15">
        <f ca="1">SUM(BK143:BL143)</f>
        <v>203596.47000000044</v>
      </c>
      <c r="BN143" s="16">
        <f ca="1">_xll.DBRW($B$3,$R$37,$R$38,$R$40,$R$41,$R$42,$Q143,BN$2,BN$4,BN$3)</f>
        <v>0.1186502062586106</v>
      </c>
      <c r="BO143" s="16">
        <f ca="1">_xll.DBRW($B$3,$R$37,$R$38,$R$40,$R$41,$R$42,$Q143,BO$2,BO$4,BO$3)</f>
        <v>0.11089837132038118</v>
      </c>
      <c r="BP143" s="17">
        <f ca="1">-(BN143-BO143)*100</f>
        <v>-0.77518349382294238</v>
      </c>
      <c r="BQ143" s="14">
        <f ca="1">$Z143-$AE143-CK143</f>
        <v>-29025.830124420478</v>
      </c>
      <c r="BR143" s="15">
        <f ca="1">_xll.DBRW($B$3,$R$37,$R$38,$R$40,$R$41,$R$42,$Q143,BR$2,BR$4,BR$3)</f>
        <v>0.67128981079390393</v>
      </c>
      <c r="BS143" s="15">
        <f ca="1">_xll.DBRW($B$3,$R$37,$R$38,$R$40,$R$41,$R$42,$Q143,BS$2,BS$4,BS$3)</f>
        <v>16.90197605746209</v>
      </c>
      <c r="BT143" s="15">
        <f ca="1">_xll.DBRW($B$3,$R$37,$R$38,$R$40,$R$41,$R$42,$Q143,BT$2,BT$4,BT$3)</f>
        <v>95.626671604150019</v>
      </c>
      <c r="BU143" s="15">
        <f ca="1">_xll.DBRW($B$3,$R$37,$R$38,$R$40,$R$41,$R$42,$Q143,BU$2,BU$4,BU$3)</f>
        <v>661818</v>
      </c>
      <c r="BV143" s="15">
        <f ca="1">_xll.DBRW($B$3,$R$37,$R$38,$R$40,$R$41,$R$42,$Q143,BV$2,BV$4,BV$3)</f>
        <v>39156.25</v>
      </c>
      <c r="BW143" s="15">
        <f ca="1">_xll.DBRW($B$3,$R$37,$R$38,$R$40,$R$41,$R$42,$Q143,BW$2,BW$4,BW$3)</f>
        <v>0.62894120591679203</v>
      </c>
      <c r="BX143" s="15">
        <f ca="1">_xll.DBRW($B$3,$R$37,$R$38,$R$40,$R$41,$R$42,$Q143,BX$2,BX$4,BX$3)</f>
        <v>17.023586196579505</v>
      </c>
      <c r="BY143" s="15">
        <f ca="1">_xll.DBRW($B$3,$R$37,$R$38,$R$40,$R$41,$R$42,$Q143,BY$2,BY$4,BY$3)</f>
        <v>96.54636676830475</v>
      </c>
      <c r="BZ143" s="15">
        <f ca="1">_xll.DBRW($B$3,$R$37,$R$38,$R$40,$R$41,$R$42,$Q143,BZ$2,BZ$4,BZ$3)</f>
        <v>773813.92</v>
      </c>
      <c r="CA143" s="15">
        <f ca="1">_xll.DBRW($B$3,$R$37,$R$38,$R$40,$R$41,$R$42,$Q143,CA$2,CA$4,CA$3)</f>
        <v>45455.4</v>
      </c>
      <c r="CB143" s="15">
        <f ca="1">BR143-BW143</f>
        <v>4.2348604877111895E-2</v>
      </c>
      <c r="CC143" s="15">
        <f ca="1">BS143-BX143</f>
        <v>-0.12161013911741492</v>
      </c>
      <c r="CD143" s="15">
        <f ca="1">BT143-BY143</f>
        <v>-0.91969516415473151</v>
      </c>
      <c r="CE143" s="15">
        <f ca="1">IF(AND(BU143&lt;&gt;0,BZ143&lt;&gt;0),-1*CB143*BU143,0)</f>
        <v>-28027.068982560439</v>
      </c>
      <c r="CF143" s="15">
        <f ca="1">IF(AND(BU143&lt;&gt;0,BZ143&lt;&gt;0,BV143&lt;&gt;0,CA143&lt;&gt;0),CC143/BX143*$Z143,)</f>
        <v>3173.7108848183411</v>
      </c>
      <c r="CG143" s="15">
        <f ca="1">IF(AND(BV143&lt;&gt;0,CA143&lt;&gt;0),CD143*BN143*BV143,)</f>
        <v>-4272.8091317272829</v>
      </c>
      <c r="CH143" s="15">
        <f ca="1">IF(AND(BU143&lt;&gt;0,BZ143&lt;&gt;0,BV143&lt;&gt;0,CA143&lt;&gt;0),$AJ143-CE143-CF143-CG143-CK143,)</f>
        <v>100.33710504889314</v>
      </c>
      <c r="CI143" s="15">
        <f ca="1">IF(OR(BU143=0,BZ143=0,BV143=0,CA143=0),$AJ143-CE143-CF143-CG143-CK143,)</f>
        <v>0</v>
      </c>
      <c r="CJ143" s="15">
        <f ca="1">SUM(CE143:CI143)</f>
        <v>-29025.830124420485</v>
      </c>
      <c r="CK143" s="15">
        <f ca="1">IF($V143&lt;&gt;0,IF($V143&gt;0,$W143/$V143,-$W143/$V143))*$AE143</f>
        <v>71437.610124420564</v>
      </c>
      <c r="CL143" s="15">
        <f ca="1">SUM(CJ143:CK143)</f>
        <v>42411.780000000079</v>
      </c>
      <c r="CM143" s="16">
        <f ca="1">_xll.DBRW($B$3,$R$37,$R$38,$R$40,$R$41,$R$42,$Q143,CM$2,CM$4,CM$3)</f>
        <v>0.1042197149197812</v>
      </c>
      <c r="CN143" s="16">
        <f ca="1">_xll.DBRW($B$3,$R$37,$R$38,$R$40,$R$41,$R$42,$Q143,CN$2,CN$4,CN$3)</f>
        <v>0.10327688093105991</v>
      </c>
      <c r="CO143" s="17">
        <f ca="1">-(CM143-CN143)*100</f>
        <v>-9.4283398872128943E-2</v>
      </c>
      <c r="CP143" s="14">
        <f ca="1">$AA143-$AF143-DJ143</f>
        <v>-3530.3304843593942</v>
      </c>
      <c r="CQ143" s="15">
        <f ca="1">_xll.DBRW($B$3,$R$37,$R$38,$R$40,$R$41,$R$42,$Q143,CQ$2,CQ$4,CQ$3)</f>
        <v>0</v>
      </c>
      <c r="CR143" s="15">
        <f ca="1">_xll.DBRW($B$3,$R$37,$R$38,$R$40,$R$41,$R$42,$Q143,CR$2,CR$4,CR$3)</f>
        <v>0</v>
      </c>
      <c r="CS143" s="15">
        <f ca="1">_xll.DBRW($B$3,$R$37,$R$38,$R$40,$R$41,$R$42,$Q143,CS$2,CS$4,CS$3)</f>
        <v>0</v>
      </c>
      <c r="CT143" s="15">
        <f ca="1">_xll.DBRW($B$3,$R$37,$R$38,$R$40,$R$41,$R$42,$Q143,CT$2,CT$4,CT$3)</f>
        <v>0</v>
      </c>
      <c r="CU143" s="15">
        <f ca="1">_xll.DBRW($B$3,$R$37,$R$38,$R$40,$R$41,$R$42,$Q143,CU$2,CU$4,CU$3)</f>
        <v>0</v>
      </c>
      <c r="CV143" s="15">
        <f ca="1">_xll.DBRW($B$3,$R$37,$R$38,$R$40,$R$41,$R$42,$Q143,CV$2,CV$4,CV$3)</f>
        <v>0</v>
      </c>
      <c r="CW143" s="15">
        <f ca="1">_xll.DBRW($B$3,$R$37,$R$38,$R$40,$R$41,$R$42,$Q143,CW$2,CW$4,CW$3)</f>
        <v>0</v>
      </c>
      <c r="CX143" s="15">
        <f ca="1">_xll.DBRW($B$3,$R$37,$R$38,$R$40,$R$41,$R$42,$Q143,CX$2,CX$4,CX$3)</f>
        <v>0</v>
      </c>
      <c r="CY143" s="15">
        <f ca="1">_xll.DBRW($B$3,$R$37,$R$38,$R$40,$R$41,$R$42,$Q143,CY$2,CY$4,CY$3)</f>
        <v>0</v>
      </c>
      <c r="CZ143" s="15">
        <f ca="1">_xll.DBRW($B$3,$R$37,$R$38,$R$40,$R$41,$R$42,$Q143,CZ$2,CZ$4,CZ$3)</f>
        <v>0</v>
      </c>
      <c r="DA143" s="15">
        <f ca="1">CQ143-CV143</f>
        <v>0</v>
      </c>
      <c r="DB143" s="15">
        <f ca="1">CR143-CW143</f>
        <v>0</v>
      </c>
      <c r="DC143" s="15">
        <f ca="1">CS143-CX143</f>
        <v>0</v>
      </c>
      <c r="DD143" s="15">
        <f ca="1">IF(AND(CT143&lt;&gt;0,CY143&lt;&gt;0),-1*DA143*CT143,0)</f>
        <v>0</v>
      </c>
      <c r="DE143" s="15">
        <f ca="1">IF(AND(CT143&lt;&gt;0,CY143&lt;&gt;0,CU143&lt;&gt;0,CZ143&lt;&gt;0),DB143/CW143*$AA143,)</f>
        <v>0</v>
      </c>
      <c r="DF143" s="15">
        <f ca="1">IF(AND(CU143&lt;&gt;0,CZ143&lt;&gt;0),DC143*CM143*CU143,)</f>
        <v>0</v>
      </c>
      <c r="DG143" s="15">
        <f ca="1">IF(AND(CT143&lt;&gt;0,CY143&lt;&gt;0,CU143&lt;&gt;0,CZ143&lt;&gt;0),$AK143-DD143-DE143-DF143-DJ143,)</f>
        <v>0</v>
      </c>
      <c r="DH143" s="15">
        <f ca="1">IF(OR(CT143=0,CY143=0,CU143=0,CZ143=0),$AK143-DD143-DE143-DF143-DJ143,)</f>
        <v>-3530.3304843593942</v>
      </c>
      <c r="DI143" s="15">
        <f ca="1">SUM(DD143:DH143)</f>
        <v>-3530.3304843593942</v>
      </c>
      <c r="DJ143" s="15">
        <f ca="1">IF($V143&lt;&gt;0,IF($V143&gt;0,$W143/$V143,-$W143/$V143))*$AF143</f>
        <v>66528.060484359376</v>
      </c>
      <c r="DK143" s="15">
        <f ca="1">SUM(DI143:DJ143)</f>
        <v>62997.729999999981</v>
      </c>
      <c r="DL143" s="16">
        <f ca="1">_xll.DBRW($B$3,$R$37,$R$38,$R$40,$R$41,$R$42,$Q143,DL$2,DL$4,DL$3)</f>
        <v>6.708004402093755E-3</v>
      </c>
      <c r="DM143" s="16">
        <f ca="1">_xll.DBRW($B$3,$R$37,$R$38,$R$40,$R$41,$R$42,$Q143,DM$2,DM$4,DM$3)</f>
        <v>7.5819420526541947E-3</v>
      </c>
      <c r="DN143" s="17">
        <f ca="1">-(DL143-DM143)*100</f>
        <v>8.7393765056043973E-2</v>
      </c>
      <c r="DO143" s="14">
        <f ca="1">$AB143-$AG143-EI143</f>
        <v>3272.3562855295349</v>
      </c>
      <c r="DP143" s="15">
        <f ca="1">_xll.DBRW($B$3,$R$37,$R$38,$R$40,$R$41,$R$42,$Q143,DP$2,DP$4,DP$3)</f>
        <v>0</v>
      </c>
      <c r="DQ143" s="15">
        <f ca="1">_xll.DBRW($B$3,$R$37,$R$38,$R$40,$R$41,$R$42,$Q143,DQ$2,DQ$4,DQ$3)</f>
        <v>0</v>
      </c>
      <c r="DR143" s="15">
        <f ca="1">_xll.DBRW($B$3,$R$37,$R$38,$R$40,$R$41,$R$42,$Q143,DR$2,DR$4,DR$3)</f>
        <v>0</v>
      </c>
      <c r="DS143" s="15">
        <f ca="1">_xll.DBRW($B$3,$R$37,$R$38,$R$40,$R$41,$R$42,$Q143,DS$2,DS$4,DS$3)</f>
        <v>0</v>
      </c>
      <c r="DT143" s="15">
        <f ca="1">_xll.DBRW($B$3,$R$37,$R$38,$R$40,$R$41,$R$42,$Q143,DT$2,DT$4,DT$3)</f>
        <v>0</v>
      </c>
      <c r="DU143" s="15">
        <f ca="1">_xll.DBRW($B$3,$R$37,$R$38,$R$40,$R$41,$R$42,$Q143,DU$2,DU$4,DU$3)</f>
        <v>0</v>
      </c>
      <c r="DV143" s="15">
        <f ca="1">_xll.DBRW($B$3,$R$37,$R$38,$R$40,$R$41,$R$42,$Q143,DV$2,DV$4,DV$3)</f>
        <v>0</v>
      </c>
      <c r="DW143" s="15">
        <f ca="1">_xll.DBRW($B$3,$R$37,$R$38,$R$40,$R$41,$R$42,$Q143,DW$2,DW$4,DW$3)</f>
        <v>0</v>
      </c>
      <c r="DX143" s="15">
        <f ca="1">_xll.DBRW($B$3,$R$37,$R$38,$R$40,$R$41,$R$42,$Q143,DX$2,DX$4,DX$3)</f>
        <v>0</v>
      </c>
      <c r="DY143" s="15">
        <f ca="1">_xll.DBRW($B$3,$R$37,$R$38,$R$40,$R$41,$R$42,$Q143,DY$2,DY$4,DY$3)</f>
        <v>0</v>
      </c>
      <c r="DZ143" s="15">
        <f ca="1">DP143-DU143</f>
        <v>0</v>
      </c>
      <c r="EA143" s="15">
        <f ca="1">DQ143-DV143</f>
        <v>0</v>
      </c>
      <c r="EB143" s="15">
        <f ca="1">DR143-DW143</f>
        <v>0</v>
      </c>
      <c r="EC143" s="15">
        <f ca="1">IF(AND(DS143&lt;&gt;0,DX143&lt;&gt;0),-1*DZ143*DS143,0)</f>
        <v>0</v>
      </c>
      <c r="ED143" s="15">
        <f ca="1">IF(AND(DS143&lt;&gt;0,DX143&lt;&gt;0,DT143&lt;&gt;0,DY143&lt;&gt;0),EA143/DV143*$AB143,)</f>
        <v>0</v>
      </c>
      <c r="EE143" s="15">
        <f ca="1">IF(AND(DT143&lt;&gt;0,DY143&lt;&gt;0),EB143*DL143*DT143,)</f>
        <v>0</v>
      </c>
      <c r="EF143" s="15">
        <f ca="1">IF(AND(DS143&lt;&gt;0,DX143&lt;&gt;0,DT143&lt;&gt;0,DY143&lt;&gt;0),$AL143-EC143-ED143-EE143-EI143,)</f>
        <v>0</v>
      </c>
      <c r="EG143" s="15">
        <f ca="1">IF(OR(DS143=0,DX143=0,DT143=0,DY143=0),$AL143-EC143-ED143-EE143-EI143,)</f>
        <v>3272.3562855295349</v>
      </c>
      <c r="EH143" s="15">
        <f ca="1">SUM(EC143:EG143)</f>
        <v>3272.3562855295349</v>
      </c>
      <c r="EI143" s="15">
        <f ca="1">IF($V143&lt;&gt;0,IF($V143&gt;0,$W143/$V143,-$W143/$V143))*$AG143</f>
        <v>4884.073714470469</v>
      </c>
      <c r="EJ143" s="15">
        <f ca="1">SUM(EH143:EI143)</f>
        <v>8156.4300000000039</v>
      </c>
      <c r="EK143" s="16">
        <f ca="1">_xll.DBRW($B$3,$R$37,$R$38,$R$40,$R$41,$R$42,$Q143,EK$2,EK$4,EK$3)</f>
        <v>0.19722203760489324</v>
      </c>
      <c r="EL143" s="16">
        <f ca="1">_xll.DBRW($B$3,$R$37,$R$38,$R$40,$R$41,$R$42,$Q143,EL$2,EL$4,EL$3)</f>
        <v>0.20076682575051172</v>
      </c>
      <c r="EM143" s="17">
        <f ca="1">-(EK143-EL143)*100</f>
        <v>0.35447881456184827</v>
      </c>
      <c r="EN143" s="14">
        <f ca="1">$AC143-$AH143-FH143</f>
        <v>13273.040429997534</v>
      </c>
      <c r="EO143" s="15">
        <f ca="1">_xll.DBRW($B$3,$R$37,$R$38,$R$40,$R$41,$R$42,$Q143,EO$2,EO$4,EO$3)</f>
        <v>18.859687023144453</v>
      </c>
      <c r="EP143" s="15">
        <f ca="1">_xll.DBRW($B$3,$R$37,$R$38,$R$40,$R$41,$R$42,$Q143,EP$2,EP$4,EP$3)</f>
        <v>1</v>
      </c>
      <c r="EQ143" s="15">
        <f ca="1">_xll.DBRW($B$3,$R$37,$R$38,$R$40,$R$41,$R$42,$Q143,EQ$2,EQ$4,EQ$3)</f>
        <v>95.626671604150019</v>
      </c>
      <c r="ER143" s="15">
        <f ca="1">_xll.DBRW($B$3,$R$37,$R$38,$R$40,$R$41,$R$42,$Q143,ER$2,ER$4,ER$3)</f>
        <v>39156.25</v>
      </c>
      <c r="ES143" s="15">
        <f ca="1">_xll.DBRW($B$3,$R$37,$R$38,$R$40,$R$41,$R$42,$Q143,ES$2,ES$4,ES$3)</f>
        <v>39156.25</v>
      </c>
      <c r="ET143" s="15">
        <f ca="1">_xll.DBRW($B$3,$R$37,$R$38,$R$40,$R$41,$R$42,$Q143,ET$2,ET$4,ET$3)</f>
        <v>19.383307593817236</v>
      </c>
      <c r="EU143" s="15">
        <f ca="1">_xll.DBRW($B$3,$R$37,$R$38,$R$40,$R$41,$R$42,$Q143,EU$2,EU$4,EU$3)</f>
        <v>1</v>
      </c>
      <c r="EV143" s="15">
        <f ca="1">_xll.DBRW($B$3,$R$37,$R$38,$R$40,$R$41,$R$42,$Q143,EV$2,EV$4,EV$3)</f>
        <v>96.54636676830475</v>
      </c>
      <c r="EW143" s="15">
        <f ca="1">_xll.DBRW($B$3,$R$37,$R$38,$R$40,$R$41,$R$42,$Q143,EW$2,EW$4,EW$3)</f>
        <v>45455.4</v>
      </c>
      <c r="EX143" s="15">
        <f ca="1">_xll.DBRW($B$3,$R$37,$R$38,$R$40,$R$41,$R$42,$Q143,EX$2,EX$4,EX$3)</f>
        <v>45455.4</v>
      </c>
      <c r="EY143" s="15">
        <f ca="1">EO143-ET143</f>
        <v>-0.523620570672783</v>
      </c>
      <c r="EZ143" s="15">
        <f ca="1">EP143-EU143</f>
        <v>0</v>
      </c>
      <c r="FA143" s="15">
        <f ca="1">EQ143-EV143</f>
        <v>-0.91969516415473151</v>
      </c>
      <c r="FB143" s="15">
        <f ca="1">IF(AND(ER143&lt;&gt;0,EW143&lt;&gt;0),-1*EY143*ER143,0)</f>
        <v>20503.017970406159</v>
      </c>
      <c r="FC143" s="15">
        <f ca="1">IF(AND(ER143&lt;&gt;0,EW143&lt;&gt;0,ES143&lt;&gt;0,EX143&lt;&gt;0),EZ143/EU143*$AC143,)</f>
        <v>0</v>
      </c>
      <c r="FD143" s="15">
        <f ca="1">IF(AND(ES143&lt;&gt;0,EX143&lt;&gt;0),FA143*EK143*ES143,)</f>
        <v>-7102.3232898501101</v>
      </c>
      <c r="FE143" s="15">
        <f ca="1">IF(AND(ER143&lt;&gt;0,EW143&lt;&gt;0,ES143&lt;&gt;0,EX143&lt;&gt;0),$AM143-FB143-FC143-FD143-FH143,)</f>
        <v>-127.65425055850937</v>
      </c>
      <c r="FF143" s="15">
        <f ca="1">IF(OR(ER143=0,EW143=0,ES143=0,EX143=0),$AM143-FB143-FC143-FD143-FH143,)</f>
        <v>0</v>
      </c>
      <c r="FG143" s="15">
        <f ca="1">SUM(FB143:FF143)</f>
        <v>13273.04042999754</v>
      </c>
      <c r="FH143" s="15">
        <f ca="1">IF($V143&lt;&gt;0,IF($V143&gt;0,$W143/$V143,-$W143/$V143))*$AH143</f>
        <v>129328.33957000305</v>
      </c>
      <c r="FI143" s="15">
        <f ca="1">SUM(FG143:FH143)</f>
        <v>142601.38000000059</v>
      </c>
      <c r="FJ143" s="20"/>
      <c r="FK143" s="85">
        <f ca="1">BL143+CK143+DJ143+EI143+FH143</f>
        <v>465705.87631519901</v>
      </c>
      <c r="FL143" s="21"/>
      <c r="FM143" s="22"/>
      <c r="FN143" s="104">
        <f ca="1">_xll.DBRW($B$3,$R$37,$R$38,$R$40,$R$41,$R$42,$Q143,FN$2,FN$4,FN$3)</f>
        <v>1031428.2700000014</v>
      </c>
      <c r="FO143" s="105">
        <f ca="1">IF(U143&lt;&gt;0,FN143/U143,0)</f>
        <v>0.27546022509573881</v>
      </c>
      <c r="FP143" s="104">
        <f ca="1">_xll.DBRW($B$3,$R$37,$R$38,$R$40,$R$41,$R$42,$Q143,FP$2,FP$4,FP$3)</f>
        <v>1215836.3400000001</v>
      </c>
      <c r="FQ143" s="105">
        <f ca="1">IF(V143&lt;&gt;0,FP143/V143,0)</f>
        <v>0.27704715894419996</v>
      </c>
      <c r="FR143" s="86">
        <f ca="1">FN143-FP143</f>
        <v>-184408.06999999867</v>
      </c>
      <c r="FS143" s="103">
        <f ca="1">(FO143-FQ143)*100</f>
        <v>-0.15869338484611473</v>
      </c>
      <c r="FT143" s="23"/>
      <c r="FV143" s="37"/>
      <c r="FW143" s="37"/>
      <c r="FX143" s="37"/>
      <c r="FY143" s="37"/>
      <c r="FZ143" s="37"/>
      <c r="GA143" s="37"/>
      <c r="GB143" s="37"/>
      <c r="GC143" s="37"/>
      <c r="GD143" s="37"/>
      <c r="GE143" s="37"/>
      <c r="GF143" s="37"/>
      <c r="GG143" s="37"/>
      <c r="GH143" s="37"/>
    </row>
    <row r="144" spans="1:190" ht="15" hidden="1" customHeight="1" x14ac:dyDescent="0.25">
      <c r="A144">
        <f ca="1">IF(ROW()=ROW($A$60),0,1)</f>
        <v>1</v>
      </c>
      <c r="D144" s="30"/>
      <c r="E144" s="30"/>
      <c r="F144" s="30">
        <f ca="1">IF(A144&lt;&gt;0,IF((AO144+BN144+CM144+DL144+EK144)&lt;&gt;0,ROUND((1-(AO144+BN144+CM144+DL144+EK144))-FO144,5),"VERIF. ELIGIBILITE PMM"),"CHECK "&amp;D129)</f>
        <v>0</v>
      </c>
      <c r="G144" s="30"/>
      <c r="H144" s="30"/>
      <c r="I144" s="30"/>
      <c r="J144" s="30">
        <f ca="1">IF(A144&lt;&gt;0,IF((AP144+BO144+CN144+DM144+EL144)&lt;&gt;0,ROUND((1-(AP144+BO144+CN144+DM144+EL144))-FQ144,5),"VERIF. ELIGIBILITE PMM"),"CHECK "&amp;D130)</f>
        <v>0</v>
      </c>
      <c r="K144" s="30">
        <f ca="1">IF(A144&lt;&gt;0,ROUND(W144+AR144+BQ144+CP144+DO144+EN144+FK144-FR144,5),"CHECK ")</f>
        <v>0</v>
      </c>
      <c r="L144" s="4"/>
      <c r="M144" s="9"/>
      <c r="N144" s="10"/>
      <c r="O144" s="9"/>
      <c r="P144" s="11"/>
      <c r="Q144" s="130" t="s">
        <v>304</v>
      </c>
      <c r="R144" s="130"/>
      <c r="S144" s="12"/>
      <c r="T144" s="13"/>
      <c r="U144" s="84">
        <f ca="1">_xll.DBRW($B$3,$R$37,$R$38,$R$40,$R$41,$R$42,$Q144,U$2,U$4,U$3)</f>
        <v>4178539.09</v>
      </c>
      <c r="V144" s="84">
        <f ca="1">_xll.DBRW($B$3,$R$37,$R$38,$R$40,$R$41,$R$42,$Q144,V$2,V$4,V$3)</f>
        <v>4822340</v>
      </c>
      <c r="W144" s="85">
        <f ca="1">U144-V144</f>
        <v>-643800.91000000015</v>
      </c>
      <c r="X144" s="106">
        <f ca="1">IF(V144&lt;&gt;0,W144/V144,0)</f>
        <v>-0.13350384045919619</v>
      </c>
      <c r="Y144" s="15">
        <f ca="1">_xll.DBRW($B$3,$R$37,$R$38,$R$40,$R$41,$R$42,$Q144,Y$2,Y$4,Y$3)</f>
        <v>-1220728.3899999999</v>
      </c>
      <c r="Z144" s="15">
        <f ca="1">_xll.DBRW($B$3,$R$37,$R$38,$R$40,$R$41,$R$42,$Q144,Z$2,Z$4,Z$3)</f>
        <v>-651103.48</v>
      </c>
      <c r="AA144" s="15">
        <f ca="1">_xll.DBRW($B$3,$R$37,$R$38,$R$40,$R$41,$R$42,$Q144,AA$2,AA$4,AA$3)</f>
        <v>-370928.3</v>
      </c>
      <c r="AB144" s="15">
        <f ca="1">_xll.DBRW($B$3,$R$37,$R$38,$R$40,$R$41,$R$42,$Q144,AB$2,AB$4,AB$3)</f>
        <v>-342864.34000000008</v>
      </c>
      <c r="AC144" s="15">
        <f ca="1">_xll.DBRW($B$3,$R$37,$R$38,$R$40,$R$41,$R$42,$Q144,AC$2,AC$4,AC$3)</f>
        <v>-878706.52999999968</v>
      </c>
      <c r="AD144" s="15">
        <f ca="1">_xll.DBRW($B$3,$R$37,$R$38,$R$40,$R$41,$R$42,$Q144,AD$2,AD$4,AD$3)</f>
        <v>-1288639</v>
      </c>
      <c r="AE144" s="15">
        <f ca="1">_xll.DBRW($B$3,$R$37,$R$38,$R$40,$R$41,$R$42,$Q144,AE$2,AE$4,AE$3)</f>
        <v>-652334</v>
      </c>
      <c r="AF144" s="15">
        <f ca="1">_xll.DBRW($B$3,$R$37,$R$38,$R$40,$R$41,$R$42,$Q144,AF$2,AF$4,AF$3)</f>
        <v>-485732</v>
      </c>
      <c r="AG144" s="15">
        <f ca="1">_xll.DBRW($B$3,$R$37,$R$38,$R$40,$R$41,$R$42,$Q144,AG$2,AG$4,AG$3)</f>
        <v>-410738</v>
      </c>
      <c r="AH144" s="15">
        <f ca="1">_xll.DBRW($B$3,$R$37,$R$38,$R$40,$R$41,$R$42,$Q144,AH$2,AH$4,AH$3)</f>
        <v>-892656</v>
      </c>
      <c r="AI144" s="15">
        <f ca="1">Y144-AD144</f>
        <v>67910.610000000102</v>
      </c>
      <c r="AJ144" s="15">
        <f ca="1">Z144-AE144</f>
        <v>1230.5200000000186</v>
      </c>
      <c r="AK144" s="15">
        <f ca="1">AA144-AF144</f>
        <v>114803.70000000001</v>
      </c>
      <c r="AL144" s="15">
        <f ca="1">AB144-AG144</f>
        <v>67873.659999999916</v>
      </c>
      <c r="AM144" s="15">
        <f ca="1">AC144-AH144</f>
        <v>13949.470000000321</v>
      </c>
      <c r="AN144" s="20"/>
      <c r="AO144" s="16">
        <f ca="1">_xll.DBRW($B$3,$R$37,$R$38,$R$40,$R$41,$R$42,$Q144,AO$2,AO$4,AO$3)</f>
        <v>0.29214238845375989</v>
      </c>
      <c r="AP144" s="16">
        <f ca="1">_xll.DBRW($B$3,$R$37,$R$38,$R$40,$R$41,$R$42,$Q144,AP$2,AP$4,AP$3)</f>
        <v>0.26722275907546961</v>
      </c>
      <c r="AQ144" s="17">
        <f ca="1">-(AO144-AP144)*100</f>
        <v>-2.4919629378290287</v>
      </c>
      <c r="AR144" s="14">
        <f ca="1">$Y144-$AD144-BL144</f>
        <v>-104127.64546549803</v>
      </c>
      <c r="AS144" s="18">
        <f ca="1">_xll.DBRW($B$3,$R$37,$R$38,$R$40,$R$41,$R$42,$Q144,AS$2,AS$4,AS$3)</f>
        <v>32.5119480694499</v>
      </c>
      <c r="AT144" s="19">
        <f ca="1">_xll.DBRW($B$3,$R$37,$R$38,$R$40,$R$41,$R$42,$Q144,AT$2,AT$4,AT$3)</f>
        <v>2.7348529765243166</v>
      </c>
      <c r="AU144" s="18">
        <f ca="1">_xll.DBRW($B$3,$R$37,$R$38,$R$40,$R$41,$R$42,$Q144,AU$2,AU$4,AU$3)</f>
        <v>304.3563736880057</v>
      </c>
      <c r="AV144" s="15">
        <f ca="1">_xll.DBRW($B$3,$R$37,$R$38,$R$40,$R$41,$R$42,$Q144,AV$2,AV$4,AV$3)</f>
        <v>37547.07</v>
      </c>
      <c r="AW144" s="15">
        <f ca="1">_xll.DBRW($B$3,$R$37,$R$38,$R$40,$R$41,$R$42,$Q144,AW$2,AW$4,AW$3)</f>
        <v>13729.100000000002</v>
      </c>
      <c r="AX144" s="18">
        <f ca="1">_xll.DBRW($B$3,$R$37,$R$38,$R$40,$R$41,$R$42,$Q144,AX$2,AX$4,AX$3)</f>
        <v>32.865940046851549</v>
      </c>
      <c r="AY144" s="19">
        <f ca="1">_xll.DBRW($B$3,$R$37,$R$38,$R$40,$R$41,$R$42,$Q144,AY$2,AY$4,AY$3)</f>
        <v>2.0189090493417901</v>
      </c>
      <c r="AZ144" s="18">
        <f ca="1">_xll.DBRW($B$3,$R$37,$R$38,$R$40,$R$41,$R$42,$Q144,AZ$2,AZ$4,AZ$3)</f>
        <v>248.3072325324419</v>
      </c>
      <c r="BA144" s="15">
        <f ca="1">_xll.DBRW($B$3,$R$37,$R$38,$R$40,$R$41,$R$42,$Q144,BA$2,BA$4,BA$3)</f>
        <v>39208.949999999997</v>
      </c>
      <c r="BB144" s="15">
        <f ca="1">_xll.DBRW($B$3,$R$37,$R$38,$R$40,$R$41,$R$42,$Q144,BB$2,BB$4,BB$3)</f>
        <v>19420.86</v>
      </c>
      <c r="BC144" s="18">
        <f ca="1">AS144-AX144</f>
        <v>-0.35399197740164823</v>
      </c>
      <c r="BD144" s="18">
        <f ca="1">AT144-AY144</f>
        <v>0.71594392718252653</v>
      </c>
      <c r="BE144" s="18">
        <f ca="1">AU144-AZ144</f>
        <v>56.049141155563802</v>
      </c>
      <c r="BF144" s="15">
        <f ca="1">IF(AND(AV144&lt;&gt;0,BA144&lt;&gt;0),-1*BC144*AV144,0)</f>
        <v>13291.361554938105</v>
      </c>
      <c r="BG144" s="15">
        <f ca="1">IF(AND(AV144&lt;&gt;0,BA144&lt;&gt;0,AW144&lt;&gt;0,BB144&lt;&gt;0),BD144/AY144*$Y144,)</f>
        <v>-432893.7342891884</v>
      </c>
      <c r="BH144" s="15">
        <f ca="1">IF(AND(AW144&lt;&gt;0,BB144&lt;&gt;0),BE144*AO144*AW144,)</f>
        <v>224804.81356323417</v>
      </c>
      <c r="BI144" s="15">
        <f ca="1">IF(AND(AV144&lt;&gt;0,BA144&lt;&gt;0,AW144&lt;&gt;0,BB144&lt;&gt;0),$AI144-BF144-BG144-BH144-BL144,)</f>
        <v>90669.913705518062</v>
      </c>
      <c r="BJ144" s="15">
        <f ca="1">IF(OR(AV144=0,BA144=0,AW144=0,BB144=0),$AI144-BF144-BG144-BH144-BL144,)</f>
        <v>0</v>
      </c>
      <c r="BK144" s="15">
        <f ca="1">SUM(BF144:BJ144)</f>
        <v>-104127.64546549809</v>
      </c>
      <c r="BL144" s="15">
        <f ca="1">IF($V144&lt;&gt;0,IF($V144&gt;0,$W144/$V144,-$W144/$V144))*$AD144</f>
        <v>172038.25546549814</v>
      </c>
      <c r="BM144" s="15">
        <f ca="1">SUM(BK144:BL144)</f>
        <v>67910.610000000044</v>
      </c>
      <c r="BN144" s="16">
        <f ca="1">_xll.DBRW($B$3,$R$37,$R$38,$R$40,$R$41,$R$42,$Q144,BN$2,BN$4,BN$3)</f>
        <v>0.15582084215945435</v>
      </c>
      <c r="BO144" s="16">
        <f ca="1">_xll.DBRW($B$3,$R$37,$R$38,$R$40,$R$41,$R$42,$Q144,BO$2,BO$4,BO$3)</f>
        <v>0.13527333203382591</v>
      </c>
      <c r="BP144" s="17">
        <f ca="1">-(BN144-BO144)*100</f>
        <v>-2.0547510125628445</v>
      </c>
      <c r="BQ144" s="14">
        <f ca="1">$Z144-$AE144-CK144</f>
        <v>-85858.574262109265</v>
      </c>
      <c r="BR144" s="15">
        <f ca="1">_xll.DBRW($B$3,$R$37,$R$38,$R$40,$R$41,$R$42,$Q144,BR$2,BR$4,BR$3)</f>
        <v>0.51828761425788794</v>
      </c>
      <c r="BS144" s="15">
        <f ca="1">_xll.DBRW($B$3,$R$37,$R$38,$R$40,$R$41,$R$42,$Q144,BS$2,BS$4,BS$3)</f>
        <v>91.50337604067272</v>
      </c>
      <c r="BT144" s="15">
        <f ca="1">_xll.DBRW($B$3,$R$37,$R$38,$R$40,$R$41,$R$42,$Q144,BT$2,BT$4,BT$3)</f>
        <v>304.3563736880057</v>
      </c>
      <c r="BU144" s="15">
        <f ca="1">_xll.DBRW($B$3,$R$37,$R$38,$R$40,$R$41,$R$42,$Q144,BU$2,BU$4,BU$3)</f>
        <v>1256259</v>
      </c>
      <c r="BV144" s="15">
        <f ca="1">_xll.DBRW($B$3,$R$37,$R$38,$R$40,$R$41,$R$42,$Q144,BV$2,BV$4,BV$3)</f>
        <v>13729.100000000002</v>
      </c>
      <c r="BW144" s="15">
        <f ca="1">_xll.DBRW($B$3,$R$37,$R$38,$R$40,$R$41,$R$42,$Q144,BW$2,BW$4,BW$3)</f>
        <v>0.47116767364509332</v>
      </c>
      <c r="BX144" s="15">
        <f ca="1">_xll.DBRW($B$3,$R$37,$R$38,$R$40,$R$41,$R$42,$Q144,BX$2,BX$4,BX$3)</f>
        <v>71.289582438676774</v>
      </c>
      <c r="BY144" s="15">
        <f ca="1">_xll.DBRW($B$3,$R$37,$R$38,$R$40,$R$41,$R$42,$Q144,BY$2,BY$4,BY$3)</f>
        <v>248.3072325324419</v>
      </c>
      <c r="BZ144" s="15">
        <f ca="1">_xll.DBRW($B$3,$R$37,$R$38,$R$40,$R$41,$R$42,$Q144,BZ$2,BZ$4,BZ$3)</f>
        <v>1384505.0000000002</v>
      </c>
      <c r="CA144" s="15">
        <f ca="1">_xll.DBRW($B$3,$R$37,$R$38,$R$40,$R$41,$R$42,$Q144,CA$2,CA$4,CA$3)</f>
        <v>19420.86</v>
      </c>
      <c r="CB144" s="15">
        <f ca="1">BR144-BW144</f>
        <v>4.711994061279462E-2</v>
      </c>
      <c r="CC144" s="15">
        <f ca="1">BS144-BX144</f>
        <v>20.213793601995945</v>
      </c>
      <c r="CD144" s="15">
        <f ca="1">BT144-BY144</f>
        <v>56.049141155563802</v>
      </c>
      <c r="CE144" s="15">
        <f ca="1">IF(AND(BU144&lt;&gt;0,BZ144&lt;&gt;0),-1*CB144*BU144,0)</f>
        <v>-59194.849474288756</v>
      </c>
      <c r="CF144" s="15">
        <f ca="1">IF(AND(BU144&lt;&gt;0,BZ144&lt;&gt;0,BV144&lt;&gt;0,CA144&lt;&gt;0),CC144/BX144*$Z144,)</f>
        <v>-184617.03530922777</v>
      </c>
      <c r="CG144" s="15">
        <f ca="1">IF(AND(BV144&lt;&gt;0,CA144&lt;&gt;0),CD144*BN144*BV144,)</f>
        <v>119904.80243666074</v>
      </c>
      <c r="CH144" s="15">
        <f ca="1">IF(AND(BU144&lt;&gt;0,BZ144&lt;&gt;0,BV144&lt;&gt;0,CA144&lt;&gt;0),$AJ144-CE144-CF144-CG144-CK144,)</f>
        <v>38048.508084746514</v>
      </c>
      <c r="CI144" s="15">
        <f ca="1">IF(OR(BU144=0,BZ144=0,BV144=0,CA144=0),$AJ144-CE144-CF144-CG144-CK144,)</f>
        <v>0</v>
      </c>
      <c r="CJ144" s="15">
        <f ca="1">SUM(CE144:CI144)</f>
        <v>-85858.574262109265</v>
      </c>
      <c r="CK144" s="15">
        <f ca="1">IF($V144&lt;&gt;0,IF($V144&gt;0,$W144/$V144,-$W144/$V144))*$AE144</f>
        <v>87089.094262109284</v>
      </c>
      <c r="CL144" s="15">
        <f ca="1">SUM(CJ144:CK144)</f>
        <v>1230.5200000000186</v>
      </c>
      <c r="CM144" s="16">
        <f ca="1">_xll.DBRW($B$3,$R$37,$R$38,$R$40,$R$41,$R$42,$Q144,CM$2,CM$4,CM$3)</f>
        <v>8.8769852814754927E-2</v>
      </c>
      <c r="CN144" s="16">
        <f ca="1">_xll.DBRW($B$3,$R$37,$R$38,$R$40,$R$41,$R$42,$Q144,CN$2,CN$4,CN$3)</f>
        <v>0.10072537398856157</v>
      </c>
      <c r="CO144" s="17">
        <f ca="1">-(CM144-CN144)*100</f>
        <v>1.1955521173806647</v>
      </c>
      <c r="CP144" s="14">
        <f ca="1">$AA144-$AF144-DJ144</f>
        <v>49956.612566073723</v>
      </c>
      <c r="CQ144" s="15">
        <f ca="1">_xll.DBRW($B$3,$R$37,$R$38,$R$40,$R$41,$R$42,$Q144,CQ$2,CQ$4,CQ$3)</f>
        <v>0.83456885398971759</v>
      </c>
      <c r="CR144" s="15">
        <f ca="1">_xll.DBRW($B$3,$R$37,$R$38,$R$40,$R$41,$R$42,$Q144,CR$2,CR$4,CR$3)</f>
        <v>32.373207275058085</v>
      </c>
      <c r="CS144" s="15">
        <f ca="1">_xll.DBRW($B$3,$R$37,$R$38,$R$40,$R$41,$R$42,$Q144,CS$2,CS$4,CS$3)</f>
        <v>304.3563736880057</v>
      </c>
      <c r="CT144" s="15">
        <f ca="1">_xll.DBRW($B$3,$R$37,$R$38,$R$40,$R$41,$R$42,$Q144,CT$2,CT$4,CT$3)</f>
        <v>444455</v>
      </c>
      <c r="CU144" s="15">
        <f ca="1">_xll.DBRW($B$3,$R$37,$R$38,$R$40,$R$41,$R$42,$Q144,CU$2,CU$4,CU$3)</f>
        <v>13729.100000000002</v>
      </c>
      <c r="CV144" s="15">
        <f ca="1">_xll.DBRW($B$3,$R$37,$R$38,$R$40,$R$41,$R$42,$Q144,CV$2,CV$4,CV$3)</f>
        <v>1.0104075312317464</v>
      </c>
      <c r="CW144" s="15">
        <f ca="1">_xll.DBRW($B$3,$R$37,$R$38,$R$40,$R$41,$R$42,$Q144,CW$2,CW$4,CW$3)</f>
        <v>24.753218961467205</v>
      </c>
      <c r="CX144" s="15">
        <f ca="1">_xll.DBRW($B$3,$R$37,$R$38,$R$40,$R$41,$R$42,$Q144,CX$2,CX$4,CX$3)</f>
        <v>248.3072325324419</v>
      </c>
      <c r="CY144" s="15">
        <f ca="1">_xll.DBRW($B$3,$R$37,$R$38,$R$40,$R$41,$R$42,$Q144,CY$2,CY$4,CY$3)</f>
        <v>480728.8</v>
      </c>
      <c r="CZ144" s="15">
        <f ca="1">_xll.DBRW($B$3,$R$37,$R$38,$R$40,$R$41,$R$42,$Q144,CZ$2,CZ$4,CZ$3)</f>
        <v>19420.86</v>
      </c>
      <c r="DA144" s="15">
        <f ca="1">CQ144-CV144</f>
        <v>-0.17583867724202884</v>
      </c>
      <c r="DB144" s="15">
        <f ca="1">CR144-CW144</f>
        <v>7.6199883135908806</v>
      </c>
      <c r="DC144" s="15">
        <f ca="1">CS144-CX144</f>
        <v>56.049141155563802</v>
      </c>
      <c r="DD144" s="15">
        <f ca="1">IF(AND(CT144&lt;&gt;0,CY144&lt;&gt;0),-1*DA144*CT144,0)</f>
        <v>78152.379293605933</v>
      </c>
      <c r="DE144" s="15">
        <f ca="1">IF(AND(CT144&lt;&gt;0,CY144&lt;&gt;0,CU144&lt;&gt;0,CZ144&lt;&gt;0),DB144/CW144*$AA144,)</f>
        <v>-114185.9293363031</v>
      </c>
      <c r="DF144" s="15">
        <f ca="1">IF(AND(CU144&lt;&gt;0,CZ144&lt;&gt;0),DC144*CM144*CU144,)</f>
        <v>68308.780241301167</v>
      </c>
      <c r="DG144" s="15">
        <f ca="1">IF(AND(CT144&lt;&gt;0,CY144&lt;&gt;0,CU144&lt;&gt;0,CZ144&lt;&gt;0),$AK144-DD144-DE144-DF144-DJ144,)</f>
        <v>17681.382367469727</v>
      </c>
      <c r="DH144" s="15">
        <f ca="1">IF(OR(CT144=0,CY144=0,CU144=0,CZ144=0),$AK144-DD144-DE144-DF144-DJ144,)</f>
        <v>0</v>
      </c>
      <c r="DI144" s="15">
        <f ca="1">SUM(DD144:DH144)</f>
        <v>49956.612566073723</v>
      </c>
      <c r="DJ144" s="15">
        <f ca="1">IF($V144&lt;&gt;0,IF($V144&gt;0,$W144/$V144,-$W144/$V144))*$AF144</f>
        <v>64847.087433926288</v>
      </c>
      <c r="DK144" s="15">
        <f ca="1">SUM(DI144:DJ144)</f>
        <v>114803.70000000001</v>
      </c>
      <c r="DL144" s="16">
        <f ca="1">_xll.DBRW($B$3,$R$37,$R$38,$R$40,$R$41,$R$42,$Q144,DL$2,DL$4,DL$3)</f>
        <v>8.2053639469482659E-2</v>
      </c>
      <c r="DM144" s="16">
        <f ca="1">_xll.DBRW($B$3,$R$37,$R$38,$R$40,$R$41,$R$42,$Q144,DM$2,DM$4,DM$3)</f>
        <v>8.5174002662607773E-2</v>
      </c>
      <c r="DN144" s="17">
        <f ca="1">-(DL144-DM144)*100</f>
        <v>0.31203631931251141</v>
      </c>
      <c r="DO144" s="14">
        <f ca="1">$AB144-$AG144-EI144</f>
        <v>13038.559577470587</v>
      </c>
      <c r="DP144" s="15">
        <f ca="1">_xll.DBRW($B$3,$R$37,$R$38,$R$40,$R$41,$R$42,$Q144,DP$2,DP$4,DP$3)</f>
        <v>14545.759878787881</v>
      </c>
      <c r="DQ144" s="15">
        <f ca="1">_xll.DBRW($B$3,$R$37,$R$38,$R$40,$R$41,$R$42,$Q144,DQ$2,DQ$4,DQ$3)</f>
        <v>1.7168953952865498E-3</v>
      </c>
      <c r="DR144" s="15">
        <f ca="1">_xll.DBRW($B$3,$R$37,$R$38,$R$40,$R$41,$R$42,$Q144,DR$2,DR$4,DR$3)</f>
        <v>304.3563736880057</v>
      </c>
      <c r="DS144" s="15">
        <f ca="1">_xll.DBRW($B$3,$R$37,$R$38,$R$40,$R$41,$R$42,$Q144,DS$2,DS$4,DS$3)</f>
        <v>23.571428571428573</v>
      </c>
      <c r="DT144" s="15">
        <f ca="1">_xll.DBRW($B$3,$R$37,$R$38,$R$40,$R$41,$R$42,$Q144,DT$2,DT$4,DT$3)</f>
        <v>13729.100000000002</v>
      </c>
      <c r="DU144" s="15">
        <f ca="1">_xll.DBRW($B$3,$R$37,$R$38,$R$40,$R$41,$R$42,$Q144,DU$2,DU$4,DU$3)</f>
        <v>19558.952380952382</v>
      </c>
      <c r="DV144" s="15">
        <f ca="1">_xll.DBRW($B$3,$R$37,$R$38,$R$40,$R$41,$R$42,$Q144,DV$2,DV$4,DV$3)</f>
        <v>1.0813115382120051E-3</v>
      </c>
      <c r="DW144" s="15">
        <f ca="1">_xll.DBRW($B$3,$R$37,$R$38,$R$40,$R$41,$R$42,$Q144,DW$2,DW$4,DW$3)</f>
        <v>248.3072325324419</v>
      </c>
      <c r="DX144" s="15">
        <f ca="1">_xll.DBRW($B$3,$R$37,$R$38,$R$40,$R$41,$R$42,$Q144,DX$2,DX$4,DX$3)</f>
        <v>21</v>
      </c>
      <c r="DY144" s="15">
        <f ca="1">_xll.DBRW($B$3,$R$37,$R$38,$R$40,$R$41,$R$42,$Q144,DY$2,DY$4,DY$3)</f>
        <v>19420.86</v>
      </c>
      <c r="DZ144" s="15">
        <f ca="1">DP144-DU144</f>
        <v>-5013.1925021645002</v>
      </c>
      <c r="EA144" s="15">
        <f ca="1">DQ144-DV144</f>
        <v>6.3558385707454469E-4</v>
      </c>
      <c r="EB144" s="15">
        <f ca="1">DR144-DW144</f>
        <v>56.049141155563802</v>
      </c>
      <c r="EC144" s="15">
        <f ca="1">IF(AND(DS144&lt;&gt;0,DX144&lt;&gt;0),-1*DZ144*DS144,0)</f>
        <v>118168.10897959179</v>
      </c>
      <c r="ED144" s="15">
        <f ca="1">IF(AND(DS144&lt;&gt;0,DX144&lt;&gt;0,DT144&lt;&gt;0,DY144&lt;&gt;0),EA144/DV144*$AB144,)</f>
        <v>-201532.15051312282</v>
      </c>
      <c r="EE144" s="15">
        <f ca="1">IF(AND(DT144&lt;&gt;0,DY144&lt;&gt;0),EB144*DL144*DT144,)</f>
        <v>63140.625435262744</v>
      </c>
      <c r="EF144" s="15">
        <f ca="1">IF(AND(DS144&lt;&gt;0,DX144&lt;&gt;0,DT144&lt;&gt;0,DY144&lt;&gt;0),$AL144-EC144-ED144-EE144-EI144,)</f>
        <v>33261.975675738882</v>
      </c>
      <c r="EG144" s="15">
        <f ca="1">IF(OR(DS144=0,DX144=0,DT144=0,DY144=0),$AL144-EC144-ED144-EE144-EI144,)</f>
        <v>0</v>
      </c>
      <c r="EH144" s="15">
        <f ca="1">SUM(EC144:EG144)</f>
        <v>13038.559577470602</v>
      </c>
      <c r="EI144" s="15">
        <f ca="1">IF($V144&lt;&gt;0,IF($V144&gt;0,$W144/$V144,-$W144/$V144))*$AG144</f>
        <v>54835.100422529329</v>
      </c>
      <c r="EJ144" s="15">
        <f ca="1">SUM(EH144:EI144)</f>
        <v>67873.659999999931</v>
      </c>
      <c r="EK144" s="16">
        <f ca="1">_xll.DBRW($B$3,$R$37,$R$38,$R$40,$R$41,$R$42,$Q144,EK$2,EK$4,EK$3)</f>
        <v>0.21029036968994833</v>
      </c>
      <c r="EL144" s="16">
        <f ca="1">_xll.DBRW($B$3,$R$37,$R$38,$R$40,$R$41,$R$42,$Q144,EL$2,EL$4,EL$3)</f>
        <v>0.18510847430915281</v>
      </c>
      <c r="EM144" s="17">
        <f ca="1">-(EK144-EL144)*100</f>
        <v>-2.5181895380795516</v>
      </c>
      <c r="EN144" s="14">
        <f ca="1">$AC144-$AH144-FH144</f>
        <v>-105223.53420894392</v>
      </c>
      <c r="EO144" s="15">
        <f ca="1">_xll.DBRW($B$3,$R$37,$R$38,$R$40,$R$41,$R$42,$Q144,EO$2,EO$4,EO$3)</f>
        <v>64.00321434034278</v>
      </c>
      <c r="EP144" s="15">
        <f ca="1">_xll.DBRW($B$3,$R$37,$R$38,$R$40,$R$41,$R$42,$Q144,EP$2,EP$4,EP$3)</f>
        <v>1</v>
      </c>
      <c r="EQ144" s="15">
        <f ca="1">_xll.DBRW($B$3,$R$37,$R$38,$R$40,$R$41,$R$42,$Q144,EQ$2,EQ$4,EQ$3)</f>
        <v>304.3563736880057</v>
      </c>
      <c r="ER144" s="15">
        <f ca="1">_xll.DBRW($B$3,$R$37,$R$38,$R$40,$R$41,$R$42,$Q144,ER$2,ER$4,ER$3)</f>
        <v>13729.100000000002</v>
      </c>
      <c r="ES144" s="15">
        <f ca="1">_xll.DBRW($B$3,$R$37,$R$38,$R$40,$R$41,$R$42,$Q144,ES$2,ES$4,ES$3)</f>
        <v>13729.100000000002</v>
      </c>
      <c r="ET144" s="15">
        <f ca="1">_xll.DBRW($B$3,$R$37,$R$38,$R$40,$R$41,$R$42,$Q144,ET$2,ET$4,ET$3)</f>
        <v>45.963772974008357</v>
      </c>
      <c r="EU144" s="15">
        <f ca="1">_xll.DBRW($B$3,$R$37,$R$38,$R$40,$R$41,$R$42,$Q144,EU$2,EU$4,EU$3)</f>
        <v>1</v>
      </c>
      <c r="EV144" s="15">
        <f ca="1">_xll.DBRW($B$3,$R$37,$R$38,$R$40,$R$41,$R$42,$Q144,EV$2,EV$4,EV$3)</f>
        <v>248.3072325324419</v>
      </c>
      <c r="EW144" s="15">
        <f ca="1">_xll.DBRW($B$3,$R$37,$R$38,$R$40,$R$41,$R$42,$Q144,EW$2,EW$4,EW$3)</f>
        <v>19420.86</v>
      </c>
      <c r="EX144" s="15">
        <f ca="1">_xll.DBRW($B$3,$R$37,$R$38,$R$40,$R$41,$R$42,$Q144,EX$2,EX$4,EX$3)</f>
        <v>19420.86</v>
      </c>
      <c r="EY144" s="15">
        <f ca="1">EO144-ET144</f>
        <v>18.039441366334422</v>
      </c>
      <c r="EZ144" s="15">
        <f ca="1">EP144-EU144</f>
        <v>0</v>
      </c>
      <c r="FA144" s="15">
        <f ca="1">EQ144-EV144</f>
        <v>56.049141155563802</v>
      </c>
      <c r="FB144" s="15">
        <f ca="1">IF(AND(ER144&lt;&gt;0,EW144&lt;&gt;0),-1*EY144*ER144,0)</f>
        <v>-247665.29446254196</v>
      </c>
      <c r="FC144" s="15">
        <f ca="1">IF(AND(ER144&lt;&gt;0,EW144&lt;&gt;0,ES144&lt;&gt;0,EX144&lt;&gt;0),EZ144/EU144*$AC144,)</f>
        <v>0</v>
      </c>
      <c r="FD144" s="15">
        <f ca="1">IF(AND(ES144&lt;&gt;0,EX144&lt;&gt;0),FA144*EK144*ES144,)</f>
        <v>161819.33612066356</v>
      </c>
      <c r="FE144" s="15">
        <f ca="1">IF(AND(ER144&lt;&gt;0,EW144&lt;&gt;0,ES144&lt;&gt;0,EX144&lt;&gt;0),$AM144-FB144-FC144-FD144-FH144,)</f>
        <v>-19377.57586706552</v>
      </c>
      <c r="FF144" s="15">
        <f ca="1">IF(OR(ER144=0,EW144=0,ES144=0,EX144=0),$AM144-FB144-FC144-FD144-FH144,)</f>
        <v>0</v>
      </c>
      <c r="FG144" s="15">
        <f ca="1">SUM(FB144:FF144)</f>
        <v>-105223.53420894392</v>
      </c>
      <c r="FH144" s="15">
        <f ca="1">IF($V144&lt;&gt;0,IF($V144&gt;0,$W144/$V144,-$W144/$V144))*$AH144</f>
        <v>119173.00420894424</v>
      </c>
      <c r="FI144" s="15">
        <f ca="1">SUM(FG144:FH144)</f>
        <v>13949.470000000321</v>
      </c>
      <c r="FJ144" s="20"/>
      <c r="FK144" s="85">
        <f ca="1">BL144+CK144+DJ144+EI144+FH144</f>
        <v>497982.54179300729</v>
      </c>
      <c r="FL144" s="21"/>
      <c r="FM144" s="22"/>
      <c r="FN144" s="104">
        <f ca="1">_xll.DBRW($B$3,$R$37,$R$38,$R$40,$R$41,$R$42,$Q144,FN$2,FN$4,FN$3)</f>
        <v>714208.05</v>
      </c>
      <c r="FO144" s="105">
        <f ca="1">IF(U144&lt;&gt;0,FN144/U144,0)</f>
        <v>0.17092290741260005</v>
      </c>
      <c r="FP144" s="104">
        <f ca="1">_xll.DBRW($B$3,$R$37,$R$38,$R$40,$R$41,$R$42,$Q144,FP$2,FP$4,FP$3)</f>
        <v>1092241</v>
      </c>
      <c r="FQ144" s="105">
        <f ca="1">IF(V144&lt;&gt;0,FP144/V144,0)</f>
        <v>0.22649605793038236</v>
      </c>
      <c r="FR144" s="86">
        <f ca="1">FN144-FP144</f>
        <v>-378032.94999999995</v>
      </c>
      <c r="FS144" s="103">
        <f ca="1">(FO144-FQ144)*100</f>
        <v>-5.5573150517782306</v>
      </c>
      <c r="FT144" s="23"/>
      <c r="FV144" s="37"/>
      <c r="FW144" s="37"/>
      <c r="FX144" s="37"/>
      <c r="FY144" s="37"/>
      <c r="FZ144" s="37"/>
      <c r="GA144" s="37"/>
      <c r="GB144" s="37"/>
      <c r="GC144" s="37"/>
      <c r="GD144" s="37"/>
      <c r="GE144" s="37"/>
      <c r="GF144" s="37"/>
      <c r="GG144" s="37"/>
      <c r="GH144" s="37"/>
    </row>
    <row r="145" spans="1:190" ht="15" hidden="1" customHeight="1" x14ac:dyDescent="0.25">
      <c r="A145">
        <f ca="1">IF(ROW()=ROW($A$60),0,1)</f>
        <v>1</v>
      </c>
      <c r="D145" s="30"/>
      <c r="E145" s="30"/>
      <c r="F145" s="30">
        <f ca="1">IF(A145&lt;&gt;0,IF((AO145+BN145+CM145+DL145+EK145)&lt;&gt;0,ROUND((1-(AO145+BN145+CM145+DL145+EK145))-FO145,5),"VERIF. ELIGIBILITE PMM"),"CHECK "&amp;D130)</f>
        <v>0</v>
      </c>
      <c r="G145" s="30"/>
      <c r="H145" s="30"/>
      <c r="I145" s="30"/>
      <c r="J145" s="30">
        <f ca="1">IF(A145&lt;&gt;0,IF((AP145+BO145+CN145+DM145+EL145)&lt;&gt;0,ROUND((1-(AP145+BO145+CN145+DM145+EL145))-FQ145,5),"VERIF. ELIGIBILITE PMM"),"CHECK "&amp;D131)</f>
        <v>0</v>
      </c>
      <c r="K145" s="30">
        <f ca="1">IF(A145&lt;&gt;0,ROUND(W145+AR145+BQ145+CP145+DO145+EN145+FK145-FR145,5),"CHECK ")</f>
        <v>0</v>
      </c>
      <c r="L145" s="4"/>
      <c r="M145" s="9"/>
      <c r="N145" s="10"/>
      <c r="O145" s="9"/>
      <c r="P145" s="11"/>
      <c r="Q145" s="130" t="s">
        <v>285</v>
      </c>
      <c r="R145" s="130"/>
      <c r="S145" s="12"/>
      <c r="T145" s="13"/>
      <c r="U145" s="84">
        <f ca="1">_xll.DBRW($B$3,$R$37,$R$38,$R$40,$R$41,$R$42,$Q145,U$2,U$4,U$3)</f>
        <v>5509525.6899999995</v>
      </c>
      <c r="V145" s="84">
        <f ca="1">_xll.DBRW($B$3,$R$37,$R$38,$R$40,$R$41,$R$42,$Q145,V$2,V$4,V$3)</f>
        <v>6149753.7000000011</v>
      </c>
      <c r="W145" s="85">
        <f ca="1">U145-V145</f>
        <v>-640228.01000000164</v>
      </c>
      <c r="X145" s="106">
        <f ca="1">IF(V145&lt;&gt;0,W145/V145,0)</f>
        <v>-0.10410628477690115</v>
      </c>
      <c r="Y145" s="15">
        <f ca="1">_xll.DBRW($B$3,$R$37,$R$38,$R$40,$R$41,$R$42,$Q145,Y$2,Y$4,Y$3)</f>
        <v>-2612900.89</v>
      </c>
      <c r="Z145" s="15">
        <f ca="1">_xll.DBRW($B$3,$R$37,$R$38,$R$40,$R$41,$R$42,$Q145,Z$2,Z$4,Z$3)</f>
        <v>-760054.41000000015</v>
      </c>
      <c r="AA145" s="15">
        <f ca="1">_xll.DBRW($B$3,$R$37,$R$38,$R$40,$R$41,$R$42,$Q145,AA$2,AA$4,AA$3)</f>
        <v>-40</v>
      </c>
      <c r="AB145" s="15">
        <f ca="1">_xll.DBRW($B$3,$R$37,$R$38,$R$40,$R$41,$R$42,$Q145,AB$2,AB$4,AB$3)</f>
        <v>-1653.79</v>
      </c>
      <c r="AC145" s="15">
        <f ca="1">_xll.DBRW($B$3,$R$37,$R$38,$R$40,$R$41,$R$42,$Q145,AC$2,AC$4,AC$3)</f>
        <v>-1193996.8599999996</v>
      </c>
      <c r="AD145" s="15">
        <f ca="1">_xll.DBRW($B$3,$R$37,$R$38,$R$40,$R$41,$R$42,$Q145,AD$2,AD$4,AD$3)</f>
        <v>-2945445.3299999996</v>
      </c>
      <c r="AE145" s="15">
        <f ca="1">_xll.DBRW($B$3,$R$37,$R$38,$R$40,$R$41,$R$42,$Q145,AE$2,AE$4,AE$3)</f>
        <v>-843163.86000000022</v>
      </c>
      <c r="AF145" s="15">
        <f ca="1">_xll.DBRW($B$3,$R$37,$R$38,$R$40,$R$41,$R$42,$Q145,AF$2,AF$4,AF$3)</f>
        <v>0</v>
      </c>
      <c r="AG145" s="15">
        <f ca="1">_xll.DBRW($B$3,$R$37,$R$38,$R$40,$R$41,$R$42,$Q145,AG$2,AG$4,AG$3)</f>
        <v>-2392.5599999999995</v>
      </c>
      <c r="AH145" s="15">
        <f ca="1">_xll.DBRW($B$3,$R$37,$R$38,$R$40,$R$41,$R$42,$Q145,AH$2,AH$4,AH$3)</f>
        <v>-1183223.3999999997</v>
      </c>
      <c r="AI145" s="15">
        <f ca="1">Y145-AD145</f>
        <v>332544.43999999948</v>
      </c>
      <c r="AJ145" s="15">
        <f ca="1">Z145-AE145</f>
        <v>83109.45000000007</v>
      </c>
      <c r="AK145" s="15">
        <f ca="1">AA145-AF145</f>
        <v>-40</v>
      </c>
      <c r="AL145" s="15">
        <f ca="1">AB145-AG145</f>
        <v>738.76999999999953</v>
      </c>
      <c r="AM145" s="15">
        <f ca="1">AC145-AH145</f>
        <v>-10773.459999999963</v>
      </c>
      <c r="AN145" s="20"/>
      <c r="AO145" s="16">
        <f ca="1">_xll.DBRW($B$3,$R$37,$R$38,$R$40,$R$41,$R$42,$Q145,AO$2,AO$4,AO$3)</f>
        <v>0.47425151220231443</v>
      </c>
      <c r="AP145" s="16">
        <f ca="1">_xll.DBRW($B$3,$R$37,$R$38,$R$40,$R$41,$R$42,$Q145,AP$2,AP$4,AP$3)</f>
        <v>0.47895338149883948</v>
      </c>
      <c r="AQ145" s="17">
        <f ca="1">-(AO145-AP145)*100</f>
        <v>0.47018692965250519</v>
      </c>
      <c r="AR145" s="14">
        <f ca="1">$Y145-$AD145-BL145</f>
        <v>25905.069680225919</v>
      </c>
      <c r="AS145" s="18">
        <f ca="1">_xll.DBRW($B$3,$R$37,$R$38,$R$40,$R$41,$R$42,$Q145,AS$2,AS$4,AS$3)</f>
        <v>34.787448217924414</v>
      </c>
      <c r="AT145" s="19">
        <f ca="1">_xll.DBRW($B$3,$R$37,$R$38,$R$40,$R$41,$R$42,$Q145,AT$2,AT$4,AT$3)</f>
        <v>1.0971254783553819</v>
      </c>
      <c r="AU145" s="18">
        <f ca="1">_xll.DBRW($B$3,$R$37,$R$38,$R$40,$R$41,$R$42,$Q145,AU$2,AU$4,AU$3)</f>
        <v>80.476698091311079</v>
      </c>
      <c r="AV145" s="15">
        <f ca="1">_xll.DBRW($B$3,$R$37,$R$38,$R$40,$R$41,$R$42,$Q145,AV$2,AV$4,AV$3)</f>
        <v>75110.449999999983</v>
      </c>
      <c r="AW145" s="15">
        <f ca="1">_xll.DBRW($B$3,$R$37,$R$38,$R$40,$R$41,$R$42,$Q145,AW$2,AW$4,AW$3)</f>
        <v>68461.13</v>
      </c>
      <c r="AX145" s="18">
        <f ca="1">_xll.DBRW($B$3,$R$37,$R$38,$R$40,$R$41,$R$42,$Q145,AX$2,AX$4,AX$3)</f>
        <v>35.437624952882295</v>
      </c>
      <c r="AY145" s="19">
        <f ca="1">_xll.DBRW($B$3,$R$37,$R$38,$R$40,$R$41,$R$42,$Q145,AY$2,AY$4,AY$3)</f>
        <v>1.1099996527759228</v>
      </c>
      <c r="AZ145" s="18">
        <f ca="1">_xll.DBRW($B$3,$R$37,$R$38,$R$40,$R$41,$R$42,$Q145,AZ$2,AZ$4,AZ$3)</f>
        <v>82.128559714528379</v>
      </c>
      <c r="BA145" s="15">
        <f ca="1">_xll.DBRW($B$3,$R$37,$R$38,$R$40,$R$41,$R$42,$Q145,BA$2,BA$4,BA$3)</f>
        <v>83116.33</v>
      </c>
      <c r="BB145" s="15">
        <f ca="1">_xll.DBRW($B$3,$R$37,$R$38,$R$40,$R$41,$R$42,$Q145,BB$2,BB$4,BB$3)</f>
        <v>74879.600000000006</v>
      </c>
      <c r="BC145" s="18">
        <f ca="1">AS145-AX145</f>
        <v>-0.65017673495788131</v>
      </c>
      <c r="BD145" s="18">
        <f ca="1">AT145-AY145</f>
        <v>-1.2874174420540951E-2</v>
      </c>
      <c r="BE145" s="18">
        <f ca="1">AU145-AZ145</f>
        <v>-1.6518616232173002</v>
      </c>
      <c r="BF145" s="15">
        <f ca="1">IF(AND(AV145&lt;&gt;0,BA145&lt;&gt;0),-1*BC145*AV145,0)</f>
        <v>48835.067142217187</v>
      </c>
      <c r="BG145" s="15">
        <f ca="1">IF(AND(AV145&lt;&gt;0,BA145&lt;&gt;0,AW145&lt;&gt;0,BB145&lt;&gt;0),BD145/AY145*$Y145,)</f>
        <v>30305.362454232611</v>
      </c>
      <c r="BH145" s="15">
        <f ca="1">IF(AND(AW145&lt;&gt;0,BB145&lt;&gt;0),BE145*AO145*AW145,)</f>
        <v>-53632.303608730377</v>
      </c>
      <c r="BI145" s="15">
        <f ca="1">IF(AND(AV145&lt;&gt;0,BA145&lt;&gt;0,AW145&lt;&gt;0,BB145&lt;&gt;0),$AI145-BF145-BG145-BH145-BL145,)</f>
        <v>396.9436925065238</v>
      </c>
      <c r="BJ145" s="15">
        <f ca="1">IF(OR(AV145=0,BA145=0,AW145=0,BB145=0),$AI145-BF145-BG145-BH145-BL145,)</f>
        <v>0</v>
      </c>
      <c r="BK145" s="15">
        <f ca="1">SUM(BF145:BJ145)</f>
        <v>25905.069680225948</v>
      </c>
      <c r="BL145" s="15">
        <f ca="1">IF($V145&lt;&gt;0,IF($V145&gt;0,$W145/$V145,-$W145/$V145))*$AD145</f>
        <v>306639.37031977356</v>
      </c>
      <c r="BM145" s="15">
        <f ca="1">SUM(BK145:BL145)</f>
        <v>332544.43999999948</v>
      </c>
      <c r="BN145" s="16">
        <f ca="1">_xll.DBRW($B$3,$R$37,$R$38,$R$40,$R$41,$R$42,$Q145,BN$2,BN$4,BN$3)</f>
        <v>0.13795278446192341</v>
      </c>
      <c r="BO145" s="16">
        <f ca="1">_xll.DBRW($B$3,$R$37,$R$38,$R$40,$R$41,$R$42,$Q145,BO$2,BO$4,BO$3)</f>
        <v>0.13710530553443143</v>
      </c>
      <c r="BP145" s="17">
        <f ca="1">-(BN145-BO145)*100</f>
        <v>-8.4747892749198472E-2</v>
      </c>
      <c r="BQ145" s="14">
        <f ca="1">$Z145-$AE145-CK145</f>
        <v>-4669.2069227511674</v>
      </c>
      <c r="BR145" s="15">
        <f ca="1">_xll.DBRW($B$3,$R$37,$R$38,$R$40,$R$41,$R$42,$Q145,BR$2,BR$4,BR$3)</f>
        <v>0.59487583247304265</v>
      </c>
      <c r="BS145" s="15">
        <f ca="1">_xll.DBRW($B$3,$R$37,$R$38,$R$40,$R$41,$R$42,$Q145,BS$2,BS$4,BS$3)</f>
        <v>18.662692245950364</v>
      </c>
      <c r="BT145" s="15">
        <f ca="1">_xll.DBRW($B$3,$R$37,$R$38,$R$40,$R$41,$R$42,$Q145,BT$2,BT$4,BT$3)</f>
        <v>80.476698091311079</v>
      </c>
      <c r="BU145" s="15">
        <f ca="1">_xll.DBRW($B$3,$R$37,$R$38,$R$40,$R$41,$R$42,$Q145,BU$2,BU$4,BU$3)</f>
        <v>1277669</v>
      </c>
      <c r="BV145" s="15">
        <f ca="1">_xll.DBRW($B$3,$R$37,$R$38,$R$40,$R$41,$R$42,$Q145,BV$2,BV$4,BV$3)</f>
        <v>68461.13</v>
      </c>
      <c r="BW145" s="15">
        <f ca="1">_xll.DBRW($B$3,$R$37,$R$38,$R$40,$R$41,$R$42,$Q145,BW$2,BW$4,BW$3)</f>
        <v>0.62568783809657014</v>
      </c>
      <c r="BX145" s="15">
        <f ca="1">_xll.DBRW($B$3,$R$37,$R$38,$R$40,$R$41,$R$42,$Q145,BX$2,BX$4,BX$3)</f>
        <v>17.99661202784203</v>
      </c>
      <c r="BY145" s="15">
        <f ca="1">_xll.DBRW($B$3,$R$37,$R$38,$R$40,$R$41,$R$42,$Q145,BY$2,BY$4,BY$3)</f>
        <v>82.128559714528379</v>
      </c>
      <c r="BZ145" s="15">
        <f ca="1">_xll.DBRW($B$3,$R$37,$R$38,$R$40,$R$41,$R$42,$Q145,BZ$2,BZ$4,BZ$3)</f>
        <v>1347579.11</v>
      </c>
      <c r="CA145" s="15">
        <f ca="1">_xll.DBRW($B$3,$R$37,$R$38,$R$40,$R$41,$R$42,$Q145,CA$2,CA$4,CA$3)</f>
        <v>74879.600000000006</v>
      </c>
      <c r="CB145" s="15">
        <f ca="1">BR145-BW145</f>
        <v>-3.0812005623527483E-2</v>
      </c>
      <c r="CC145" s="15">
        <f ca="1">BS145-BX145</f>
        <v>0.66608021810833407</v>
      </c>
      <c r="CD145" s="15">
        <f ca="1">BT145-BY145</f>
        <v>-1.6518616232173002</v>
      </c>
      <c r="CE145" s="15">
        <f ca="1">IF(AND(BU145&lt;&gt;0,BZ145&lt;&gt;0),-1*CB145*BU145,0)</f>
        <v>39367.544413006734</v>
      </c>
      <c r="CF145" s="15">
        <f ca="1">IF(AND(BU145&lt;&gt;0,BZ145&lt;&gt;0,BV145&lt;&gt;0,CA145&lt;&gt;0),CC145/BX145*$Z145,)</f>
        <v>-28130.695177724872</v>
      </c>
      <c r="CG145" s="15">
        <f ca="1">IF(AND(BV145&lt;&gt;0,CA145&lt;&gt;0),CD145*BN145*BV145,)</f>
        <v>-15600.847713850499</v>
      </c>
      <c r="CH145" s="15">
        <f ca="1">IF(AND(BU145&lt;&gt;0,BZ145&lt;&gt;0,BV145&lt;&gt;0,CA145&lt;&gt;0),$AJ145-CE145-CF145-CG145-CK145,)</f>
        <v>-305.20844418252818</v>
      </c>
      <c r="CI145" s="15">
        <f ca="1">IF(OR(BU145=0,BZ145=0,BV145=0,CA145=0),$AJ145-CE145-CF145-CG145-CK145,)</f>
        <v>0</v>
      </c>
      <c r="CJ145" s="15">
        <f ca="1">SUM(CE145:CI145)</f>
        <v>-4669.2069227511656</v>
      </c>
      <c r="CK145" s="15">
        <f ca="1">IF($V145&lt;&gt;0,IF($V145&gt;0,$W145/$V145,-$W145/$V145))*$AE145</f>
        <v>87778.656922751237</v>
      </c>
      <c r="CL145" s="15">
        <f ca="1">SUM(CJ145:CK145)</f>
        <v>83109.45000000007</v>
      </c>
      <c r="CM145" s="16">
        <f ca="1">_xll.DBRW($B$3,$R$37,$R$38,$R$40,$R$41,$R$42,$Q145,CM$2,CM$4,CM$3)</f>
        <v>7.2601530967722913E-6</v>
      </c>
      <c r="CN145" s="16">
        <f ca="1">_xll.DBRW($B$3,$R$37,$R$38,$R$40,$R$41,$R$42,$Q145,CN$2,CN$4,CN$3)</f>
        <v>0</v>
      </c>
      <c r="CO145" s="17">
        <f ca="1">-(CM145-CN145)*100</f>
        <v>-7.2601530967722917E-4</v>
      </c>
      <c r="CP145" s="14">
        <f ca="1">$AA145-$AF145-DJ145</f>
        <v>-40</v>
      </c>
      <c r="CQ145" s="15">
        <f ca="1">_xll.DBRW($B$3,$R$37,$R$38,$R$40,$R$41,$R$42,$Q145,CQ$2,CQ$4,CQ$3)</f>
        <v>0</v>
      </c>
      <c r="CR145" s="15">
        <f ca="1">_xll.DBRW($B$3,$R$37,$R$38,$R$40,$R$41,$R$42,$Q145,CR$2,CR$4,CR$3)</f>
        <v>0</v>
      </c>
      <c r="CS145" s="15">
        <f ca="1">_xll.DBRW($B$3,$R$37,$R$38,$R$40,$R$41,$R$42,$Q145,CS$2,CS$4,CS$3)</f>
        <v>0</v>
      </c>
      <c r="CT145" s="15">
        <f ca="1">_xll.DBRW($B$3,$R$37,$R$38,$R$40,$R$41,$R$42,$Q145,CT$2,CT$4,CT$3)</f>
        <v>0</v>
      </c>
      <c r="CU145" s="15">
        <f ca="1">_xll.DBRW($B$3,$R$37,$R$38,$R$40,$R$41,$R$42,$Q145,CU$2,CU$4,CU$3)</f>
        <v>0</v>
      </c>
      <c r="CV145" s="15">
        <f ca="1">_xll.DBRW($B$3,$R$37,$R$38,$R$40,$R$41,$R$42,$Q145,CV$2,CV$4,CV$3)</f>
        <v>0</v>
      </c>
      <c r="CW145" s="15">
        <f ca="1">_xll.DBRW($B$3,$R$37,$R$38,$R$40,$R$41,$R$42,$Q145,CW$2,CW$4,CW$3)</f>
        <v>0</v>
      </c>
      <c r="CX145" s="15">
        <f ca="1">_xll.DBRW($B$3,$R$37,$R$38,$R$40,$R$41,$R$42,$Q145,CX$2,CX$4,CX$3)</f>
        <v>0</v>
      </c>
      <c r="CY145" s="15">
        <f ca="1">_xll.DBRW($B$3,$R$37,$R$38,$R$40,$R$41,$R$42,$Q145,CY$2,CY$4,CY$3)</f>
        <v>0</v>
      </c>
      <c r="CZ145" s="15">
        <f ca="1">_xll.DBRW($B$3,$R$37,$R$38,$R$40,$R$41,$R$42,$Q145,CZ$2,CZ$4,CZ$3)</f>
        <v>0</v>
      </c>
      <c r="DA145" s="15">
        <f ca="1">CQ145-CV145</f>
        <v>0</v>
      </c>
      <c r="DB145" s="15">
        <f ca="1">CR145-CW145</f>
        <v>0</v>
      </c>
      <c r="DC145" s="15">
        <f ca="1">CS145-CX145</f>
        <v>0</v>
      </c>
      <c r="DD145" s="15">
        <f ca="1">IF(AND(CT145&lt;&gt;0,CY145&lt;&gt;0),-1*DA145*CT145,0)</f>
        <v>0</v>
      </c>
      <c r="DE145" s="15">
        <f ca="1">IF(AND(CT145&lt;&gt;0,CY145&lt;&gt;0,CU145&lt;&gt;0,CZ145&lt;&gt;0),DB145/CW145*$AA145,)</f>
        <v>0</v>
      </c>
      <c r="DF145" s="15">
        <f ca="1">IF(AND(CU145&lt;&gt;0,CZ145&lt;&gt;0),DC145*CM145*CU145,)</f>
        <v>0</v>
      </c>
      <c r="DG145" s="15">
        <f ca="1">IF(AND(CT145&lt;&gt;0,CY145&lt;&gt;0,CU145&lt;&gt;0,CZ145&lt;&gt;0),$AK145-DD145-DE145-DF145-DJ145,)</f>
        <v>0</v>
      </c>
      <c r="DH145" s="15">
        <f ca="1">IF(OR(CT145=0,CY145=0,CU145=0,CZ145=0),$AK145-DD145-DE145-DF145-DJ145,)</f>
        <v>-40</v>
      </c>
      <c r="DI145" s="15">
        <f ca="1">SUM(DD145:DH145)</f>
        <v>-40</v>
      </c>
      <c r="DJ145" s="15">
        <f ca="1">IF($V145&lt;&gt;0,IF($V145&gt;0,$W145/$V145,-$W145/$V145))*$AF145</f>
        <v>0</v>
      </c>
      <c r="DK145" s="15">
        <f ca="1">SUM(DI145:DJ145)</f>
        <v>-40</v>
      </c>
      <c r="DL145" s="16">
        <f ca="1">_xll.DBRW($B$3,$R$37,$R$38,$R$40,$R$41,$R$42,$Q145,DL$2,DL$4,DL$3)</f>
        <v>3.0016921474777618E-4</v>
      </c>
      <c r="DM145" s="16">
        <f ca="1">_xll.DBRW($B$3,$R$37,$R$38,$R$40,$R$41,$R$42,$Q145,DM$2,DM$4,DM$3)</f>
        <v>3.8904972730859121E-4</v>
      </c>
      <c r="DN145" s="17">
        <f ca="1">-(DL145-DM145)*100</f>
        <v>8.8880512560815025E-3</v>
      </c>
      <c r="DO145" s="14">
        <f ca="1">$AB145-$AG145-EI145</f>
        <v>489.68946729417701</v>
      </c>
      <c r="DP145" s="15">
        <f ca="1">_xll.DBRW($B$3,$R$37,$R$38,$R$40,$R$41,$R$42,$Q145,DP$2,DP$4,DP$3)</f>
        <v>0</v>
      </c>
      <c r="DQ145" s="15">
        <f ca="1">_xll.DBRW($B$3,$R$37,$R$38,$R$40,$R$41,$R$42,$Q145,DQ$2,DQ$4,DQ$3)</f>
        <v>0</v>
      </c>
      <c r="DR145" s="15">
        <f ca="1">_xll.DBRW($B$3,$R$37,$R$38,$R$40,$R$41,$R$42,$Q145,DR$2,DR$4,DR$3)</f>
        <v>0</v>
      </c>
      <c r="DS145" s="15">
        <f ca="1">_xll.DBRW($B$3,$R$37,$R$38,$R$40,$R$41,$R$42,$Q145,DS$2,DS$4,DS$3)</f>
        <v>0</v>
      </c>
      <c r="DT145" s="15">
        <f ca="1">_xll.DBRW($B$3,$R$37,$R$38,$R$40,$R$41,$R$42,$Q145,DT$2,DT$4,DT$3)</f>
        <v>0</v>
      </c>
      <c r="DU145" s="15">
        <f ca="1">_xll.DBRW($B$3,$R$37,$R$38,$R$40,$R$41,$R$42,$Q145,DU$2,DU$4,DU$3)</f>
        <v>0</v>
      </c>
      <c r="DV145" s="15">
        <f ca="1">_xll.DBRW($B$3,$R$37,$R$38,$R$40,$R$41,$R$42,$Q145,DV$2,DV$4,DV$3)</f>
        <v>0</v>
      </c>
      <c r="DW145" s="15">
        <f ca="1">_xll.DBRW($B$3,$R$37,$R$38,$R$40,$R$41,$R$42,$Q145,DW$2,DW$4,DW$3)</f>
        <v>0</v>
      </c>
      <c r="DX145" s="15">
        <f ca="1">_xll.DBRW($B$3,$R$37,$R$38,$R$40,$R$41,$R$42,$Q145,DX$2,DX$4,DX$3)</f>
        <v>0</v>
      </c>
      <c r="DY145" s="15">
        <f ca="1">_xll.DBRW($B$3,$R$37,$R$38,$R$40,$R$41,$R$42,$Q145,DY$2,DY$4,DY$3)</f>
        <v>0</v>
      </c>
      <c r="DZ145" s="15">
        <f ca="1">DP145-DU145</f>
        <v>0</v>
      </c>
      <c r="EA145" s="15">
        <f ca="1">DQ145-DV145</f>
        <v>0</v>
      </c>
      <c r="EB145" s="15">
        <f ca="1">DR145-DW145</f>
        <v>0</v>
      </c>
      <c r="EC145" s="15">
        <f ca="1">IF(AND(DS145&lt;&gt;0,DX145&lt;&gt;0),-1*DZ145*DS145,0)</f>
        <v>0</v>
      </c>
      <c r="ED145" s="15">
        <f ca="1">IF(AND(DS145&lt;&gt;0,DX145&lt;&gt;0,DT145&lt;&gt;0,DY145&lt;&gt;0),EA145/DV145*$AB145,)</f>
        <v>0</v>
      </c>
      <c r="EE145" s="15">
        <f ca="1">IF(AND(DT145&lt;&gt;0,DY145&lt;&gt;0),EB145*DL145*DT145,)</f>
        <v>0</v>
      </c>
      <c r="EF145" s="15">
        <f ca="1">IF(AND(DS145&lt;&gt;0,DX145&lt;&gt;0,DT145&lt;&gt;0,DY145&lt;&gt;0),$AL145-EC145-ED145-EE145-EI145,)</f>
        <v>0</v>
      </c>
      <c r="EG145" s="15">
        <f ca="1">IF(OR(DS145=0,DX145=0,DT145=0,DY145=0),$AL145-EC145-ED145-EE145-EI145,)</f>
        <v>489.68946729417701</v>
      </c>
      <c r="EH145" s="15">
        <f ca="1">SUM(EC145:EG145)</f>
        <v>489.68946729417701</v>
      </c>
      <c r="EI145" s="15">
        <f ca="1">IF($V145&lt;&gt;0,IF($V145&gt;0,$W145/$V145,-$W145/$V145))*$AG145</f>
        <v>249.08053270582255</v>
      </c>
      <c r="EJ145" s="15">
        <f ca="1">SUM(EH145:EI145)</f>
        <v>738.76999999999953</v>
      </c>
      <c r="EK145" s="16">
        <f ca="1">_xll.DBRW($B$3,$R$37,$R$38,$R$40,$R$41,$R$42,$Q145,EK$2,EK$4,EK$3)</f>
        <v>0.2167150000166348</v>
      </c>
      <c r="EL145" s="16">
        <f ca="1">_xll.DBRW($B$3,$R$37,$R$38,$R$40,$R$41,$R$42,$Q145,EL$2,EL$4,EL$3)</f>
        <v>0.19240175423610864</v>
      </c>
      <c r="EM145" s="17">
        <f ca="1">-(EK145-EL145)*100</f>
        <v>-2.4313245780526156</v>
      </c>
      <c r="EN145" s="14">
        <f ca="1">$AC145-$AH145-FH145</f>
        <v>-133954.45223509317</v>
      </c>
      <c r="EO145" s="15">
        <f ca="1">_xll.DBRW($B$3,$R$37,$R$38,$R$40,$R$41,$R$42,$Q145,EO$2,EO$4,EO$3)</f>
        <v>17.440507628197196</v>
      </c>
      <c r="EP145" s="15">
        <f ca="1">_xll.DBRW($B$3,$R$37,$R$38,$R$40,$R$41,$R$42,$Q145,EP$2,EP$4,EP$3)</f>
        <v>1</v>
      </c>
      <c r="EQ145" s="15">
        <f ca="1">_xll.DBRW($B$3,$R$37,$R$38,$R$40,$R$41,$R$42,$Q145,EQ$2,EQ$4,EQ$3)</f>
        <v>80.476698091311079</v>
      </c>
      <c r="ER145" s="15">
        <f ca="1">_xll.DBRW($B$3,$R$37,$R$38,$R$40,$R$41,$R$42,$Q145,ER$2,ER$4,ER$3)</f>
        <v>68461.13</v>
      </c>
      <c r="ES145" s="15">
        <f ca="1">_xll.DBRW($B$3,$R$37,$R$38,$R$40,$R$41,$R$42,$Q145,ES$2,ES$4,ES$3)</f>
        <v>68461.13</v>
      </c>
      <c r="ET145" s="15">
        <f ca="1">_xll.DBRW($B$3,$R$37,$R$38,$R$40,$R$41,$R$42,$Q145,ET$2,ET$4,ET$3)</f>
        <v>15.801678961960265</v>
      </c>
      <c r="EU145" s="15">
        <f ca="1">_xll.DBRW($B$3,$R$37,$R$38,$R$40,$R$41,$R$42,$Q145,EU$2,EU$4,EU$3)</f>
        <v>1</v>
      </c>
      <c r="EV145" s="15">
        <f ca="1">_xll.DBRW($B$3,$R$37,$R$38,$R$40,$R$41,$R$42,$Q145,EV$2,EV$4,EV$3)</f>
        <v>82.128559714528379</v>
      </c>
      <c r="EW145" s="15">
        <f ca="1">_xll.DBRW($B$3,$R$37,$R$38,$R$40,$R$41,$R$42,$Q145,EW$2,EW$4,EW$3)</f>
        <v>74879.600000000006</v>
      </c>
      <c r="EX145" s="15">
        <f ca="1">_xll.DBRW($B$3,$R$37,$R$38,$R$40,$R$41,$R$42,$Q145,EX$2,EX$4,EX$3)</f>
        <v>74879.600000000006</v>
      </c>
      <c r="EY145" s="15">
        <f ca="1">EO145-ET145</f>
        <v>1.6388286662369307</v>
      </c>
      <c r="EZ145" s="15">
        <f ca="1">EP145-EU145</f>
        <v>0</v>
      </c>
      <c r="FA145" s="15">
        <f ca="1">EQ145-EV145</f>
        <v>-1.6518616232173002</v>
      </c>
      <c r="FB145" s="15">
        <f ca="1">IF(AND(ER145&lt;&gt;0,EW145&lt;&gt;0),-1*EY145*ER145,0)</f>
        <v>-112196.06236697313</v>
      </c>
      <c r="FC145" s="15">
        <f ca="1">IF(AND(ER145&lt;&gt;0,EW145&lt;&gt;0,ES145&lt;&gt;0,EX145&lt;&gt;0),EZ145/EU145*$AC145,)</f>
        <v>0</v>
      </c>
      <c r="FD145" s="15">
        <f ca="1">IF(AND(ES145&lt;&gt;0,EX145&lt;&gt;0),FA145*EK145*ES145,)</f>
        <v>-24507.933824995074</v>
      </c>
      <c r="FE145" s="15">
        <f ca="1">IF(AND(ER145&lt;&gt;0,EW145&lt;&gt;0,ES145&lt;&gt;0,EX145&lt;&gt;0),$AM145-FB145-FC145-FD145-FH145,)</f>
        <v>2749.5439568750589</v>
      </c>
      <c r="FF145" s="15">
        <f ca="1">IF(OR(ER145=0,EW145=0,ES145=0,EX145=0),$AM145-FB145-FC145-FD145-FH145,)</f>
        <v>0</v>
      </c>
      <c r="FG145" s="15">
        <f ca="1">SUM(FB145:FF145)</f>
        <v>-133954.45223509317</v>
      </c>
      <c r="FH145" s="15">
        <f ca="1">IF($V145&lt;&gt;0,IF($V145&gt;0,$W145/$V145,-$W145/$V145))*$AH145</f>
        <v>123180.99223509319</v>
      </c>
      <c r="FI145" s="15">
        <f ca="1">SUM(FG145:FH145)</f>
        <v>-10773.459999999977</v>
      </c>
      <c r="FJ145" s="20"/>
      <c r="FK145" s="85">
        <f ca="1">BL145+CK145+DJ145+EI145+FH145</f>
        <v>517848.1000103238</v>
      </c>
      <c r="FL145" s="21"/>
      <c r="FM145" s="22"/>
      <c r="FN145" s="104">
        <f ca="1">_xll.DBRW($B$3,$R$37,$R$38,$R$40,$R$41,$R$42,$Q145,FN$2,FN$4,FN$3)</f>
        <v>940879.74000000127</v>
      </c>
      <c r="FO145" s="105">
        <f ca="1">IF(U145&lt;&gt;0,FN145/U145,0)</f>
        <v>0.17077327395128297</v>
      </c>
      <c r="FP145" s="104">
        <f ca="1">_xll.DBRW($B$3,$R$37,$R$38,$R$40,$R$41,$R$42,$Q145,FP$2,FP$4,FP$3)</f>
        <v>1175528.5500000017</v>
      </c>
      <c r="FQ145" s="105">
        <f ca="1">IF(V145&lt;&gt;0,FP145/V145,0)</f>
        <v>0.19115050900331204</v>
      </c>
      <c r="FR145" s="86">
        <f ca="1">FN145-FP145</f>
        <v>-234648.81000000041</v>
      </c>
      <c r="FS145" s="103">
        <f ca="1">(FO145-FQ145)*100</f>
        <v>-2.0377235052029068</v>
      </c>
      <c r="FT145" s="23"/>
      <c r="FV145" s="37"/>
      <c r="FW145" s="37"/>
      <c r="FX145" s="37"/>
      <c r="FY145" s="37"/>
      <c r="FZ145" s="37"/>
      <c r="GA145" s="37"/>
      <c r="GB145" s="37"/>
      <c r="GC145" s="37"/>
      <c r="GD145" s="37"/>
      <c r="GE145" s="37"/>
      <c r="GF145" s="37"/>
      <c r="GG145" s="37"/>
      <c r="GH145" s="37"/>
    </row>
    <row r="146" spans="1:190" ht="15" hidden="1" customHeight="1" x14ac:dyDescent="0.25">
      <c r="A146">
        <f ca="1">IF(ROW()=ROW($A$60),0,1)</f>
        <v>1</v>
      </c>
      <c r="D146" s="30"/>
      <c r="E146" s="30"/>
      <c r="F146" s="30">
        <f ca="1">IF(A146&lt;&gt;0,IF((AO146+BN146+CM146+DL146+EK146)&lt;&gt;0,ROUND((1-(AO146+BN146+CM146+DL146+EK146))-FO146,5),"VERIF. ELIGIBILITE PMM"),"CHECK "&amp;D131)</f>
        <v>0</v>
      </c>
      <c r="G146" s="30"/>
      <c r="H146" s="30"/>
      <c r="I146" s="30"/>
      <c r="J146" s="30">
        <f ca="1">IF(A146&lt;&gt;0,IF((AP146+BO146+CN146+DM146+EL146)&lt;&gt;0,ROUND((1-(AP146+BO146+CN146+DM146+EL146))-FQ146,5),"VERIF. ELIGIBILITE PMM"),"CHECK "&amp;D132)</f>
        <v>0</v>
      </c>
      <c r="K146" s="30">
        <f ca="1">IF(A146&lt;&gt;0,ROUND(W146+AR146+BQ146+CP146+DO146+EN146+FK146-FR146,5),"CHECK ")</f>
        <v>0</v>
      </c>
      <c r="L146" s="4"/>
      <c r="M146" s="9"/>
      <c r="N146" s="10"/>
      <c r="O146" s="9"/>
      <c r="P146" s="11"/>
      <c r="Q146" s="130" t="s">
        <v>239</v>
      </c>
      <c r="R146" s="130"/>
      <c r="S146" s="12"/>
      <c r="T146" s="13"/>
      <c r="U146" s="84">
        <f ca="1">_xll.DBRW($B$3,$R$37,$R$38,$R$40,$R$41,$R$42,$Q146,U$2,U$4,U$3)</f>
        <v>7352662</v>
      </c>
      <c r="V146" s="84">
        <f ca="1">_xll.DBRW($B$3,$R$37,$R$38,$R$40,$R$41,$R$42,$Q146,V$2,V$4,V$3)</f>
        <v>7955861</v>
      </c>
      <c r="W146" s="85">
        <f ca="1">U146-V146</f>
        <v>-603199</v>
      </c>
      <c r="X146" s="106">
        <f ca="1">IF(V146&lt;&gt;0,W146/V146,0)</f>
        <v>-7.5818192399289025E-2</v>
      </c>
      <c r="Y146" s="15">
        <f ca="1">_xll.DBRW($B$3,$R$37,$R$38,$R$40,$R$41,$R$42,$Q146,Y$2,Y$4,Y$3)</f>
        <v>-3291611</v>
      </c>
      <c r="Z146" s="15">
        <f ca="1">_xll.DBRW($B$3,$R$37,$R$38,$R$40,$R$41,$R$42,$Q146,Z$2,Z$4,Z$3)</f>
        <v>-897623</v>
      </c>
      <c r="AA146" s="15">
        <f ca="1">_xll.DBRW($B$3,$R$37,$R$38,$R$40,$R$41,$R$42,$Q146,AA$2,AA$4,AA$3)</f>
        <v>-859111</v>
      </c>
      <c r="AB146" s="15">
        <f ca="1">_xll.DBRW($B$3,$R$37,$R$38,$R$40,$R$41,$R$42,$Q146,AB$2,AB$4,AB$3)</f>
        <v>-526174</v>
      </c>
      <c r="AC146" s="15">
        <f ca="1">_xll.DBRW($B$3,$R$37,$R$38,$R$40,$R$41,$R$42,$Q146,AC$2,AC$4,AC$3)</f>
        <v>-936839</v>
      </c>
      <c r="AD146" s="15">
        <f ca="1">_xll.DBRW($B$3,$R$37,$R$38,$R$40,$R$41,$R$42,$Q146,AD$2,AD$4,AD$3)</f>
        <v>-3563354</v>
      </c>
      <c r="AE146" s="15">
        <f ca="1">_xll.DBRW($B$3,$R$37,$R$38,$R$40,$R$41,$R$42,$Q146,AE$2,AE$4,AE$3)</f>
        <v>-1077535</v>
      </c>
      <c r="AF146" s="15">
        <f ca="1">_xll.DBRW($B$3,$R$37,$R$38,$R$40,$R$41,$R$42,$Q146,AF$2,AF$4,AF$3)</f>
        <v>-988796</v>
      </c>
      <c r="AG146" s="15">
        <f ca="1">_xll.DBRW($B$3,$R$37,$R$38,$R$40,$R$41,$R$42,$Q146,AG$2,AG$4,AG$3)</f>
        <v>-532402</v>
      </c>
      <c r="AH146" s="15">
        <f ca="1">_xll.DBRW($B$3,$R$37,$R$38,$R$40,$R$41,$R$42,$Q146,AH$2,AH$4,AH$3)</f>
        <v>-876037</v>
      </c>
      <c r="AI146" s="15">
        <f ca="1">Y146-AD146</f>
        <v>271743</v>
      </c>
      <c r="AJ146" s="15">
        <f ca="1">Z146-AE146</f>
        <v>179912</v>
      </c>
      <c r="AK146" s="15">
        <f ca="1">AA146-AF146</f>
        <v>129685</v>
      </c>
      <c r="AL146" s="15">
        <f ca="1">AB146-AG146</f>
        <v>6228</v>
      </c>
      <c r="AM146" s="15">
        <f ca="1">AC146-AH146</f>
        <v>-60802</v>
      </c>
      <c r="AN146" s="20"/>
      <c r="AO146" s="16">
        <f ca="1">_xll.DBRW($B$3,$R$37,$R$38,$R$40,$R$41,$R$42,$Q146,AO$2,AO$4,AO$3)</f>
        <v>0.44767609336591291</v>
      </c>
      <c r="AP146" s="16">
        <f ca="1">_xll.DBRW($B$3,$R$37,$R$38,$R$40,$R$41,$R$42,$Q146,AP$2,AP$4,AP$3)</f>
        <v>0.4478904294582321</v>
      </c>
      <c r="AQ146" s="17">
        <f ca="1">-(AO146-AP146)*100</f>
        <v>2.1433609231918949E-2</v>
      </c>
      <c r="AR146" s="14">
        <f ca="1">$Y146-$AD146-BL146</f>
        <v>1575.9408412238699</v>
      </c>
      <c r="AS146" s="18">
        <f ca="1">_xll.DBRW($B$3,$R$37,$R$38,$R$40,$R$41,$R$42,$Q146,AS$2,AS$4,AS$3)</f>
        <v>15.528737692775831</v>
      </c>
      <c r="AT146" s="19">
        <f ca="1">_xll.DBRW($B$3,$R$37,$R$38,$R$40,$R$41,$R$42,$Q146,AT$2,AT$4,AT$3)</f>
        <v>1.5837019216401182</v>
      </c>
      <c r="AU146" s="18">
        <f ca="1">_xll.DBRW($B$3,$R$37,$R$38,$R$40,$R$41,$R$42,$Q146,AU$2,AU$4,AU$3)</f>
        <v>54.934565613699533</v>
      </c>
      <c r="AV146" s="15">
        <f ca="1">_xll.DBRW($B$3,$R$37,$R$38,$R$40,$R$41,$R$42,$Q146,AV$2,AV$4,AV$3)</f>
        <v>211969</v>
      </c>
      <c r="AW146" s="15">
        <f ca="1">_xll.DBRW($B$3,$R$37,$R$38,$R$40,$R$41,$R$42,$Q146,AW$2,AW$4,AW$3)</f>
        <v>133844</v>
      </c>
      <c r="AX146" s="18">
        <f ca="1">_xll.DBRW($B$3,$R$37,$R$38,$R$40,$R$41,$R$42,$Q146,AX$2,AX$4,AX$3)</f>
        <v>14.224795711029408</v>
      </c>
      <c r="AY146" s="19">
        <f ca="1">_xll.DBRW($B$3,$R$37,$R$38,$R$40,$R$41,$R$42,$Q146,AY$2,AY$4,AY$3)</f>
        <v>1.5100002411149154</v>
      </c>
      <c r="AZ146" s="18">
        <f ca="1">_xll.DBRW($B$3,$R$37,$R$38,$R$40,$R$41,$R$42,$Q146,AZ$2,AZ$4,AZ$3)</f>
        <v>47.956918792496502</v>
      </c>
      <c r="BA146" s="15">
        <f ca="1">_xll.DBRW($B$3,$R$37,$R$38,$R$40,$R$41,$R$42,$Q146,BA$2,BA$4,BA$3)</f>
        <v>250503</v>
      </c>
      <c r="BB146" s="15">
        <f ca="1">_xll.DBRW($B$3,$R$37,$R$38,$R$40,$R$41,$R$42,$Q146,BB$2,BB$4,BB$3)</f>
        <v>165896</v>
      </c>
      <c r="BC146" s="18">
        <f ca="1">AS146-AX146</f>
        <v>1.3039419817464228</v>
      </c>
      <c r="BD146" s="18">
        <f ca="1">AT146-AY146</f>
        <v>7.3701680525202873E-2</v>
      </c>
      <c r="BE146" s="18">
        <f ca="1">AU146-AZ146</f>
        <v>6.9776468212030309</v>
      </c>
      <c r="BF146" s="15">
        <f ca="1">IF(AND(AV146&lt;&gt;0,BA146&lt;&gt;0),-1*BC146*AV146,0)</f>
        <v>-276395.27792880748</v>
      </c>
      <c r="BG146" s="15">
        <f ca="1">IF(AND(AV146&lt;&gt;0,BA146&lt;&gt;0,AW146&lt;&gt;0,BB146&lt;&gt;0),BD146/AY146*$Y146,)</f>
        <v>-160660.4129785574</v>
      </c>
      <c r="BH146" s="15">
        <f ca="1">IF(AND(AW146&lt;&gt;0,BB146&lt;&gt;0),BE146*AO146*AW146,)</f>
        <v>418091.9385491467</v>
      </c>
      <c r="BI146" s="15">
        <f ca="1">IF(AND(AV146&lt;&gt;0,BA146&lt;&gt;0,AW146&lt;&gt;0,BB146&lt;&gt;0),$AI146-BF146-BG146-BH146-BL146,)</f>
        <v>20539.693199442117</v>
      </c>
      <c r="BJ146" s="15">
        <f ca="1">IF(OR(AV146=0,BA146=0,AW146=0,BB146=0),$AI146-BF146-BG146-BH146-BL146,)</f>
        <v>0</v>
      </c>
      <c r="BK146" s="15">
        <f ca="1">SUM(BF146:BJ146)</f>
        <v>1575.9408412239281</v>
      </c>
      <c r="BL146" s="15">
        <f ca="1">IF($V146&lt;&gt;0,IF($V146&gt;0,$W146/$V146,-$W146/$V146))*$AD146</f>
        <v>270167.05915877613</v>
      </c>
      <c r="BM146" s="15">
        <f ca="1">SUM(BK146:BL146)</f>
        <v>271743.00000000006</v>
      </c>
      <c r="BN146" s="16">
        <f ca="1">_xll.DBRW($B$3,$R$37,$R$38,$R$40,$R$41,$R$42,$Q146,BN$2,BN$4,BN$3)</f>
        <v>0.12208136318519741</v>
      </c>
      <c r="BO146" s="16">
        <f ca="1">_xll.DBRW($B$3,$R$37,$R$38,$R$40,$R$41,$R$42,$Q146,BO$2,BO$4,BO$3)</f>
        <v>0.13543914354461448</v>
      </c>
      <c r="BP146" s="17">
        <f ca="1">-(BN146-BO146)*100</f>
        <v>1.3357780359417064</v>
      </c>
      <c r="BQ146" s="14">
        <f ca="1">$Z146-$AE146-CK146</f>
        <v>98215.244053032104</v>
      </c>
      <c r="BR146" s="15">
        <f ca="1">_xll.DBRW($B$3,$R$37,$R$38,$R$40,$R$41,$R$42,$Q146,BR$2,BR$4,BR$3)</f>
        <v>0.28561741865235052</v>
      </c>
      <c r="BS146" s="15">
        <f ca="1">_xll.DBRW($B$3,$R$37,$R$38,$R$40,$R$41,$R$42,$Q146,BS$2,BS$4,BS$3)</f>
        <v>23.480664056662981</v>
      </c>
      <c r="BT146" s="15">
        <f ca="1">_xll.DBRW($B$3,$R$37,$R$38,$R$40,$R$41,$R$42,$Q146,BT$2,BT$4,BT$3)</f>
        <v>54.934565613699533</v>
      </c>
      <c r="BU146" s="15">
        <f ca="1">_xll.DBRW($B$3,$R$37,$R$38,$R$40,$R$41,$R$42,$Q146,BU$2,BU$4,BU$3)</f>
        <v>3142746</v>
      </c>
      <c r="BV146" s="15">
        <f ca="1">_xll.DBRW($B$3,$R$37,$R$38,$R$40,$R$41,$R$42,$Q146,BV$2,BV$4,BV$3)</f>
        <v>133844</v>
      </c>
      <c r="BW146" s="15">
        <f ca="1">_xll.DBRW($B$3,$R$37,$R$38,$R$40,$R$41,$R$42,$Q146,BW$2,BW$4,BW$3)</f>
        <v>0.28402465280267214</v>
      </c>
      <c r="BX146" s="15">
        <f ca="1">_xll.DBRW($B$3,$R$37,$R$38,$R$40,$R$41,$R$42,$Q146,BX$2,BX$4,BX$3)</f>
        <v>22.868592371124077</v>
      </c>
      <c r="BY146" s="15">
        <f ca="1">_xll.DBRW($B$3,$R$37,$R$38,$R$40,$R$41,$R$42,$Q146,BY$2,BY$4,BY$3)</f>
        <v>47.956918792496502</v>
      </c>
      <c r="BZ146" s="15">
        <f ca="1">_xll.DBRW($B$3,$R$37,$R$38,$R$40,$R$41,$R$42,$Q146,BZ$2,BZ$4,BZ$3)</f>
        <v>3793808</v>
      </c>
      <c r="CA146" s="15">
        <f ca="1">_xll.DBRW($B$3,$R$37,$R$38,$R$40,$R$41,$R$42,$Q146,CA$2,CA$4,CA$3)</f>
        <v>165896</v>
      </c>
      <c r="CB146" s="15">
        <f ca="1">BR146-BW146</f>
        <v>1.5927658496783792E-3</v>
      </c>
      <c r="CC146" s="15">
        <f ca="1">BS146-BX146</f>
        <v>0.61207168553890412</v>
      </c>
      <c r="CD146" s="15">
        <f ca="1">BT146-BY146</f>
        <v>6.9776468212030309</v>
      </c>
      <c r="CE146" s="15">
        <f ca="1">IF(AND(BU146&lt;&gt;0,BZ146&lt;&gt;0),-1*CB146*BU146,0)</f>
        <v>-5005.6585030133274</v>
      </c>
      <c r="CF146" s="15">
        <f ca="1">IF(AND(BU146&lt;&gt;0,BZ146&lt;&gt;0,BV146&lt;&gt;0,CA146&lt;&gt;0),CC146/BX146*$Z146,)</f>
        <v>-24024.636657664214</v>
      </c>
      <c r="CG146" s="15">
        <f ca="1">IF(AND(BV146&lt;&gt;0,CA146&lt;&gt;0),CD146*BN146*BV146,)</f>
        <v>114013.75805230347</v>
      </c>
      <c r="CH146" s="15">
        <f ca="1">IF(AND(BU146&lt;&gt;0,BZ146&lt;&gt;0,BV146&lt;&gt;0,CA146&lt;&gt;0),$AJ146-CE146-CF146-CG146-CK146,)</f>
        <v>13231.78116140615</v>
      </c>
      <c r="CI146" s="15">
        <f ca="1">IF(OR(BU146=0,BZ146=0,BV146=0,CA146=0),$AJ146-CE146-CF146-CG146-CK146,)</f>
        <v>0</v>
      </c>
      <c r="CJ146" s="15">
        <f ca="1">SUM(CE146:CI146)</f>
        <v>98215.244053032075</v>
      </c>
      <c r="CK146" s="15">
        <f ca="1">IF($V146&lt;&gt;0,IF($V146&gt;0,$W146/$V146,-$W146/$V146))*$AE146</f>
        <v>81696.755946967896</v>
      </c>
      <c r="CL146" s="15">
        <f ca="1">SUM(CJ146:CK146)</f>
        <v>179911.99999999997</v>
      </c>
      <c r="CM146" s="16">
        <f ca="1">_xll.DBRW($B$3,$R$37,$R$38,$R$40,$R$41,$R$42,$Q146,CM$2,CM$4,CM$3)</f>
        <v>0.11684353231523495</v>
      </c>
      <c r="CN146" s="16">
        <f ca="1">_xll.DBRW($B$3,$R$37,$R$38,$R$40,$R$41,$R$42,$Q146,CN$2,CN$4,CN$3)</f>
        <v>0.12428522821100067</v>
      </c>
      <c r="CO146" s="17">
        <f ca="1">-(CM146-CN146)*100</f>
        <v>0.74416958957657231</v>
      </c>
      <c r="CP146" s="14">
        <f ca="1">$AA146-$AF146-DJ146</f>
        <v>54716.274628352607</v>
      </c>
      <c r="CQ146" s="15">
        <f ca="1">_xll.DBRW($B$3,$R$37,$R$38,$R$40,$R$41,$R$42,$Q146,CQ$2,CQ$4,CQ$3)</f>
        <v>0.74024280962966793</v>
      </c>
      <c r="CR146" s="15">
        <f ca="1">_xll.DBRW($B$3,$R$37,$R$38,$R$40,$R$41,$R$42,$Q146,CR$2,CR$4,CR$3)</f>
        <v>8.6711395355787335</v>
      </c>
      <c r="CS146" s="15">
        <f ca="1">_xll.DBRW($B$3,$R$37,$R$38,$R$40,$R$41,$R$42,$Q146,CS$2,CS$4,CS$3)</f>
        <v>54.934565613699533</v>
      </c>
      <c r="CT146" s="15">
        <f ca="1">_xll.DBRW($B$3,$R$37,$R$38,$R$40,$R$41,$R$42,$Q146,CT$2,CT$4,CT$3)</f>
        <v>1160580</v>
      </c>
      <c r="CU146" s="15">
        <f ca="1">_xll.DBRW($B$3,$R$37,$R$38,$R$40,$R$41,$R$42,$Q146,CU$2,CU$4,CU$3)</f>
        <v>133844</v>
      </c>
      <c r="CV146" s="15">
        <f ca="1">_xll.DBRW($B$3,$R$37,$R$38,$R$40,$R$41,$R$42,$Q146,CV$2,CV$4,CV$3)</f>
        <v>0.73345745588333466</v>
      </c>
      <c r="CW146" s="15">
        <f ca="1">_xll.DBRW($B$3,$R$37,$R$38,$R$40,$R$41,$R$42,$Q146,CW$2,CW$4,CW$3)</f>
        <v>8.126356271398949</v>
      </c>
      <c r="CX146" s="15">
        <f ca="1">_xll.DBRW($B$3,$R$37,$R$38,$R$40,$R$41,$R$42,$Q146,CX$2,CX$4,CX$3)</f>
        <v>47.956918792496502</v>
      </c>
      <c r="CY146" s="15">
        <f ca="1">_xll.DBRW($B$3,$R$37,$R$38,$R$40,$R$41,$R$42,$Q146,CY$2,CY$4,CY$3)</f>
        <v>1348130</v>
      </c>
      <c r="CZ146" s="15">
        <f ca="1">_xll.DBRW($B$3,$R$37,$R$38,$R$40,$R$41,$R$42,$Q146,CZ$2,CZ$4,CZ$3)</f>
        <v>165896</v>
      </c>
      <c r="DA146" s="15">
        <f ca="1">CQ146-CV146</f>
        <v>6.7853537463332669E-3</v>
      </c>
      <c r="DB146" s="15">
        <f ca="1">CR146-CW146</f>
        <v>0.54478326417978451</v>
      </c>
      <c r="DC146" s="15">
        <f ca="1">CS146-CX146</f>
        <v>6.9776468212030309</v>
      </c>
      <c r="DD146" s="15">
        <f ca="1">IF(AND(CT146&lt;&gt;0,CY146&lt;&gt;0),-1*DA146*CT146,0)</f>
        <v>-7874.9458509194628</v>
      </c>
      <c r="DE146" s="15">
        <f ca="1">IF(AND(CT146&lt;&gt;0,CY146&lt;&gt;0,CU146&lt;&gt;0,CZ146&lt;&gt;0),DB146/CW146*$AA146,)</f>
        <v>-57593.991604823867</v>
      </c>
      <c r="DF146" s="15">
        <f ca="1">IF(AND(CU146&lt;&gt;0,CZ146&lt;&gt;0),DC146*CM146*CU146,)</f>
        <v>109122.06315354274</v>
      </c>
      <c r="DG146" s="15">
        <f ca="1">IF(AND(CT146&lt;&gt;0,CY146&lt;&gt;0,CU146&lt;&gt;0,CZ146&lt;&gt;0),$AK146-DD146-DE146-DF146-DJ146,)</f>
        <v>11063.148930553187</v>
      </c>
      <c r="DH146" s="15">
        <f ca="1">IF(OR(CT146=0,CY146=0,CU146=0,CZ146=0),$AK146-DD146-DE146-DF146-DJ146,)</f>
        <v>0</v>
      </c>
      <c r="DI146" s="15">
        <f ca="1">SUM(DD146:DH146)</f>
        <v>54716.274628352592</v>
      </c>
      <c r="DJ146" s="15">
        <f ca="1">IF($V146&lt;&gt;0,IF($V146&gt;0,$W146/$V146,-$W146/$V146))*$AF146</f>
        <v>74968.725371647393</v>
      </c>
      <c r="DK146" s="15">
        <f ca="1">SUM(DI146:DJ146)</f>
        <v>129684.99999999999</v>
      </c>
      <c r="DL146" s="16">
        <f ca="1">_xll.DBRW($B$3,$R$37,$R$38,$R$40,$R$41,$R$42,$Q146,DL$2,DL$4,DL$3)</f>
        <v>7.1562381080484863E-2</v>
      </c>
      <c r="DM146" s="16">
        <f ca="1">_xll.DBRW($B$3,$R$37,$R$38,$R$40,$R$41,$R$42,$Q146,DM$2,DM$4,DM$3)</f>
        <v>6.6919469809741519E-2</v>
      </c>
      <c r="DN146" s="17">
        <f ca="1">-(DL146-DM146)*100</f>
        <v>-0.4642911270743344</v>
      </c>
      <c r="DO146" s="14">
        <f ca="1">$AB146-$AG146-EI146</f>
        <v>-34137.757269766276</v>
      </c>
      <c r="DP146" s="15">
        <f ca="1">_xll.DBRW($B$3,$R$37,$R$38,$R$40,$R$41,$R$42,$Q146,DP$2,DP$4,DP$3)</f>
        <v>2213.4723557692305</v>
      </c>
      <c r="DQ146" s="15">
        <f ca="1">_xll.DBRW($B$3,$R$37,$R$38,$R$40,$R$41,$R$42,$Q146,DQ$2,DQ$4,DQ$3)</f>
        <v>1.7760548527710298E-3</v>
      </c>
      <c r="DR146" s="15">
        <f ca="1">_xll.DBRW($B$3,$R$37,$R$38,$R$40,$R$41,$R$42,$Q146,DR$2,DR$4,DR$3)</f>
        <v>54.934565613699533</v>
      </c>
      <c r="DS146" s="15">
        <f ca="1">_xll.DBRW($B$3,$R$37,$R$38,$R$40,$R$41,$R$42,$Q146,DS$2,DS$4,DS$3)</f>
        <v>237.71428571428572</v>
      </c>
      <c r="DT146" s="15">
        <f ca="1">_xll.DBRW($B$3,$R$37,$R$38,$R$40,$R$41,$R$42,$Q146,DT$2,DT$4,DT$3)</f>
        <v>133844</v>
      </c>
      <c r="DU146" s="15">
        <f ca="1">_xll.DBRW($B$3,$R$37,$R$38,$R$40,$R$41,$R$42,$Q146,DU$2,DU$4,DU$3)</f>
        <v>2200.0082644628101</v>
      </c>
      <c r="DV146" s="15">
        <f ca="1">_xll.DBRW($B$3,$R$37,$R$38,$R$40,$R$41,$R$42,$Q146,DV$2,DV$4,DV$3)</f>
        <v>1.4587452379804214E-3</v>
      </c>
      <c r="DW146" s="15">
        <f ca="1">_xll.DBRW($B$3,$R$37,$R$38,$R$40,$R$41,$R$42,$Q146,DW$2,DW$4,DW$3)</f>
        <v>47.956918792496502</v>
      </c>
      <c r="DX146" s="15">
        <f ca="1">_xll.DBRW($B$3,$R$37,$R$38,$R$40,$R$41,$R$42,$Q146,DX$2,DX$4,DX$3)</f>
        <v>242</v>
      </c>
      <c r="DY146" s="15">
        <f ca="1">_xll.DBRW($B$3,$R$37,$R$38,$R$40,$R$41,$R$42,$Q146,DY$2,DY$4,DY$3)</f>
        <v>165896</v>
      </c>
      <c r="DZ146" s="15">
        <f ca="1">DP146-DU146</f>
        <v>13.464091306420414</v>
      </c>
      <c r="EA146" s="15">
        <f ca="1">DQ146-DV146</f>
        <v>3.1730961479060839E-4</v>
      </c>
      <c r="EB146" s="15">
        <f ca="1">DR146-DW146</f>
        <v>6.9776468212030309</v>
      </c>
      <c r="EC146" s="15">
        <f ca="1">IF(AND(DS146&lt;&gt;0,DX146&lt;&gt;0),-1*DZ146*DS146,0)</f>
        <v>-3200.6068476976529</v>
      </c>
      <c r="ED146" s="15">
        <f ca="1">IF(AND(DS146&lt;&gt;0,DX146&lt;&gt;0,DT146&lt;&gt;0,DY146&lt;&gt;0),EA146/DV146*$AB146,)</f>
        <v>-114454.57706102512</v>
      </c>
      <c r="EE146" s="15">
        <f ca="1">IF(AND(DT146&lt;&gt;0,DY146&lt;&gt;0),EB146*DL146*DT146,)</f>
        <v>66833.264220516547</v>
      </c>
      <c r="EF146" s="15">
        <f ca="1">IF(AND(DS146&lt;&gt;0,DX146&lt;&gt;0,DT146&lt;&gt;0,DY146&lt;&gt;0),$AL146-EC146-ED146-EE146-EI146,)</f>
        <v>16684.162418439948</v>
      </c>
      <c r="EG146" s="15">
        <f ca="1">IF(OR(DS146=0,DX146=0,DT146=0,DY146=0),$AL146-EC146-ED146-EE146-EI146,)</f>
        <v>0</v>
      </c>
      <c r="EH146" s="15">
        <f ca="1">SUM(EC146:EG146)</f>
        <v>-34137.757269766276</v>
      </c>
      <c r="EI146" s="15">
        <f ca="1">IF($V146&lt;&gt;0,IF($V146&gt;0,$W146/$V146,-$W146/$V146))*$AG146</f>
        <v>40365.757269766276</v>
      </c>
      <c r="EJ146" s="15">
        <f ca="1">SUM(EH146:EI146)</f>
        <v>6228</v>
      </c>
      <c r="EK146" s="16">
        <f ca="1">_xll.DBRW($B$3,$R$37,$R$38,$R$40,$R$41,$R$42,$Q146,EK$2,EK$4,EK$3)</f>
        <v>0.1274149416905061</v>
      </c>
      <c r="EL146" s="16">
        <f ca="1">_xll.DBRW($B$3,$R$37,$R$38,$R$40,$R$41,$R$42,$Q146,EL$2,EL$4,EL$3)</f>
        <v>0.11011215505147715</v>
      </c>
      <c r="EM146" s="17">
        <f ca="1">-(EK146-EL146)*100</f>
        <v>-1.7302786639028955</v>
      </c>
      <c r="EN146" s="14">
        <f ca="1">$AC146-$AH146-FH146</f>
        <v>-127221.54181489596</v>
      </c>
      <c r="EO146" s="15">
        <f ca="1">_xll.DBRW($B$3,$R$37,$R$38,$R$40,$R$41,$R$42,$Q146,EO$2,EO$4,EO$3)</f>
        <v>6.9994844744628075</v>
      </c>
      <c r="EP146" s="15">
        <f ca="1">_xll.DBRW($B$3,$R$37,$R$38,$R$40,$R$41,$R$42,$Q146,EP$2,EP$4,EP$3)</f>
        <v>1</v>
      </c>
      <c r="EQ146" s="15">
        <f ca="1">_xll.DBRW($B$3,$R$37,$R$38,$R$40,$R$41,$R$42,$Q146,EQ$2,EQ$4,EQ$3)</f>
        <v>54.934565613699533</v>
      </c>
      <c r="ER146" s="15">
        <f ca="1">_xll.DBRW($B$3,$R$37,$R$38,$R$40,$R$41,$R$42,$Q146,ER$2,ER$4,ER$3)</f>
        <v>133844</v>
      </c>
      <c r="ES146" s="15">
        <f ca="1">_xll.DBRW($B$3,$R$37,$R$38,$R$40,$R$41,$R$42,$Q146,ES$2,ES$4,ES$3)</f>
        <v>133844</v>
      </c>
      <c r="ET146" s="15">
        <f ca="1">_xll.DBRW($B$3,$R$37,$R$38,$R$40,$R$41,$R$42,$Q146,ET$2,ET$4,ET$3)</f>
        <v>5.2806396778704734</v>
      </c>
      <c r="EU146" s="15">
        <f ca="1">_xll.DBRW($B$3,$R$37,$R$38,$R$40,$R$41,$R$42,$Q146,EU$2,EU$4,EU$3)</f>
        <v>1</v>
      </c>
      <c r="EV146" s="15">
        <f ca="1">_xll.DBRW($B$3,$R$37,$R$38,$R$40,$R$41,$R$42,$Q146,EV$2,EV$4,EV$3)</f>
        <v>47.956918792496502</v>
      </c>
      <c r="EW146" s="15">
        <f ca="1">_xll.DBRW($B$3,$R$37,$R$38,$R$40,$R$41,$R$42,$Q146,EW$2,EW$4,EW$3)</f>
        <v>165896</v>
      </c>
      <c r="EX146" s="15">
        <f ca="1">_xll.DBRW($B$3,$R$37,$R$38,$R$40,$R$41,$R$42,$Q146,EX$2,EX$4,EX$3)</f>
        <v>165896</v>
      </c>
      <c r="EY146" s="15">
        <f ca="1">EO146-ET146</f>
        <v>1.7188447965923341</v>
      </c>
      <c r="EZ146" s="15">
        <f ca="1">EP146-EU146</f>
        <v>0</v>
      </c>
      <c r="FA146" s="15">
        <f ca="1">EQ146-EV146</f>
        <v>6.9776468212030309</v>
      </c>
      <c r="FB146" s="15">
        <f ca="1">IF(AND(ER146&lt;&gt;0,EW146&lt;&gt;0),-1*EY146*ER146,0)</f>
        <v>-230057.06295510437</v>
      </c>
      <c r="FC146" s="15">
        <f ca="1">IF(AND(ER146&lt;&gt;0,EW146&lt;&gt;0,ES146&lt;&gt;0,EX146&lt;&gt;0),EZ146/EU146*$AC146,)</f>
        <v>0</v>
      </c>
      <c r="FD146" s="15">
        <f ca="1">IF(AND(ES146&lt;&gt;0,EX146&lt;&gt;0),FA146*EK146*ES146,)</f>
        <v>118994.8732151047</v>
      </c>
      <c r="FE146" s="15">
        <f ca="1">IF(AND(ER146&lt;&gt;0,EW146&lt;&gt;0,ES146&lt;&gt;0,EX146&lt;&gt;0),$AM146-FB146-FC146-FD146-FH146,)</f>
        <v>-16159.352074896291</v>
      </c>
      <c r="FF146" s="15">
        <f ca="1">IF(OR(ER146=0,EW146=0,ES146=0,EX146=0),$AM146-FB146-FC146-FD146-FH146,)</f>
        <v>0</v>
      </c>
      <c r="FG146" s="15">
        <f ca="1">SUM(FB146:FF146)</f>
        <v>-127221.54181489596</v>
      </c>
      <c r="FH146" s="15">
        <f ca="1">IF($V146&lt;&gt;0,IF($V146&gt;0,$W146/$V146,-$W146/$V146))*$AH146</f>
        <v>66419.541814895958</v>
      </c>
      <c r="FI146" s="15">
        <f ca="1">SUM(FG146:FH146)</f>
        <v>-60802</v>
      </c>
      <c r="FJ146" s="20"/>
      <c r="FK146" s="85">
        <f ca="1">BL146+CK146+DJ146+EI146+FH146</f>
        <v>533617.83956205368</v>
      </c>
      <c r="FL146" s="21"/>
      <c r="FM146" s="22"/>
      <c r="FN146" s="104">
        <f ca="1">_xll.DBRW($B$3,$R$37,$R$38,$R$40,$R$41,$R$42,$Q146,FN$2,FN$4,FN$3)</f>
        <v>841304</v>
      </c>
      <c r="FO146" s="105">
        <f ca="1">IF(U146&lt;&gt;0,FN146/U146,0)</f>
        <v>0.11442168836266375</v>
      </c>
      <c r="FP146" s="104">
        <f ca="1">_xll.DBRW($B$3,$R$37,$R$38,$R$40,$R$41,$R$42,$Q146,FP$2,FP$4,FP$3)</f>
        <v>917737</v>
      </c>
      <c r="FQ146" s="105">
        <f ca="1">IF(V146&lt;&gt;0,FP146/V146,0)</f>
        <v>0.11535357392493409</v>
      </c>
      <c r="FR146" s="86">
        <f ca="1">FN146-FP146</f>
        <v>-76433</v>
      </c>
      <c r="FS146" s="103">
        <f ca="1">(FO146-FQ146)*100</f>
        <v>-9.3188556227033481E-2</v>
      </c>
      <c r="FT146" s="23"/>
      <c r="FV146" s="37"/>
      <c r="FW146" s="37"/>
      <c r="FX146" s="37"/>
      <c r="FY146" s="37"/>
      <c r="FZ146" s="37"/>
      <c r="GA146" s="37"/>
      <c r="GB146" s="37"/>
      <c r="GC146" s="37"/>
      <c r="GD146" s="37"/>
      <c r="GE146" s="37"/>
      <c r="GF146" s="37"/>
      <c r="GG146" s="37"/>
      <c r="GH146" s="37"/>
    </row>
    <row r="147" spans="1:190" ht="15" hidden="1" customHeight="1" x14ac:dyDescent="0.25">
      <c r="A147">
        <f ca="1">IF(ROW()=ROW($A$60),0,1)</f>
        <v>1</v>
      </c>
      <c r="D147" s="30"/>
      <c r="E147" s="30"/>
      <c r="F147" s="30">
        <f ca="1">IF(A147&lt;&gt;0,IF((AO147+BN147+CM147+DL147+EK147)&lt;&gt;0,ROUND((1-(AO147+BN147+CM147+DL147+EK147))-FO147,5),"VERIF. ELIGIBILITE PMM"),"CHECK "&amp;D132)</f>
        <v>0</v>
      </c>
      <c r="G147" s="30"/>
      <c r="H147" s="30"/>
      <c r="I147" s="30"/>
      <c r="J147" s="30">
        <f ca="1">IF(A147&lt;&gt;0,IF((AP147+BO147+CN147+DM147+EL147)&lt;&gt;0,ROUND((1-(AP147+BO147+CN147+DM147+EL147))-FQ147,5),"VERIF. ELIGIBILITE PMM"),"CHECK "&amp;D133)</f>
        <v>0</v>
      </c>
      <c r="K147" s="30">
        <f ca="1">IF(A147&lt;&gt;0,ROUND(W147+AR147+BQ147+CP147+DO147+EN147+FK147-FR147,5),"CHECK ")</f>
        <v>0</v>
      </c>
      <c r="L147" s="4"/>
      <c r="M147" s="9"/>
      <c r="N147" s="10"/>
      <c r="O147" s="9"/>
      <c r="P147" s="11"/>
      <c r="Q147" s="130" t="s">
        <v>513</v>
      </c>
      <c r="R147" s="130"/>
      <c r="S147" s="12"/>
      <c r="T147" s="13"/>
      <c r="U147" s="84">
        <f ca="1">_xll.DBRW($B$3,$R$37,$R$38,$R$40,$R$41,$R$42,$Q147,U$2,U$4,U$3)</f>
        <v>3960059.8100000005</v>
      </c>
      <c r="V147" s="84">
        <f ca="1">_xll.DBRW($B$3,$R$37,$R$38,$R$40,$R$41,$R$42,$Q147,V$2,V$4,V$3)</f>
        <v>4529677.6800000006</v>
      </c>
      <c r="W147" s="85">
        <f ca="1">U147-V147</f>
        <v>-569617.87000000011</v>
      </c>
      <c r="X147" s="106">
        <f ca="1">IF(V147&lt;&gt;0,W147/V147,0)</f>
        <v>-0.12575240673636628</v>
      </c>
      <c r="Y147" s="15">
        <f ca="1">_xll.DBRW($B$3,$R$37,$R$38,$R$40,$R$41,$R$42,$Q147,Y$2,Y$4,Y$3)</f>
        <v>-861834.02</v>
      </c>
      <c r="Z147" s="15">
        <f ca="1">_xll.DBRW($B$3,$R$37,$R$38,$R$40,$R$41,$R$42,$Q147,Z$2,Z$4,Z$3)</f>
        <v>-272258.85000000003</v>
      </c>
      <c r="AA147" s="15">
        <f ca="1">_xll.DBRW($B$3,$R$37,$R$38,$R$40,$R$41,$R$42,$Q147,AA$2,AA$4,AA$3)</f>
        <v>-17224.57</v>
      </c>
      <c r="AB147" s="15">
        <f ca="1">_xll.DBRW($B$3,$R$37,$R$38,$R$40,$R$41,$R$42,$Q147,AB$2,AB$4,AB$3)</f>
        <v>-724834.10000000009</v>
      </c>
      <c r="AC147" s="15">
        <f ca="1">_xll.DBRW($B$3,$R$37,$R$38,$R$40,$R$41,$R$42,$Q147,AC$2,AC$4,AC$3)</f>
        <v>-739030.52000000014</v>
      </c>
      <c r="AD147" s="15">
        <f ca="1">_xll.DBRW($B$3,$R$37,$R$38,$R$40,$R$41,$R$42,$Q147,AD$2,AD$4,AD$3)</f>
        <v>-1073416.0599999998</v>
      </c>
      <c r="AE147" s="15">
        <f ca="1">_xll.DBRW($B$3,$R$37,$R$38,$R$40,$R$41,$R$42,$Q147,AE$2,AE$4,AE$3)</f>
        <v>-288029.5400000001</v>
      </c>
      <c r="AF147" s="15">
        <f ca="1">_xll.DBRW($B$3,$R$37,$R$38,$R$40,$R$41,$R$42,$Q147,AF$2,AF$4,AF$3)</f>
        <v>-26896</v>
      </c>
      <c r="AG147" s="15">
        <f ca="1">_xll.DBRW($B$3,$R$37,$R$38,$R$40,$R$41,$R$42,$Q147,AG$2,AG$4,AG$3)</f>
        <v>-828673.71</v>
      </c>
      <c r="AH147" s="15">
        <f ca="1">_xll.DBRW($B$3,$R$37,$R$38,$R$40,$R$41,$R$42,$Q147,AH$2,AH$4,AH$3)</f>
        <v>-844476.53000000038</v>
      </c>
      <c r="AI147" s="15">
        <f ca="1">Y147-AD147</f>
        <v>211582.0399999998</v>
      </c>
      <c r="AJ147" s="15">
        <f ca="1">Z147-AE147</f>
        <v>15770.690000000061</v>
      </c>
      <c r="AK147" s="15">
        <f ca="1">AA147-AF147</f>
        <v>9671.43</v>
      </c>
      <c r="AL147" s="15">
        <f ca="1">AB147-AG147</f>
        <v>103839.60999999987</v>
      </c>
      <c r="AM147" s="15">
        <f ca="1">AC147-AH147</f>
        <v>105446.01000000024</v>
      </c>
      <c r="AN147" s="20"/>
      <c r="AO147" s="16">
        <f ca="1">_xll.DBRW($B$3,$R$37,$R$38,$R$40,$R$41,$R$42,$Q147,AO$2,AO$4,AO$3)</f>
        <v>0.21763156652929438</v>
      </c>
      <c r="AP147" s="16">
        <f ca="1">_xll.DBRW($B$3,$R$37,$R$38,$R$40,$R$41,$R$42,$Q147,AP$2,AP$4,AP$3)</f>
        <v>0.23697404889082521</v>
      </c>
      <c r="AQ147" s="17">
        <f ca="1">-(AO147-AP147)*100</f>
        <v>1.9342482361530826</v>
      </c>
      <c r="AR147" s="14">
        <f ca="1">$Y147-$AD147-BL147</f>
        <v>76597.38702553208</v>
      </c>
      <c r="AS147" s="18">
        <f ca="1">_xll.DBRW($B$3,$R$37,$R$38,$R$40,$R$41,$R$42,$Q147,AS$2,AS$4,AS$3)</f>
        <v>18.193552077989796</v>
      </c>
      <c r="AT147" s="19">
        <f ca="1">_xll.DBRW($B$3,$R$37,$R$38,$R$40,$R$41,$R$42,$Q147,AT$2,AT$4,AT$3)</f>
        <v>1.1195823088680426</v>
      </c>
      <c r="AU147" s="18">
        <f ca="1">_xll.DBRW($B$3,$R$37,$R$38,$R$40,$R$41,$R$42,$Q147,AU$2,AU$4,AU$3)</f>
        <v>93.59478207516824</v>
      </c>
      <c r="AV147" s="15">
        <f ca="1">_xll.DBRW($B$3,$R$37,$R$38,$R$40,$R$41,$R$42,$Q147,AV$2,AV$4,AV$3)</f>
        <v>47370.3</v>
      </c>
      <c r="AW147" s="15">
        <f ca="1">_xll.DBRW($B$3,$R$37,$R$38,$R$40,$R$41,$R$42,$Q147,AW$2,AW$4,AW$3)</f>
        <v>42310.69</v>
      </c>
      <c r="AX147" s="18">
        <f ca="1">_xll.DBRW($B$3,$R$37,$R$38,$R$40,$R$41,$R$42,$Q147,AX$2,AX$4,AX$3)</f>
        <v>19.536835411267521</v>
      </c>
      <c r="AY147" s="19">
        <f ca="1">_xll.DBRW($B$3,$R$37,$R$38,$R$40,$R$41,$R$42,$Q147,AY$2,AY$4,AY$3)</f>
        <v>1.137151462305535</v>
      </c>
      <c r="AZ147" s="18">
        <f ca="1">_xll.DBRW($B$3,$R$37,$R$38,$R$40,$R$41,$R$42,$Q147,AZ$2,AZ$4,AZ$3)</f>
        <v>93.750100741961688</v>
      </c>
      <c r="BA147" s="15">
        <f ca="1">_xll.DBRW($B$3,$R$37,$R$38,$R$40,$R$41,$R$42,$Q147,BA$2,BA$4,BA$3)</f>
        <v>54943.19</v>
      </c>
      <c r="BB147" s="15">
        <f ca="1">_xll.DBRW($B$3,$R$37,$R$38,$R$40,$R$41,$R$42,$Q147,BB$2,BB$4,BB$3)</f>
        <v>48316.51</v>
      </c>
      <c r="BC147" s="18">
        <f ca="1">AS147-AX147</f>
        <v>-1.343283333277725</v>
      </c>
      <c r="BD147" s="18">
        <f ca="1">AT147-AY147</f>
        <v>-1.7569153437492435E-2</v>
      </c>
      <c r="BE147" s="18">
        <f ca="1">AU147-AZ147</f>
        <v>-0.1553186667934483</v>
      </c>
      <c r="BF147" s="15">
        <f ca="1">IF(AND(AV147&lt;&gt;0,BA147&lt;&gt;0),-1*BC147*AV147,0)</f>
        <v>63631.73448236582</v>
      </c>
      <c r="BG147" s="15">
        <f ca="1">IF(AND(AV147&lt;&gt;0,BA147&lt;&gt;0,AW147&lt;&gt;0,BB147&lt;&gt;0),BD147/AY147*$Y147,)</f>
        <v>13315.459406200531</v>
      </c>
      <c r="BH147" s="15">
        <f ca="1">IF(AND(AW147&lt;&gt;0,BB147&lt;&gt;0),BE147*AO147*AW147,)</f>
        <v>-1430.1962995771785</v>
      </c>
      <c r="BI147" s="15">
        <f ca="1">IF(AND(AV147&lt;&gt;0,BA147&lt;&gt;0,AW147&lt;&gt;0,BB147&lt;&gt;0),$AI147-BF147-BG147-BH147-BL147,)</f>
        <v>1080.3894365429005</v>
      </c>
      <c r="BJ147" s="15">
        <f ca="1">IF(OR(AV147=0,BA147=0,AW147=0,BB147=0),$AI147-BF147-BG147-BH147-BL147,)</f>
        <v>0</v>
      </c>
      <c r="BK147" s="15">
        <f ca="1">SUM(BF147:BJ147)</f>
        <v>76597.38702553208</v>
      </c>
      <c r="BL147" s="15">
        <f ca="1">IF($V147&lt;&gt;0,IF($V147&gt;0,$W147/$V147,-$W147/$V147))*$AD147</f>
        <v>134984.65297446772</v>
      </c>
      <c r="BM147" s="15">
        <f ca="1">SUM(BK147:BL147)</f>
        <v>211582.0399999998</v>
      </c>
      <c r="BN147" s="16">
        <f ca="1">_xll.DBRW($B$3,$R$37,$R$38,$R$40,$R$41,$R$42,$Q147,BN$2,BN$4,BN$3)</f>
        <v>6.8751196462358471E-2</v>
      </c>
      <c r="BO147" s="16">
        <f ca="1">_xll.DBRW($B$3,$R$37,$R$38,$R$40,$R$41,$R$42,$Q147,BO$2,BO$4,BO$3)</f>
        <v>6.3587204288672497E-2</v>
      </c>
      <c r="BP147" s="17">
        <f ca="1">-(BN147-BO147)*100</f>
        <v>-0.5163992173685974</v>
      </c>
      <c r="BQ147" s="14">
        <f ca="1">$Z147-$AE147-CK147</f>
        <v>-20449.71786616843</v>
      </c>
      <c r="BR147" s="15">
        <f ca="1">_xll.DBRW($B$3,$R$37,$R$38,$R$40,$R$41,$R$42,$Q147,BR$2,BR$4,BR$3)</f>
        <v>0.65671004389985044</v>
      </c>
      <c r="BS147" s="15">
        <f ca="1">_xll.DBRW($B$3,$R$37,$R$38,$R$40,$R$41,$R$42,$Q147,BS$2,BS$4,BS$3)</f>
        <v>9.7984693702702543</v>
      </c>
      <c r="BT147" s="15">
        <f ca="1">_xll.DBRW($B$3,$R$37,$R$38,$R$40,$R$41,$R$42,$Q147,BT$2,BT$4,BT$3)</f>
        <v>93.59478207516824</v>
      </c>
      <c r="BU147" s="15">
        <f ca="1">_xll.DBRW($B$3,$R$37,$R$38,$R$40,$R$41,$R$42,$Q147,BU$2,BU$4,BU$3)</f>
        <v>414580</v>
      </c>
      <c r="BV147" s="15">
        <f ca="1">_xll.DBRW($B$3,$R$37,$R$38,$R$40,$R$41,$R$42,$Q147,BV$2,BV$4,BV$3)</f>
        <v>42310.69</v>
      </c>
      <c r="BW147" s="15">
        <f ca="1">_xll.DBRW($B$3,$R$37,$R$38,$R$40,$R$41,$R$42,$Q147,BW$2,BW$4,BW$3)</f>
        <v>0.61775200281254239</v>
      </c>
      <c r="BX147" s="15">
        <f ca="1">_xll.DBRW($B$3,$R$37,$R$38,$R$40,$R$41,$R$42,$Q147,BX$2,BX$4,BX$3)</f>
        <v>9.6499999689547113</v>
      </c>
      <c r="BY147" s="15">
        <f ca="1">_xll.DBRW($B$3,$R$37,$R$38,$R$40,$R$41,$R$42,$Q147,BY$2,BY$4,BY$3)</f>
        <v>93.750100741961688</v>
      </c>
      <c r="BZ147" s="15">
        <f ca="1">_xll.DBRW($B$3,$R$37,$R$38,$R$40,$R$41,$R$42,$Q147,BZ$2,BZ$4,BZ$3)</f>
        <v>466254.32</v>
      </c>
      <c r="CA147" s="15">
        <f ca="1">_xll.DBRW($B$3,$R$37,$R$38,$R$40,$R$41,$R$42,$Q147,CA$2,CA$4,CA$3)</f>
        <v>48316.51</v>
      </c>
      <c r="CB147" s="15">
        <f ca="1">BR147-BW147</f>
        <v>3.8958041087308048E-2</v>
      </c>
      <c r="CC147" s="15">
        <f ca="1">BS147-BX147</f>
        <v>0.14846940131554298</v>
      </c>
      <c r="CD147" s="15">
        <f ca="1">BT147-BY147</f>
        <v>-0.1553186667934483</v>
      </c>
      <c r="CE147" s="15">
        <f ca="1">IF(AND(BU147&lt;&gt;0,BZ147&lt;&gt;0),-1*CB147*BU147,0)</f>
        <v>-16151.22467397617</v>
      </c>
      <c r="CF147" s="15">
        <f ca="1">IF(AND(BU147&lt;&gt;0,BZ147&lt;&gt;0,BV147&lt;&gt;0,CA147&lt;&gt;0),CC147/BX147*$Z147,)</f>
        <v>-4188.8195432540242</v>
      </c>
      <c r="CG147" s="15">
        <f ca="1">IF(AND(BV147&lt;&gt;0,CA147&lt;&gt;0),CD147*BN147*BV147,)</f>
        <v>-451.80811010122125</v>
      </c>
      <c r="CH147" s="15">
        <f ca="1">IF(AND(BU147&lt;&gt;0,BZ147&lt;&gt;0,BV147&lt;&gt;0,CA147&lt;&gt;0),$AJ147-CE147-CF147-CG147-CK147,)</f>
        <v>342.13446116298292</v>
      </c>
      <c r="CI147" s="15">
        <f ca="1">IF(OR(BU147=0,BZ147=0,BV147=0,CA147=0),$AJ147-CE147-CF147-CG147-CK147,)</f>
        <v>0</v>
      </c>
      <c r="CJ147" s="15">
        <f ca="1">SUM(CE147:CI147)</f>
        <v>-20449.717866168434</v>
      </c>
      <c r="CK147" s="15">
        <f ca="1">IF($V147&lt;&gt;0,IF($V147&gt;0,$W147/$V147,-$W147/$V147))*$AE147</f>
        <v>36220.407866168491</v>
      </c>
      <c r="CL147" s="15">
        <f ca="1">SUM(CJ147:CK147)</f>
        <v>15770.690000000057</v>
      </c>
      <c r="CM147" s="16">
        <f ca="1">_xll.DBRW($B$3,$R$37,$R$38,$R$40,$R$41,$R$42,$Q147,CM$2,CM$4,CM$3)</f>
        <v>4.3495731949563651E-3</v>
      </c>
      <c r="CN147" s="16">
        <f ca="1">_xll.DBRW($B$3,$R$37,$R$38,$R$40,$R$41,$R$42,$Q147,CN$2,CN$4,CN$3)</f>
        <v>5.9377293264716354E-3</v>
      </c>
      <c r="CO147" s="17">
        <f ca="1">-(CM147-CN147)*100</f>
        <v>0.15881561315152704</v>
      </c>
      <c r="CP147" s="14">
        <f ca="1">$AA147-$AF147-DJ147</f>
        <v>6289.1932684186922</v>
      </c>
      <c r="CQ147" s="15">
        <f ca="1">_xll.DBRW($B$3,$R$37,$R$38,$R$40,$R$41,$R$42,$Q147,CQ$2,CQ$4,CQ$3)</f>
        <v>0</v>
      </c>
      <c r="CR147" s="15">
        <f ca="1">_xll.DBRW($B$3,$R$37,$R$38,$R$40,$R$41,$R$42,$Q147,CR$2,CR$4,CR$3)</f>
        <v>0</v>
      </c>
      <c r="CS147" s="15">
        <f ca="1">_xll.DBRW($B$3,$R$37,$R$38,$R$40,$R$41,$R$42,$Q147,CS$2,CS$4,CS$3)</f>
        <v>0</v>
      </c>
      <c r="CT147" s="15">
        <f ca="1">_xll.DBRW($B$3,$R$37,$R$38,$R$40,$R$41,$R$42,$Q147,CT$2,CT$4,CT$3)</f>
        <v>0</v>
      </c>
      <c r="CU147" s="15">
        <f ca="1">_xll.DBRW($B$3,$R$37,$R$38,$R$40,$R$41,$R$42,$Q147,CU$2,CU$4,CU$3)</f>
        <v>0</v>
      </c>
      <c r="CV147" s="15">
        <f ca="1">_xll.DBRW($B$3,$R$37,$R$38,$R$40,$R$41,$R$42,$Q147,CV$2,CV$4,CV$3)</f>
        <v>0</v>
      </c>
      <c r="CW147" s="15">
        <f ca="1">_xll.DBRW($B$3,$R$37,$R$38,$R$40,$R$41,$R$42,$Q147,CW$2,CW$4,CW$3)</f>
        <v>0</v>
      </c>
      <c r="CX147" s="15">
        <f ca="1">_xll.DBRW($B$3,$R$37,$R$38,$R$40,$R$41,$R$42,$Q147,CX$2,CX$4,CX$3)</f>
        <v>0</v>
      </c>
      <c r="CY147" s="15">
        <f ca="1">_xll.DBRW($B$3,$R$37,$R$38,$R$40,$R$41,$R$42,$Q147,CY$2,CY$4,CY$3)</f>
        <v>0</v>
      </c>
      <c r="CZ147" s="15">
        <f ca="1">_xll.DBRW($B$3,$R$37,$R$38,$R$40,$R$41,$R$42,$Q147,CZ$2,CZ$4,CZ$3)</f>
        <v>0</v>
      </c>
      <c r="DA147" s="15">
        <f ca="1">CQ147-CV147</f>
        <v>0</v>
      </c>
      <c r="DB147" s="15">
        <f ca="1">CR147-CW147</f>
        <v>0</v>
      </c>
      <c r="DC147" s="15">
        <f ca="1">CS147-CX147</f>
        <v>0</v>
      </c>
      <c r="DD147" s="15">
        <f ca="1">IF(AND(CT147&lt;&gt;0,CY147&lt;&gt;0),-1*DA147*CT147,0)</f>
        <v>0</v>
      </c>
      <c r="DE147" s="15">
        <f ca="1">IF(AND(CT147&lt;&gt;0,CY147&lt;&gt;0,CU147&lt;&gt;0,CZ147&lt;&gt;0),DB147/CW147*$AA147,)</f>
        <v>0</v>
      </c>
      <c r="DF147" s="15">
        <f ca="1">IF(AND(CU147&lt;&gt;0,CZ147&lt;&gt;0),DC147*CM147*CU147,)</f>
        <v>0</v>
      </c>
      <c r="DG147" s="15">
        <f ca="1">IF(AND(CT147&lt;&gt;0,CY147&lt;&gt;0,CU147&lt;&gt;0,CZ147&lt;&gt;0),$AK147-DD147-DE147-DF147-DJ147,)</f>
        <v>0</v>
      </c>
      <c r="DH147" s="15">
        <f ca="1">IF(OR(CT147=0,CY147=0,CU147=0,CZ147=0),$AK147-DD147-DE147-DF147-DJ147,)</f>
        <v>6289.1932684186922</v>
      </c>
      <c r="DI147" s="15">
        <f ca="1">SUM(DD147:DH147)</f>
        <v>6289.1932684186922</v>
      </c>
      <c r="DJ147" s="15">
        <f ca="1">IF($V147&lt;&gt;0,IF($V147&gt;0,$W147/$V147,-$W147/$V147))*$AF147</f>
        <v>3382.2367315813076</v>
      </c>
      <c r="DK147" s="15">
        <f ca="1">SUM(DI147:DJ147)</f>
        <v>9671.43</v>
      </c>
      <c r="DL147" s="16">
        <f ca="1">_xll.DBRW($B$3,$R$37,$R$38,$R$40,$R$41,$R$42,$Q147,DL$2,DL$4,DL$3)</f>
        <v>0.18303614964845696</v>
      </c>
      <c r="DM147" s="16">
        <f ca="1">_xll.DBRW($B$3,$R$37,$R$38,$R$40,$R$41,$R$42,$Q147,DM$2,DM$4,DM$3)</f>
        <v>0.18294319564035735</v>
      </c>
      <c r="DN147" s="17">
        <f ca="1">-(DL147-DM147)*100</f>
        <v>-9.2954008099610519E-3</v>
      </c>
      <c r="DO147" s="14">
        <f ca="1">$AB147-$AG147-EI147</f>
        <v>-368.1034316537698</v>
      </c>
      <c r="DP147" s="15">
        <f ca="1">_xll.DBRW($B$3,$R$37,$R$38,$R$40,$R$41,$R$42,$Q147,DP$2,DP$4,DP$3)</f>
        <v>0</v>
      </c>
      <c r="DQ147" s="15">
        <f ca="1">_xll.DBRW($B$3,$R$37,$R$38,$R$40,$R$41,$R$42,$Q147,DQ$2,DQ$4,DQ$3)</f>
        <v>0</v>
      </c>
      <c r="DR147" s="15">
        <f ca="1">_xll.DBRW($B$3,$R$37,$R$38,$R$40,$R$41,$R$42,$Q147,DR$2,DR$4,DR$3)</f>
        <v>0</v>
      </c>
      <c r="DS147" s="15">
        <f ca="1">_xll.DBRW($B$3,$R$37,$R$38,$R$40,$R$41,$R$42,$Q147,DS$2,DS$4,DS$3)</f>
        <v>0</v>
      </c>
      <c r="DT147" s="15">
        <f ca="1">_xll.DBRW($B$3,$R$37,$R$38,$R$40,$R$41,$R$42,$Q147,DT$2,DT$4,DT$3)</f>
        <v>0</v>
      </c>
      <c r="DU147" s="15">
        <f ca="1">_xll.DBRW($B$3,$R$37,$R$38,$R$40,$R$41,$R$42,$Q147,DU$2,DU$4,DU$3)</f>
        <v>0</v>
      </c>
      <c r="DV147" s="15">
        <f ca="1">_xll.DBRW($B$3,$R$37,$R$38,$R$40,$R$41,$R$42,$Q147,DV$2,DV$4,DV$3)</f>
        <v>0</v>
      </c>
      <c r="DW147" s="15">
        <f ca="1">_xll.DBRW($B$3,$R$37,$R$38,$R$40,$R$41,$R$42,$Q147,DW$2,DW$4,DW$3)</f>
        <v>0</v>
      </c>
      <c r="DX147" s="15">
        <f ca="1">_xll.DBRW($B$3,$R$37,$R$38,$R$40,$R$41,$R$42,$Q147,DX$2,DX$4,DX$3)</f>
        <v>0</v>
      </c>
      <c r="DY147" s="15">
        <f ca="1">_xll.DBRW($B$3,$R$37,$R$38,$R$40,$R$41,$R$42,$Q147,DY$2,DY$4,DY$3)</f>
        <v>0</v>
      </c>
      <c r="DZ147" s="15">
        <f ca="1">DP147-DU147</f>
        <v>0</v>
      </c>
      <c r="EA147" s="15">
        <f ca="1">DQ147-DV147</f>
        <v>0</v>
      </c>
      <c r="EB147" s="15">
        <f ca="1">DR147-DW147</f>
        <v>0</v>
      </c>
      <c r="EC147" s="15">
        <f ca="1">IF(AND(DS147&lt;&gt;0,DX147&lt;&gt;0),-1*DZ147*DS147,0)</f>
        <v>0</v>
      </c>
      <c r="ED147" s="15">
        <f ca="1">IF(AND(DS147&lt;&gt;0,DX147&lt;&gt;0,DT147&lt;&gt;0,DY147&lt;&gt;0),EA147/DV147*$AB147,)</f>
        <v>0</v>
      </c>
      <c r="EE147" s="15">
        <f ca="1">IF(AND(DT147&lt;&gt;0,DY147&lt;&gt;0),EB147*DL147*DT147,)</f>
        <v>0</v>
      </c>
      <c r="EF147" s="15">
        <f ca="1">IF(AND(DS147&lt;&gt;0,DX147&lt;&gt;0,DT147&lt;&gt;0,DY147&lt;&gt;0),$AL147-EC147-ED147-EE147-EI147,)</f>
        <v>0</v>
      </c>
      <c r="EG147" s="15">
        <f ca="1">IF(OR(DS147=0,DX147=0,DT147=0,DY147=0),$AL147-EC147-ED147-EE147-EI147,)</f>
        <v>-368.1034316537698</v>
      </c>
      <c r="EH147" s="15">
        <f ca="1">SUM(EC147:EG147)</f>
        <v>-368.1034316537698</v>
      </c>
      <c r="EI147" s="15">
        <f ca="1">IF($V147&lt;&gt;0,IF($V147&gt;0,$W147/$V147,-$W147/$V147))*$AG147</f>
        <v>104207.71343165364</v>
      </c>
      <c r="EJ147" s="15">
        <f ca="1">SUM(EH147:EI147)</f>
        <v>103839.60999999987</v>
      </c>
      <c r="EK147" s="16">
        <f ca="1">_xll.DBRW($B$3,$R$37,$R$38,$R$40,$R$41,$R$42,$Q147,EK$2,EK$4,EK$3)</f>
        <v>0.18662105004924157</v>
      </c>
      <c r="EL147" s="16">
        <f ca="1">_xll.DBRW($B$3,$R$37,$R$38,$R$40,$R$41,$R$42,$Q147,EL$2,EL$4,EL$3)</f>
        <v>0.18643192510774856</v>
      </c>
      <c r="EM147" s="17">
        <f ca="1">-(EK147-EL147)*100</f>
        <v>-1.891249414930074E-2</v>
      </c>
      <c r="EN147" s="14">
        <f ca="1">$AC147-$AH147-FH147</f>
        <v>-748.94607987503696</v>
      </c>
      <c r="EO147" s="15">
        <f ca="1">_xll.DBRW($B$3,$R$37,$R$38,$R$40,$R$41,$R$42,$Q147,EO$2,EO$4,EO$3)</f>
        <v>17.466756509997829</v>
      </c>
      <c r="EP147" s="15">
        <f ca="1">_xll.DBRW($B$3,$R$37,$R$38,$R$40,$R$41,$R$42,$Q147,EP$2,EP$4,EP$3)</f>
        <v>1</v>
      </c>
      <c r="EQ147" s="15">
        <f ca="1">_xll.DBRW($B$3,$R$37,$R$38,$R$40,$R$41,$R$42,$Q147,EQ$2,EQ$4,EQ$3)</f>
        <v>93.59478207516824</v>
      </c>
      <c r="ER147" s="15">
        <f ca="1">_xll.DBRW($B$3,$R$37,$R$38,$R$40,$R$41,$R$42,$Q147,ER$2,ER$4,ER$3)</f>
        <v>42310.69</v>
      </c>
      <c r="ES147" s="15">
        <f ca="1">_xll.DBRW($B$3,$R$37,$R$38,$R$40,$R$41,$R$42,$Q147,ES$2,ES$4,ES$3)</f>
        <v>42310.69</v>
      </c>
      <c r="ET147" s="15">
        <f ca="1">_xll.DBRW($B$3,$R$37,$R$38,$R$40,$R$41,$R$42,$Q147,ET$2,ET$4,ET$3)</f>
        <v>17.478011760369284</v>
      </c>
      <c r="EU147" s="15">
        <f ca="1">_xll.DBRW($B$3,$R$37,$R$38,$R$40,$R$41,$R$42,$Q147,EU$2,EU$4,EU$3)</f>
        <v>1</v>
      </c>
      <c r="EV147" s="15">
        <f ca="1">_xll.DBRW($B$3,$R$37,$R$38,$R$40,$R$41,$R$42,$Q147,EV$2,EV$4,EV$3)</f>
        <v>93.750100741961688</v>
      </c>
      <c r="EW147" s="15">
        <f ca="1">_xll.DBRW($B$3,$R$37,$R$38,$R$40,$R$41,$R$42,$Q147,EW$2,EW$4,EW$3)</f>
        <v>48316.51</v>
      </c>
      <c r="EX147" s="15">
        <f ca="1">_xll.DBRW($B$3,$R$37,$R$38,$R$40,$R$41,$R$42,$Q147,EX$2,EX$4,EX$3)</f>
        <v>48316.51</v>
      </c>
      <c r="EY147" s="15">
        <f ca="1">EO147-ET147</f>
        <v>-1.1255250371455361E-2</v>
      </c>
      <c r="EZ147" s="15">
        <f ca="1">EP147-EU147</f>
        <v>0</v>
      </c>
      <c r="FA147" s="15">
        <f ca="1">EQ147-EV147</f>
        <v>-0.1553186667934483</v>
      </c>
      <c r="FB147" s="15">
        <f ca="1">IF(AND(ER147&lt;&gt;0,EW147&lt;&gt;0),-1*EY147*ER147,0)</f>
        <v>476.21740933903266</v>
      </c>
      <c r="FC147" s="15">
        <f ca="1">IF(AND(ER147&lt;&gt;0,EW147&lt;&gt;0,ES147&lt;&gt;0,EX147&lt;&gt;0),EZ147/EU147*$AC147,)</f>
        <v>0</v>
      </c>
      <c r="FD147" s="15">
        <f ca="1">IF(AND(ES147&lt;&gt;0,EX147&lt;&gt;0),FA147*EK147*ES147,)</f>
        <v>-1226.4063502373674</v>
      </c>
      <c r="FE147" s="15">
        <f ca="1">IF(AND(ER147&lt;&gt;0,EW147&lt;&gt;0,ES147&lt;&gt;0,EX147&lt;&gt;0),$AM147-FB147-FC147-FD147-FH147,)</f>
        <v>1.2428610232891515</v>
      </c>
      <c r="FF147" s="15">
        <f ca="1">IF(OR(ER147=0,EW147=0,ES147=0,EX147=0),$AM147-FB147-FC147-FD147-FH147,)</f>
        <v>0</v>
      </c>
      <c r="FG147" s="15">
        <f ca="1">SUM(FB147:FF147)</f>
        <v>-748.9460798750456</v>
      </c>
      <c r="FH147" s="15">
        <f ca="1">IF($V147&lt;&gt;0,IF($V147&gt;0,$W147/$V147,-$W147/$V147))*$AH147</f>
        <v>106194.95607987528</v>
      </c>
      <c r="FI147" s="15">
        <f ca="1">SUM(FG147:FH147)</f>
        <v>105446.01000000023</v>
      </c>
      <c r="FJ147" s="20"/>
      <c r="FK147" s="85">
        <f ca="1">BL147+CK147+DJ147+EI147+FH147</f>
        <v>384989.96708374645</v>
      </c>
      <c r="FL147" s="21"/>
      <c r="FM147" s="22"/>
      <c r="FN147" s="104">
        <f ca="1">_xll.DBRW($B$3,$R$37,$R$38,$R$40,$R$41,$R$42,$Q147,FN$2,FN$4,FN$3)</f>
        <v>1344877.7500000012</v>
      </c>
      <c r="FO147" s="105">
        <f ca="1">IF(U147&lt;&gt;0,FN147/U147,0)</f>
        <v>0.33961046411569246</v>
      </c>
      <c r="FP147" s="104">
        <f ca="1">_xll.DBRW($B$3,$R$37,$R$38,$R$40,$R$41,$R$42,$Q147,FP$2,FP$4,FP$3)</f>
        <v>1468185.8399999982</v>
      </c>
      <c r="FQ147" s="105">
        <f ca="1">IF(V147&lt;&gt;0,FP147/V147,0)</f>
        <v>0.32412589674592429</v>
      </c>
      <c r="FR147" s="86">
        <f ca="1">FN147-FP147</f>
        <v>-123308.08999999706</v>
      </c>
      <c r="FS147" s="103">
        <f ca="1">(FO147-FQ147)*100</f>
        <v>1.5484567369768165</v>
      </c>
      <c r="FT147" s="23"/>
      <c r="FV147" s="37"/>
      <c r="FW147" s="37"/>
      <c r="FX147" s="37"/>
      <c r="FY147" s="37"/>
      <c r="FZ147" s="37"/>
      <c r="GA147" s="37"/>
      <c r="GB147" s="37"/>
      <c r="GC147" s="37"/>
      <c r="GD147" s="37"/>
      <c r="GE147" s="37"/>
      <c r="GF147" s="37"/>
      <c r="GG147" s="37"/>
      <c r="GH147" s="37"/>
    </row>
    <row r="148" spans="1:190" ht="15" hidden="1" customHeight="1" x14ac:dyDescent="0.25">
      <c r="A148">
        <f ca="1">IF(ROW()=ROW($A$60),0,1)</f>
        <v>1</v>
      </c>
      <c r="D148" s="30"/>
      <c r="E148" s="30"/>
      <c r="F148" s="30">
        <f ca="1">IF(A148&lt;&gt;0,IF((AO148+BN148+CM148+DL148+EK148)&lt;&gt;0,ROUND((1-(AO148+BN148+CM148+DL148+EK148))-FO148,5),"VERIF. ELIGIBILITE PMM"),"CHECK "&amp;D133)</f>
        <v>0</v>
      </c>
      <c r="G148" s="30"/>
      <c r="H148" s="30"/>
      <c r="I148" s="30"/>
      <c r="J148" s="30">
        <f ca="1">IF(A148&lt;&gt;0,IF((AP148+BO148+CN148+DM148+EL148)&lt;&gt;0,ROUND((1-(AP148+BO148+CN148+DM148+EL148))-FQ148,5),"VERIF. ELIGIBILITE PMM"),"CHECK "&amp;D134)</f>
        <v>0</v>
      </c>
      <c r="K148" s="30">
        <f ca="1">IF(A148&lt;&gt;0,ROUND(W148+AR148+BQ148+CP148+DO148+EN148+FK148-FR148,5),"CHECK ")</f>
        <v>0</v>
      </c>
      <c r="L148" s="4"/>
      <c r="M148" s="9"/>
      <c r="N148" s="10"/>
      <c r="O148" s="9"/>
      <c r="P148" s="11"/>
      <c r="Q148" s="130" t="s">
        <v>240</v>
      </c>
      <c r="R148" s="130"/>
      <c r="S148" s="12"/>
      <c r="T148" s="13"/>
      <c r="U148" s="84">
        <f ca="1">_xll.DBRW($B$3,$R$37,$R$38,$R$40,$R$41,$R$42,$Q148,U$2,U$4,U$3)</f>
        <v>3528044</v>
      </c>
      <c r="V148" s="84">
        <f ca="1">_xll.DBRW($B$3,$R$37,$R$38,$R$40,$R$41,$R$42,$Q148,V$2,V$4,V$3)</f>
        <v>4096827</v>
      </c>
      <c r="W148" s="85">
        <f ca="1">U148-V148</f>
        <v>-568783</v>
      </c>
      <c r="X148" s="106">
        <f ca="1">IF(V148&lt;&gt;0,W148/V148,0)</f>
        <v>-0.13883500572516241</v>
      </c>
      <c r="Y148" s="15">
        <f ca="1">_xll.DBRW($B$3,$R$37,$R$38,$R$40,$R$41,$R$42,$Q148,Y$2,Y$4,Y$3)</f>
        <v>-1436241</v>
      </c>
      <c r="Z148" s="15">
        <f ca="1">_xll.DBRW($B$3,$R$37,$R$38,$R$40,$R$41,$R$42,$Q148,Z$2,Z$4,Z$3)</f>
        <v>-528080</v>
      </c>
      <c r="AA148" s="15">
        <f ca="1">_xll.DBRW($B$3,$R$37,$R$38,$R$40,$R$41,$R$42,$Q148,AA$2,AA$4,AA$3)</f>
        <v>-440993</v>
      </c>
      <c r="AB148" s="15">
        <f ca="1">_xll.DBRW($B$3,$R$37,$R$38,$R$40,$R$41,$R$42,$Q148,AB$2,AB$4,AB$3)</f>
        <v>-442398</v>
      </c>
      <c r="AC148" s="15">
        <f ca="1">_xll.DBRW($B$3,$R$37,$R$38,$R$40,$R$41,$R$42,$Q148,AC$2,AC$4,AC$3)</f>
        <v>-574490</v>
      </c>
      <c r="AD148" s="15">
        <f ca="1">_xll.DBRW($B$3,$R$37,$R$38,$R$40,$R$41,$R$42,$Q148,AD$2,AD$4,AD$3)</f>
        <v>-1639161</v>
      </c>
      <c r="AE148" s="15">
        <f ca="1">_xll.DBRW($B$3,$R$37,$R$38,$R$40,$R$41,$R$42,$Q148,AE$2,AE$4,AE$3)</f>
        <v>-575556</v>
      </c>
      <c r="AF148" s="15">
        <f ca="1">_xll.DBRW($B$3,$R$37,$R$38,$R$40,$R$41,$R$42,$Q148,AF$2,AF$4,AF$3)</f>
        <v>-617165</v>
      </c>
      <c r="AG148" s="15">
        <f ca="1">_xll.DBRW($B$3,$R$37,$R$38,$R$40,$R$41,$R$42,$Q148,AG$2,AG$4,AG$3)</f>
        <v>-438793</v>
      </c>
      <c r="AH148" s="15">
        <f ca="1">_xll.DBRW($B$3,$R$37,$R$38,$R$40,$R$41,$R$42,$Q148,AH$2,AH$4,AH$3)</f>
        <v>-418597</v>
      </c>
      <c r="AI148" s="15">
        <f ca="1">Y148-AD148</f>
        <v>202920</v>
      </c>
      <c r="AJ148" s="15">
        <f ca="1">Z148-AE148</f>
        <v>47476</v>
      </c>
      <c r="AK148" s="15">
        <f ca="1">AA148-AF148</f>
        <v>176172</v>
      </c>
      <c r="AL148" s="15">
        <f ca="1">AB148-AG148</f>
        <v>-3605</v>
      </c>
      <c r="AM148" s="15">
        <f ca="1">AC148-AH148</f>
        <v>-155893</v>
      </c>
      <c r="AN148" s="20"/>
      <c r="AO148" s="16">
        <f ca="1">_xll.DBRW($B$3,$R$37,$R$38,$R$40,$R$41,$R$42,$Q148,AO$2,AO$4,AO$3)</f>
        <v>0.40709271199565539</v>
      </c>
      <c r="AP148" s="16">
        <f ca="1">_xll.DBRW($B$3,$R$37,$R$38,$R$40,$R$41,$R$42,$Q148,AP$2,AP$4,AP$3)</f>
        <v>0.40010500809528937</v>
      </c>
      <c r="AQ148" s="17">
        <f ca="1">-(AO148-AP148)*100</f>
        <v>-0.69877039003660157</v>
      </c>
      <c r="AR148" s="14">
        <f ca="1">$Y148-$AD148-BL148</f>
        <v>-24652.92681946294</v>
      </c>
      <c r="AS148" s="18">
        <f ca="1">_xll.DBRW($B$3,$R$37,$R$38,$R$40,$R$41,$R$42,$Q148,AS$2,AS$4,AS$3)</f>
        <v>13.484311626858945</v>
      </c>
      <c r="AT148" s="19">
        <f ca="1">_xll.DBRW($B$3,$R$37,$R$38,$R$40,$R$41,$R$42,$Q148,AT$2,AT$4,AT$3)</f>
        <v>1.6503509505880165</v>
      </c>
      <c r="AU148" s="18">
        <f ca="1">_xll.DBRW($B$3,$R$37,$R$38,$R$40,$R$41,$R$42,$Q148,AU$2,AU$4,AU$3)</f>
        <v>54.66530315003331</v>
      </c>
      <c r="AV148" s="15">
        <f ca="1">_xll.DBRW($B$3,$R$37,$R$38,$R$40,$R$41,$R$42,$Q148,AV$2,AV$4,AV$3)</f>
        <v>106512</v>
      </c>
      <c r="AW148" s="15">
        <f ca="1">_xll.DBRW($B$3,$R$37,$R$38,$R$40,$R$41,$R$42,$Q148,AW$2,AW$4,AW$3)</f>
        <v>64539</v>
      </c>
      <c r="AX148" s="18">
        <f ca="1">_xll.DBRW($B$3,$R$37,$R$38,$R$40,$R$41,$R$42,$Q148,AX$2,AX$4,AX$3)</f>
        <v>12.750758436143567</v>
      </c>
      <c r="AY148" s="19">
        <f ca="1">_xll.DBRW($B$3,$R$37,$R$38,$R$40,$R$41,$R$42,$Q148,AY$2,AY$4,AY$3)</f>
        <v>1.6199861382395564</v>
      </c>
      <c r="AZ148" s="18">
        <f ca="1">_xll.DBRW($B$3,$R$37,$R$38,$R$40,$R$41,$R$42,$Q148,AZ$2,AZ$4,AZ$3)</f>
        <v>51.626576775250456</v>
      </c>
      <c r="BA148" s="15">
        <f ca="1">_xll.DBRW($B$3,$R$37,$R$38,$R$40,$R$41,$R$42,$Q148,BA$2,BA$4,BA$3)</f>
        <v>128554</v>
      </c>
      <c r="BB148" s="15">
        <f ca="1">_xll.DBRW($B$3,$R$37,$R$38,$R$40,$R$41,$R$42,$Q148,BB$2,BB$4,BB$3)</f>
        <v>79355</v>
      </c>
      <c r="BC148" s="18">
        <f ca="1">AS148-AX148</f>
        <v>0.73355319071537828</v>
      </c>
      <c r="BD148" s="18">
        <f ca="1">AT148-AY148</f>
        <v>3.0364812348460113E-2</v>
      </c>
      <c r="BE148" s="18">
        <f ca="1">AU148-AZ148</f>
        <v>3.0387263747828541</v>
      </c>
      <c r="BF148" s="15">
        <f ca="1">IF(AND(AV148&lt;&gt;0,BA148&lt;&gt;0),-1*BC148*AV148,0)</f>
        <v>-78132.217449476375</v>
      </c>
      <c r="BG148" s="15">
        <f ca="1">IF(AND(AV148&lt;&gt;0,BA148&lt;&gt;0,AW148&lt;&gt;0,BB148&lt;&gt;0),BD148/AY148*$Y148,)</f>
        <v>-26920.717049811981</v>
      </c>
      <c r="BH148" s="15">
        <f ca="1">IF(AND(AW148&lt;&gt;0,BB148&lt;&gt;0),BE148*AO148*AW148,)</f>
        <v>79837.541470614553</v>
      </c>
      <c r="BI148" s="15">
        <f ca="1">IF(AND(AV148&lt;&gt;0,BA148&lt;&gt;0,AW148&lt;&gt;0,BB148&lt;&gt;0),$AI148-BF148-BG148-BH148-BL148,)</f>
        <v>562.46620921083377</v>
      </c>
      <c r="BJ148" s="15">
        <f ca="1">IF(OR(AV148=0,BA148=0,AW148=0,BB148=0),$AI148-BF148-BG148-BH148-BL148,)</f>
        <v>0</v>
      </c>
      <c r="BK148" s="15">
        <f ca="1">SUM(BF148:BJ148)</f>
        <v>-24652.926819462969</v>
      </c>
      <c r="BL148" s="15">
        <f ca="1">IF($V148&lt;&gt;0,IF($V148&gt;0,$W148/$V148,-$W148/$V148))*$AD148</f>
        <v>227572.92681946294</v>
      </c>
      <c r="BM148" s="15">
        <f ca="1">SUM(BK148:BL148)</f>
        <v>202919.99999999997</v>
      </c>
      <c r="BN148" s="16">
        <f ca="1">_xll.DBRW($B$3,$R$37,$R$38,$R$40,$R$41,$R$42,$Q148,BN$2,BN$4,BN$3)</f>
        <v>0.14968067291677767</v>
      </c>
      <c r="BO148" s="16">
        <f ca="1">_xll.DBRW($B$3,$R$37,$R$38,$R$40,$R$41,$R$42,$Q148,BO$2,BO$4,BO$3)</f>
        <v>0.14048823638391369</v>
      </c>
      <c r="BP148" s="17">
        <f ca="1">-(BN148-BO148)*100</f>
        <v>-0.91924365328639734</v>
      </c>
      <c r="BQ148" s="14">
        <f ca="1">$Z148-$AE148-CK148</f>
        <v>-32431.320555151571</v>
      </c>
      <c r="BR148" s="15">
        <f ca="1">_xll.DBRW($B$3,$R$37,$R$38,$R$40,$R$41,$R$42,$Q148,BR$2,BR$4,BR$3)</f>
        <v>0.23125437368023241</v>
      </c>
      <c r="BS148" s="15">
        <f ca="1">_xll.DBRW($B$3,$R$37,$R$38,$R$40,$R$41,$R$42,$Q148,BS$2,BS$4,BS$3)</f>
        <v>35.382419932134056</v>
      </c>
      <c r="BT148" s="15">
        <f ca="1">_xll.DBRW($B$3,$R$37,$R$38,$R$40,$R$41,$R$42,$Q148,BT$2,BT$4,BT$3)</f>
        <v>54.66530315003331</v>
      </c>
      <c r="BU148" s="15">
        <f ca="1">_xll.DBRW($B$3,$R$37,$R$38,$R$40,$R$41,$R$42,$Q148,BU$2,BU$4,BU$3)</f>
        <v>2283546</v>
      </c>
      <c r="BV148" s="15">
        <f ca="1">_xll.DBRW($B$3,$R$37,$R$38,$R$40,$R$41,$R$42,$Q148,BV$2,BV$4,BV$3)</f>
        <v>64539</v>
      </c>
      <c r="BW148" s="15">
        <f ca="1">_xll.DBRW($B$3,$R$37,$R$38,$R$40,$R$41,$R$42,$Q148,BW$2,BW$4,BW$3)</f>
        <v>0.18992665023765745</v>
      </c>
      <c r="BX148" s="15">
        <f ca="1">_xll.DBRW($B$3,$R$37,$R$38,$R$40,$R$41,$R$42,$Q148,BX$2,BX$4,BX$3)</f>
        <v>38.188041081217314</v>
      </c>
      <c r="BY148" s="15">
        <f ca="1">_xll.DBRW($B$3,$R$37,$R$38,$R$40,$R$41,$R$42,$Q148,BY$2,BY$4,BY$3)</f>
        <v>51.626576775250456</v>
      </c>
      <c r="BZ148" s="15">
        <f ca="1">_xll.DBRW($B$3,$R$37,$R$38,$R$40,$R$41,$R$42,$Q148,BZ$2,BZ$4,BZ$3)</f>
        <v>3030412</v>
      </c>
      <c r="CA148" s="15">
        <f ca="1">_xll.DBRW($B$3,$R$37,$R$38,$R$40,$R$41,$R$42,$Q148,CA$2,CA$4,CA$3)</f>
        <v>79355</v>
      </c>
      <c r="CB148" s="15">
        <f ca="1">BR148-BW148</f>
        <v>4.132772344257496E-2</v>
      </c>
      <c r="CC148" s="15">
        <f ca="1">BS148-BX148</f>
        <v>-2.8056211490832581</v>
      </c>
      <c r="CD148" s="15">
        <f ca="1">BT148-BY148</f>
        <v>3.0387263747828541</v>
      </c>
      <c r="CE148" s="15">
        <f ca="1">IF(AND(BU148&lt;&gt;0,BZ148&lt;&gt;0),-1*CB148*BU148,0)</f>
        <v>-94373.757556398283</v>
      </c>
      <c r="CF148" s="15">
        <f ca="1">IF(AND(BU148&lt;&gt;0,BZ148&lt;&gt;0,BV148&lt;&gt;0,CA148&lt;&gt;0),CC148/BX148*$Z148,)</f>
        <v>38797.287696870218</v>
      </c>
      <c r="CG148" s="15">
        <f ca="1">IF(AND(BV148&lt;&gt;0,CA148&lt;&gt;0),CD148*BN148*BV148,)</f>
        <v>29354.828959625949</v>
      </c>
      <c r="CH148" s="15">
        <f ca="1">IF(AND(BU148&lt;&gt;0,BZ148&lt;&gt;0,BV148&lt;&gt;0,CA148&lt;&gt;0),$AJ148-CE148-CF148-CG148-CK148,)</f>
        <v>-6209.6796552494488</v>
      </c>
      <c r="CI148" s="15">
        <f ca="1">IF(OR(BU148=0,BZ148=0,BV148=0,CA148=0),$AJ148-CE148-CF148-CG148-CK148,)</f>
        <v>0</v>
      </c>
      <c r="CJ148" s="15">
        <f ca="1">SUM(CE148:CI148)</f>
        <v>-32431.320555151564</v>
      </c>
      <c r="CK148" s="15">
        <f ca="1">IF($V148&lt;&gt;0,IF($V148&gt;0,$W148/$V148,-$W148/$V148))*$AE148</f>
        <v>79907.320555151571</v>
      </c>
      <c r="CL148" s="15">
        <f ca="1">SUM(CJ148:CK148)</f>
        <v>47476.000000000007</v>
      </c>
      <c r="CM148" s="16">
        <f ca="1">_xll.DBRW($B$3,$R$37,$R$38,$R$40,$R$41,$R$42,$Q148,CM$2,CM$4,CM$3)</f>
        <v>0.12499645696028734</v>
      </c>
      <c r="CN148" s="16">
        <f ca="1">_xll.DBRW($B$3,$R$37,$R$38,$R$40,$R$41,$R$42,$Q148,CN$2,CN$4,CN$3)</f>
        <v>0.15064463302941519</v>
      </c>
      <c r="CO148" s="17">
        <f ca="1">-(CM148-CN148)*100</f>
        <v>2.564817606912785</v>
      </c>
      <c r="CP148" s="14">
        <f ca="1">$AA148-$AF148-DJ148</f>
        <v>90487.893691630132</v>
      </c>
      <c r="CQ148" s="15">
        <f ca="1">_xll.DBRW($B$3,$R$37,$R$38,$R$40,$R$41,$R$42,$Q148,CQ$2,CQ$4,CQ$3)</f>
        <v>0.57963617723216043</v>
      </c>
      <c r="CR148" s="15">
        <f ca="1">_xll.DBRW($B$3,$R$37,$R$38,$R$40,$R$41,$R$42,$Q148,CR$2,CR$4,CR$3)</f>
        <v>11.788376020700662</v>
      </c>
      <c r="CS148" s="15">
        <f ca="1">_xll.DBRW($B$3,$R$37,$R$38,$R$40,$R$41,$R$42,$Q148,CS$2,CS$4,CS$3)</f>
        <v>54.66530315003331</v>
      </c>
      <c r="CT148" s="15">
        <f ca="1">_xll.DBRW($B$3,$R$37,$R$38,$R$40,$R$41,$R$42,$Q148,CT$2,CT$4,CT$3)</f>
        <v>760810</v>
      </c>
      <c r="CU148" s="15">
        <f ca="1">_xll.DBRW($B$3,$R$37,$R$38,$R$40,$R$41,$R$42,$Q148,CU$2,CU$4,CU$3)</f>
        <v>64539</v>
      </c>
      <c r="CV148" s="15">
        <f ca="1">_xll.DBRW($B$3,$R$37,$R$38,$R$40,$R$41,$R$42,$Q148,CV$2,CV$4,CV$3)</f>
        <v>0.68796330357043334</v>
      </c>
      <c r="CW148" s="15">
        <f ca="1">_xll.DBRW($B$3,$R$37,$R$38,$R$40,$R$41,$R$42,$Q148,CW$2,CW$4,CW$3)</f>
        <v>11.30476970575263</v>
      </c>
      <c r="CX148" s="15">
        <f ca="1">_xll.DBRW($B$3,$R$37,$R$38,$R$40,$R$41,$R$42,$Q148,CX$2,CX$4,CX$3)</f>
        <v>51.626576775250456</v>
      </c>
      <c r="CY148" s="15">
        <f ca="1">_xll.DBRW($B$3,$R$37,$R$38,$R$40,$R$41,$R$42,$Q148,CY$2,CY$4,CY$3)</f>
        <v>897090</v>
      </c>
      <c r="CZ148" s="15">
        <f ca="1">_xll.DBRW($B$3,$R$37,$R$38,$R$40,$R$41,$R$42,$Q148,CZ$2,CZ$4,CZ$3)</f>
        <v>79355</v>
      </c>
      <c r="DA148" s="15">
        <f ca="1">CQ148-CV148</f>
        <v>-0.10832712633827291</v>
      </c>
      <c r="DB148" s="15">
        <f ca="1">CR148-CW148</f>
        <v>0.48360631494803208</v>
      </c>
      <c r="DC148" s="15">
        <f ca="1">CS148-CX148</f>
        <v>3.0387263747828541</v>
      </c>
      <c r="DD148" s="15">
        <f ca="1">IF(AND(CT148&lt;&gt;0,CY148&lt;&gt;0),-1*DA148*CT148,0)</f>
        <v>82416.360989421402</v>
      </c>
      <c r="DE148" s="15">
        <f ca="1">IF(AND(CT148&lt;&gt;0,CY148&lt;&gt;0,CU148&lt;&gt;0,CZ148&lt;&gt;0),DB148/CW148*$AA148,)</f>
        <v>-18865.222839466856</v>
      </c>
      <c r="DF148" s="15">
        <f ca="1">IF(AND(CU148&lt;&gt;0,CZ148&lt;&gt;0),DC148*CM148*CU148,)</f>
        <v>24513.850339706722</v>
      </c>
      <c r="DG148" s="15">
        <f ca="1">IF(AND(CT148&lt;&gt;0,CY148&lt;&gt;0,CU148&lt;&gt;0,CZ148&lt;&gt;0),$AK148-DD148-DE148-DF148-DJ148,)</f>
        <v>2422.9052019688534</v>
      </c>
      <c r="DH148" s="15">
        <f ca="1">IF(OR(CT148=0,CY148=0,CU148=0,CZ148=0),$AK148-DD148-DE148-DF148-DJ148,)</f>
        <v>0</v>
      </c>
      <c r="DI148" s="15">
        <f ca="1">SUM(DD148:DH148)</f>
        <v>90487.893691630117</v>
      </c>
      <c r="DJ148" s="15">
        <f ca="1">IF($V148&lt;&gt;0,IF($V148&gt;0,$W148/$V148,-$W148/$V148))*$AF148</f>
        <v>85684.106308369868</v>
      </c>
      <c r="DK148" s="15">
        <f ca="1">SUM(DI148:DJ148)</f>
        <v>176172</v>
      </c>
      <c r="DL148" s="16">
        <f ca="1">_xll.DBRW($B$3,$R$37,$R$38,$R$40,$R$41,$R$42,$Q148,DL$2,DL$4,DL$3)</f>
        <v>0.12539469462398994</v>
      </c>
      <c r="DM148" s="16">
        <f ca="1">_xll.DBRW($B$3,$R$37,$R$38,$R$40,$R$41,$R$42,$Q148,DM$2,DM$4,DM$3)</f>
        <v>0.10710557219038051</v>
      </c>
      <c r="DN148" s="17">
        <f ca="1">-(DL148-DM148)*100</f>
        <v>-1.828912243360943</v>
      </c>
      <c r="DO148" s="14">
        <f ca="1">$AB148-$AG148-EI148</f>
        <v>-64524.828667161193</v>
      </c>
      <c r="DP148" s="15">
        <f ca="1">_xll.DBRW($B$3,$R$37,$R$38,$R$40,$R$41,$R$42,$Q148,DP$2,DP$4,DP$3)</f>
        <v>5043.6254071661242</v>
      </c>
      <c r="DQ148" s="15">
        <f ca="1">_xll.DBRW($B$3,$R$37,$R$38,$R$40,$R$41,$R$42,$Q148,DQ$2,DQ$4,DQ$3)</f>
        <v>1.3590896312971337E-3</v>
      </c>
      <c r="DR148" s="15">
        <f ca="1">_xll.DBRW($B$3,$R$37,$R$38,$R$40,$R$41,$R$42,$Q148,DR$2,DR$4,DR$3)</f>
        <v>54.66530315003331</v>
      </c>
      <c r="DS148" s="15">
        <f ca="1">_xll.DBRW($B$3,$R$37,$R$38,$R$40,$R$41,$R$42,$Q148,DS$2,DS$4,DS$3)</f>
        <v>87.714285714285708</v>
      </c>
      <c r="DT148" s="15">
        <f ca="1">_xll.DBRW($B$3,$R$37,$R$38,$R$40,$R$41,$R$42,$Q148,DT$2,DT$4,DT$3)</f>
        <v>64539</v>
      </c>
      <c r="DU148" s="15">
        <f ca="1">_xll.DBRW($B$3,$R$37,$R$38,$R$40,$R$41,$R$42,$Q148,DU$2,DU$4,DU$3)</f>
        <v>5484.9125000000004</v>
      </c>
      <c r="DV148" s="15">
        <f ca="1">_xll.DBRW($B$3,$R$37,$R$38,$R$40,$R$41,$R$42,$Q148,DV$2,DV$4,DV$3)</f>
        <v>1.008128032260097E-3</v>
      </c>
      <c r="DW148" s="15">
        <f ca="1">_xll.DBRW($B$3,$R$37,$R$38,$R$40,$R$41,$R$42,$Q148,DW$2,DW$4,DW$3)</f>
        <v>51.626576775250456</v>
      </c>
      <c r="DX148" s="15">
        <f ca="1">_xll.DBRW($B$3,$R$37,$R$38,$R$40,$R$41,$R$42,$Q148,DX$2,DX$4,DX$3)</f>
        <v>80</v>
      </c>
      <c r="DY148" s="15">
        <f ca="1">_xll.DBRW($B$3,$R$37,$R$38,$R$40,$R$41,$R$42,$Q148,DY$2,DY$4,DY$3)</f>
        <v>79355</v>
      </c>
      <c r="DZ148" s="15">
        <f ca="1">DP148-DU148</f>
        <v>-441.28709283387616</v>
      </c>
      <c r="EA148" s="15">
        <f ca="1">DQ148-DV148</f>
        <v>3.5096159903703667E-4</v>
      </c>
      <c r="EB148" s="15">
        <f ca="1">DR148-DW148</f>
        <v>3.0387263747828541</v>
      </c>
      <c r="EC148" s="15">
        <f ca="1">IF(AND(DS148&lt;&gt;0,DX148&lt;&gt;0),-1*DZ148*DS148,0)</f>
        <v>38707.182142857135</v>
      </c>
      <c r="ED148" s="15">
        <f ca="1">IF(AND(DS148&lt;&gt;0,DX148&lt;&gt;0,DT148&lt;&gt;0,DY148&lt;&gt;0),EA148/DV148*$AB148,)</f>
        <v>-154012.88777051747</v>
      </c>
      <c r="EE148" s="15">
        <f ca="1">IF(AND(DT148&lt;&gt;0,DY148&lt;&gt;0),EB148*DL148*DT148,)</f>
        <v>24591.951261325179</v>
      </c>
      <c r="EF148" s="15">
        <f ca="1">IF(AND(DS148&lt;&gt;0,DX148&lt;&gt;0,DT148&lt;&gt;0,DY148&lt;&gt;0),$AL148-EC148-ED148-EE148-EI148,)</f>
        <v>26188.925699173946</v>
      </c>
      <c r="EG148" s="15">
        <f ca="1">IF(OR(DS148=0,DX148=0,DT148=0,DY148=0),$AL148-EC148-ED148-EE148-EI148,)</f>
        <v>0</v>
      </c>
      <c r="EH148" s="15">
        <f ca="1">SUM(EC148:EG148)</f>
        <v>-64524.828667161193</v>
      </c>
      <c r="EI148" s="15">
        <f ca="1">IF($V148&lt;&gt;0,IF($V148&gt;0,$W148/$V148,-$W148/$V148))*$AG148</f>
        <v>60919.828667161193</v>
      </c>
      <c r="EJ148" s="15">
        <f ca="1">SUM(EH148:EI148)</f>
        <v>-3605</v>
      </c>
      <c r="EK148" s="16">
        <f ca="1">_xll.DBRW($B$3,$R$37,$R$38,$R$40,$R$41,$R$42,$Q148,EK$2,EK$4,EK$3)</f>
        <v>0.16283527076192927</v>
      </c>
      <c r="EL148" s="16">
        <f ca="1">_xll.DBRW($B$3,$R$37,$R$38,$R$40,$R$41,$R$42,$Q148,EL$2,EL$4,EL$3)</f>
        <v>0.10217590344918152</v>
      </c>
      <c r="EM148" s="17">
        <f ca="1">-(EK148-EL148)*100</f>
        <v>-6.0659367312747747</v>
      </c>
      <c r="EN148" s="14">
        <f ca="1">$AC148-$AH148-FH148</f>
        <v>-214008.9168915358</v>
      </c>
      <c r="EO148" s="15">
        <f ca="1">_xll.DBRW($B$3,$R$37,$R$38,$R$40,$R$41,$R$42,$Q148,EO$2,EO$4,EO$3)</f>
        <v>8.9014394397186205</v>
      </c>
      <c r="EP148" s="15">
        <f ca="1">_xll.DBRW($B$3,$R$37,$R$38,$R$40,$R$41,$R$42,$Q148,EP$2,EP$4,EP$3)</f>
        <v>1</v>
      </c>
      <c r="EQ148" s="15">
        <f ca="1">_xll.DBRW($B$3,$R$37,$R$38,$R$40,$R$41,$R$42,$Q148,EQ$2,EQ$4,EQ$3)</f>
        <v>54.66530315003331</v>
      </c>
      <c r="ER148" s="15">
        <f ca="1">_xll.DBRW($B$3,$R$37,$R$38,$R$40,$R$41,$R$42,$Q148,ER$2,ER$4,ER$3)</f>
        <v>64539</v>
      </c>
      <c r="ES148" s="15">
        <f ca="1">_xll.DBRW($B$3,$R$37,$R$38,$R$40,$R$41,$R$42,$Q148,ES$2,ES$4,ES$3)</f>
        <v>64539</v>
      </c>
      <c r="ET148" s="15">
        <f ca="1">_xll.DBRW($B$3,$R$37,$R$38,$R$40,$R$41,$R$42,$Q148,ET$2,ET$4,ET$3)</f>
        <v>5.2749921239997484</v>
      </c>
      <c r="EU148" s="15">
        <f ca="1">_xll.DBRW($B$3,$R$37,$R$38,$R$40,$R$41,$R$42,$Q148,EU$2,EU$4,EU$3)</f>
        <v>1</v>
      </c>
      <c r="EV148" s="15">
        <f ca="1">_xll.DBRW($B$3,$R$37,$R$38,$R$40,$R$41,$R$42,$Q148,EV$2,EV$4,EV$3)</f>
        <v>51.626576775250456</v>
      </c>
      <c r="EW148" s="15">
        <f ca="1">_xll.DBRW($B$3,$R$37,$R$38,$R$40,$R$41,$R$42,$Q148,EW$2,EW$4,EW$3)</f>
        <v>79355</v>
      </c>
      <c r="EX148" s="15">
        <f ca="1">_xll.DBRW($B$3,$R$37,$R$38,$R$40,$R$41,$R$42,$Q148,EX$2,EX$4,EX$3)</f>
        <v>79355</v>
      </c>
      <c r="EY148" s="15">
        <f ca="1">EO148-ET148</f>
        <v>3.6264473157188721</v>
      </c>
      <c r="EZ148" s="15">
        <f ca="1">EP148-EU148</f>
        <v>0</v>
      </c>
      <c r="FA148" s="15">
        <f ca="1">EQ148-EV148</f>
        <v>3.0387263747828541</v>
      </c>
      <c r="FB148" s="15">
        <f ca="1">IF(AND(ER148&lt;&gt;0,EW148&lt;&gt;0),-1*EY148*ER148,0)</f>
        <v>-234047.28330918029</v>
      </c>
      <c r="FC148" s="15">
        <f ca="1">IF(AND(ER148&lt;&gt;0,EW148&lt;&gt;0,ES148&lt;&gt;0,EX148&lt;&gt;0),EZ148/EU148*$AC148,)</f>
        <v>0</v>
      </c>
      <c r="FD148" s="15">
        <f ca="1">IF(AND(ES148&lt;&gt;0,EX148&lt;&gt;0),FA148*EK148*ES148,)</f>
        <v>31934.660826040585</v>
      </c>
      <c r="FE148" s="15">
        <f ca="1">IF(AND(ER148&lt;&gt;0,EW148&lt;&gt;0,ES148&lt;&gt;0,EX148&lt;&gt;0),$AM148-FB148-FC148-FD148-FH148,)</f>
        <v>-11896.294408396105</v>
      </c>
      <c r="FF148" s="15">
        <f ca="1">IF(OR(ER148=0,EW148=0,ES148=0,EX148=0),$AM148-FB148-FC148-FD148-FH148,)</f>
        <v>0</v>
      </c>
      <c r="FG148" s="15">
        <f ca="1">SUM(FB148:FF148)</f>
        <v>-214008.9168915358</v>
      </c>
      <c r="FH148" s="15">
        <f ca="1">IF($V148&lt;&gt;0,IF($V148&gt;0,$W148/$V148,-$W148/$V148))*$AH148</f>
        <v>58115.91689153581</v>
      </c>
      <c r="FI148" s="15">
        <f ca="1">SUM(FG148:FH148)</f>
        <v>-155893</v>
      </c>
      <c r="FJ148" s="20"/>
      <c r="FK148" s="85">
        <f ca="1">BL148+CK148+DJ148+EI148+FH148</f>
        <v>512200.09924168134</v>
      </c>
      <c r="FL148" s="21"/>
      <c r="FM148" s="22"/>
      <c r="FN148" s="104">
        <f ca="1">_xll.DBRW($B$3,$R$37,$R$38,$R$40,$R$41,$R$42,$Q148,FN$2,FN$4,FN$3)</f>
        <v>105842</v>
      </c>
      <c r="FO148" s="105">
        <f ca="1">IF(U148&lt;&gt;0,FN148/U148,0)</f>
        <v>3.0000192741360367E-2</v>
      </c>
      <c r="FP148" s="104">
        <f ca="1">_xll.DBRW($B$3,$R$37,$R$38,$R$40,$R$41,$R$42,$Q148,FP$2,FP$4,FP$3)</f>
        <v>407555</v>
      </c>
      <c r="FQ148" s="105">
        <f ca="1">IF(V148&lt;&gt;0,FP148/V148,0)</f>
        <v>9.9480646851819718E-2</v>
      </c>
      <c r="FR148" s="86">
        <f ca="1">FN148-FP148</f>
        <v>-301713</v>
      </c>
      <c r="FS148" s="103">
        <f ca="1">(FO148-FQ148)*100</f>
        <v>-6.9480454110459346</v>
      </c>
      <c r="FT148" s="23"/>
      <c r="FV148" s="37"/>
      <c r="FW148" s="37"/>
      <c r="FX148" s="37"/>
      <c r="FY148" s="37"/>
      <c r="FZ148" s="37"/>
      <c r="GA148" s="37"/>
      <c r="GB148" s="37"/>
      <c r="GC148" s="37"/>
      <c r="GD148" s="37"/>
      <c r="GE148" s="37"/>
      <c r="GF148" s="37"/>
      <c r="GG148" s="37"/>
      <c r="GH148" s="37"/>
    </row>
    <row r="149" spans="1:190" ht="15" hidden="1" customHeight="1" x14ac:dyDescent="0.25">
      <c r="A149">
        <f ca="1">IF(ROW()=ROW($A$60),0,1)</f>
        <v>1</v>
      </c>
      <c r="D149" s="30"/>
      <c r="E149" s="30"/>
      <c r="F149" s="30">
        <f ca="1">IF(A149&lt;&gt;0,IF((AO149+BN149+CM149+DL149+EK149)&lt;&gt;0,ROUND((1-(AO149+BN149+CM149+DL149+EK149))-FO149,5),"VERIF. ELIGIBILITE PMM"),"CHECK "&amp;D134)</f>
        <v>0</v>
      </c>
      <c r="G149" s="30"/>
      <c r="H149" s="30"/>
      <c r="I149" s="30"/>
      <c r="J149" s="30">
        <f ca="1">IF(A149&lt;&gt;0,IF((AP149+BO149+CN149+DM149+EL149)&lt;&gt;0,ROUND((1-(AP149+BO149+CN149+DM149+EL149))-FQ149,5),"VERIF. ELIGIBILITE PMM"),"CHECK "&amp;D135)</f>
        <v>0</v>
      </c>
      <c r="K149" s="30">
        <f ca="1">IF(A149&lt;&gt;0,ROUND(W149+AR149+BQ149+CP149+DO149+EN149+FK149-FR149,5),"CHECK ")</f>
        <v>0</v>
      </c>
      <c r="L149" s="4"/>
      <c r="M149" s="9"/>
      <c r="N149" s="10"/>
      <c r="O149" s="9"/>
      <c r="P149" s="11"/>
      <c r="Q149" s="130" t="s">
        <v>131</v>
      </c>
      <c r="R149" s="130"/>
      <c r="S149" s="12"/>
      <c r="T149" s="13"/>
      <c r="U149" s="84">
        <f ca="1">_xll.DBRW($B$3,$R$37,$R$38,$R$40,$R$41,$R$42,$Q149,U$2,U$4,U$3)</f>
        <v>7060369.169999999</v>
      </c>
      <c r="V149" s="84">
        <f ca="1">_xll.DBRW($B$3,$R$37,$R$38,$R$40,$R$41,$R$42,$Q149,V$2,V$4,V$3)</f>
        <v>7607146.2333333315</v>
      </c>
      <c r="W149" s="85">
        <f ca="1">U149-V149</f>
        <v>-546777.06333333254</v>
      </c>
      <c r="X149" s="106">
        <f ca="1">IF(V149&lt;&gt;0,W149/V149,0)</f>
        <v>-7.1876765157667208E-2</v>
      </c>
      <c r="Y149" s="15">
        <f ca="1">_xll.DBRW($B$3,$R$37,$R$38,$R$40,$R$41,$R$42,$Q149,Y$2,Y$4,Y$3)</f>
        <v>-2763698.1999999997</v>
      </c>
      <c r="Z149" s="15">
        <f ca="1">_xll.DBRW($B$3,$R$37,$R$38,$R$40,$R$41,$R$42,$Q149,Z$2,Z$4,Z$3)</f>
        <v>-487129.84999999992</v>
      </c>
      <c r="AA149" s="15">
        <f ca="1">_xll.DBRW($B$3,$R$37,$R$38,$R$40,$R$41,$R$42,$Q149,AA$2,AA$4,AA$3)</f>
        <v>-540768</v>
      </c>
      <c r="AB149" s="15">
        <f ca="1">_xll.DBRW($B$3,$R$37,$R$38,$R$40,$R$41,$R$42,$Q149,AB$2,AB$4,AB$3)</f>
        <v>-613443.12</v>
      </c>
      <c r="AC149" s="15">
        <f ca="1">_xll.DBRW($B$3,$R$37,$R$38,$R$40,$R$41,$R$42,$Q149,AC$2,AC$4,AC$3)</f>
        <v>-1441417.9200000002</v>
      </c>
      <c r="AD149" s="15">
        <f ca="1">_xll.DBRW($B$3,$R$37,$R$38,$R$40,$R$41,$R$42,$Q149,AD$2,AD$4,AD$3)</f>
        <v>-3023158.316666666</v>
      </c>
      <c r="AE149" s="15">
        <f ca="1">_xll.DBRW($B$3,$R$37,$R$38,$R$40,$R$41,$R$42,$Q149,AE$2,AE$4,AE$3)</f>
        <v>-603517.93825029559</v>
      </c>
      <c r="AF149" s="15">
        <f ca="1">_xll.DBRW($B$3,$R$37,$R$38,$R$40,$R$41,$R$42,$Q149,AF$2,AF$4,AF$3)</f>
        <v>-538362.95743599196</v>
      </c>
      <c r="AG149" s="15">
        <f ca="1">_xll.DBRW($B$3,$R$37,$R$38,$R$40,$R$41,$R$42,$Q149,AG$2,AG$4,AG$3)</f>
        <v>-654029.62000000011</v>
      </c>
      <c r="AH149" s="15">
        <f ca="1">_xll.DBRW($B$3,$R$37,$R$38,$R$40,$R$41,$R$42,$Q149,AH$2,AH$4,AH$3)</f>
        <v>-1532321.0024000001</v>
      </c>
      <c r="AI149" s="15">
        <f ca="1">Y149-AD149</f>
        <v>259460.11666666623</v>
      </c>
      <c r="AJ149" s="15">
        <f ca="1">Z149-AE149</f>
        <v>116388.08825029567</v>
      </c>
      <c r="AK149" s="15">
        <f ca="1">AA149-AF149</f>
        <v>-2405.0425640080357</v>
      </c>
      <c r="AL149" s="15">
        <f ca="1">AB149-AG149</f>
        <v>40586.500000000116</v>
      </c>
      <c r="AM149" s="15">
        <f ca="1">AC149-AH149</f>
        <v>90903.082399999956</v>
      </c>
      <c r="AN149" s="20"/>
      <c r="AO149" s="16">
        <f ca="1">_xll.DBRW($B$3,$R$37,$R$38,$R$40,$R$41,$R$42,$Q149,AO$2,AO$4,AO$3)</f>
        <v>0.3914382001076015</v>
      </c>
      <c r="AP149" s="16">
        <f ca="1">_xll.DBRW($B$3,$R$37,$R$38,$R$40,$R$41,$R$42,$Q149,AP$2,AP$4,AP$3)</f>
        <v>0.39741030656406429</v>
      </c>
      <c r="AQ149" s="17">
        <f ca="1">-(AO149-AP149)*100</f>
        <v>0.5972106456462789</v>
      </c>
      <c r="AR149" s="14">
        <f ca="1">$Y149-$AD149-BL149</f>
        <v>42165.276305167761</v>
      </c>
      <c r="AS149" s="18">
        <f ca="1">_xll.DBRW($B$3,$R$37,$R$38,$R$40,$R$41,$R$42,$Q149,AS$2,AS$4,AS$3)</f>
        <v>31.394601901602847</v>
      </c>
      <c r="AT149" s="19">
        <f ca="1">_xll.DBRW($B$3,$R$37,$R$38,$R$40,$R$41,$R$42,$Q149,AT$2,AT$4,AT$3)</f>
        <v>8.490030138637733E-2</v>
      </c>
      <c r="AU149" s="18">
        <f ca="1">_xll.DBRW($B$3,$R$37,$R$38,$R$40,$R$41,$R$42,$Q149,AU$2,AU$4,AU$3)</f>
        <v>6.8092770777576854</v>
      </c>
      <c r="AV149" s="15">
        <f ca="1">_xll.DBRW($B$3,$R$37,$R$38,$R$40,$R$41,$R$42,$Q149,AV$2,AV$4,AV$3)</f>
        <v>88031</v>
      </c>
      <c r="AW149" s="15">
        <f ca="1">_xll.DBRW($B$3,$R$37,$R$38,$R$40,$R$41,$R$42,$Q149,AW$2,AW$4,AW$3)</f>
        <v>1036875</v>
      </c>
      <c r="AX149" s="18">
        <f ca="1">_xll.DBRW($B$3,$R$37,$R$38,$R$40,$R$41,$R$42,$Q149,AX$2,AX$4,AX$3)</f>
        <v>29.147303477310714</v>
      </c>
      <c r="AY149" s="19">
        <f ca="1">_xll.DBRW($B$3,$R$37,$R$38,$R$40,$R$41,$R$42,$Q149,AY$2,AY$4,AY$3)</f>
        <v>8.4394407489534015E-2</v>
      </c>
      <c r="AZ149" s="18">
        <f ca="1">_xll.DBRW($B$3,$R$37,$R$38,$R$40,$R$41,$R$42,$Q149,AZ$2,AZ$4,AZ$3)</f>
        <v>6.189747387663008</v>
      </c>
      <c r="BA149" s="15">
        <f ca="1">_xll.DBRW($B$3,$R$37,$R$38,$R$40,$R$41,$R$42,$Q149,BA$2,BA$4,BA$3)</f>
        <v>103720</v>
      </c>
      <c r="BB149" s="15">
        <f ca="1">_xll.DBRW($B$3,$R$37,$R$38,$R$40,$R$41,$R$42,$Q149,BB$2,BB$4,BB$3)</f>
        <v>1228991.388</v>
      </c>
      <c r="BC149" s="18">
        <f ca="1">AS149-AX149</f>
        <v>2.2472984242921328</v>
      </c>
      <c r="BD149" s="18">
        <f ca="1">AT149-AY149</f>
        <v>5.0589389684331521E-4</v>
      </c>
      <c r="BE149" s="18">
        <f ca="1">AU149-AZ149</f>
        <v>0.6195296900946774</v>
      </c>
      <c r="BF149" s="15">
        <f ca="1">IF(AND(AV149&lt;&gt;0,BA149&lt;&gt;0),-1*BC149*AV149,0)</f>
        <v>-197831.92758886074</v>
      </c>
      <c r="BG149" s="15">
        <f ca="1">IF(AND(AV149&lt;&gt;0,BA149&lt;&gt;0,AW149&lt;&gt;0,BB149&lt;&gt;0),BD149/AY149*$Y149,)</f>
        <v>-16566.71447418175</v>
      </c>
      <c r="BH149" s="15">
        <f ca="1">IF(AND(AW149&lt;&gt;0,BB149&lt;&gt;0),BE149*AO149*AW149,)</f>
        <v>251450.05406727377</v>
      </c>
      <c r="BI149" s="15">
        <f ca="1">IF(AND(AV149&lt;&gt;0,BA149&lt;&gt;0,AW149&lt;&gt;0,BB149&lt;&gt;0),$AI149-BF149-BG149-BH149-BL149,)</f>
        <v>5113.8643009364896</v>
      </c>
      <c r="BJ149" s="15">
        <f ca="1">IF(OR(AV149=0,BA149=0,AW149=0,BB149=0),$AI149-BF149-BG149-BH149-BL149,)</f>
        <v>0</v>
      </c>
      <c r="BK149" s="15">
        <f ca="1">SUM(BF149:BJ149)</f>
        <v>42165.276305167761</v>
      </c>
      <c r="BL149" s="15">
        <f ca="1">IF($V149&lt;&gt;0,IF($V149&gt;0,$W149/$V149,-$W149/$V149))*$AD149</f>
        <v>217294.84036149847</v>
      </c>
      <c r="BM149" s="15">
        <f ca="1">SUM(BK149:BL149)</f>
        <v>259460.11666666623</v>
      </c>
      <c r="BN149" s="16">
        <f ca="1">_xll.DBRW($B$3,$R$37,$R$38,$R$40,$R$41,$R$42,$Q149,BN$2,BN$4,BN$3)</f>
        <v>6.8994954551363771E-2</v>
      </c>
      <c r="BO149" s="16">
        <f ca="1">_xll.DBRW($B$3,$R$37,$R$38,$R$40,$R$41,$R$42,$Q149,BO$2,BO$4,BO$3)</f>
        <v>7.9335656202555116E-2</v>
      </c>
      <c r="BP149" s="17">
        <f ca="1">-(BN149-BO149)*100</f>
        <v>1.0340701651191344</v>
      </c>
      <c r="BQ149" s="14">
        <f ca="1">$Z149-$AE149-CK149</f>
        <v>73009.171134239674</v>
      </c>
      <c r="BR149" s="15">
        <f ca="1">_xll.DBRW($B$3,$R$37,$R$38,$R$40,$R$41,$R$42,$Q149,BR$2,BR$4,BR$3)</f>
        <v>0.46980576250753464</v>
      </c>
      <c r="BS149" s="15">
        <f ca="1">_xll.DBRW($B$3,$R$37,$R$38,$R$40,$R$41,$R$42,$Q149,BS$2,BS$4,BS$3)</f>
        <v>1</v>
      </c>
      <c r="BT149" s="15">
        <f ca="1">_xll.DBRW($B$3,$R$37,$R$38,$R$40,$R$41,$R$42,$Q149,BT$2,BT$4,BT$3)</f>
        <v>6.8092770777576854</v>
      </c>
      <c r="BU149" s="15">
        <f ca="1">_xll.DBRW($B$3,$R$37,$R$38,$R$40,$R$41,$R$42,$Q149,BU$2,BU$4,BU$3)</f>
        <v>1036875</v>
      </c>
      <c r="BV149" s="15">
        <f ca="1">_xll.DBRW($B$3,$R$37,$R$38,$R$40,$R$41,$R$42,$Q149,BV$2,BV$4,BV$3)</f>
        <v>1036875</v>
      </c>
      <c r="BW149" s="15">
        <f ca="1">_xll.DBRW($B$3,$R$37,$R$38,$R$40,$R$41,$R$42,$Q149,BW$2,BW$4,BW$3)</f>
        <v>0.4910676707282961</v>
      </c>
      <c r="BX149" s="15">
        <f ca="1">_xll.DBRW($B$3,$R$37,$R$38,$R$40,$R$41,$R$42,$Q149,BX$2,BX$4,BX$3)</f>
        <v>1</v>
      </c>
      <c r="BY149" s="15">
        <f ca="1">_xll.DBRW($B$3,$R$37,$R$38,$R$40,$R$41,$R$42,$Q149,BY$2,BY$4,BY$3)</f>
        <v>6.189747387663008</v>
      </c>
      <c r="BZ149" s="15">
        <f ca="1">_xll.DBRW($B$3,$R$37,$R$38,$R$40,$R$41,$R$42,$Q149,BZ$2,BZ$4,BZ$3)</f>
        <v>1228991.388</v>
      </c>
      <c r="CA149" s="15">
        <f ca="1">_xll.DBRW($B$3,$R$37,$R$38,$R$40,$R$41,$R$42,$Q149,CA$2,CA$4,CA$3)</f>
        <v>1228991.388</v>
      </c>
      <c r="CB149" s="15">
        <f ca="1">BR149-BW149</f>
        <v>-2.1261908220761461E-2</v>
      </c>
      <c r="CC149" s="15">
        <f ca="1">BS149-BX149</f>
        <v>0</v>
      </c>
      <c r="CD149" s="15">
        <f ca="1">BT149-BY149</f>
        <v>0.6195296900946774</v>
      </c>
      <c r="CE149" s="15">
        <f ca="1">IF(AND(BU149&lt;&gt;0,BZ149&lt;&gt;0),-1*CB149*BU149,0)</f>
        <v>22045.941086402039</v>
      </c>
      <c r="CF149" s="15">
        <f ca="1">IF(AND(BU149&lt;&gt;0,BZ149&lt;&gt;0,BV149&lt;&gt;0,CA149&lt;&gt;0),CC149/BX149*$Z149,)</f>
        <v>0</v>
      </c>
      <c r="CG149" s="15">
        <f ca="1">IF(AND(BV149&lt;&gt;0,CA149&lt;&gt;0),CD149*BN149*BV149,)</f>
        <v>44320.623402469537</v>
      </c>
      <c r="CH149" s="15">
        <f ca="1">IF(AND(BU149&lt;&gt;0,BZ149&lt;&gt;0,BV149&lt;&gt;0,CA149&lt;&gt;0),$AJ149-CE149-CF149-CG149-CK149,)</f>
        <v>6642.6066453680905</v>
      </c>
      <c r="CI149" s="15">
        <f ca="1">IF(OR(BU149=0,BZ149=0,BV149=0,CA149=0),$AJ149-CE149-CF149-CG149-CK149,)</f>
        <v>0</v>
      </c>
      <c r="CJ149" s="15">
        <f ca="1">SUM(CE149:CI149)</f>
        <v>73009.171134239674</v>
      </c>
      <c r="CK149" s="15">
        <f ca="1">IF($V149&lt;&gt;0,IF($V149&gt;0,$W149/$V149,-$W149/$V149))*$AE149</f>
        <v>43378.917116055993</v>
      </c>
      <c r="CL149" s="15">
        <f ca="1">SUM(CJ149:CK149)</f>
        <v>116388.08825029567</v>
      </c>
      <c r="CM149" s="16">
        <f ca="1">_xll.DBRW($B$3,$R$37,$R$38,$R$40,$R$41,$R$42,$Q149,CM$2,CM$4,CM$3)</f>
        <v>7.6592028968932802E-2</v>
      </c>
      <c r="CN149" s="16">
        <f ca="1">_xll.DBRW($B$3,$R$37,$R$38,$R$40,$R$41,$R$42,$Q149,CN$2,CN$4,CN$3)</f>
        <v>7.0770686000088859E-2</v>
      </c>
      <c r="CO149" s="17">
        <f ca="1">-(CM149-CN149)*100</f>
        <v>-0.58213429688439433</v>
      </c>
      <c r="CP149" s="14">
        <f ca="1">$AA149-$AF149-DJ149</f>
        <v>-41100.830425222019</v>
      </c>
      <c r="CQ149" s="15">
        <f ca="1">_xll.DBRW($B$3,$R$37,$R$38,$R$40,$R$41,$R$42,$Q149,CQ$2,CQ$4,CQ$3)</f>
        <v>1.1664759331144812</v>
      </c>
      <c r="CR149" s="15">
        <f ca="1">_xll.DBRW($B$3,$R$37,$R$38,$R$40,$R$41,$R$42,$Q149,CR$2,CR$4,CR$3)</f>
        <v>0.44710424998191683</v>
      </c>
      <c r="CS149" s="15">
        <f ca="1">_xll.DBRW($B$3,$R$37,$R$38,$R$40,$R$41,$R$42,$Q149,CS$2,CS$4,CS$3)</f>
        <v>6.8092770777576854</v>
      </c>
      <c r="CT149" s="15">
        <f ca="1">_xll.DBRW($B$3,$R$37,$R$38,$R$40,$R$41,$R$42,$Q149,CT$2,CT$4,CT$3)</f>
        <v>463591.21919999999</v>
      </c>
      <c r="CU149" s="15">
        <f ca="1">_xll.DBRW($B$3,$R$37,$R$38,$R$40,$R$41,$R$42,$Q149,CU$2,CU$4,CU$3)</f>
        <v>1036875</v>
      </c>
      <c r="CV149" s="15">
        <f ca="1">_xll.DBRW($B$3,$R$37,$R$38,$R$40,$R$41,$R$42,$Q149,CV$2,CV$4,CV$3)</f>
        <v>1.0153581069242583</v>
      </c>
      <c r="CW149" s="15">
        <f ca="1">_xll.DBRW($B$3,$R$37,$R$38,$R$40,$R$41,$R$42,$Q149,CW$2,CW$4,CW$3)</f>
        <v>0.43142677032355248</v>
      </c>
      <c r="CX149" s="15">
        <f ca="1">_xll.DBRW($B$3,$R$37,$R$38,$R$40,$R$41,$R$42,$Q149,CX$2,CX$4,CX$3)</f>
        <v>6.189747387663008</v>
      </c>
      <c r="CY149" s="15">
        <f ca="1">_xll.DBRW($B$3,$R$37,$R$38,$R$40,$R$41,$R$42,$Q149,CY$2,CY$4,CY$3)</f>
        <v>530219.78528029996</v>
      </c>
      <c r="CZ149" s="15">
        <f ca="1">_xll.DBRW($B$3,$R$37,$R$38,$R$40,$R$41,$R$42,$Q149,CZ$2,CZ$4,CZ$3)</f>
        <v>1228991.388</v>
      </c>
      <c r="DA149" s="15">
        <f ca="1">CQ149-CV149</f>
        <v>0.15111782619022285</v>
      </c>
      <c r="DB149" s="15">
        <f ca="1">CR149-CW149</f>
        <v>1.5677479658364357E-2</v>
      </c>
      <c r="DC149" s="15">
        <f ca="1">CS149-CX149</f>
        <v>0.6195296900946774</v>
      </c>
      <c r="DD149" s="15">
        <f ca="1">IF(AND(CT149&lt;&gt;0,CY149&lt;&gt;0),-1*DA149*CT149,0)</f>
        <v>-70056.897286379099</v>
      </c>
      <c r="DE149" s="15">
        <f ca="1">IF(AND(CT149&lt;&gt;0,CY149&lt;&gt;0,CU149&lt;&gt;0,CZ149&lt;&gt;0),DB149/CW149*$AA149,)</f>
        <v>-19650.795692479431</v>
      </c>
      <c r="DF149" s="15">
        <f ca="1">IF(AND(CU149&lt;&gt;0,CZ149&lt;&gt;0),DC149*CM149*CU149,)</f>
        <v>49200.792922270419</v>
      </c>
      <c r="DG149" s="15">
        <f ca="1">IF(AND(CT149&lt;&gt;0,CY149&lt;&gt;0,CU149&lt;&gt;0,CZ149&lt;&gt;0),$AK149-DD149-DE149-DF149-DJ149,)</f>
        <v>-593.93036863391171</v>
      </c>
      <c r="DH149" s="15">
        <f ca="1">IF(OR(CT149=0,CY149=0,CU149=0,CZ149=0),$AK149-DD149-DE149-DF149-DJ149,)</f>
        <v>0</v>
      </c>
      <c r="DI149" s="15">
        <f ca="1">SUM(DD149:DH149)</f>
        <v>-41100.830425222019</v>
      </c>
      <c r="DJ149" s="15">
        <f ca="1">IF($V149&lt;&gt;0,IF($V149&gt;0,$W149/$V149,-$W149/$V149))*$AF149</f>
        <v>38695.787861213983</v>
      </c>
      <c r="DK149" s="15">
        <f ca="1">SUM(DI149:DJ149)</f>
        <v>-2405.0425640080357</v>
      </c>
      <c r="DL149" s="16">
        <f ca="1">_xll.DBRW($B$3,$R$37,$R$38,$R$40,$R$41,$R$42,$Q149,DL$2,DL$4,DL$3)</f>
        <v>8.6885417069487311E-2</v>
      </c>
      <c r="DM149" s="16">
        <f ca="1">_xll.DBRW($B$3,$R$37,$R$38,$R$40,$R$41,$R$42,$Q149,DM$2,DM$4,DM$3)</f>
        <v>8.5975686537238333E-2</v>
      </c>
      <c r="DN149" s="17">
        <f ca="1">-(DL149-DM149)*100</f>
        <v>-9.0973053224897849E-2</v>
      </c>
      <c r="DO149" s="14">
        <f ca="1">$AB149-$AG149-EI149</f>
        <v>-6423.0334028982179</v>
      </c>
      <c r="DP149" s="15">
        <f ca="1">_xll.DBRW($B$3,$R$37,$R$38,$R$40,$R$41,$R$42,$Q149,DP$2,DP$4,DP$3)</f>
        <v>0.67974926173604222</v>
      </c>
      <c r="DQ149" s="15">
        <f ca="1">_xll.DBRW($B$3,$R$37,$R$38,$R$40,$R$41,$R$42,$Q149,DQ$2,DQ$4,DQ$3)</f>
        <v>0.87036045810729357</v>
      </c>
      <c r="DR149" s="15">
        <f ca="1">_xll.DBRW($B$3,$R$37,$R$38,$R$40,$R$41,$R$42,$Q149,DR$2,DR$4,DR$3)</f>
        <v>6.8092770777576854</v>
      </c>
      <c r="DS149" s="15">
        <f ca="1">_xll.DBRW($B$3,$R$37,$R$38,$R$40,$R$41,$R$42,$Q149,DS$2,DS$4,DS$3)</f>
        <v>902455</v>
      </c>
      <c r="DT149" s="15">
        <f ca="1">_xll.DBRW($B$3,$R$37,$R$38,$R$40,$R$41,$R$42,$Q149,DT$2,DT$4,DT$3)</f>
        <v>1036875</v>
      </c>
      <c r="DU149" s="15">
        <f ca="1">_xll.DBRW($B$3,$R$37,$R$38,$R$40,$R$41,$R$42,$Q149,DU$2,DU$4,DU$3)</f>
        <v>0.62863285274894276</v>
      </c>
      <c r="DV149" s="15">
        <f ca="1">_xll.DBRW($B$3,$R$37,$R$38,$R$40,$R$41,$R$42,$Q149,DV$2,DV$4,DV$3)</f>
        <v>0.84654783602112593</v>
      </c>
      <c r="DW149" s="15">
        <f ca="1">_xll.DBRW($B$3,$R$37,$R$38,$R$40,$R$41,$R$42,$Q149,DW$2,DW$4,DW$3)</f>
        <v>6.189747387663008</v>
      </c>
      <c r="DX149" s="15">
        <f ca="1">_xll.DBRW($B$3,$R$37,$R$38,$R$40,$R$41,$R$42,$Q149,DX$2,DX$4,DX$3)</f>
        <v>1040400</v>
      </c>
      <c r="DY149" s="15">
        <f ca="1">_xll.DBRW($B$3,$R$37,$R$38,$R$40,$R$41,$R$42,$Q149,DY$2,DY$4,DY$3)</f>
        <v>1228991.388</v>
      </c>
      <c r="DZ149" s="15">
        <f ca="1">DP149-DU149</f>
        <v>5.111640898709946E-2</v>
      </c>
      <c r="EA149" s="15">
        <f ca="1">DQ149-DV149</f>
        <v>2.3812622086167634E-2</v>
      </c>
      <c r="EB149" s="15">
        <f ca="1">DR149-DW149</f>
        <v>0.6195296900946774</v>
      </c>
      <c r="EC149" s="15">
        <f ca="1">IF(AND(DS149&lt;&gt;0,DX149&lt;&gt;0),-1*DZ149*DS149,0)</f>
        <v>-46130.25887245284</v>
      </c>
      <c r="ED149" s="15">
        <f ca="1">IF(AND(DS149&lt;&gt;0,DX149&lt;&gt;0,DT149&lt;&gt;0,DY149&lt;&gt;0),EA149/DV149*$AB149,)</f>
        <v>-17255.598049340522</v>
      </c>
      <c r="EE149" s="15">
        <f ca="1">IF(AND(DT149&lt;&gt;0,DY149&lt;&gt;0),EB149*DL149*DT149,)</f>
        <v>55813.006532767249</v>
      </c>
      <c r="EF149" s="15">
        <f ca="1">IF(AND(DS149&lt;&gt;0,DX149&lt;&gt;0,DT149&lt;&gt;0,DY149&lt;&gt;0),$AL149-EC149-ED149-EE149-EI149,)</f>
        <v>1149.8169861278875</v>
      </c>
      <c r="EG149" s="15">
        <f ca="1">IF(OR(DS149=0,DX149=0,DT149=0,DY149=0),$AL149-EC149-ED149-EE149-EI149,)</f>
        <v>0</v>
      </c>
      <c r="EH149" s="15">
        <f ca="1">SUM(EC149:EG149)</f>
        <v>-6423.0334028982252</v>
      </c>
      <c r="EI149" s="15">
        <f ca="1">IF($V149&lt;&gt;0,IF($V149&gt;0,$W149/$V149,-$W149/$V149))*$AG149</f>
        <v>47009.533402898334</v>
      </c>
      <c r="EJ149" s="15">
        <f ca="1">SUM(EH149:EI149)</f>
        <v>40586.500000000109</v>
      </c>
      <c r="EK149" s="16">
        <f ca="1">_xll.DBRW($B$3,$R$37,$R$38,$R$40,$R$41,$R$42,$Q149,EK$2,EK$4,EK$3)</f>
        <v>0.20415616879138346</v>
      </c>
      <c r="EL149" s="16">
        <f ca="1">_xll.DBRW($B$3,$R$37,$R$38,$R$40,$R$41,$R$42,$Q149,EL$2,EL$4,EL$3)</f>
        <v>0.20143177946095045</v>
      </c>
      <c r="EM149" s="17">
        <f ca="1">-(EK149-EL149)*100</f>
        <v>-0.2724389330433008</v>
      </c>
      <c r="EN149" s="14">
        <f ca="1">$AC149-$AH149-FH149</f>
        <v>-19235.194435666068</v>
      </c>
      <c r="EO149" s="15">
        <f ca="1">_xll.DBRW($B$3,$R$37,$R$38,$R$40,$R$41,$R$42,$Q149,EO$2,EO$4,EO$3)</f>
        <v>1.3901559204339964</v>
      </c>
      <c r="EP149" s="15">
        <f ca="1">_xll.DBRW($B$3,$R$37,$R$38,$R$40,$R$41,$R$42,$Q149,EP$2,EP$4,EP$3)</f>
        <v>1</v>
      </c>
      <c r="EQ149" s="15">
        <f ca="1">_xll.DBRW($B$3,$R$37,$R$38,$R$40,$R$41,$R$42,$Q149,EQ$2,EQ$4,EQ$3)</f>
        <v>6.8092770777576854</v>
      </c>
      <c r="ER149" s="15">
        <f ca="1">_xll.DBRW($B$3,$R$37,$R$38,$R$40,$R$41,$R$42,$Q149,ER$2,ER$4,ER$3)</f>
        <v>1036875</v>
      </c>
      <c r="ES149" s="15">
        <f ca="1">_xll.DBRW($B$3,$R$37,$R$38,$R$40,$R$41,$R$42,$Q149,ES$2,ES$4,ES$3)</f>
        <v>1036875</v>
      </c>
      <c r="ET149" s="15">
        <f ca="1">_xll.DBRW($B$3,$R$37,$R$38,$R$40,$R$41,$R$42,$Q149,ET$2,ET$4,ET$3)</f>
        <v>1.2468118307107292</v>
      </c>
      <c r="EU149" s="15">
        <f ca="1">_xll.DBRW($B$3,$R$37,$R$38,$R$40,$R$41,$R$42,$Q149,EU$2,EU$4,EU$3)</f>
        <v>1</v>
      </c>
      <c r="EV149" s="15">
        <f ca="1">_xll.DBRW($B$3,$R$37,$R$38,$R$40,$R$41,$R$42,$Q149,EV$2,EV$4,EV$3)</f>
        <v>6.189747387663008</v>
      </c>
      <c r="EW149" s="15">
        <f ca="1">_xll.DBRW($B$3,$R$37,$R$38,$R$40,$R$41,$R$42,$Q149,EW$2,EW$4,EW$3)</f>
        <v>1228991.388</v>
      </c>
      <c r="EX149" s="15">
        <f ca="1">_xll.DBRW($B$3,$R$37,$R$38,$R$40,$R$41,$R$42,$Q149,EX$2,EX$4,EX$3)</f>
        <v>1228991.388</v>
      </c>
      <c r="EY149" s="15">
        <f ca="1">EO149-ET149</f>
        <v>0.14334408972326718</v>
      </c>
      <c r="EZ149" s="15">
        <f ca="1">EP149-EU149</f>
        <v>0</v>
      </c>
      <c r="FA149" s="15">
        <f ca="1">EQ149-EV149</f>
        <v>0.6195296900946774</v>
      </c>
      <c r="FB149" s="15">
        <f ca="1">IF(AND(ER149&lt;&gt;0,EW149&lt;&gt;0),-1*EY149*ER149,0)</f>
        <v>-148629.90303181266</v>
      </c>
      <c r="FC149" s="15">
        <f ca="1">IF(AND(ER149&lt;&gt;0,EW149&lt;&gt;0,ES149&lt;&gt;0,EX149&lt;&gt;0),EZ149/EU149*$AC149,)</f>
        <v>0</v>
      </c>
      <c r="FD149" s="15">
        <f ca="1">IF(AND(ES149&lt;&gt;0,EX149&lt;&gt;0),FA149*EK149*ES149,)</f>
        <v>131144.78777658765</v>
      </c>
      <c r="FE149" s="15">
        <f ca="1">IF(AND(ER149&lt;&gt;0,EW149&lt;&gt;0,ES149&lt;&gt;0,EX149&lt;&gt;0),$AM149-FB149-FC149-FD149-FH149,)</f>
        <v>-1750.0791804410546</v>
      </c>
      <c r="FF149" s="15">
        <f ca="1">IF(OR(ER149=0,EW149=0,ES149=0,EX149=0),$AM149-FB149-FC149-FD149-FH149,)</f>
        <v>0</v>
      </c>
      <c r="FG149" s="15">
        <f ca="1">SUM(FB149:FF149)</f>
        <v>-19235.194435666068</v>
      </c>
      <c r="FH149" s="15">
        <f ca="1">IF($V149&lt;&gt;0,IF($V149&gt;0,$W149/$V149,-$W149/$V149))*$AH149</f>
        <v>110138.27683566602</v>
      </c>
      <c r="FI149" s="15">
        <f ca="1">SUM(FG149:FH149)</f>
        <v>90903.082399999956</v>
      </c>
      <c r="FJ149" s="20"/>
      <c r="FK149" s="85">
        <f ca="1">BL149+CK149+DJ149+EI149+FH149</f>
        <v>456517.35557733284</v>
      </c>
      <c r="FL149" s="21"/>
      <c r="FM149" s="22"/>
      <c r="FN149" s="104">
        <f ca="1">_xll.DBRW($B$3,$R$37,$R$38,$R$40,$R$41,$R$42,$Q149,FN$2,FN$4,FN$3)</f>
        <v>1213912.0800000005</v>
      </c>
      <c r="FO149" s="105">
        <f ca="1">IF(U149&lt;&gt;0,FN149/U149,0)</f>
        <v>0.1719332305112313</v>
      </c>
      <c r="FP149" s="104">
        <f ca="1">_xll.DBRW($B$3,$R$37,$R$38,$R$40,$R$41,$R$42,$Q149,FP$2,FP$4,FP$3)</f>
        <v>1255756.3985803805</v>
      </c>
      <c r="FQ149" s="105">
        <f ca="1">IF(V149&lt;&gt;0,FP149/V149,0)</f>
        <v>0.16507588523510319</v>
      </c>
      <c r="FR149" s="86">
        <f ca="1">FN149-FP149</f>
        <v>-41844.318580379942</v>
      </c>
      <c r="FS149" s="103">
        <f ca="1">(FO149-FQ149)*100</f>
        <v>0.68573452761281073</v>
      </c>
      <c r="FT149" s="23"/>
      <c r="FV149" s="37"/>
      <c r="FW149" s="37"/>
      <c r="FX149" s="37"/>
      <c r="FY149" s="37"/>
      <c r="FZ149" s="37"/>
      <c r="GA149" s="37"/>
      <c r="GB149" s="37"/>
      <c r="GC149" s="37"/>
      <c r="GD149" s="37"/>
      <c r="GE149" s="37"/>
      <c r="GF149" s="37"/>
      <c r="GG149" s="37"/>
      <c r="GH149" s="37"/>
    </row>
    <row r="150" spans="1:190" ht="15" hidden="1" customHeight="1" x14ac:dyDescent="0.25">
      <c r="A150">
        <f ca="1">IF(ROW()=ROW($A$60),0,1)</f>
        <v>1</v>
      </c>
      <c r="D150" s="30"/>
      <c r="E150" s="30"/>
      <c r="F150" s="30">
        <f ca="1">IF(A150&lt;&gt;0,IF((AO150+BN150+CM150+DL150+EK150)&lt;&gt;0,ROUND((1-(AO150+BN150+CM150+DL150+EK150))-FO150,5),"VERIF. ELIGIBILITE PMM"),"CHECK "&amp;D135)</f>
        <v>0</v>
      </c>
      <c r="G150" s="30"/>
      <c r="H150" s="30"/>
      <c r="I150" s="30"/>
      <c r="J150" s="30">
        <f ca="1">IF(A150&lt;&gt;0,IF((AP150+BO150+CN150+DM150+EL150)&lt;&gt;0,ROUND((1-(AP150+BO150+CN150+DM150+EL150))-FQ150,5),"VERIF. ELIGIBILITE PMM"),"CHECK "&amp;D136)</f>
        <v>0</v>
      </c>
      <c r="K150" s="30">
        <f ca="1">IF(A150&lt;&gt;0,ROUND(W150+AR150+BQ150+CP150+DO150+EN150+FK150-FR150,5),"CHECK ")</f>
        <v>0</v>
      </c>
      <c r="L150" s="4"/>
      <c r="M150" s="9"/>
      <c r="N150" s="10"/>
      <c r="O150" s="9"/>
      <c r="P150" s="11"/>
      <c r="Q150" s="130" t="s">
        <v>308</v>
      </c>
      <c r="R150" s="130"/>
      <c r="S150" s="12"/>
      <c r="T150" s="13"/>
      <c r="U150" s="84">
        <f ca="1">_xll.DBRW($B$3,$R$37,$R$38,$R$40,$R$41,$R$42,$Q150,U$2,U$4,U$3)</f>
        <v>2431809.0100000002</v>
      </c>
      <c r="V150" s="84">
        <f ca="1">_xll.DBRW($B$3,$R$37,$R$38,$R$40,$R$41,$R$42,$Q150,V$2,V$4,V$3)</f>
        <v>2974708</v>
      </c>
      <c r="W150" s="85">
        <f ca="1">U150-V150</f>
        <v>-542898.98999999976</v>
      </c>
      <c r="X150" s="106">
        <f ca="1">IF(V150&lt;&gt;0,W150/V150,0)</f>
        <v>-0.18250496855489673</v>
      </c>
      <c r="Y150" s="15">
        <f ca="1">_xll.DBRW($B$3,$R$37,$R$38,$R$40,$R$41,$R$42,$Q150,Y$2,Y$4,Y$3)</f>
        <v>-888768.67999999993</v>
      </c>
      <c r="Z150" s="15">
        <f ca="1">_xll.DBRW($B$3,$R$37,$R$38,$R$40,$R$41,$R$42,$Q150,Z$2,Z$4,Z$3)</f>
        <v>-544683.02</v>
      </c>
      <c r="AA150" s="15">
        <f ca="1">_xll.DBRW($B$3,$R$37,$R$38,$R$40,$R$41,$R$42,$Q150,AA$2,AA$4,AA$3)</f>
        <v>-435363</v>
      </c>
      <c r="AB150" s="15">
        <f ca="1">_xll.DBRW($B$3,$R$37,$R$38,$R$40,$R$41,$R$42,$Q150,AB$2,AB$4,AB$3)</f>
        <v>-717048.88000000012</v>
      </c>
      <c r="AC150" s="15">
        <f ca="1">_xll.DBRW($B$3,$R$37,$R$38,$R$40,$R$41,$R$42,$Q150,AC$2,AC$4,AC$3)</f>
        <v>-194371.95</v>
      </c>
      <c r="AD150" s="15">
        <f ca="1">_xll.DBRW($B$3,$R$37,$R$38,$R$40,$R$41,$R$42,$Q150,AD$2,AD$4,AD$3)</f>
        <v>-988541</v>
      </c>
      <c r="AE150" s="15">
        <f ca="1">_xll.DBRW($B$3,$R$37,$R$38,$R$40,$R$41,$R$42,$Q150,AE$2,AE$4,AE$3)</f>
        <v>-698307</v>
      </c>
      <c r="AF150" s="15">
        <f ca="1">_xll.DBRW($B$3,$R$37,$R$38,$R$40,$R$41,$R$42,$Q150,AF$2,AF$4,AF$3)</f>
        <v>-512453</v>
      </c>
      <c r="AG150" s="15">
        <f ca="1">_xll.DBRW($B$3,$R$37,$R$38,$R$40,$R$41,$R$42,$Q150,AG$2,AG$4,AG$3)</f>
        <v>-770613</v>
      </c>
      <c r="AH150" s="15">
        <f ca="1">_xll.DBRW($B$3,$R$37,$R$38,$R$40,$R$41,$R$42,$Q150,AH$2,AH$4,AH$3)</f>
        <v>-220549</v>
      </c>
      <c r="AI150" s="15">
        <f ca="1">Y150-AD150</f>
        <v>99772.320000000065</v>
      </c>
      <c r="AJ150" s="15">
        <f ca="1">Z150-AE150</f>
        <v>153623.97999999998</v>
      </c>
      <c r="AK150" s="15">
        <f ca="1">AA150-AF150</f>
        <v>77090</v>
      </c>
      <c r="AL150" s="15">
        <f ca="1">AB150-AG150</f>
        <v>53564.119999999879</v>
      </c>
      <c r="AM150" s="15">
        <f ca="1">AC150-AH150</f>
        <v>26177.049999999988</v>
      </c>
      <c r="AN150" s="20"/>
      <c r="AO150" s="16">
        <f ca="1">_xll.DBRW($B$3,$R$37,$R$38,$R$40,$R$41,$R$42,$Q150,AO$2,AO$4,AO$3)</f>
        <v>0.3654763496414547</v>
      </c>
      <c r="AP150" s="16">
        <f ca="1">_xll.DBRW($B$3,$R$37,$R$38,$R$40,$R$41,$R$42,$Q150,AP$2,AP$4,AP$3)</f>
        <v>0.33231530624182271</v>
      </c>
      <c r="AQ150" s="17">
        <f ca="1">-(AO150-AP150)*100</f>
        <v>-3.3161043399631995</v>
      </c>
      <c r="AR150" s="14">
        <f ca="1">$Y150-$AD150-BL150</f>
        <v>-80641.324120226112</v>
      </c>
      <c r="AS150" s="18">
        <f ca="1">_xll.DBRW($B$3,$R$37,$R$38,$R$40,$R$41,$R$42,$Q150,AS$2,AS$4,AS$3)</f>
        <v>29.494059498596592</v>
      </c>
      <c r="AT150" s="19">
        <f ca="1">_xll.DBRW($B$3,$R$37,$R$38,$R$40,$R$41,$R$42,$Q150,AT$2,AT$4,AT$3)</f>
        <v>1.2813289434352015</v>
      </c>
      <c r="AU150" s="18">
        <f ca="1">_xll.DBRW($B$3,$R$37,$R$38,$R$40,$R$41,$R$42,$Q150,AU$2,AU$4,AU$3)</f>
        <v>103.40365972251456</v>
      </c>
      <c r="AV150" s="15">
        <f ca="1">_xll.DBRW($B$3,$R$37,$R$38,$R$40,$R$41,$R$42,$Q150,AV$2,AV$4,AV$3)</f>
        <v>30133.82</v>
      </c>
      <c r="AW150" s="15">
        <f ca="1">_xll.DBRW($B$3,$R$37,$R$38,$R$40,$R$41,$R$42,$Q150,AW$2,AW$4,AW$3)</f>
        <v>23517.63</v>
      </c>
      <c r="AX150" s="18">
        <f ca="1">_xll.DBRW($B$3,$R$37,$R$38,$R$40,$R$41,$R$42,$Q150,AX$2,AX$4,AX$3)</f>
        <v>24.451000718040579</v>
      </c>
      <c r="AY150" s="19">
        <f ca="1">_xll.DBRW($B$3,$R$37,$R$38,$R$40,$R$41,$R$42,$Q150,AY$2,AY$4,AY$3)</f>
        <v>1.2767147296221912</v>
      </c>
      <c r="AZ150" s="18">
        <f ca="1">_xll.DBRW($B$3,$R$37,$R$38,$R$40,$R$41,$R$42,$Q150,AZ$2,AZ$4,AZ$3)</f>
        <v>93.937751841044886</v>
      </c>
      <c r="BA150" s="15">
        <f ca="1">_xll.DBRW($B$3,$R$37,$R$38,$R$40,$R$41,$R$42,$Q150,BA$2,BA$4,BA$3)</f>
        <v>40429.47</v>
      </c>
      <c r="BB150" s="15">
        <f ca="1">_xll.DBRW($B$3,$R$37,$R$38,$R$40,$R$41,$R$42,$Q150,BB$2,BB$4,BB$3)</f>
        <v>31666.799999999999</v>
      </c>
      <c r="BC150" s="18">
        <f ca="1">AS150-AX150</f>
        <v>5.043058780556013</v>
      </c>
      <c r="BD150" s="18">
        <f ca="1">AT150-AY150</f>
        <v>4.6142138130103039E-3</v>
      </c>
      <c r="BE150" s="18">
        <f ca="1">AU150-AZ150</f>
        <v>9.4659078814696755</v>
      </c>
      <c r="BF150" s="15">
        <f ca="1">IF(AND(AV150&lt;&gt;0,BA150&lt;&gt;0),-1*BC150*AV150,0)</f>
        <v>-151966.62554269438</v>
      </c>
      <c r="BG150" s="15">
        <f ca="1">IF(AND(AV150&lt;&gt;0,BA150&lt;&gt;0,AW150&lt;&gt;0,BB150&lt;&gt;0),BD150/AY150*$Y150,)</f>
        <v>-3212.1261113988276</v>
      </c>
      <c r="BH150" s="15">
        <f ca="1">IF(AND(AW150&lt;&gt;0,BB150&lt;&gt;0),BE150*AO150*AW150,)</f>
        <v>81360.780415237052</v>
      </c>
      <c r="BI150" s="15">
        <f ca="1">IF(AND(AV150&lt;&gt;0,BA150&lt;&gt;0,AW150&lt;&gt;0,BB150&lt;&gt;0),$AI150-BF150-BG150-BH150-BL150,)</f>
        <v>-6823.3528813699668</v>
      </c>
      <c r="BJ150" s="15">
        <f ca="1">IF(OR(AV150=0,BA150=0,AW150=0,BB150=0),$AI150-BF150-BG150-BH150-BL150,)</f>
        <v>0</v>
      </c>
      <c r="BK150" s="15">
        <f ca="1">SUM(BF150:BJ150)</f>
        <v>-80641.324120226127</v>
      </c>
      <c r="BL150" s="15">
        <f ca="1">IF($V150&lt;&gt;0,IF($V150&gt;0,$W150/$V150,-$W150/$V150))*$AD150</f>
        <v>180413.64412022618</v>
      </c>
      <c r="BM150" s="15">
        <f ca="1">SUM(BK150:BL150)</f>
        <v>99772.320000000051</v>
      </c>
      <c r="BN150" s="16">
        <f ca="1">_xll.DBRW($B$3,$R$37,$R$38,$R$40,$R$41,$R$42,$Q150,BN$2,BN$4,BN$3)</f>
        <v>0.22398264738726334</v>
      </c>
      <c r="BO150" s="16">
        <f ca="1">_xll.DBRW($B$3,$R$37,$R$38,$R$40,$R$41,$R$42,$Q150,BO$2,BO$4,BO$3)</f>
        <v>0.23474808283703813</v>
      </c>
      <c r="BP150" s="17">
        <f ca="1">-(BN150-BO150)*100</f>
        <v>1.0765435449774792</v>
      </c>
      <c r="BQ150" s="14">
        <f ca="1">$Z150-$AE150-CK150</f>
        <v>26179.482923335716</v>
      </c>
      <c r="BR150" s="15">
        <f ca="1">_xll.DBRW($B$3,$R$37,$R$38,$R$40,$R$41,$R$42,$Q150,BR$2,BR$4,BR$3)</f>
        <v>0.65500010221542926</v>
      </c>
      <c r="BS150" s="15">
        <f ca="1">_xll.DBRW($B$3,$R$37,$R$38,$R$40,$R$41,$R$42,$Q150,BS$2,BS$4,BS$3)</f>
        <v>35.359727999802701</v>
      </c>
      <c r="BT150" s="15">
        <f ca="1">_xll.DBRW($B$3,$R$37,$R$38,$R$40,$R$41,$R$42,$Q150,BT$2,BT$4,BT$3)</f>
        <v>103.40365972251456</v>
      </c>
      <c r="BU150" s="15">
        <f ca="1">_xll.DBRW($B$3,$R$37,$R$38,$R$40,$R$41,$R$42,$Q150,BU$2,BU$4,BU$3)</f>
        <v>831577</v>
      </c>
      <c r="BV150" s="15">
        <f ca="1">_xll.DBRW($B$3,$R$37,$R$38,$R$40,$R$41,$R$42,$Q150,BV$2,BV$4,BV$3)</f>
        <v>23517.63</v>
      </c>
      <c r="BW150" s="15">
        <f ca="1">_xll.DBRW($B$3,$R$37,$R$38,$R$40,$R$41,$R$42,$Q150,BW$2,BW$4,BW$3)</f>
        <v>0.66889601672631338</v>
      </c>
      <c r="BX150" s="15">
        <f ca="1">_xll.DBRW($B$3,$R$37,$R$38,$R$40,$R$41,$R$42,$Q150,BX$2,BX$4,BX$3)</f>
        <v>32.967317190243406</v>
      </c>
      <c r="BY150" s="15">
        <f ca="1">_xll.DBRW($B$3,$R$37,$R$38,$R$40,$R$41,$R$42,$Q150,BY$2,BY$4,BY$3)</f>
        <v>93.937751841044886</v>
      </c>
      <c r="BZ150" s="15">
        <f ca="1">_xll.DBRW($B$3,$R$37,$R$38,$R$40,$R$41,$R$42,$Q150,BZ$2,BZ$4,BZ$3)</f>
        <v>1043969.44</v>
      </c>
      <c r="CA150" s="15">
        <f ca="1">_xll.DBRW($B$3,$R$37,$R$38,$R$40,$R$41,$R$42,$Q150,CA$2,CA$4,CA$3)</f>
        <v>31666.799999999999</v>
      </c>
      <c r="CB150" s="15">
        <f ca="1">BR150-BW150</f>
        <v>-1.3895914510884122E-2</v>
      </c>
      <c r="CC150" s="15">
        <f ca="1">BS150-BX150</f>
        <v>2.3924108095592942</v>
      </c>
      <c r="CD150" s="15">
        <f ca="1">BT150-BY150</f>
        <v>9.4659078814696755</v>
      </c>
      <c r="CE150" s="15">
        <f ca="1">IF(AND(BU150&lt;&gt;0,BZ150&lt;&gt;0),-1*CB150*BU150,0)</f>
        <v>11555.522901217486</v>
      </c>
      <c r="CF150" s="15">
        <f ca="1">IF(AND(BU150&lt;&gt;0,BZ150&lt;&gt;0,BV150&lt;&gt;0,CA150&lt;&gt;0),CC150/BX150*$Z150,)</f>
        <v>-39527.19407865715</v>
      </c>
      <c r="CG150" s="15">
        <f ca="1">IF(AND(BV150&lt;&gt;0,CA150&lt;&gt;0),CD150*BN150*BV150,)</f>
        <v>49862.058129825382</v>
      </c>
      <c r="CH150" s="15">
        <f ca="1">IF(AND(BU150&lt;&gt;0,BZ150&lt;&gt;0,BV150&lt;&gt;0,CA150&lt;&gt;0),$AJ150-CE150-CF150-CG150-CK150,)</f>
        <v>4289.0959709500021</v>
      </c>
      <c r="CI150" s="15">
        <f ca="1">IF(OR(BU150=0,BZ150=0,BV150=0,CA150=0),$AJ150-CE150-CF150-CG150-CK150,)</f>
        <v>0</v>
      </c>
      <c r="CJ150" s="15">
        <f ca="1">SUM(CE150:CI150)</f>
        <v>26179.48292333572</v>
      </c>
      <c r="CK150" s="15">
        <f ca="1">IF($V150&lt;&gt;0,IF($V150&gt;0,$W150/$V150,-$W150/$V150))*$AE150</f>
        <v>127444.49707666427</v>
      </c>
      <c r="CL150" s="15">
        <f ca="1">SUM(CJ150:CK150)</f>
        <v>153623.97999999998</v>
      </c>
      <c r="CM150" s="16">
        <f ca="1">_xll.DBRW($B$3,$R$37,$R$38,$R$40,$R$41,$R$42,$Q150,CM$2,CM$4,CM$3)</f>
        <v>0.17902845092263225</v>
      </c>
      <c r="CN150" s="16">
        <f ca="1">_xll.DBRW($B$3,$R$37,$R$38,$R$40,$R$41,$R$42,$Q150,CN$2,CN$4,CN$3)</f>
        <v>0.17227001776308801</v>
      </c>
      <c r="CO150" s="17">
        <f ca="1">-(CM150-CN150)*100</f>
        <v>-0.67584331595442471</v>
      </c>
      <c r="CP150" s="14">
        <f ca="1">$AA150-$AF150-DJ150</f>
        <v>-16435.218650862487</v>
      </c>
      <c r="CQ150" s="15">
        <f ca="1">_xll.DBRW($B$3,$R$37,$R$38,$R$40,$R$41,$R$42,$Q150,CQ$2,CQ$4,CQ$3)</f>
        <v>1.1662159718734304</v>
      </c>
      <c r="CR150" s="15">
        <f ca="1">_xll.DBRW($B$3,$R$37,$R$38,$R$40,$R$41,$R$42,$Q150,CR$2,CR$4,CR$3)</f>
        <v>15.873729623265609</v>
      </c>
      <c r="CS150" s="15">
        <f ca="1">_xll.DBRW($B$3,$R$37,$R$38,$R$40,$R$41,$R$42,$Q150,CS$2,CS$4,CS$3)</f>
        <v>103.40365972251456</v>
      </c>
      <c r="CT150" s="15">
        <f ca="1">_xll.DBRW($B$3,$R$37,$R$38,$R$40,$R$41,$R$42,$Q150,CT$2,CT$4,CT$3)</f>
        <v>373312.5</v>
      </c>
      <c r="CU150" s="15">
        <f ca="1">_xll.DBRW($B$3,$R$37,$R$38,$R$40,$R$41,$R$42,$Q150,CU$2,CU$4,CU$3)</f>
        <v>23517.63</v>
      </c>
      <c r="CV150" s="15">
        <f ca="1">_xll.DBRW($B$3,$R$37,$R$38,$R$40,$R$41,$R$42,$Q150,CV$2,CV$4,CV$3)</f>
        <v>1.2114727845987521</v>
      </c>
      <c r="CW150" s="15">
        <f ca="1">_xll.DBRW($B$3,$R$37,$R$38,$R$40,$R$41,$R$42,$Q150,CW$2,CW$4,CW$3)</f>
        <v>13.357838809099752</v>
      </c>
      <c r="CX150" s="15">
        <f ca="1">_xll.DBRW($B$3,$R$37,$R$38,$R$40,$R$41,$R$42,$Q150,CX$2,CX$4,CX$3)</f>
        <v>93.937751841044886</v>
      </c>
      <c r="CY150" s="15">
        <f ca="1">_xll.DBRW($B$3,$R$37,$R$38,$R$40,$R$41,$R$42,$Q150,CY$2,CY$4,CY$3)</f>
        <v>423000.01</v>
      </c>
      <c r="CZ150" s="15">
        <f ca="1">_xll.DBRW($B$3,$R$37,$R$38,$R$40,$R$41,$R$42,$Q150,CZ$2,CZ$4,CZ$3)</f>
        <v>31666.799999999999</v>
      </c>
      <c r="DA150" s="15">
        <f ca="1">CQ150-CV150</f>
        <v>-4.5256812725321671E-2</v>
      </c>
      <c r="DB150" s="15">
        <f ca="1">CR150-CW150</f>
        <v>2.5158908141658571</v>
      </c>
      <c r="DC150" s="15">
        <f ca="1">CS150-CX150</f>
        <v>9.4659078814696755</v>
      </c>
      <c r="DD150" s="15">
        <f ca="1">IF(AND(CT150&lt;&gt;0,CY150&lt;&gt;0),-1*DA150*CT150,0)</f>
        <v>16894.933900521646</v>
      </c>
      <c r="DE150" s="15">
        <f ca="1">IF(AND(CT150&lt;&gt;0,CY150&lt;&gt;0,CU150&lt;&gt;0,CZ150&lt;&gt;0),DB150/CW150*$AA150,)</f>
        <v>-81998.726604001393</v>
      </c>
      <c r="DF150" s="15">
        <f ca="1">IF(AND(CU150&lt;&gt;0,CZ150&lt;&gt;0),DC150*CM150*CU150,)</f>
        <v>39854.547354120143</v>
      </c>
      <c r="DG150" s="15">
        <f ca="1">IF(AND(CT150&lt;&gt;0,CY150&lt;&gt;0,CU150&lt;&gt;0,CZ150&lt;&gt;0),$AK150-DD150-DE150-DF150-DJ150,)</f>
        <v>8814.026698497124</v>
      </c>
      <c r="DH150" s="15">
        <f ca="1">IF(OR(CT150=0,CY150=0,CU150=0,CZ150=0),$AK150-DD150-DE150-DF150-DJ150,)</f>
        <v>0</v>
      </c>
      <c r="DI150" s="15">
        <f ca="1">SUM(DD150:DH150)</f>
        <v>-16435.21865086248</v>
      </c>
      <c r="DJ150" s="15">
        <f ca="1">IF($V150&lt;&gt;0,IF($V150&gt;0,$W150/$V150,-$W150/$V150))*$AF150</f>
        <v>93525.218650862487</v>
      </c>
      <c r="DK150" s="15">
        <f ca="1">SUM(DI150:DJ150)</f>
        <v>77090</v>
      </c>
      <c r="DL150" s="16">
        <f ca="1">_xll.DBRW($B$3,$R$37,$R$38,$R$40,$R$41,$R$42,$Q150,DL$2,DL$4,DL$3)</f>
        <v>0.29486233378171423</v>
      </c>
      <c r="DM150" s="16">
        <f ca="1">_xll.DBRW($B$3,$R$37,$R$38,$R$40,$R$41,$R$42,$Q150,DM$2,DM$4,DM$3)</f>
        <v>0.25905500640735157</v>
      </c>
      <c r="DN150" s="17">
        <f ca="1">-(DL150-DM150)*100</f>
        <v>-3.5807327374362652</v>
      </c>
      <c r="DO150" s="14">
        <f ca="1">$AB150-$AG150-EI150</f>
        <v>-87076.581332994741</v>
      </c>
      <c r="DP150" s="15">
        <f ca="1">_xll.DBRW($B$3,$R$37,$R$38,$R$40,$R$41,$R$42,$Q150,DP$2,DP$4,DP$3)</f>
        <v>18230.056271186444</v>
      </c>
      <c r="DQ150" s="15">
        <f ca="1">_xll.DBRW($B$3,$R$37,$R$38,$R$40,$R$41,$R$42,$Q150,DQ$2,DQ$4,DQ$3)</f>
        <v>1.6725041312978107E-3</v>
      </c>
      <c r="DR150" s="15">
        <f ca="1">_xll.DBRW($B$3,$R$37,$R$38,$R$40,$R$41,$R$42,$Q150,DR$2,DR$4,DR$3)</f>
        <v>103.40365972251456</v>
      </c>
      <c r="DS150" s="15">
        <f ca="1">_xll.DBRW($B$3,$R$37,$R$38,$R$40,$R$41,$R$42,$Q150,DS$2,DS$4,DS$3)</f>
        <v>39.333333333333336</v>
      </c>
      <c r="DT150" s="15">
        <f ca="1">_xll.DBRW($B$3,$R$37,$R$38,$R$40,$R$41,$R$42,$Q150,DT$2,DT$4,DT$3)</f>
        <v>23517.63</v>
      </c>
      <c r="DU150" s="15">
        <f ca="1">_xll.DBRW($B$3,$R$37,$R$38,$R$40,$R$41,$R$42,$Q150,DU$2,DU$4,DU$3)</f>
        <v>20279.28947368421</v>
      </c>
      <c r="DV150" s="15">
        <f ca="1">_xll.DBRW($B$3,$R$37,$R$38,$R$40,$R$41,$R$42,$Q150,DV$2,DV$4,DV$3)</f>
        <v>1.1999949473896951E-3</v>
      </c>
      <c r="DW150" s="15">
        <f ca="1">_xll.DBRW($B$3,$R$37,$R$38,$R$40,$R$41,$R$42,$Q150,DW$2,DW$4,DW$3)</f>
        <v>93.937751841044886</v>
      </c>
      <c r="DX150" s="15">
        <f ca="1">_xll.DBRW($B$3,$R$37,$R$38,$R$40,$R$41,$R$42,$Q150,DX$2,DX$4,DX$3)</f>
        <v>38</v>
      </c>
      <c r="DY150" s="15">
        <f ca="1">_xll.DBRW($B$3,$R$37,$R$38,$R$40,$R$41,$R$42,$Q150,DY$2,DY$4,DY$3)</f>
        <v>31666.799999999999</v>
      </c>
      <c r="DZ150" s="15">
        <f ca="1">DP150-DU150</f>
        <v>-2049.2332024977659</v>
      </c>
      <c r="EA150" s="15">
        <f ca="1">DQ150-DV150</f>
        <v>4.725091839081156E-4</v>
      </c>
      <c r="EB150" s="15">
        <f ca="1">DR150-DW150</f>
        <v>9.4659078814696755</v>
      </c>
      <c r="EC150" s="15">
        <f ca="1">IF(AND(DS150&lt;&gt;0,DX150&lt;&gt;0),-1*DZ150*DS150,0)</f>
        <v>80603.172631578796</v>
      </c>
      <c r="ED150" s="15">
        <f ca="1">IF(AND(DS150&lt;&gt;0,DX150&lt;&gt;0,DT150&lt;&gt;0,DY150&lt;&gt;0),EA150/DV150*$AB150,)</f>
        <v>-282344.67307386087</v>
      </c>
      <c r="EE150" s="15">
        <f ca="1">IF(AND(DT150&lt;&gt;0,DY150&lt;&gt;0),EB150*DL150*DT150,)</f>
        <v>65640.990491104705</v>
      </c>
      <c r="EF150" s="15">
        <f ca="1">IF(AND(DS150&lt;&gt;0,DX150&lt;&gt;0,DT150&lt;&gt;0,DY150&lt;&gt;0),$AL150-EC150-ED150-EE150-EI150,)</f>
        <v>49023.928618182603</v>
      </c>
      <c r="EG150" s="15">
        <f ca="1">IF(OR(DS150=0,DX150=0,DT150=0,DY150=0),$AL150-EC150-ED150-EE150-EI150,)</f>
        <v>0</v>
      </c>
      <c r="EH150" s="15">
        <f ca="1">SUM(EC150:EG150)</f>
        <v>-87076.581332994741</v>
      </c>
      <c r="EI150" s="15">
        <f ca="1">IF($V150&lt;&gt;0,IF($V150&gt;0,$W150/$V150,-$W150/$V150))*$AG150</f>
        <v>140640.70133299462</v>
      </c>
      <c r="EJ150" s="15">
        <f ca="1">SUM(EH150:EI150)</f>
        <v>53564.119999999879</v>
      </c>
      <c r="EK150" s="16">
        <f ca="1">_xll.DBRW($B$3,$R$37,$R$38,$R$40,$R$41,$R$42,$Q150,EK$2,EK$4,EK$3)</f>
        <v>7.9928953795594324E-2</v>
      </c>
      <c r="EL150" s="16">
        <f ca="1">_xll.DBRW($B$3,$R$37,$R$38,$R$40,$R$41,$R$42,$Q150,EL$2,EL$4,EL$3)</f>
        <v>7.4141394718405973E-2</v>
      </c>
      <c r="EM150" s="17">
        <f ca="1">-(EK150-EL150)*100</f>
        <v>-0.57875590771883512</v>
      </c>
      <c r="EN150" s="14">
        <f ca="1">$AC150-$AH150-FH150</f>
        <v>-14074.238309813933</v>
      </c>
      <c r="EO150" s="15">
        <f ca="1">_xll.DBRW($B$3,$R$37,$R$38,$R$40,$R$41,$R$42,$Q150,EO$2,EO$4,EO$3)</f>
        <v>8.2649463402562233</v>
      </c>
      <c r="EP150" s="15">
        <f ca="1">_xll.DBRW($B$3,$R$37,$R$38,$R$40,$R$41,$R$42,$Q150,EP$2,EP$4,EP$3)</f>
        <v>1</v>
      </c>
      <c r="EQ150" s="15">
        <f ca="1">_xll.DBRW($B$3,$R$37,$R$38,$R$40,$R$41,$R$42,$Q150,EQ$2,EQ$4,EQ$3)</f>
        <v>103.40365972251456</v>
      </c>
      <c r="ER150" s="15">
        <f ca="1">_xll.DBRW($B$3,$R$37,$R$38,$R$40,$R$41,$R$42,$Q150,ER$2,ER$4,ER$3)</f>
        <v>23517.63</v>
      </c>
      <c r="ES150" s="15">
        <f ca="1">_xll.DBRW($B$3,$R$37,$R$38,$R$40,$R$41,$R$42,$Q150,ES$2,ES$4,ES$3)</f>
        <v>23517.63</v>
      </c>
      <c r="ET150" s="15">
        <f ca="1">_xll.DBRW($B$3,$R$37,$R$38,$R$40,$R$41,$R$42,$Q150,ET$2,ET$4,ET$3)</f>
        <v>6.9646759382065762</v>
      </c>
      <c r="EU150" s="15">
        <f ca="1">_xll.DBRW($B$3,$R$37,$R$38,$R$40,$R$41,$R$42,$Q150,EU$2,EU$4,EU$3)</f>
        <v>1</v>
      </c>
      <c r="EV150" s="15">
        <f ca="1">_xll.DBRW($B$3,$R$37,$R$38,$R$40,$R$41,$R$42,$Q150,EV$2,EV$4,EV$3)</f>
        <v>93.937751841044886</v>
      </c>
      <c r="EW150" s="15">
        <f ca="1">_xll.DBRW($B$3,$R$37,$R$38,$R$40,$R$41,$R$42,$Q150,EW$2,EW$4,EW$3)</f>
        <v>31666.799999999999</v>
      </c>
      <c r="EX150" s="15">
        <f ca="1">_xll.DBRW($B$3,$R$37,$R$38,$R$40,$R$41,$R$42,$Q150,EX$2,EX$4,EX$3)</f>
        <v>31666.799999999999</v>
      </c>
      <c r="EY150" s="15">
        <f ca="1">EO150-ET150</f>
        <v>1.3002704020496472</v>
      </c>
      <c r="EZ150" s="15">
        <f ca="1">EP150-EU150</f>
        <v>0</v>
      </c>
      <c r="FA150" s="15">
        <f ca="1">EQ150-EV150</f>
        <v>9.4659078814696755</v>
      </c>
      <c r="FB150" s="15">
        <f ca="1">IF(AND(ER150&lt;&gt;0,EW150&lt;&gt;0),-1*EY150*ER150,0)</f>
        <v>-30579.278215354843</v>
      </c>
      <c r="FC150" s="15">
        <f ca="1">IF(AND(ER150&lt;&gt;0,EW150&lt;&gt;0,ES150&lt;&gt;0,EX150&lt;&gt;0),EZ150/EU150*$AC150,)</f>
        <v>0</v>
      </c>
      <c r="FD150" s="15">
        <f ca="1">IF(AND(ES150&lt;&gt;0,EX150&lt;&gt;0),FA150*EK150*ES150,)</f>
        <v>17793.441531750912</v>
      </c>
      <c r="FE150" s="15">
        <f ca="1">IF(AND(ER150&lt;&gt;0,EW150&lt;&gt;0,ES150&lt;&gt;0,EX150&lt;&gt;0),$AM150-FB150-FC150-FD150-FH150,)</f>
        <v>-1288.4016262099976</v>
      </c>
      <c r="FF150" s="15">
        <f ca="1">IF(OR(ER150=0,EW150=0,ES150=0,EX150=0),$AM150-FB150-FC150-FD150-FH150,)</f>
        <v>0</v>
      </c>
      <c r="FG150" s="15">
        <f ca="1">SUM(FB150:FF150)</f>
        <v>-14074.238309813929</v>
      </c>
      <c r="FH150" s="15">
        <f ca="1">IF($V150&lt;&gt;0,IF($V150&gt;0,$W150/$V150,-$W150/$V150))*$AH150</f>
        <v>40251.288309813921</v>
      </c>
      <c r="FI150" s="15">
        <f ca="1">SUM(FG150:FH150)</f>
        <v>26177.049999999992</v>
      </c>
      <c r="FJ150" s="20"/>
      <c r="FK150" s="85">
        <f ca="1">BL150+CK150+DJ150+EI150+FH150</f>
        <v>582275.34949056152</v>
      </c>
      <c r="FL150" s="21"/>
      <c r="FM150" s="22"/>
      <c r="FN150" s="104">
        <f ca="1">_xll.DBRW($B$3,$R$37,$R$38,$R$40,$R$41,$R$42,$Q150,FN$2,FN$4,FN$3)</f>
        <v>-348426.5199999999</v>
      </c>
      <c r="FO150" s="105">
        <f ca="1">IF(U150&lt;&gt;0,FN150/U150,0)</f>
        <v>-0.14327873552865891</v>
      </c>
      <c r="FP150" s="104">
        <f ca="1">_xll.DBRW($B$3,$R$37,$R$38,$R$40,$R$41,$R$42,$Q150,FP$2,FP$4,FP$3)</f>
        <v>-215755</v>
      </c>
      <c r="FQ150" s="105">
        <f ca="1">IF(V150&lt;&gt;0,FP150/V150,0)</f>
        <v>-7.2529807967706417E-2</v>
      </c>
      <c r="FR150" s="86">
        <f ca="1">FN150-FP150</f>
        <v>-132671.5199999999</v>
      </c>
      <c r="FS150" s="103">
        <f ca="1">(FO150-FQ150)*100</f>
        <v>-7.0748927560952497</v>
      </c>
      <c r="FT150" s="23"/>
      <c r="FV150" s="37"/>
      <c r="FW150" s="37"/>
      <c r="FX150" s="37"/>
      <c r="FY150" s="37"/>
      <c r="FZ150" s="37"/>
      <c r="GA150" s="37"/>
      <c r="GB150" s="37"/>
      <c r="GC150" s="37"/>
      <c r="GD150" s="37"/>
      <c r="GE150" s="37"/>
      <c r="GF150" s="37"/>
      <c r="GG150" s="37"/>
      <c r="GH150" s="37"/>
    </row>
    <row r="151" spans="1:190" ht="15" hidden="1" customHeight="1" x14ac:dyDescent="0.25">
      <c r="A151">
        <f ca="1">IF(ROW()=ROW($A$60),0,1)</f>
        <v>1</v>
      </c>
      <c r="D151" s="30"/>
      <c r="E151" s="30"/>
      <c r="F151" s="30">
        <f ca="1">IF(A151&lt;&gt;0,IF((AO151+BN151+CM151+DL151+EK151)&lt;&gt;0,ROUND((1-(AO151+BN151+CM151+DL151+EK151))-FO151,5),"VERIF. ELIGIBILITE PMM"),"CHECK "&amp;D136)</f>
        <v>0</v>
      </c>
      <c r="G151" s="30"/>
      <c r="H151" s="30"/>
      <c r="I151" s="30"/>
      <c r="J151" s="30">
        <f ca="1">IF(A151&lt;&gt;0,IF((AP151+BO151+CN151+DM151+EL151)&lt;&gt;0,ROUND((1-(AP151+BO151+CN151+DM151+EL151))-FQ151,5),"VERIF. ELIGIBILITE PMM"),"CHECK "&amp;D137)</f>
        <v>0</v>
      </c>
      <c r="K151" s="30">
        <f ca="1">IF(A151&lt;&gt;0,ROUND(W151+AR151+BQ151+CP151+DO151+EN151+FK151-FR151,5),"CHECK ")</f>
        <v>0</v>
      </c>
      <c r="L151" s="4"/>
      <c r="M151" s="9"/>
      <c r="N151" s="10"/>
      <c r="O151" s="9"/>
      <c r="P151" s="11"/>
      <c r="Q151" s="130" t="s">
        <v>272</v>
      </c>
      <c r="R151" s="130"/>
      <c r="S151" s="12"/>
      <c r="T151" s="13"/>
      <c r="U151" s="84">
        <f ca="1">_xll.DBRW($B$3,$R$37,$R$38,$R$40,$R$41,$R$42,$Q151,U$2,U$4,U$3)</f>
        <v>2056988.9</v>
      </c>
      <c r="V151" s="84">
        <f ca="1">_xll.DBRW($B$3,$R$37,$R$38,$R$40,$R$41,$R$42,$Q151,V$2,V$4,V$3)</f>
        <v>2596346.6399999997</v>
      </c>
      <c r="W151" s="85">
        <f ca="1">U151-V151</f>
        <v>-539357.73999999976</v>
      </c>
      <c r="X151" s="106">
        <f ca="1">IF(V151&lt;&gt;0,W151/V151,0)</f>
        <v>-0.20773718412268705</v>
      </c>
      <c r="Y151" s="15">
        <f ca="1">_xll.DBRW($B$3,$R$37,$R$38,$R$40,$R$41,$R$42,$Q151,Y$2,Y$4,Y$3)</f>
        <v>-733852.74000000011</v>
      </c>
      <c r="Z151" s="15">
        <f ca="1">_xll.DBRW($B$3,$R$37,$R$38,$R$40,$R$41,$R$42,$Q151,Z$2,Z$4,Z$3)</f>
        <v>-354902.08999999979</v>
      </c>
      <c r="AA151" s="15">
        <f ca="1">_xll.DBRW($B$3,$R$37,$R$38,$R$40,$R$41,$R$42,$Q151,AA$2,AA$4,AA$3)</f>
        <v>0</v>
      </c>
      <c r="AB151" s="15">
        <f ca="1">_xll.DBRW($B$3,$R$37,$R$38,$R$40,$R$41,$R$42,$Q151,AB$2,AB$4,AB$3)</f>
        <v>-365645.23000000004</v>
      </c>
      <c r="AC151" s="15">
        <f ca="1">_xll.DBRW($B$3,$R$37,$R$38,$R$40,$R$41,$R$42,$Q151,AC$2,AC$4,AC$3)</f>
        <v>-646183.43000000005</v>
      </c>
      <c r="AD151" s="15">
        <f ca="1">_xll.DBRW($B$3,$R$37,$R$38,$R$40,$R$41,$R$42,$Q151,AD$2,AD$4,AD$3)</f>
        <v>-785701.23000000021</v>
      </c>
      <c r="AE151" s="15">
        <f ca="1">_xll.DBRW($B$3,$R$37,$R$38,$R$40,$R$41,$R$42,$Q151,AE$2,AE$4,AE$3)</f>
        <v>-341547.97000000003</v>
      </c>
      <c r="AF151" s="15">
        <f ca="1">_xll.DBRW($B$3,$R$37,$R$38,$R$40,$R$41,$R$42,$Q151,AF$2,AF$4,AF$3)</f>
        <v>0</v>
      </c>
      <c r="AG151" s="15">
        <f ca="1">_xll.DBRW($B$3,$R$37,$R$38,$R$40,$R$41,$R$42,$Q151,AG$2,AG$4,AG$3)</f>
        <v>-389790.67000000004</v>
      </c>
      <c r="AH151" s="15">
        <f ca="1">_xll.DBRW($B$3,$R$37,$R$38,$R$40,$R$41,$R$42,$Q151,AH$2,AH$4,AH$3)</f>
        <v>-542424.99999999988</v>
      </c>
      <c r="AI151" s="15">
        <f ca="1">Y151-AD151</f>
        <v>51848.490000000107</v>
      </c>
      <c r="AJ151" s="15">
        <f ca="1">Z151-AE151</f>
        <v>-13354.119999999763</v>
      </c>
      <c r="AK151" s="15">
        <f ca="1">AA151-AF151</f>
        <v>0</v>
      </c>
      <c r="AL151" s="15">
        <f ca="1">AB151-AG151</f>
        <v>24145.440000000002</v>
      </c>
      <c r="AM151" s="15">
        <f ca="1">AC151-AH151</f>
        <v>-103758.43000000017</v>
      </c>
      <c r="AN151" s="20"/>
      <c r="AO151" s="16">
        <f ca="1">_xll.DBRW($B$3,$R$37,$R$38,$R$40,$R$41,$R$42,$Q151,AO$2,AO$4,AO$3)</f>
        <v>0.35676067090104385</v>
      </c>
      <c r="AP151" s="16">
        <f ca="1">_xll.DBRW($B$3,$R$37,$R$38,$R$40,$R$41,$R$42,$Q151,AP$2,AP$4,AP$3)</f>
        <v>0.30261800096153585</v>
      </c>
      <c r="AQ151" s="17">
        <f ca="1">-(AO151-AP151)*100</f>
        <v>-5.4142669939508004</v>
      </c>
      <c r="AR151" s="14">
        <f ca="1">$Y151-$AD151-BL151</f>
        <v>-111370.87108193163</v>
      </c>
      <c r="AS151" s="18">
        <f ca="1">_xll.DBRW($B$3,$R$37,$R$38,$R$40,$R$41,$R$42,$Q151,AS$2,AS$4,AS$3)</f>
        <v>21.133542119336326</v>
      </c>
      <c r="AT151" s="19">
        <f ca="1">_xll.DBRW($B$3,$R$37,$R$38,$R$40,$R$41,$R$42,$Q151,AT$2,AT$4,AT$3)</f>
        <v>1.1325267529278928</v>
      </c>
      <c r="AU151" s="18">
        <f ca="1">_xll.DBRW($B$3,$R$37,$R$38,$R$40,$R$41,$R$42,$Q151,AU$2,AU$4,AU$3)</f>
        <v>67.087837271489988</v>
      </c>
      <c r="AV151" s="15">
        <f ca="1">_xll.DBRW($B$3,$R$37,$R$38,$R$40,$R$41,$R$42,$Q151,AV$2,AV$4,AV$3)</f>
        <v>34724.550000000003</v>
      </c>
      <c r="AW151" s="15">
        <f ca="1">_xll.DBRW($B$3,$R$37,$R$38,$R$40,$R$41,$R$42,$Q151,AW$2,AW$4,AW$3)</f>
        <v>30661.13</v>
      </c>
      <c r="AX151" s="18">
        <f ca="1">_xll.DBRW($B$3,$R$37,$R$38,$R$40,$R$41,$R$42,$Q151,AX$2,AX$4,AX$3)</f>
        <v>19.944267574129004</v>
      </c>
      <c r="AY151" s="19">
        <f ca="1">_xll.DBRW($B$3,$R$37,$R$38,$R$40,$R$41,$R$42,$Q151,AY$2,AY$4,AY$3)</f>
        <v>1.0998860882481043</v>
      </c>
      <c r="AZ151" s="18">
        <f ca="1">_xll.DBRW($B$3,$R$37,$R$38,$R$40,$R$41,$R$42,$Q151,AZ$2,AZ$4,AZ$3)</f>
        <v>72.488822130149757</v>
      </c>
      <c r="BA151" s="15">
        <f ca="1">_xll.DBRW($B$3,$R$37,$R$38,$R$40,$R$41,$R$42,$Q151,BA$2,BA$4,BA$3)</f>
        <v>39394.839999999997</v>
      </c>
      <c r="BB151" s="15">
        <f ca="1">_xll.DBRW($B$3,$R$37,$R$38,$R$40,$R$41,$R$42,$Q151,BB$2,BB$4,BB$3)</f>
        <v>35817.199999999997</v>
      </c>
      <c r="BC151" s="18">
        <f ca="1">AS151-AX151</f>
        <v>1.1892745452073221</v>
      </c>
      <c r="BD151" s="18">
        <f ca="1">AT151-AY151</f>
        <v>3.2640664679788545E-2</v>
      </c>
      <c r="BE151" s="18">
        <f ca="1">AU151-AZ151</f>
        <v>-5.4009848586597684</v>
      </c>
      <c r="BF151" s="15">
        <f ca="1">IF(AND(AV151&lt;&gt;0,BA151&lt;&gt;0),-1*BC151*AV151,0)</f>
        <v>-41297.023408778921</v>
      </c>
      <c r="BG151" s="15">
        <f ca="1">IF(AND(AV151&lt;&gt;0,BA151&lt;&gt;0,AW151&lt;&gt;0,BB151&lt;&gt;0),BD151/AY151*$Y151,)</f>
        <v>-21778.11090313637</v>
      </c>
      <c r="BH151" s="15">
        <f ca="1">IF(AND(AW151&lt;&gt;0,BB151&lt;&gt;0),BE151*AO151*AW151,)</f>
        <v>-59079.673729627692</v>
      </c>
      <c r="BI151" s="15">
        <f ca="1">IF(AND(AV151&lt;&gt;0,BA151&lt;&gt;0,AW151&lt;&gt;0,BB151&lt;&gt;0),$AI151-BF151-BG151-BH151-BL151,)</f>
        <v>10783.936959611339</v>
      </c>
      <c r="BJ151" s="15">
        <f ca="1">IF(OR(AV151=0,BA151=0,AW151=0,BB151=0),$AI151-BF151-BG151-BH151-BL151,)</f>
        <v>0</v>
      </c>
      <c r="BK151" s="15">
        <f ca="1">SUM(BF151:BJ151)</f>
        <v>-111370.87108193163</v>
      </c>
      <c r="BL151" s="15">
        <f ca="1">IF($V151&lt;&gt;0,IF($V151&gt;0,$W151/$V151,-$W151/$V151))*$AD151</f>
        <v>163219.36108193174</v>
      </c>
      <c r="BM151" s="15">
        <f ca="1">SUM(BK151:BL151)</f>
        <v>51848.490000000107</v>
      </c>
      <c r="BN151" s="16">
        <f ca="1">_xll.DBRW($B$3,$R$37,$R$38,$R$40,$R$41,$R$42,$Q151,BN$2,BN$4,BN$3)</f>
        <v>0.17253476185505909</v>
      </c>
      <c r="BO151" s="16">
        <f ca="1">_xll.DBRW($B$3,$R$37,$R$38,$R$40,$R$41,$R$42,$Q151,BO$2,BO$4,BO$3)</f>
        <v>0.13154944903658933</v>
      </c>
      <c r="BP151" s="17">
        <f ca="1">-(BN151-BO151)*100</f>
        <v>-4.0985312818469763</v>
      </c>
      <c r="BQ151" s="14">
        <f ca="1">$Z151-$AE151-CK151</f>
        <v>-84306.333530619755</v>
      </c>
      <c r="BR151" s="15">
        <f ca="1">_xll.DBRW($B$3,$R$37,$R$38,$R$40,$R$41,$R$42,$Q151,BR$2,BR$4,BR$3)</f>
        <v>0.99393974783373351</v>
      </c>
      <c r="BS151" s="15">
        <f ca="1">_xll.DBRW($B$3,$R$37,$R$38,$R$40,$R$41,$R$42,$Q151,BS$2,BS$4,BS$3)</f>
        <v>11.645559051476576</v>
      </c>
      <c r="BT151" s="15">
        <f ca="1">_xll.DBRW($B$3,$R$37,$R$38,$R$40,$R$41,$R$42,$Q151,BT$2,BT$4,BT$3)</f>
        <v>67.087837271489988</v>
      </c>
      <c r="BU151" s="15">
        <f ca="1">_xll.DBRW($B$3,$R$37,$R$38,$R$40,$R$41,$R$42,$Q151,BU$2,BU$4,BU$3)</f>
        <v>357066</v>
      </c>
      <c r="BV151" s="15">
        <f ca="1">_xll.DBRW($B$3,$R$37,$R$38,$R$40,$R$41,$R$42,$Q151,BV$2,BV$4,BV$3)</f>
        <v>30661.13</v>
      </c>
      <c r="BW151" s="15">
        <f ca="1">_xll.DBRW($B$3,$R$37,$R$38,$R$40,$R$41,$R$42,$Q151,BW$2,BW$4,BW$3)</f>
        <v>0.82404561295099032</v>
      </c>
      <c r="BX151" s="15">
        <f ca="1">_xll.DBRW($B$3,$R$37,$R$38,$R$40,$R$41,$R$42,$Q151,BX$2,BX$4,BX$3)</f>
        <v>11.572010654099149</v>
      </c>
      <c r="BY151" s="15">
        <f ca="1">_xll.DBRW($B$3,$R$37,$R$38,$R$40,$R$41,$R$42,$Q151,BY$2,BY$4,BY$3)</f>
        <v>72.488822130149757</v>
      </c>
      <c r="BZ151" s="15">
        <f ca="1">_xll.DBRW($B$3,$R$37,$R$38,$R$40,$R$41,$R$42,$Q151,BZ$2,BZ$4,BZ$3)</f>
        <v>414477.02</v>
      </c>
      <c r="CA151" s="15">
        <f ca="1">_xll.DBRW($B$3,$R$37,$R$38,$R$40,$R$41,$R$42,$Q151,CA$2,CA$4,CA$3)</f>
        <v>35817.199999999997</v>
      </c>
      <c r="CB151" s="15">
        <f ca="1">BR151-BW151</f>
        <v>0.16989413488274319</v>
      </c>
      <c r="CC151" s="15">
        <f ca="1">BS151-BX151</f>
        <v>7.3548397377427577E-2</v>
      </c>
      <c r="CD151" s="15">
        <f ca="1">BT151-BY151</f>
        <v>-5.4009848586597684</v>
      </c>
      <c r="CE151" s="15">
        <f ca="1">IF(AND(BU151&lt;&gt;0,BZ151&lt;&gt;0),-1*CB151*BU151,0)</f>
        <v>-60663.419166041582</v>
      </c>
      <c r="CF151" s="15">
        <f ca="1">IF(AND(BU151&lt;&gt;0,BZ151&lt;&gt;0,BV151&lt;&gt;0,CA151&lt;&gt;0),CC151/BX151*$Z151,)</f>
        <v>-2255.6564045465407</v>
      </c>
      <c r="CG151" s="15">
        <f ca="1">IF(AND(BV151&lt;&gt;0,CA151&lt;&gt;0),CD151*BN151*BV151,)</f>
        <v>-28571.80813028368</v>
      </c>
      <c r="CH151" s="15">
        <f ca="1">IF(AND(BU151&lt;&gt;0,BZ151&lt;&gt;0,BV151&lt;&gt;0,CA151&lt;&gt;0),$AJ151-CE151-CF151-CG151-CK151,)</f>
        <v>7184.550170252056</v>
      </c>
      <c r="CI151" s="15">
        <f ca="1">IF(OR(BU151=0,BZ151=0,BV151=0,CA151=0),$AJ151-CE151-CF151-CG151-CK151,)</f>
        <v>0</v>
      </c>
      <c r="CJ151" s="15">
        <f ca="1">SUM(CE151:CI151)</f>
        <v>-84306.333530619755</v>
      </c>
      <c r="CK151" s="15">
        <f ca="1">IF($V151&lt;&gt;0,IF($V151&gt;0,$W151/$V151,-$W151/$V151))*$AE151</f>
        <v>70952.213530619993</v>
      </c>
      <c r="CL151" s="15">
        <f ca="1">SUM(CJ151:CK151)</f>
        <v>-13354.119999999763</v>
      </c>
      <c r="CM151" s="16">
        <f ca="1">_xll.DBRW($B$3,$R$37,$R$38,$R$40,$R$41,$R$42,$Q151,CM$2,CM$4,CM$3)</f>
        <v>0</v>
      </c>
      <c r="CN151" s="16">
        <f ca="1">_xll.DBRW($B$3,$R$37,$R$38,$R$40,$R$41,$R$42,$Q151,CN$2,CN$4,CN$3)</f>
        <v>0</v>
      </c>
      <c r="CO151" s="17">
        <f ca="1">-(CM151-CN151)*100</f>
        <v>0</v>
      </c>
      <c r="CP151" s="14">
        <f ca="1">$AA151-$AF151-DJ151</f>
        <v>0</v>
      </c>
      <c r="CQ151" s="15">
        <f ca="1">_xll.DBRW($B$3,$R$37,$R$38,$R$40,$R$41,$R$42,$Q151,CQ$2,CQ$4,CQ$3)</f>
        <v>0</v>
      </c>
      <c r="CR151" s="15">
        <f ca="1">_xll.DBRW($B$3,$R$37,$R$38,$R$40,$R$41,$R$42,$Q151,CR$2,CR$4,CR$3)</f>
        <v>0</v>
      </c>
      <c r="CS151" s="15">
        <f ca="1">_xll.DBRW($B$3,$R$37,$R$38,$R$40,$R$41,$R$42,$Q151,CS$2,CS$4,CS$3)</f>
        <v>0</v>
      </c>
      <c r="CT151" s="15">
        <f ca="1">_xll.DBRW($B$3,$R$37,$R$38,$R$40,$R$41,$R$42,$Q151,CT$2,CT$4,CT$3)</f>
        <v>0</v>
      </c>
      <c r="CU151" s="15">
        <f ca="1">_xll.DBRW($B$3,$R$37,$R$38,$R$40,$R$41,$R$42,$Q151,CU$2,CU$4,CU$3)</f>
        <v>0</v>
      </c>
      <c r="CV151" s="15">
        <f ca="1">_xll.DBRW($B$3,$R$37,$R$38,$R$40,$R$41,$R$42,$Q151,CV$2,CV$4,CV$3)</f>
        <v>0</v>
      </c>
      <c r="CW151" s="15">
        <f ca="1">_xll.DBRW($B$3,$R$37,$R$38,$R$40,$R$41,$R$42,$Q151,CW$2,CW$4,CW$3)</f>
        <v>0</v>
      </c>
      <c r="CX151" s="15">
        <f ca="1">_xll.DBRW($B$3,$R$37,$R$38,$R$40,$R$41,$R$42,$Q151,CX$2,CX$4,CX$3)</f>
        <v>0</v>
      </c>
      <c r="CY151" s="15">
        <f ca="1">_xll.DBRW($B$3,$R$37,$R$38,$R$40,$R$41,$R$42,$Q151,CY$2,CY$4,CY$3)</f>
        <v>0</v>
      </c>
      <c r="CZ151" s="15">
        <f ca="1">_xll.DBRW($B$3,$R$37,$R$38,$R$40,$R$41,$R$42,$Q151,CZ$2,CZ$4,CZ$3)</f>
        <v>0</v>
      </c>
      <c r="DA151" s="15">
        <f ca="1">CQ151-CV151</f>
        <v>0</v>
      </c>
      <c r="DB151" s="15">
        <f ca="1">CR151-CW151</f>
        <v>0</v>
      </c>
      <c r="DC151" s="15">
        <f ca="1">CS151-CX151</f>
        <v>0</v>
      </c>
      <c r="DD151" s="15">
        <f ca="1">IF(AND(CT151&lt;&gt;0,CY151&lt;&gt;0),-1*DA151*CT151,0)</f>
        <v>0</v>
      </c>
      <c r="DE151" s="15">
        <f ca="1">IF(AND(CT151&lt;&gt;0,CY151&lt;&gt;0,CU151&lt;&gt;0,CZ151&lt;&gt;0),DB151/CW151*$AA151,)</f>
        <v>0</v>
      </c>
      <c r="DF151" s="15">
        <f ca="1">IF(AND(CU151&lt;&gt;0,CZ151&lt;&gt;0),DC151*CM151*CU151,)</f>
        <v>0</v>
      </c>
      <c r="DG151" s="15">
        <f ca="1">IF(AND(CT151&lt;&gt;0,CY151&lt;&gt;0,CU151&lt;&gt;0,CZ151&lt;&gt;0),$AK151-DD151-DE151-DF151-DJ151,)</f>
        <v>0</v>
      </c>
      <c r="DH151" s="15">
        <f ca="1">IF(OR(CT151=0,CY151=0,CU151=0,CZ151=0),$AK151-DD151-DE151-DF151-DJ151,)</f>
        <v>0</v>
      </c>
      <c r="DI151" s="15">
        <f ca="1">SUM(DD151:DH151)</f>
        <v>0</v>
      </c>
      <c r="DJ151" s="15">
        <f ca="1">IF($V151&lt;&gt;0,IF($V151&gt;0,$W151/$V151,-$W151/$V151))*$AF151</f>
        <v>0</v>
      </c>
      <c r="DK151" s="15">
        <f ca="1">SUM(DI151:DJ151)</f>
        <v>0</v>
      </c>
      <c r="DL151" s="16">
        <f ca="1">_xll.DBRW($B$3,$R$37,$R$38,$R$40,$R$41,$R$42,$Q151,DL$2,DL$4,DL$3)</f>
        <v>0.17775751244938662</v>
      </c>
      <c r="DM151" s="16">
        <f ca="1">_xll.DBRW($B$3,$R$37,$R$38,$R$40,$R$41,$R$42,$Q151,DM$2,DM$4,DM$3)</f>
        <v>0.15013044252057195</v>
      </c>
      <c r="DN151" s="17">
        <f ca="1">-(DL151-DM151)*100</f>
        <v>-2.7627069928814669</v>
      </c>
      <c r="DO151" s="14">
        <f ca="1">$AB151-$AG151-EI151</f>
        <v>-56828.576183095545</v>
      </c>
      <c r="DP151" s="15">
        <f ca="1">_xll.DBRW($B$3,$R$37,$R$38,$R$40,$R$41,$R$42,$Q151,DP$2,DP$4,DP$3)</f>
        <v>0</v>
      </c>
      <c r="DQ151" s="15">
        <f ca="1">_xll.DBRW($B$3,$R$37,$R$38,$R$40,$R$41,$R$42,$Q151,DQ$2,DQ$4,DQ$3)</f>
        <v>0</v>
      </c>
      <c r="DR151" s="15">
        <f ca="1">_xll.DBRW($B$3,$R$37,$R$38,$R$40,$R$41,$R$42,$Q151,DR$2,DR$4,DR$3)</f>
        <v>0</v>
      </c>
      <c r="DS151" s="15">
        <f ca="1">_xll.DBRW($B$3,$R$37,$R$38,$R$40,$R$41,$R$42,$Q151,DS$2,DS$4,DS$3)</f>
        <v>0</v>
      </c>
      <c r="DT151" s="15">
        <f ca="1">_xll.DBRW($B$3,$R$37,$R$38,$R$40,$R$41,$R$42,$Q151,DT$2,DT$4,DT$3)</f>
        <v>0</v>
      </c>
      <c r="DU151" s="15">
        <f ca="1">_xll.DBRW($B$3,$R$37,$R$38,$R$40,$R$41,$R$42,$Q151,DU$2,DU$4,DU$3)</f>
        <v>0</v>
      </c>
      <c r="DV151" s="15">
        <f ca="1">_xll.DBRW($B$3,$R$37,$R$38,$R$40,$R$41,$R$42,$Q151,DV$2,DV$4,DV$3)</f>
        <v>0</v>
      </c>
      <c r="DW151" s="15">
        <f ca="1">_xll.DBRW($B$3,$R$37,$R$38,$R$40,$R$41,$R$42,$Q151,DW$2,DW$4,DW$3)</f>
        <v>0</v>
      </c>
      <c r="DX151" s="15">
        <f ca="1">_xll.DBRW($B$3,$R$37,$R$38,$R$40,$R$41,$R$42,$Q151,DX$2,DX$4,DX$3)</f>
        <v>0</v>
      </c>
      <c r="DY151" s="15">
        <f ca="1">_xll.DBRW($B$3,$R$37,$R$38,$R$40,$R$41,$R$42,$Q151,DY$2,DY$4,DY$3)</f>
        <v>0</v>
      </c>
      <c r="DZ151" s="15">
        <f ca="1">DP151-DU151</f>
        <v>0</v>
      </c>
      <c r="EA151" s="15">
        <f ca="1">DQ151-DV151</f>
        <v>0</v>
      </c>
      <c r="EB151" s="15">
        <f ca="1">DR151-DW151</f>
        <v>0</v>
      </c>
      <c r="EC151" s="15">
        <f ca="1">IF(AND(DS151&lt;&gt;0,DX151&lt;&gt;0),-1*DZ151*DS151,0)</f>
        <v>0</v>
      </c>
      <c r="ED151" s="15">
        <f ca="1">IF(AND(DS151&lt;&gt;0,DX151&lt;&gt;0,DT151&lt;&gt;0,DY151&lt;&gt;0),EA151/DV151*$AB151,)</f>
        <v>0</v>
      </c>
      <c r="EE151" s="15">
        <f ca="1">IF(AND(DT151&lt;&gt;0,DY151&lt;&gt;0),EB151*DL151*DT151,)</f>
        <v>0</v>
      </c>
      <c r="EF151" s="15">
        <f ca="1">IF(AND(DS151&lt;&gt;0,DX151&lt;&gt;0,DT151&lt;&gt;0,DY151&lt;&gt;0),$AL151-EC151-ED151-EE151-EI151,)</f>
        <v>0</v>
      </c>
      <c r="EG151" s="15">
        <f ca="1">IF(OR(DS151=0,DX151=0,DT151=0,DY151=0),$AL151-EC151-ED151-EE151-EI151,)</f>
        <v>-56828.576183095545</v>
      </c>
      <c r="EH151" s="15">
        <f ca="1">SUM(EC151:EG151)</f>
        <v>-56828.576183095545</v>
      </c>
      <c r="EI151" s="15">
        <f ca="1">IF($V151&lt;&gt;0,IF($V151&gt;0,$W151/$V151,-$W151/$V151))*$AG151</f>
        <v>80974.016183095548</v>
      </c>
      <c r="EJ151" s="15">
        <f ca="1">SUM(EH151:EI151)</f>
        <v>24145.440000000002</v>
      </c>
      <c r="EK151" s="16">
        <f ca="1">_xll.DBRW($B$3,$R$37,$R$38,$R$40,$R$41,$R$42,$Q151,EK$2,EK$4,EK$3)</f>
        <v>0.31414045549783964</v>
      </c>
      <c r="EL151" s="16">
        <f ca="1">_xll.DBRW($B$3,$R$37,$R$38,$R$40,$R$41,$R$42,$Q151,EL$2,EL$4,EL$3)</f>
        <v>0.2089185595032873</v>
      </c>
      <c r="EM151" s="17">
        <f ca="1">-(EK151-EL151)*100</f>
        <v>-10.522189599455235</v>
      </c>
      <c r="EN151" s="14">
        <f ca="1">$AC151-$AH151-FH151</f>
        <v>-216440.27209774865</v>
      </c>
      <c r="EO151" s="15">
        <f ca="1">_xll.DBRW($B$3,$R$37,$R$38,$R$40,$R$41,$R$42,$Q151,EO$2,EO$4,EO$3)</f>
        <v>21.075003758830807</v>
      </c>
      <c r="EP151" s="15">
        <f ca="1">_xll.DBRW($B$3,$R$37,$R$38,$R$40,$R$41,$R$42,$Q151,EP$2,EP$4,EP$3)</f>
        <v>1</v>
      </c>
      <c r="EQ151" s="15">
        <f ca="1">_xll.DBRW($B$3,$R$37,$R$38,$R$40,$R$41,$R$42,$Q151,EQ$2,EQ$4,EQ$3)</f>
        <v>67.087837271489988</v>
      </c>
      <c r="ER151" s="15">
        <f ca="1">_xll.DBRW($B$3,$R$37,$R$38,$R$40,$R$41,$R$42,$Q151,ER$2,ER$4,ER$3)</f>
        <v>30661.13</v>
      </c>
      <c r="ES151" s="15">
        <f ca="1">_xll.DBRW($B$3,$R$37,$R$38,$R$40,$R$41,$R$42,$Q151,ES$2,ES$4,ES$3)</f>
        <v>30661.13</v>
      </c>
      <c r="ET151" s="15">
        <f ca="1">_xll.DBRW($B$3,$R$37,$R$38,$R$40,$R$41,$R$42,$Q151,ET$2,ET$4,ET$3)</f>
        <v>15.144260299520901</v>
      </c>
      <c r="EU151" s="15">
        <f ca="1">_xll.DBRW($B$3,$R$37,$R$38,$R$40,$R$41,$R$42,$Q151,EU$2,EU$4,EU$3)</f>
        <v>1</v>
      </c>
      <c r="EV151" s="15">
        <f ca="1">_xll.DBRW($B$3,$R$37,$R$38,$R$40,$R$41,$R$42,$Q151,EV$2,EV$4,EV$3)</f>
        <v>72.488822130149757</v>
      </c>
      <c r="EW151" s="15">
        <f ca="1">_xll.DBRW($B$3,$R$37,$R$38,$R$40,$R$41,$R$42,$Q151,EW$2,EW$4,EW$3)</f>
        <v>35817.199999999997</v>
      </c>
      <c r="EX151" s="15">
        <f ca="1">_xll.DBRW($B$3,$R$37,$R$38,$R$40,$R$41,$R$42,$Q151,EX$2,EX$4,EX$3)</f>
        <v>35817.199999999997</v>
      </c>
      <c r="EY151" s="15">
        <f ca="1">EO151-ET151</f>
        <v>5.9307434593099053</v>
      </c>
      <c r="EZ151" s="15">
        <f ca="1">EP151-EU151</f>
        <v>0</v>
      </c>
      <c r="FA151" s="15">
        <f ca="1">EQ151-EV151</f>
        <v>-5.4009848586597684</v>
      </c>
      <c r="FB151" s="15">
        <f ca="1">IF(AND(ER151&lt;&gt;0,EW151&lt;&gt;0),-1*EY151*ER151,0)</f>
        <v>-181843.29620255073</v>
      </c>
      <c r="FC151" s="15">
        <f ca="1">IF(AND(ER151&lt;&gt;0,EW151&lt;&gt;0,ES151&lt;&gt;0,EX151&lt;&gt;0),EZ151/EU151*$AC151,)</f>
        <v>0</v>
      </c>
      <c r="FD151" s="15">
        <f ca="1">IF(AND(ES151&lt;&gt;0,EX151&lt;&gt;0),FA151*EK151*ES151,)</f>
        <v>-52021.753320552722</v>
      </c>
      <c r="FE151" s="15">
        <f ca="1">IF(AND(ER151&lt;&gt;0,EW151&lt;&gt;0,ES151&lt;&gt;0,EX151&lt;&gt;0),$AM151-FB151-FC151-FD151-FH151,)</f>
        <v>17424.777425354798</v>
      </c>
      <c r="FF151" s="15">
        <f ca="1">IF(OR(ER151=0,EW151=0,ES151=0,EX151=0),$AM151-FB151-FC151-FD151-FH151,)</f>
        <v>0</v>
      </c>
      <c r="FG151" s="15">
        <f ca="1">SUM(FB151:FF151)</f>
        <v>-216440.27209774865</v>
      </c>
      <c r="FH151" s="15">
        <f ca="1">IF($V151&lt;&gt;0,IF($V151&gt;0,$W151/$V151,-$W151/$V151))*$AH151</f>
        <v>112681.84209774849</v>
      </c>
      <c r="FI151" s="15">
        <f ca="1">SUM(FG151:FH151)</f>
        <v>-103758.43000000015</v>
      </c>
      <c r="FJ151" s="20"/>
      <c r="FK151" s="85">
        <f ca="1">BL151+CK151+DJ151+EI151+FH151</f>
        <v>427827.43289339571</v>
      </c>
      <c r="FL151" s="21"/>
      <c r="FM151" s="22"/>
      <c r="FN151" s="104">
        <f ca="1">_xll.DBRW($B$3,$R$37,$R$38,$R$40,$R$41,$R$42,$Q151,FN$2,FN$4,FN$3)</f>
        <v>-43594.590000000331</v>
      </c>
      <c r="FO151" s="105">
        <f ca="1">IF(U151&lt;&gt;0,FN151/U151,0)</f>
        <v>-2.1193400703329188E-2</v>
      </c>
      <c r="FP151" s="104">
        <f ca="1">_xll.DBRW($B$3,$R$37,$R$38,$R$40,$R$41,$R$42,$Q151,FP$2,FP$4,FP$3)</f>
        <v>536881.76999999955</v>
      </c>
      <c r="FQ151" s="105">
        <f ca="1">IF(V151&lt;&gt;0,FP151/V151,0)</f>
        <v>0.2067835479780156</v>
      </c>
      <c r="FR151" s="86">
        <f ca="1">FN151-FP151</f>
        <v>-580476.35999999987</v>
      </c>
      <c r="FS151" s="103">
        <f ca="1">(FO151-FQ151)*100</f>
        <v>-22.797694868134478</v>
      </c>
      <c r="FT151" s="23"/>
      <c r="FV151" s="37"/>
      <c r="FW151" s="37"/>
      <c r="FX151" s="37"/>
      <c r="FY151" s="37"/>
      <c r="FZ151" s="37"/>
      <c r="GA151" s="37"/>
      <c r="GB151" s="37"/>
      <c r="GC151" s="37"/>
      <c r="GD151" s="37"/>
      <c r="GE151" s="37"/>
      <c r="GF151" s="37"/>
      <c r="GG151" s="37"/>
      <c r="GH151" s="37"/>
    </row>
    <row r="152" spans="1:190" ht="15" hidden="1" customHeight="1" x14ac:dyDescent="0.25">
      <c r="A152">
        <f ca="1">IF(ROW()=ROW($A$60),0,1)</f>
        <v>1</v>
      </c>
      <c r="D152" s="30"/>
      <c r="E152" s="30"/>
      <c r="F152" s="30">
        <f ca="1">IF(A152&lt;&gt;0,IF((AO152+BN152+CM152+DL152+EK152)&lt;&gt;0,ROUND((1-(AO152+BN152+CM152+DL152+EK152))-FO152,5),"VERIF. ELIGIBILITE PMM"),"CHECK "&amp;D137)</f>
        <v>0</v>
      </c>
      <c r="G152" s="30"/>
      <c r="H152" s="30"/>
      <c r="I152" s="30"/>
      <c r="J152" s="30">
        <f ca="1">IF(A152&lt;&gt;0,IF((AP152+BO152+CN152+DM152+EL152)&lt;&gt;0,ROUND((1-(AP152+BO152+CN152+DM152+EL152))-FQ152,5),"VERIF. ELIGIBILITE PMM"),"CHECK "&amp;D138)</f>
        <v>0</v>
      </c>
      <c r="K152" s="30">
        <f ca="1">IF(A152&lt;&gt;0,ROUND(W152+AR152+BQ152+CP152+DO152+EN152+FK152-FR152,5),"CHECK ")</f>
        <v>0</v>
      </c>
      <c r="L152" s="4"/>
      <c r="M152" s="9"/>
      <c r="N152" s="10"/>
      <c r="O152" s="9"/>
      <c r="P152" s="11"/>
      <c r="Q152" s="130" t="s">
        <v>177</v>
      </c>
      <c r="R152" s="130"/>
      <c r="S152" s="12"/>
      <c r="T152" s="13"/>
      <c r="U152" s="84">
        <f ca="1">_xll.DBRW($B$3,$R$37,$R$38,$R$40,$R$41,$R$42,$Q152,U$2,U$4,U$3)</f>
        <v>35412009.720000006</v>
      </c>
      <c r="V152" s="84">
        <f ca="1">_xll.DBRW($B$3,$R$37,$R$38,$R$40,$R$41,$R$42,$Q152,V$2,V$4,V$3)</f>
        <v>35916556.210000001</v>
      </c>
      <c r="W152" s="85">
        <f ca="1">U152-V152</f>
        <v>-504546.48999999464</v>
      </c>
      <c r="X152" s="106">
        <f ca="1">IF(V152&lt;&gt;0,W152/V152,0)</f>
        <v>-1.4047741299304113E-2</v>
      </c>
      <c r="Y152" s="15">
        <f ca="1">_xll.DBRW($B$3,$R$37,$R$38,$R$40,$R$41,$R$42,$Q152,Y$2,Y$4,Y$3)</f>
        <v>-14480043.550000001</v>
      </c>
      <c r="Z152" s="15">
        <f ca="1">_xll.DBRW($B$3,$R$37,$R$38,$R$40,$R$41,$R$42,$Q152,Z$2,Z$4,Z$3)</f>
        <v>-4191001.4500000025</v>
      </c>
      <c r="AA152" s="15">
        <f ca="1">_xll.DBRW($B$3,$R$37,$R$38,$R$40,$R$41,$R$42,$Q152,AA$2,AA$4,AA$3)</f>
        <v>-2166549.2899999991</v>
      </c>
      <c r="AB152" s="15">
        <f ca="1">_xll.DBRW($B$3,$R$37,$R$38,$R$40,$R$41,$R$42,$Q152,AB$2,AB$4,AB$3)</f>
        <v>-35677.980000000003</v>
      </c>
      <c r="AC152" s="15">
        <f ca="1">_xll.DBRW($B$3,$R$37,$R$38,$R$40,$R$41,$R$42,$Q152,AC$2,AC$4,AC$3)</f>
        <v>-11052591.17</v>
      </c>
      <c r="AD152" s="15">
        <f ca="1">_xll.DBRW($B$3,$R$37,$R$38,$R$40,$R$41,$R$42,$Q152,AD$2,AD$4,AD$3)</f>
        <v>-15147883.318751698</v>
      </c>
      <c r="AE152" s="15">
        <f ca="1">_xll.DBRW($B$3,$R$37,$R$38,$R$40,$R$41,$R$42,$Q152,AE$2,AE$4,AE$3)</f>
        <v>-4214407.2000000011</v>
      </c>
      <c r="AF152" s="15">
        <f ca="1">_xll.DBRW($B$3,$R$37,$R$38,$R$40,$R$41,$R$42,$Q152,AF$2,AF$4,AF$3)</f>
        <v>-2225977.5630498086</v>
      </c>
      <c r="AG152" s="15">
        <f ca="1">_xll.DBRW($B$3,$R$37,$R$38,$R$40,$R$41,$R$42,$Q152,AG$2,AG$4,AG$3)</f>
        <v>-21699.040000000001</v>
      </c>
      <c r="AH152" s="15">
        <f ca="1">_xll.DBRW($B$3,$R$37,$R$38,$R$40,$R$41,$R$42,$Q152,AH$2,AH$4,AH$3)</f>
        <v>-11500190.089999996</v>
      </c>
      <c r="AI152" s="15">
        <f ca="1">Y152-AD152</f>
        <v>667839.76875169761</v>
      </c>
      <c r="AJ152" s="15">
        <f ca="1">Z152-AE152</f>
        <v>23405.749999998603</v>
      </c>
      <c r="AK152" s="15">
        <f ca="1">AA152-AF152</f>
        <v>59428.273049809504</v>
      </c>
      <c r="AL152" s="15">
        <f ca="1">AB152-AG152</f>
        <v>-13978.940000000002</v>
      </c>
      <c r="AM152" s="15">
        <f ca="1">AC152-AH152</f>
        <v>447598.9199999962</v>
      </c>
      <c r="AN152" s="20"/>
      <c r="AO152" s="16">
        <f ca="1">_xll.DBRW($B$3,$R$37,$R$38,$R$40,$R$41,$R$42,$Q152,AO$2,AO$4,AO$3)</f>
        <v>0.40890205510764782</v>
      </c>
      <c r="AP152" s="16">
        <f ca="1">_xll.DBRW($B$3,$R$37,$R$38,$R$40,$R$41,$R$42,$Q152,AP$2,AP$4,AP$3)</f>
        <v>0.42175210869838842</v>
      </c>
      <c r="AQ152" s="17">
        <f ca="1">-(AO152-AP152)*100</f>
        <v>1.2850053590740595</v>
      </c>
      <c r="AR152" s="14">
        <f ca="1">$Y152-$AD152-BL152</f>
        <v>455046.22265782952</v>
      </c>
      <c r="AS152" s="18">
        <f ca="1">_xll.DBRW($B$3,$R$37,$R$38,$R$40,$R$41,$R$42,$Q152,AS$2,AS$4,AS$3)</f>
        <v>29.187280894482655</v>
      </c>
      <c r="AT152" s="19">
        <f ca="1">_xll.DBRW($B$3,$R$37,$R$38,$R$40,$R$41,$R$42,$Q152,AT$2,AT$4,AT$3)</f>
        <v>9.0140961765477021E-2</v>
      </c>
      <c r="AU152" s="18">
        <f ca="1">_xll.DBRW($B$3,$R$37,$R$38,$R$40,$R$41,$R$42,$Q152,AU$2,AU$4,AU$3)</f>
        <v>6.4342292690487159</v>
      </c>
      <c r="AV152" s="15">
        <f ca="1">_xll.DBRW($B$3,$R$37,$R$38,$R$40,$R$41,$R$42,$Q152,AV$2,AV$4,AV$3)</f>
        <v>496108</v>
      </c>
      <c r="AW152" s="15">
        <f ca="1">_xll.DBRW($B$3,$R$37,$R$38,$R$40,$R$41,$R$42,$Q152,AW$2,AW$4,AW$3)</f>
        <v>5503691</v>
      </c>
      <c r="AX152" s="18">
        <f ca="1">_xll.DBRW($B$3,$R$37,$R$38,$R$40,$R$41,$R$42,$Q152,AX$2,AX$4,AX$3)</f>
        <v>30.684601912944228</v>
      </c>
      <c r="AY152" s="19">
        <f ca="1">_xll.DBRW($B$3,$R$37,$R$38,$R$40,$R$41,$R$42,$Q152,AY$2,AY$4,AY$3)</f>
        <v>8.9246600355059963E-2</v>
      </c>
      <c r="AZ152" s="18">
        <f ca="1">_xll.DBRW($B$3,$R$37,$R$38,$R$40,$R$41,$R$42,$Q152,AZ$2,AZ$4,AZ$3)</f>
        <v>6.4931421740372341</v>
      </c>
      <c r="BA152" s="15">
        <f ca="1">_xll.DBRW($B$3,$R$37,$R$38,$R$40,$R$41,$R$42,$Q152,BA$2,BA$4,BA$3)</f>
        <v>493664</v>
      </c>
      <c r="BB152" s="15">
        <f ca="1">_xll.DBRW($B$3,$R$37,$R$38,$R$40,$R$41,$R$42,$Q152,BB$2,BB$4,BB$3)</f>
        <v>5531460</v>
      </c>
      <c r="BC152" s="18">
        <f ca="1">AS152-AX152</f>
        <v>-1.4973210184615731</v>
      </c>
      <c r="BD152" s="18">
        <f ca="1">AT152-AY152</f>
        <v>8.9436141041705775E-4</v>
      </c>
      <c r="BE152" s="18">
        <f ca="1">AU152-AZ152</f>
        <v>-5.89129049885182E-2</v>
      </c>
      <c r="BF152" s="15">
        <f ca="1">IF(AND(AV152&lt;&gt;0,BA152&lt;&gt;0),-1*BC152*AV152,0)</f>
        <v>742832.93582693406</v>
      </c>
      <c r="BG152" s="15">
        <f ca="1">IF(AND(AV152&lt;&gt;0,BA152&lt;&gt;0,AW152&lt;&gt;0,BB152&lt;&gt;0),BD152/AY152*$Y152,)</f>
        <v>-145107.96064787221</v>
      </c>
      <c r="BH152" s="15">
        <f ca="1">IF(AND(AW152&lt;&gt;0,BB152&lt;&gt;0),BE152*AO152*AW152,)</f>
        <v>-132581.75831475752</v>
      </c>
      <c r="BI152" s="15">
        <f ca="1">IF(AND(AV152&lt;&gt;0,BA152&lt;&gt;0,AW152&lt;&gt;0,BB152&lt;&gt;0),$AI152-BF152-BG152-BH152-BL152,)</f>
        <v>-10096.994206474803</v>
      </c>
      <c r="BJ152" s="15">
        <f ca="1">IF(OR(AV152=0,BA152=0,AW152=0,BB152=0),$AI152-BF152-BG152-BH152-BL152,)</f>
        <v>0</v>
      </c>
      <c r="BK152" s="15">
        <f ca="1">SUM(BF152:BJ152)</f>
        <v>455046.22265782958</v>
      </c>
      <c r="BL152" s="15">
        <f ca="1">IF($V152&lt;&gt;0,IF($V152&gt;0,$W152/$V152,-$W152/$V152))*$AD152</f>
        <v>212793.54609386809</v>
      </c>
      <c r="BM152" s="15">
        <f ca="1">SUM(BK152:BL152)</f>
        <v>667839.76875169761</v>
      </c>
      <c r="BN152" s="16">
        <f ca="1">_xll.DBRW($B$3,$R$37,$R$38,$R$40,$R$41,$R$42,$Q152,BN$2,BN$4,BN$3)</f>
        <v>0.11834972042360549</v>
      </c>
      <c r="BO152" s="16">
        <f ca="1">_xll.DBRW($B$3,$R$37,$R$38,$R$40,$R$41,$R$42,$Q152,BO$2,BO$4,BO$3)</f>
        <v>0.11733884438582705</v>
      </c>
      <c r="BP152" s="17">
        <f ca="1">-(BN152-BO152)*100</f>
        <v>-0.10108760377784409</v>
      </c>
      <c r="BQ152" s="14">
        <f ca="1">$Z152-$AE152-CK152</f>
        <v>-35797.152075526021</v>
      </c>
      <c r="BR152" s="15">
        <f ca="1">_xll.DBRW($B$3,$R$37,$R$38,$R$40,$R$41,$R$42,$Q152,BR$2,BR$4,BR$3)</f>
        <v>0.76148923513329514</v>
      </c>
      <c r="BS152" s="15">
        <f ca="1">_xll.DBRW($B$3,$R$37,$R$38,$R$40,$R$41,$R$42,$Q152,BS$2,BS$4,BS$3)</f>
        <v>1</v>
      </c>
      <c r="BT152" s="15">
        <f ca="1">_xll.DBRW($B$3,$R$37,$R$38,$R$40,$R$41,$R$42,$Q152,BT$2,BT$4,BT$3)</f>
        <v>6.4342292690487159</v>
      </c>
      <c r="BU152" s="15">
        <f ca="1">_xll.DBRW($B$3,$R$37,$R$38,$R$40,$R$41,$R$42,$Q152,BU$2,BU$4,BU$3)</f>
        <v>5503691</v>
      </c>
      <c r="BV152" s="15">
        <f ca="1">_xll.DBRW($B$3,$R$37,$R$38,$R$40,$R$41,$R$42,$Q152,BV$2,BV$4,BV$3)</f>
        <v>5503691</v>
      </c>
      <c r="BW152" s="15">
        <f ca="1">_xll.DBRW($B$3,$R$37,$R$38,$R$40,$R$41,$R$42,$Q152,BW$2,BW$4,BW$3)</f>
        <v>0.76189779913440581</v>
      </c>
      <c r="BX152" s="15">
        <f ca="1">_xll.DBRW($B$3,$R$37,$R$38,$R$40,$R$41,$R$42,$Q152,BX$2,BX$4,BX$3)</f>
        <v>1</v>
      </c>
      <c r="BY152" s="15">
        <f ca="1">_xll.DBRW($B$3,$R$37,$R$38,$R$40,$R$41,$R$42,$Q152,BY$2,BY$4,BY$3)</f>
        <v>6.4931421740372341</v>
      </c>
      <c r="BZ152" s="15">
        <f ca="1">_xll.DBRW($B$3,$R$37,$R$38,$R$40,$R$41,$R$42,$Q152,BZ$2,BZ$4,BZ$3)</f>
        <v>5531460</v>
      </c>
      <c r="CA152" s="15">
        <f ca="1">_xll.DBRW($B$3,$R$37,$R$38,$R$40,$R$41,$R$42,$Q152,CA$2,CA$4,CA$3)</f>
        <v>5531460</v>
      </c>
      <c r="CB152" s="15">
        <f ca="1">BR152-BW152</f>
        <v>-4.0856400111066726E-4</v>
      </c>
      <c r="CC152" s="15">
        <f ca="1">BS152-BX152</f>
        <v>0</v>
      </c>
      <c r="CD152" s="15">
        <f ca="1">BT152-BY152</f>
        <v>-5.89129049885182E-2</v>
      </c>
      <c r="CE152" s="15">
        <f ca="1">IF(AND(BU152&lt;&gt;0,BZ152&lt;&gt;0),-1*CB152*BU152,0)</f>
        <v>2248.6100158367694</v>
      </c>
      <c r="CF152" s="15">
        <f ca="1">IF(AND(BU152&lt;&gt;0,BZ152&lt;&gt;0,BV152&lt;&gt;0,CA152&lt;&gt;0),CC152/BX152*$Z152,)</f>
        <v>0</v>
      </c>
      <c r="CG152" s="15">
        <f ca="1">IF(AND(BV152&lt;&gt;0,CA152&lt;&gt;0),CD152*BN152*BV152,)</f>
        <v>-38373.526945690595</v>
      </c>
      <c r="CH152" s="15">
        <f ca="1">IF(AND(BU152&lt;&gt;0,BZ152&lt;&gt;0,BV152&lt;&gt;0,CA152&lt;&gt;0),$AJ152-CE152-CF152-CG152-CK152,)</f>
        <v>327.76485432780464</v>
      </c>
      <c r="CI152" s="15">
        <f ca="1">IF(OR(BU152=0,BZ152=0,BV152=0,CA152=0),$AJ152-CE152-CF152-CG152-CK152,)</f>
        <v>0</v>
      </c>
      <c r="CJ152" s="15">
        <f ca="1">SUM(CE152:CI152)</f>
        <v>-35797.152075526021</v>
      </c>
      <c r="CK152" s="15">
        <f ca="1">IF($V152&lt;&gt;0,IF($V152&gt;0,$W152/$V152,-$W152/$V152))*$AE152</f>
        <v>59202.902075524624</v>
      </c>
      <c r="CL152" s="15">
        <f ca="1">SUM(CJ152:CK152)</f>
        <v>23405.749999998603</v>
      </c>
      <c r="CM152" s="16">
        <f ca="1">_xll.DBRW($B$3,$R$37,$R$38,$R$40,$R$41,$R$42,$Q152,CM$2,CM$4,CM$3)</f>
        <v>6.1181201155504489E-2</v>
      </c>
      <c r="CN152" s="16">
        <f ca="1">_xll.DBRW($B$3,$R$37,$R$38,$R$40,$R$41,$R$42,$Q152,CN$2,CN$4,CN$3)</f>
        <v>6.197636404879054E-2</v>
      </c>
      <c r="CO152" s="17">
        <f ca="1">-(CM152-CN152)*100</f>
        <v>7.9516289328605133E-2</v>
      </c>
      <c r="CP152" s="14">
        <f ca="1">$AA152-$AF152-DJ152</f>
        <v>28158.316106030383</v>
      </c>
      <c r="CQ152" s="15">
        <f ca="1">_xll.DBRW($B$3,$R$37,$R$38,$R$40,$R$41,$R$42,$Q152,CQ$2,CQ$4,CQ$3)</f>
        <v>0.92535314416668246</v>
      </c>
      <c r="CR152" s="15">
        <f ca="1">_xll.DBRW($B$3,$R$37,$R$38,$R$40,$R$41,$R$42,$Q152,CR$2,CR$4,CR$3)</f>
        <v>0.42540934525575658</v>
      </c>
      <c r="CS152" s="15">
        <f ca="1">_xll.DBRW($B$3,$R$37,$R$38,$R$40,$R$41,$R$42,$Q152,CS$2,CS$4,CS$3)</f>
        <v>6.4342292690487159</v>
      </c>
      <c r="CT152" s="15">
        <f ca="1">_xll.DBRW($B$3,$R$37,$R$38,$R$40,$R$41,$R$42,$Q152,CT$2,CT$4,CT$3)</f>
        <v>2341321.5848000003</v>
      </c>
      <c r="CU152" s="15">
        <f ca="1">_xll.DBRW($B$3,$R$37,$R$38,$R$40,$R$41,$R$42,$Q152,CU$2,CU$4,CU$3)</f>
        <v>5503691</v>
      </c>
      <c r="CV152" s="15">
        <f ca="1">_xll.DBRW($B$3,$R$37,$R$38,$R$40,$R$41,$R$42,$Q152,CV$2,CV$4,CV$3)</f>
        <v>0.96599868120541488</v>
      </c>
      <c r="CW152" s="15">
        <f ca="1">_xll.DBRW($B$3,$R$37,$R$38,$R$40,$R$41,$R$42,$Q152,CW$2,CW$4,CW$3)</f>
        <v>0.41658581013436596</v>
      </c>
      <c r="CX152" s="15">
        <f ca="1">_xll.DBRW($B$3,$R$37,$R$38,$R$40,$R$41,$R$42,$Q152,CX$2,CX$4,CX$3)</f>
        <v>6.4931421740372341</v>
      </c>
      <c r="CY152" s="15">
        <f ca="1">_xll.DBRW($B$3,$R$37,$R$38,$R$40,$R$41,$R$42,$Q152,CY$2,CY$4,CY$3)</f>
        <v>2304327.7453258401</v>
      </c>
      <c r="CZ152" s="15">
        <f ca="1">_xll.DBRW($B$3,$R$37,$R$38,$R$40,$R$41,$R$42,$Q152,CZ$2,CZ$4,CZ$3)</f>
        <v>5531460</v>
      </c>
      <c r="DA152" s="15">
        <f ca="1">CQ152-CV152</f>
        <v>-4.0645537038732416E-2</v>
      </c>
      <c r="DB152" s="15">
        <f ca="1">CR152-CW152</f>
        <v>8.8235351213906132E-3</v>
      </c>
      <c r="DC152" s="15">
        <f ca="1">CS152-CX152</f>
        <v>-5.89129049885182E-2</v>
      </c>
      <c r="DD152" s="15">
        <f ca="1">IF(AND(CT152&lt;&gt;0,CY152&lt;&gt;0),-1*DA152*CT152,0)</f>
        <v>95164.273194572088</v>
      </c>
      <c r="DE152" s="15">
        <f ca="1">IF(AND(CT152&lt;&gt;0,CY152&lt;&gt;0,CU152&lt;&gt;0,CZ152&lt;&gt;0),DB152/CW152*$AA152,)</f>
        <v>-45888.801988653897</v>
      </c>
      <c r="DF152" s="15">
        <f ca="1">IF(AND(CU152&lt;&gt;0,CZ152&lt;&gt;0),DC152*CM152*CU152,)</f>
        <v>-19837.296300382292</v>
      </c>
      <c r="DG152" s="15">
        <f ca="1">IF(AND(CT152&lt;&gt;0,CY152&lt;&gt;0,CU152&lt;&gt;0,CZ152&lt;&gt;0),$AK152-DD152-DE152-DF152-DJ152,)</f>
        <v>-1279.8587995055168</v>
      </c>
      <c r="DH152" s="15">
        <f ca="1">IF(OR(CT152=0,CY152=0,CU152=0,CZ152=0),$AK152-DD152-DE152-DF152-DJ152,)</f>
        <v>0</v>
      </c>
      <c r="DI152" s="15">
        <f ca="1">SUM(DD152:DH152)</f>
        <v>28158.316106030383</v>
      </c>
      <c r="DJ152" s="15">
        <f ca="1">IF($V152&lt;&gt;0,IF($V152&gt;0,$W152/$V152,-$W152/$V152))*$AF152</f>
        <v>31269.956943779122</v>
      </c>
      <c r="DK152" s="15">
        <f ca="1">SUM(DI152:DJ152)</f>
        <v>59428.273049809504</v>
      </c>
      <c r="DL152" s="16">
        <f ca="1">_xll.DBRW($B$3,$R$37,$R$38,$R$40,$R$41,$R$42,$Q152,DL$2,DL$4,DL$3)</f>
        <v>1.0075107366710617E-3</v>
      </c>
      <c r="DM152" s="16">
        <f ca="1">_xll.DBRW($B$3,$R$37,$R$38,$R$40,$R$41,$R$42,$Q152,DM$2,DM$4,DM$3)</f>
        <v>6.0415146355146613E-4</v>
      </c>
      <c r="DN152" s="17">
        <f ca="1">-(DL152-DM152)*100</f>
        <v>-4.0335927311959556E-2</v>
      </c>
      <c r="DO152" s="14">
        <f ca="1">$AB152-$AG152-EI152</f>
        <v>-14283.762500363255</v>
      </c>
      <c r="DP152" s="15">
        <f ca="1">_xll.DBRW($B$3,$R$37,$R$38,$R$40,$R$41,$R$42,$Q152,DP$2,DP$4,DP$3)</f>
        <v>7.0506316581404127E-3</v>
      </c>
      <c r="DQ152" s="15">
        <f ca="1">_xll.DBRW($B$3,$R$37,$R$38,$R$40,$R$41,$R$42,$Q152,DQ$2,DQ$4,DQ$3)</f>
        <v>0.91942897957025571</v>
      </c>
      <c r="DR152" s="15">
        <f ca="1">_xll.DBRW($B$3,$R$37,$R$38,$R$40,$R$41,$R$42,$Q152,DR$2,DR$4,DR$3)</f>
        <v>6.4342292690487159</v>
      </c>
      <c r="DS152" s="15">
        <f ca="1">_xll.DBRW($B$3,$R$37,$R$38,$R$40,$R$41,$R$42,$Q152,DS$2,DS$4,DS$3)</f>
        <v>5060253</v>
      </c>
      <c r="DT152" s="15">
        <f ca="1">_xll.DBRW($B$3,$R$37,$R$38,$R$40,$R$41,$R$42,$Q152,DT$2,DT$4,DT$3)</f>
        <v>5503691</v>
      </c>
      <c r="DU152" s="15">
        <f ca="1">_xll.DBRW($B$3,$R$37,$R$38,$R$40,$R$41,$R$42,$Q152,DU$2,DU$4,DU$3)</f>
        <v>4.2644559168406098E-3</v>
      </c>
      <c r="DV152" s="15">
        <f ca="1">_xll.DBRW($B$3,$R$37,$R$38,$R$40,$R$41,$R$42,$Q152,DV$2,DV$4,DV$3)</f>
        <v>0.9198925780896906</v>
      </c>
      <c r="DW152" s="15">
        <f ca="1">_xll.DBRW($B$3,$R$37,$R$38,$R$40,$R$41,$R$42,$Q152,DW$2,DW$4,DW$3)</f>
        <v>6.4931421740372341</v>
      </c>
      <c r="DX152" s="15">
        <f ca="1">_xll.DBRW($B$3,$R$37,$R$38,$R$40,$R$41,$R$42,$Q152,DX$2,DX$4,DX$3)</f>
        <v>5088349</v>
      </c>
      <c r="DY152" s="15">
        <f ca="1">_xll.DBRW($B$3,$R$37,$R$38,$R$40,$R$41,$R$42,$Q152,DY$2,DY$4,DY$3)</f>
        <v>5531460</v>
      </c>
      <c r="DZ152" s="15">
        <f ca="1">DP152-DU152</f>
        <v>2.7861757412998029E-3</v>
      </c>
      <c r="EA152" s="15">
        <f ca="1">DQ152-DV152</f>
        <v>-4.635985194348935E-4</v>
      </c>
      <c r="EB152" s="15">
        <f ca="1">DR152-DW152</f>
        <v>-5.89129049885182E-2</v>
      </c>
      <c r="EC152" s="15">
        <f ca="1">IF(AND(DS152&lt;&gt;0,DX152&lt;&gt;0),-1*DZ152*DS152,0)</f>
        <v>-14098.754153439551</v>
      </c>
      <c r="ED152" s="15">
        <f ca="1">IF(AND(DS152&lt;&gt;0,DX152&lt;&gt;0,DT152&lt;&gt;0,DY152&lt;&gt;0),EA152/DV152*$AB152,)</f>
        <v>17.980641542707446</v>
      </c>
      <c r="EE152" s="15">
        <f ca="1">IF(AND(DT152&lt;&gt;0,DY152&lt;&gt;0),EB152*DL152*DT152,)</f>
        <v>-326.67369439774592</v>
      </c>
      <c r="EF152" s="15">
        <f ca="1">IF(AND(DS152&lt;&gt;0,DX152&lt;&gt;0,DT152&lt;&gt;0,DY152&lt;&gt;0),$AL152-EC152-ED152-EE152-EI152,)</f>
        <v>123.68470593133554</v>
      </c>
      <c r="EG152" s="15">
        <f ca="1">IF(OR(DS152=0,DX152=0,DT152=0,DY152=0),$AL152-EC152-ED152-EE152-EI152,)</f>
        <v>0</v>
      </c>
      <c r="EH152" s="15">
        <f ca="1">SUM(EC152:EG152)</f>
        <v>-14283.762500363255</v>
      </c>
      <c r="EI152" s="15">
        <f ca="1">IF($V152&lt;&gt;0,IF($V152&gt;0,$W152/$V152,-$W152/$V152))*$AG152</f>
        <v>304.82250036325195</v>
      </c>
      <c r="EJ152" s="15">
        <f ca="1">SUM(EH152:EI152)</f>
        <v>-13978.940000000002</v>
      </c>
      <c r="EK152" s="16">
        <f ca="1">_xll.DBRW($B$3,$R$37,$R$38,$R$40,$R$41,$R$42,$Q152,EK$2,EK$4,EK$3)</f>
        <v>0.31211420242431803</v>
      </c>
      <c r="EL152" s="16">
        <f ca="1">_xll.DBRW($B$3,$R$37,$R$38,$R$40,$R$41,$R$42,$Q152,EL$2,EL$4,EL$3)</f>
        <v>0.32019189208340859</v>
      </c>
      <c r="EM152" s="17">
        <f ca="1">-(EK152-EL152)*100</f>
        <v>0.80776896590905589</v>
      </c>
      <c r="EN152" s="14">
        <f ca="1">$AC152-$AH152-FH152</f>
        <v>286047.22472285538</v>
      </c>
      <c r="EO152" s="15">
        <f ca="1">_xll.DBRW($B$3,$R$37,$R$38,$R$40,$R$41,$R$42,$Q152,EO$2,EO$4,EO$3)</f>
        <v>2.0082143365243432</v>
      </c>
      <c r="EP152" s="15">
        <f ca="1">_xll.DBRW($B$3,$R$37,$R$38,$R$40,$R$41,$R$42,$Q152,EP$2,EP$4,EP$3)</f>
        <v>1</v>
      </c>
      <c r="EQ152" s="15">
        <f ca="1">_xll.DBRW($B$3,$R$37,$R$38,$R$40,$R$41,$R$42,$Q152,EQ$2,EQ$4,EQ$3)</f>
        <v>6.4342292690487159</v>
      </c>
      <c r="ER152" s="15">
        <f ca="1">_xll.DBRW($B$3,$R$37,$R$38,$R$40,$R$41,$R$42,$Q152,ER$2,ER$4,ER$3)</f>
        <v>5503691</v>
      </c>
      <c r="ES152" s="15">
        <f ca="1">_xll.DBRW($B$3,$R$37,$R$38,$R$40,$R$41,$R$42,$Q152,ES$2,ES$4,ES$3)</f>
        <v>5503691</v>
      </c>
      <c r="ET152" s="15">
        <f ca="1">_xll.DBRW($B$3,$R$37,$R$38,$R$40,$R$41,$R$42,$Q152,ET$2,ET$4,ET$3)</f>
        <v>2.0790514782715594</v>
      </c>
      <c r="EU152" s="15">
        <f ca="1">_xll.DBRW($B$3,$R$37,$R$38,$R$40,$R$41,$R$42,$Q152,EU$2,EU$4,EU$3)</f>
        <v>1</v>
      </c>
      <c r="EV152" s="15">
        <f ca="1">_xll.DBRW($B$3,$R$37,$R$38,$R$40,$R$41,$R$42,$Q152,EV$2,EV$4,EV$3)</f>
        <v>6.4931421740372341</v>
      </c>
      <c r="EW152" s="15">
        <f ca="1">_xll.DBRW($B$3,$R$37,$R$38,$R$40,$R$41,$R$42,$Q152,EW$2,EW$4,EW$3)</f>
        <v>5531460</v>
      </c>
      <c r="EX152" s="15">
        <f ca="1">_xll.DBRW($B$3,$R$37,$R$38,$R$40,$R$41,$R$42,$Q152,EX$2,EX$4,EX$3)</f>
        <v>5531460</v>
      </c>
      <c r="EY152" s="15">
        <f ca="1">EO152-ET152</f>
        <v>-7.0837141747216226E-2</v>
      </c>
      <c r="EZ152" s="15">
        <f ca="1">EP152-EU152</f>
        <v>0</v>
      </c>
      <c r="FA152" s="15">
        <f ca="1">EQ152-EV152</f>
        <v>-5.89129049885182E-2</v>
      </c>
      <c r="FB152" s="15">
        <f ca="1">IF(AND(ER152&lt;&gt;0,EW152&lt;&gt;0),-1*EY152*ER152,0)</f>
        <v>389865.7394998782</v>
      </c>
      <c r="FC152" s="15">
        <f ca="1">IF(AND(ER152&lt;&gt;0,EW152&lt;&gt;0,ES152&lt;&gt;0,EX152&lt;&gt;0),EZ152/EU152*$AC152,)</f>
        <v>0</v>
      </c>
      <c r="FD152" s="15">
        <f ca="1">IF(AND(ES152&lt;&gt;0,EX152&lt;&gt;0),FA152*EK152*ES152,)</f>
        <v>-101199.4174045673</v>
      </c>
      <c r="FE152" s="15">
        <f ca="1">IF(AND(ER152&lt;&gt;0,EW152&lt;&gt;0,ES152&lt;&gt;0,EX152&lt;&gt;0),$AM152-FB152-FC152-FD152-FH152,)</f>
        <v>-2619.0973724555224</v>
      </c>
      <c r="FF152" s="15">
        <f ca="1">IF(OR(ER152=0,EW152=0,ES152=0,EX152=0),$AM152-FB152-FC152-FD152-FH152,)</f>
        <v>0</v>
      </c>
      <c r="FG152" s="15">
        <f ca="1">SUM(FB152:FF152)</f>
        <v>286047.22472285538</v>
      </c>
      <c r="FH152" s="15">
        <f ca="1">IF($V152&lt;&gt;0,IF($V152&gt;0,$W152/$V152,-$W152/$V152))*$AH152</f>
        <v>161551.69527714083</v>
      </c>
      <c r="FI152" s="15">
        <f ca="1">SUM(FG152:FH152)</f>
        <v>447598.9199999962</v>
      </c>
      <c r="FJ152" s="20"/>
      <c r="FK152" s="85">
        <f ca="1">BL152+CK152+DJ152+EI152+FH152</f>
        <v>465122.92289067589</v>
      </c>
      <c r="FL152" s="21"/>
      <c r="FM152" s="22"/>
      <c r="FN152" s="104">
        <f ca="1">_xll.DBRW($B$3,$R$37,$R$38,$R$40,$R$41,$R$42,$Q152,FN$2,FN$4,FN$3)</f>
        <v>3486146.2800000007</v>
      </c>
      <c r="FO152" s="105">
        <f ca="1">IF(U152&lt;&gt;0,FN152/U152,0)</f>
        <v>9.8445310152253065E-2</v>
      </c>
      <c r="FP152" s="104">
        <f ca="1">_xll.DBRW($B$3,$R$37,$R$38,$R$40,$R$41,$R$42,$Q152,FP$2,FP$4,FP$3)</f>
        <v>2806398.9981984897</v>
      </c>
      <c r="FQ152" s="105">
        <f ca="1">IF(V152&lt;&gt;0,FP152/V152,0)</f>
        <v>7.8136639320033785E-2</v>
      </c>
      <c r="FR152" s="86">
        <f ca="1">FN152-FP152</f>
        <v>679747.28180151107</v>
      </c>
      <c r="FS152" s="103">
        <f ca="1">(FO152-FQ152)*100</f>
        <v>2.0308670832219282</v>
      </c>
      <c r="FT152" s="23"/>
      <c r="FV152" s="37"/>
      <c r="FW152" s="37"/>
      <c r="FX152" s="37"/>
      <c r="FY152" s="37"/>
      <c r="FZ152" s="37"/>
      <c r="GA152" s="37"/>
      <c r="GB152" s="37"/>
      <c r="GC152" s="37"/>
      <c r="GD152" s="37"/>
      <c r="GE152" s="37"/>
      <c r="GF152" s="37"/>
      <c r="GG152" s="37"/>
      <c r="GH152" s="37"/>
    </row>
    <row r="153" spans="1:190" ht="15" hidden="1" customHeight="1" x14ac:dyDescent="0.25">
      <c r="A153">
        <f ca="1">IF(ROW()=ROW($A$60),0,1)</f>
        <v>1</v>
      </c>
      <c r="D153" s="30"/>
      <c r="E153" s="30"/>
      <c r="F153" s="30">
        <f ca="1">IF(A153&lt;&gt;0,IF((AO153+BN153+CM153+DL153+EK153)&lt;&gt;0,ROUND((1-(AO153+BN153+CM153+DL153+EK153))-FO153,5),"VERIF. ELIGIBILITE PMM"),"CHECK "&amp;D138)</f>
        <v>0</v>
      </c>
      <c r="G153" s="30"/>
      <c r="H153" s="30"/>
      <c r="I153" s="30"/>
      <c r="J153" s="30">
        <f ca="1">IF(A153&lt;&gt;0,IF((AP153+BO153+CN153+DM153+EL153)&lt;&gt;0,ROUND((1-(AP153+BO153+CN153+DM153+EL153))-FQ153,5),"VERIF. ELIGIBILITE PMM"),"CHECK "&amp;D139)</f>
        <v>0</v>
      </c>
      <c r="K153" s="30">
        <f ca="1">IF(A153&lt;&gt;0,ROUND(W153+AR153+BQ153+CP153+DO153+EN153+FK153-FR153,5),"CHECK ")</f>
        <v>0</v>
      </c>
      <c r="L153" s="4"/>
      <c r="M153" s="9"/>
      <c r="N153" s="10"/>
      <c r="O153" s="9"/>
      <c r="P153" s="11"/>
      <c r="Q153" s="130" t="s">
        <v>123</v>
      </c>
      <c r="R153" s="130"/>
      <c r="S153" s="12"/>
      <c r="T153" s="13"/>
      <c r="U153" s="84">
        <f ca="1">_xll.DBRW($B$3,$R$37,$R$38,$R$40,$R$41,$R$42,$Q153,U$2,U$4,U$3)</f>
        <v>15914170.030000001</v>
      </c>
      <c r="V153" s="84">
        <f ca="1">_xll.DBRW($B$3,$R$37,$R$38,$R$40,$R$41,$R$42,$Q153,V$2,V$4,V$3)</f>
        <v>16407876</v>
      </c>
      <c r="W153" s="85">
        <f ca="1">U153-V153</f>
        <v>-493705.96999999881</v>
      </c>
      <c r="X153" s="106">
        <f ca="1">IF(V153&lt;&gt;0,W153/V153,0)</f>
        <v>-3.0089572227386337E-2</v>
      </c>
      <c r="Y153" s="15">
        <f ca="1">_xll.DBRW($B$3,$R$37,$R$38,$R$40,$R$41,$R$42,$Q153,Y$2,Y$4,Y$3)</f>
        <v>-7772526.0600000015</v>
      </c>
      <c r="Z153" s="15">
        <f ca="1">_xll.DBRW($B$3,$R$37,$R$38,$R$40,$R$41,$R$42,$Q153,Z$2,Z$4,Z$3)</f>
        <v>-910892.32999999984</v>
      </c>
      <c r="AA153" s="15">
        <f ca="1">_xll.DBRW($B$3,$R$37,$R$38,$R$40,$R$41,$R$42,$Q153,AA$2,AA$4,AA$3)</f>
        <v>-662564.81000000006</v>
      </c>
      <c r="AB153" s="15">
        <f ca="1">_xll.DBRW($B$3,$R$37,$R$38,$R$40,$R$41,$R$42,$Q153,AB$2,AB$4,AB$3)</f>
        <v>-838629.96</v>
      </c>
      <c r="AC153" s="15">
        <f ca="1">_xll.DBRW($B$3,$R$37,$R$38,$R$40,$R$41,$R$42,$Q153,AC$2,AC$4,AC$3)</f>
        <v>-2845056.03</v>
      </c>
      <c r="AD153" s="15">
        <f ca="1">_xll.DBRW($B$3,$R$37,$R$38,$R$40,$R$41,$R$42,$Q153,AD$2,AD$4,AD$3)</f>
        <v>-7645004</v>
      </c>
      <c r="AE153" s="15">
        <f ca="1">_xll.DBRW($B$3,$R$37,$R$38,$R$40,$R$41,$R$42,$Q153,AE$2,AE$4,AE$3)</f>
        <v>-916476.38400000054</v>
      </c>
      <c r="AF153" s="15">
        <f ca="1">_xll.DBRW($B$3,$R$37,$R$38,$R$40,$R$41,$R$42,$Q153,AF$2,AF$4,AF$3)</f>
        <v>-1231917.0679619997</v>
      </c>
      <c r="AG153" s="15">
        <f ca="1">_xll.DBRW($B$3,$R$37,$R$38,$R$40,$R$41,$R$42,$Q153,AG$2,AG$4,AG$3)</f>
        <v>-918429</v>
      </c>
      <c r="AH153" s="15">
        <f ca="1">_xll.DBRW($B$3,$R$37,$R$38,$R$40,$R$41,$R$42,$Q153,AH$2,AH$4,AH$3)</f>
        <v>-3129489</v>
      </c>
      <c r="AI153" s="15">
        <f ca="1">Y153-AD153</f>
        <v>-127522.06000000145</v>
      </c>
      <c r="AJ153" s="15">
        <f ca="1">Z153-AE153</f>
        <v>5584.0540000007022</v>
      </c>
      <c r="AK153" s="15">
        <f ca="1">AA153-AF153</f>
        <v>569352.25796199962</v>
      </c>
      <c r="AL153" s="15">
        <f ca="1">AB153-AG153</f>
        <v>79799.040000000037</v>
      </c>
      <c r="AM153" s="15">
        <f ca="1">AC153-AH153</f>
        <v>284432.9700000002</v>
      </c>
      <c r="AN153" s="20"/>
      <c r="AO153" s="16">
        <f ca="1">_xll.DBRW($B$3,$R$37,$R$38,$R$40,$R$41,$R$42,$Q153,AO$2,AO$4,AO$3)</f>
        <v>0.48840285389360016</v>
      </c>
      <c r="AP153" s="16">
        <f ca="1">_xll.DBRW($B$3,$R$37,$R$38,$R$40,$R$41,$R$42,$Q153,AP$2,AP$4,AP$3)</f>
        <v>0.46593501803646004</v>
      </c>
      <c r="AQ153" s="17">
        <f ca="1">-(AO153-AP153)*100</f>
        <v>-2.246783585714013</v>
      </c>
      <c r="AR153" s="14">
        <f ca="1">$Y153-$AD153-BL153</f>
        <v>-357556.96003665891</v>
      </c>
      <c r="AS153" s="18">
        <f ca="1">_xll.DBRW($B$3,$R$37,$R$38,$R$40,$R$41,$R$42,$Q153,AS$2,AS$4,AS$3)</f>
        <v>43.104309917424125</v>
      </c>
      <c r="AT153" s="19">
        <f ca="1">_xll.DBRW($B$3,$R$37,$R$38,$R$40,$R$41,$R$42,$Q153,AT$2,AT$4,AT$3)</f>
        <v>8.7879381565891382E-2</v>
      </c>
      <c r="AU153" s="18">
        <f ca="1">_xll.DBRW($B$3,$R$37,$R$38,$R$40,$R$41,$R$42,$Q153,AU$2,AU$4,AU$3)</f>
        <v>7.7558516871258325</v>
      </c>
      <c r="AV153" s="15">
        <f ca="1">_xll.DBRW($B$3,$R$37,$R$38,$R$40,$R$41,$R$42,$Q153,AV$2,AV$4,AV$3)</f>
        <v>180319</v>
      </c>
      <c r="AW153" s="15">
        <f ca="1">_xll.DBRW($B$3,$R$37,$R$38,$R$40,$R$41,$R$42,$Q153,AW$2,AW$4,AW$3)</f>
        <v>2051892</v>
      </c>
      <c r="AX153" s="18">
        <f ca="1">_xll.DBRW($B$3,$R$37,$R$38,$R$40,$R$41,$R$42,$Q153,AX$2,AX$4,AX$3)</f>
        <v>31.618363042309444</v>
      </c>
      <c r="AY153" s="19">
        <f ca="1">_xll.DBRW($B$3,$R$37,$R$38,$R$40,$R$41,$R$42,$Q153,AY$2,AY$4,AY$3)</f>
        <v>9.1674906880528026E-2</v>
      </c>
      <c r="AZ153" s="18">
        <f ca="1">_xll.DBRW($B$3,$R$37,$R$38,$R$40,$R$41,$R$42,$Q153,AZ$2,AZ$4,AZ$3)</f>
        <v>6.2210616833088652</v>
      </c>
      <c r="BA153" s="15">
        <f ca="1">_xll.DBRW($B$3,$R$37,$R$38,$R$40,$R$41,$R$42,$Q153,BA$2,BA$4,BA$3)</f>
        <v>241790</v>
      </c>
      <c r="BB153" s="15">
        <f ca="1">_xll.DBRW($B$3,$R$37,$R$38,$R$40,$R$41,$R$42,$Q153,BB$2,BB$4,BB$3)</f>
        <v>2637472</v>
      </c>
      <c r="BC153" s="18">
        <f ca="1">AS153-AX153</f>
        <v>11.485946875114681</v>
      </c>
      <c r="BD153" s="18">
        <f ca="1">AT153-AY153</f>
        <v>-3.7955253146366441E-3</v>
      </c>
      <c r="BE153" s="18">
        <f ca="1">AU153-AZ153</f>
        <v>1.5347900038169673</v>
      </c>
      <c r="BF153" s="15">
        <f ca="1">IF(AND(AV153&lt;&gt;0,BA153&lt;&gt;0),-1*BC153*AV153,0)</f>
        <v>-2071134.4545738043</v>
      </c>
      <c r="BG153" s="15">
        <f ca="1">IF(AND(AV153&lt;&gt;0,BA153&lt;&gt;0,AW153&lt;&gt;0,BB153&lt;&gt;0),BD153/AY153*$Y153,)</f>
        <v>321798.19345602265</v>
      </c>
      <c r="BH153" s="15">
        <f ca="1">IF(AND(AW153&lt;&gt;0,BB153&lt;&gt;0),BE153*AO153*AW153,)</f>
        <v>1538089.6621703715</v>
      </c>
      <c r="BI153" s="15">
        <f ca="1">IF(AND(AV153&lt;&gt;0,BA153&lt;&gt;0,AW153&lt;&gt;0,BB153&lt;&gt;0),$AI153-BF153-BG153-BH153-BL153,)</f>
        <v>-146310.36108924891</v>
      </c>
      <c r="BJ153" s="15">
        <f ca="1">IF(OR(AV153=0,BA153=0,AW153=0,BB153=0),$AI153-BF153-BG153-BH153-BL153,)</f>
        <v>0</v>
      </c>
      <c r="BK153" s="15">
        <f ca="1">SUM(BF153:BJ153)</f>
        <v>-357556.96003665891</v>
      </c>
      <c r="BL153" s="15">
        <f ca="1">IF($V153&lt;&gt;0,IF($V153&gt;0,$W153/$V153,-$W153/$V153))*$AD153</f>
        <v>230034.90003665746</v>
      </c>
      <c r="BM153" s="15">
        <f ca="1">SUM(BK153:BL153)</f>
        <v>-127522.06000000145</v>
      </c>
      <c r="BN153" s="16">
        <f ca="1">_xll.DBRW($B$3,$R$37,$R$38,$R$40,$R$41,$R$42,$Q153,BN$2,BN$4,BN$3)</f>
        <v>5.723781562487177E-2</v>
      </c>
      <c r="BO153" s="16">
        <f ca="1">_xll.DBRW($B$3,$R$37,$R$38,$R$40,$R$41,$R$42,$Q153,BO$2,BO$4,BO$3)</f>
        <v>5.5855881894768124E-2</v>
      </c>
      <c r="BP153" s="17">
        <f ca="1">-(BN153-BO153)*100</f>
        <v>-0.13819337301036461</v>
      </c>
      <c r="BQ153" s="14">
        <f ca="1">$Z153-$AE153-CK153</f>
        <v>-21992.328351061169</v>
      </c>
      <c r="BR153" s="15">
        <f ca="1">_xll.DBRW($B$3,$R$37,$R$38,$R$40,$R$41,$R$42,$Q153,BR$2,BR$4,BR$3)</f>
        <v>0.44392800888155903</v>
      </c>
      <c r="BS153" s="15">
        <f ca="1">_xll.DBRW($B$3,$R$37,$R$38,$R$40,$R$41,$R$42,$Q153,BS$2,BS$4,BS$3)</f>
        <v>1</v>
      </c>
      <c r="BT153" s="15">
        <f ca="1">_xll.DBRW($B$3,$R$37,$R$38,$R$40,$R$41,$R$42,$Q153,BT$2,BT$4,BT$3)</f>
        <v>7.7558516871258325</v>
      </c>
      <c r="BU153" s="15">
        <f ca="1">_xll.DBRW($B$3,$R$37,$R$38,$R$40,$R$41,$R$42,$Q153,BU$2,BU$4,BU$3)</f>
        <v>2051892</v>
      </c>
      <c r="BV153" s="15">
        <f ca="1">_xll.DBRW($B$3,$R$37,$R$38,$R$40,$R$41,$R$42,$Q153,BV$2,BV$4,BV$3)</f>
        <v>2051892</v>
      </c>
      <c r="BW153" s="15">
        <f ca="1">_xll.DBRW($B$3,$R$37,$R$38,$R$40,$R$41,$R$42,$Q153,BW$2,BW$4,BW$3)</f>
        <v>0.34748288664296739</v>
      </c>
      <c r="BX153" s="15">
        <f ca="1">_xll.DBRW($B$3,$R$37,$R$38,$R$40,$R$41,$R$42,$Q153,BX$2,BX$4,BX$3)</f>
        <v>1</v>
      </c>
      <c r="BY153" s="15">
        <f ca="1">_xll.DBRW($B$3,$R$37,$R$38,$R$40,$R$41,$R$42,$Q153,BY$2,BY$4,BY$3)</f>
        <v>6.2210616833088652</v>
      </c>
      <c r="BZ153" s="15">
        <f ca="1">_xll.DBRW($B$3,$R$37,$R$38,$R$40,$R$41,$R$42,$Q153,BZ$2,BZ$4,BZ$3)</f>
        <v>2637472</v>
      </c>
      <c r="CA153" s="15">
        <f ca="1">_xll.DBRW($B$3,$R$37,$R$38,$R$40,$R$41,$R$42,$Q153,CA$2,CA$4,CA$3)</f>
        <v>2637472</v>
      </c>
      <c r="CB153" s="15">
        <f ca="1">BR153-BW153</f>
        <v>9.6445122238591641E-2</v>
      </c>
      <c r="CC153" s="15">
        <f ca="1">BS153-BX153</f>
        <v>0</v>
      </c>
      <c r="CD153" s="15">
        <f ca="1">BT153-BY153</f>
        <v>1.5347900038169673</v>
      </c>
      <c r="CE153" s="15">
        <f ca="1">IF(AND(BU153&lt;&gt;0,BZ153&lt;&gt;0),-1*CB153*BU153,0)</f>
        <v>-197894.97476038829</v>
      </c>
      <c r="CF153" s="15">
        <f ca="1">IF(AND(BU153&lt;&gt;0,BZ153&lt;&gt;0,BV153&lt;&gt;0,CA153&lt;&gt;0),CC153/BX153*$Z153,)</f>
        <v>0</v>
      </c>
      <c r="CG153" s="15">
        <f ca="1">IF(AND(BV153&lt;&gt;0,CA153&lt;&gt;0),CD153*BN153*BV153,)</f>
        <v>180254.66435339072</v>
      </c>
      <c r="CH153" s="15">
        <f ca="1">IF(AND(BU153&lt;&gt;0,BZ153&lt;&gt;0,BV153&lt;&gt;0,CA153&lt;&gt;0),$AJ153-CE153-CF153-CG153-CK153,)</f>
        <v>-4352.017944063602</v>
      </c>
      <c r="CI153" s="15">
        <f ca="1">IF(OR(BU153=0,BZ153=0,BV153=0,CA153=0),$AJ153-CE153-CF153-CG153-CK153,)</f>
        <v>0</v>
      </c>
      <c r="CJ153" s="15">
        <f ca="1">SUM(CE153:CI153)</f>
        <v>-21992.328351061169</v>
      </c>
      <c r="CK153" s="15">
        <f ca="1">IF($V153&lt;&gt;0,IF($V153&gt;0,$W153/$V153,-$W153/$V153))*$AE153</f>
        <v>27576.382351061871</v>
      </c>
      <c r="CL153" s="15">
        <f ca="1">SUM(CJ153:CK153)</f>
        <v>5584.0540000007022</v>
      </c>
      <c r="CM153" s="16">
        <f ca="1">_xll.DBRW($B$3,$R$37,$R$38,$R$40,$R$41,$R$42,$Q153,CM$2,CM$4,CM$3)</f>
        <v>4.1633638999142956E-2</v>
      </c>
      <c r="CN153" s="16">
        <f ca="1">_xll.DBRW($B$3,$R$37,$R$38,$R$40,$R$41,$R$42,$Q153,CN$2,CN$4,CN$3)</f>
        <v>7.5080837273636139E-2</v>
      </c>
      <c r="CO153" s="17">
        <f ca="1">-(CM153-CN153)*100</f>
        <v>3.3447198274493184</v>
      </c>
      <c r="CP153" s="14">
        <f ca="1">$AA153-$AF153-DJ153</f>
        <v>532284.40036740701</v>
      </c>
      <c r="CQ153" s="15">
        <f ca="1">_xll.DBRW($B$3,$R$37,$R$38,$R$40,$R$41,$R$42,$Q153,CQ$2,CQ$4,CQ$3)</f>
        <v>0.71573303878623562</v>
      </c>
      <c r="CR153" s="15">
        <f ca="1">_xll.DBRW($B$3,$R$37,$R$38,$R$40,$R$41,$R$42,$Q153,CR$2,CR$4,CR$3)</f>
        <v>0.45115191247882441</v>
      </c>
      <c r="CS153" s="15">
        <f ca="1">_xll.DBRW($B$3,$R$37,$R$38,$R$40,$R$41,$R$42,$Q153,CS$2,CS$4,CS$3)</f>
        <v>7.7558516871258325</v>
      </c>
      <c r="CT153" s="15">
        <f ca="1">_xll.DBRW($B$3,$R$37,$R$38,$R$40,$R$41,$R$42,$Q153,CT$2,CT$4,CT$3)</f>
        <v>925715</v>
      </c>
      <c r="CU153" s="15">
        <f ca="1">_xll.DBRW($B$3,$R$37,$R$38,$R$40,$R$41,$R$42,$Q153,CU$2,CU$4,CU$3)</f>
        <v>2051892</v>
      </c>
      <c r="CV153" s="15">
        <f ca="1">_xll.DBRW($B$3,$R$37,$R$38,$R$40,$R$41,$R$42,$Q153,CV$2,CV$4,CV$3)</f>
        <v>1.0154999999999998</v>
      </c>
      <c r="CW153" s="15">
        <f ca="1">_xll.DBRW($B$3,$R$37,$R$38,$R$40,$R$41,$R$42,$Q153,CW$2,CW$4,CW$3)</f>
        <v>0.459953244622123</v>
      </c>
      <c r="CX153" s="15">
        <f ca="1">_xll.DBRW($B$3,$R$37,$R$38,$R$40,$R$41,$R$42,$Q153,CX$2,CX$4,CX$3)</f>
        <v>6.2210616833088652</v>
      </c>
      <c r="CY153" s="15">
        <f ca="1">_xll.DBRW($B$3,$R$37,$R$38,$R$40,$R$41,$R$42,$Q153,CY$2,CY$4,CY$3)</f>
        <v>1213113.804</v>
      </c>
      <c r="CZ153" s="15">
        <f ca="1">_xll.DBRW($B$3,$R$37,$R$38,$R$40,$R$41,$R$42,$Q153,CZ$2,CZ$4,CZ$3)</f>
        <v>2637472</v>
      </c>
      <c r="DA153" s="15">
        <f ca="1">CQ153-CV153</f>
        <v>-0.29976696121376423</v>
      </c>
      <c r="DB153" s="15">
        <f ca="1">CR153-CW153</f>
        <v>-8.8013321432985903E-3</v>
      </c>
      <c r="DC153" s="15">
        <f ca="1">CS153-CX153</f>
        <v>1.5347900038169673</v>
      </c>
      <c r="DD153" s="15">
        <f ca="1">IF(AND(CT153&lt;&gt;0,CY153&lt;&gt;0),-1*DA153*CT153,0)</f>
        <v>277498.77249999973</v>
      </c>
      <c r="DE153" s="15">
        <f ca="1">IF(AND(CT153&lt;&gt;0,CY153&lt;&gt;0,CU153&lt;&gt;0,CZ153&lt;&gt;0),DB153/CW153*$AA153,)</f>
        <v>12678.360306083685</v>
      </c>
      <c r="DF153" s="15">
        <f ca="1">IF(AND(CU153&lt;&gt;0,CZ153&lt;&gt;0),DC153*CM153*CU153,)</f>
        <v>131113.62727021545</v>
      </c>
      <c r="DG153" s="15">
        <f ca="1">IF(AND(CT153&lt;&gt;0,CY153&lt;&gt;0,CU153&lt;&gt;0,CZ153&lt;&gt;0),$AK153-DD153-DE153-DF153-DJ153,)</f>
        <v>110993.64029110817</v>
      </c>
      <c r="DH153" s="15">
        <f ca="1">IF(OR(CT153=0,CY153=0,CU153=0,CZ153=0),$AK153-DD153-DE153-DF153-DJ153,)</f>
        <v>0</v>
      </c>
      <c r="DI153" s="15">
        <f ca="1">SUM(DD153:DH153)</f>
        <v>532284.40036740701</v>
      </c>
      <c r="DJ153" s="15">
        <f ca="1">IF($V153&lt;&gt;0,IF($V153&gt;0,$W153/$V153,-$W153/$V153))*$AF153</f>
        <v>37067.857594592591</v>
      </c>
      <c r="DK153" s="15">
        <f ca="1">SUM(DI153:DJ153)</f>
        <v>569352.25796199962</v>
      </c>
      <c r="DL153" s="16">
        <f ca="1">_xll.DBRW($B$3,$R$37,$R$38,$R$40,$R$41,$R$42,$Q153,DL$2,DL$4,DL$3)</f>
        <v>5.2697059188075039E-2</v>
      </c>
      <c r="DM153" s="16">
        <f ca="1">_xll.DBRW($B$3,$R$37,$R$38,$R$40,$R$41,$R$42,$Q153,DM$2,DM$4,DM$3)</f>
        <v>5.5974886694658103E-2</v>
      </c>
      <c r="DN153" s="17">
        <f ca="1">-(DL153-DM153)*100</f>
        <v>0.32778275065830642</v>
      </c>
      <c r="DO153" s="14">
        <f ca="1">$AB153-$AG153-EI153</f>
        <v>52163.904268773826</v>
      </c>
      <c r="DP153" s="15">
        <f ca="1">_xll.DBRW($B$3,$R$37,$R$38,$R$40,$R$41,$R$42,$Q153,DP$2,DP$4,DP$3)</f>
        <v>0.50246036211083323</v>
      </c>
      <c r="DQ153" s="15">
        <f ca="1">_xll.DBRW($B$3,$R$37,$R$38,$R$40,$R$41,$R$42,$Q153,DQ$2,DQ$4,DQ$3)</f>
        <v>0.81341854249638867</v>
      </c>
      <c r="DR153" s="15">
        <f ca="1">_xll.DBRW($B$3,$R$37,$R$38,$R$40,$R$41,$R$42,$Q153,DR$2,DR$4,DR$3)</f>
        <v>7.7558516871258325</v>
      </c>
      <c r="DS153" s="15">
        <f ca="1">_xll.DBRW($B$3,$R$37,$R$38,$R$40,$R$41,$R$42,$Q153,DS$2,DS$4,DS$3)</f>
        <v>1669047</v>
      </c>
      <c r="DT153" s="15">
        <f ca="1">_xll.DBRW($B$3,$R$37,$R$38,$R$40,$R$41,$R$42,$Q153,DT$2,DT$4,DT$3)</f>
        <v>2051892</v>
      </c>
      <c r="DU153" s="15">
        <f ca="1">_xll.DBRW($B$3,$R$37,$R$38,$R$40,$R$41,$R$42,$Q153,DU$2,DU$4,DU$3)</f>
        <v>0.42067479896740056</v>
      </c>
      <c r="DV153" s="15">
        <f ca="1">_xll.DBRW($B$3,$R$37,$R$38,$R$40,$R$41,$R$42,$Q153,DV$2,DV$4,DV$3)</f>
        <v>0.8277729583479938</v>
      </c>
      <c r="DW153" s="15">
        <f ca="1">_xll.DBRW($B$3,$R$37,$R$38,$R$40,$R$41,$R$42,$Q153,DW$2,DW$4,DW$3)</f>
        <v>6.2210616833088652</v>
      </c>
      <c r="DX153" s="15">
        <f ca="1">_xll.DBRW($B$3,$R$37,$R$38,$R$40,$R$41,$R$42,$Q153,DX$2,DX$4,DX$3)</f>
        <v>2183228</v>
      </c>
      <c r="DY153" s="15">
        <f ca="1">_xll.DBRW($B$3,$R$37,$R$38,$R$40,$R$41,$R$42,$Q153,DY$2,DY$4,DY$3)</f>
        <v>2637472</v>
      </c>
      <c r="DZ153" s="15">
        <f ca="1">DP153-DU153</f>
        <v>8.178556314343266E-2</v>
      </c>
      <c r="EA153" s="15">
        <f ca="1">DQ153-DV153</f>
        <v>-1.4354415851605129E-2</v>
      </c>
      <c r="EB153" s="15">
        <f ca="1">DR153-DW153</f>
        <v>1.5347900038169673</v>
      </c>
      <c r="EC153" s="15">
        <f ca="1">IF(AND(DS153&lt;&gt;0,DX153&lt;&gt;0),-1*DZ153*DS153,0)</f>
        <v>-136503.94880785685</v>
      </c>
      <c r="ED153" s="15">
        <f ca="1">IF(AND(DS153&lt;&gt;0,DX153&lt;&gt;0,DT153&lt;&gt;0,DY153&lt;&gt;0),EA153/DV153*$AB153,)</f>
        <v>14542.687182581541</v>
      </c>
      <c r="EE153" s="15">
        <f ca="1">IF(AND(DT153&lt;&gt;0,DY153&lt;&gt;0),EB153*DL153*DT153,)</f>
        <v>165954.8082444579</v>
      </c>
      <c r="EF153" s="15">
        <f ca="1">IF(AND(DS153&lt;&gt;0,DX153&lt;&gt;0,DT153&lt;&gt;0,DY153&lt;&gt;0),$AL153-EC153-ED153-EE153-EI153,)</f>
        <v>8170.3576495912312</v>
      </c>
      <c r="EG153" s="15">
        <f ca="1">IF(OR(DS153=0,DX153=0,DT153=0,DY153=0),$AL153-EC153-ED153-EE153-EI153,)</f>
        <v>0</v>
      </c>
      <c r="EH153" s="15">
        <f ca="1">SUM(EC153:EG153)</f>
        <v>52163.904268773826</v>
      </c>
      <c r="EI153" s="15">
        <f ca="1">IF($V153&lt;&gt;0,IF($V153&gt;0,$W153/$V153,-$W153/$V153))*$AG153</f>
        <v>27635.135731226208</v>
      </c>
      <c r="EJ153" s="15">
        <f ca="1">SUM(EH153:EI153)</f>
        <v>79799.040000000037</v>
      </c>
      <c r="EK153" s="16">
        <f ca="1">_xll.DBRW($B$3,$R$37,$R$38,$R$40,$R$41,$R$42,$Q153,EK$2,EK$4,EK$3)</f>
        <v>0.17877501777577778</v>
      </c>
      <c r="EL153" s="16">
        <f ca="1">_xll.DBRW($B$3,$R$37,$R$38,$R$40,$R$41,$R$42,$Q153,EL$2,EL$4,EL$3)</f>
        <v>0.19073090264699707</v>
      </c>
      <c r="EM153" s="17">
        <f ca="1">-(EK153-EL153)*100</f>
        <v>1.1955884871219291</v>
      </c>
      <c r="EN153" s="14">
        <f ca="1">$AC153-$AH153-FH153</f>
        <v>190267.98469968914</v>
      </c>
      <c r="EO153" s="15">
        <f ca="1">_xll.DBRW($B$3,$R$37,$R$38,$R$40,$R$41,$R$42,$Q153,EO$2,EO$4,EO$3)</f>
        <v>1.3865525232322169</v>
      </c>
      <c r="EP153" s="15">
        <f ca="1">_xll.DBRW($B$3,$R$37,$R$38,$R$40,$R$41,$R$42,$Q153,EP$2,EP$4,EP$3)</f>
        <v>1</v>
      </c>
      <c r="EQ153" s="15">
        <f ca="1">_xll.DBRW($B$3,$R$37,$R$38,$R$40,$R$41,$R$42,$Q153,EQ$2,EQ$4,EQ$3)</f>
        <v>7.7558516871258325</v>
      </c>
      <c r="ER153" s="15">
        <f ca="1">_xll.DBRW($B$3,$R$37,$R$38,$R$40,$R$41,$R$42,$Q153,ER$2,ER$4,ER$3)</f>
        <v>2051892</v>
      </c>
      <c r="ES153" s="15">
        <f ca="1">_xll.DBRW($B$3,$R$37,$R$38,$R$40,$R$41,$R$42,$Q153,ES$2,ES$4,ES$3)</f>
        <v>2051892</v>
      </c>
      <c r="ET153" s="15">
        <f ca="1">_xll.DBRW($B$3,$R$37,$R$38,$R$40,$R$41,$R$42,$Q153,ET$2,ET$4,ET$3)</f>
        <v>1.1865487102801471</v>
      </c>
      <c r="EU153" s="15">
        <f ca="1">_xll.DBRW($B$3,$R$37,$R$38,$R$40,$R$41,$R$42,$Q153,EU$2,EU$4,EU$3)</f>
        <v>1</v>
      </c>
      <c r="EV153" s="15">
        <f ca="1">_xll.DBRW($B$3,$R$37,$R$38,$R$40,$R$41,$R$42,$Q153,EV$2,EV$4,EV$3)</f>
        <v>6.2210616833088652</v>
      </c>
      <c r="EW153" s="15">
        <f ca="1">_xll.DBRW($B$3,$R$37,$R$38,$R$40,$R$41,$R$42,$Q153,EW$2,EW$4,EW$3)</f>
        <v>2637472</v>
      </c>
      <c r="EX153" s="15">
        <f ca="1">_xll.DBRW($B$3,$R$37,$R$38,$R$40,$R$41,$R$42,$Q153,EX$2,EX$4,EX$3)</f>
        <v>2637472</v>
      </c>
      <c r="EY153" s="15">
        <f ca="1">EO153-ET153</f>
        <v>0.20000381295206981</v>
      </c>
      <c r="EZ153" s="15">
        <f ca="1">EP153-EU153</f>
        <v>0</v>
      </c>
      <c r="FA153" s="15">
        <f ca="1">EQ153-EV153</f>
        <v>1.5347900038169673</v>
      </c>
      <c r="FB153" s="15">
        <f ca="1">IF(AND(ER153&lt;&gt;0,EW153&lt;&gt;0),-1*EY153*ER153,0)</f>
        <v>-410386.22376584844</v>
      </c>
      <c r="FC153" s="15">
        <f ca="1">IF(AND(ER153&lt;&gt;0,EW153&lt;&gt;0,ES153&lt;&gt;0,EX153&lt;&gt;0),EZ153/EU153*$AC153,)</f>
        <v>0</v>
      </c>
      <c r="FD153" s="15">
        <f ca="1">IF(AND(ES153&lt;&gt;0,EX153&lt;&gt;0),FA153*EK153*ES153,)</f>
        <v>563002.45689217781</v>
      </c>
      <c r="FE153" s="15">
        <f ca="1">IF(AND(ER153&lt;&gt;0,EW153&lt;&gt;0,ES153&lt;&gt;0,EX153&lt;&gt;0),$AM153-FB153-FC153-FD153-FH153,)</f>
        <v>37651.751573359783</v>
      </c>
      <c r="FF153" s="15">
        <f ca="1">IF(OR(ER153=0,EW153=0,ES153=0,EX153=0),$AM153-FB153-FC153-FD153-FH153,)</f>
        <v>0</v>
      </c>
      <c r="FG153" s="15">
        <f ca="1">SUM(FB153:FF153)</f>
        <v>190267.98469968914</v>
      </c>
      <c r="FH153" s="15">
        <f ca="1">IF($V153&lt;&gt;0,IF($V153&gt;0,$W153/$V153,-$W153/$V153))*$AH153</f>
        <v>94164.985300311047</v>
      </c>
      <c r="FI153" s="15">
        <f ca="1">SUM(FG153:FH153)</f>
        <v>284432.9700000002</v>
      </c>
      <c r="FJ153" s="20"/>
      <c r="FK153" s="85">
        <f ca="1">BL153+CK153+DJ153+EI153+FH153</f>
        <v>416479.26101384917</v>
      </c>
      <c r="FL153" s="21"/>
      <c r="FM153" s="22"/>
      <c r="FN153" s="104">
        <f ca="1">_xll.DBRW($B$3,$R$37,$R$38,$R$40,$R$41,$R$42,$Q153,FN$2,FN$4,FN$3)</f>
        <v>2884500.8400000008</v>
      </c>
      <c r="FO153" s="105">
        <f ca="1">IF(U153&lt;&gt;0,FN153/U153,0)</f>
        <v>0.18125361451853236</v>
      </c>
      <c r="FP153" s="104">
        <f ca="1">_xll.DBRW($B$3,$R$37,$R$38,$R$40,$R$41,$R$42,$Q153,FP$2,FP$4,FP$3)</f>
        <v>2566560.5480380002</v>
      </c>
      <c r="FQ153" s="105">
        <f ca="1">IF(V153&lt;&gt;0,FP153/V153,0)</f>
        <v>0.15642247345348054</v>
      </c>
      <c r="FR153" s="86">
        <f ca="1">FN153-FP153</f>
        <v>317940.29196200054</v>
      </c>
      <c r="FS153" s="103">
        <f ca="1">(FO153-FQ153)*100</f>
        <v>2.4831141065051825</v>
      </c>
      <c r="FT153" s="23"/>
      <c r="FV153" s="37"/>
      <c r="FW153" s="37"/>
      <c r="FX153" s="37"/>
      <c r="FY153" s="37"/>
      <c r="FZ153" s="37"/>
      <c r="GA153" s="37"/>
      <c r="GB153" s="37"/>
      <c r="GC153" s="37"/>
      <c r="GD153" s="37"/>
      <c r="GE153" s="37"/>
      <c r="GF153" s="37"/>
      <c r="GG153" s="37"/>
      <c r="GH153" s="37"/>
    </row>
    <row r="154" spans="1:190" ht="15" hidden="1" customHeight="1" x14ac:dyDescent="0.25">
      <c r="A154">
        <f ca="1">IF(ROW()=ROW($A$60),0,1)</f>
        <v>1</v>
      </c>
      <c r="D154" s="30"/>
      <c r="E154" s="30"/>
      <c r="F154" s="30">
        <f ca="1">IF(A154&lt;&gt;0,IF((AO154+BN154+CM154+DL154+EK154)&lt;&gt;0,ROUND((1-(AO154+BN154+CM154+DL154+EK154))-FO154,5),"VERIF. ELIGIBILITE PMM"),"CHECK "&amp;D139)</f>
        <v>-6.0000000000000002E-5</v>
      </c>
      <c r="G154" s="30"/>
      <c r="H154" s="30"/>
      <c r="I154" s="30"/>
      <c r="J154" s="30">
        <f ca="1">IF(A154&lt;&gt;0,IF((AP154+BO154+CN154+DM154+EL154)&lt;&gt;0,ROUND((1-(AP154+BO154+CN154+DM154+EL154))-FQ154,5),"VERIF. ELIGIBILITE PMM"),"CHECK "&amp;D140)</f>
        <v>0</v>
      </c>
      <c r="K154" s="30">
        <f ca="1">IF(A154&lt;&gt;0,ROUND(W154+AR154+BQ154+CP154+DO154+EN154+FK154-FR154,5),"CHECK ")</f>
        <v>-1232.5</v>
      </c>
      <c r="L154" s="4"/>
      <c r="M154" s="9"/>
      <c r="N154" s="10"/>
      <c r="O154" s="9"/>
      <c r="P154" s="11"/>
      <c r="Q154" s="130" t="s">
        <v>119</v>
      </c>
      <c r="R154" s="130"/>
      <c r="S154" s="12"/>
      <c r="T154" s="13"/>
      <c r="U154" s="84">
        <f ca="1">_xll.DBRW($B$3,$R$37,$R$38,$R$40,$R$41,$R$42,$Q154,U$2,U$4,U$3)</f>
        <v>22337357.479999993</v>
      </c>
      <c r="V154" s="84">
        <f ca="1">_xll.DBRW($B$3,$R$37,$R$38,$R$40,$R$41,$R$42,$Q154,V$2,V$4,V$3)</f>
        <v>22829514.68</v>
      </c>
      <c r="W154" s="85">
        <f ca="1">U154-V154</f>
        <v>-492157.20000000671</v>
      </c>
      <c r="X154" s="106">
        <f ca="1">IF(V154&lt;&gt;0,W154/V154,0)</f>
        <v>-2.1557935282398508E-2</v>
      </c>
      <c r="Y154" s="15">
        <f ca="1">_xll.DBRW($B$3,$R$37,$R$38,$R$40,$R$41,$R$42,$Q154,Y$2,Y$4,Y$3)</f>
        <v>-8830637.7799999975</v>
      </c>
      <c r="Z154" s="15">
        <f ca="1">_xll.DBRW($B$3,$R$37,$R$38,$R$40,$R$41,$R$42,$Q154,Z$2,Z$4,Z$3)</f>
        <v>-2356485.3699999996</v>
      </c>
      <c r="AA154" s="15">
        <f ca="1">_xll.DBRW($B$3,$R$37,$R$38,$R$40,$R$41,$R$42,$Q154,AA$2,AA$4,AA$3)</f>
        <v>-2453623.0499999998</v>
      </c>
      <c r="AB154" s="15">
        <f ca="1">_xll.DBRW($B$3,$R$37,$R$38,$R$40,$R$41,$R$42,$Q154,AB$2,AB$4,AB$3)</f>
        <v>-1710429.0999999996</v>
      </c>
      <c r="AC154" s="15">
        <f ca="1">_xll.DBRW($B$3,$R$37,$R$38,$R$40,$R$41,$R$42,$Q154,AC$2,AC$4,AC$3)</f>
        <v>-3555096.1500000013</v>
      </c>
      <c r="AD154" s="15">
        <f ca="1">_xll.DBRW($B$3,$R$37,$R$38,$R$40,$R$41,$R$42,$Q154,AD$2,AD$4,AD$3)</f>
        <v>-9359755.950000003</v>
      </c>
      <c r="AE154" s="15">
        <f ca="1">_xll.DBRW($B$3,$R$37,$R$38,$R$40,$R$41,$R$42,$Q154,AE$2,AE$4,AE$3)</f>
        <v>-2463920.2699999986</v>
      </c>
      <c r="AF154" s="15">
        <f ca="1">_xll.DBRW($B$3,$R$37,$R$38,$R$40,$R$41,$R$42,$Q154,AF$2,AF$4,AF$3)</f>
        <v>-2477713.5967809865</v>
      </c>
      <c r="AG154" s="15">
        <f ca="1">_xll.DBRW($B$3,$R$37,$R$38,$R$40,$R$41,$R$42,$Q154,AG$2,AG$4,AG$3)</f>
        <v>-1850903.32</v>
      </c>
      <c r="AH154" s="15">
        <f ca="1">_xll.DBRW($B$3,$R$37,$R$38,$R$40,$R$41,$R$42,$Q154,AH$2,AH$4,AH$3)</f>
        <v>-3804002.09</v>
      </c>
      <c r="AI154" s="15">
        <f ca="1">Y154-AD154</f>
        <v>529118.17000000551</v>
      </c>
      <c r="AJ154" s="15">
        <f ca="1">Z154-AE154</f>
        <v>107434.89999999898</v>
      </c>
      <c r="AK154" s="15">
        <f ca="1">AA154-AF154</f>
        <v>24090.546780986711</v>
      </c>
      <c r="AL154" s="15">
        <f ca="1">AB154-AG154</f>
        <v>140474.22000000044</v>
      </c>
      <c r="AM154" s="15">
        <f ca="1">AC154-AH154</f>
        <v>248905.93999999855</v>
      </c>
      <c r="AN154" s="20"/>
      <c r="AO154" s="16">
        <f ca="1">_xll.DBRW($B$3,$R$37,$R$38,$R$40,$R$41,$R$42,$Q154,AO$2,AO$4,AO$3)</f>
        <v>0.39533045875755929</v>
      </c>
      <c r="AP154" s="16">
        <f ca="1">_xll.DBRW($B$3,$R$37,$R$38,$R$40,$R$41,$R$42,$Q154,AP$2,AP$4,AP$3)</f>
        <v>0.40998488496996832</v>
      </c>
      <c r="AQ154" s="17">
        <f ca="1">-(AO154-AP154)*100</f>
        <v>1.4654426212409033</v>
      </c>
      <c r="AR154" s="14">
        <f ca="1">$Y154-$AD154-BL154</f>
        <v>327341.15697086108</v>
      </c>
      <c r="AS154" s="18">
        <f ca="1">_xll.DBRW($B$3,$R$37,$R$38,$R$40,$R$41,$R$42,$Q154,AS$2,AS$4,AS$3)</f>
        <v>30.759655247832978</v>
      </c>
      <c r="AT154" s="19">
        <f ca="1">_xll.DBRW($B$3,$R$37,$R$38,$R$40,$R$41,$R$42,$Q154,AT$2,AT$4,AT$3)</f>
        <v>4.3277122909049247E-2</v>
      </c>
      <c r="AU154" s="18">
        <f ca="1">_xll.DBRW($B$3,$R$37,$R$38,$R$40,$R$41,$R$42,$Q154,AU$2,AU$4,AU$3)</f>
        <v>3.3672826146108203</v>
      </c>
      <c r="AV154" s="15">
        <f ca="1">_xll.DBRW($B$3,$R$37,$R$38,$R$40,$R$41,$R$42,$Q154,AV$2,AV$4,AV$3)</f>
        <v>287085.07</v>
      </c>
      <c r="AW154" s="15">
        <f ca="1">_xll.DBRW($B$3,$R$37,$R$38,$R$40,$R$41,$R$42,$Q154,AW$2,AW$4,AW$3)</f>
        <v>6633645</v>
      </c>
      <c r="AX154" s="18">
        <f ca="1">_xll.DBRW($B$3,$R$37,$R$38,$R$40,$R$41,$R$42,$Q154,AX$2,AX$4,AX$3)</f>
        <v>29.45622902664169</v>
      </c>
      <c r="AY154" s="19">
        <f ca="1">_xll.DBRW($B$3,$R$37,$R$38,$R$40,$R$41,$R$42,$Q154,AY$2,AY$4,AY$3)</f>
        <v>4.1562634509006352E-2</v>
      </c>
      <c r="AZ154" s="18">
        <f ca="1">_xll.DBRW($B$3,$R$37,$R$38,$R$40,$R$41,$R$42,$Q154,AZ$2,AZ$4,AZ$3)</f>
        <v>2.9861551631045415</v>
      </c>
      <c r="BA154" s="15">
        <f ca="1">_xll.DBRW($B$3,$R$37,$R$38,$R$40,$R$41,$R$42,$Q154,BA$2,BA$4,BA$3)</f>
        <v>317751.33</v>
      </c>
      <c r="BB154" s="15">
        <f ca="1">_xll.DBRW($B$3,$R$37,$R$38,$R$40,$R$41,$R$42,$Q154,BB$2,BB$4,BB$3)</f>
        <v>7645120.04</v>
      </c>
      <c r="BC154" s="18">
        <f ca="1">AS154-AX154</f>
        <v>1.3034262211912875</v>
      </c>
      <c r="BD154" s="18">
        <f ca="1">AT154-AY154</f>
        <v>1.7144884000428948E-3</v>
      </c>
      <c r="BE154" s="18">
        <f ca="1">AU154-AZ154</f>
        <v>0.3811274515062788</v>
      </c>
      <c r="BF154" s="15">
        <f ca="1">IF(AND(AV154&lt;&gt;0,BA154&lt;&gt;0),-1*BC154*AV154,0)</f>
        <v>-374194.20795053628</v>
      </c>
      <c r="BG154" s="15">
        <f ca="1">IF(AND(AV154&lt;&gt;0,BA154&lt;&gt;0,AW154&lt;&gt;0,BB154&lt;&gt;0),BD154/AY154*$Y154,)</f>
        <v>-364270.12429902126</v>
      </c>
      <c r="BH154" s="15">
        <f ca="1">IF(AND(AW154&lt;&gt;0,BB154&lt;&gt;0),BE154*AO154*AW154,)</f>
        <v>999499.85120433592</v>
      </c>
      <c r="BI154" s="15">
        <f ca="1">IF(AND(AV154&lt;&gt;0,BA154&lt;&gt;0,AW154&lt;&gt;0,BB154&lt;&gt;0),$AI154-BF154-BG154-BH154-BL154,)</f>
        <v>66305.638016082754</v>
      </c>
      <c r="BJ154" s="15">
        <f ca="1">IF(OR(AV154=0,BA154=0,AW154=0,BB154=0),$AI154-BF154-BG154-BH154-BL154,)</f>
        <v>0</v>
      </c>
      <c r="BK154" s="15">
        <f ca="1">SUM(BF154:BJ154)</f>
        <v>327341.15697086108</v>
      </c>
      <c r="BL154" s="15">
        <f ca="1">IF($V154&lt;&gt;0,IF($V154&gt;0,$W154/$V154,-$W154/$V154))*$AD154</f>
        <v>201777.01302914444</v>
      </c>
      <c r="BM154" s="15">
        <f ca="1">SUM(BK154:BL154)</f>
        <v>529118.17000000551</v>
      </c>
      <c r="BN154" s="16">
        <f ca="1">_xll.DBRW($B$3,$R$37,$R$38,$R$40,$R$41,$R$42,$Q154,BN$2,BN$4,BN$3)</f>
        <v>0.10549526156394756</v>
      </c>
      <c r="BO154" s="16">
        <f ca="1">_xll.DBRW($B$3,$R$37,$R$38,$R$40,$R$41,$R$42,$Q154,BO$2,BO$4,BO$3)</f>
        <v>0.10792696667172427</v>
      </c>
      <c r="BP154" s="17">
        <f ca="1">-(BN154-BO154)*100</f>
        <v>0.24317051077767105</v>
      </c>
      <c r="BQ154" s="14">
        <f ca="1">$Z154-$AE154-CK154</f>
        <v>54317.866278349145</v>
      </c>
      <c r="BR154" s="15">
        <f ca="1">_xll.DBRW($B$3,$R$37,$R$38,$R$40,$R$41,$R$42,$Q154,BR$2,BR$4,BR$3)</f>
        <v>0.35523236018810173</v>
      </c>
      <c r="BS154" s="15">
        <f ca="1">_xll.DBRW($B$3,$R$37,$R$38,$R$40,$R$41,$R$42,$Q154,BS$2,BS$4,BS$3)</f>
        <v>1</v>
      </c>
      <c r="BT154" s="15">
        <f ca="1">_xll.DBRW($B$3,$R$37,$R$38,$R$40,$R$41,$R$42,$Q154,BT$2,BT$4,BT$3)</f>
        <v>3.3672826146108203</v>
      </c>
      <c r="BU154" s="15">
        <f ca="1">_xll.DBRW($B$3,$R$37,$R$38,$R$40,$R$41,$R$42,$Q154,BU$2,BU$4,BU$3)</f>
        <v>6633645</v>
      </c>
      <c r="BV154" s="15">
        <f ca="1">_xll.DBRW($B$3,$R$37,$R$38,$R$40,$R$41,$R$42,$Q154,BV$2,BV$4,BV$3)</f>
        <v>6633645</v>
      </c>
      <c r="BW154" s="15">
        <f ca="1">_xll.DBRW($B$3,$R$37,$R$38,$R$40,$R$41,$R$42,$Q154,BW$2,BW$4,BW$3)</f>
        <v>0.32228666876498124</v>
      </c>
      <c r="BX154" s="15">
        <f ca="1">_xll.DBRW($B$3,$R$37,$R$38,$R$40,$R$41,$R$42,$Q154,BX$2,BX$4,BX$3)</f>
        <v>1</v>
      </c>
      <c r="BY154" s="15">
        <f ca="1">_xll.DBRW($B$3,$R$37,$R$38,$R$40,$R$41,$R$42,$Q154,BY$2,BY$4,BY$3)</f>
        <v>2.9861551631045415</v>
      </c>
      <c r="BZ154" s="15">
        <f ca="1">_xll.DBRW($B$3,$R$37,$R$38,$R$40,$R$41,$R$42,$Q154,BZ$2,BZ$4,BZ$3)</f>
        <v>7645120.04</v>
      </c>
      <c r="CA154" s="15">
        <f ca="1">_xll.DBRW($B$3,$R$37,$R$38,$R$40,$R$41,$R$42,$Q154,CA$2,CA$4,CA$3)</f>
        <v>7645120.04</v>
      </c>
      <c r="CB154" s="15">
        <f ca="1">BR154-BW154</f>
        <v>3.2945691423120482E-2</v>
      </c>
      <c r="CC154" s="15">
        <f ca="1">BS154-BX154</f>
        <v>0</v>
      </c>
      <c r="CD154" s="15">
        <f ca="1">BT154-BY154</f>
        <v>0.3811274515062788</v>
      </c>
      <c r="CE154" s="15">
        <f ca="1">IF(AND(BU154&lt;&gt;0,BZ154&lt;&gt;0),-1*CB154*BU154,0)</f>
        <v>-218550.02118052606</v>
      </c>
      <c r="CF154" s="15">
        <f ca="1">IF(AND(BU154&lt;&gt;0,BZ154&lt;&gt;0,BV154&lt;&gt;0,CA154&lt;&gt;0),CC154/BX154*$Z154,)</f>
        <v>0</v>
      </c>
      <c r="CG154" s="15">
        <f ca="1">IF(AND(BV154&lt;&gt;0,CA154&lt;&gt;0),CD154*BN154*BV154,)</f>
        <v>266719.89445820026</v>
      </c>
      <c r="CH154" s="15">
        <f ca="1">IF(AND(BU154&lt;&gt;0,BZ154&lt;&gt;0,BV154&lt;&gt;0,CA154&lt;&gt;0),$AJ154-CE154-CF154-CG154-CK154,)</f>
        <v>6147.9930006749491</v>
      </c>
      <c r="CI154" s="15">
        <f ca="1">IF(OR(BU154=0,BZ154=0,BV154=0,CA154=0),$AJ154-CE154-CF154-CG154-CK154,)</f>
        <v>0</v>
      </c>
      <c r="CJ154" s="15">
        <f ca="1">SUM(CE154:CI154)</f>
        <v>54317.866278349145</v>
      </c>
      <c r="CK154" s="15">
        <f ca="1">IF($V154&lt;&gt;0,IF($V154&gt;0,$W154/$V154,-$W154/$V154))*$AE154</f>
        <v>53117.03372164983</v>
      </c>
      <c r="CL154" s="15">
        <f ca="1">SUM(CJ154:CK154)</f>
        <v>107434.89999999898</v>
      </c>
      <c r="CM154" s="16">
        <f ca="1">_xll.DBRW($B$3,$R$37,$R$38,$R$40,$R$41,$R$42,$Q154,CM$2,CM$4,CM$3)</f>
        <v>0.10984392635507034</v>
      </c>
      <c r="CN154" s="16">
        <f ca="1">_xll.DBRW($B$3,$R$37,$R$38,$R$40,$R$41,$R$42,$Q154,CN$2,CN$4,CN$3)</f>
        <v>0.10853115502063693</v>
      </c>
      <c r="CO154" s="17">
        <f ca="1">-(CM154-CN154)*100</f>
        <v>-0.13127713344334158</v>
      </c>
      <c r="CP154" s="14">
        <f ca="1">$AA154-$AF154-DJ154</f>
        <v>-29323.842586736624</v>
      </c>
      <c r="CQ154" s="15">
        <f ca="1">_xll.DBRW($B$3,$R$37,$R$38,$R$40,$R$41,$R$42,$Q154,CQ$2,CQ$4,CQ$3)</f>
        <v>1.1317270003223341</v>
      </c>
      <c r="CR154" s="15">
        <f ca="1">_xll.DBRW($B$3,$R$37,$R$38,$R$40,$R$41,$R$42,$Q154,CR$2,CR$4,CR$3)</f>
        <v>0.32682399857092143</v>
      </c>
      <c r="CS154" s="15">
        <f ca="1">_xll.DBRW($B$3,$R$37,$R$38,$R$40,$R$41,$R$42,$Q154,CS$2,CS$4,CS$3)</f>
        <v>3.3672826146108203</v>
      </c>
      <c r="CT154" s="15">
        <f ca="1">_xll.DBRW($B$3,$R$37,$R$38,$R$40,$R$41,$R$42,$Q154,CT$2,CT$4,CT$3)</f>
        <v>2168034.3840000001</v>
      </c>
      <c r="CU154" s="15">
        <f ca="1">_xll.DBRW($B$3,$R$37,$R$38,$R$40,$R$41,$R$42,$Q154,CU$2,CU$4,CU$3)</f>
        <v>6633645</v>
      </c>
      <c r="CV154" s="15">
        <f ca="1">_xll.DBRW($B$3,$R$37,$R$38,$R$40,$R$41,$R$42,$Q154,CV$2,CV$4,CV$3)</f>
        <v>0.96262789670348758</v>
      </c>
      <c r="CW154" s="15">
        <f ca="1">_xll.DBRW($B$3,$R$37,$R$38,$R$40,$R$41,$R$42,$Q154,CW$2,CW$4,CW$3)</f>
        <v>0.33667304888256538</v>
      </c>
      <c r="CX154" s="15">
        <f ca="1">_xll.DBRW($B$3,$R$37,$R$38,$R$40,$R$41,$R$42,$Q154,CX$2,CX$4,CX$3)</f>
        <v>2.9861551631045415</v>
      </c>
      <c r="CY154" s="15">
        <f ca="1">_xll.DBRW($B$3,$R$37,$R$38,$R$40,$R$41,$R$42,$Q154,CY$2,CY$4,CY$3)</f>
        <v>2573905.8729400001</v>
      </c>
      <c r="CZ154" s="15">
        <f ca="1">_xll.DBRW($B$3,$R$37,$R$38,$R$40,$R$41,$R$42,$Q154,CZ$2,CZ$4,CZ$3)</f>
        <v>7645120.04</v>
      </c>
      <c r="DA154" s="15">
        <f ca="1">CQ154-CV154</f>
        <v>0.1690991036188465</v>
      </c>
      <c r="DB154" s="15">
        <f ca="1">CR154-CW154</f>
        <v>-9.8490503116439587E-3</v>
      </c>
      <c r="DC154" s="15">
        <f ca="1">CS154-CX154</f>
        <v>0.3811274515062788</v>
      </c>
      <c r="DD154" s="15">
        <f ca="1">IF(AND(CT154&lt;&gt;0,CY154&lt;&gt;0),-1*DA154*CT154,0)</f>
        <v>-366612.67094923806</v>
      </c>
      <c r="DE154" s="15">
        <f ca="1">IF(AND(CT154&lt;&gt;0,CY154&lt;&gt;0,CU154&lt;&gt;0,CZ154&lt;&gt;0),DB154/CW154*$AA154,)</f>
        <v>71778.412158225852</v>
      </c>
      <c r="DF154" s="15">
        <f ca="1">IF(AND(CU154&lt;&gt;0,CZ154&lt;&gt;0),DC154*CM154*CU154,)</f>
        <v>277714.4680241351</v>
      </c>
      <c r="DG154" s="15">
        <f ca="1">IF(AND(CT154&lt;&gt;0,CY154&lt;&gt;0,CU154&lt;&gt;0,CZ154&lt;&gt;0),$AK154-DD154-DE154-DF154-DJ154,)</f>
        <v>-12204.051819859502</v>
      </c>
      <c r="DH154" s="15">
        <f ca="1">IF(OR(CT154=0,CY154=0,CU154=0,CZ154=0),$AK154-DD154-DE154-DF154-DJ154,)</f>
        <v>0</v>
      </c>
      <c r="DI154" s="15">
        <f ca="1">SUM(DD154:DH154)</f>
        <v>-29323.842586736624</v>
      </c>
      <c r="DJ154" s="15">
        <f ca="1">IF($V154&lt;&gt;0,IF($V154&gt;0,$W154/$V154,-$W154/$V154))*$AF154</f>
        <v>53414.389367723335</v>
      </c>
      <c r="DK154" s="15">
        <f ca="1">SUM(DI154:DJ154)</f>
        <v>24090.546780986711</v>
      </c>
      <c r="DL154" s="16">
        <f ca="1">_xll.DBRW($B$3,$R$37,$R$38,$R$40,$R$41,$R$42,$Q154,DL$2,DL$4,DL$3)</f>
        <v>7.6572580330124179E-2</v>
      </c>
      <c r="DM154" s="16">
        <f ca="1">_xll.DBRW($B$3,$R$37,$R$38,$R$40,$R$41,$R$42,$Q154,DM$2,DM$4,DM$3)</f>
        <v>8.1075018279801653E-2</v>
      </c>
      <c r="DN154" s="17">
        <f ca="1">-(DL154-DM154)*100</f>
        <v>0.45024379496774736</v>
      </c>
      <c r="DO154" s="14">
        <f ca="1">$AB154-$AG154-EI154</f>
        <v>100572.5660134639</v>
      </c>
      <c r="DP154" s="15">
        <f ca="1">_xll.DBRW($B$3,$R$37,$R$38,$R$40,$R$41,$R$42,$Q154,DP$2,DP$4,DP$3)</f>
        <v>0.32892386572811633</v>
      </c>
      <c r="DQ154" s="15">
        <f ca="1">_xll.DBRW($B$3,$R$37,$R$38,$R$40,$R$41,$R$42,$Q154,DQ$2,DQ$4,DQ$3)</f>
        <v>0.7838942240653517</v>
      </c>
      <c r="DR154" s="15">
        <f ca="1">_xll.DBRW($B$3,$R$37,$R$38,$R$40,$R$41,$R$42,$Q154,DR$2,DR$4,DR$3)</f>
        <v>3.3672826146108203</v>
      </c>
      <c r="DS154" s="15">
        <f ca="1">_xll.DBRW($B$3,$R$37,$R$38,$R$40,$R$41,$R$42,$Q154,DS$2,DS$4,DS$3)</f>
        <v>5200076</v>
      </c>
      <c r="DT154" s="15">
        <f ca="1">_xll.DBRW($B$3,$R$37,$R$38,$R$40,$R$41,$R$42,$Q154,DT$2,DT$4,DT$3)</f>
        <v>6633645</v>
      </c>
      <c r="DU154" s="15">
        <f ca="1">_xll.DBRW($B$3,$R$37,$R$38,$R$40,$R$41,$R$42,$Q154,DU$2,DU$4,DU$3)</f>
        <v>0.31954476907584245</v>
      </c>
      <c r="DV154" s="15">
        <f ca="1">_xll.DBRW($B$3,$R$37,$R$38,$R$40,$R$41,$R$42,$Q154,DV$2,DV$4,DV$3)</f>
        <v>0.75764840443237824</v>
      </c>
      <c r="DW154" s="15">
        <f ca="1">_xll.DBRW($B$3,$R$37,$R$38,$R$40,$R$41,$R$42,$Q154,DW$2,DW$4,DW$3)</f>
        <v>2.9861551631045415</v>
      </c>
      <c r="DX154" s="15">
        <f ca="1">_xll.DBRW($B$3,$R$37,$R$38,$R$40,$R$41,$R$42,$Q154,DX$2,DX$4,DX$3)</f>
        <v>5792313</v>
      </c>
      <c r="DY154" s="15">
        <f ca="1">_xll.DBRW($B$3,$R$37,$R$38,$R$40,$R$41,$R$42,$Q154,DY$2,DY$4,DY$3)</f>
        <v>7645120.04</v>
      </c>
      <c r="DZ154" s="15">
        <f ca="1">DP154-DU154</f>
        <v>9.3790966522738772E-3</v>
      </c>
      <c r="EA154" s="15">
        <f ca="1">DQ154-DV154</f>
        <v>2.6245819632973455E-2</v>
      </c>
      <c r="EB154" s="15">
        <f ca="1">DR154-DW154</f>
        <v>0.3811274515062788</v>
      </c>
      <c r="EC154" s="15">
        <f ca="1">IF(AND(DS154&lt;&gt;0,DX154&lt;&gt;0),-1*DZ154*DS154,0)</f>
        <v>-48772.015403169731</v>
      </c>
      <c r="ED154" s="15">
        <f ca="1">IF(AND(DS154&lt;&gt;0,DX154&lt;&gt;0,DT154&lt;&gt;0,DY154&lt;&gt;0),EA154/DV154*$AB154,)</f>
        <v>-59251.248192387349</v>
      </c>
      <c r="EE154" s="15">
        <f ca="1">IF(AND(DT154&lt;&gt;0,DY154&lt;&gt;0),EB154*DL154*DT154,)</f>
        <v>193595.71454934785</v>
      </c>
      <c r="EF154" s="15">
        <f ca="1">IF(AND(DS154&lt;&gt;0,DX154&lt;&gt;0,DT154&lt;&gt;0,DY154&lt;&gt;0),$AL154-EC154-ED154-EE154-EI154,)</f>
        <v>15000.115059673131</v>
      </c>
      <c r="EG154" s="15">
        <f ca="1">IF(OR(DS154=0,DX154=0,DT154=0,DY154=0),$AL154-EC154-ED154-EE154-EI154,)</f>
        <v>0</v>
      </c>
      <c r="EH154" s="15">
        <f ca="1">SUM(EC154:EG154)</f>
        <v>100572.5660134639</v>
      </c>
      <c r="EI154" s="15">
        <f ca="1">IF($V154&lt;&gt;0,IF($V154&gt;0,$W154/$V154,-$W154/$V154))*$AG154</f>
        <v>39901.653986536534</v>
      </c>
      <c r="EJ154" s="15">
        <f ca="1">SUM(EH154:EI154)</f>
        <v>140474.22000000044</v>
      </c>
      <c r="EK154" s="16">
        <f ca="1">_xll.DBRW($B$3,$R$37,$R$38,$R$40,$R$41,$R$42,$Q154,EK$2,EK$4,EK$3)</f>
        <v>0.1591547322991583</v>
      </c>
      <c r="EL154" s="16">
        <f ca="1">_xll.DBRW($B$3,$R$37,$R$38,$R$40,$R$41,$R$42,$Q154,EL$2,EL$4,EL$3)</f>
        <v>0.16662649834306509</v>
      </c>
      <c r="EM154" s="17">
        <f ca="1">-(EK154-EL154)*100</f>
        <v>0.74717660439067857</v>
      </c>
      <c r="EN154" s="14">
        <f ca="1">$AC154-$AH154-FH154</f>
        <v>166899.50912966987</v>
      </c>
      <c r="EO154" s="15">
        <f ca="1">_xll.DBRW($B$3,$R$37,$R$38,$R$40,$R$41,$R$42,$Q154,EO$2,EO$4,EO$3)</f>
        <v>0.53591896310399501</v>
      </c>
      <c r="EP154" s="15">
        <f ca="1">_xll.DBRW($B$3,$R$37,$R$38,$R$40,$R$41,$R$42,$Q154,EP$2,EP$4,EP$3)</f>
        <v>1</v>
      </c>
      <c r="EQ154" s="15">
        <f ca="1">_xll.DBRW($B$3,$R$37,$R$38,$R$40,$R$41,$R$42,$Q154,EQ$2,EQ$4,EQ$3)</f>
        <v>3.3672826146108203</v>
      </c>
      <c r="ER154" s="15">
        <f ca="1">_xll.DBRW($B$3,$R$37,$R$38,$R$40,$R$41,$R$42,$Q154,ER$2,ER$4,ER$3)</f>
        <v>6633645</v>
      </c>
      <c r="ES154" s="15">
        <f ca="1">_xll.DBRW($B$3,$R$37,$R$38,$R$40,$R$41,$R$42,$Q154,ES$2,ES$4,ES$3)</f>
        <v>6633645</v>
      </c>
      <c r="ET154" s="15">
        <f ca="1">_xll.DBRW($B$3,$R$37,$R$38,$R$40,$R$41,$R$42,$Q154,ET$2,ET$4,ET$3)</f>
        <v>0.49757257833717417</v>
      </c>
      <c r="EU154" s="15">
        <f ca="1">_xll.DBRW($B$3,$R$37,$R$38,$R$40,$R$41,$R$42,$Q154,EU$2,EU$4,EU$3)</f>
        <v>1</v>
      </c>
      <c r="EV154" s="15">
        <f ca="1">_xll.DBRW($B$3,$R$37,$R$38,$R$40,$R$41,$R$42,$Q154,EV$2,EV$4,EV$3)</f>
        <v>2.9861551631045415</v>
      </c>
      <c r="EW154" s="15">
        <f ca="1">_xll.DBRW($B$3,$R$37,$R$38,$R$40,$R$41,$R$42,$Q154,EW$2,EW$4,EW$3)</f>
        <v>7645120.04</v>
      </c>
      <c r="EX154" s="15">
        <f ca="1">_xll.DBRW($B$3,$R$37,$R$38,$R$40,$R$41,$R$42,$Q154,EX$2,EX$4,EX$3)</f>
        <v>7645120.04</v>
      </c>
      <c r="EY154" s="15">
        <f ca="1">EO154-ET154</f>
        <v>3.834638476682084E-2</v>
      </c>
      <c r="EZ154" s="15">
        <f ca="1">EP154-EU154</f>
        <v>0</v>
      </c>
      <c r="FA154" s="15">
        <f ca="1">EQ154-EV154</f>
        <v>0.3811274515062788</v>
      </c>
      <c r="FB154" s="15">
        <f ca="1">IF(AND(ER154&lt;&gt;0,EW154&lt;&gt;0),-1*EY154*ER154,0)</f>
        <v>-254376.30357649724</v>
      </c>
      <c r="FC154" s="15">
        <f ca="1">IF(AND(ER154&lt;&gt;0,EW154&lt;&gt;0,ES154&lt;&gt;0,EX154&lt;&gt;0),EZ154/EU154*$AC154,)</f>
        <v>0</v>
      </c>
      <c r="FD154" s="15">
        <f ca="1">IF(AND(ES154&lt;&gt;0,EX154&lt;&gt;0),FA154*EK154*ES154,)</f>
        <v>402385.21400909615</v>
      </c>
      <c r="FE154" s="15">
        <f ca="1">IF(AND(ER154&lt;&gt;0,EW154&lt;&gt;0,ES154&lt;&gt;0,EX154&lt;&gt;0),$AM154-FB154-FC154-FD154-FH154,)</f>
        <v>18890.598697070978</v>
      </c>
      <c r="FF154" s="15">
        <f ca="1">IF(OR(ER154=0,EW154=0,ES154=0,EX154=0),$AM154-FB154-FC154-FD154-FH154,)</f>
        <v>0</v>
      </c>
      <c r="FG154" s="15">
        <f ca="1">SUM(FB154:FF154)</f>
        <v>166899.50912966987</v>
      </c>
      <c r="FH154" s="15">
        <f ca="1">IF($V154&lt;&gt;0,IF($V154&gt;0,$W154/$V154,-$W154/$V154))*$AH154</f>
        <v>82006.430870328666</v>
      </c>
      <c r="FI154" s="15">
        <f ca="1">SUM(FG154:FH154)</f>
        <v>248905.93999999855</v>
      </c>
      <c r="FJ154" s="20"/>
      <c r="FK154" s="85">
        <f ca="1">BL154+CK154+DJ154+EI154+FH154</f>
        <v>430216.52097538282</v>
      </c>
      <c r="FL154" s="21"/>
      <c r="FM154" s="22"/>
      <c r="FN154" s="104">
        <f ca="1">_xll.DBRW($B$3,$R$37,$R$38,$R$40,$R$41,$R$42,$Q154,FN$2,FN$4,FN$3)</f>
        <v>3432318.5300000035</v>
      </c>
      <c r="FO154" s="105">
        <f ca="1">IF(U154&lt;&gt;0,FN154/U154,0)</f>
        <v>0.15365821731926746</v>
      </c>
      <c r="FP154" s="104">
        <f ca="1">_xll.DBRW($B$3,$R$37,$R$38,$R$40,$R$41,$R$42,$Q154,FP$2,FP$4,FP$3)</f>
        <v>2873219.453219011</v>
      </c>
      <c r="FQ154" s="105">
        <f ca="1">IF(V154&lt;&gt;0,FP154/V154,0)</f>
        <v>0.12585547671480377</v>
      </c>
      <c r="FR154" s="86">
        <f ca="1">FN154-FP154</f>
        <v>559099.07678099256</v>
      </c>
      <c r="FS154" s="103">
        <f ca="1">(FO154-FQ154)*100</f>
        <v>2.7802740604463692</v>
      </c>
      <c r="FT154" s="23"/>
      <c r="FV154" s="37"/>
      <c r="FW154" s="37"/>
      <c r="FX154" s="37"/>
      <c r="FY154" s="37"/>
      <c r="FZ154" s="37"/>
      <c r="GA154" s="37"/>
      <c r="GB154" s="37"/>
      <c r="GC154" s="37"/>
      <c r="GD154" s="37"/>
      <c r="GE154" s="37"/>
      <c r="GF154" s="37"/>
      <c r="GG154" s="37"/>
      <c r="GH154" s="37"/>
    </row>
    <row r="155" spans="1:190" ht="15" hidden="1" customHeight="1" x14ac:dyDescent="0.25">
      <c r="A155">
        <f ca="1">IF(ROW()=ROW($A$60),0,1)</f>
        <v>1</v>
      </c>
      <c r="D155" s="30"/>
      <c r="E155" s="30"/>
      <c r="F155" s="30">
        <f ca="1">IF(A155&lt;&gt;0,IF((AO155+BN155+CM155+DL155+EK155)&lt;&gt;0,ROUND((1-(AO155+BN155+CM155+DL155+EK155))-FO155,5),"VERIF. ELIGIBILITE PMM"),"CHECK "&amp;D140)</f>
        <v>0</v>
      </c>
      <c r="G155" s="30"/>
      <c r="H155" s="30"/>
      <c r="I155" s="30"/>
      <c r="J155" s="30">
        <f ca="1">IF(A155&lt;&gt;0,IF((AP155+BO155+CN155+DM155+EL155)&lt;&gt;0,ROUND((1-(AP155+BO155+CN155+DM155+EL155))-FQ155,5),"VERIF. ELIGIBILITE PMM"),"CHECK "&amp;D141)</f>
        <v>0</v>
      </c>
      <c r="K155" s="30">
        <f ca="1">IF(A155&lt;&gt;0,ROUND(W155+AR155+BQ155+CP155+DO155+EN155+FK155-FR155,5),"CHECK ")</f>
        <v>0</v>
      </c>
      <c r="L155" s="4"/>
      <c r="M155" s="9"/>
      <c r="N155" s="10"/>
      <c r="O155" s="9"/>
      <c r="P155" s="11"/>
      <c r="Q155" s="130" t="s">
        <v>238</v>
      </c>
      <c r="R155" s="130"/>
      <c r="S155" s="12"/>
      <c r="T155" s="13"/>
      <c r="U155" s="84">
        <f ca="1">_xll.DBRW($B$3,$R$37,$R$38,$R$40,$R$41,$R$42,$Q155,U$2,U$4,U$3)</f>
        <v>5583264</v>
      </c>
      <c r="V155" s="84">
        <f ca="1">_xll.DBRW($B$3,$R$37,$R$38,$R$40,$R$41,$R$42,$Q155,V$2,V$4,V$3)</f>
        <v>6075341</v>
      </c>
      <c r="W155" s="85">
        <f ca="1">U155-V155</f>
        <v>-492077</v>
      </c>
      <c r="X155" s="106">
        <f ca="1">IF(V155&lt;&gt;0,W155/V155,0)</f>
        <v>-8.099578278815954E-2</v>
      </c>
      <c r="Y155" s="15">
        <f ca="1">_xll.DBRW($B$3,$R$37,$R$38,$R$40,$R$41,$R$42,$Q155,Y$2,Y$4,Y$3)</f>
        <v>-2345972</v>
      </c>
      <c r="Z155" s="15">
        <f ca="1">_xll.DBRW($B$3,$R$37,$R$38,$R$40,$R$41,$R$42,$Q155,Z$2,Z$4,Z$3)</f>
        <v>-756531</v>
      </c>
      <c r="AA155" s="15">
        <f ca="1">_xll.DBRW($B$3,$R$37,$R$38,$R$40,$R$41,$R$42,$Q155,AA$2,AA$4,AA$3)</f>
        <v>-579701</v>
      </c>
      <c r="AB155" s="15">
        <f ca="1">_xll.DBRW($B$3,$R$37,$R$38,$R$40,$R$41,$R$42,$Q155,AB$2,AB$4,AB$3)</f>
        <v>-688898</v>
      </c>
      <c r="AC155" s="15">
        <f ca="1">_xll.DBRW($B$3,$R$37,$R$38,$R$40,$R$41,$R$42,$Q155,AC$2,AC$4,AC$3)</f>
        <v>-675740</v>
      </c>
      <c r="AD155" s="15">
        <f ca="1">_xll.DBRW($B$3,$R$37,$R$38,$R$40,$R$41,$R$42,$Q155,AD$2,AD$4,AD$3)</f>
        <v>-2399098</v>
      </c>
      <c r="AE155" s="15">
        <f ca="1">_xll.DBRW($B$3,$R$37,$R$38,$R$40,$R$41,$R$42,$Q155,AE$2,AE$4,AE$3)</f>
        <v>-808350</v>
      </c>
      <c r="AF155" s="15">
        <f ca="1">_xll.DBRW($B$3,$R$37,$R$38,$R$40,$R$41,$R$42,$Q155,AF$2,AF$4,AF$3)</f>
        <v>-733667</v>
      </c>
      <c r="AG155" s="15">
        <f ca="1">_xll.DBRW($B$3,$R$37,$R$38,$R$40,$R$41,$R$42,$Q155,AG$2,AG$4,AG$3)</f>
        <v>-800189</v>
      </c>
      <c r="AH155" s="15">
        <f ca="1">_xll.DBRW($B$3,$R$37,$R$38,$R$40,$R$41,$R$42,$Q155,AH$2,AH$4,AH$3)</f>
        <v>-690058</v>
      </c>
      <c r="AI155" s="15">
        <f ca="1">Y155-AD155</f>
        <v>53126</v>
      </c>
      <c r="AJ155" s="15">
        <f ca="1">Z155-AE155</f>
        <v>51819</v>
      </c>
      <c r="AK155" s="15">
        <f ca="1">AA155-AF155</f>
        <v>153966</v>
      </c>
      <c r="AL155" s="15">
        <f ca="1">AB155-AG155</f>
        <v>111291</v>
      </c>
      <c r="AM155" s="15">
        <f ca="1">AC155-AH155</f>
        <v>14318</v>
      </c>
      <c r="AN155" s="20"/>
      <c r="AO155" s="16">
        <f ca="1">_xll.DBRW($B$3,$R$37,$R$38,$R$40,$R$41,$R$42,$Q155,AO$2,AO$4,AO$3)</f>
        <v>0.42017930730124886</v>
      </c>
      <c r="AP155" s="16">
        <f ca="1">_xll.DBRW($B$3,$R$37,$R$38,$R$40,$R$41,$R$42,$Q155,AP$2,AP$4,AP$3)</f>
        <v>0.3948910851259213</v>
      </c>
      <c r="AQ155" s="17">
        <f ca="1">-(AO155-AP155)*100</f>
        <v>-2.5288222175327557</v>
      </c>
      <c r="AR155" s="14">
        <f ca="1">$Y155-$AD155-BL155</f>
        <v>-141190.82049550797</v>
      </c>
      <c r="AS155" s="18">
        <f ca="1">_xll.DBRW($B$3,$R$37,$R$38,$R$40,$R$41,$R$42,$Q155,AS$2,AS$4,AS$3)</f>
        <v>14.518950365144201</v>
      </c>
      <c r="AT155" s="19">
        <f ca="1">_xll.DBRW($B$3,$R$37,$R$38,$R$40,$R$41,$R$42,$Q155,AT$2,AT$4,AT$3)</f>
        <v>1.4713434956018139</v>
      </c>
      <c r="AU155" s="18">
        <f ca="1">_xll.DBRW($B$3,$R$37,$R$38,$R$40,$R$41,$R$42,$Q155,AU$2,AU$4,AU$3)</f>
        <v>50.841064306397861</v>
      </c>
      <c r="AV155" s="15">
        <f ca="1">_xll.DBRW($B$3,$R$37,$R$38,$R$40,$R$41,$R$42,$Q155,AV$2,AV$4,AV$3)</f>
        <v>161580</v>
      </c>
      <c r="AW155" s="15">
        <f ca="1">_xll.DBRW($B$3,$R$37,$R$38,$R$40,$R$41,$R$42,$Q155,AW$2,AW$4,AW$3)</f>
        <v>109818</v>
      </c>
      <c r="AX155" s="18">
        <f ca="1">_xll.DBRW($B$3,$R$37,$R$38,$R$40,$R$41,$R$42,$Q155,AX$2,AX$4,AX$3)</f>
        <v>13.735189044358441</v>
      </c>
      <c r="AY155" s="19">
        <f ca="1">_xll.DBRW($B$3,$R$37,$R$38,$R$40,$R$41,$R$42,$Q155,AY$2,AY$4,AY$3)</f>
        <v>1.3900047747891136</v>
      </c>
      <c r="AZ155" s="18">
        <f ca="1">_xll.DBRW($B$3,$R$37,$R$38,$R$40,$R$41,$R$42,$Q155,AZ$2,AZ$4,AZ$3)</f>
        <v>48.347453445806146</v>
      </c>
      <c r="BA155" s="15">
        <f ca="1">_xll.DBRW($B$3,$R$37,$R$38,$R$40,$R$41,$R$42,$Q155,BA$2,BA$4,BA$3)</f>
        <v>174668</v>
      </c>
      <c r="BB155" s="15">
        <f ca="1">_xll.DBRW($B$3,$R$37,$R$38,$R$40,$R$41,$R$42,$Q155,BB$2,BB$4,BB$3)</f>
        <v>125660</v>
      </c>
      <c r="BC155" s="18">
        <f ca="1">AS155-AX155</f>
        <v>0.78376132078576077</v>
      </c>
      <c r="BD155" s="18">
        <f ca="1">AT155-AY155</f>
        <v>8.1338720812700327E-2</v>
      </c>
      <c r="BE155" s="18">
        <f ca="1">AU155-AZ155</f>
        <v>2.4936108605917156</v>
      </c>
      <c r="BF155" s="15">
        <f ca="1">IF(AND(AV155&lt;&gt;0,BA155&lt;&gt;0),-1*BC155*AV155,0)</f>
        <v>-126640.15421256323</v>
      </c>
      <c r="BG155" s="15">
        <f ca="1">IF(AND(AV155&lt;&gt;0,BA155&lt;&gt;0,AW155&lt;&gt;0,BB155&lt;&gt;0),BD155/AY155*$Y155,)</f>
        <v>-137278.92522625503</v>
      </c>
      <c r="BH155" s="15">
        <f ca="1">IF(AND(AW155&lt;&gt;0,BB155&lt;&gt;0),BE155*AO155*AW155,)</f>
        <v>115063.31225854982</v>
      </c>
      <c r="BI155" s="15">
        <f ca="1">IF(AND(AV155&lt;&gt;0,BA155&lt;&gt;0,AW155&lt;&gt;0,BB155&lt;&gt;0),$AI155-BF155-BG155-BH155-BL155,)</f>
        <v>7664.9466847604781</v>
      </c>
      <c r="BJ155" s="15">
        <f ca="1">IF(OR(AV155=0,BA155=0,AW155=0,BB155=0),$AI155-BF155-BG155-BH155-BL155,)</f>
        <v>0</v>
      </c>
      <c r="BK155" s="15">
        <f ca="1">SUM(BF155:BJ155)</f>
        <v>-141190.82049550797</v>
      </c>
      <c r="BL155" s="15">
        <f ca="1">IF($V155&lt;&gt;0,IF($V155&gt;0,$W155/$V155,-$W155/$V155))*$AD155</f>
        <v>194316.82049550797</v>
      </c>
      <c r="BM155" s="15">
        <f ca="1">SUM(BK155:BL155)</f>
        <v>53126</v>
      </c>
      <c r="BN155" s="16">
        <f ca="1">_xll.DBRW($B$3,$R$37,$R$38,$R$40,$R$41,$R$42,$Q155,BN$2,BN$4,BN$3)</f>
        <v>0.13549977217627537</v>
      </c>
      <c r="BO155" s="16">
        <f ca="1">_xll.DBRW($B$3,$R$37,$R$38,$R$40,$R$41,$R$42,$Q155,BO$2,BO$4,BO$3)</f>
        <v>0.13305425983496236</v>
      </c>
      <c r="BP155" s="17">
        <f ca="1">-(BN155-BO155)*100</f>
        <v>-0.24455123413130164</v>
      </c>
      <c r="BQ155" s="14">
        <f ca="1">$Z155-$AE155-CK155</f>
        <v>-13653.941016808763</v>
      </c>
      <c r="BR155" s="15">
        <f ca="1">_xll.DBRW($B$3,$R$37,$R$38,$R$40,$R$41,$R$42,$Q155,BR$2,BR$4,BR$3)</f>
        <v>0.30717929602993627</v>
      </c>
      <c r="BS155" s="15">
        <f ca="1">_xll.DBRW($B$3,$R$37,$R$38,$R$40,$R$41,$R$42,$Q155,BS$2,BS$4,BS$3)</f>
        <v>22.426487461071954</v>
      </c>
      <c r="BT155" s="15">
        <f ca="1">_xll.DBRW($B$3,$R$37,$R$38,$R$40,$R$41,$R$42,$Q155,BT$2,BT$4,BT$3)</f>
        <v>50.841064306397861</v>
      </c>
      <c r="BU155" s="15">
        <f ca="1">_xll.DBRW($B$3,$R$37,$R$38,$R$40,$R$41,$R$42,$Q155,BU$2,BU$4,BU$3)</f>
        <v>2462832</v>
      </c>
      <c r="BV155" s="15">
        <f ca="1">_xll.DBRW($B$3,$R$37,$R$38,$R$40,$R$41,$R$42,$Q155,BV$2,BV$4,BV$3)</f>
        <v>109818</v>
      </c>
      <c r="BW155" s="15">
        <f ca="1">_xll.DBRW($B$3,$R$37,$R$38,$R$40,$R$41,$R$42,$Q155,BW$2,BW$4,BW$3)</f>
        <v>0.27282530371580405</v>
      </c>
      <c r="BX155" s="15">
        <f ca="1">_xll.DBRW($B$3,$R$37,$R$38,$R$40,$R$41,$R$42,$Q155,BX$2,BX$4,BX$3)</f>
        <v>23.578585070826037</v>
      </c>
      <c r="BY155" s="15">
        <f ca="1">_xll.DBRW($B$3,$R$37,$R$38,$R$40,$R$41,$R$42,$Q155,BY$2,BY$4,BY$3)</f>
        <v>48.347453445806146</v>
      </c>
      <c r="BZ155" s="15">
        <f ca="1">_xll.DBRW($B$3,$R$37,$R$38,$R$40,$R$41,$R$42,$Q155,BZ$2,BZ$4,BZ$3)</f>
        <v>2962885</v>
      </c>
      <c r="CA155" s="15">
        <f ca="1">_xll.DBRW($B$3,$R$37,$R$38,$R$40,$R$41,$R$42,$Q155,CA$2,CA$4,CA$3)</f>
        <v>125660</v>
      </c>
      <c r="CB155" s="15">
        <f ca="1">BR155-BW155</f>
        <v>3.435399231413222E-2</v>
      </c>
      <c r="CC155" s="15">
        <f ca="1">BS155-BX155</f>
        <v>-1.1520976097540832</v>
      </c>
      <c r="CD155" s="15">
        <f ca="1">BT155-BY155</f>
        <v>2.4936108605917156</v>
      </c>
      <c r="CE155" s="15">
        <f ca="1">IF(AND(BU155&lt;&gt;0,BZ155&lt;&gt;0),-1*CB155*BU155,0)</f>
        <v>-84608.11159899889</v>
      </c>
      <c r="CF155" s="15">
        <f ca="1">IF(AND(BU155&lt;&gt;0,BZ155&lt;&gt;0,BV155&lt;&gt;0,CA155&lt;&gt;0),CC155/BX155*$Z155,)</f>
        <v>36965.642941963495</v>
      </c>
      <c r="CG155" s="15">
        <f ca="1">IF(AND(BV155&lt;&gt;0,CA155&lt;&gt;0),CD155*BN155*BV155,)</f>
        <v>37105.712551672797</v>
      </c>
      <c r="CH155" s="15">
        <f ca="1">IF(AND(BU155&lt;&gt;0,BZ155&lt;&gt;0,BV155&lt;&gt;0,CA155&lt;&gt;0),$AJ155-CE155-CF155-CG155-CK155,)</f>
        <v>-3117.1849114461656</v>
      </c>
      <c r="CI155" s="15">
        <f ca="1">IF(OR(BU155=0,BZ155=0,BV155=0,CA155=0),$AJ155-CE155-CF155-CG155-CK155,)</f>
        <v>0</v>
      </c>
      <c r="CJ155" s="15">
        <f ca="1">SUM(CE155:CI155)</f>
        <v>-13653.941016808763</v>
      </c>
      <c r="CK155" s="15">
        <f ca="1">IF($V155&lt;&gt;0,IF($V155&gt;0,$W155/$V155,-$W155/$V155))*$AE155</f>
        <v>65472.941016808763</v>
      </c>
      <c r="CL155" s="15">
        <f ca="1">SUM(CJ155:CK155)</f>
        <v>51819</v>
      </c>
      <c r="CM155" s="16">
        <f ca="1">_xll.DBRW($B$3,$R$37,$R$38,$R$40,$R$41,$R$42,$Q155,CM$2,CM$4,CM$3)</f>
        <v>0.10382833410707429</v>
      </c>
      <c r="CN155" s="16">
        <f ca="1">_xll.DBRW($B$3,$R$37,$R$38,$R$40,$R$41,$R$42,$Q155,CN$2,CN$4,CN$3)</f>
        <v>0.12076145190862538</v>
      </c>
      <c r="CO155" s="17">
        <f ca="1">-(CM155-CN155)*100</f>
        <v>1.6933117801551087</v>
      </c>
      <c r="CP155" s="14">
        <f ca="1">$AA155-$AF155-DJ155</f>
        <v>94542.067029159356</v>
      </c>
      <c r="CQ155" s="15">
        <f ca="1">_xll.DBRW($B$3,$R$37,$R$38,$R$40,$R$41,$R$42,$Q155,CQ$2,CQ$4,CQ$3)</f>
        <v>0.69017282269125269</v>
      </c>
      <c r="CR155" s="15">
        <f ca="1">_xll.DBRW($B$3,$R$37,$R$38,$R$40,$R$41,$R$42,$Q155,CR$2,CR$4,CR$3)</f>
        <v>7.6484365040339473</v>
      </c>
      <c r="CS155" s="15">
        <f ca="1">_xll.DBRW($B$3,$R$37,$R$38,$R$40,$R$41,$R$42,$Q155,CS$2,CS$4,CS$3)</f>
        <v>50.841064306397861</v>
      </c>
      <c r="CT155" s="15">
        <f ca="1">_xll.DBRW($B$3,$R$37,$R$38,$R$40,$R$41,$R$42,$Q155,CT$2,CT$4,CT$3)</f>
        <v>839936</v>
      </c>
      <c r="CU155" s="15">
        <f ca="1">_xll.DBRW($B$3,$R$37,$R$38,$R$40,$R$41,$R$42,$Q155,CU$2,CU$4,CU$3)</f>
        <v>109818</v>
      </c>
      <c r="CV155" s="15">
        <f ca="1">_xll.DBRW($B$3,$R$37,$R$38,$R$40,$R$41,$R$42,$Q155,CV$2,CV$4,CV$3)</f>
        <v>0.68796351950849233</v>
      </c>
      <c r="CW155" s="15">
        <f ca="1">_xll.DBRW($B$3,$R$37,$R$38,$R$40,$R$41,$R$42,$Q155,CW$2,CW$4,CW$3)</f>
        <v>8.4866544644278203</v>
      </c>
      <c r="CX155" s="15">
        <f ca="1">_xll.DBRW($B$3,$R$37,$R$38,$R$40,$R$41,$R$42,$Q155,CX$2,CX$4,CX$3)</f>
        <v>48.347453445806146</v>
      </c>
      <c r="CY155" s="15">
        <f ca="1">_xll.DBRW($B$3,$R$37,$R$38,$R$40,$R$41,$R$42,$Q155,CY$2,CY$4,CY$3)</f>
        <v>1066433</v>
      </c>
      <c r="CZ155" s="15">
        <f ca="1">_xll.DBRW($B$3,$R$37,$R$38,$R$40,$R$41,$R$42,$Q155,CZ$2,CZ$4,CZ$3)</f>
        <v>125660</v>
      </c>
      <c r="DA155" s="15">
        <f ca="1">CQ155-CV155</f>
        <v>2.2093031827603582E-3</v>
      </c>
      <c r="DB155" s="15">
        <f ca="1">CR155-CW155</f>
        <v>-0.83821796039387308</v>
      </c>
      <c r="DC155" s="15">
        <f ca="1">CS155-CX155</f>
        <v>2.4936108605917156</v>
      </c>
      <c r="DD155" s="15">
        <f ca="1">IF(AND(CT155&lt;&gt;0,CY155&lt;&gt;0),-1*DA155*CT155,0)</f>
        <v>-1855.6732781150042</v>
      </c>
      <c r="DE155" s="15">
        <f ca="1">IF(AND(CT155&lt;&gt;0,CY155&lt;&gt;0,CU155&lt;&gt;0,CZ155&lt;&gt;0),DB155/CW155*$AA155,)</f>
        <v>57256.459762209677</v>
      </c>
      <c r="DF155" s="15">
        <f ca="1">IF(AND(CU155&lt;&gt;0,CZ155&lt;&gt;0),DC155*CM155*CU155,)</f>
        <v>28432.699614314915</v>
      </c>
      <c r="DG155" s="15">
        <f ca="1">IF(AND(CT155&lt;&gt;0,CY155&lt;&gt;0,CU155&lt;&gt;0,CZ155&lt;&gt;0),$AK155-DD155-DE155-DF155-DJ155,)</f>
        <v>10708.580930749755</v>
      </c>
      <c r="DH155" s="15">
        <f ca="1">IF(OR(CT155=0,CY155=0,CU155=0,CZ155=0),$AK155-DD155-DE155-DF155-DJ155,)</f>
        <v>0</v>
      </c>
      <c r="DI155" s="15">
        <f ca="1">SUM(DD155:DH155)</f>
        <v>94542.067029159341</v>
      </c>
      <c r="DJ155" s="15">
        <f ca="1">IF($V155&lt;&gt;0,IF($V155&gt;0,$W155/$V155,-$W155/$V155))*$AF155</f>
        <v>59423.932970840644</v>
      </c>
      <c r="DK155" s="15">
        <f ca="1">SUM(DI155:DJ155)</f>
        <v>153966</v>
      </c>
      <c r="DL155" s="16">
        <f ca="1">_xll.DBRW($B$3,$R$37,$R$38,$R$40,$R$41,$R$42,$Q155,DL$2,DL$4,DL$3)</f>
        <v>0.12338624861729626</v>
      </c>
      <c r="DM155" s="16">
        <f ca="1">_xll.DBRW($B$3,$R$37,$R$38,$R$40,$R$41,$R$42,$Q155,DM$2,DM$4,DM$3)</f>
        <v>0.13171096075100969</v>
      </c>
      <c r="DN155" s="17">
        <f ca="1">-(DL155-DM155)*100</f>
        <v>0.83247121337134278</v>
      </c>
      <c r="DO155" s="14">
        <f ca="1">$AB155-$AG155-EI155</f>
        <v>46479.065566525409</v>
      </c>
      <c r="DP155" s="15">
        <f ca="1">_xll.DBRW($B$3,$R$37,$R$38,$R$40,$R$41,$R$42,$Q155,DP$2,DP$4,DP$3)</f>
        <v>5163.0471092077096</v>
      </c>
      <c r="DQ155" s="15">
        <f ca="1">_xll.DBRW($B$3,$R$37,$R$38,$R$40,$R$41,$R$42,$Q155,DQ$2,DQ$4,DQ$3)</f>
        <v>1.2149972812159338E-3</v>
      </c>
      <c r="DR155" s="15">
        <f ca="1">_xll.DBRW($B$3,$R$37,$R$38,$R$40,$R$41,$R$42,$Q155,DR$2,DR$4,DR$3)</f>
        <v>50.841064306397861</v>
      </c>
      <c r="DS155" s="15">
        <f ca="1">_xll.DBRW($B$3,$R$37,$R$38,$R$40,$R$41,$R$42,$Q155,DS$2,DS$4,DS$3)</f>
        <v>133.42857142857142</v>
      </c>
      <c r="DT155" s="15">
        <f ca="1">_xll.DBRW($B$3,$R$37,$R$38,$R$40,$R$41,$R$42,$Q155,DT$2,DT$4,DT$3)</f>
        <v>109818</v>
      </c>
      <c r="DU155" s="15">
        <f ca="1">_xll.DBRW($B$3,$R$37,$R$38,$R$40,$R$41,$R$42,$Q155,DU$2,DU$4,DU$3)</f>
        <v>5715.6357142857141</v>
      </c>
      <c r="DV155" s="15">
        <f ca="1">_xll.DBRW($B$3,$R$37,$R$38,$R$40,$R$41,$R$42,$Q155,DV$2,DV$4,DV$3)</f>
        <v>1.1141174598121915E-3</v>
      </c>
      <c r="DW155" s="15">
        <f ca="1">_xll.DBRW($B$3,$R$37,$R$38,$R$40,$R$41,$R$42,$Q155,DW$2,DW$4,DW$3)</f>
        <v>48.347453445806146</v>
      </c>
      <c r="DX155" s="15">
        <f ca="1">_xll.DBRW($B$3,$R$37,$R$38,$R$40,$R$41,$R$42,$Q155,DX$2,DX$4,DX$3)</f>
        <v>140</v>
      </c>
      <c r="DY155" s="15">
        <f ca="1">_xll.DBRW($B$3,$R$37,$R$38,$R$40,$R$41,$R$42,$Q155,DY$2,DY$4,DY$3)</f>
        <v>125660</v>
      </c>
      <c r="DZ155" s="15">
        <f ca="1">DP155-DU155</f>
        <v>-552.58860507800455</v>
      </c>
      <c r="EA155" s="15">
        <f ca="1">DQ155-DV155</f>
        <v>1.0087982140374223E-4</v>
      </c>
      <c r="EB155" s="15">
        <f ca="1">DR155-DW155</f>
        <v>2.4936108605917156</v>
      </c>
      <c r="EC155" s="15">
        <f ca="1">IF(AND(DS155&lt;&gt;0,DX155&lt;&gt;0),-1*DZ155*DS155,0)</f>
        <v>73731.108163265177</v>
      </c>
      <c r="ED155" s="15">
        <f ca="1">IF(AND(DS155&lt;&gt;0,DX155&lt;&gt;0,DT155&lt;&gt;0,DY155&lt;&gt;0),EA155/DV155*$AB155,)</f>
        <v>-62377.540710214023</v>
      </c>
      <c r="EE155" s="15">
        <f ca="1">IF(AND(DT155&lt;&gt;0,DY155&lt;&gt;0),EB155*DL155*DT155,)</f>
        <v>33788.504589266384</v>
      </c>
      <c r="EF155" s="15">
        <f ca="1">IF(AND(DS155&lt;&gt;0,DX155&lt;&gt;0,DT155&lt;&gt;0,DY155&lt;&gt;0),$AL155-EC155-ED155-EE155-EI155,)</f>
        <v>1336.9935242078718</v>
      </c>
      <c r="EG155" s="15">
        <f ca="1">IF(OR(DS155=0,DX155=0,DT155=0,DY155=0),$AL155-EC155-ED155-EE155-EI155,)</f>
        <v>0</v>
      </c>
      <c r="EH155" s="15">
        <f ca="1">SUM(EC155:EG155)</f>
        <v>46479.065566525409</v>
      </c>
      <c r="EI155" s="15">
        <f ca="1">IF($V155&lt;&gt;0,IF($V155&gt;0,$W155/$V155,-$W155/$V155))*$AG155</f>
        <v>64811.934433474591</v>
      </c>
      <c r="EJ155" s="15">
        <f ca="1">SUM(EH155:EI155)</f>
        <v>111291</v>
      </c>
      <c r="EK155" s="16">
        <f ca="1">_xll.DBRW($B$3,$R$37,$R$38,$R$40,$R$41,$R$42,$Q155,EK$2,EK$4,EK$3)</f>
        <v>0.12102956263576288</v>
      </c>
      <c r="EL155" s="16">
        <f ca="1">_xll.DBRW($B$3,$R$37,$R$38,$R$40,$R$41,$R$42,$Q155,EL$2,EL$4,EL$3)</f>
        <v>0.11358341860975375</v>
      </c>
      <c r="EM155" s="17">
        <f ca="1">-(EK155-EL155)*100</f>
        <v>-0.74461440260091272</v>
      </c>
      <c r="EN155" s="14">
        <f ca="1">$AC155-$AH155-FH155</f>
        <v>-41573.787879231793</v>
      </c>
      <c r="EO155" s="15">
        <f ca="1">_xll.DBRW($B$3,$R$37,$R$38,$R$40,$R$41,$R$42,$Q155,EO$2,EO$4,EO$3)</f>
        <v>6.153271776940028</v>
      </c>
      <c r="EP155" s="15">
        <f ca="1">_xll.DBRW($B$3,$R$37,$R$38,$R$40,$R$41,$R$42,$Q155,EP$2,EP$4,EP$3)</f>
        <v>1</v>
      </c>
      <c r="EQ155" s="15">
        <f ca="1">_xll.DBRW($B$3,$R$37,$R$38,$R$40,$R$41,$R$42,$Q155,EQ$2,EQ$4,EQ$3)</f>
        <v>50.841064306397861</v>
      </c>
      <c r="ER155" s="15">
        <f ca="1">_xll.DBRW($B$3,$R$37,$R$38,$R$40,$R$41,$R$42,$Q155,ER$2,ER$4,ER$3)</f>
        <v>109818</v>
      </c>
      <c r="ES155" s="15">
        <f ca="1">_xll.DBRW($B$3,$R$37,$R$38,$R$40,$R$41,$R$42,$Q155,ES$2,ES$4,ES$3)</f>
        <v>109818</v>
      </c>
      <c r="ET155" s="15">
        <f ca="1">_xll.DBRW($B$3,$R$37,$R$38,$R$40,$R$41,$R$42,$Q155,ET$2,ET$4,ET$3)</f>
        <v>5.4914690434505813</v>
      </c>
      <c r="EU155" s="15">
        <f ca="1">_xll.DBRW($B$3,$R$37,$R$38,$R$40,$R$41,$R$42,$Q155,EU$2,EU$4,EU$3)</f>
        <v>1</v>
      </c>
      <c r="EV155" s="15">
        <f ca="1">_xll.DBRW($B$3,$R$37,$R$38,$R$40,$R$41,$R$42,$Q155,EV$2,EV$4,EV$3)</f>
        <v>48.347453445806146</v>
      </c>
      <c r="EW155" s="15">
        <f ca="1">_xll.DBRW($B$3,$R$37,$R$38,$R$40,$R$41,$R$42,$Q155,EW$2,EW$4,EW$3)</f>
        <v>125660</v>
      </c>
      <c r="EX155" s="15">
        <f ca="1">_xll.DBRW($B$3,$R$37,$R$38,$R$40,$R$41,$R$42,$Q155,EX$2,EX$4,EX$3)</f>
        <v>125660</v>
      </c>
      <c r="EY155" s="15">
        <f ca="1">EO155-ET155</f>
        <v>0.66180273348944674</v>
      </c>
      <c r="EZ155" s="15">
        <f ca="1">EP155-EU155</f>
        <v>0</v>
      </c>
      <c r="FA155" s="15">
        <f ca="1">EQ155-EV155</f>
        <v>2.4936108605917156</v>
      </c>
      <c r="FB155" s="15">
        <f ca="1">IF(AND(ER155&lt;&gt;0,EW155&lt;&gt;0),-1*EY155*ER155,0)</f>
        <v>-72677.852586344059</v>
      </c>
      <c r="FC155" s="15">
        <f ca="1">IF(AND(ER155&lt;&gt;0,EW155&lt;&gt;0,ES155&lt;&gt;0,EX155&lt;&gt;0),EZ155/EU155*$AC155,)</f>
        <v>0</v>
      </c>
      <c r="FD155" s="15">
        <f ca="1">IF(AND(ES155&lt;&gt;0,EX155&lt;&gt;0),FA155*EK155*ES155,)</f>
        <v>33143.141787537294</v>
      </c>
      <c r="FE155" s="15">
        <f ca="1">IF(AND(ER155&lt;&gt;0,EW155&lt;&gt;0,ES155&lt;&gt;0,EX155&lt;&gt;0),$AM155-FB155-FC155-FD155-FH155,)</f>
        <v>-2039.0770804250278</v>
      </c>
      <c r="FF155" s="15">
        <f ca="1">IF(OR(ER155=0,EW155=0,ES155=0,EX155=0),$AM155-FB155-FC155-FD155-FH155,)</f>
        <v>0</v>
      </c>
      <c r="FG155" s="15">
        <f ca="1">SUM(FB155:FF155)</f>
        <v>-41573.787879231793</v>
      </c>
      <c r="FH155" s="15">
        <f ca="1">IF($V155&lt;&gt;0,IF($V155&gt;0,$W155/$V155,-$W155/$V155))*$AH155</f>
        <v>55891.787879231793</v>
      </c>
      <c r="FI155" s="15">
        <f ca="1">SUM(FG155:FH155)</f>
        <v>14318</v>
      </c>
      <c r="FJ155" s="20"/>
      <c r="FK155" s="85">
        <f ca="1">BL155+CK155+DJ155+EI155+FH155</f>
        <v>439917.41679586377</v>
      </c>
      <c r="FL155" s="21"/>
      <c r="FM155" s="22"/>
      <c r="FN155" s="104">
        <f ca="1">_xll.DBRW($B$3,$R$37,$R$38,$R$40,$R$41,$R$42,$Q155,FN$2,FN$4,FN$3)</f>
        <v>536422</v>
      </c>
      <c r="FO155" s="105">
        <f ca="1">IF(U155&lt;&gt;0,FN155/U155,0)</f>
        <v>9.6076775162342309E-2</v>
      </c>
      <c r="FP155" s="104">
        <f ca="1">_xll.DBRW($B$3,$R$37,$R$38,$R$40,$R$41,$R$42,$Q155,FP$2,FP$4,FP$3)</f>
        <v>643979</v>
      </c>
      <c r="FQ155" s="105">
        <f ca="1">IF(V155&lt;&gt;0,FP155/V155,0)</f>
        <v>0.1059988237697275</v>
      </c>
      <c r="FR155" s="86">
        <f ca="1">FN155-FP155</f>
        <v>-107557</v>
      </c>
      <c r="FS155" s="103">
        <f ca="1">(FO155-FQ155)*100</f>
        <v>-0.99220486073851866</v>
      </c>
      <c r="FT155" s="23"/>
      <c r="FV155" s="37"/>
      <c r="FW155" s="37"/>
      <c r="FX155" s="37"/>
      <c r="FY155" s="37"/>
      <c r="FZ155" s="37"/>
      <c r="GA155" s="37"/>
      <c r="GB155" s="37"/>
      <c r="GC155" s="37"/>
      <c r="GD155" s="37"/>
      <c r="GE155" s="37"/>
      <c r="GF155" s="37"/>
      <c r="GG155" s="37"/>
      <c r="GH155" s="37"/>
    </row>
    <row r="156" spans="1:190" ht="15" hidden="1" customHeight="1" x14ac:dyDescent="0.25">
      <c r="A156">
        <f ca="1">IF(ROW()=ROW($A$60),0,1)</f>
        <v>1</v>
      </c>
      <c r="D156" s="30"/>
      <c r="E156" s="30"/>
      <c r="F156" s="30">
        <f ca="1">IF(A156&lt;&gt;0,IF((AO156+BN156+CM156+DL156+EK156)&lt;&gt;0,ROUND((1-(AO156+BN156+CM156+DL156+EK156))-FO156,5),"VERIF. ELIGIBILITE PMM"),"CHECK "&amp;D141)</f>
        <v>0</v>
      </c>
      <c r="G156" s="30"/>
      <c r="H156" s="30"/>
      <c r="I156" s="30"/>
      <c r="J156" s="30">
        <f ca="1">IF(A156&lt;&gt;0,IF((AP156+BO156+CN156+DM156+EL156)&lt;&gt;0,ROUND((1-(AP156+BO156+CN156+DM156+EL156))-FQ156,5),"VERIF. ELIGIBILITE PMM"),"CHECK "&amp;D142)</f>
        <v>0</v>
      </c>
      <c r="K156" s="30">
        <f ca="1">IF(A156&lt;&gt;0,ROUND(W156+AR156+BQ156+CP156+DO156+EN156+FK156-FR156,5),"CHECK ")</f>
        <v>0</v>
      </c>
      <c r="L156" s="4"/>
      <c r="M156" s="9"/>
      <c r="N156" s="10"/>
      <c r="O156" s="9"/>
      <c r="P156" s="11"/>
      <c r="Q156" s="130" t="s">
        <v>286</v>
      </c>
      <c r="R156" s="130"/>
      <c r="S156" s="12"/>
      <c r="T156" s="13"/>
      <c r="U156" s="84">
        <f ca="1">_xll.DBRW($B$3,$R$37,$R$38,$R$40,$R$41,$R$42,$Q156,U$2,U$4,U$3)</f>
        <v>2978285.1500000004</v>
      </c>
      <c r="V156" s="84">
        <f ca="1">_xll.DBRW($B$3,$R$37,$R$38,$R$40,$R$41,$R$42,$Q156,V$2,V$4,V$3)</f>
        <v>3452021.48</v>
      </c>
      <c r="W156" s="85">
        <f ca="1">U156-V156</f>
        <v>-473736.32999999961</v>
      </c>
      <c r="X156" s="106">
        <f ca="1">IF(V156&lt;&gt;0,W156/V156,0)</f>
        <v>-0.13723446761403107</v>
      </c>
      <c r="Y156" s="15">
        <f ca="1">_xll.DBRW($B$3,$R$37,$R$38,$R$40,$R$41,$R$42,$Q156,Y$2,Y$4,Y$3)</f>
        <v>-1560252.21</v>
      </c>
      <c r="Z156" s="15">
        <f ca="1">_xll.DBRW($B$3,$R$37,$R$38,$R$40,$R$41,$R$42,$Q156,Z$2,Z$4,Z$3)</f>
        <v>-677546.93000000017</v>
      </c>
      <c r="AA156" s="15">
        <f ca="1">_xll.DBRW($B$3,$R$37,$R$38,$R$40,$R$41,$R$42,$Q156,AA$2,AA$4,AA$3)</f>
        <v>0</v>
      </c>
      <c r="AB156" s="15">
        <f ca="1">_xll.DBRW($B$3,$R$37,$R$38,$R$40,$R$41,$R$42,$Q156,AB$2,AB$4,AB$3)</f>
        <v>-2372.2900000000009</v>
      </c>
      <c r="AC156" s="15">
        <f ca="1">_xll.DBRW($B$3,$R$37,$R$38,$R$40,$R$41,$R$42,$Q156,AC$2,AC$4,AC$3)</f>
        <v>-793703.76000000024</v>
      </c>
      <c r="AD156" s="15">
        <f ca="1">_xll.DBRW($B$3,$R$37,$R$38,$R$40,$R$41,$R$42,$Q156,AD$2,AD$4,AD$3)</f>
        <v>-1773816.0499999998</v>
      </c>
      <c r="AE156" s="15">
        <f ca="1">_xll.DBRW($B$3,$R$37,$R$38,$R$40,$R$41,$R$42,$Q156,AE$2,AE$4,AE$3)</f>
        <v>-752788.59000000008</v>
      </c>
      <c r="AF156" s="15">
        <f ca="1">_xll.DBRW($B$3,$R$37,$R$38,$R$40,$R$41,$R$42,$Q156,AF$2,AF$4,AF$3)</f>
        <v>0</v>
      </c>
      <c r="AG156" s="15">
        <f ca="1">_xll.DBRW($B$3,$R$37,$R$38,$R$40,$R$41,$R$42,$Q156,AG$2,AG$4,AG$3)</f>
        <v>-3040.4700000000003</v>
      </c>
      <c r="AH156" s="15">
        <f ca="1">_xll.DBRW($B$3,$R$37,$R$38,$R$40,$R$41,$R$42,$Q156,AH$2,AH$4,AH$3)</f>
        <v>-659628.89999999991</v>
      </c>
      <c r="AI156" s="15">
        <f ca="1">Y156-AD156</f>
        <v>213563.83999999985</v>
      </c>
      <c r="AJ156" s="15">
        <f ca="1">Z156-AE156</f>
        <v>75241.659999999916</v>
      </c>
      <c r="AK156" s="15">
        <f ca="1">AA156-AF156</f>
        <v>0</v>
      </c>
      <c r="AL156" s="15">
        <f ca="1">AB156-AG156</f>
        <v>668.17999999999938</v>
      </c>
      <c r="AM156" s="15">
        <f ca="1">AC156-AH156</f>
        <v>-134074.86000000034</v>
      </c>
      <c r="AN156" s="20"/>
      <c r="AO156" s="16">
        <f ca="1">_xll.DBRW($B$3,$R$37,$R$38,$R$40,$R$41,$R$42,$Q156,AO$2,AO$4,AO$3)</f>
        <v>0.52387603315955145</v>
      </c>
      <c r="AP156" s="16">
        <f ca="1">_xll.DBRW($B$3,$R$37,$R$38,$R$40,$R$41,$R$42,$Q156,AP$2,AP$4,AP$3)</f>
        <v>0.51384849725790249</v>
      </c>
      <c r="AQ156" s="17">
        <f ca="1">-(AO156-AP156)*100</f>
        <v>-1.0027535901648954</v>
      </c>
      <c r="AR156" s="14">
        <f ca="1">$Y156-$AD156-BL156</f>
        <v>-29864.861266973661</v>
      </c>
      <c r="AS156" s="18">
        <f ca="1">_xll.DBRW($B$3,$R$37,$R$38,$R$40,$R$41,$R$42,$Q156,AS$2,AS$4,AS$3)</f>
        <v>24.984282622637384</v>
      </c>
      <c r="AT156" s="19">
        <f ca="1">_xll.DBRW($B$3,$R$37,$R$38,$R$40,$R$41,$R$42,$Q156,AT$2,AT$4,AT$3)</f>
        <v>1.1625777138699851</v>
      </c>
      <c r="AU156" s="18">
        <f ca="1">_xll.DBRW($B$3,$R$37,$R$38,$R$40,$R$41,$R$42,$Q156,AU$2,AU$4,AU$3)</f>
        <v>55.44473947190685</v>
      </c>
      <c r="AV156" s="15">
        <f ca="1">_xll.DBRW($B$3,$R$37,$R$38,$R$40,$R$41,$R$42,$Q156,AV$2,AV$4,AV$3)</f>
        <v>62449.35</v>
      </c>
      <c r="AW156" s="15">
        <f ca="1">_xll.DBRW($B$3,$R$37,$R$38,$R$40,$R$41,$R$42,$Q156,AW$2,AW$4,AW$3)</f>
        <v>53716.28</v>
      </c>
      <c r="AX156" s="18">
        <f ca="1">_xll.DBRW($B$3,$R$37,$R$38,$R$40,$R$41,$R$42,$Q156,AX$2,AX$4,AX$3)</f>
        <v>24.455108090654871</v>
      </c>
      <c r="AY156" s="19">
        <f ca="1">_xll.DBRW($B$3,$R$37,$R$38,$R$40,$R$41,$R$42,$Q156,AY$2,AY$4,AY$3)</f>
        <v>1.157499865552768</v>
      </c>
      <c r="AZ156" s="18">
        <f ca="1">_xll.DBRW($B$3,$R$37,$R$38,$R$40,$R$41,$R$42,$Q156,AZ$2,AZ$4,AZ$3)</f>
        <v>55.087802101334439</v>
      </c>
      <c r="BA156" s="15">
        <f ca="1">_xll.DBRW($B$3,$R$37,$R$38,$R$40,$R$41,$R$42,$Q156,BA$2,BA$4,BA$3)</f>
        <v>72533.56</v>
      </c>
      <c r="BB156" s="15">
        <f ca="1">_xll.DBRW($B$3,$R$37,$R$38,$R$40,$R$41,$R$42,$Q156,BB$2,BB$4,BB$3)</f>
        <v>62663.99</v>
      </c>
      <c r="BC156" s="18">
        <f ca="1">AS156-AX156</f>
        <v>0.52917453198251252</v>
      </c>
      <c r="BD156" s="18">
        <f ca="1">AT156-AY156</f>
        <v>5.0778483172171374E-3</v>
      </c>
      <c r="BE156" s="18">
        <f ca="1">AU156-AZ156</f>
        <v>0.35693737057241037</v>
      </c>
      <c r="BF156" s="15">
        <f ca="1">IF(AND(AV156&lt;&gt;0,BA156&lt;&gt;0),-1*BC156*AV156,0)</f>
        <v>-33046.605558862117</v>
      </c>
      <c r="BG156" s="15">
        <f ca="1">IF(AND(AV156&lt;&gt;0,BA156&lt;&gt;0,AW156&lt;&gt;0,BB156&lt;&gt;0),BD156/AY156*$Y156,)</f>
        <v>-6844.6868071118915</v>
      </c>
      <c r="BH156" s="15">
        <f ca="1">IF(AND(AW156&lt;&gt;0,BB156&lt;&gt;0),BE156*AO156*AW156,)</f>
        <v>10044.457356488663</v>
      </c>
      <c r="BI156" s="15">
        <f ca="1">IF(AND(AV156&lt;&gt;0,BA156&lt;&gt;0,AW156&lt;&gt;0,BB156&lt;&gt;0),$AI156-BF156-BG156-BH156-BL156,)</f>
        <v>-18.026257488294505</v>
      </c>
      <c r="BJ156" s="15">
        <f ca="1">IF(OR(AV156=0,BA156=0,AW156=0,BB156=0),$AI156-BF156-BG156-BH156-BL156,)</f>
        <v>0</v>
      </c>
      <c r="BK156" s="15">
        <f ca="1">SUM(BF156:BJ156)</f>
        <v>-29864.861266973636</v>
      </c>
      <c r="BL156" s="15">
        <f ca="1">IF($V156&lt;&gt;0,IF($V156&gt;0,$W156/$V156,-$W156/$V156))*$AD156</f>
        <v>243428.70126697351</v>
      </c>
      <c r="BM156" s="15">
        <f ca="1">SUM(BK156:BL156)</f>
        <v>213563.83999999988</v>
      </c>
      <c r="BN156" s="16">
        <f ca="1">_xll.DBRW($B$3,$R$37,$R$38,$R$40,$R$41,$R$42,$Q156,BN$2,BN$4,BN$3)</f>
        <v>0.22749565467228683</v>
      </c>
      <c r="BO156" s="16">
        <f ca="1">_xll.DBRW($B$3,$R$37,$R$38,$R$40,$R$41,$R$42,$Q156,BO$2,BO$4,BO$3)</f>
        <v>0.21807181512671239</v>
      </c>
      <c r="BP156" s="17">
        <f ca="1">-(BN156-BO156)*100</f>
        <v>-0.94238395455744361</v>
      </c>
      <c r="BQ156" s="14">
        <f ca="1">$Z156-$AE156-CK156</f>
        <v>-28066.881374567209</v>
      </c>
      <c r="BR156" s="15">
        <f ca="1">_xll.DBRW($B$3,$R$37,$R$38,$R$40,$R$41,$R$42,$Q156,BR$2,BR$4,BR$3)</f>
        <v>0.78020470462517078</v>
      </c>
      <c r="BS156" s="15">
        <f ca="1">_xll.DBRW($B$3,$R$37,$R$38,$R$40,$R$41,$R$42,$Q156,BS$2,BS$4,BS$3)</f>
        <v>16.166830614480379</v>
      </c>
      <c r="BT156" s="15">
        <f ca="1">_xll.DBRW($B$3,$R$37,$R$38,$R$40,$R$41,$R$42,$Q156,BT$2,BT$4,BT$3)</f>
        <v>55.44473947190685</v>
      </c>
      <c r="BU156" s="15">
        <f ca="1">_xll.DBRW($B$3,$R$37,$R$38,$R$40,$R$41,$R$42,$Q156,BU$2,BU$4,BU$3)</f>
        <v>868422</v>
      </c>
      <c r="BV156" s="15">
        <f ca="1">_xll.DBRW($B$3,$R$37,$R$38,$R$40,$R$41,$R$42,$Q156,BV$2,BV$4,BV$3)</f>
        <v>53716.28</v>
      </c>
      <c r="BW156" s="15">
        <f ca="1">_xll.DBRW($B$3,$R$37,$R$38,$R$40,$R$41,$R$42,$Q156,BW$2,BW$4,BW$3)</f>
        <v>0.73519573110449243</v>
      </c>
      <c r="BX156" s="15">
        <f ca="1">_xll.DBRW($B$3,$R$37,$R$38,$R$40,$R$41,$R$42,$Q156,BX$2,BX$4,BX$3)</f>
        <v>16.33999829886351</v>
      </c>
      <c r="BY156" s="15">
        <f ca="1">_xll.DBRW($B$3,$R$37,$R$38,$R$40,$R$41,$R$42,$Q156,BY$2,BY$4,BY$3)</f>
        <v>55.087802101334439</v>
      </c>
      <c r="BZ156" s="15">
        <f ca="1">_xll.DBRW($B$3,$R$37,$R$38,$R$40,$R$41,$R$42,$Q156,BZ$2,BZ$4,BZ$3)</f>
        <v>1023929.49</v>
      </c>
      <c r="CA156" s="15">
        <f ca="1">_xll.DBRW($B$3,$R$37,$R$38,$R$40,$R$41,$R$42,$Q156,CA$2,CA$4,CA$3)</f>
        <v>62663.99</v>
      </c>
      <c r="CB156" s="15">
        <f ca="1">BR156-BW156</f>
        <v>4.5008973520678341E-2</v>
      </c>
      <c r="CC156" s="15">
        <f ca="1">BS156-BX156</f>
        <v>-0.1731676843831309</v>
      </c>
      <c r="CD156" s="15">
        <f ca="1">BT156-BY156</f>
        <v>0.35693737057241037</v>
      </c>
      <c r="CE156" s="15">
        <f ca="1">IF(AND(BU156&lt;&gt;0,BZ156&lt;&gt;0),-1*CB156*BU156,0)</f>
        <v>-39086.782802774527</v>
      </c>
      <c r="CF156" s="15">
        <f ca="1">IF(AND(BU156&lt;&gt;0,BZ156&lt;&gt;0,BV156&lt;&gt;0,CA156&lt;&gt;0),CC156/BX156*$Z156,)</f>
        <v>7180.4923588737392</v>
      </c>
      <c r="CG156" s="15">
        <f ca="1">IF(AND(BV156&lt;&gt;0,CA156&lt;&gt;0),CD156*BN156*BV156,)</f>
        <v>4361.8532964005935</v>
      </c>
      <c r="CH156" s="15">
        <f ca="1">IF(AND(BU156&lt;&gt;0,BZ156&lt;&gt;0,BV156&lt;&gt;0,CA156&lt;&gt;0),$AJ156-CE156-CF156-CG156-CK156,)</f>
        <v>-522.44422706701152</v>
      </c>
      <c r="CI156" s="15">
        <f ca="1">IF(OR(BU156=0,BZ156=0,BV156=0,CA156=0),$AJ156-CE156-CF156-CG156-CK156,)</f>
        <v>0</v>
      </c>
      <c r="CJ156" s="15">
        <f ca="1">SUM(CE156:CI156)</f>
        <v>-28066.881374567205</v>
      </c>
      <c r="CK156" s="15">
        <f ca="1">IF($V156&lt;&gt;0,IF($V156&gt;0,$W156/$V156,-$W156/$V156))*$AE156</f>
        <v>103308.54137456712</v>
      </c>
      <c r="CL156" s="15">
        <f ca="1">SUM(CJ156:CK156)</f>
        <v>75241.659999999916</v>
      </c>
      <c r="CM156" s="16">
        <f ca="1">_xll.DBRW($B$3,$R$37,$R$38,$R$40,$R$41,$R$42,$Q156,CM$2,CM$4,CM$3)</f>
        <v>0</v>
      </c>
      <c r="CN156" s="16">
        <f ca="1">_xll.DBRW($B$3,$R$37,$R$38,$R$40,$R$41,$R$42,$Q156,CN$2,CN$4,CN$3)</f>
        <v>0</v>
      </c>
      <c r="CO156" s="17">
        <f ca="1">-(CM156-CN156)*100</f>
        <v>0</v>
      </c>
      <c r="CP156" s="14">
        <f ca="1">$AA156-$AF156-DJ156</f>
        <v>0</v>
      </c>
      <c r="CQ156" s="15">
        <f ca="1">_xll.DBRW($B$3,$R$37,$R$38,$R$40,$R$41,$R$42,$Q156,CQ$2,CQ$4,CQ$3)</f>
        <v>0</v>
      </c>
      <c r="CR156" s="15">
        <f ca="1">_xll.DBRW($B$3,$R$37,$R$38,$R$40,$R$41,$R$42,$Q156,CR$2,CR$4,CR$3)</f>
        <v>0</v>
      </c>
      <c r="CS156" s="15">
        <f ca="1">_xll.DBRW($B$3,$R$37,$R$38,$R$40,$R$41,$R$42,$Q156,CS$2,CS$4,CS$3)</f>
        <v>0</v>
      </c>
      <c r="CT156" s="15">
        <f ca="1">_xll.DBRW($B$3,$R$37,$R$38,$R$40,$R$41,$R$42,$Q156,CT$2,CT$4,CT$3)</f>
        <v>0</v>
      </c>
      <c r="CU156" s="15">
        <f ca="1">_xll.DBRW($B$3,$R$37,$R$38,$R$40,$R$41,$R$42,$Q156,CU$2,CU$4,CU$3)</f>
        <v>0</v>
      </c>
      <c r="CV156" s="15">
        <f ca="1">_xll.DBRW($B$3,$R$37,$R$38,$R$40,$R$41,$R$42,$Q156,CV$2,CV$4,CV$3)</f>
        <v>0</v>
      </c>
      <c r="CW156" s="15">
        <f ca="1">_xll.DBRW($B$3,$R$37,$R$38,$R$40,$R$41,$R$42,$Q156,CW$2,CW$4,CW$3)</f>
        <v>0</v>
      </c>
      <c r="CX156" s="15">
        <f ca="1">_xll.DBRW($B$3,$R$37,$R$38,$R$40,$R$41,$R$42,$Q156,CX$2,CX$4,CX$3)</f>
        <v>0</v>
      </c>
      <c r="CY156" s="15">
        <f ca="1">_xll.DBRW($B$3,$R$37,$R$38,$R$40,$R$41,$R$42,$Q156,CY$2,CY$4,CY$3)</f>
        <v>0</v>
      </c>
      <c r="CZ156" s="15">
        <f ca="1">_xll.DBRW($B$3,$R$37,$R$38,$R$40,$R$41,$R$42,$Q156,CZ$2,CZ$4,CZ$3)</f>
        <v>0</v>
      </c>
      <c r="DA156" s="15">
        <f ca="1">CQ156-CV156</f>
        <v>0</v>
      </c>
      <c r="DB156" s="15">
        <f ca="1">CR156-CW156</f>
        <v>0</v>
      </c>
      <c r="DC156" s="15">
        <f ca="1">CS156-CX156</f>
        <v>0</v>
      </c>
      <c r="DD156" s="15">
        <f ca="1">IF(AND(CT156&lt;&gt;0,CY156&lt;&gt;0),-1*DA156*CT156,0)</f>
        <v>0</v>
      </c>
      <c r="DE156" s="15">
        <f ca="1">IF(AND(CT156&lt;&gt;0,CY156&lt;&gt;0,CU156&lt;&gt;0,CZ156&lt;&gt;0),DB156/CW156*$AA156,)</f>
        <v>0</v>
      </c>
      <c r="DF156" s="15">
        <f ca="1">IF(AND(CU156&lt;&gt;0,CZ156&lt;&gt;0),DC156*CM156*CU156,)</f>
        <v>0</v>
      </c>
      <c r="DG156" s="15">
        <f ca="1">IF(AND(CT156&lt;&gt;0,CY156&lt;&gt;0,CU156&lt;&gt;0,CZ156&lt;&gt;0),$AK156-DD156-DE156-DF156-DJ156,)</f>
        <v>0</v>
      </c>
      <c r="DH156" s="15">
        <f ca="1">IF(OR(CT156=0,CY156=0,CU156=0,CZ156=0),$AK156-DD156-DE156-DF156-DJ156,)</f>
        <v>0</v>
      </c>
      <c r="DI156" s="15">
        <f ca="1">SUM(DD156:DH156)</f>
        <v>0</v>
      </c>
      <c r="DJ156" s="15">
        <f ca="1">IF($V156&lt;&gt;0,IF($V156&gt;0,$W156/$V156,-$W156/$V156))*$AF156</f>
        <v>0</v>
      </c>
      <c r="DK156" s="15">
        <f ca="1">SUM(DI156:DJ156)</f>
        <v>0</v>
      </c>
      <c r="DL156" s="16">
        <f ca="1">_xll.DBRW($B$3,$R$37,$R$38,$R$40,$R$41,$R$42,$Q156,DL$2,DL$4,DL$3)</f>
        <v>7.9652883472222267E-4</v>
      </c>
      <c r="DM156" s="16">
        <f ca="1">_xll.DBRW($B$3,$R$37,$R$38,$R$40,$R$41,$R$42,$Q156,DM$2,DM$4,DM$3)</f>
        <v>8.8077957151066154E-4</v>
      </c>
      <c r="DN156" s="17">
        <f ca="1">-(DL156-DM156)*100</f>
        <v>8.4250736788438873E-3</v>
      </c>
      <c r="DO156" s="14">
        <f ca="1">$AB156-$AG156-EI156</f>
        <v>250.9227182535663</v>
      </c>
      <c r="DP156" s="15">
        <f ca="1">_xll.DBRW($B$3,$R$37,$R$38,$R$40,$R$41,$R$42,$Q156,DP$2,DP$4,DP$3)</f>
        <v>0</v>
      </c>
      <c r="DQ156" s="15">
        <f ca="1">_xll.DBRW($B$3,$R$37,$R$38,$R$40,$R$41,$R$42,$Q156,DQ$2,DQ$4,DQ$3)</f>
        <v>0</v>
      </c>
      <c r="DR156" s="15">
        <f ca="1">_xll.DBRW($B$3,$R$37,$R$38,$R$40,$R$41,$R$42,$Q156,DR$2,DR$4,DR$3)</f>
        <v>0</v>
      </c>
      <c r="DS156" s="15">
        <f ca="1">_xll.DBRW($B$3,$R$37,$R$38,$R$40,$R$41,$R$42,$Q156,DS$2,DS$4,DS$3)</f>
        <v>0</v>
      </c>
      <c r="DT156" s="15">
        <f ca="1">_xll.DBRW($B$3,$R$37,$R$38,$R$40,$R$41,$R$42,$Q156,DT$2,DT$4,DT$3)</f>
        <v>0</v>
      </c>
      <c r="DU156" s="15">
        <f ca="1">_xll.DBRW($B$3,$R$37,$R$38,$R$40,$R$41,$R$42,$Q156,DU$2,DU$4,DU$3)</f>
        <v>0</v>
      </c>
      <c r="DV156" s="15">
        <f ca="1">_xll.DBRW($B$3,$R$37,$R$38,$R$40,$R$41,$R$42,$Q156,DV$2,DV$4,DV$3)</f>
        <v>0</v>
      </c>
      <c r="DW156" s="15">
        <f ca="1">_xll.DBRW($B$3,$R$37,$R$38,$R$40,$R$41,$R$42,$Q156,DW$2,DW$4,DW$3)</f>
        <v>0</v>
      </c>
      <c r="DX156" s="15">
        <f ca="1">_xll.DBRW($B$3,$R$37,$R$38,$R$40,$R$41,$R$42,$Q156,DX$2,DX$4,DX$3)</f>
        <v>0</v>
      </c>
      <c r="DY156" s="15">
        <f ca="1">_xll.DBRW($B$3,$R$37,$R$38,$R$40,$R$41,$R$42,$Q156,DY$2,DY$4,DY$3)</f>
        <v>0</v>
      </c>
      <c r="DZ156" s="15">
        <f ca="1">DP156-DU156</f>
        <v>0</v>
      </c>
      <c r="EA156" s="15">
        <f ca="1">DQ156-DV156</f>
        <v>0</v>
      </c>
      <c r="EB156" s="15">
        <f ca="1">DR156-DW156</f>
        <v>0</v>
      </c>
      <c r="EC156" s="15">
        <f ca="1">IF(AND(DS156&lt;&gt;0,DX156&lt;&gt;0),-1*DZ156*DS156,0)</f>
        <v>0</v>
      </c>
      <c r="ED156" s="15">
        <f ca="1">IF(AND(DS156&lt;&gt;0,DX156&lt;&gt;0,DT156&lt;&gt;0,DY156&lt;&gt;0),EA156/DV156*$AB156,)</f>
        <v>0</v>
      </c>
      <c r="EE156" s="15">
        <f ca="1">IF(AND(DT156&lt;&gt;0,DY156&lt;&gt;0),EB156*DL156*DT156,)</f>
        <v>0</v>
      </c>
      <c r="EF156" s="15">
        <f ca="1">IF(AND(DS156&lt;&gt;0,DX156&lt;&gt;0,DT156&lt;&gt;0,DY156&lt;&gt;0),$AL156-EC156-ED156-EE156-EI156,)</f>
        <v>0</v>
      </c>
      <c r="EG156" s="15">
        <f ca="1">IF(OR(DS156=0,DX156=0,DT156=0,DY156=0),$AL156-EC156-ED156-EE156-EI156,)</f>
        <v>250.9227182535663</v>
      </c>
      <c r="EH156" s="15">
        <f ca="1">SUM(EC156:EG156)</f>
        <v>250.9227182535663</v>
      </c>
      <c r="EI156" s="15">
        <f ca="1">IF($V156&lt;&gt;0,IF($V156&gt;0,$W156/$V156,-$W156/$V156))*$AG156</f>
        <v>417.25728174643308</v>
      </c>
      <c r="EJ156" s="15">
        <f ca="1">SUM(EH156:EI156)</f>
        <v>668.17999999999938</v>
      </c>
      <c r="EK156" s="16">
        <f ca="1">_xll.DBRW($B$3,$R$37,$R$38,$R$40,$R$41,$R$42,$Q156,EK$2,EK$4,EK$3)</f>
        <v>0.26649690007016286</v>
      </c>
      <c r="EL156" s="16">
        <f ca="1">_xll.DBRW($B$3,$R$37,$R$38,$R$40,$R$41,$R$42,$Q156,EL$2,EL$4,EL$3)</f>
        <v>0.19108481908982791</v>
      </c>
      <c r="EM156" s="17">
        <f ca="1">-(EK156-EL156)*100</f>
        <v>-7.5412080980334943</v>
      </c>
      <c r="EN156" s="14">
        <f ca="1">$AC156-$AH156-FH156</f>
        <v>-224598.68091432925</v>
      </c>
      <c r="EO156" s="15">
        <f ca="1">_xll.DBRW($B$3,$R$37,$R$38,$R$40,$R$41,$R$42,$Q156,EO$2,EO$4,EO$3)</f>
        <v>14.775851194460975</v>
      </c>
      <c r="EP156" s="15">
        <f ca="1">_xll.DBRW($B$3,$R$37,$R$38,$R$40,$R$41,$R$42,$Q156,EP$2,EP$4,EP$3)</f>
        <v>1</v>
      </c>
      <c r="EQ156" s="15">
        <f ca="1">_xll.DBRW($B$3,$R$37,$R$38,$R$40,$R$41,$R$42,$Q156,EQ$2,EQ$4,EQ$3)</f>
        <v>55.44473947190685</v>
      </c>
      <c r="ER156" s="15">
        <f ca="1">_xll.DBRW($B$3,$R$37,$R$38,$R$40,$R$41,$R$42,$Q156,ER$2,ER$4,ER$3)</f>
        <v>53716.28</v>
      </c>
      <c r="ES156" s="15">
        <f ca="1">_xll.DBRW($B$3,$R$37,$R$38,$R$40,$R$41,$R$42,$Q156,ES$2,ES$4,ES$3)</f>
        <v>53716.28</v>
      </c>
      <c r="ET156" s="15">
        <f ca="1">_xll.DBRW($B$3,$R$37,$R$38,$R$40,$R$41,$R$42,$Q156,ET$2,ET$4,ET$3)</f>
        <v>10.526442698589733</v>
      </c>
      <c r="EU156" s="15">
        <f ca="1">_xll.DBRW($B$3,$R$37,$R$38,$R$40,$R$41,$R$42,$Q156,EU$2,EU$4,EU$3)</f>
        <v>1</v>
      </c>
      <c r="EV156" s="15">
        <f ca="1">_xll.DBRW($B$3,$R$37,$R$38,$R$40,$R$41,$R$42,$Q156,EV$2,EV$4,EV$3)</f>
        <v>55.087802101334439</v>
      </c>
      <c r="EW156" s="15">
        <f ca="1">_xll.DBRW($B$3,$R$37,$R$38,$R$40,$R$41,$R$42,$Q156,EW$2,EW$4,EW$3)</f>
        <v>62663.99</v>
      </c>
      <c r="EX156" s="15">
        <f ca="1">_xll.DBRW($B$3,$R$37,$R$38,$R$40,$R$41,$R$42,$Q156,EX$2,EX$4,EX$3)</f>
        <v>62663.99</v>
      </c>
      <c r="EY156" s="15">
        <f ca="1">EO156-ET156</f>
        <v>4.2494084958712417</v>
      </c>
      <c r="EZ156" s="15">
        <f ca="1">EP156-EU156</f>
        <v>0</v>
      </c>
      <c r="FA156" s="15">
        <f ca="1">EQ156-EV156</f>
        <v>0.35693737057241037</v>
      </c>
      <c r="FB156" s="15">
        <f ca="1">IF(AND(ER156&lt;&gt;0,EW156&lt;&gt;0),-1*EY156*ER156,0)</f>
        <v>-228262.41659859844</v>
      </c>
      <c r="FC156" s="15">
        <f ca="1">IF(AND(ER156&lt;&gt;0,EW156&lt;&gt;0,ES156&lt;&gt;0,EX156&lt;&gt;0),EZ156/EU156*$AC156,)</f>
        <v>0</v>
      </c>
      <c r="FD156" s="15">
        <f ca="1">IF(AND(ES156&lt;&gt;0,EX156&lt;&gt;0),FA156*EK156*ES156,)</f>
        <v>5109.6377367122686</v>
      </c>
      <c r="FE156" s="15">
        <f ca="1">IF(AND(ER156&lt;&gt;0,EW156&lt;&gt;0,ES156&lt;&gt;0,EX156&lt;&gt;0),$AM156-FB156-FC156-FD156-FH156,)</f>
        <v>-1445.9020524430816</v>
      </c>
      <c r="FF156" s="15">
        <f ca="1">IF(OR(ER156=0,EW156=0,ES156=0,EX156=0),$AM156-FB156-FC156-FD156-FH156,)</f>
        <v>0</v>
      </c>
      <c r="FG156" s="15">
        <f ca="1">SUM(FB156:FF156)</f>
        <v>-224598.68091432925</v>
      </c>
      <c r="FH156" s="15">
        <f ca="1">IF($V156&lt;&gt;0,IF($V156&gt;0,$W156/$V156,-$W156/$V156))*$AH156</f>
        <v>90523.820914328928</v>
      </c>
      <c r="FI156" s="15">
        <f ca="1">SUM(FG156:FH156)</f>
        <v>-134074.86000000034</v>
      </c>
      <c r="FJ156" s="20"/>
      <c r="FK156" s="85">
        <f ca="1">BL156+CK156+DJ156+EI156+FH156</f>
        <v>437678.32083761599</v>
      </c>
      <c r="FL156" s="21"/>
      <c r="FM156" s="22"/>
      <c r="FN156" s="104">
        <f ca="1">_xll.DBRW($B$3,$R$37,$R$38,$R$40,$R$41,$R$42,$Q156,FN$2,FN$4,FN$3)</f>
        <v>-55590.040000000117</v>
      </c>
      <c r="FO156" s="105">
        <f ca="1">IF(U156&lt;&gt;0,FN156/U156,0)</f>
        <v>-1.8665116736723518E-2</v>
      </c>
      <c r="FP156" s="104">
        <f ca="1">_xll.DBRW($B$3,$R$37,$R$38,$R$40,$R$41,$R$42,$Q156,FP$2,FP$4,FP$3)</f>
        <v>262747.46999999962</v>
      </c>
      <c r="FQ156" s="105">
        <f ca="1">IF(V156&lt;&gt;0,FP156/V156,0)</f>
        <v>7.6114088954046602E-2</v>
      </c>
      <c r="FR156" s="86">
        <f ca="1">FN156-FP156</f>
        <v>-318337.50999999972</v>
      </c>
      <c r="FS156" s="103">
        <f ca="1">(FO156-FQ156)*100</f>
        <v>-9.4779205690770105</v>
      </c>
      <c r="FT156" s="23"/>
      <c r="FV156" s="37"/>
      <c r="FW156" s="37"/>
      <c r="FX156" s="37"/>
      <c r="FY156" s="37"/>
      <c r="FZ156" s="37"/>
      <c r="GA156" s="37"/>
      <c r="GB156" s="37"/>
      <c r="GC156" s="37"/>
      <c r="GD156" s="37"/>
      <c r="GE156" s="37"/>
      <c r="GF156" s="37"/>
      <c r="GG156" s="37"/>
      <c r="GH156" s="37"/>
    </row>
    <row r="157" spans="1:190" ht="15" hidden="1" customHeight="1" x14ac:dyDescent="0.25">
      <c r="A157">
        <f ca="1">IF(ROW()=ROW($A$60),0,1)</f>
        <v>1</v>
      </c>
      <c r="D157" s="30"/>
      <c r="E157" s="30"/>
      <c r="F157" s="30">
        <f ca="1">IF(A157&lt;&gt;0,IF((AO157+BN157+CM157+DL157+EK157)&lt;&gt;0,ROUND((1-(AO157+BN157+CM157+DL157+EK157))-FO157,5),"VERIF. ELIGIBILITE PMM"),"CHECK "&amp;D142)</f>
        <v>0</v>
      </c>
      <c r="G157" s="30"/>
      <c r="H157" s="30"/>
      <c r="I157" s="30"/>
      <c r="J157" s="30">
        <f ca="1">IF(A157&lt;&gt;0,IF((AP157+BO157+CN157+DM157+EL157)&lt;&gt;0,ROUND((1-(AP157+BO157+CN157+DM157+EL157))-FQ157,5),"VERIF. ELIGIBILITE PMM"),"CHECK "&amp;D143)</f>
        <v>0</v>
      </c>
      <c r="K157" s="30">
        <f ca="1">IF(A157&lt;&gt;0,ROUND(W157+AR157+BQ157+CP157+DO157+EN157+FK157-FR157,5),"CHECK ")</f>
        <v>0</v>
      </c>
      <c r="L157" s="4"/>
      <c r="M157" s="9"/>
      <c r="N157" s="10"/>
      <c r="O157" s="9"/>
      <c r="P157" s="11"/>
      <c r="Q157" s="130" t="s">
        <v>519</v>
      </c>
      <c r="R157" s="130"/>
      <c r="S157" s="12"/>
      <c r="T157" s="13"/>
      <c r="U157" s="84">
        <f ca="1">_xll.DBRW($B$3,$R$37,$R$38,$R$40,$R$41,$R$42,$Q157,U$2,U$4,U$3)</f>
        <v>2204144.4500000002</v>
      </c>
      <c r="V157" s="84">
        <f ca="1">_xll.DBRW($B$3,$R$37,$R$38,$R$40,$R$41,$R$42,$Q157,V$2,V$4,V$3)</f>
        <v>2664879.4300000002</v>
      </c>
      <c r="W157" s="85">
        <f ca="1">U157-V157</f>
        <v>-460734.98</v>
      </c>
      <c r="X157" s="106">
        <f ca="1">IF(V157&lt;&gt;0,W157/V157,0)</f>
        <v>-0.17289149175503221</v>
      </c>
      <c r="Y157" s="15">
        <f ca="1">_xll.DBRW($B$3,$R$37,$R$38,$R$40,$R$41,$R$42,$Q157,Y$2,Y$4,Y$3)</f>
        <v>-981324.22999999986</v>
      </c>
      <c r="Z157" s="15">
        <f ca="1">_xll.DBRW($B$3,$R$37,$R$38,$R$40,$R$41,$R$42,$Q157,Z$2,Z$4,Z$3)</f>
        <v>-251199.61999999994</v>
      </c>
      <c r="AA157" s="15">
        <f ca="1">_xll.DBRW($B$3,$R$37,$R$38,$R$40,$R$41,$R$42,$Q157,AA$2,AA$4,AA$3)</f>
        <v>0</v>
      </c>
      <c r="AB157" s="15">
        <f ca="1">_xll.DBRW($B$3,$R$37,$R$38,$R$40,$R$41,$R$42,$Q157,AB$2,AB$4,AB$3)</f>
        <v>-2282.1999999999998</v>
      </c>
      <c r="AC157" s="15">
        <f ca="1">_xll.DBRW($B$3,$R$37,$R$38,$R$40,$R$41,$R$42,$Q157,AC$2,AC$4,AC$3)</f>
        <v>-759522.57000000018</v>
      </c>
      <c r="AD157" s="15">
        <f ca="1">_xll.DBRW($B$3,$R$37,$R$38,$R$40,$R$41,$R$42,$Q157,AD$2,AD$4,AD$3)</f>
        <v>-1178652.1399999999</v>
      </c>
      <c r="AE157" s="15">
        <f ca="1">_xll.DBRW($B$3,$R$37,$R$38,$R$40,$R$41,$R$42,$Q157,AE$2,AE$4,AE$3)</f>
        <v>-296457.3899999999</v>
      </c>
      <c r="AF157" s="15">
        <f ca="1">_xll.DBRW($B$3,$R$37,$R$38,$R$40,$R$41,$R$42,$Q157,AF$2,AF$4,AF$3)</f>
        <v>0</v>
      </c>
      <c r="AG157" s="15">
        <f ca="1">_xll.DBRW($B$3,$R$37,$R$38,$R$40,$R$41,$R$42,$Q157,AG$2,AG$4,AG$3)</f>
        <v>-3631.3600000000006</v>
      </c>
      <c r="AH157" s="15">
        <f ca="1">_xll.DBRW($B$3,$R$37,$R$38,$R$40,$R$41,$R$42,$Q157,AH$2,AH$4,AH$3)</f>
        <v>-783832.13</v>
      </c>
      <c r="AI157" s="15">
        <f ca="1">Y157-AD157</f>
        <v>197327.91000000003</v>
      </c>
      <c r="AJ157" s="15">
        <f ca="1">Z157-AE157</f>
        <v>45257.76999999996</v>
      </c>
      <c r="AK157" s="15">
        <f ca="1">AA157-AF157</f>
        <v>0</v>
      </c>
      <c r="AL157" s="15">
        <f ca="1">AB157-AG157</f>
        <v>1349.1600000000008</v>
      </c>
      <c r="AM157" s="15">
        <f ca="1">AC157-AH157</f>
        <v>24309.559999999823</v>
      </c>
      <c r="AN157" s="20"/>
      <c r="AO157" s="16">
        <f ca="1">_xll.DBRW($B$3,$R$37,$R$38,$R$40,$R$41,$R$42,$Q157,AO$2,AO$4,AO$3)</f>
        <v>0.44521774877322579</v>
      </c>
      <c r="AP157" s="16">
        <f ca="1">_xll.DBRW($B$3,$R$37,$R$38,$R$40,$R$41,$R$42,$Q157,AP$2,AP$4,AP$3)</f>
        <v>0.44229098199763561</v>
      </c>
      <c r="AQ157" s="17">
        <f ca="1">-(AO157-AP157)*100</f>
        <v>-0.29267667755901727</v>
      </c>
      <c r="AR157" s="14">
        <f ca="1">$Y157-$AD157-BL157</f>
        <v>-6451.01674486103</v>
      </c>
      <c r="AS157" s="18">
        <f ca="1">_xll.DBRW($B$3,$R$37,$R$38,$R$40,$R$41,$R$42,$Q157,AS$2,AS$4,AS$3)</f>
        <v>23.405582760292727</v>
      </c>
      <c r="AT157" s="19">
        <f ca="1">_xll.DBRW($B$3,$R$37,$R$38,$R$40,$R$41,$R$42,$Q157,AT$2,AT$4,AT$3)</f>
        <v>1.2510993800144248</v>
      </c>
      <c r="AU157" s="18">
        <f ca="1">_xll.DBRW($B$3,$R$37,$R$38,$R$40,$R$41,$R$42,$Q157,AU$2,AU$4,AU$3)</f>
        <v>65.771659285743922</v>
      </c>
      <c r="AV157" s="15">
        <f ca="1">_xll.DBRW($B$3,$R$37,$R$38,$R$40,$R$41,$R$42,$Q157,AV$2,AV$4,AV$3)</f>
        <v>41926.93</v>
      </c>
      <c r="AW157" s="15">
        <f ca="1">_xll.DBRW($B$3,$R$37,$R$38,$R$40,$R$41,$R$42,$Q157,AW$2,AW$4,AW$3)</f>
        <v>33512.07</v>
      </c>
      <c r="AX157" s="18">
        <f ca="1">_xll.DBRW($B$3,$R$37,$R$38,$R$40,$R$41,$R$42,$Q157,AX$2,AX$4,AX$3)</f>
        <v>23.074684983598232</v>
      </c>
      <c r="AY157" s="19">
        <f ca="1">_xll.DBRW($B$3,$R$37,$R$38,$R$40,$R$41,$R$42,$Q157,AY$2,AY$4,AY$3)</f>
        <v>1.220000119420809</v>
      </c>
      <c r="AZ157" s="18">
        <f ca="1">_xll.DBRW($B$3,$R$37,$R$38,$R$40,$R$41,$R$42,$Q157,AZ$2,AZ$4,AZ$3)</f>
        <v>63.648411524108091</v>
      </c>
      <c r="BA157" s="15">
        <f ca="1">_xll.DBRW($B$3,$R$37,$R$38,$R$40,$R$41,$R$42,$Q157,BA$2,BA$4,BA$3)</f>
        <v>51079.88</v>
      </c>
      <c r="BB157" s="15">
        <f ca="1">_xll.DBRW($B$3,$R$37,$R$38,$R$40,$R$41,$R$42,$Q157,BB$2,BB$4,BB$3)</f>
        <v>41868.75</v>
      </c>
      <c r="BC157" s="18">
        <f ca="1">AS157-AX157</f>
        <v>0.3308977766944956</v>
      </c>
      <c r="BD157" s="18">
        <f ca="1">AT157-AY157</f>
        <v>3.1099260593615785E-2</v>
      </c>
      <c r="BE157" s="18">
        <f ca="1">AU157-AZ157</f>
        <v>2.123247761635831</v>
      </c>
      <c r="BF157" s="15">
        <f ca="1">IF(AND(AV157&lt;&gt;0,BA157&lt;&gt;0),-1*BC157*AV157,0)</f>
        <v>-13873.527920625749</v>
      </c>
      <c r="BG157" s="15">
        <f ca="1">IF(AND(AV157&lt;&gt;0,BA157&lt;&gt;0,AW157&lt;&gt;0,BB157&lt;&gt;0),BD157/AY157*$Y157,)</f>
        <v>-25015.127023174296</v>
      </c>
      <c r="BH157" s="15">
        <f ca="1">IF(AND(AW157&lt;&gt;0,BB157&lt;&gt;0),BE157*AO157*AW157,)</f>
        <v>31679.21407812387</v>
      </c>
      <c r="BI157" s="15">
        <f ca="1">IF(AND(AV157&lt;&gt;0,BA157&lt;&gt;0,AW157&lt;&gt;0,BB157&lt;&gt;0),$AI157-BF157-BG157-BH157-BL157,)</f>
        <v>758.42412081517978</v>
      </c>
      <c r="BJ157" s="15">
        <f ca="1">IF(OR(AV157=0,BA157=0,AW157=0,BB157=0),$AI157-BF157-BG157-BH157-BL157,)</f>
        <v>0</v>
      </c>
      <c r="BK157" s="15">
        <f ca="1">SUM(BF157:BJ157)</f>
        <v>-6451.0167448609936</v>
      </c>
      <c r="BL157" s="15">
        <f ca="1">IF($V157&lt;&gt;0,IF($V157&gt;0,$W157/$V157,-$W157/$V157))*$AD157</f>
        <v>203778.92674486106</v>
      </c>
      <c r="BM157" s="15">
        <f ca="1">SUM(BK157:BL157)</f>
        <v>197327.91000000006</v>
      </c>
      <c r="BN157" s="16">
        <f ca="1">_xll.DBRW($B$3,$R$37,$R$38,$R$40,$R$41,$R$42,$Q157,BN$2,BN$4,BN$3)</f>
        <v>0.11396694985212968</v>
      </c>
      <c r="BO157" s="16">
        <f ca="1">_xll.DBRW($B$3,$R$37,$R$38,$R$40,$R$41,$R$42,$Q157,BO$2,BO$4,BO$3)</f>
        <v>0.11124607990238411</v>
      </c>
      <c r="BP157" s="17">
        <f ca="1">-(BN157-BO157)*100</f>
        <v>-0.27208699497455746</v>
      </c>
      <c r="BQ157" s="14">
        <f ca="1">$Z157-$AE157-CK157</f>
        <v>-5997.190398903389</v>
      </c>
      <c r="BR157" s="15">
        <f ca="1">_xll.DBRW($B$3,$R$37,$R$38,$R$40,$R$41,$R$42,$Q157,BR$2,BR$4,BR$3)</f>
        <v>0.39265401376792108</v>
      </c>
      <c r="BS157" s="15">
        <f ca="1">_xll.DBRW($B$3,$R$37,$R$38,$R$40,$R$41,$R$42,$Q157,BS$2,BS$4,BS$3)</f>
        <v>19.090077097594985</v>
      </c>
      <c r="BT157" s="15">
        <f ca="1">_xll.DBRW($B$3,$R$37,$R$38,$R$40,$R$41,$R$42,$Q157,BT$2,BT$4,BT$3)</f>
        <v>65.771659285743922</v>
      </c>
      <c r="BU157" s="15">
        <f ca="1">_xll.DBRW($B$3,$R$37,$R$38,$R$40,$R$41,$R$42,$Q157,BU$2,BU$4,BU$3)</f>
        <v>639748</v>
      </c>
      <c r="BV157" s="15">
        <f ca="1">_xll.DBRW($B$3,$R$37,$R$38,$R$40,$R$41,$R$42,$Q157,BV$2,BV$4,BV$3)</f>
        <v>33512.07</v>
      </c>
      <c r="BW157" s="15">
        <f ca="1">_xll.DBRW($B$3,$R$37,$R$38,$R$40,$R$41,$R$42,$Q157,BW$2,BW$4,BW$3)</f>
        <v>0.38342460969783337</v>
      </c>
      <c r="BX157" s="15">
        <f ca="1">_xll.DBRW($B$3,$R$37,$R$38,$R$40,$R$41,$R$42,$Q157,BX$2,BX$4,BX$3)</f>
        <v>18.466827884758921</v>
      </c>
      <c r="BY157" s="15">
        <f ca="1">_xll.DBRW($B$3,$R$37,$R$38,$R$40,$R$41,$R$42,$Q157,BY$2,BY$4,BY$3)</f>
        <v>63.648411524108091</v>
      </c>
      <c r="BZ157" s="15">
        <f ca="1">_xll.DBRW($B$3,$R$37,$R$38,$R$40,$R$41,$R$42,$Q157,BZ$2,BZ$4,BZ$3)</f>
        <v>773183</v>
      </c>
      <c r="CA157" s="15">
        <f ca="1">_xll.DBRW($B$3,$R$37,$R$38,$R$40,$R$41,$R$42,$Q157,CA$2,CA$4,CA$3)</f>
        <v>41868.75</v>
      </c>
      <c r="CB157" s="15">
        <f ca="1">BR157-BW157</f>
        <v>9.22940407008771E-3</v>
      </c>
      <c r="CC157" s="15">
        <f ca="1">BS157-BX157</f>
        <v>0.62324921283606471</v>
      </c>
      <c r="CD157" s="15">
        <f ca="1">BT157-BY157</f>
        <v>2.123247761635831</v>
      </c>
      <c r="CE157" s="15">
        <f ca="1">IF(AND(BU157&lt;&gt;0,BZ157&lt;&gt;0),-1*CB157*BU157,0)</f>
        <v>-5904.4927950304727</v>
      </c>
      <c r="CF157" s="15">
        <f ca="1">IF(AND(BU157&lt;&gt;0,BZ157&lt;&gt;0,BV157&lt;&gt;0,CA157&lt;&gt;0),CC157/BX157*$Z157,)</f>
        <v>-8477.9024533461397</v>
      </c>
      <c r="CG157" s="15">
        <f ca="1">IF(AND(BV157&lt;&gt;0,CA157&lt;&gt;0),CD157*BN157*BV157,)</f>
        <v>8109.2530837879804</v>
      </c>
      <c r="CH157" s="15">
        <f ca="1">IF(AND(BU157&lt;&gt;0,BZ157&lt;&gt;0,BV157&lt;&gt;0,CA157&lt;&gt;0),$AJ157-CE157-CF157-CG157-CK157,)</f>
        <v>275.95176568524039</v>
      </c>
      <c r="CI157" s="15">
        <f ca="1">IF(OR(BU157=0,BZ157=0,BV157=0,CA157=0),$AJ157-CE157-CF157-CG157-CK157,)</f>
        <v>0</v>
      </c>
      <c r="CJ157" s="15">
        <f ca="1">SUM(CE157:CI157)</f>
        <v>-5997.1903989033908</v>
      </c>
      <c r="CK157" s="15">
        <f ca="1">IF($V157&lt;&gt;0,IF($V157&gt;0,$W157/$V157,-$W157/$V157))*$AE157</f>
        <v>51254.960398903349</v>
      </c>
      <c r="CL157" s="15">
        <f ca="1">SUM(CJ157:CK157)</f>
        <v>45257.76999999996</v>
      </c>
      <c r="CM157" s="16">
        <f ca="1">_xll.DBRW($B$3,$R$37,$R$38,$R$40,$R$41,$R$42,$Q157,CM$2,CM$4,CM$3)</f>
        <v>0</v>
      </c>
      <c r="CN157" s="16">
        <f ca="1">_xll.DBRW($B$3,$R$37,$R$38,$R$40,$R$41,$R$42,$Q157,CN$2,CN$4,CN$3)</f>
        <v>0</v>
      </c>
      <c r="CO157" s="17">
        <f ca="1">-(CM157-CN157)*100</f>
        <v>0</v>
      </c>
      <c r="CP157" s="14">
        <f ca="1">$AA157-$AF157-DJ157</f>
        <v>0</v>
      </c>
      <c r="CQ157" s="15">
        <f ca="1">_xll.DBRW($B$3,$R$37,$R$38,$R$40,$R$41,$R$42,$Q157,CQ$2,CQ$4,CQ$3)</f>
        <v>0</v>
      </c>
      <c r="CR157" s="15">
        <f ca="1">_xll.DBRW($B$3,$R$37,$R$38,$R$40,$R$41,$R$42,$Q157,CR$2,CR$4,CR$3)</f>
        <v>0</v>
      </c>
      <c r="CS157" s="15">
        <f ca="1">_xll.DBRW($B$3,$R$37,$R$38,$R$40,$R$41,$R$42,$Q157,CS$2,CS$4,CS$3)</f>
        <v>0</v>
      </c>
      <c r="CT157" s="15">
        <f ca="1">_xll.DBRW($B$3,$R$37,$R$38,$R$40,$R$41,$R$42,$Q157,CT$2,CT$4,CT$3)</f>
        <v>0</v>
      </c>
      <c r="CU157" s="15">
        <f ca="1">_xll.DBRW($B$3,$R$37,$R$38,$R$40,$R$41,$R$42,$Q157,CU$2,CU$4,CU$3)</f>
        <v>0</v>
      </c>
      <c r="CV157" s="15">
        <f ca="1">_xll.DBRW($B$3,$R$37,$R$38,$R$40,$R$41,$R$42,$Q157,CV$2,CV$4,CV$3)</f>
        <v>0</v>
      </c>
      <c r="CW157" s="15">
        <f ca="1">_xll.DBRW($B$3,$R$37,$R$38,$R$40,$R$41,$R$42,$Q157,CW$2,CW$4,CW$3)</f>
        <v>0</v>
      </c>
      <c r="CX157" s="15">
        <f ca="1">_xll.DBRW($B$3,$R$37,$R$38,$R$40,$R$41,$R$42,$Q157,CX$2,CX$4,CX$3)</f>
        <v>0</v>
      </c>
      <c r="CY157" s="15">
        <f ca="1">_xll.DBRW($B$3,$R$37,$R$38,$R$40,$R$41,$R$42,$Q157,CY$2,CY$4,CY$3)</f>
        <v>0</v>
      </c>
      <c r="CZ157" s="15">
        <f ca="1">_xll.DBRW($B$3,$R$37,$R$38,$R$40,$R$41,$R$42,$Q157,CZ$2,CZ$4,CZ$3)</f>
        <v>0</v>
      </c>
      <c r="DA157" s="15">
        <f ca="1">CQ157-CV157</f>
        <v>0</v>
      </c>
      <c r="DB157" s="15">
        <f ca="1">CR157-CW157</f>
        <v>0</v>
      </c>
      <c r="DC157" s="15">
        <f ca="1">CS157-CX157</f>
        <v>0</v>
      </c>
      <c r="DD157" s="15">
        <f ca="1">IF(AND(CT157&lt;&gt;0,CY157&lt;&gt;0),-1*DA157*CT157,0)</f>
        <v>0</v>
      </c>
      <c r="DE157" s="15">
        <f ca="1">IF(AND(CT157&lt;&gt;0,CY157&lt;&gt;0,CU157&lt;&gt;0,CZ157&lt;&gt;0),DB157/CW157*$AA157,)</f>
        <v>0</v>
      </c>
      <c r="DF157" s="15">
        <f ca="1">IF(AND(CU157&lt;&gt;0,CZ157&lt;&gt;0),DC157*CM157*CU157,)</f>
        <v>0</v>
      </c>
      <c r="DG157" s="15">
        <f ca="1">IF(AND(CT157&lt;&gt;0,CY157&lt;&gt;0,CU157&lt;&gt;0,CZ157&lt;&gt;0),$AK157-DD157-DE157-DF157-DJ157,)</f>
        <v>0</v>
      </c>
      <c r="DH157" s="15">
        <f ca="1">IF(OR(CT157=0,CY157=0,CU157=0,CZ157=0),$AK157-DD157-DE157-DF157-DJ157,)</f>
        <v>0</v>
      </c>
      <c r="DI157" s="15">
        <f ca="1">SUM(DD157:DH157)</f>
        <v>0</v>
      </c>
      <c r="DJ157" s="15">
        <f ca="1">IF($V157&lt;&gt;0,IF($V157&gt;0,$W157/$V157,-$W157/$V157))*$AF157</f>
        <v>0</v>
      </c>
      <c r="DK157" s="15">
        <f ca="1">SUM(DI157:DJ157)</f>
        <v>0</v>
      </c>
      <c r="DL157" s="16">
        <f ca="1">_xll.DBRW($B$3,$R$37,$R$38,$R$40,$R$41,$R$42,$Q157,DL$2,DL$4,DL$3)</f>
        <v>1.0354130828403737E-3</v>
      </c>
      <c r="DM157" s="16">
        <f ca="1">_xll.DBRW($B$3,$R$37,$R$38,$R$40,$R$41,$R$42,$Q157,DM$2,DM$4,DM$3)</f>
        <v>1.3626732823706022E-3</v>
      </c>
      <c r="DN157" s="17">
        <f ca="1">-(DL157-DM157)*100</f>
        <v>3.272601995302285E-2</v>
      </c>
      <c r="DO157" s="14">
        <f ca="1">$AB157-$AG157-EI157</f>
        <v>721.32875250044685</v>
      </c>
      <c r="DP157" s="15">
        <f ca="1">_xll.DBRW($B$3,$R$37,$R$38,$R$40,$R$41,$R$42,$Q157,DP$2,DP$4,DP$3)</f>
        <v>0</v>
      </c>
      <c r="DQ157" s="15">
        <f ca="1">_xll.DBRW($B$3,$R$37,$R$38,$R$40,$R$41,$R$42,$Q157,DQ$2,DQ$4,DQ$3)</f>
        <v>0</v>
      </c>
      <c r="DR157" s="15">
        <f ca="1">_xll.DBRW($B$3,$R$37,$R$38,$R$40,$R$41,$R$42,$Q157,DR$2,DR$4,DR$3)</f>
        <v>0</v>
      </c>
      <c r="DS157" s="15">
        <f ca="1">_xll.DBRW($B$3,$R$37,$R$38,$R$40,$R$41,$R$42,$Q157,DS$2,DS$4,DS$3)</f>
        <v>0</v>
      </c>
      <c r="DT157" s="15">
        <f ca="1">_xll.DBRW($B$3,$R$37,$R$38,$R$40,$R$41,$R$42,$Q157,DT$2,DT$4,DT$3)</f>
        <v>0</v>
      </c>
      <c r="DU157" s="15">
        <f ca="1">_xll.DBRW($B$3,$R$37,$R$38,$R$40,$R$41,$R$42,$Q157,DU$2,DU$4,DU$3)</f>
        <v>0</v>
      </c>
      <c r="DV157" s="15">
        <f ca="1">_xll.DBRW($B$3,$R$37,$R$38,$R$40,$R$41,$R$42,$Q157,DV$2,DV$4,DV$3)</f>
        <v>0</v>
      </c>
      <c r="DW157" s="15">
        <f ca="1">_xll.DBRW($B$3,$R$37,$R$38,$R$40,$R$41,$R$42,$Q157,DW$2,DW$4,DW$3)</f>
        <v>0</v>
      </c>
      <c r="DX157" s="15">
        <f ca="1">_xll.DBRW($B$3,$R$37,$R$38,$R$40,$R$41,$R$42,$Q157,DX$2,DX$4,DX$3)</f>
        <v>0</v>
      </c>
      <c r="DY157" s="15">
        <f ca="1">_xll.DBRW($B$3,$R$37,$R$38,$R$40,$R$41,$R$42,$Q157,DY$2,DY$4,DY$3)</f>
        <v>0</v>
      </c>
      <c r="DZ157" s="15">
        <f ca="1">DP157-DU157</f>
        <v>0</v>
      </c>
      <c r="EA157" s="15">
        <f ca="1">DQ157-DV157</f>
        <v>0</v>
      </c>
      <c r="EB157" s="15">
        <f ca="1">DR157-DW157</f>
        <v>0</v>
      </c>
      <c r="EC157" s="15">
        <f ca="1">IF(AND(DS157&lt;&gt;0,DX157&lt;&gt;0),-1*DZ157*DS157,0)</f>
        <v>0</v>
      </c>
      <c r="ED157" s="15">
        <f ca="1">IF(AND(DS157&lt;&gt;0,DX157&lt;&gt;0,DT157&lt;&gt;0,DY157&lt;&gt;0),EA157/DV157*$AB157,)</f>
        <v>0</v>
      </c>
      <c r="EE157" s="15">
        <f ca="1">IF(AND(DT157&lt;&gt;0,DY157&lt;&gt;0),EB157*DL157*DT157,)</f>
        <v>0</v>
      </c>
      <c r="EF157" s="15">
        <f ca="1">IF(AND(DS157&lt;&gt;0,DX157&lt;&gt;0,DT157&lt;&gt;0,DY157&lt;&gt;0),$AL157-EC157-ED157-EE157-EI157,)</f>
        <v>0</v>
      </c>
      <c r="EG157" s="15">
        <f ca="1">IF(OR(DS157=0,DX157=0,DT157=0,DY157=0),$AL157-EC157-ED157-EE157-EI157,)</f>
        <v>721.32875250044685</v>
      </c>
      <c r="EH157" s="15">
        <f ca="1">SUM(EC157:EG157)</f>
        <v>721.32875250044685</v>
      </c>
      <c r="EI157" s="15">
        <f ca="1">IF($V157&lt;&gt;0,IF($V157&gt;0,$W157/$V157,-$W157/$V157))*$AG157</f>
        <v>627.83124749955391</v>
      </c>
      <c r="EJ157" s="15">
        <f ca="1">SUM(EH157:EI157)</f>
        <v>1349.1600000000008</v>
      </c>
      <c r="EK157" s="16">
        <f ca="1">_xll.DBRW($B$3,$R$37,$R$38,$R$40,$R$41,$R$42,$Q157,EK$2,EK$4,EK$3)</f>
        <v>0.34458838212713322</v>
      </c>
      <c r="EL157" s="16">
        <f ca="1">_xll.DBRW($B$3,$R$37,$R$38,$R$40,$R$41,$R$42,$Q157,EL$2,EL$4,EL$3)</f>
        <v>0.29413418152280146</v>
      </c>
      <c r="EM157" s="17">
        <f ca="1">-(EK157-EL157)*100</f>
        <v>-5.0454200604331758</v>
      </c>
      <c r="EN157" s="14">
        <f ca="1">$AC157-$AH157-FH157</f>
        <v>-111208.34624122453</v>
      </c>
      <c r="EO157" s="15">
        <f ca="1">_xll.DBRW($B$3,$R$37,$R$38,$R$40,$R$41,$R$42,$Q157,EO$2,EO$4,EO$3)</f>
        <v>22.664149663091536</v>
      </c>
      <c r="EP157" s="15">
        <f ca="1">_xll.DBRW($B$3,$R$37,$R$38,$R$40,$R$41,$R$42,$Q157,EP$2,EP$4,EP$3)</f>
        <v>1</v>
      </c>
      <c r="EQ157" s="15">
        <f ca="1">_xll.DBRW($B$3,$R$37,$R$38,$R$40,$R$41,$R$42,$Q157,EQ$2,EQ$4,EQ$3)</f>
        <v>65.771659285743922</v>
      </c>
      <c r="ER157" s="15">
        <f ca="1">_xll.DBRW($B$3,$R$37,$R$38,$R$40,$R$41,$R$42,$Q157,ER$2,ER$4,ER$3)</f>
        <v>33512.07</v>
      </c>
      <c r="ES157" s="15">
        <f ca="1">_xll.DBRW($B$3,$R$37,$R$38,$R$40,$R$41,$R$42,$Q157,ES$2,ES$4,ES$3)</f>
        <v>33512.07</v>
      </c>
      <c r="ET157" s="15">
        <f ca="1">_xll.DBRW($B$3,$R$37,$R$38,$R$40,$R$41,$R$42,$Q157,ET$2,ET$4,ET$3)</f>
        <v>18.721173428869978</v>
      </c>
      <c r="EU157" s="15">
        <f ca="1">_xll.DBRW($B$3,$R$37,$R$38,$R$40,$R$41,$R$42,$Q157,EU$2,EU$4,EU$3)</f>
        <v>1</v>
      </c>
      <c r="EV157" s="15">
        <f ca="1">_xll.DBRW($B$3,$R$37,$R$38,$R$40,$R$41,$R$42,$Q157,EV$2,EV$4,EV$3)</f>
        <v>63.648411524108091</v>
      </c>
      <c r="EW157" s="15">
        <f ca="1">_xll.DBRW($B$3,$R$37,$R$38,$R$40,$R$41,$R$42,$Q157,EW$2,EW$4,EW$3)</f>
        <v>41868.75</v>
      </c>
      <c r="EX157" s="15">
        <f ca="1">_xll.DBRW($B$3,$R$37,$R$38,$R$40,$R$41,$R$42,$Q157,EX$2,EX$4,EX$3)</f>
        <v>41868.75</v>
      </c>
      <c r="EY157" s="15">
        <f ca="1">EO157-ET157</f>
        <v>3.9429762342215575</v>
      </c>
      <c r="EZ157" s="15">
        <f ca="1">EP157-EU157</f>
        <v>0</v>
      </c>
      <c r="FA157" s="15">
        <f ca="1">EQ157-EV157</f>
        <v>2.123247761635831</v>
      </c>
      <c r="FB157" s="15">
        <f ca="1">IF(AND(ER157&lt;&gt;0,EW157&lt;&gt;0),-1*EY157*ER157,0)</f>
        <v>-132137.29556956922</v>
      </c>
      <c r="FC157" s="15">
        <f ca="1">IF(AND(ER157&lt;&gt;0,EW157&lt;&gt;0,ES157&lt;&gt;0,EX157&lt;&gt;0),EZ157/EU157*$AC157,)</f>
        <v>0</v>
      </c>
      <c r="FD157" s="15">
        <f ca="1">IF(AND(ES157&lt;&gt;0,EX157&lt;&gt;0),FA157*EK157*ES157,)</f>
        <v>24518.989093132674</v>
      </c>
      <c r="FE157" s="15">
        <f ca="1">IF(AND(ER157&lt;&gt;0,EW157&lt;&gt;0,ES157&lt;&gt;0,EX157&lt;&gt;0),$AM157-FB157-FC157-FD157-FH157,)</f>
        <v>-3590.0397647879727</v>
      </c>
      <c r="FF157" s="15">
        <f ca="1">IF(OR(ER157=0,EW157=0,ES157=0,EX157=0),$AM157-FB157-FC157-FD157-FH157,)</f>
        <v>0</v>
      </c>
      <c r="FG157" s="15">
        <f ca="1">SUM(FB157:FF157)</f>
        <v>-111208.34624122453</v>
      </c>
      <c r="FH157" s="15">
        <f ca="1">IF($V157&lt;&gt;0,IF($V157&gt;0,$W157/$V157,-$W157/$V157))*$AH157</f>
        <v>135517.90624122435</v>
      </c>
      <c r="FI157" s="15">
        <f ca="1">SUM(FG157:FH157)</f>
        <v>24309.559999999823</v>
      </c>
      <c r="FJ157" s="20"/>
      <c r="FK157" s="85">
        <f ca="1">BL157+CK157+DJ157+EI157+FH157</f>
        <v>391179.62463248835</v>
      </c>
      <c r="FL157" s="21"/>
      <c r="FM157" s="22"/>
      <c r="FN157" s="104">
        <f ca="1">_xll.DBRW($B$3,$R$37,$R$38,$R$40,$R$41,$R$42,$Q157,FN$2,FN$4,FN$3)</f>
        <v>209815.83000000019</v>
      </c>
      <c r="FO157" s="105">
        <f ca="1">IF(U157&lt;&gt;0,FN157/U157,0)</f>
        <v>9.5191506164670911E-2</v>
      </c>
      <c r="FP157" s="104">
        <f ca="1">_xll.DBRW($B$3,$R$37,$R$38,$R$40,$R$41,$R$42,$Q157,FP$2,FP$4,FP$3)</f>
        <v>402306.41000000073</v>
      </c>
      <c r="FQ157" s="105">
        <f ca="1">IF(V157&lt;&gt;0,FP157/V157,0)</f>
        <v>0.1509660832948081</v>
      </c>
      <c r="FR157" s="86">
        <f ca="1">FN157-FP157</f>
        <v>-192490.58000000054</v>
      </c>
      <c r="FS157" s="103">
        <f ca="1">(FO157-FQ157)*100</f>
        <v>-5.5774577130137182</v>
      </c>
      <c r="FT157" s="23"/>
      <c r="FV157" s="37"/>
      <c r="FW157" s="37"/>
      <c r="FX157" s="37"/>
      <c r="FY157" s="37"/>
      <c r="FZ157" s="37"/>
      <c r="GA157" s="37"/>
      <c r="GB157" s="37"/>
      <c r="GC157" s="37"/>
      <c r="GD157" s="37"/>
      <c r="GE157" s="37"/>
      <c r="GF157" s="37"/>
      <c r="GG157" s="37"/>
      <c r="GH157" s="37"/>
    </row>
    <row r="158" spans="1:190" ht="15" hidden="1" customHeight="1" x14ac:dyDescent="0.25">
      <c r="A158">
        <f ca="1">IF(ROW()=ROW($A$60),0,1)</f>
        <v>1</v>
      </c>
      <c r="D158" s="30"/>
      <c r="E158" s="30"/>
      <c r="F158" s="30">
        <f ca="1">IF(A158&lt;&gt;0,IF((AO158+BN158+CM158+DL158+EK158)&lt;&gt;0,ROUND((1-(AO158+BN158+CM158+DL158+EK158))-FO158,5),"VERIF. ELIGIBILITE PMM"),"CHECK "&amp;D143)</f>
        <v>0</v>
      </c>
      <c r="G158" s="30"/>
      <c r="H158" s="30"/>
      <c r="I158" s="30"/>
      <c r="J158" s="30">
        <f ca="1">IF(A158&lt;&gt;0,IF((AP158+BO158+CN158+DM158+EL158)&lt;&gt;0,ROUND((1-(AP158+BO158+CN158+DM158+EL158))-FQ158,5),"VERIF. ELIGIBILITE PMM"),"CHECK "&amp;D144)</f>
        <v>0</v>
      </c>
      <c r="K158" s="30">
        <f ca="1">IF(A158&lt;&gt;0,ROUND(W158+AR158+BQ158+CP158+DO158+EN158+FK158-FR158,5),"CHECK ")</f>
        <v>0</v>
      </c>
      <c r="L158" s="4"/>
      <c r="M158" s="9"/>
      <c r="N158" s="10"/>
      <c r="O158" s="9"/>
      <c r="P158" s="11"/>
      <c r="Q158" s="130" t="s">
        <v>197</v>
      </c>
      <c r="R158" s="130"/>
      <c r="S158" s="12"/>
      <c r="T158" s="13"/>
      <c r="U158" s="84">
        <f ca="1">_xll.DBRW($B$3,$R$37,$R$38,$R$40,$R$41,$R$42,$Q158,U$2,U$4,U$3)</f>
        <v>7402582.5700000003</v>
      </c>
      <c r="V158" s="84">
        <f ca="1">_xll.DBRW($B$3,$R$37,$R$38,$R$40,$R$41,$R$42,$Q158,V$2,V$4,V$3)</f>
        <v>7840220.3377006212</v>
      </c>
      <c r="W158" s="85">
        <f ca="1">U158-V158</f>
        <v>-437637.76770062093</v>
      </c>
      <c r="X158" s="106">
        <f ca="1">IF(V158&lt;&gt;0,W158/V158,0)</f>
        <v>-5.5819575069362311E-2</v>
      </c>
      <c r="Y158" s="15">
        <f ca="1">_xll.DBRW($B$3,$R$37,$R$38,$R$40,$R$41,$R$42,$Q158,Y$2,Y$4,Y$3)</f>
        <v>-2837590.49</v>
      </c>
      <c r="Z158" s="15">
        <f ca="1">_xll.DBRW($B$3,$R$37,$R$38,$R$40,$R$41,$R$42,$Q158,Z$2,Z$4,Z$3)</f>
        <v>-591262.59</v>
      </c>
      <c r="AA158" s="15">
        <f ca="1">_xll.DBRW($B$3,$R$37,$R$38,$R$40,$R$41,$R$42,$Q158,AA$2,AA$4,AA$3)</f>
        <v>-414245.19000000018</v>
      </c>
      <c r="AB158" s="15">
        <f ca="1">_xll.DBRW($B$3,$R$37,$R$38,$R$40,$R$41,$R$42,$Q158,AB$2,AB$4,AB$3)</f>
        <v>-679631.6</v>
      </c>
      <c r="AC158" s="15">
        <f ca="1">_xll.DBRW($B$3,$R$37,$R$38,$R$40,$R$41,$R$42,$Q158,AC$2,AC$4,AC$3)</f>
        <v>-2498779.2800000007</v>
      </c>
      <c r="AD158" s="15">
        <f ca="1">_xll.DBRW($B$3,$R$37,$R$38,$R$40,$R$41,$R$42,$Q158,AD$2,AD$4,AD$3)</f>
        <v>-2949664</v>
      </c>
      <c r="AE158" s="15">
        <f ca="1">_xll.DBRW($B$3,$R$37,$R$38,$R$40,$R$41,$R$42,$Q158,AE$2,AE$4,AE$3)</f>
        <v>-600821</v>
      </c>
      <c r="AF158" s="15">
        <f ca="1">_xll.DBRW($B$3,$R$37,$R$38,$R$40,$R$41,$R$42,$Q158,AF$2,AF$4,AF$3)</f>
        <v>-440144.6845320884</v>
      </c>
      <c r="AG158" s="15">
        <f ca="1">_xll.DBRW($B$3,$R$37,$R$38,$R$40,$R$41,$R$42,$Q158,AG$2,AG$4,AG$3)</f>
        <v>-731191.8</v>
      </c>
      <c r="AH158" s="15">
        <f ca="1">_xll.DBRW($B$3,$R$37,$R$38,$R$40,$R$41,$R$42,$Q158,AH$2,AH$4,AH$3)</f>
        <v>-2533061.333333333</v>
      </c>
      <c r="AI158" s="15">
        <f ca="1">Y158-AD158</f>
        <v>112073.50999999978</v>
      </c>
      <c r="AJ158" s="15">
        <f ca="1">Z158-AE158</f>
        <v>9558.4100000000326</v>
      </c>
      <c r="AK158" s="15">
        <f ca="1">AA158-AF158</f>
        <v>25899.494532088225</v>
      </c>
      <c r="AL158" s="15">
        <f ca="1">AB158-AG158</f>
        <v>51560.20000000007</v>
      </c>
      <c r="AM158" s="15">
        <f ca="1">AC158-AH158</f>
        <v>34282.053333332296</v>
      </c>
      <c r="AN158" s="20"/>
      <c r="AO158" s="16">
        <f ca="1">_xll.DBRW($B$3,$R$37,$R$38,$R$40,$R$41,$R$42,$Q158,AO$2,AO$4,AO$3)</f>
        <v>0.38332439566425541</v>
      </c>
      <c r="AP158" s="16">
        <f ca="1">_xll.DBRW($B$3,$R$37,$R$38,$R$40,$R$41,$R$42,$Q158,AP$2,AP$4,AP$3)</f>
        <v>0.37622207960357884</v>
      </c>
      <c r="AQ158" s="17">
        <f ca="1">-(AO158-AP158)*100</f>
        <v>-0.71023160606765723</v>
      </c>
      <c r="AR158" s="14">
        <f ca="1">$Y158-$AD158-BL158</f>
        <v>-52575.481077395729</v>
      </c>
      <c r="AS158" s="18">
        <f ca="1">_xll.DBRW($B$3,$R$37,$R$38,$R$40,$R$41,$R$42,$Q158,AS$2,AS$4,AS$3)</f>
        <v>2386.5353153910855</v>
      </c>
      <c r="AT158" s="19">
        <f ca="1">_xll.DBRW($B$3,$R$37,$R$38,$R$40,$R$41,$R$42,$Q158,AT$2,AT$4,AT$3)</f>
        <v>8.3813492773993992E-4</v>
      </c>
      <c r="AU158" s="18">
        <f ca="1">_xll.DBRW($B$3,$R$37,$R$38,$R$40,$R$41,$R$42,$Q158,AU$2,AU$4,AU$3)</f>
        <v>5.2181354141260634</v>
      </c>
      <c r="AV158" s="15">
        <f ca="1">_xll.DBRW($B$3,$R$37,$R$38,$R$40,$R$41,$R$42,$Q158,AV$2,AV$4,AV$3)</f>
        <v>1189</v>
      </c>
      <c r="AW158" s="15">
        <f ca="1">_xll.DBRW($B$3,$R$37,$R$38,$R$40,$R$41,$R$42,$Q158,AW$2,AW$4,AW$3)</f>
        <v>1418626</v>
      </c>
      <c r="AX158" s="18">
        <f ca="1">_xll.DBRW($B$3,$R$37,$R$38,$R$40,$R$41,$R$42,$Q158,AX$2,AX$4,AX$3)</f>
        <v>0</v>
      </c>
      <c r="AY158" s="19">
        <f ca="1">_xll.DBRW($B$3,$R$37,$R$38,$R$40,$R$41,$R$42,$Q158,AY$2,AY$4,AY$3)</f>
        <v>0</v>
      </c>
      <c r="AZ158" s="18">
        <f ca="1">_xll.DBRW($B$3,$R$37,$R$38,$R$40,$R$41,$R$42,$Q158,AZ$2,AZ$4,AZ$3)</f>
        <v>5.1760878970757371</v>
      </c>
      <c r="BA158" s="15">
        <f ca="1">_xll.DBRW($B$3,$R$37,$R$38,$R$40,$R$41,$R$42,$Q158,BA$2,BA$4,BA$3)</f>
        <v>0</v>
      </c>
      <c r="BB158" s="15">
        <f ca="1">_xll.DBRW($B$3,$R$37,$R$38,$R$40,$R$41,$R$42,$Q158,BB$2,BB$4,BB$3)</f>
        <v>1514700</v>
      </c>
      <c r="BC158" s="18">
        <f ca="1">AS158-AX158</f>
        <v>2386.5353153910855</v>
      </c>
      <c r="BD158" s="18">
        <f ca="1">AT158-AY158</f>
        <v>8.3813492773993992E-4</v>
      </c>
      <c r="BE158" s="18">
        <f ca="1">AU158-AZ158</f>
        <v>4.2047517050326277E-2</v>
      </c>
      <c r="BF158" s="15">
        <f ca="1">IF(AND(AV158&lt;&gt;0,BA158&lt;&gt;0),-1*BC158*AV158,0)</f>
        <v>0</v>
      </c>
      <c r="BG158" s="15">
        <f ca="1">IF(AND(AV158&lt;&gt;0,BA158&lt;&gt;0,AW158&lt;&gt;0,BB158&lt;&gt;0),BD158/AY158*$Y158,)</f>
        <v>0</v>
      </c>
      <c r="BH158" s="15">
        <f ca="1">IF(AND(AW158&lt;&gt;0,BB158&lt;&gt;0),BE158*AO158*AW158,)</f>
        <v>22865.185557876419</v>
      </c>
      <c r="BI158" s="15">
        <f ca="1">IF(AND(AV158&lt;&gt;0,BA158&lt;&gt;0,AW158&lt;&gt;0,BB158&lt;&gt;0),$AI158-BF158-BG158-BH158-BL158,)</f>
        <v>0</v>
      </c>
      <c r="BJ158" s="15">
        <f ca="1">IF(OR(AV158=0,BA158=0,AW158=0,BB158=0),$AI158-BF158-BG158-BH158-BL158,)</f>
        <v>-75440.666635272151</v>
      </c>
      <c r="BK158" s="15">
        <f ca="1">SUM(BF158:BJ158)</f>
        <v>-52575.481077395729</v>
      </c>
      <c r="BL158" s="15">
        <f ca="1">IF($V158&lt;&gt;0,IF($V158&gt;0,$W158/$V158,-$W158/$V158))*$AD158</f>
        <v>164648.99107739551</v>
      </c>
      <c r="BM158" s="15">
        <f ca="1">SUM(BK158:BL158)</f>
        <v>112073.50999999978</v>
      </c>
      <c r="BN158" s="16">
        <f ca="1">_xll.DBRW($B$3,$R$37,$R$38,$R$40,$R$41,$R$42,$Q158,BN$2,BN$4,BN$3)</f>
        <v>7.9872474830091619E-2</v>
      </c>
      <c r="BO158" s="16">
        <f ca="1">_xll.DBRW($B$3,$R$37,$R$38,$R$40,$R$41,$R$42,$Q158,BO$2,BO$4,BO$3)</f>
        <v>7.6633177910942346E-2</v>
      </c>
      <c r="BP158" s="17">
        <f ca="1">-(BN158-BO158)*100</f>
        <v>-0.32392969191492732</v>
      </c>
      <c r="BQ158" s="14">
        <f ca="1">$Z158-$AE158-CK158</f>
        <v>-23979.1629127493</v>
      </c>
      <c r="BR158" s="15">
        <f ca="1">_xll.DBRW($B$3,$R$37,$R$38,$R$40,$R$41,$R$42,$Q158,BR$2,BR$4,BR$3)</f>
        <v>0.41678538952479366</v>
      </c>
      <c r="BS158" s="15">
        <f ca="1">_xll.DBRW($B$3,$R$37,$R$38,$R$40,$R$41,$R$42,$Q158,BS$2,BS$4,BS$3)</f>
        <v>1</v>
      </c>
      <c r="BT158" s="15">
        <f ca="1">_xll.DBRW($B$3,$R$37,$R$38,$R$40,$R$41,$R$42,$Q158,BT$2,BT$4,BT$3)</f>
        <v>5.2181354141260634</v>
      </c>
      <c r="BU158" s="15">
        <f ca="1">_xll.DBRW($B$3,$R$37,$R$38,$R$40,$R$41,$R$42,$Q158,BU$2,BU$4,BU$3)</f>
        <v>1418626</v>
      </c>
      <c r="BV158" s="15">
        <f ca="1">_xll.DBRW($B$3,$R$37,$R$38,$R$40,$R$41,$R$42,$Q158,BV$2,BV$4,BV$3)</f>
        <v>1418626</v>
      </c>
      <c r="BW158" s="15">
        <f ca="1">_xll.DBRW($B$3,$R$37,$R$38,$R$40,$R$41,$R$42,$Q158,BW$2,BW$4,BW$3)</f>
        <v>0.39666006469928039</v>
      </c>
      <c r="BX158" s="15">
        <f ca="1">_xll.DBRW($B$3,$R$37,$R$38,$R$40,$R$41,$R$42,$Q158,BX$2,BX$4,BX$3)</f>
        <v>1</v>
      </c>
      <c r="BY158" s="15">
        <f ca="1">_xll.DBRW($B$3,$R$37,$R$38,$R$40,$R$41,$R$42,$Q158,BY$2,BY$4,BY$3)</f>
        <v>5.1760878970757371</v>
      </c>
      <c r="BZ158" s="15">
        <f ca="1">_xll.DBRW($B$3,$R$37,$R$38,$R$40,$R$41,$R$42,$Q158,BZ$2,BZ$4,BZ$3)</f>
        <v>1514700</v>
      </c>
      <c r="CA158" s="15">
        <f ca="1">_xll.DBRW($B$3,$R$37,$R$38,$R$40,$R$41,$R$42,$Q158,CA$2,CA$4,CA$3)</f>
        <v>1514700</v>
      </c>
      <c r="CB158" s="15">
        <f ca="1">BR158-BW158</f>
        <v>2.0125324825513269E-2</v>
      </c>
      <c r="CC158" s="15">
        <f ca="1">BS158-BX158</f>
        <v>0</v>
      </c>
      <c r="CD158" s="15">
        <f ca="1">BT158-BY158</f>
        <v>4.2047517050326277E-2</v>
      </c>
      <c r="CE158" s="15">
        <f ca="1">IF(AND(BU158&lt;&gt;0,BZ158&lt;&gt;0),-1*CB158*BU158,0)</f>
        <v>-28550.309055918588</v>
      </c>
      <c r="CF158" s="15">
        <f ca="1">IF(AND(BU158&lt;&gt;0,BZ158&lt;&gt;0,BV158&lt;&gt;0,CA158&lt;&gt;0),CC158/BX158*$Z158,)</f>
        <v>0</v>
      </c>
      <c r="CG158" s="15">
        <f ca="1">IF(AND(BV158&lt;&gt;0,CA158&lt;&gt;0),CD158*BN158*BV158,)</f>
        <v>4764.3692355976991</v>
      </c>
      <c r="CH158" s="15">
        <f ca="1">IF(AND(BU158&lt;&gt;0,BZ158&lt;&gt;0,BV158&lt;&gt;0,CA158&lt;&gt;0),$AJ158-CE158-CF158-CG158-CK158,)</f>
        <v>-193.22309242840856</v>
      </c>
      <c r="CI158" s="15">
        <f ca="1">IF(OR(BU158=0,BZ158=0,BV158=0,CA158=0),$AJ158-CE158-CF158-CG158-CK158,)</f>
        <v>0</v>
      </c>
      <c r="CJ158" s="15">
        <f ca="1">SUM(CE158:CI158)</f>
        <v>-23979.162912749296</v>
      </c>
      <c r="CK158" s="15">
        <f ca="1">IF($V158&lt;&gt;0,IF($V158&gt;0,$W158/$V158,-$W158/$V158))*$AE158</f>
        <v>33537.572912749332</v>
      </c>
      <c r="CL158" s="15">
        <f ca="1">SUM(CJ158:CK158)</f>
        <v>9558.4100000000362</v>
      </c>
      <c r="CM158" s="16">
        <f ca="1">_xll.DBRW($B$3,$R$37,$R$38,$R$40,$R$41,$R$42,$Q158,CM$2,CM$4,CM$3)</f>
        <v>5.5959550073617102E-2</v>
      </c>
      <c r="CN158" s="16">
        <f ca="1">_xll.DBRW($B$3,$R$37,$R$38,$R$40,$R$41,$R$42,$Q158,CN$2,CN$4,CN$3)</f>
        <v>5.6139325882922066E-2</v>
      </c>
      <c r="CO158" s="17">
        <f ca="1">-(CM158-CN158)*100</f>
        <v>1.797758093049634E-2</v>
      </c>
      <c r="CP158" s="14">
        <f ca="1">$AA158-$AF158-DJ158</f>
        <v>1330.8052724685258</v>
      </c>
      <c r="CQ158" s="15">
        <f ca="1">_xll.DBRW($B$3,$R$37,$R$38,$R$40,$R$41,$R$42,$Q158,CQ$2,CQ$4,CQ$3)</f>
        <v>1.0224565157831607</v>
      </c>
      <c r="CR158" s="15">
        <f ca="1">_xll.DBRW($B$3,$R$37,$R$38,$R$40,$R$41,$R$42,$Q158,CR$2,CR$4,CR$3)</f>
        <v>0.28559112831711814</v>
      </c>
      <c r="CS158" s="15">
        <f ca="1">_xll.DBRW($B$3,$R$37,$R$38,$R$40,$R$41,$R$42,$Q158,CS$2,CS$4,CS$3)</f>
        <v>5.2181354141260634</v>
      </c>
      <c r="CT158" s="15">
        <f ca="1">_xll.DBRW($B$3,$R$37,$R$38,$R$40,$R$41,$R$42,$Q158,CT$2,CT$4,CT$3)</f>
        <v>405147</v>
      </c>
      <c r="CU158" s="15">
        <f ca="1">_xll.DBRW($B$3,$R$37,$R$38,$R$40,$R$41,$R$42,$Q158,CU$2,CU$4,CU$3)</f>
        <v>1418626</v>
      </c>
      <c r="CV158" s="15">
        <f ca="1">_xll.DBRW($B$3,$R$37,$R$38,$R$40,$R$41,$R$42,$Q158,CV$2,CV$4,CV$3)</f>
        <v>0.99477334436743037</v>
      </c>
      <c r="CW158" s="15">
        <f ca="1">_xll.DBRW($B$3,$R$37,$R$38,$R$40,$R$41,$R$42,$Q158,CW$2,CW$4,CW$3)</f>
        <v>0.29210883755370703</v>
      </c>
      <c r="CX158" s="15">
        <f ca="1">_xll.DBRW($B$3,$R$37,$R$38,$R$40,$R$41,$R$42,$Q158,CX$2,CX$4,CX$3)</f>
        <v>5.1760878970757371</v>
      </c>
      <c r="CY158" s="15">
        <f ca="1">_xll.DBRW($B$3,$R$37,$R$38,$R$40,$R$41,$R$42,$Q158,CY$2,CY$4,CY$3)</f>
        <v>442457.25624260004</v>
      </c>
      <c r="CZ158" s="15">
        <f ca="1">_xll.DBRW($B$3,$R$37,$R$38,$R$40,$R$41,$R$42,$Q158,CZ$2,CZ$4,CZ$3)</f>
        <v>1514700</v>
      </c>
      <c r="DA158" s="15">
        <f ca="1">CQ158-CV158</f>
        <v>2.768317141573029E-2</v>
      </c>
      <c r="DB158" s="15">
        <f ca="1">CR158-CW158</f>
        <v>-6.5177092365888978E-3</v>
      </c>
      <c r="DC158" s="15">
        <f ca="1">CS158-CX158</f>
        <v>4.2047517050326277E-2</v>
      </c>
      <c r="DD158" s="15">
        <f ca="1">IF(AND(CT158&lt;&gt;0,CY158&lt;&gt;0),-1*DA158*CT158,0)</f>
        <v>-11215.75384956888</v>
      </c>
      <c r="DE158" s="15">
        <f ca="1">IF(AND(CT158&lt;&gt;0,CY158&lt;&gt;0,CU158&lt;&gt;0,CZ158&lt;&gt;0),DB158/CW158*$AA158,)</f>
        <v>9242.8894780669416</v>
      </c>
      <c r="DF158" s="15">
        <f ca="1">IF(AND(CU158&lt;&gt;0,CZ158&lt;&gt;0),DC158*CM158*CU158,)</f>
        <v>3337.9704256789264</v>
      </c>
      <c r="DG158" s="15">
        <f ca="1">IF(AND(CT158&lt;&gt;0,CY158&lt;&gt;0,CU158&lt;&gt;0,CZ158&lt;&gt;0),$AK158-DD158-DE158-DF158-DJ158,)</f>
        <v>-34.300781708465365</v>
      </c>
      <c r="DH158" s="15">
        <f ca="1">IF(OR(CT158=0,CY158=0,CU158=0,CZ158=0),$AK158-DD158-DE158-DF158-DJ158,)</f>
        <v>0</v>
      </c>
      <c r="DI158" s="15">
        <f ca="1">SUM(DD158:DH158)</f>
        <v>1330.8052724685222</v>
      </c>
      <c r="DJ158" s="15">
        <f ca="1">IF($V158&lt;&gt;0,IF($V158&gt;0,$W158/$V158,-$W158/$V158))*$AF158</f>
        <v>24568.689259619699</v>
      </c>
      <c r="DK158" s="15">
        <f ca="1">SUM(DI158:DJ158)</f>
        <v>25899.494532088222</v>
      </c>
      <c r="DL158" s="16">
        <f ca="1">_xll.DBRW($B$3,$R$37,$R$38,$R$40,$R$41,$R$42,$Q158,DL$2,DL$4,DL$3)</f>
        <v>9.1810066767009382E-2</v>
      </c>
      <c r="DM158" s="16">
        <f ca="1">_xll.DBRW($B$3,$R$37,$R$38,$R$40,$R$41,$R$42,$Q158,DM$2,DM$4,DM$3)</f>
        <v>9.3261639151131823E-2</v>
      </c>
      <c r="DN158" s="17">
        <f ca="1">-(DL158-DM158)*100</f>
        <v>0.14515723841224404</v>
      </c>
      <c r="DO158" s="14">
        <f ca="1">$AB158-$AG158-EI158</f>
        <v>10745.384429797916</v>
      </c>
      <c r="DP158" s="15">
        <f ca="1">_xll.DBRW($B$3,$R$37,$R$38,$R$40,$R$41,$R$42,$Q158,DP$2,DP$4,DP$3)</f>
        <v>0</v>
      </c>
      <c r="DQ158" s="15">
        <f ca="1">_xll.DBRW($B$3,$R$37,$R$38,$R$40,$R$41,$R$42,$Q158,DQ$2,DQ$4,DQ$3)</f>
        <v>0</v>
      </c>
      <c r="DR158" s="15">
        <f ca="1">_xll.DBRW($B$3,$R$37,$R$38,$R$40,$R$41,$R$42,$Q158,DR$2,DR$4,DR$3)</f>
        <v>5.2181354141260634</v>
      </c>
      <c r="DS158" s="15">
        <f ca="1">_xll.DBRW($B$3,$R$37,$R$38,$R$40,$R$41,$R$42,$Q158,DS$2,DS$4,DS$3)</f>
        <v>0</v>
      </c>
      <c r="DT158" s="15">
        <f ca="1">_xll.DBRW($B$3,$R$37,$R$38,$R$40,$R$41,$R$42,$Q158,DT$2,DT$4,DT$3)</f>
        <v>1418626</v>
      </c>
      <c r="DU158" s="15">
        <f ca="1">_xll.DBRW($B$3,$R$37,$R$38,$R$40,$R$41,$R$42,$Q158,DU$2,DU$4,DU$3)</f>
        <v>0</v>
      </c>
      <c r="DV158" s="15">
        <f ca="1">_xll.DBRW($B$3,$R$37,$R$38,$R$40,$R$41,$R$42,$Q158,DV$2,DV$4,DV$3)</f>
        <v>0</v>
      </c>
      <c r="DW158" s="15">
        <f ca="1">_xll.DBRW($B$3,$R$37,$R$38,$R$40,$R$41,$R$42,$Q158,DW$2,DW$4,DW$3)</f>
        <v>5.1760878970757371</v>
      </c>
      <c r="DX158" s="15">
        <f ca="1">_xll.DBRW($B$3,$R$37,$R$38,$R$40,$R$41,$R$42,$Q158,DX$2,DX$4,DX$3)</f>
        <v>0</v>
      </c>
      <c r="DY158" s="15">
        <f ca="1">_xll.DBRW($B$3,$R$37,$R$38,$R$40,$R$41,$R$42,$Q158,DY$2,DY$4,DY$3)</f>
        <v>1514700</v>
      </c>
      <c r="DZ158" s="15">
        <f ca="1">DP158-DU158</f>
        <v>0</v>
      </c>
      <c r="EA158" s="15">
        <f ca="1">DQ158-DV158</f>
        <v>0</v>
      </c>
      <c r="EB158" s="15">
        <f ca="1">DR158-DW158</f>
        <v>4.2047517050326277E-2</v>
      </c>
      <c r="EC158" s="15">
        <f ca="1">IF(AND(DS158&lt;&gt;0,DX158&lt;&gt;0),-1*DZ158*DS158,0)</f>
        <v>0</v>
      </c>
      <c r="ED158" s="15">
        <f ca="1">IF(AND(DS158&lt;&gt;0,DX158&lt;&gt;0,DT158&lt;&gt;0,DY158&lt;&gt;0),EA158/DV158*$AB158,)</f>
        <v>0</v>
      </c>
      <c r="EE158" s="15">
        <f ca="1">IF(AND(DT158&lt;&gt;0,DY158&lt;&gt;0),EB158*DL158*DT158,)</f>
        <v>5476.4430243760917</v>
      </c>
      <c r="EF158" s="15">
        <f ca="1">IF(AND(DS158&lt;&gt;0,DX158&lt;&gt;0,DT158&lt;&gt;0,DY158&lt;&gt;0),$AL158-EC158-ED158-EE158-EI158,)</f>
        <v>0</v>
      </c>
      <c r="EG158" s="15">
        <f ca="1">IF(OR(DS158=0,DX158=0,DT158=0,DY158=0),$AL158-EC158-ED158-EE158-EI158,)</f>
        <v>5268.9414054218214</v>
      </c>
      <c r="EH158" s="15">
        <f ca="1">SUM(EC158:EG158)</f>
        <v>10745.384429797912</v>
      </c>
      <c r="EI158" s="15">
        <f ca="1">IF($V158&lt;&gt;0,IF($V158&gt;0,$W158/$V158,-$W158/$V158))*$AG158</f>
        <v>40814.815570202154</v>
      </c>
      <c r="EJ158" s="15">
        <f ca="1">SUM(EH158:EI158)</f>
        <v>51560.20000000007</v>
      </c>
      <c r="EK158" s="16">
        <f ca="1">_xll.DBRW($B$3,$R$37,$R$38,$R$40,$R$41,$R$42,$Q158,EK$2,EK$4,EK$3)</f>
        <v>0.33755507032459892</v>
      </c>
      <c r="EL158" s="16">
        <f ca="1">_xll.DBRW($B$3,$R$37,$R$38,$R$40,$R$41,$R$42,$Q158,EL$2,EL$4,EL$3)</f>
        <v>0.32308547773240637</v>
      </c>
      <c r="EM158" s="17">
        <f ca="1">-(EK158-EL158)*100</f>
        <v>-1.4469592592192548</v>
      </c>
      <c r="EN158" s="14">
        <f ca="1">$AC158-$AH158-FH158</f>
        <v>-107112.35391796668</v>
      </c>
      <c r="EO158" s="15">
        <f ca="1">_xll.DBRW($B$3,$R$37,$R$38,$R$40,$R$41,$R$42,$Q158,EO$2,EO$4,EO$3)</f>
        <v>1.7614080666786034</v>
      </c>
      <c r="EP158" s="15">
        <f ca="1">_xll.DBRW($B$3,$R$37,$R$38,$R$40,$R$41,$R$42,$Q158,EP$2,EP$4,EP$3)</f>
        <v>1</v>
      </c>
      <c r="EQ158" s="15">
        <f ca="1">_xll.DBRW($B$3,$R$37,$R$38,$R$40,$R$41,$R$42,$Q158,EQ$2,EQ$4,EQ$3)</f>
        <v>5.2181354141260634</v>
      </c>
      <c r="ER158" s="15">
        <f ca="1">_xll.DBRW($B$3,$R$37,$R$38,$R$40,$R$41,$R$42,$Q158,ER$2,ER$4,ER$3)</f>
        <v>1418626</v>
      </c>
      <c r="ES158" s="15">
        <f ca="1">_xll.DBRW($B$3,$R$37,$R$38,$R$40,$R$41,$R$42,$Q158,ES$2,ES$4,ES$3)</f>
        <v>1418626</v>
      </c>
      <c r="ET158" s="15">
        <f ca="1">_xll.DBRW($B$3,$R$37,$R$38,$R$40,$R$41,$R$42,$Q158,ET$2,ET$4,ET$3)</f>
        <v>1.6723188310116412</v>
      </c>
      <c r="EU158" s="15">
        <f ca="1">_xll.DBRW($B$3,$R$37,$R$38,$R$40,$R$41,$R$42,$Q158,EU$2,EU$4,EU$3)</f>
        <v>1</v>
      </c>
      <c r="EV158" s="15">
        <f ca="1">_xll.DBRW($B$3,$R$37,$R$38,$R$40,$R$41,$R$42,$Q158,EV$2,EV$4,EV$3)</f>
        <v>5.1760878970757371</v>
      </c>
      <c r="EW158" s="15">
        <f ca="1">_xll.DBRW($B$3,$R$37,$R$38,$R$40,$R$41,$R$42,$Q158,EW$2,EW$4,EW$3)</f>
        <v>1514700</v>
      </c>
      <c r="EX158" s="15">
        <f ca="1">_xll.DBRW($B$3,$R$37,$R$38,$R$40,$R$41,$R$42,$Q158,EX$2,EX$4,EX$3)</f>
        <v>1514700</v>
      </c>
      <c r="EY158" s="15">
        <f ca="1">EO158-ET158</f>
        <v>8.9089235666962141E-2</v>
      </c>
      <c r="EZ158" s="15">
        <f ca="1">EP158-EU158</f>
        <v>0</v>
      </c>
      <c r="FA158" s="15">
        <f ca="1">EQ158-EV158</f>
        <v>4.2047517050326277E-2</v>
      </c>
      <c r="FB158" s="15">
        <f ca="1">IF(AND(ER158&lt;&gt;0,EW158&lt;&gt;0),-1*EY158*ER158,0)</f>
        <v>-126384.30603727984</v>
      </c>
      <c r="FC158" s="15">
        <f ca="1">IF(AND(ER158&lt;&gt;0,EW158&lt;&gt;0,ES158&lt;&gt;0,EX158&lt;&gt;0),EZ158/EU158*$AC158,)</f>
        <v>0</v>
      </c>
      <c r="FD158" s="15">
        <f ca="1">IF(AND(ES158&lt;&gt;0,EX158&lt;&gt;0),FA158*EK158*ES158,)</f>
        <v>20135.058989916764</v>
      </c>
      <c r="FE158" s="15">
        <f ca="1">IF(AND(ER158&lt;&gt;0,EW158&lt;&gt;0,ES158&lt;&gt;0,EX158&lt;&gt;0),$AM158-FB158-FC158-FD158-FH158,)</f>
        <v>-863.10687060360215</v>
      </c>
      <c r="FF158" s="15">
        <f ca="1">IF(OR(ER158=0,EW158=0,ES158=0,EX158=0),$AM158-FB158-FC158-FD158-FH158,)</f>
        <v>0</v>
      </c>
      <c r="FG158" s="15">
        <f ca="1">SUM(FB158:FF158)</f>
        <v>-107112.35391796667</v>
      </c>
      <c r="FH158" s="15">
        <f ca="1">IF($V158&lt;&gt;0,IF($V158&gt;0,$W158/$V158,-$W158/$V158))*$AH158</f>
        <v>141394.40725129898</v>
      </c>
      <c r="FI158" s="15">
        <f ca="1">SUM(FG158:FH158)</f>
        <v>34282.053333332311</v>
      </c>
      <c r="FJ158" s="20"/>
      <c r="FK158" s="85">
        <f ca="1">BL158+CK158+DJ158+EI158+FH158</f>
        <v>404964.47607126564</v>
      </c>
      <c r="FL158" s="21"/>
      <c r="FM158" s="22"/>
      <c r="FN158" s="104">
        <f ca="1">_xll.DBRW($B$3,$R$37,$R$38,$R$40,$R$41,$R$42,$Q158,FN$2,FN$4,FN$3)</f>
        <v>381073.41999999981</v>
      </c>
      <c r="FO158" s="105">
        <f ca="1">IF(U158&lt;&gt;0,FN158/U158,0)</f>
        <v>5.1478442340427658E-2</v>
      </c>
      <c r="FP158" s="104">
        <f ca="1">_xll.DBRW($B$3,$R$37,$R$38,$R$40,$R$41,$R$42,$Q158,FP$2,FP$4,FP$3)</f>
        <v>585337.51983519935</v>
      </c>
      <c r="FQ158" s="105">
        <f ca="1">IF(V158&lt;&gt;0,FP158/V158,0)</f>
        <v>7.4658299719018745E-2</v>
      </c>
      <c r="FR158" s="86">
        <f ca="1">FN158-FP158</f>
        <v>-204264.09983519954</v>
      </c>
      <c r="FS158" s="103">
        <f ca="1">(FO158-FQ158)*100</f>
        <v>-2.3179857378591087</v>
      </c>
      <c r="FT158" s="23"/>
      <c r="FV158" s="37"/>
      <c r="FW158" s="37"/>
      <c r="FX158" s="37"/>
      <c r="FY158" s="37"/>
      <c r="FZ158" s="37"/>
      <c r="GA158" s="37"/>
      <c r="GB158" s="37"/>
      <c r="GC158" s="37"/>
      <c r="GD158" s="37"/>
      <c r="GE158" s="37"/>
      <c r="GF158" s="37"/>
      <c r="GG158" s="37"/>
      <c r="GH158" s="37"/>
    </row>
    <row r="159" spans="1:190" ht="15" hidden="1" customHeight="1" x14ac:dyDescent="0.25">
      <c r="A159">
        <f ca="1">IF(ROW()=ROW($A$60),0,1)</f>
        <v>1</v>
      </c>
      <c r="D159" s="30"/>
      <c r="E159" s="30"/>
      <c r="F159" s="30">
        <f ca="1">IF(A159&lt;&gt;0,IF((AO159+BN159+CM159+DL159+EK159)&lt;&gt;0,ROUND((1-(AO159+BN159+CM159+DL159+EK159))-FO159,5),"VERIF. ELIGIBILITE PMM"),"CHECK "&amp;D144)</f>
        <v>0</v>
      </c>
      <c r="G159" s="30"/>
      <c r="H159" s="30"/>
      <c r="I159" s="30"/>
      <c r="J159" s="30">
        <f ca="1">IF(A159&lt;&gt;0,IF((AP159+BO159+CN159+DM159+EL159)&lt;&gt;0,ROUND((1-(AP159+BO159+CN159+DM159+EL159))-FQ159,5),"VERIF. ELIGIBILITE PMM"),"CHECK "&amp;D145)</f>
        <v>0</v>
      </c>
      <c r="K159" s="30">
        <f ca="1">IF(A159&lt;&gt;0,ROUND(W159+AR159+BQ159+CP159+DO159+EN159+FK159-FR159,5),"CHECK ")</f>
        <v>0</v>
      </c>
      <c r="L159" s="4"/>
      <c r="M159" s="9"/>
      <c r="N159" s="10"/>
      <c r="O159" s="9"/>
      <c r="P159" s="11"/>
      <c r="Q159" s="130" t="s">
        <v>195</v>
      </c>
      <c r="R159" s="130"/>
      <c r="S159" s="12"/>
      <c r="T159" s="13"/>
      <c r="U159" s="84">
        <f ca="1">_xll.DBRW($B$3,$R$37,$R$38,$R$40,$R$41,$R$42,$Q159,U$2,U$4,U$3)</f>
        <v>9951973.6099999994</v>
      </c>
      <c r="V159" s="84">
        <f ca="1">_xll.DBRW($B$3,$R$37,$R$38,$R$40,$R$41,$R$42,$Q159,V$2,V$4,V$3)</f>
        <v>10367018.560000001</v>
      </c>
      <c r="W159" s="85">
        <f ca="1">U159-V159</f>
        <v>-415044.95000000112</v>
      </c>
      <c r="X159" s="106">
        <f ca="1">IF(V159&lt;&gt;0,W159/V159,0)</f>
        <v>-4.0035131373392763E-2</v>
      </c>
      <c r="Y159" s="15">
        <f ca="1">_xll.DBRW($B$3,$R$37,$R$38,$R$40,$R$41,$R$42,$Q159,Y$2,Y$4,Y$3)</f>
        <v>-5475196.919999999</v>
      </c>
      <c r="Z159" s="15">
        <f ca="1">_xll.DBRW($B$3,$R$37,$R$38,$R$40,$R$41,$R$42,$Q159,Z$2,Z$4,Z$3)</f>
        <v>-630523.83000000031</v>
      </c>
      <c r="AA159" s="15">
        <f ca="1">_xll.DBRW($B$3,$R$37,$R$38,$R$40,$R$41,$R$42,$Q159,AA$2,AA$4,AA$3)</f>
        <v>928796.61</v>
      </c>
      <c r="AB159" s="15">
        <f ca="1">_xll.DBRW($B$3,$R$37,$R$38,$R$40,$R$41,$R$42,$Q159,AB$2,AB$4,AB$3)</f>
        <v>-1324647.2700000003</v>
      </c>
      <c r="AC159" s="15">
        <f ca="1">_xll.DBRW($B$3,$R$37,$R$38,$R$40,$R$41,$R$42,$Q159,AC$2,AC$4,AC$3)</f>
        <v>-1206566.23</v>
      </c>
      <c r="AD159" s="15">
        <f ca="1">_xll.DBRW($B$3,$R$37,$R$38,$R$40,$R$41,$R$42,$Q159,AD$2,AD$4,AD$3)</f>
        <v>-5818478</v>
      </c>
      <c r="AE159" s="15">
        <f ca="1">_xll.DBRW($B$3,$R$37,$R$38,$R$40,$R$41,$R$42,$Q159,AE$2,AE$4,AE$3)</f>
        <v>-757618.46057269035</v>
      </c>
      <c r="AF159" s="15">
        <f ca="1">_xll.DBRW($B$3,$R$37,$R$38,$R$40,$R$41,$R$42,$Q159,AF$2,AF$4,AF$3)</f>
        <v>-795523.44023171288</v>
      </c>
      <c r="AG159" s="15">
        <f ca="1">_xll.DBRW($B$3,$R$37,$R$38,$R$40,$R$41,$R$42,$Q159,AG$2,AG$4,AG$3)</f>
        <v>-1340216.1500000001</v>
      </c>
      <c r="AH159" s="15">
        <f ca="1">_xll.DBRW($B$3,$R$37,$R$38,$R$40,$R$41,$R$42,$Q159,AH$2,AH$4,AH$3)</f>
        <v>-1263997.7719999996</v>
      </c>
      <c r="AI159" s="15">
        <f ca="1">Y159-AD159</f>
        <v>343281.08000000101</v>
      </c>
      <c r="AJ159" s="15">
        <f ca="1">Z159-AE159</f>
        <v>127094.63057269005</v>
      </c>
      <c r="AK159" s="15">
        <f ca="1">AA159-AF159</f>
        <v>1724320.0502317129</v>
      </c>
      <c r="AL159" s="15">
        <f ca="1">AB159-AG159</f>
        <v>15568.879999999888</v>
      </c>
      <c r="AM159" s="15">
        <f ca="1">AC159-AH159</f>
        <v>57431.541999999667</v>
      </c>
      <c r="AN159" s="20"/>
      <c r="AO159" s="16">
        <f ca="1">_xll.DBRW($B$3,$R$37,$R$38,$R$40,$R$41,$R$42,$Q159,AO$2,AO$4,AO$3)</f>
        <v>0.55016192109858297</v>
      </c>
      <c r="AP159" s="16">
        <f ca="1">_xll.DBRW($B$3,$R$37,$R$38,$R$40,$R$41,$R$42,$Q159,AP$2,AP$4,AP$3)</f>
        <v>0.56124892285328365</v>
      </c>
      <c r="AQ159" s="17">
        <f ca="1">-(AO159-AP159)*100</f>
        <v>1.1087001754700676</v>
      </c>
      <c r="AR159" s="14">
        <f ca="1">$Y159-$AD159-BL159</f>
        <v>110337.54887680543</v>
      </c>
      <c r="AS159" s="18">
        <f ca="1">_xll.DBRW($B$3,$R$37,$R$38,$R$40,$R$41,$R$42,$Q159,AS$2,AS$4,AS$3)</f>
        <v>4082.9208948545861</v>
      </c>
      <c r="AT159" s="19">
        <f ca="1">_xll.DBRW($B$3,$R$37,$R$38,$R$40,$R$41,$R$42,$Q159,AT$2,AT$4,AT$3)</f>
        <v>6.1178319060673295E-4</v>
      </c>
      <c r="AU159" s="18">
        <f ca="1">_xll.DBRW($B$3,$R$37,$R$38,$R$40,$R$41,$R$42,$Q159,AU$2,AU$4,AU$3)</f>
        <v>4.540231296017752</v>
      </c>
      <c r="AV159" s="15">
        <f ca="1">_xll.DBRW($B$3,$R$37,$R$38,$R$40,$R$41,$R$42,$Q159,AV$2,AV$4,AV$3)</f>
        <v>1341</v>
      </c>
      <c r="AW159" s="15">
        <f ca="1">_xll.DBRW($B$3,$R$37,$R$38,$R$40,$R$41,$R$42,$Q159,AW$2,AW$4,AW$3)</f>
        <v>2191953</v>
      </c>
      <c r="AX159" s="18">
        <f ca="1">_xll.DBRW($B$3,$R$37,$R$38,$R$40,$R$41,$R$42,$Q159,AX$2,AX$4,AX$3)</f>
        <v>33.131240637406819</v>
      </c>
      <c r="AY159" s="19">
        <f ca="1">_xll.DBRW($B$3,$R$37,$R$38,$R$40,$R$41,$R$42,$Q159,AY$2,AY$4,AY$3)</f>
        <v>7.0429735123134385E-2</v>
      </c>
      <c r="AZ159" s="18">
        <f ca="1">_xll.DBRW($B$3,$R$37,$R$38,$R$40,$R$41,$R$42,$Q159,AZ$2,AZ$4,AZ$3)</f>
        <v>4.1575572039064204</v>
      </c>
      <c r="BA159" s="15">
        <f ca="1">_xll.DBRW($B$3,$R$37,$R$38,$R$40,$R$41,$R$42,$Q159,BA$2,BA$4,BA$3)</f>
        <v>175619.08000000002</v>
      </c>
      <c r="BB159" s="15">
        <f ca="1">_xll.DBRW($B$3,$R$37,$R$38,$R$40,$R$41,$R$42,$Q159,BB$2,BB$4,BB$3)</f>
        <v>2493536</v>
      </c>
      <c r="BC159" s="18">
        <f ca="1">AS159-AX159</f>
        <v>4049.7896542171793</v>
      </c>
      <c r="BD159" s="18">
        <f ca="1">AT159-AY159</f>
        <v>-6.9817951932527655E-2</v>
      </c>
      <c r="BE159" s="18">
        <f ca="1">AU159-AZ159</f>
        <v>0.38267409211133163</v>
      </c>
      <c r="BF159" s="15">
        <f ca="1">IF(AND(AV159&lt;&gt;0,BA159&lt;&gt;0),-1*BC159*AV159,0)</f>
        <v>-5430767.9263052372</v>
      </c>
      <c r="BG159" s="15">
        <f ca="1">IF(AND(AV159&lt;&gt;0,BA159&lt;&gt;0,AW159&lt;&gt;0,BB159&lt;&gt;0),BD159/AY159*$Y159,)</f>
        <v>5427636.9876069343</v>
      </c>
      <c r="BH159" s="15">
        <f ca="1">IF(AND(AW159&lt;&gt;0,BB159&lt;&gt;0),BE159*AO159*AW159,)</f>
        <v>461477.81332847034</v>
      </c>
      <c r="BI159" s="15">
        <f ca="1">IF(AND(AV159&lt;&gt;0,BA159&lt;&gt;0,AW159&lt;&gt;0,BB159&lt;&gt;0),$AI159-BF159-BG159-BH159-BL159,)</f>
        <v>-348009.32575336192</v>
      </c>
      <c r="BJ159" s="15">
        <f ca="1">IF(OR(AV159=0,BA159=0,AW159=0,BB159=0),$AI159-BF159-BG159-BH159-BL159,)</f>
        <v>0</v>
      </c>
      <c r="BK159" s="15">
        <f ca="1">SUM(BF159:BJ159)</f>
        <v>110337.54887680546</v>
      </c>
      <c r="BL159" s="15">
        <f ca="1">IF($V159&lt;&gt;0,IF($V159&gt;0,$W159/$V159,-$W159/$V159))*$AD159</f>
        <v>232943.53112319557</v>
      </c>
      <c r="BM159" s="15">
        <f ca="1">SUM(BK159:BL159)</f>
        <v>343281.08000000101</v>
      </c>
      <c r="BN159" s="16">
        <f ca="1">_xll.DBRW($B$3,$R$37,$R$38,$R$40,$R$41,$R$42,$Q159,BN$2,BN$4,BN$3)</f>
        <v>6.3356662176679568E-2</v>
      </c>
      <c r="BO159" s="16">
        <f ca="1">_xll.DBRW($B$3,$R$37,$R$38,$R$40,$R$41,$R$42,$Q159,BO$2,BO$4,BO$3)</f>
        <v>7.3079685947112921E-2</v>
      </c>
      <c r="BP159" s="17">
        <f ca="1">-(BN159-BO159)*100</f>
        <v>0.97230237704333533</v>
      </c>
      <c r="BQ159" s="14">
        <f ca="1">$Z159-$AE159-CK159</f>
        <v>96763.275972754811</v>
      </c>
      <c r="BR159" s="15">
        <f ca="1">_xll.DBRW($B$3,$R$37,$R$38,$R$40,$R$41,$R$42,$Q159,BR$2,BR$4,BR$3)</f>
        <v>0.28765390042578476</v>
      </c>
      <c r="BS159" s="15">
        <f ca="1">_xll.DBRW($B$3,$R$37,$R$38,$R$40,$R$41,$R$42,$Q159,BS$2,BS$4,BS$3)</f>
        <v>1</v>
      </c>
      <c r="BT159" s="15">
        <f ca="1">_xll.DBRW($B$3,$R$37,$R$38,$R$40,$R$41,$R$42,$Q159,BT$2,BT$4,BT$3)</f>
        <v>4.540231296017752</v>
      </c>
      <c r="BU159" s="15">
        <f ca="1">_xll.DBRW($B$3,$R$37,$R$38,$R$40,$R$41,$R$42,$Q159,BU$2,BU$4,BU$3)</f>
        <v>2191953</v>
      </c>
      <c r="BV159" s="15">
        <f ca="1">_xll.DBRW($B$3,$R$37,$R$38,$R$40,$R$41,$R$42,$Q159,BV$2,BV$4,BV$3)</f>
        <v>2191953</v>
      </c>
      <c r="BW159" s="15">
        <f ca="1">_xll.DBRW($B$3,$R$37,$R$38,$R$40,$R$41,$R$42,$Q159,BW$2,BW$4,BW$3)</f>
        <v>0.30383297476863813</v>
      </c>
      <c r="BX159" s="15">
        <f ca="1">_xll.DBRW($B$3,$R$37,$R$38,$R$40,$R$41,$R$42,$Q159,BX$2,BX$4,BX$3)</f>
        <v>1</v>
      </c>
      <c r="BY159" s="15">
        <f ca="1">_xll.DBRW($B$3,$R$37,$R$38,$R$40,$R$41,$R$42,$Q159,BY$2,BY$4,BY$3)</f>
        <v>4.1575572039064204</v>
      </c>
      <c r="BZ159" s="15">
        <f ca="1">_xll.DBRW($B$3,$R$37,$R$38,$R$40,$R$41,$R$42,$Q159,BZ$2,BZ$4,BZ$3)</f>
        <v>2493536</v>
      </c>
      <c r="CA159" s="15">
        <f ca="1">_xll.DBRW($B$3,$R$37,$R$38,$R$40,$R$41,$R$42,$Q159,CA$2,CA$4,CA$3)</f>
        <v>2493536</v>
      </c>
      <c r="CB159" s="15">
        <f ca="1">BR159-BW159</f>
        <v>-1.6179074342853372E-2</v>
      </c>
      <c r="CC159" s="15">
        <f ca="1">BS159-BX159</f>
        <v>0</v>
      </c>
      <c r="CD159" s="15">
        <f ca="1">BT159-BY159</f>
        <v>0.38267409211133163</v>
      </c>
      <c r="CE159" s="15">
        <f ca="1">IF(AND(BU159&lt;&gt;0,BZ159&lt;&gt;0),-1*CB159*BU159,0)</f>
        <v>35463.770543040475</v>
      </c>
      <c r="CF159" s="15">
        <f ca="1">IF(AND(BU159&lt;&gt;0,BZ159&lt;&gt;0,BV159&lt;&gt;0,CA159&lt;&gt;0),CC159/BX159*$Z159,)</f>
        <v>0</v>
      </c>
      <c r="CG159" s="15">
        <f ca="1">IF(AND(BV159&lt;&gt;0,CA159&lt;&gt;0),CD159*BN159*BV159,)</f>
        <v>53143.797852642761</v>
      </c>
      <c r="CH159" s="15">
        <f ca="1">IF(AND(BU159&lt;&gt;0,BZ159&lt;&gt;0,BV159&lt;&gt;0,CA159&lt;&gt;0),$AJ159-CE159-CF159-CG159-CK159,)</f>
        <v>8155.7075770715674</v>
      </c>
      <c r="CI159" s="15">
        <f ca="1">IF(OR(BU159=0,BZ159=0,BV159=0,CA159=0),$AJ159-CE159-CF159-CG159-CK159,)</f>
        <v>0</v>
      </c>
      <c r="CJ159" s="15">
        <f ca="1">SUM(CE159:CI159)</f>
        <v>96763.275972754811</v>
      </c>
      <c r="CK159" s="15">
        <f ca="1">IF($V159&lt;&gt;0,IF($V159&gt;0,$W159/$V159,-$W159/$V159))*$AE159</f>
        <v>30331.354599935243</v>
      </c>
      <c r="CL159" s="15">
        <f ca="1">SUM(CJ159:CK159)</f>
        <v>127094.63057269005</v>
      </c>
      <c r="CM159" s="16">
        <f ca="1">_xll.DBRW($B$3,$R$37,$R$38,$R$40,$R$41,$R$42,$Q159,CM$2,CM$4,CM$3)</f>
        <v>-9.3327881121662279E-2</v>
      </c>
      <c r="CN159" s="16">
        <f ca="1">_xll.DBRW($B$3,$R$37,$R$38,$R$40,$R$41,$R$42,$Q159,CN$2,CN$4,CN$3)</f>
        <v>7.6735990740978574E-2</v>
      </c>
      <c r="CO159" s="17">
        <f ca="1">-(CM159-CN159)*100</f>
        <v>17.006387186264085</v>
      </c>
      <c r="CP159" s="14">
        <f ca="1">$AA159-$AF159-DJ159</f>
        <v>1692471.1647914229</v>
      </c>
      <c r="CQ159" s="15">
        <f ca="1">_xll.DBRW($B$3,$R$37,$R$38,$R$40,$R$41,$R$42,$Q159,CQ$2,CQ$4,CQ$3)</f>
        <v>-1.3489128054235557</v>
      </c>
      <c r="CR159" s="15">
        <f ca="1">_xll.DBRW($B$3,$R$37,$R$38,$R$40,$R$41,$R$42,$Q159,CR$2,CR$4,CR$3)</f>
        <v>0.31412717334723872</v>
      </c>
      <c r="CS159" s="15">
        <f ca="1">_xll.DBRW($B$3,$R$37,$R$38,$R$40,$R$41,$R$42,$Q159,CS$2,CS$4,CS$3)</f>
        <v>4.540231296017752</v>
      </c>
      <c r="CT159" s="15">
        <f ca="1">_xll.DBRW($B$3,$R$37,$R$38,$R$40,$R$41,$R$42,$Q159,CT$2,CT$4,CT$3)</f>
        <v>688552</v>
      </c>
      <c r="CU159" s="15">
        <f ca="1">_xll.DBRW($B$3,$R$37,$R$38,$R$40,$R$41,$R$42,$Q159,CU$2,CU$4,CU$3)</f>
        <v>2191953</v>
      </c>
      <c r="CV159" s="15">
        <f ca="1">_xll.DBRW($B$3,$R$37,$R$38,$R$40,$R$41,$R$42,$Q159,CV$2,CV$4,CV$3)</f>
        <v>0.96079999999999555</v>
      </c>
      <c r="CW159" s="15">
        <f ca="1">_xll.DBRW($B$3,$R$37,$R$38,$R$40,$R$41,$R$42,$Q159,CW$2,CW$4,CW$3)</f>
        <v>0.33205065685267832</v>
      </c>
      <c r="CX159" s="15">
        <f ca="1">_xll.DBRW($B$3,$R$37,$R$38,$R$40,$R$41,$R$42,$Q159,CX$2,CX$4,CX$3)</f>
        <v>4.1575572039064204</v>
      </c>
      <c r="CY159" s="15">
        <f ca="1">_xll.DBRW($B$3,$R$37,$R$38,$R$40,$R$41,$R$42,$Q159,CY$2,CY$4,CY$3)</f>
        <v>827980.26668580004</v>
      </c>
      <c r="CZ159" s="15">
        <f ca="1">_xll.DBRW($B$3,$R$37,$R$38,$R$40,$R$41,$R$42,$Q159,CZ$2,CZ$4,CZ$3)</f>
        <v>2493536</v>
      </c>
      <c r="DA159" s="15">
        <f ca="1">CQ159-CV159</f>
        <v>-2.3097128054235512</v>
      </c>
      <c r="DB159" s="15">
        <f ca="1">CR159-CW159</f>
        <v>-1.7923483505439597E-2</v>
      </c>
      <c r="DC159" s="15">
        <f ca="1">CS159-CX159</f>
        <v>0.38267409211133163</v>
      </c>
      <c r="DD159" s="15">
        <f ca="1">IF(AND(CT159&lt;&gt;0,CY159&lt;&gt;0),-1*DA159*CT159,0)</f>
        <v>1590357.3715999969</v>
      </c>
      <c r="DE159" s="15">
        <f ca="1">IF(AND(CT159&lt;&gt;0,CY159&lt;&gt;0,CU159&lt;&gt;0,CZ159&lt;&gt;0),DB159/CW159*$AA159,)</f>
        <v>-50134.732082849478</v>
      </c>
      <c r="DF159" s="15">
        <f ca="1">IF(AND(CU159&lt;&gt;0,CZ159&lt;&gt;0),DC159*CM159*CU159,)</f>
        <v>-78283.764926156509</v>
      </c>
      <c r="DG159" s="15">
        <f ca="1">IF(AND(CT159&lt;&gt;0,CY159&lt;&gt;0,CU159&lt;&gt;0,CZ159&lt;&gt;0),$AK159-DD159-DE159-DF159-DJ159,)</f>
        <v>230532.29020043192</v>
      </c>
      <c r="DH159" s="15">
        <f ca="1">IF(OR(CT159=0,CY159=0,CU159=0,CZ159=0),$AK159-DD159-DE159-DF159-DJ159,)</f>
        <v>0</v>
      </c>
      <c r="DI159" s="15">
        <f ca="1">SUM(DD159:DH159)</f>
        <v>1692471.1647914229</v>
      </c>
      <c r="DJ159" s="15">
        <f ca="1">IF($V159&lt;&gt;0,IF($V159&gt;0,$W159/$V159,-$W159/$V159))*$AF159</f>
        <v>31848.885440289992</v>
      </c>
      <c r="DK159" s="15">
        <f ca="1">SUM(DI159:DJ159)</f>
        <v>1724320.0502317129</v>
      </c>
      <c r="DL159" s="16">
        <f ca="1">_xll.DBRW($B$3,$R$37,$R$38,$R$40,$R$41,$R$42,$Q159,DL$2,DL$4,DL$3)</f>
        <v>0.13310397735268914</v>
      </c>
      <c r="DM159" s="16">
        <f ca="1">_xll.DBRW($B$3,$R$37,$R$38,$R$40,$R$41,$R$42,$Q159,DM$2,DM$4,DM$3)</f>
        <v>0.12927691237778588</v>
      </c>
      <c r="DN159" s="17">
        <f ca="1">-(DL159-DM159)*100</f>
        <v>-0.38270649749032604</v>
      </c>
      <c r="DO159" s="14">
        <f ca="1">$AB159-$AG159-EI159</f>
        <v>-38086.849633992781</v>
      </c>
      <c r="DP159" s="15">
        <f ca="1">_xll.DBRW($B$3,$R$37,$R$38,$R$40,$R$41,$R$42,$Q159,DP$2,DP$4,DP$3)</f>
        <v>0.71013869351151748</v>
      </c>
      <c r="DQ159" s="15">
        <f ca="1">_xll.DBRW($B$3,$R$37,$R$38,$R$40,$R$41,$R$42,$Q159,DQ$2,DQ$4,DQ$3)</f>
        <v>0.85099269920477305</v>
      </c>
      <c r="DR159" s="15">
        <f ca="1">_xll.DBRW($B$3,$R$37,$R$38,$R$40,$R$41,$R$42,$Q159,DR$2,DR$4,DR$3)</f>
        <v>4.540231296017752</v>
      </c>
      <c r="DS159" s="15">
        <f ca="1">_xll.DBRW($B$3,$R$37,$R$38,$R$40,$R$41,$R$42,$Q159,DS$2,DS$4,DS$3)</f>
        <v>1865336</v>
      </c>
      <c r="DT159" s="15">
        <f ca="1">_xll.DBRW($B$3,$R$37,$R$38,$R$40,$R$41,$R$42,$Q159,DT$2,DT$4,DT$3)</f>
        <v>2191953</v>
      </c>
      <c r="DU159" s="15">
        <f ca="1">_xll.DBRW($B$3,$R$37,$R$38,$R$40,$R$41,$R$42,$Q159,DU$2,DU$4,DU$3)</f>
        <v>0.61088297096494837</v>
      </c>
      <c r="DV159" s="15">
        <f ca="1">_xll.DBRW($B$3,$R$37,$R$38,$R$40,$R$41,$R$42,$Q159,DV$2,DV$4,DV$3)</f>
        <v>0.87983490112033669</v>
      </c>
      <c r="DW159" s="15">
        <f ca="1">_xll.DBRW($B$3,$R$37,$R$38,$R$40,$R$41,$R$42,$Q159,DW$2,DW$4,DW$3)</f>
        <v>4.1575572039064204</v>
      </c>
      <c r="DX159" s="15">
        <f ca="1">_xll.DBRW($B$3,$R$37,$R$38,$R$40,$R$41,$R$42,$Q159,DX$2,DX$4,DX$3)</f>
        <v>2193900</v>
      </c>
      <c r="DY159" s="15">
        <f ca="1">_xll.DBRW($B$3,$R$37,$R$38,$R$40,$R$41,$R$42,$Q159,DY$2,DY$4,DY$3)</f>
        <v>2493536</v>
      </c>
      <c r="DZ159" s="15">
        <f ca="1">DP159-DU159</f>
        <v>9.9255722546569114E-2</v>
      </c>
      <c r="EA159" s="15">
        <f ca="1">DQ159-DV159</f>
        <v>-2.8842201915563637E-2</v>
      </c>
      <c r="EB159" s="15">
        <f ca="1">DR159-DW159</f>
        <v>0.38267409211133163</v>
      </c>
      <c r="EC159" s="15">
        <f ca="1">IF(AND(DS159&lt;&gt;0,DX159&lt;&gt;0),-1*DZ159*DS159,0)</f>
        <v>-185145.27247212705</v>
      </c>
      <c r="ED159" s="15">
        <f ca="1">IF(AND(DS159&lt;&gt;0,DX159&lt;&gt;0,DT159&lt;&gt;0,DY159&lt;&gt;0),EA159/DV159*$AB159,)</f>
        <v>43423.765049091489</v>
      </c>
      <c r="EE159" s="15">
        <f ca="1">IF(AND(DT159&lt;&gt;0,DY159&lt;&gt;0),EB159*DL159*DT159,)</f>
        <v>111648.09860229243</v>
      </c>
      <c r="EF159" s="15">
        <f ca="1">IF(AND(DS159&lt;&gt;0,DX159&lt;&gt;0,DT159&lt;&gt;0,DY159&lt;&gt;0),$AL159-EC159-ED159-EE159-EI159,)</f>
        <v>-8013.4408132496465</v>
      </c>
      <c r="EG159" s="15">
        <f ca="1">IF(OR(DS159=0,DX159=0,DT159=0,DY159=0),$AL159-EC159-ED159-EE159-EI159,)</f>
        <v>0</v>
      </c>
      <c r="EH159" s="15">
        <f ca="1">SUM(EC159:EG159)</f>
        <v>-38086.849633992781</v>
      </c>
      <c r="EI159" s="15">
        <f ca="1">IF($V159&lt;&gt;0,IF($V159&gt;0,$W159/$V159,-$W159/$V159))*$AG159</f>
        <v>53655.729633992669</v>
      </c>
      <c r="EJ159" s="15">
        <f ca="1">SUM(EH159:EI159)</f>
        <v>15568.879999999888</v>
      </c>
      <c r="EK159" s="16">
        <f ca="1">_xll.DBRW($B$3,$R$37,$R$38,$R$40,$R$41,$R$42,$Q159,EK$2,EK$4,EK$3)</f>
        <v>0.12123888961960382</v>
      </c>
      <c r="EL159" s="16">
        <f ca="1">_xll.DBRW($B$3,$R$37,$R$38,$R$40,$R$41,$R$42,$Q159,EL$2,EL$4,EL$3)</f>
        <v>0.12192490682682827</v>
      </c>
      <c r="EM159" s="17">
        <f ca="1">-(EK159-EL159)*100</f>
        <v>6.8601720722445692E-2</v>
      </c>
      <c r="EN159" s="14">
        <f ca="1">$AC159-$AH159-FH159</f>
        <v>6827.225142303927</v>
      </c>
      <c r="EO159" s="15">
        <f ca="1">_xll.DBRW($B$3,$R$37,$R$38,$R$40,$R$41,$R$42,$Q159,EO$2,EO$4,EO$3)</f>
        <v>0.55045260094536697</v>
      </c>
      <c r="EP159" s="15">
        <f ca="1">_xll.DBRW($B$3,$R$37,$R$38,$R$40,$R$41,$R$42,$Q159,EP$2,EP$4,EP$3)</f>
        <v>1</v>
      </c>
      <c r="EQ159" s="15">
        <f ca="1">_xll.DBRW($B$3,$R$37,$R$38,$R$40,$R$41,$R$42,$Q159,EQ$2,EQ$4,EQ$3)</f>
        <v>4.540231296017752</v>
      </c>
      <c r="ER159" s="15">
        <f ca="1">_xll.DBRW($B$3,$R$37,$R$38,$R$40,$R$41,$R$42,$Q159,ER$2,ER$4,ER$3)</f>
        <v>2191953</v>
      </c>
      <c r="ES159" s="15">
        <f ca="1">_xll.DBRW($B$3,$R$37,$R$38,$R$40,$R$41,$R$42,$Q159,ES$2,ES$4,ES$3)</f>
        <v>2191953</v>
      </c>
      <c r="ET159" s="15">
        <f ca="1">_xll.DBRW($B$3,$R$37,$R$38,$R$40,$R$41,$R$42,$Q159,ET$2,ET$4,ET$3)</f>
        <v>0.50690977471349896</v>
      </c>
      <c r="EU159" s="15">
        <f ca="1">_xll.DBRW($B$3,$R$37,$R$38,$R$40,$R$41,$R$42,$Q159,EU$2,EU$4,EU$3)</f>
        <v>1</v>
      </c>
      <c r="EV159" s="15">
        <f ca="1">_xll.DBRW($B$3,$R$37,$R$38,$R$40,$R$41,$R$42,$Q159,EV$2,EV$4,EV$3)</f>
        <v>4.1575572039064204</v>
      </c>
      <c r="EW159" s="15">
        <f ca="1">_xll.DBRW($B$3,$R$37,$R$38,$R$40,$R$41,$R$42,$Q159,EW$2,EW$4,EW$3)</f>
        <v>2493536</v>
      </c>
      <c r="EX159" s="15">
        <f ca="1">_xll.DBRW($B$3,$R$37,$R$38,$R$40,$R$41,$R$42,$Q159,EX$2,EX$4,EX$3)</f>
        <v>2493536</v>
      </c>
      <c r="EY159" s="15">
        <f ca="1">EO159-ET159</f>
        <v>4.3542826231868004E-2</v>
      </c>
      <c r="EZ159" s="15">
        <f ca="1">EP159-EU159</f>
        <v>0</v>
      </c>
      <c r="FA159" s="15">
        <f ca="1">EQ159-EV159</f>
        <v>0.38267409211133163</v>
      </c>
      <c r="FB159" s="15">
        <f ca="1">IF(AND(ER159&lt;&gt;0,EW159&lt;&gt;0),-1*EY159*ER159,0)</f>
        <v>-95443.828587421769</v>
      </c>
      <c r="FC159" s="15">
        <f ca="1">IF(AND(ER159&lt;&gt;0,EW159&lt;&gt;0,ES159&lt;&gt;0,EX159&lt;&gt;0),EZ159/EU159*$AC159,)</f>
        <v>0</v>
      </c>
      <c r="FD159" s="15">
        <f ca="1">IF(AND(ES159&lt;&gt;0,EX159&lt;&gt;0),FA159*EK159*ES159,)</f>
        <v>101695.62001002445</v>
      </c>
      <c r="FE159" s="15">
        <f ca="1">IF(AND(ER159&lt;&gt;0,EW159&lt;&gt;0,ES159&lt;&gt;0,EX159&lt;&gt;0),$AM159-FB159-FC159-FD159-FH159,)</f>
        <v>575.43371970125008</v>
      </c>
      <c r="FF159" s="15">
        <f ca="1">IF(OR(ER159=0,EW159=0,ES159=0,EX159=0),$AM159-FB159-FC159-FD159-FH159,)</f>
        <v>0</v>
      </c>
      <c r="FG159" s="15">
        <f ca="1">SUM(FB159:FF159)</f>
        <v>6827.225142303927</v>
      </c>
      <c r="FH159" s="15">
        <f ca="1">IF($V159&lt;&gt;0,IF($V159&gt;0,$W159/$V159,-$W159/$V159))*$AH159</f>
        <v>50604.31685769574</v>
      </c>
      <c r="FI159" s="15">
        <f ca="1">SUM(FG159:FH159)</f>
        <v>57431.541999999667</v>
      </c>
      <c r="FJ159" s="20"/>
      <c r="FK159" s="85">
        <f ca="1">BL159+CK159+DJ159+EI159+FH159</f>
        <v>399383.81765510922</v>
      </c>
      <c r="FL159" s="21"/>
      <c r="FM159" s="22"/>
      <c r="FN159" s="104">
        <f ca="1">_xll.DBRW($B$3,$R$37,$R$38,$R$40,$R$41,$R$42,$Q159,FN$2,FN$4,FN$3)</f>
        <v>2243835.9699999997</v>
      </c>
      <c r="FO159" s="105">
        <f ca="1">IF(U159&lt;&gt;0,FN159/U159,0)</f>
        <v>0.22546643087410678</v>
      </c>
      <c r="FP159" s="104">
        <f ca="1">_xll.DBRW($B$3,$R$37,$R$38,$R$40,$R$41,$R$42,$Q159,FP$2,FP$4,FP$3)</f>
        <v>391184.73719559558</v>
      </c>
      <c r="FQ159" s="105">
        <f ca="1">IF(V159&lt;&gt;0,FP159/V159,0)</f>
        <v>3.7733581254010558E-2</v>
      </c>
      <c r="FR159" s="86">
        <f ca="1">FN159-FP159</f>
        <v>1852651.2328044041</v>
      </c>
      <c r="FS159" s="103">
        <f ca="1">(FO159-FQ159)*100</f>
        <v>18.773284962009622</v>
      </c>
      <c r="FT159" s="23"/>
      <c r="FV159" s="37"/>
      <c r="FW159" s="37"/>
      <c r="FX159" s="37"/>
      <c r="FY159" s="37"/>
      <c r="FZ159" s="37"/>
      <c r="GA159" s="37"/>
      <c r="GB159" s="37"/>
      <c r="GC159" s="37"/>
      <c r="GD159" s="37"/>
      <c r="GE159" s="37"/>
      <c r="GF159" s="37"/>
      <c r="GG159" s="37"/>
      <c r="GH159" s="37"/>
    </row>
    <row r="160" spans="1:190" ht="15" hidden="1" customHeight="1" x14ac:dyDescent="0.25">
      <c r="A160">
        <f ca="1">IF(ROW()=ROW($A$60),0,1)</f>
        <v>1</v>
      </c>
      <c r="D160" s="30"/>
      <c r="E160" s="30"/>
      <c r="F160" s="30">
        <f ca="1">IF(A160&lt;&gt;0,IF((AO160+BN160+CM160+DL160+EK160)&lt;&gt;0,ROUND((1-(AO160+BN160+CM160+DL160+EK160))-FO160,5),"VERIF. ELIGIBILITE PMM"),"CHECK "&amp;D145)</f>
        <v>0</v>
      </c>
      <c r="G160" s="30"/>
      <c r="H160" s="30"/>
      <c r="I160" s="30"/>
      <c r="J160" s="30">
        <f ca="1">IF(A160&lt;&gt;0,IF((AP160+BO160+CN160+DM160+EL160)&lt;&gt;0,ROUND((1-(AP160+BO160+CN160+DM160+EL160))-FQ160,5),"VERIF. ELIGIBILITE PMM"),"CHECK "&amp;D146)</f>
        <v>0</v>
      </c>
      <c r="K160" s="30">
        <f ca="1">IF(A160&lt;&gt;0,ROUND(W160+AR160+BQ160+CP160+DO160+EN160+FK160-FR160,5),"CHECK ")</f>
        <v>0</v>
      </c>
      <c r="L160" s="4"/>
      <c r="M160" s="9"/>
      <c r="N160" s="10"/>
      <c r="O160" s="9"/>
      <c r="P160" s="11"/>
      <c r="Q160" s="130" t="s">
        <v>218</v>
      </c>
      <c r="R160" s="130"/>
      <c r="S160" s="12"/>
      <c r="T160" s="13"/>
      <c r="U160" s="84">
        <f ca="1">_xll.DBRW($B$3,$R$37,$R$38,$R$40,$R$41,$R$42,$Q160,U$2,U$4,U$3)</f>
        <v>2138101.0699999998</v>
      </c>
      <c r="V160" s="84">
        <f ca="1">_xll.DBRW($B$3,$R$37,$R$38,$R$40,$R$41,$R$42,$Q160,V$2,V$4,V$3)</f>
        <v>2552740.86</v>
      </c>
      <c r="W160" s="85">
        <f ca="1">U160-V160</f>
        <v>-414639.79000000004</v>
      </c>
      <c r="X160" s="106">
        <f ca="1">IF(V160&lt;&gt;0,W160/V160,0)</f>
        <v>-0.16242925261125019</v>
      </c>
      <c r="Y160" s="15">
        <f ca="1">_xll.DBRW($B$3,$R$37,$R$38,$R$40,$R$41,$R$42,$Q160,Y$2,Y$4,Y$3)</f>
        <v>-1259670.0200000003</v>
      </c>
      <c r="Z160" s="15">
        <f ca="1">_xll.DBRW($B$3,$R$37,$R$38,$R$40,$R$41,$R$42,$Q160,Z$2,Z$4,Z$3)</f>
        <v>-290942.46999999997</v>
      </c>
      <c r="AA160" s="15">
        <f ca="1">_xll.DBRW($B$3,$R$37,$R$38,$R$40,$R$41,$R$42,$Q160,AA$2,AA$4,AA$3)</f>
        <v>-335273.67000000004</v>
      </c>
      <c r="AB160" s="15">
        <f ca="1">_xll.DBRW($B$3,$R$37,$R$38,$R$40,$R$41,$R$42,$Q160,AB$2,AB$4,AB$3)</f>
        <v>-101488.93000000004</v>
      </c>
      <c r="AC160" s="15">
        <f ca="1">_xll.DBRW($B$3,$R$37,$R$38,$R$40,$R$41,$R$42,$Q160,AC$2,AC$4,AC$3)</f>
        <v>-471910.09</v>
      </c>
      <c r="AD160" s="15">
        <f ca="1">_xll.DBRW($B$3,$R$37,$R$38,$R$40,$R$41,$R$42,$Q160,AD$2,AD$4,AD$3)</f>
        <v>-1225290</v>
      </c>
      <c r="AE160" s="15">
        <f ca="1">_xll.DBRW($B$3,$R$37,$R$38,$R$40,$R$41,$R$42,$Q160,AE$2,AE$4,AE$3)</f>
        <v>-260668.58200000002</v>
      </c>
      <c r="AF160" s="15">
        <f ca="1">_xll.DBRW($B$3,$R$37,$R$38,$R$40,$R$41,$R$42,$Q160,AF$2,AF$4,AF$3)</f>
        <v>-316499.23983839998</v>
      </c>
      <c r="AG160" s="15">
        <f ca="1">_xll.DBRW($B$3,$R$37,$R$38,$R$40,$R$41,$R$42,$Q160,AG$2,AG$4,AG$3)</f>
        <v>-69476</v>
      </c>
      <c r="AH160" s="15">
        <f ca="1">_xll.DBRW($B$3,$R$37,$R$38,$R$40,$R$41,$R$42,$Q160,AH$2,AH$4,AH$3)</f>
        <v>-478182.64000000007</v>
      </c>
      <c r="AI160" s="15">
        <f ca="1">Y160-AD160</f>
        <v>-34380.020000000251</v>
      </c>
      <c r="AJ160" s="15">
        <f ca="1">Z160-AE160</f>
        <v>-30273.887999999948</v>
      </c>
      <c r="AK160" s="15">
        <f ca="1">AA160-AF160</f>
        <v>-18774.430161600059</v>
      </c>
      <c r="AL160" s="15">
        <f ca="1">AB160-AG160</f>
        <v>-32012.930000000037</v>
      </c>
      <c r="AM160" s="15">
        <f ca="1">AC160-AH160</f>
        <v>6272.5500000000466</v>
      </c>
      <c r="AN160" s="20"/>
      <c r="AO160" s="16">
        <f ca="1">_xll.DBRW($B$3,$R$37,$R$38,$R$40,$R$41,$R$42,$Q160,AO$2,AO$4,AO$3)</f>
        <v>0.5891536362216967</v>
      </c>
      <c r="AP160" s="16">
        <f ca="1">_xll.DBRW($B$3,$R$37,$R$38,$R$40,$R$41,$R$42,$Q160,AP$2,AP$4,AP$3)</f>
        <v>0.47998996654913106</v>
      </c>
      <c r="AQ160" s="17">
        <f ca="1">-(AO160-AP160)*100</f>
        <v>-10.916366967256563</v>
      </c>
      <c r="AR160" s="14">
        <f ca="1">$Y160-$AD160-BL160</f>
        <v>-233402.95893203898</v>
      </c>
      <c r="AS160" s="18">
        <f ca="1">_xll.DBRW($B$3,$R$37,$R$38,$R$40,$R$41,$R$42,$Q160,AS$2,AS$4,AS$3)</f>
        <v>26.615931441374578</v>
      </c>
      <c r="AT160" s="19">
        <f ca="1">_xll.DBRW($B$3,$R$37,$R$38,$R$40,$R$41,$R$42,$Q160,AT$2,AT$4,AT$3)</f>
        <v>7.9527199036149437E-2</v>
      </c>
      <c r="AU160" s="18">
        <f ca="1">_xll.DBRW($B$3,$R$37,$R$38,$R$40,$R$41,$R$42,$Q160,AU$2,AU$4,AU$3)</f>
        <v>3.592764853061519</v>
      </c>
      <c r="AV160" s="15">
        <f ca="1">_xll.DBRW($B$3,$R$37,$R$38,$R$40,$R$41,$R$42,$Q160,AV$2,AV$4,AV$3)</f>
        <v>47327.67</v>
      </c>
      <c r="AW160" s="15">
        <f ca="1">_xll.DBRW($B$3,$R$37,$R$38,$R$40,$R$41,$R$42,$Q160,AW$2,AW$4,AW$3)</f>
        <v>595113</v>
      </c>
      <c r="AX160" s="18">
        <f ca="1">_xll.DBRW($B$3,$R$37,$R$38,$R$40,$R$41,$R$42,$Q160,AX$2,AX$4,AX$3)</f>
        <v>20.765867299381409</v>
      </c>
      <c r="AY160" s="19">
        <f ca="1">_xll.DBRW($B$3,$R$37,$R$38,$R$40,$R$41,$R$42,$Q160,AY$2,AY$4,AY$3)</f>
        <v>7.0392374407978714E-2</v>
      </c>
      <c r="AZ160" s="18">
        <f ca="1">_xll.DBRW($B$3,$R$37,$R$38,$R$40,$R$41,$R$42,$Q160,AZ$2,AZ$4,AZ$3)</f>
        <v>3.0453942951218638</v>
      </c>
      <c r="BA160" s="15">
        <f ca="1">_xll.DBRW($B$3,$R$37,$R$38,$R$40,$R$41,$R$42,$Q160,BA$2,BA$4,BA$3)</f>
        <v>59005</v>
      </c>
      <c r="BB160" s="15">
        <f ca="1">_xll.DBRW($B$3,$R$37,$R$38,$R$40,$R$41,$R$42,$Q160,BB$2,BB$4,BB$3)</f>
        <v>838230</v>
      </c>
      <c r="BC160" s="18">
        <f ca="1">AS160-AX160</f>
        <v>5.8500641419931689</v>
      </c>
      <c r="BD160" s="18">
        <f ca="1">AT160-AY160</f>
        <v>9.1348246281707235E-3</v>
      </c>
      <c r="BE160" s="18">
        <f ca="1">AU160-AZ160</f>
        <v>0.54737055793965528</v>
      </c>
      <c r="BF160" s="15">
        <f ca="1">IF(AND(AV160&lt;&gt;0,BA160&lt;&gt;0),-1*BC160*AV160,0)</f>
        <v>-276869.90519108583</v>
      </c>
      <c r="BG160" s="15">
        <f ca="1">IF(AND(AV160&lt;&gt;0,BA160&lt;&gt;0,AW160&lt;&gt;0,BB160&lt;&gt;0),BD160/AY160*$Y160,)</f>
        <v>-163467.48946658702</v>
      </c>
      <c r="BH160" s="15">
        <f ca="1">IF(AND(AW160&lt;&gt;0,BB160&lt;&gt;0),BE160*AO160*AW160,)</f>
        <v>191915.22681472037</v>
      </c>
      <c r="BI160" s="15">
        <f ca="1">IF(AND(AV160&lt;&gt;0,BA160&lt;&gt;0,AW160&lt;&gt;0,BB160&lt;&gt;0),$AI160-BF160-BG160-BH160-BL160,)</f>
        <v>15019.208910913498</v>
      </c>
      <c r="BJ160" s="15">
        <f ca="1">IF(OR(AV160=0,BA160=0,AW160=0,BB160=0),$AI160-BF160-BG160-BH160-BL160,)</f>
        <v>0</v>
      </c>
      <c r="BK160" s="15">
        <f ca="1">SUM(BF160:BJ160)</f>
        <v>-233402.95893203898</v>
      </c>
      <c r="BL160" s="15">
        <f ca="1">IF($V160&lt;&gt;0,IF($V160&gt;0,$W160/$V160,-$W160/$V160))*$AD160</f>
        <v>199022.93893203873</v>
      </c>
      <c r="BM160" s="15">
        <f ca="1">SUM(BK160:BL160)</f>
        <v>-34380.020000000251</v>
      </c>
      <c r="BN160" s="16">
        <f ca="1">_xll.DBRW($B$3,$R$37,$R$38,$R$40,$R$41,$R$42,$Q160,BN$2,BN$4,BN$3)</f>
        <v>0.13607517160075133</v>
      </c>
      <c r="BO160" s="16">
        <f ca="1">_xll.DBRW($B$3,$R$37,$R$38,$R$40,$R$41,$R$42,$Q160,BO$2,BO$4,BO$3)</f>
        <v>0.10211321724211364</v>
      </c>
      <c r="BP160" s="17">
        <f ca="1">-(BN160-BO160)*100</f>
        <v>-3.3961954358637692</v>
      </c>
      <c r="BQ160" s="14">
        <f ca="1">$Z160-$AE160-CK160</f>
        <v>-72614.090953494335</v>
      </c>
      <c r="BR160" s="15">
        <f ca="1">_xll.DBRW($B$3,$R$37,$R$38,$R$40,$R$41,$R$42,$Q160,BR$2,BR$4,BR$3)</f>
        <v>0.4888860939014944</v>
      </c>
      <c r="BS160" s="15">
        <f ca="1">_xll.DBRW($B$3,$R$37,$R$38,$R$40,$R$41,$R$42,$Q160,BS$2,BS$4,BS$3)</f>
        <v>1</v>
      </c>
      <c r="BT160" s="15">
        <f ca="1">_xll.DBRW($B$3,$R$37,$R$38,$R$40,$R$41,$R$42,$Q160,BT$2,BT$4,BT$3)</f>
        <v>3.592764853061519</v>
      </c>
      <c r="BU160" s="15">
        <f ca="1">_xll.DBRW($B$3,$R$37,$R$38,$R$40,$R$41,$R$42,$Q160,BU$2,BU$4,BU$3)</f>
        <v>595113</v>
      </c>
      <c r="BV160" s="15">
        <f ca="1">_xll.DBRW($B$3,$R$37,$R$38,$R$40,$R$41,$R$42,$Q160,BV$2,BV$4,BV$3)</f>
        <v>595113</v>
      </c>
      <c r="BW160" s="15">
        <f ca="1">_xll.DBRW($B$3,$R$37,$R$38,$R$40,$R$41,$R$42,$Q160,BW$2,BW$4,BW$3)</f>
        <v>0.3109750092456724</v>
      </c>
      <c r="BX160" s="15">
        <f ca="1">_xll.DBRW($B$3,$R$37,$R$38,$R$40,$R$41,$R$42,$Q160,BX$2,BX$4,BX$3)</f>
        <v>1</v>
      </c>
      <c r="BY160" s="15">
        <f ca="1">_xll.DBRW($B$3,$R$37,$R$38,$R$40,$R$41,$R$42,$Q160,BY$2,BY$4,BY$3)</f>
        <v>3.0453942951218638</v>
      </c>
      <c r="BZ160" s="15">
        <f ca="1">_xll.DBRW($B$3,$R$37,$R$38,$R$40,$R$41,$R$42,$Q160,BZ$2,BZ$4,BZ$3)</f>
        <v>838230</v>
      </c>
      <c r="CA160" s="15">
        <f ca="1">_xll.DBRW($B$3,$R$37,$R$38,$R$40,$R$41,$R$42,$Q160,CA$2,CA$4,CA$3)</f>
        <v>838230</v>
      </c>
      <c r="CB160" s="15">
        <f ca="1">BR160-BW160</f>
        <v>0.177911084655822</v>
      </c>
      <c r="CC160" s="15">
        <f ca="1">BS160-BX160</f>
        <v>0</v>
      </c>
      <c r="CD160" s="15">
        <f ca="1">BT160-BY160</f>
        <v>0.54737055793965528</v>
      </c>
      <c r="CE160" s="15">
        <f ca="1">IF(AND(BU160&lt;&gt;0,BZ160&lt;&gt;0),-1*CB160*BU160,0)</f>
        <v>-105877.1993227802</v>
      </c>
      <c r="CF160" s="15">
        <f ca="1">IF(AND(BU160&lt;&gt;0,BZ160&lt;&gt;0,BV160&lt;&gt;0,CA160&lt;&gt;0),CC160/BX160*$Z160,)</f>
        <v>0</v>
      </c>
      <c r="CG160" s="15">
        <f ca="1">IF(AND(BV160&lt;&gt;0,CA160&lt;&gt;0),CD160*BN160*BV160,)</f>
        <v>44326.12448781226</v>
      </c>
      <c r="CH160" s="15">
        <f ca="1">IF(AND(BU160&lt;&gt;0,BZ160&lt;&gt;0,BV160&lt;&gt;0,CA160&lt;&gt;0),$AJ160-CE160-CF160-CG160-CK160,)</f>
        <v>-11063.016118526393</v>
      </c>
      <c r="CI160" s="15">
        <f ca="1">IF(OR(BU160=0,BZ160=0,BV160=0,CA160=0),$AJ160-CE160-CF160-CG160-CK160,)</f>
        <v>0</v>
      </c>
      <c r="CJ160" s="15">
        <f ca="1">SUM(CE160:CI160)</f>
        <v>-72614.090953494335</v>
      </c>
      <c r="CK160" s="15">
        <f ca="1">IF($V160&lt;&gt;0,IF($V160&gt;0,$W160/$V160,-$W160/$V160))*$AE160</f>
        <v>42340.202953494387</v>
      </c>
      <c r="CL160" s="15">
        <f ca="1">SUM(CJ160:CK160)</f>
        <v>-30273.887999999948</v>
      </c>
      <c r="CM160" s="16">
        <f ca="1">_xll.DBRW($B$3,$R$37,$R$38,$R$40,$R$41,$R$42,$Q160,CM$2,CM$4,CM$3)</f>
        <v>0.15680908386618042</v>
      </c>
      <c r="CN160" s="16">
        <f ca="1">_xll.DBRW($B$3,$R$37,$R$38,$R$40,$R$41,$R$42,$Q160,CN$2,CN$4,CN$3)</f>
        <v>0.12398408502710298</v>
      </c>
      <c r="CO160" s="17">
        <f ca="1">-(CM160-CN160)*100</f>
        <v>-3.2824998839077439</v>
      </c>
      <c r="CP160" s="14">
        <f ca="1">$AA160-$AF160-DJ160</f>
        <v>-70183.165140580182</v>
      </c>
      <c r="CQ160" s="15">
        <f ca="1">_xll.DBRW($B$3,$R$37,$R$38,$R$40,$R$41,$R$42,$Q160,CQ$2,CQ$4,CQ$3)</f>
        <v>1.4776642521067627</v>
      </c>
      <c r="CR160" s="15">
        <f ca="1">_xll.DBRW($B$3,$R$37,$R$38,$R$40,$R$41,$R$42,$Q160,CR$2,CR$4,CR$3)</f>
        <v>0.38126263415519407</v>
      </c>
      <c r="CS160" s="15">
        <f ca="1">_xll.DBRW($B$3,$R$37,$R$38,$R$40,$R$41,$R$42,$Q160,CS$2,CS$4,CS$3)</f>
        <v>3.592764853061519</v>
      </c>
      <c r="CT160" s="15">
        <f ca="1">_xll.DBRW($B$3,$R$37,$R$38,$R$40,$R$41,$R$42,$Q160,CT$2,CT$4,CT$3)</f>
        <v>226894.35</v>
      </c>
      <c r="CU160" s="15">
        <f ca="1">_xll.DBRW($B$3,$R$37,$R$38,$R$40,$R$41,$R$42,$Q160,CU$2,CU$4,CU$3)</f>
        <v>595113</v>
      </c>
      <c r="CV160" s="15">
        <f ca="1">_xll.DBRW($B$3,$R$37,$R$38,$R$40,$R$41,$R$42,$Q160,CV$2,CV$4,CV$3)</f>
        <v>0.96079999999999999</v>
      </c>
      <c r="CW160" s="15">
        <f ca="1">_xll.DBRW($B$3,$R$37,$R$38,$R$40,$R$41,$R$42,$Q160,CW$2,CW$4,CW$3)</f>
        <v>0.39298545506603194</v>
      </c>
      <c r="CX160" s="15">
        <f ca="1">_xll.DBRW($B$3,$R$37,$R$38,$R$40,$R$41,$R$42,$Q160,CX$2,CX$4,CX$3)</f>
        <v>3.0453942951218638</v>
      </c>
      <c r="CY160" s="15">
        <f ca="1">_xll.DBRW($B$3,$R$37,$R$38,$R$40,$R$41,$R$42,$Q160,CY$2,CY$4,CY$3)</f>
        <v>329412.19799999997</v>
      </c>
      <c r="CZ160" s="15">
        <f ca="1">_xll.DBRW($B$3,$R$37,$R$38,$R$40,$R$41,$R$42,$Q160,CZ$2,CZ$4,CZ$3)</f>
        <v>838230</v>
      </c>
      <c r="DA160" s="15">
        <f ca="1">CQ160-CV160</f>
        <v>0.51686425210676268</v>
      </c>
      <c r="DB160" s="15">
        <f ca="1">CR160-CW160</f>
        <v>-1.1722820910837872E-2</v>
      </c>
      <c r="DC160" s="15">
        <f ca="1">CS160-CX160</f>
        <v>0.54737055793965528</v>
      </c>
      <c r="DD160" s="15">
        <f ca="1">IF(AND(CT160&lt;&gt;0,CY160&lt;&gt;0),-1*DA160*CT160,0)</f>
        <v>-117273.57852000005</v>
      </c>
      <c r="DE160" s="15">
        <f ca="1">IF(AND(CT160&lt;&gt;0,CY160&lt;&gt;0,CU160&lt;&gt;0,CZ160&lt;&gt;0),DB160/CW160*$AA160,)</f>
        <v>10001.268848153562</v>
      </c>
      <c r="DF160" s="15">
        <f ca="1">IF(AND(CU160&lt;&gt;0,CZ160&lt;&gt;0),DC160*CM160*CU160,)</f>
        <v>51080.141149230258</v>
      </c>
      <c r="DG160" s="15">
        <f ca="1">IF(AND(CT160&lt;&gt;0,CY160&lt;&gt;0,CU160&lt;&gt;0,CZ160&lt;&gt;0),$AK160-DD160-DE160-DF160-DJ160,)</f>
        <v>-13990.996617963952</v>
      </c>
      <c r="DH160" s="15">
        <f ca="1">IF(OR(CT160=0,CY160=0,CU160=0,CZ160=0),$AK160-DD160-DE160-DF160-DJ160,)</f>
        <v>0</v>
      </c>
      <c r="DI160" s="15">
        <f ca="1">SUM(DD160:DH160)</f>
        <v>-70183.165140580182</v>
      </c>
      <c r="DJ160" s="15">
        <f ca="1">IF($V160&lt;&gt;0,IF($V160&gt;0,$W160/$V160,-$W160/$V160))*$AF160</f>
        <v>51408.73497898013</v>
      </c>
      <c r="DK160" s="15">
        <f ca="1">SUM(DI160:DJ160)</f>
        <v>-18774.430161600052</v>
      </c>
      <c r="DL160" s="16">
        <f ca="1">_xll.DBRW($B$3,$R$37,$R$38,$R$40,$R$41,$R$42,$Q160,DL$2,DL$4,DL$3)</f>
        <v>4.7466853379386796E-2</v>
      </c>
      <c r="DM160" s="16">
        <f ca="1">_xll.DBRW($B$3,$R$37,$R$38,$R$40,$R$41,$R$42,$Q160,DM$2,DM$4,DM$3)</f>
        <v>2.721623690389004E-2</v>
      </c>
      <c r="DN160" s="17">
        <f ca="1">-(DL160-DM160)*100</f>
        <v>-2.0250616475496757</v>
      </c>
      <c r="DO160" s="14">
        <f ca="1">$AB160-$AG160-EI160</f>
        <v>-43297.864754419257</v>
      </c>
      <c r="DP160" s="15">
        <f ca="1">_xll.DBRW($B$3,$R$37,$R$38,$R$40,$R$41,$R$42,$Q160,DP$2,DP$4,DP$3)</f>
        <v>0.17666225107923691</v>
      </c>
      <c r="DQ160" s="15">
        <f ca="1">_xll.DBRW($B$3,$R$37,$R$38,$R$40,$R$41,$R$42,$Q160,DQ$2,DQ$4,DQ$3)</f>
        <v>0.96532927360013976</v>
      </c>
      <c r="DR160" s="15">
        <f ca="1">_xll.DBRW($B$3,$R$37,$R$38,$R$40,$R$41,$R$42,$Q160,DR$2,DR$4,DR$3)</f>
        <v>3.592764853061519</v>
      </c>
      <c r="DS160" s="15">
        <f ca="1">_xll.DBRW($B$3,$R$37,$R$38,$R$40,$R$41,$R$42,$Q160,DS$2,DS$4,DS$3)</f>
        <v>574480</v>
      </c>
      <c r="DT160" s="15">
        <f ca="1">_xll.DBRW($B$3,$R$37,$R$38,$R$40,$R$41,$R$42,$Q160,DT$2,DT$4,DT$3)</f>
        <v>595113</v>
      </c>
      <c r="DU160" s="15">
        <f ca="1">_xll.DBRW($B$3,$R$37,$R$38,$R$40,$R$41,$R$42,$Q160,DU$2,DU$4,DU$3)</f>
        <v>9.3934723236256457E-2</v>
      </c>
      <c r="DV160" s="15">
        <f ca="1">_xll.DBRW($B$3,$R$37,$R$38,$R$40,$R$41,$R$42,$Q160,DV$2,DV$4,DV$3)</f>
        <v>0.88235925700583373</v>
      </c>
      <c r="DW160" s="15">
        <f ca="1">_xll.DBRW($B$3,$R$37,$R$38,$R$40,$R$41,$R$42,$Q160,DW$2,DW$4,DW$3)</f>
        <v>3.0453942951218638</v>
      </c>
      <c r="DX160" s="15">
        <f ca="1">_xll.DBRW($B$3,$R$37,$R$38,$R$40,$R$41,$R$42,$Q160,DX$2,DX$4,DX$3)</f>
        <v>739620</v>
      </c>
      <c r="DY160" s="15">
        <f ca="1">_xll.DBRW($B$3,$R$37,$R$38,$R$40,$R$41,$R$42,$Q160,DY$2,DY$4,DY$3)</f>
        <v>838230</v>
      </c>
      <c r="DZ160" s="15">
        <f ca="1">DP160-DU160</f>
        <v>8.2727527842980458E-2</v>
      </c>
      <c r="EA160" s="15">
        <f ca="1">DQ160-DV160</f>
        <v>8.2970016594306029E-2</v>
      </c>
      <c r="EB160" s="15">
        <f ca="1">DR160-DW160</f>
        <v>0.54737055793965528</v>
      </c>
      <c r="EC160" s="15">
        <f ca="1">IF(AND(DS160&lt;&gt;0,DX160&lt;&gt;0),-1*DZ160*DS160,0)</f>
        <v>-47525.310195235412</v>
      </c>
      <c r="ED160" s="15">
        <f ca="1">IF(AND(DS160&lt;&gt;0,DX160&lt;&gt;0,DT160&lt;&gt;0,DY160&lt;&gt;0),EA160/DV160*$AB160,)</f>
        <v>-9543.2083240247503</v>
      </c>
      <c r="EE160" s="15">
        <f ca="1">IF(AND(DT160&lt;&gt;0,DY160&lt;&gt;0),EB160*DL160*DT160,)</f>
        <v>15462.200981915308</v>
      </c>
      <c r="EF160" s="15">
        <f ca="1">IF(AND(DS160&lt;&gt;0,DX160&lt;&gt;0,DT160&lt;&gt;0,DY160&lt;&gt;0),$AL160-EC160-ED160-EE160-EI160,)</f>
        <v>-1691.5472170743997</v>
      </c>
      <c r="EG160" s="15">
        <f ca="1">IF(OR(DS160=0,DX160=0,DT160=0,DY160=0),$AL160-EC160-ED160-EE160-EI160,)</f>
        <v>0</v>
      </c>
      <c r="EH160" s="15">
        <f ca="1">SUM(EC160:EG160)</f>
        <v>-43297.86475441925</v>
      </c>
      <c r="EI160" s="15">
        <f ca="1">IF($V160&lt;&gt;0,IF($V160&gt;0,$W160/$V160,-$W160/$V160))*$AG160</f>
        <v>11284.934754419219</v>
      </c>
      <c r="EJ160" s="15">
        <f ca="1">SUM(EH160:EI160)</f>
        <v>-32012.930000000029</v>
      </c>
      <c r="EK160" s="16">
        <f ca="1">_xll.DBRW($B$3,$R$37,$R$38,$R$40,$R$41,$R$42,$Q160,EK$2,EK$4,EK$3)</f>
        <v>0.22071458483485071</v>
      </c>
      <c r="EL160" s="16">
        <f ca="1">_xll.DBRW($B$3,$R$37,$R$38,$R$40,$R$41,$R$42,$Q160,EL$2,EL$4,EL$3)</f>
        <v>0.18732126221382303</v>
      </c>
      <c r="EM160" s="17">
        <f ca="1">-(EK160-EL160)*100</f>
        <v>-3.3393322621027677</v>
      </c>
      <c r="EN160" s="14">
        <f ca="1">$AC160-$AH160-FH160</f>
        <v>-71398.298826874467</v>
      </c>
      <c r="EO160" s="15">
        <f ca="1">_xll.DBRW($B$3,$R$37,$R$38,$R$40,$R$41,$R$42,$Q160,EO$2,EO$4,EO$3)</f>
        <v>0.79297560295271663</v>
      </c>
      <c r="EP160" s="15">
        <f ca="1">_xll.DBRW($B$3,$R$37,$R$38,$R$40,$R$41,$R$42,$Q160,EP$2,EP$4,EP$3)</f>
        <v>1</v>
      </c>
      <c r="EQ160" s="15">
        <f ca="1">_xll.DBRW($B$3,$R$37,$R$38,$R$40,$R$41,$R$42,$Q160,EQ$2,EQ$4,EQ$3)</f>
        <v>3.592764853061519</v>
      </c>
      <c r="ER160" s="15">
        <f ca="1">_xll.DBRW($B$3,$R$37,$R$38,$R$40,$R$41,$R$42,$Q160,ER$2,ER$4,ER$3)</f>
        <v>595113</v>
      </c>
      <c r="ES160" s="15">
        <f ca="1">_xll.DBRW($B$3,$R$37,$R$38,$R$40,$R$41,$R$42,$Q160,ES$2,ES$4,ES$3)</f>
        <v>595113</v>
      </c>
      <c r="ET160" s="15">
        <f ca="1">_xll.DBRW($B$3,$R$37,$R$38,$R$40,$R$41,$R$42,$Q160,ET$2,ET$4,ET$3)</f>
        <v>0.57046710330100336</v>
      </c>
      <c r="EU160" s="15">
        <f ca="1">_xll.DBRW($B$3,$R$37,$R$38,$R$40,$R$41,$R$42,$Q160,EU$2,EU$4,EU$3)</f>
        <v>1</v>
      </c>
      <c r="EV160" s="15">
        <f ca="1">_xll.DBRW($B$3,$R$37,$R$38,$R$40,$R$41,$R$42,$Q160,EV$2,EV$4,EV$3)</f>
        <v>3.0453942951218638</v>
      </c>
      <c r="EW160" s="15">
        <f ca="1">_xll.DBRW($B$3,$R$37,$R$38,$R$40,$R$41,$R$42,$Q160,EW$2,EW$4,EW$3)</f>
        <v>838230</v>
      </c>
      <c r="EX160" s="15">
        <f ca="1">_xll.DBRW($B$3,$R$37,$R$38,$R$40,$R$41,$R$42,$Q160,EX$2,EX$4,EX$3)</f>
        <v>838230</v>
      </c>
      <c r="EY160" s="15">
        <f ca="1">EO160-ET160</f>
        <v>0.22250849965171327</v>
      </c>
      <c r="EZ160" s="15">
        <f ca="1">EP160-EU160</f>
        <v>0</v>
      </c>
      <c r="FA160" s="15">
        <f ca="1">EQ160-EV160</f>
        <v>0.54737055793965528</v>
      </c>
      <c r="FB160" s="15">
        <f ca="1">IF(AND(ER160&lt;&gt;0,EW160&lt;&gt;0),-1*EY160*ER160,0)</f>
        <v>-132417.70075323005</v>
      </c>
      <c r="FC160" s="15">
        <f ca="1">IF(AND(ER160&lt;&gt;0,EW160&lt;&gt;0,ES160&lt;&gt;0,EX160&lt;&gt;0),EZ160/EU160*$AC160,)</f>
        <v>0</v>
      </c>
      <c r="FD160" s="15">
        <f ca="1">IF(AND(ES160&lt;&gt;0,EX160&lt;&gt;0),FA160*EK160*ES160,)</f>
        <v>71897.18777184606</v>
      </c>
      <c r="FE160" s="15">
        <f ca="1">IF(AND(ER160&lt;&gt;0,EW160&lt;&gt;0,ES160&lt;&gt;0,EX160&lt;&gt;0),$AM160-FB160-FC160-FD160-FH160,)</f>
        <v>-10877.785845490478</v>
      </c>
      <c r="FF160" s="15">
        <f ca="1">IF(OR(ER160=0,EW160=0,ES160=0,EX160=0),$AM160-FB160-FC160-FD160-FH160,)</f>
        <v>0</v>
      </c>
      <c r="FG160" s="15">
        <f ca="1">SUM(FB160:FF160)</f>
        <v>-71398.298826874467</v>
      </c>
      <c r="FH160" s="15">
        <f ca="1">IF($V160&lt;&gt;0,IF($V160&gt;0,$W160/$V160,-$W160/$V160))*$AH160</f>
        <v>77670.848826874513</v>
      </c>
      <c r="FI160" s="15">
        <f ca="1">SUM(FG160:FH160)</f>
        <v>6272.5500000000466</v>
      </c>
      <c r="FJ160" s="20"/>
      <c r="FK160" s="85">
        <f ca="1">BL160+CK160+DJ160+EI160+FH160</f>
        <v>381727.66044580698</v>
      </c>
      <c r="FL160" s="21"/>
      <c r="FM160" s="22"/>
      <c r="FN160" s="104">
        <f ca="1">_xll.DBRW($B$3,$R$37,$R$38,$R$40,$R$41,$R$42,$Q160,FN$2,FN$4,FN$3)</f>
        <v>-321184.11000000028</v>
      </c>
      <c r="FO160" s="105">
        <f ca="1">IF(U160&lt;&gt;0,FN160/U160,0)</f>
        <v>-0.15021932990286577</v>
      </c>
      <c r="FP160" s="104">
        <f ca="1">_xll.DBRW($B$3,$R$37,$R$38,$R$40,$R$41,$R$42,$Q160,FP$2,FP$4,FP$3)</f>
        <v>202624.39816160002</v>
      </c>
      <c r="FQ160" s="105">
        <f ca="1">IF(V160&lt;&gt;0,FP160/V160,0)</f>
        <v>7.9375232063939316E-2</v>
      </c>
      <c r="FR160" s="86">
        <f ca="1">FN160-FP160</f>
        <v>-523808.50816160033</v>
      </c>
      <c r="FS160" s="103">
        <f ca="1">(FO160-FQ160)*100</f>
        <v>-22.95945619668051</v>
      </c>
      <c r="FT160" s="23"/>
      <c r="FV160" s="37"/>
      <c r="FW160" s="37"/>
      <c r="FX160" s="37"/>
      <c r="FY160" s="37"/>
      <c r="FZ160" s="37"/>
      <c r="GA160" s="37"/>
      <c r="GB160" s="37"/>
      <c r="GC160" s="37"/>
      <c r="GD160" s="37"/>
      <c r="GE160" s="37"/>
      <c r="GF160" s="37"/>
      <c r="GG160" s="37"/>
      <c r="GH160" s="37"/>
    </row>
    <row r="161" spans="1:190" ht="15" hidden="1" customHeight="1" x14ac:dyDescent="0.25">
      <c r="A161">
        <f ca="1">IF(ROW()=ROW($A$60),0,1)</f>
        <v>1</v>
      </c>
      <c r="D161" s="30"/>
      <c r="E161" s="30"/>
      <c r="F161" s="30">
        <f ca="1">IF(A161&lt;&gt;0,IF((AO161+BN161+CM161+DL161+EK161)&lt;&gt;0,ROUND((1-(AO161+BN161+CM161+DL161+EK161))-FO161,5),"VERIF. ELIGIBILITE PMM"),"CHECK "&amp;D146)</f>
        <v>0</v>
      </c>
      <c r="G161" s="30"/>
      <c r="H161" s="30"/>
      <c r="I161" s="30"/>
      <c r="J161" s="30" t="str">
        <f ca="1">IF(A161&lt;&gt;0,IF((AP161+BO161+CN161+DM161+EL161)&lt;&gt;0,ROUND((1-(AP161+BO161+CN161+DM161+EL161))-FQ161,5),"VERIF. ELIGIBILITE PMM"),"CHECK "&amp;D147)</f>
        <v>VERIF. ELIGIBILITE PMM</v>
      </c>
      <c r="K161" s="30">
        <f ca="1">IF(A161&lt;&gt;0,ROUND(W161+AR161+BQ161+CP161+DO161+EN161+FK161-FR161,5),"CHECK ")</f>
        <v>0</v>
      </c>
      <c r="L161" s="4"/>
      <c r="M161" s="9"/>
      <c r="N161" s="10"/>
      <c r="O161" s="9"/>
      <c r="P161" s="11"/>
      <c r="Q161" s="130" t="s">
        <v>409</v>
      </c>
      <c r="R161" s="130"/>
      <c r="S161" s="12"/>
      <c r="T161" s="13"/>
      <c r="U161" s="84">
        <f ca="1">_xll.DBRW($B$3,$R$37,$R$38,$R$40,$R$41,$R$42,$Q161,U$2,U$4,U$3)</f>
        <v>-391770.60000000149</v>
      </c>
      <c r="V161" s="84">
        <f ca="1">_xll.DBRW($B$3,$R$37,$R$38,$R$40,$R$41,$R$42,$Q161,V$2,V$4,V$3)</f>
        <v>0</v>
      </c>
      <c r="W161" s="85">
        <f ca="1">U161-V161</f>
        <v>-391770.60000000149</v>
      </c>
      <c r="X161" s="106">
        <f ca="1">IF(V161&lt;&gt;0,W161/V161,0)</f>
        <v>0</v>
      </c>
      <c r="Y161" s="15">
        <f ca="1">_xll.DBRW($B$3,$R$37,$R$38,$R$40,$R$41,$R$42,$Q161,Y$2,Y$4,Y$3)</f>
        <v>-571045.33000000007</v>
      </c>
      <c r="Z161" s="15">
        <f ca="1">_xll.DBRW($B$3,$R$37,$R$38,$R$40,$R$41,$R$42,$Q161,Z$2,Z$4,Z$3)</f>
        <v>-3726.0299999999988</v>
      </c>
      <c r="AA161" s="15">
        <f ca="1">_xll.DBRW($B$3,$R$37,$R$38,$R$40,$R$41,$R$42,$Q161,AA$2,AA$4,AA$3)</f>
        <v>-2612.8000000000002</v>
      </c>
      <c r="AB161" s="15">
        <f ca="1">_xll.DBRW($B$3,$R$37,$R$38,$R$40,$R$41,$R$42,$Q161,AB$2,AB$4,AB$3)</f>
        <v>0</v>
      </c>
      <c r="AC161" s="15">
        <f ca="1">_xll.DBRW($B$3,$R$37,$R$38,$R$40,$R$41,$R$42,$Q161,AC$2,AC$4,AC$3)</f>
        <v>-437048.76000000007</v>
      </c>
      <c r="AD161" s="15">
        <f ca="1">_xll.DBRW($B$3,$R$37,$R$38,$R$40,$R$41,$R$42,$Q161,AD$2,AD$4,AD$3)</f>
        <v>0</v>
      </c>
      <c r="AE161" s="15">
        <f ca="1">_xll.DBRW($B$3,$R$37,$R$38,$R$40,$R$41,$R$42,$Q161,AE$2,AE$4,AE$3)</f>
        <v>0</v>
      </c>
      <c r="AF161" s="15">
        <f ca="1">_xll.DBRW($B$3,$R$37,$R$38,$R$40,$R$41,$R$42,$Q161,AF$2,AF$4,AF$3)</f>
        <v>0</v>
      </c>
      <c r="AG161" s="15">
        <f ca="1">_xll.DBRW($B$3,$R$37,$R$38,$R$40,$R$41,$R$42,$Q161,AG$2,AG$4,AG$3)</f>
        <v>0</v>
      </c>
      <c r="AH161" s="15">
        <f ca="1">_xll.DBRW($B$3,$R$37,$R$38,$R$40,$R$41,$R$42,$Q161,AH$2,AH$4,AH$3)</f>
        <v>0</v>
      </c>
      <c r="AI161" s="15">
        <f ca="1">Y161-AD161</f>
        <v>-571045.33000000007</v>
      </c>
      <c r="AJ161" s="15">
        <f ca="1">Z161-AE161</f>
        <v>-3726.0299999999988</v>
      </c>
      <c r="AK161" s="15">
        <f ca="1">AA161-AF161</f>
        <v>-2612.8000000000002</v>
      </c>
      <c r="AL161" s="15">
        <f ca="1">AB161-AG161</f>
        <v>0</v>
      </c>
      <c r="AM161" s="15">
        <f ca="1">AC161-AH161</f>
        <v>-437048.76000000007</v>
      </c>
      <c r="AN161" s="20"/>
      <c r="AO161" s="16">
        <f ca="1">_xll.DBRW($B$3,$R$37,$R$38,$R$40,$R$41,$R$42,$Q161,AO$2,AO$4,AO$3)</f>
        <v>-1.4576012850377182</v>
      </c>
      <c r="AP161" s="16">
        <f ca="1">_xll.DBRW($B$3,$R$37,$R$38,$R$40,$R$41,$R$42,$Q161,AP$2,AP$4,AP$3)</f>
        <v>0</v>
      </c>
      <c r="AQ161" s="17">
        <f ca="1">-(AO161-AP161)*100</f>
        <v>145.76012850377182</v>
      </c>
      <c r="AR161" s="14">
        <f ca="1">$Y161-$AD161-BL161</f>
        <v>-571045.33000000007</v>
      </c>
      <c r="AS161" s="18">
        <f ca="1">_xll.DBRW($B$3,$R$37,$R$38,$R$40,$R$41,$R$42,$Q161,AS$2,AS$4,AS$3)</f>
        <v>0</v>
      </c>
      <c r="AT161" s="19">
        <f ca="1">_xll.DBRW($B$3,$R$37,$R$38,$R$40,$R$41,$R$42,$Q161,AT$2,AT$4,AT$3)</f>
        <v>0</v>
      </c>
      <c r="AU161" s="18">
        <f ca="1">_xll.DBRW($B$3,$R$37,$R$38,$R$40,$R$41,$R$42,$Q161,AU$2,AU$4,AU$3)</f>
        <v>0</v>
      </c>
      <c r="AV161" s="15">
        <f ca="1">_xll.DBRW($B$3,$R$37,$R$38,$R$40,$R$41,$R$42,$Q161,AV$2,AV$4,AV$3)</f>
        <v>0</v>
      </c>
      <c r="AW161" s="15">
        <f ca="1">_xll.DBRW($B$3,$R$37,$R$38,$R$40,$R$41,$R$42,$Q161,AW$2,AW$4,AW$3)</f>
        <v>0</v>
      </c>
      <c r="AX161" s="18">
        <f ca="1">_xll.DBRW($B$3,$R$37,$R$38,$R$40,$R$41,$R$42,$Q161,AX$2,AX$4,AX$3)</f>
        <v>0</v>
      </c>
      <c r="AY161" s="19">
        <f ca="1">_xll.DBRW($B$3,$R$37,$R$38,$R$40,$R$41,$R$42,$Q161,AY$2,AY$4,AY$3)</f>
        <v>0</v>
      </c>
      <c r="AZ161" s="18">
        <f ca="1">_xll.DBRW($B$3,$R$37,$R$38,$R$40,$R$41,$R$42,$Q161,AZ$2,AZ$4,AZ$3)</f>
        <v>0</v>
      </c>
      <c r="BA161" s="15">
        <f ca="1">_xll.DBRW($B$3,$R$37,$R$38,$R$40,$R$41,$R$42,$Q161,BA$2,BA$4,BA$3)</f>
        <v>0</v>
      </c>
      <c r="BB161" s="15">
        <f ca="1">_xll.DBRW($B$3,$R$37,$R$38,$R$40,$R$41,$R$42,$Q161,BB$2,BB$4,BB$3)</f>
        <v>0</v>
      </c>
      <c r="BC161" s="18">
        <f ca="1">AS161-AX161</f>
        <v>0</v>
      </c>
      <c r="BD161" s="18">
        <f ca="1">AT161-AY161</f>
        <v>0</v>
      </c>
      <c r="BE161" s="18">
        <f ca="1">AU161-AZ161</f>
        <v>0</v>
      </c>
      <c r="BF161" s="15">
        <f ca="1">IF(AND(AV161&lt;&gt;0,BA161&lt;&gt;0),-1*BC161*AV161,0)</f>
        <v>0</v>
      </c>
      <c r="BG161" s="15">
        <f ca="1">IF(AND(AV161&lt;&gt;0,BA161&lt;&gt;0,AW161&lt;&gt;0,BB161&lt;&gt;0),BD161/AY161*$Y161,)</f>
        <v>0</v>
      </c>
      <c r="BH161" s="15">
        <f ca="1">IF(AND(AW161&lt;&gt;0,BB161&lt;&gt;0),BE161*AO161*AW161,)</f>
        <v>0</v>
      </c>
      <c r="BI161" s="15">
        <f ca="1">IF(AND(AV161&lt;&gt;0,BA161&lt;&gt;0,AW161&lt;&gt;0,BB161&lt;&gt;0),$AI161-BF161-BG161-BH161-BL161,)</f>
        <v>0</v>
      </c>
      <c r="BJ161" s="15">
        <f ca="1">IF(OR(AV161=0,BA161=0,AW161=0,BB161=0),$AI161-BF161-BG161-BH161-BL161,)</f>
        <v>-571045.33000000007</v>
      </c>
      <c r="BK161" s="15">
        <f ca="1">SUM(BF161:BJ161)</f>
        <v>-571045.33000000007</v>
      </c>
      <c r="BL161" s="15">
        <f ca="1">IF($V161&lt;&gt;0,IF($V161&gt;0,$W161/$V161,-$W161/$V161))*$AD161</f>
        <v>0</v>
      </c>
      <c r="BM161" s="15">
        <f ca="1">SUM(BK161:BL161)</f>
        <v>-571045.33000000007</v>
      </c>
      <c r="BN161" s="16">
        <f ca="1">_xll.DBRW($B$3,$R$37,$R$38,$R$40,$R$41,$R$42,$Q161,BN$2,BN$4,BN$3)</f>
        <v>-9.5107442978109805E-3</v>
      </c>
      <c r="BO161" s="16">
        <f ca="1">_xll.DBRW($B$3,$R$37,$R$38,$R$40,$R$41,$R$42,$Q161,BO$2,BO$4,BO$3)</f>
        <v>0</v>
      </c>
      <c r="BP161" s="17">
        <f ca="1">-(BN161-BO161)*100</f>
        <v>0.95107442978109802</v>
      </c>
      <c r="BQ161" s="14">
        <f ca="1">$Z161-$AE161-CK161</f>
        <v>-3726.0299999999988</v>
      </c>
      <c r="BR161" s="15">
        <f ca="1">_xll.DBRW($B$3,$R$37,$R$38,$R$40,$R$41,$R$42,$Q161,BR$2,BR$4,BR$3)</f>
        <v>0</v>
      </c>
      <c r="BS161" s="15">
        <f ca="1">_xll.DBRW($B$3,$R$37,$R$38,$R$40,$R$41,$R$42,$Q161,BS$2,BS$4,BS$3)</f>
        <v>0</v>
      </c>
      <c r="BT161" s="15">
        <f ca="1">_xll.DBRW($B$3,$R$37,$R$38,$R$40,$R$41,$R$42,$Q161,BT$2,BT$4,BT$3)</f>
        <v>0</v>
      </c>
      <c r="BU161" s="15">
        <f ca="1">_xll.DBRW($B$3,$R$37,$R$38,$R$40,$R$41,$R$42,$Q161,BU$2,BU$4,BU$3)</f>
        <v>0</v>
      </c>
      <c r="BV161" s="15">
        <f ca="1">_xll.DBRW($B$3,$R$37,$R$38,$R$40,$R$41,$R$42,$Q161,BV$2,BV$4,BV$3)</f>
        <v>0</v>
      </c>
      <c r="BW161" s="15">
        <f ca="1">_xll.DBRW($B$3,$R$37,$R$38,$R$40,$R$41,$R$42,$Q161,BW$2,BW$4,BW$3)</f>
        <v>0</v>
      </c>
      <c r="BX161" s="15">
        <f ca="1">_xll.DBRW($B$3,$R$37,$R$38,$R$40,$R$41,$R$42,$Q161,BX$2,BX$4,BX$3)</f>
        <v>0</v>
      </c>
      <c r="BY161" s="15">
        <f ca="1">_xll.DBRW($B$3,$R$37,$R$38,$R$40,$R$41,$R$42,$Q161,BY$2,BY$4,BY$3)</f>
        <v>0</v>
      </c>
      <c r="BZ161" s="15">
        <f ca="1">_xll.DBRW($B$3,$R$37,$R$38,$R$40,$R$41,$R$42,$Q161,BZ$2,BZ$4,BZ$3)</f>
        <v>0</v>
      </c>
      <c r="CA161" s="15">
        <f ca="1">_xll.DBRW($B$3,$R$37,$R$38,$R$40,$R$41,$R$42,$Q161,CA$2,CA$4,CA$3)</f>
        <v>0</v>
      </c>
      <c r="CB161" s="15">
        <f ca="1">BR161-BW161</f>
        <v>0</v>
      </c>
      <c r="CC161" s="15">
        <f ca="1">BS161-BX161</f>
        <v>0</v>
      </c>
      <c r="CD161" s="15">
        <f ca="1">BT161-BY161</f>
        <v>0</v>
      </c>
      <c r="CE161" s="15">
        <f ca="1">IF(AND(BU161&lt;&gt;0,BZ161&lt;&gt;0),-1*CB161*BU161,0)</f>
        <v>0</v>
      </c>
      <c r="CF161" s="15">
        <f ca="1">IF(AND(BU161&lt;&gt;0,BZ161&lt;&gt;0,BV161&lt;&gt;0,CA161&lt;&gt;0),CC161/BX161*$Z161,)</f>
        <v>0</v>
      </c>
      <c r="CG161" s="15">
        <f ca="1">IF(AND(BV161&lt;&gt;0,CA161&lt;&gt;0),CD161*BN161*BV161,)</f>
        <v>0</v>
      </c>
      <c r="CH161" s="15">
        <f ca="1">IF(AND(BU161&lt;&gt;0,BZ161&lt;&gt;0,BV161&lt;&gt;0,CA161&lt;&gt;0),$AJ161-CE161-CF161-CG161-CK161,)</f>
        <v>0</v>
      </c>
      <c r="CI161" s="15">
        <f ca="1">IF(OR(BU161=0,BZ161=0,BV161=0,CA161=0),$AJ161-CE161-CF161-CG161-CK161,)</f>
        <v>-3726.0299999999988</v>
      </c>
      <c r="CJ161" s="15">
        <f ca="1">SUM(CE161:CI161)</f>
        <v>-3726.0299999999988</v>
      </c>
      <c r="CK161" s="15">
        <f ca="1">IF($V161&lt;&gt;0,IF($V161&gt;0,$W161/$V161,-$W161/$V161))*$AE161</f>
        <v>0</v>
      </c>
      <c r="CL161" s="15">
        <f ca="1">SUM(CJ161:CK161)</f>
        <v>-3726.0299999999988</v>
      </c>
      <c r="CM161" s="16">
        <f ca="1">_xll.DBRW($B$3,$R$37,$R$38,$R$40,$R$41,$R$42,$Q161,CM$2,CM$4,CM$3)</f>
        <v>-6.6692089707599041E-3</v>
      </c>
      <c r="CN161" s="16">
        <f ca="1">_xll.DBRW($B$3,$R$37,$R$38,$R$40,$R$41,$R$42,$Q161,CN$2,CN$4,CN$3)</f>
        <v>0</v>
      </c>
      <c r="CO161" s="17">
        <f ca="1">-(CM161-CN161)*100</f>
        <v>0.66692089707599045</v>
      </c>
      <c r="CP161" s="14">
        <f ca="1">$AA161-$AF161-DJ161</f>
        <v>-2612.8000000000002</v>
      </c>
      <c r="CQ161" s="15">
        <f ca="1">_xll.DBRW($B$3,$R$37,$R$38,$R$40,$R$41,$R$42,$Q161,CQ$2,CQ$4,CQ$3)</f>
        <v>0</v>
      </c>
      <c r="CR161" s="15">
        <f ca="1">_xll.DBRW($B$3,$R$37,$R$38,$R$40,$R$41,$R$42,$Q161,CR$2,CR$4,CR$3)</f>
        <v>0</v>
      </c>
      <c r="CS161" s="15">
        <f ca="1">_xll.DBRW($B$3,$R$37,$R$38,$R$40,$R$41,$R$42,$Q161,CS$2,CS$4,CS$3)</f>
        <v>0</v>
      </c>
      <c r="CT161" s="15">
        <f ca="1">_xll.DBRW($B$3,$R$37,$R$38,$R$40,$R$41,$R$42,$Q161,CT$2,CT$4,CT$3)</f>
        <v>0</v>
      </c>
      <c r="CU161" s="15">
        <f ca="1">_xll.DBRW($B$3,$R$37,$R$38,$R$40,$R$41,$R$42,$Q161,CU$2,CU$4,CU$3)</f>
        <v>0</v>
      </c>
      <c r="CV161" s="15">
        <f ca="1">_xll.DBRW($B$3,$R$37,$R$38,$R$40,$R$41,$R$42,$Q161,CV$2,CV$4,CV$3)</f>
        <v>0</v>
      </c>
      <c r="CW161" s="15">
        <f ca="1">_xll.DBRW($B$3,$R$37,$R$38,$R$40,$R$41,$R$42,$Q161,CW$2,CW$4,CW$3)</f>
        <v>0</v>
      </c>
      <c r="CX161" s="15">
        <f ca="1">_xll.DBRW($B$3,$R$37,$R$38,$R$40,$R$41,$R$42,$Q161,CX$2,CX$4,CX$3)</f>
        <v>0</v>
      </c>
      <c r="CY161" s="15">
        <f ca="1">_xll.DBRW($B$3,$R$37,$R$38,$R$40,$R$41,$R$42,$Q161,CY$2,CY$4,CY$3)</f>
        <v>0</v>
      </c>
      <c r="CZ161" s="15">
        <f ca="1">_xll.DBRW($B$3,$R$37,$R$38,$R$40,$R$41,$R$42,$Q161,CZ$2,CZ$4,CZ$3)</f>
        <v>0</v>
      </c>
      <c r="DA161" s="15">
        <f ca="1">CQ161-CV161</f>
        <v>0</v>
      </c>
      <c r="DB161" s="15">
        <f ca="1">CR161-CW161</f>
        <v>0</v>
      </c>
      <c r="DC161" s="15">
        <f ca="1">CS161-CX161</f>
        <v>0</v>
      </c>
      <c r="DD161" s="15">
        <f ca="1">IF(AND(CT161&lt;&gt;0,CY161&lt;&gt;0),-1*DA161*CT161,0)</f>
        <v>0</v>
      </c>
      <c r="DE161" s="15">
        <f ca="1">IF(AND(CT161&lt;&gt;0,CY161&lt;&gt;0,CU161&lt;&gt;0,CZ161&lt;&gt;0),DB161/CW161*$AA161,)</f>
        <v>0</v>
      </c>
      <c r="DF161" s="15">
        <f ca="1">IF(AND(CU161&lt;&gt;0,CZ161&lt;&gt;0),DC161*CM161*CU161,)</f>
        <v>0</v>
      </c>
      <c r="DG161" s="15">
        <f ca="1">IF(AND(CT161&lt;&gt;0,CY161&lt;&gt;0,CU161&lt;&gt;0,CZ161&lt;&gt;0),$AK161-DD161-DE161-DF161-DJ161,)</f>
        <v>0</v>
      </c>
      <c r="DH161" s="15">
        <f ca="1">IF(OR(CT161=0,CY161=0,CU161=0,CZ161=0),$AK161-DD161-DE161-DF161-DJ161,)</f>
        <v>-2612.8000000000002</v>
      </c>
      <c r="DI161" s="15">
        <f ca="1">SUM(DD161:DH161)</f>
        <v>-2612.8000000000002</v>
      </c>
      <c r="DJ161" s="15">
        <f ca="1">IF($V161&lt;&gt;0,IF($V161&gt;0,$W161/$V161,-$W161/$V161))*$AF161</f>
        <v>0</v>
      </c>
      <c r="DK161" s="15">
        <f ca="1">SUM(DI161:DJ161)</f>
        <v>-2612.8000000000002</v>
      </c>
      <c r="DL161" s="16">
        <f ca="1">_xll.DBRW($B$3,$R$37,$R$38,$R$40,$R$41,$R$42,$Q161,DL$2,DL$4,DL$3)</f>
        <v>0</v>
      </c>
      <c r="DM161" s="16">
        <f ca="1">_xll.DBRW($B$3,$R$37,$R$38,$R$40,$R$41,$R$42,$Q161,DM$2,DM$4,DM$3)</f>
        <v>0</v>
      </c>
      <c r="DN161" s="17">
        <f ca="1">-(DL161-DM161)*100</f>
        <v>0</v>
      </c>
      <c r="DO161" s="14">
        <f ca="1">$AB161-$AG161-EI161</f>
        <v>0</v>
      </c>
      <c r="DP161" s="15">
        <f ca="1">_xll.DBRW($B$3,$R$37,$R$38,$R$40,$R$41,$R$42,$Q161,DP$2,DP$4,DP$3)</f>
        <v>0</v>
      </c>
      <c r="DQ161" s="15">
        <f ca="1">_xll.DBRW($B$3,$R$37,$R$38,$R$40,$R$41,$R$42,$Q161,DQ$2,DQ$4,DQ$3)</f>
        <v>0</v>
      </c>
      <c r="DR161" s="15">
        <f ca="1">_xll.DBRW($B$3,$R$37,$R$38,$R$40,$R$41,$R$42,$Q161,DR$2,DR$4,DR$3)</f>
        <v>0</v>
      </c>
      <c r="DS161" s="15">
        <f ca="1">_xll.DBRW($B$3,$R$37,$R$38,$R$40,$R$41,$R$42,$Q161,DS$2,DS$4,DS$3)</f>
        <v>0</v>
      </c>
      <c r="DT161" s="15">
        <f ca="1">_xll.DBRW($B$3,$R$37,$R$38,$R$40,$R$41,$R$42,$Q161,DT$2,DT$4,DT$3)</f>
        <v>0</v>
      </c>
      <c r="DU161" s="15">
        <f ca="1">_xll.DBRW($B$3,$R$37,$R$38,$R$40,$R$41,$R$42,$Q161,DU$2,DU$4,DU$3)</f>
        <v>0</v>
      </c>
      <c r="DV161" s="15">
        <f ca="1">_xll.DBRW($B$3,$R$37,$R$38,$R$40,$R$41,$R$42,$Q161,DV$2,DV$4,DV$3)</f>
        <v>0</v>
      </c>
      <c r="DW161" s="15">
        <f ca="1">_xll.DBRW($B$3,$R$37,$R$38,$R$40,$R$41,$R$42,$Q161,DW$2,DW$4,DW$3)</f>
        <v>0</v>
      </c>
      <c r="DX161" s="15">
        <f ca="1">_xll.DBRW($B$3,$R$37,$R$38,$R$40,$R$41,$R$42,$Q161,DX$2,DX$4,DX$3)</f>
        <v>0</v>
      </c>
      <c r="DY161" s="15">
        <f ca="1">_xll.DBRW($B$3,$R$37,$R$38,$R$40,$R$41,$R$42,$Q161,DY$2,DY$4,DY$3)</f>
        <v>0</v>
      </c>
      <c r="DZ161" s="15">
        <f ca="1">DP161-DU161</f>
        <v>0</v>
      </c>
      <c r="EA161" s="15">
        <f ca="1">DQ161-DV161</f>
        <v>0</v>
      </c>
      <c r="EB161" s="15">
        <f ca="1">DR161-DW161</f>
        <v>0</v>
      </c>
      <c r="EC161" s="15">
        <f ca="1">IF(AND(DS161&lt;&gt;0,DX161&lt;&gt;0),-1*DZ161*DS161,0)</f>
        <v>0</v>
      </c>
      <c r="ED161" s="15">
        <f ca="1">IF(AND(DS161&lt;&gt;0,DX161&lt;&gt;0,DT161&lt;&gt;0,DY161&lt;&gt;0),EA161/DV161*$AB161,)</f>
        <v>0</v>
      </c>
      <c r="EE161" s="15">
        <f ca="1">IF(AND(DT161&lt;&gt;0,DY161&lt;&gt;0),EB161*DL161*DT161,)</f>
        <v>0</v>
      </c>
      <c r="EF161" s="15">
        <f ca="1">IF(AND(DS161&lt;&gt;0,DX161&lt;&gt;0,DT161&lt;&gt;0,DY161&lt;&gt;0),$AL161-EC161-ED161-EE161-EI161,)</f>
        <v>0</v>
      </c>
      <c r="EG161" s="15">
        <f ca="1">IF(OR(DS161=0,DX161=0,DT161=0,DY161=0),$AL161-EC161-ED161-EE161-EI161,)</f>
        <v>0</v>
      </c>
      <c r="EH161" s="15">
        <f ca="1">SUM(EC161:EG161)</f>
        <v>0</v>
      </c>
      <c r="EI161" s="15">
        <f ca="1">IF($V161&lt;&gt;0,IF($V161&gt;0,$W161/$V161,-$W161/$V161))*$AG161</f>
        <v>0</v>
      </c>
      <c r="EJ161" s="15">
        <f ca="1">SUM(EH161:EI161)</f>
        <v>0</v>
      </c>
      <c r="EK161" s="16">
        <f ca="1">_xll.DBRW($B$3,$R$37,$R$38,$R$40,$R$41,$R$42,$Q161,EK$2,EK$4,EK$3)</f>
        <v>-1.1155731440797201</v>
      </c>
      <c r="EL161" s="16">
        <f ca="1">_xll.DBRW($B$3,$R$37,$R$38,$R$40,$R$41,$R$42,$Q161,EL$2,EL$4,EL$3)</f>
        <v>0</v>
      </c>
      <c r="EM161" s="17">
        <f ca="1">-(EK161-EL161)*100</f>
        <v>111.557314407972</v>
      </c>
      <c r="EN161" s="14">
        <f ca="1">$AC161-$AH161-FH161</f>
        <v>-437048.76000000007</v>
      </c>
      <c r="EO161" s="15">
        <f ca="1">_xll.DBRW($B$3,$R$37,$R$38,$R$40,$R$41,$R$42,$Q161,EO$2,EO$4,EO$3)</f>
        <v>0</v>
      </c>
      <c r="EP161" s="15">
        <f ca="1">_xll.DBRW($B$3,$R$37,$R$38,$R$40,$R$41,$R$42,$Q161,EP$2,EP$4,EP$3)</f>
        <v>0</v>
      </c>
      <c r="EQ161" s="15">
        <f ca="1">_xll.DBRW($B$3,$R$37,$R$38,$R$40,$R$41,$R$42,$Q161,EQ$2,EQ$4,EQ$3)</f>
        <v>0</v>
      </c>
      <c r="ER161" s="15">
        <f ca="1">_xll.DBRW($B$3,$R$37,$R$38,$R$40,$R$41,$R$42,$Q161,ER$2,ER$4,ER$3)</f>
        <v>0</v>
      </c>
      <c r="ES161" s="15">
        <f ca="1">_xll.DBRW($B$3,$R$37,$R$38,$R$40,$R$41,$R$42,$Q161,ES$2,ES$4,ES$3)</f>
        <v>0</v>
      </c>
      <c r="ET161" s="15">
        <f ca="1">_xll.DBRW($B$3,$R$37,$R$38,$R$40,$R$41,$R$42,$Q161,ET$2,ET$4,ET$3)</f>
        <v>0</v>
      </c>
      <c r="EU161" s="15">
        <f ca="1">_xll.DBRW($B$3,$R$37,$R$38,$R$40,$R$41,$R$42,$Q161,EU$2,EU$4,EU$3)</f>
        <v>0</v>
      </c>
      <c r="EV161" s="15">
        <f ca="1">_xll.DBRW($B$3,$R$37,$R$38,$R$40,$R$41,$R$42,$Q161,EV$2,EV$4,EV$3)</f>
        <v>0</v>
      </c>
      <c r="EW161" s="15">
        <f ca="1">_xll.DBRW($B$3,$R$37,$R$38,$R$40,$R$41,$R$42,$Q161,EW$2,EW$4,EW$3)</f>
        <v>0</v>
      </c>
      <c r="EX161" s="15">
        <f ca="1">_xll.DBRW($B$3,$R$37,$R$38,$R$40,$R$41,$R$42,$Q161,EX$2,EX$4,EX$3)</f>
        <v>0</v>
      </c>
      <c r="EY161" s="15">
        <f ca="1">EO161-ET161</f>
        <v>0</v>
      </c>
      <c r="EZ161" s="15">
        <f ca="1">EP161-EU161</f>
        <v>0</v>
      </c>
      <c r="FA161" s="15">
        <f ca="1">EQ161-EV161</f>
        <v>0</v>
      </c>
      <c r="FB161" s="15">
        <f ca="1">IF(AND(ER161&lt;&gt;0,EW161&lt;&gt;0),-1*EY161*ER161,0)</f>
        <v>0</v>
      </c>
      <c r="FC161" s="15">
        <f ca="1">IF(AND(ER161&lt;&gt;0,EW161&lt;&gt;0,ES161&lt;&gt;0,EX161&lt;&gt;0),EZ161/EU161*$AC161,)</f>
        <v>0</v>
      </c>
      <c r="FD161" s="15">
        <f ca="1">IF(AND(ES161&lt;&gt;0,EX161&lt;&gt;0),FA161*EK161*ES161,)</f>
        <v>0</v>
      </c>
      <c r="FE161" s="15">
        <f ca="1">IF(AND(ER161&lt;&gt;0,EW161&lt;&gt;0,ES161&lt;&gt;0,EX161&lt;&gt;0),$AM161-FB161-FC161-FD161-FH161,)</f>
        <v>0</v>
      </c>
      <c r="FF161" s="15">
        <f ca="1">IF(OR(ER161=0,EW161=0,ES161=0,EX161=0),$AM161-FB161-FC161-FD161-FH161,)</f>
        <v>-437048.76000000007</v>
      </c>
      <c r="FG161" s="15">
        <f ca="1">SUM(FB161:FF161)</f>
        <v>-437048.76000000007</v>
      </c>
      <c r="FH161" s="15">
        <f ca="1">IF($V161&lt;&gt;0,IF($V161&gt;0,$W161/$V161,-$W161/$V161))*$AH161</f>
        <v>0</v>
      </c>
      <c r="FI161" s="15">
        <f ca="1">SUM(FG161:FH161)</f>
        <v>-437048.76000000007</v>
      </c>
      <c r="FJ161" s="20"/>
      <c r="FK161" s="85">
        <f ca="1">BL161+CK161+DJ161+EI161+FH161</f>
        <v>0</v>
      </c>
      <c r="FL161" s="21"/>
      <c r="FM161" s="22"/>
      <c r="FN161" s="104">
        <f ca="1">_xll.DBRW($B$3,$R$37,$R$38,$R$40,$R$41,$R$42,$Q161,FN$2,FN$4,FN$3)</f>
        <v>-1406203.5200000014</v>
      </c>
      <c r="FO161" s="105">
        <f ca="1">IF(U161&lt;&gt;0,FN161/U161,0)</f>
        <v>3.5893543823860088</v>
      </c>
      <c r="FP161" s="104">
        <f ca="1">_xll.DBRW($B$3,$R$37,$R$38,$R$40,$R$41,$R$42,$Q161,FP$2,FP$4,FP$3)</f>
        <v>0</v>
      </c>
      <c r="FQ161" s="105">
        <f ca="1">IF(V161&lt;&gt;0,FP161/V161,0)</f>
        <v>0</v>
      </c>
      <c r="FR161" s="86">
        <f ca="1">FN161-FP161</f>
        <v>-1406203.5200000014</v>
      </c>
      <c r="FS161" s="103">
        <f ca="1">(FO161-FQ161)*100</f>
        <v>358.93543823860085</v>
      </c>
      <c r="FT161" s="23"/>
      <c r="FV161" s="37"/>
      <c r="FW161" s="37"/>
      <c r="FX161" s="37"/>
      <c r="FY161" s="37"/>
      <c r="FZ161" s="37"/>
      <c r="GA161" s="37"/>
      <c r="GB161" s="37"/>
      <c r="GC161" s="37"/>
      <c r="GD161" s="37"/>
      <c r="GE161" s="37"/>
      <c r="GF161" s="37"/>
      <c r="GG161" s="37"/>
      <c r="GH161" s="37"/>
    </row>
    <row r="162" spans="1:190" ht="15" hidden="1" customHeight="1" x14ac:dyDescent="0.25">
      <c r="A162">
        <f ca="1">IF(ROW()=ROW($A$60),0,1)</f>
        <v>1</v>
      </c>
      <c r="D162" s="30"/>
      <c r="E162" s="30"/>
      <c r="F162" s="30">
        <f ca="1">IF(A162&lt;&gt;0,IF((AO162+BN162+CM162+DL162+EK162)&lt;&gt;0,ROUND((1-(AO162+BN162+CM162+DL162+EK162))-FO162,5),"VERIF. ELIGIBILITE PMM"),"CHECK "&amp;D147)</f>
        <v>-3.1980000000000001E-2</v>
      </c>
      <c r="G162" s="30"/>
      <c r="H162" s="30"/>
      <c r="I162" s="30"/>
      <c r="J162" s="30">
        <f ca="1">IF(A162&lt;&gt;0,IF((AP162+BO162+CN162+DM162+EL162)&lt;&gt;0,ROUND((1-(AP162+BO162+CN162+DM162+EL162))-FQ162,5),"VERIF. ELIGIBILITE PMM"),"CHECK "&amp;D148)</f>
        <v>-3.9800000000000002E-2</v>
      </c>
      <c r="K162" s="30">
        <f ca="1">IF(A162&lt;&gt;0,ROUND(W162+AR162+BQ162+CP162+DO162+EN162+FK162-FR162,5),"CHECK ")</f>
        <v>105515.73</v>
      </c>
      <c r="L162" s="4"/>
      <c r="M162" s="9"/>
      <c r="N162" s="10"/>
      <c r="O162" s="9"/>
      <c r="P162" s="11"/>
      <c r="Q162" s="130" t="s">
        <v>206</v>
      </c>
      <c r="R162" s="130"/>
      <c r="S162" s="12"/>
      <c r="T162" s="13"/>
      <c r="U162" s="84">
        <f ca="1">_xll.DBRW($B$3,$R$37,$R$38,$R$40,$R$41,$R$42,$Q162,U$2,U$4,U$3)</f>
        <v>11501005.050000003</v>
      </c>
      <c r="V162" s="84">
        <f ca="1">_xll.DBRW($B$3,$R$37,$R$38,$R$40,$R$41,$R$42,$Q162,V$2,V$4,V$3)</f>
        <v>11892486.459999999</v>
      </c>
      <c r="W162" s="85">
        <f ca="1">U162-V162</f>
        <v>-391481.40999999642</v>
      </c>
      <c r="X162" s="106">
        <f ca="1">IF(V162&lt;&gt;0,W162/V162,0)</f>
        <v>-3.2918381813318159E-2</v>
      </c>
      <c r="Y162" s="15">
        <f ca="1">_xll.DBRW($B$3,$R$37,$R$38,$R$40,$R$41,$R$42,$Q162,Y$2,Y$4,Y$3)</f>
        <v>-5117918.42</v>
      </c>
      <c r="Z162" s="15">
        <f ca="1">_xll.DBRW($B$3,$R$37,$R$38,$R$40,$R$41,$R$42,$Q162,Z$2,Z$4,Z$3)</f>
        <v>-1368787.4000000004</v>
      </c>
      <c r="AA162" s="15">
        <f ca="1">_xll.DBRW($B$3,$R$37,$R$38,$R$40,$R$41,$R$42,$Q162,AA$2,AA$4,AA$3)</f>
        <v>-1556422.2100000002</v>
      </c>
      <c r="AB162" s="15">
        <f ca="1">_xll.DBRW($B$3,$R$37,$R$38,$R$40,$R$41,$R$42,$Q162,AB$2,AB$4,AB$3)</f>
        <v>-1669724.7700000005</v>
      </c>
      <c r="AC162" s="15">
        <f ca="1">_xll.DBRW($B$3,$R$37,$R$38,$R$40,$R$41,$R$42,$Q162,AC$2,AC$4,AC$3)</f>
        <v>-2108260.2399999998</v>
      </c>
      <c r="AD162" s="15">
        <f ca="1">_xll.DBRW($B$3,$R$37,$R$38,$R$40,$R$41,$R$42,$Q162,AD$2,AD$4,AD$3)</f>
        <v>-5221166.4000000004</v>
      </c>
      <c r="AE162" s="15">
        <f ca="1">_xll.DBRW($B$3,$R$37,$R$38,$R$40,$R$41,$R$42,$Q162,AE$2,AE$4,AE$3)</f>
        <v>-1319006.7039153124</v>
      </c>
      <c r="AF162" s="15">
        <f ca="1">_xll.DBRW($B$3,$R$37,$R$38,$R$40,$R$41,$R$42,$Q162,AF$2,AF$4,AF$3)</f>
        <v>-1430223.0168086397</v>
      </c>
      <c r="AG162" s="15">
        <f ca="1">_xll.DBRW($B$3,$R$37,$R$38,$R$40,$R$41,$R$42,$Q162,AG$2,AG$4,AG$3)</f>
        <v>-1693019.7600000005</v>
      </c>
      <c r="AH162" s="15">
        <f ca="1">_xll.DBRW($B$3,$R$37,$R$38,$R$40,$R$41,$R$42,$Q162,AH$2,AH$4,AH$3)</f>
        <v>-2074493.8210195859</v>
      </c>
      <c r="AI162" s="15">
        <f ca="1">Y162-AD162</f>
        <v>103247.98000000045</v>
      </c>
      <c r="AJ162" s="15">
        <f ca="1">Z162-AE162</f>
        <v>-49780.696084687952</v>
      </c>
      <c r="AK162" s="15">
        <f ca="1">AA162-AF162</f>
        <v>-126199.19319136045</v>
      </c>
      <c r="AL162" s="15">
        <f ca="1">AB162-AG162</f>
        <v>23294.989999999991</v>
      </c>
      <c r="AM162" s="15">
        <f ca="1">AC162-AH162</f>
        <v>-33766.418980413815</v>
      </c>
      <c r="AN162" s="20"/>
      <c r="AO162" s="16">
        <f ca="1">_xll.DBRW($B$3,$R$37,$R$38,$R$40,$R$41,$R$42,$Q162,AO$2,AO$4,AO$3)</f>
        <v>0.44499749350166573</v>
      </c>
      <c r="AP162" s="16">
        <f ca="1">_xll.DBRW($B$3,$R$37,$R$38,$R$40,$R$41,$R$42,$Q162,AP$2,AP$4,AP$3)</f>
        <v>0.43903067853482342</v>
      </c>
      <c r="AQ162" s="17">
        <f ca="1">-(AO162-AP162)*100</f>
        <v>-0.59668149668423154</v>
      </c>
      <c r="AR162" s="14">
        <f ca="1">$Y162-$AD162-BL162</f>
        <v>-68624.369066067418</v>
      </c>
      <c r="AS162" s="18">
        <f ca="1">_xll.DBRW($B$3,$R$37,$R$38,$R$40,$R$41,$R$42,$Q162,AS$2,AS$4,AS$3)</f>
        <v>25.963131461272763</v>
      </c>
      <c r="AT162" s="19">
        <f ca="1">_xll.DBRW($B$3,$R$37,$R$38,$R$40,$R$41,$R$42,$Q162,AT$2,AT$4,AT$3)</f>
        <v>5.5084549726215556E-2</v>
      </c>
      <c r="AU162" s="18">
        <f ca="1">_xll.DBRW($B$3,$R$37,$R$38,$R$40,$R$41,$R$42,$Q162,AU$2,AU$4,AU$3)</f>
        <v>3.2138774418094509</v>
      </c>
      <c r="AV162" s="15">
        <f ca="1">_xll.DBRW($B$3,$R$37,$R$38,$R$40,$R$41,$R$42,$Q162,AV$2,AV$4,AV$3)</f>
        <v>197122.54000000004</v>
      </c>
      <c r="AW162" s="15">
        <f ca="1">_xll.DBRW($B$3,$R$37,$R$38,$R$40,$R$41,$R$42,$Q162,AW$2,AW$4,AW$3)</f>
        <v>3578545</v>
      </c>
      <c r="AX162" s="18">
        <f ca="1">_xll.DBRW($B$3,$R$37,$R$38,$R$40,$R$41,$R$42,$Q162,AX$2,AX$4,AX$3)</f>
        <v>23.745476974170419</v>
      </c>
      <c r="AY162" s="19">
        <f ca="1">_xll.DBRW($B$3,$R$37,$R$38,$R$40,$R$41,$R$42,$Q162,AY$2,AY$4,AY$3)</f>
        <v>4.8760858515746353E-2</v>
      </c>
      <c r="AZ162" s="18">
        <f ca="1">_xll.DBRW($B$3,$R$37,$R$38,$R$40,$R$41,$R$42,$Q162,AZ$2,AZ$4,AZ$3)</f>
        <v>2.6372868679485624</v>
      </c>
      <c r="BA162" s="15">
        <f ca="1">_xll.DBRW($B$3,$R$37,$R$38,$R$40,$R$41,$R$42,$Q162,BA$2,BA$4,BA$3)</f>
        <v>219880.46000000002</v>
      </c>
      <c r="BB162" s="15">
        <f ca="1">_xll.DBRW($B$3,$R$37,$R$38,$R$40,$R$41,$R$42,$Q162,BB$2,BB$4,BB$3)</f>
        <v>4509364</v>
      </c>
      <c r="BC162" s="18">
        <f ca="1">AS162-AX162</f>
        <v>2.2176544871023438</v>
      </c>
      <c r="BD162" s="18">
        <f ca="1">AT162-AY162</f>
        <v>6.3236912104692039E-3</v>
      </c>
      <c r="BE162" s="18">
        <f ca="1">AU162-AZ162</f>
        <v>0.57659057386088852</v>
      </c>
      <c r="BF162" s="15">
        <f ca="1">IF(AND(AV162&lt;&gt;0,BA162&lt;&gt;0),-1*BC162*AV162,0)</f>
        <v>-437149.68534001132</v>
      </c>
      <c r="BG162" s="15">
        <f ca="1">IF(AND(AV162&lt;&gt;0,BA162&lt;&gt;0,AW162&lt;&gt;0,BB162&lt;&gt;0),BD162/AY162*$Y162,)</f>
        <v>-663731.86842067353</v>
      </c>
      <c r="BH162" s="15">
        <f ca="1">IF(AND(AW162&lt;&gt;0,BB162&lt;&gt;0),BE162*AO162*AW162,)</f>
        <v>918187.94343931053</v>
      </c>
      <c r="BI162" s="15">
        <f ca="1">IF(AND(AV162&lt;&gt;0,BA162&lt;&gt;0,AW162&lt;&gt;0,BB162&lt;&gt;0),$AI162-BF162-BG162-BH162-BL162,)</f>
        <v>114069.24125530684</v>
      </c>
      <c r="BJ162" s="15">
        <f ca="1">IF(OR(AV162=0,BA162=0,AW162=0,BB162=0),$AI162-BF162-BG162-BH162-BL162,)</f>
        <v>0</v>
      </c>
      <c r="BK162" s="15">
        <f ca="1">SUM(BF162:BJ162)</f>
        <v>-68624.369066067418</v>
      </c>
      <c r="BL162" s="15">
        <f ca="1">IF($V162&lt;&gt;0,IF($V162&gt;0,$W162/$V162,-$W162/$V162))*$AD162</f>
        <v>171872.34906606787</v>
      </c>
      <c r="BM162" s="15">
        <f ca="1">SUM(BK162:BL162)</f>
        <v>103247.98000000045</v>
      </c>
      <c r="BN162" s="16">
        <f ca="1">_xll.DBRW($B$3,$R$37,$R$38,$R$40,$R$41,$R$42,$Q162,BN$2,BN$4,BN$3)</f>
        <v>0.11901458994664121</v>
      </c>
      <c r="BO162" s="16">
        <f ca="1">_xll.DBRW($B$3,$R$37,$R$38,$R$40,$R$41,$R$42,$Q162,BO$2,BO$4,BO$3)</f>
        <v>0.11091092752989452</v>
      </c>
      <c r="BP162" s="17">
        <f ca="1">-(BN162-BO162)*100</f>
        <v>-0.81036624167466909</v>
      </c>
      <c r="BQ162" s="14">
        <f ca="1">$Z162-$AE162-CK162</f>
        <v>-93200.262378498504</v>
      </c>
      <c r="BR162" s="15">
        <f ca="1">_xll.DBRW($B$3,$R$37,$R$38,$R$40,$R$41,$R$42,$Q162,BR$2,BR$4,BR$3)</f>
        <v>0.38249830587571204</v>
      </c>
      <c r="BS162" s="15">
        <f ca="1">_xll.DBRW($B$3,$R$37,$R$38,$R$40,$R$41,$R$42,$Q162,BS$2,BS$4,BS$3)</f>
        <v>1</v>
      </c>
      <c r="BT162" s="15">
        <f ca="1">_xll.DBRW($B$3,$R$37,$R$38,$R$40,$R$41,$R$42,$Q162,BT$2,BT$4,BT$3)</f>
        <v>3.2138774418094509</v>
      </c>
      <c r="BU162" s="15">
        <f ca="1">_xll.DBRW($B$3,$R$37,$R$38,$R$40,$R$41,$R$42,$Q162,BU$2,BU$4,BU$3)</f>
        <v>3578545</v>
      </c>
      <c r="BV162" s="15">
        <f ca="1">_xll.DBRW($B$3,$R$37,$R$38,$R$40,$R$41,$R$42,$Q162,BV$2,BV$4,BV$3)</f>
        <v>3578545</v>
      </c>
      <c r="BW162" s="15">
        <f ca="1">_xll.DBRW($B$3,$R$37,$R$38,$R$40,$R$41,$R$42,$Q162,BW$2,BW$4,BW$3)</f>
        <v>0.29250393268658548</v>
      </c>
      <c r="BX162" s="15">
        <f ca="1">_xll.DBRW($B$3,$R$37,$R$38,$R$40,$R$41,$R$42,$Q162,BX$2,BX$4,BX$3)</f>
        <v>1</v>
      </c>
      <c r="BY162" s="15">
        <f ca="1">_xll.DBRW($B$3,$R$37,$R$38,$R$40,$R$41,$R$42,$Q162,BY$2,BY$4,BY$3)</f>
        <v>2.6372868679485624</v>
      </c>
      <c r="BZ162" s="15">
        <f ca="1">_xll.DBRW($B$3,$R$37,$R$38,$R$40,$R$41,$R$42,$Q162,BZ$2,BZ$4,BZ$3)</f>
        <v>4509364</v>
      </c>
      <c r="CA162" s="15">
        <f ca="1">_xll.DBRW($B$3,$R$37,$R$38,$R$40,$R$41,$R$42,$Q162,CA$2,CA$4,CA$3)</f>
        <v>4509364</v>
      </c>
      <c r="CB162" s="15">
        <f ca="1">BR162-BW162</f>
        <v>8.9994373189126564E-2</v>
      </c>
      <c r="CC162" s="15">
        <f ca="1">BS162-BX162</f>
        <v>0</v>
      </c>
      <c r="CD162" s="15">
        <f ca="1">BT162-BY162</f>
        <v>0.57659057386088852</v>
      </c>
      <c r="CE162" s="15">
        <f ca="1">IF(AND(BU162&lt;&gt;0,BZ162&lt;&gt;0),-1*CB162*BU162,0)</f>
        <v>-322048.91420408292</v>
      </c>
      <c r="CF162" s="15">
        <f ca="1">IF(AND(BU162&lt;&gt;0,BZ162&lt;&gt;0,BV162&lt;&gt;0,CA162&lt;&gt;0),CC162/BX162*$Z162,)</f>
        <v>0</v>
      </c>
      <c r="CG162" s="15">
        <f ca="1">IF(AND(BV162&lt;&gt;0,CA162&lt;&gt;0),CD162*BN162*BV162,)</f>
        <v>245569.38674525428</v>
      </c>
      <c r="CH162" s="15">
        <f ca="1">IF(AND(BU162&lt;&gt;0,BZ162&lt;&gt;0,BV162&lt;&gt;0,CA162&lt;&gt;0),$AJ162-CE162-CF162-CG162-CK162,)</f>
        <v>-16720.734919669863</v>
      </c>
      <c r="CI162" s="15">
        <f ca="1">IF(OR(BU162=0,BZ162=0,BV162=0,CA162=0),$AJ162-CE162-CF162-CG162-CK162,)</f>
        <v>0</v>
      </c>
      <c r="CJ162" s="15">
        <f ca="1">SUM(CE162:CI162)</f>
        <v>-93200.262378498504</v>
      </c>
      <c r="CK162" s="15">
        <f ca="1">IF($V162&lt;&gt;0,IF($V162&gt;0,$W162/$V162,-$W162/$V162))*$AE162</f>
        <v>43419.566293810552</v>
      </c>
      <c r="CL162" s="15">
        <f ca="1">SUM(CJ162:CK162)</f>
        <v>-49780.696084687952</v>
      </c>
      <c r="CM162" s="16">
        <f ca="1">_xll.DBRW($B$3,$R$37,$R$38,$R$40,$R$41,$R$42,$Q162,CM$2,CM$4,CM$3)</f>
        <v>0.13532923455241852</v>
      </c>
      <c r="CN162" s="16">
        <f ca="1">_xll.DBRW($B$3,$R$37,$R$38,$R$40,$R$41,$R$42,$Q162,CN$2,CN$4,CN$3)</f>
        <v>0.12026274081699816</v>
      </c>
      <c r="CO162" s="17">
        <f ca="1">-(CM162-CN162)*100</f>
        <v>-1.5066493735420363</v>
      </c>
      <c r="CP162" s="14">
        <f ca="1">$AA162-$AF162-DJ162</f>
        <v>-173279.820536863</v>
      </c>
      <c r="CQ162" s="15">
        <f ca="1">_xll.DBRW($B$3,$R$37,$R$38,$R$40,$R$41,$R$42,$Q162,CQ$2,CQ$4,CQ$3)</f>
        <v>1.0721958386940063</v>
      </c>
      <c r="CR162" s="15">
        <f ca="1">_xll.DBRW($B$3,$R$37,$R$38,$R$40,$R$41,$R$42,$Q162,CR$2,CR$4,CR$3)</f>
        <v>0.40564564648481444</v>
      </c>
      <c r="CS162" s="15">
        <f ca="1">_xll.DBRW($B$3,$R$37,$R$38,$R$40,$R$41,$R$42,$Q162,CS$2,CS$4,CS$3)</f>
        <v>3.2138774418094509</v>
      </c>
      <c r="CT162" s="15">
        <f ca="1">_xll.DBRW($B$3,$R$37,$R$38,$R$40,$R$41,$R$42,$Q162,CT$2,CT$4,CT$3)</f>
        <v>1451621.2000000002</v>
      </c>
      <c r="CU162" s="15">
        <f ca="1">_xll.DBRW($B$3,$R$37,$R$38,$R$40,$R$41,$R$42,$Q162,CU$2,CU$4,CU$3)</f>
        <v>3578545</v>
      </c>
      <c r="CV162" s="15">
        <f ca="1">_xll.DBRW($B$3,$R$37,$R$38,$R$40,$R$41,$R$42,$Q162,CV$2,CV$4,CV$3)</f>
        <v>0.96727490590157983</v>
      </c>
      <c r="CW162" s="15">
        <f ca="1">_xll.DBRW($B$3,$R$37,$R$38,$R$40,$R$41,$R$42,$Q162,CW$2,CW$4,CW$3)</f>
        <v>0.32789783455050425</v>
      </c>
      <c r="CX162" s="15">
        <f ca="1">_xll.DBRW($B$3,$R$37,$R$38,$R$40,$R$41,$R$42,$Q162,CX$2,CX$4,CX$3)</f>
        <v>2.6372868679485624</v>
      </c>
      <c r="CY162" s="15">
        <f ca="1">_xll.DBRW($B$3,$R$37,$R$38,$R$40,$R$41,$R$42,$Q162,CY$2,CY$4,CY$3)</f>
        <v>1478610.6908</v>
      </c>
      <c r="CZ162" s="15">
        <f ca="1">_xll.DBRW($B$3,$R$37,$R$38,$R$40,$R$41,$R$42,$Q162,CZ$2,CZ$4,CZ$3)</f>
        <v>4509364</v>
      </c>
      <c r="DA162" s="15">
        <f ca="1">CQ162-CV162</f>
        <v>0.10492093279242642</v>
      </c>
      <c r="DB162" s="15">
        <f ca="1">CR162-CW162</f>
        <v>7.7747811934310185E-2</v>
      </c>
      <c r="DC162" s="15">
        <f ca="1">CS162-CX162</f>
        <v>0.57659057386088852</v>
      </c>
      <c r="DD162" s="15">
        <f ca="1">IF(AND(CT162&lt;&gt;0,CY162&lt;&gt;0),-1*DA162*CT162,0)</f>
        <v>-152305.45036526141</v>
      </c>
      <c r="DE162" s="15">
        <f ca="1">IF(AND(CT162&lt;&gt;0,CY162&lt;&gt;0,CU162&lt;&gt;0,CZ162&lt;&gt;0),DB162/CW162*$AA162,)</f>
        <v>-369043.06318261218</v>
      </c>
      <c r="DF162" s="15">
        <f ca="1">IF(AND(CU162&lt;&gt;0,CZ162&lt;&gt;0),DC162*CM162*CU162,)</f>
        <v>279232.29540715629</v>
      </c>
      <c r="DG162" s="15">
        <f ca="1">IF(AND(CT162&lt;&gt;0,CY162&lt;&gt;0,CU162&lt;&gt;0,CZ162&lt;&gt;0),$AK162-DD162-DE162-DF162-DJ162,)</f>
        <v>68836.397603854304</v>
      </c>
      <c r="DH162" s="15">
        <f ca="1">IF(OR(CT162=0,CY162=0,CU162=0,CZ162=0),$AK162-DD162-DE162-DF162-DJ162,)</f>
        <v>0</v>
      </c>
      <c r="DI162" s="15">
        <f ca="1">SUM(DD162:DH162)</f>
        <v>-173279.820536863</v>
      </c>
      <c r="DJ162" s="15">
        <f ca="1">IF($V162&lt;&gt;0,IF($V162&gt;0,$W162/$V162,-$W162/$V162))*$AF162</f>
        <v>47080.627345502558</v>
      </c>
      <c r="DK162" s="15">
        <f ca="1">SUM(DI162:DJ162)</f>
        <v>-126199.19319136045</v>
      </c>
      <c r="DL162" s="16">
        <f ca="1">_xll.DBRW($B$3,$R$37,$R$38,$R$40,$R$41,$R$42,$Q162,DL$2,DL$4,DL$3)</f>
        <v>0.14518077009278424</v>
      </c>
      <c r="DM162" s="16">
        <f ca="1">_xll.DBRW($B$3,$R$37,$R$38,$R$40,$R$41,$R$42,$Q162,DM$2,DM$4,DM$3)</f>
        <v>0.1423604530216972</v>
      </c>
      <c r="DN162" s="17">
        <f ca="1">-(DL162-DM162)*100</f>
        <v>-0.28203170710870418</v>
      </c>
      <c r="DO162" s="14">
        <f ca="1">$AB162-$AG162-EI162</f>
        <v>-32436.480877172296</v>
      </c>
      <c r="DP162" s="15">
        <f ca="1">_xll.DBRW($B$3,$R$37,$R$38,$R$40,$R$41,$R$42,$Q162,DP$2,DP$4,DP$3)</f>
        <v>0.58641071882625495</v>
      </c>
      <c r="DQ162" s="15">
        <f ca="1">_xll.DBRW($B$3,$R$37,$R$38,$R$40,$R$41,$R$42,$Q162,DQ$2,DQ$4,DQ$3)</f>
        <v>0.79567645509557661</v>
      </c>
      <c r="DR162" s="15">
        <f ca="1">_xll.DBRW($B$3,$R$37,$R$38,$R$40,$R$41,$R$42,$Q162,DR$2,DR$4,DR$3)</f>
        <v>3.2138774418094509</v>
      </c>
      <c r="DS162" s="15">
        <f ca="1">_xll.DBRW($B$3,$R$37,$R$38,$R$40,$R$41,$R$42,$Q162,DS$2,DS$4,DS$3)</f>
        <v>2847364</v>
      </c>
      <c r="DT162" s="15">
        <f ca="1">_xll.DBRW($B$3,$R$37,$R$38,$R$40,$R$41,$R$42,$Q162,DT$2,DT$4,DT$3)</f>
        <v>3578545</v>
      </c>
      <c r="DU162" s="15">
        <f ca="1">_xll.DBRW($B$3,$R$37,$R$38,$R$40,$R$41,$R$42,$Q162,DU$2,DU$4,DU$3)</f>
        <v>0.47581608250830004</v>
      </c>
      <c r="DV162" s="15">
        <f ca="1">_xll.DBRW($B$3,$R$37,$R$38,$R$40,$R$41,$R$42,$Q162,DV$2,DV$4,DV$3)</f>
        <v>0.78905561848633199</v>
      </c>
      <c r="DW162" s="15">
        <f ca="1">_xll.DBRW($B$3,$R$37,$R$38,$R$40,$R$41,$R$42,$Q162,DW$2,DW$4,DW$3)</f>
        <v>2.6372868679485624</v>
      </c>
      <c r="DX162" s="15">
        <f ca="1">_xll.DBRW($B$3,$R$37,$R$38,$R$40,$R$41,$R$42,$Q162,DX$2,DX$4,DX$3)</f>
        <v>3558139</v>
      </c>
      <c r="DY162" s="15">
        <f ca="1">_xll.DBRW($B$3,$R$37,$R$38,$R$40,$R$41,$R$42,$Q162,DY$2,DY$4,DY$3)</f>
        <v>4509364</v>
      </c>
      <c r="DZ162" s="15">
        <f ca="1">DP162-DU162</f>
        <v>0.11059463631795491</v>
      </c>
      <c r="EA162" s="15">
        <f ca="1">DQ162-DV162</f>
        <v>6.620836609244618E-3</v>
      </c>
      <c r="EB162" s="15">
        <f ca="1">DR162-DW162</f>
        <v>0.57659057386088852</v>
      </c>
      <c r="EC162" s="15">
        <f ca="1">IF(AND(DS162&lt;&gt;0,DX162&lt;&gt;0),-1*DZ162*DS162,0)</f>
        <v>-314903.18604483735</v>
      </c>
      <c r="ED162" s="15">
        <f ca="1">IF(AND(DS162&lt;&gt;0,DX162&lt;&gt;0,DT162&lt;&gt;0,DY162&lt;&gt;0),EA162/DV162*$AB162,)</f>
        <v>-14010.387386614935</v>
      </c>
      <c r="EE162" s="15">
        <f ca="1">IF(AND(DT162&lt;&gt;0,DY162&lt;&gt;0),EB162*DL162*DT162,)</f>
        <v>299559.51362663112</v>
      </c>
      <c r="EF162" s="15">
        <f ca="1">IF(AND(DS162&lt;&gt;0,DX162&lt;&gt;0,DT162&lt;&gt;0,DY162&lt;&gt;0),$AL162-EC162-ED162-EE162-EI162,)</f>
        <v>-3082.4210723511424</v>
      </c>
      <c r="EG162" s="15">
        <f ca="1">IF(OR(DS162=0,DX162=0,DT162=0,DY162=0),$AL162-EC162-ED162-EE162-EI162,)</f>
        <v>0</v>
      </c>
      <c r="EH162" s="15">
        <f ca="1">SUM(EC162:EG162)</f>
        <v>-32436.480877172296</v>
      </c>
      <c r="EI162" s="15">
        <f ca="1">IF($V162&lt;&gt;0,IF($V162&gt;0,$W162/$V162,-$W162/$V162))*$AG162</f>
        <v>55731.470877172287</v>
      </c>
      <c r="EJ162" s="15">
        <f ca="1">SUM(EH162:EI162)</f>
        <v>23294.989999999991</v>
      </c>
      <c r="EK162" s="16">
        <f ca="1">_xll.DBRW($B$3,$R$37,$R$38,$R$40,$R$41,$R$42,$Q162,EK$2,EK$4,EK$3)</f>
        <v>0.18331095681068321</v>
      </c>
      <c r="EL162" s="16">
        <f ca="1">_xll.DBRW($B$3,$R$37,$R$38,$R$40,$R$41,$R$42,$Q162,EL$2,EL$4,EL$3)</f>
        <v>0.17443734983403844</v>
      </c>
      <c r="EM162" s="17">
        <f ca="1">-(EK162-EL162)*100</f>
        <v>-0.88736069766447712</v>
      </c>
      <c r="EN162" s="14">
        <f ca="1">$AC162-$AH162-FH162</f>
        <v>-102055.39865010585</v>
      </c>
      <c r="EO162" s="15">
        <f ca="1">_xll.DBRW($B$3,$R$37,$R$38,$R$40,$R$41,$R$42,$Q162,EO$2,EO$4,EO$3)</f>
        <v>0.58913894893036134</v>
      </c>
      <c r="EP162" s="15">
        <f ca="1">_xll.DBRW($B$3,$R$37,$R$38,$R$40,$R$41,$R$42,$Q162,EP$2,EP$4,EP$3)</f>
        <v>1</v>
      </c>
      <c r="EQ162" s="15">
        <f ca="1">_xll.DBRW($B$3,$R$37,$R$38,$R$40,$R$41,$R$42,$Q162,EQ$2,EQ$4,EQ$3)</f>
        <v>3.2138774418094509</v>
      </c>
      <c r="ER162" s="15">
        <f ca="1">_xll.DBRW($B$3,$R$37,$R$38,$R$40,$R$41,$R$42,$Q162,ER$2,ER$4,ER$3)</f>
        <v>3578545</v>
      </c>
      <c r="ES162" s="15">
        <f ca="1">_xll.DBRW($B$3,$R$37,$R$38,$R$40,$R$41,$R$42,$Q162,ES$2,ES$4,ES$3)</f>
        <v>3578545</v>
      </c>
      <c r="ET162" s="15">
        <f ca="1">_xll.DBRW($B$3,$R$37,$R$38,$R$40,$R$41,$R$42,$Q162,ET$2,ET$4,ET$3)</f>
        <v>0.46004133199705893</v>
      </c>
      <c r="EU162" s="15">
        <f ca="1">_xll.DBRW($B$3,$R$37,$R$38,$R$40,$R$41,$R$42,$Q162,EU$2,EU$4,EU$3)</f>
        <v>1</v>
      </c>
      <c r="EV162" s="15">
        <f ca="1">_xll.DBRW($B$3,$R$37,$R$38,$R$40,$R$41,$R$42,$Q162,EV$2,EV$4,EV$3)</f>
        <v>2.6372868679485624</v>
      </c>
      <c r="EW162" s="15">
        <f ca="1">_xll.DBRW($B$3,$R$37,$R$38,$R$40,$R$41,$R$42,$Q162,EW$2,EW$4,EW$3)</f>
        <v>4509364</v>
      </c>
      <c r="EX162" s="15">
        <f ca="1">_xll.DBRW($B$3,$R$37,$R$38,$R$40,$R$41,$R$42,$Q162,EX$2,EX$4,EX$3)</f>
        <v>4509364</v>
      </c>
      <c r="EY162" s="15">
        <f ca="1">EO162-ET162</f>
        <v>0.12909761693330241</v>
      </c>
      <c r="EZ162" s="15">
        <f ca="1">EP162-EU162</f>
        <v>0</v>
      </c>
      <c r="FA162" s="15">
        <f ca="1">EQ162-EV162</f>
        <v>0.57659057386088852</v>
      </c>
      <c r="FB162" s="15">
        <f ca="1">IF(AND(ER162&lt;&gt;0,EW162&lt;&gt;0),-1*EY162*ER162,0)</f>
        <v>-461981.63158858469</v>
      </c>
      <c r="FC162" s="15">
        <f ca="1">IF(AND(ER162&lt;&gt;0,EW162&lt;&gt;0,ES162&lt;&gt;0,EX162&lt;&gt;0),EZ162/EU162*$AC162,)</f>
        <v>0</v>
      </c>
      <c r="FD162" s="15">
        <f ca="1">IF(AND(ES162&lt;&gt;0,EX162&lt;&gt;0),FA162*EK162*ES162,)</f>
        <v>378235.6370581747</v>
      </c>
      <c r="FE162" s="15">
        <f ca="1">IF(AND(ER162&lt;&gt;0,EW162&lt;&gt;0,ES162&lt;&gt;0,EX162&lt;&gt;0),$AM162-FB162-FC162-FD162-FH162,)</f>
        <v>-18309.404119695871</v>
      </c>
      <c r="FF162" s="15">
        <f ca="1">IF(OR(ER162=0,EW162=0,ES162=0,EX162=0),$AM162-FB162-FC162-FD162-FH162,)</f>
        <v>0</v>
      </c>
      <c r="FG162" s="15">
        <f ca="1">SUM(FB162:FF162)</f>
        <v>-102055.39865010585</v>
      </c>
      <c r="FH162" s="15">
        <f ca="1">IF($V162&lt;&gt;0,IF($V162&gt;0,$W162/$V162,-$W162/$V162))*$AH162</f>
        <v>68288.979669692038</v>
      </c>
      <c r="FI162" s="15">
        <f ca="1">SUM(FG162:FH162)</f>
        <v>-33766.418980413815</v>
      </c>
      <c r="FJ162" s="20"/>
      <c r="FK162" s="85">
        <f ca="1">BL162+CK162+DJ162+EI162+FH162</f>
        <v>386392.99325224536</v>
      </c>
      <c r="FL162" s="21"/>
      <c r="FM162" s="22"/>
      <c r="FN162" s="104">
        <f ca="1">_xll.DBRW($B$3,$R$37,$R$38,$R$40,$R$41,$R$42,$Q162,FN$2,FN$4,FN$3)</f>
        <v>47686.279999999882</v>
      </c>
      <c r="FO162" s="105">
        <f ca="1">IF(U162&lt;&gt;0,FN162/U162,0)</f>
        <v>4.1462706774483046E-3</v>
      </c>
      <c r="FP162" s="104">
        <f ca="1">_xll.DBRW($B$3,$R$37,$R$38,$R$40,$R$41,$R$42,$Q162,FP$2,FP$4,FP$3)</f>
        <v>627886.75825646089</v>
      </c>
      <c r="FQ162" s="105">
        <f ca="1">IF(V162&lt;&gt;0,FP162/V162,0)</f>
        <v>5.2796928579093877E-2</v>
      </c>
      <c r="FR162" s="86">
        <f ca="1">FN162-FP162</f>
        <v>-580200.47825646098</v>
      </c>
      <c r="FS162" s="103">
        <f ca="1">(FO162-FQ162)*100</f>
        <v>-4.8650657901645573</v>
      </c>
      <c r="FT162" s="23"/>
      <c r="FV162" s="37"/>
      <c r="FW162" s="37"/>
      <c r="FX162" s="37"/>
      <c r="FY162" s="37"/>
      <c r="FZ162" s="37"/>
      <c r="GA162" s="37"/>
      <c r="GB162" s="37"/>
      <c r="GC162" s="37"/>
      <c r="GD162" s="37"/>
      <c r="GE162" s="37"/>
      <c r="GF162" s="37"/>
      <c r="GG162" s="37"/>
      <c r="GH162" s="37"/>
    </row>
    <row r="163" spans="1:190" ht="15" hidden="1" customHeight="1" x14ac:dyDescent="0.25">
      <c r="A163">
        <f ca="1">IF(ROW()=ROW($A$60),0,1)</f>
        <v>1</v>
      </c>
      <c r="D163" s="30"/>
      <c r="E163" s="30"/>
      <c r="F163" s="30">
        <f ca="1">IF(A163&lt;&gt;0,IF((AO163+BN163+CM163+DL163+EK163)&lt;&gt;0,ROUND((1-(AO163+BN163+CM163+DL163+EK163))-FO163,5),"VERIF. ELIGIBILITE PMM"),"CHECK "&amp;D148)</f>
        <v>0</v>
      </c>
      <c r="G163" s="30"/>
      <c r="H163" s="30"/>
      <c r="I163" s="30"/>
      <c r="J163" s="30">
        <f ca="1">IF(A163&lt;&gt;0,IF((AP163+BO163+CN163+DM163+EL163)&lt;&gt;0,ROUND((1-(AP163+BO163+CN163+DM163+EL163))-FQ163,5),"VERIF. ELIGIBILITE PMM"),"CHECK "&amp;D149)</f>
        <v>0</v>
      </c>
      <c r="K163" s="30">
        <f ca="1">IF(A163&lt;&gt;0,ROUND(W163+AR163+BQ163+CP163+DO163+EN163+FK163-FR163,5),"CHECK ")</f>
        <v>0</v>
      </c>
      <c r="L163" s="4"/>
      <c r="M163" s="9"/>
      <c r="N163" s="10"/>
      <c r="O163" s="9"/>
      <c r="P163" s="11"/>
      <c r="Q163" s="130" t="s">
        <v>356</v>
      </c>
      <c r="R163" s="130"/>
      <c r="S163" s="12"/>
      <c r="T163" s="13"/>
      <c r="U163" s="84">
        <f ca="1">_xll.DBRW($B$3,$R$37,$R$38,$R$40,$R$41,$R$42,$Q163,U$2,U$4,U$3)</f>
        <v>23928032.159999996</v>
      </c>
      <c r="V163" s="84">
        <f ca="1">_xll.DBRW($B$3,$R$37,$R$38,$R$40,$R$41,$R$42,$Q163,V$2,V$4,V$3)</f>
        <v>24312216.29165896</v>
      </c>
      <c r="W163" s="85">
        <f ca="1">U163-V163</f>
        <v>-384184.13165896386</v>
      </c>
      <c r="X163" s="106">
        <f ca="1">IF(V163&lt;&gt;0,W163/V163,0)</f>
        <v>-1.5802102410168578E-2</v>
      </c>
      <c r="Y163" s="15">
        <f ca="1">_xll.DBRW($B$3,$R$37,$R$38,$R$40,$R$41,$R$42,$Q163,Y$2,Y$4,Y$3)</f>
        <v>-8777040.6500000004</v>
      </c>
      <c r="Z163" s="15">
        <f ca="1">_xll.DBRW($B$3,$R$37,$R$38,$R$40,$R$41,$R$42,$Q163,Z$2,Z$4,Z$3)</f>
        <v>-3116549.1100000008</v>
      </c>
      <c r="AA163" s="15">
        <f ca="1">_xll.DBRW($B$3,$R$37,$R$38,$R$40,$R$41,$R$42,$Q163,AA$2,AA$4,AA$3)</f>
        <v>-2436336.36</v>
      </c>
      <c r="AB163" s="15">
        <f ca="1">_xll.DBRW($B$3,$R$37,$R$38,$R$40,$R$41,$R$42,$Q163,AB$2,AB$4,AB$3)</f>
        <v>-179686.36000000004</v>
      </c>
      <c r="AC163" s="15">
        <f ca="1">_xll.DBRW($B$3,$R$37,$R$38,$R$40,$R$41,$R$42,$Q163,AC$2,AC$4,AC$3)</f>
        <v>-4378887.9900000012</v>
      </c>
      <c r="AD163" s="15">
        <f ca="1">_xll.DBRW($B$3,$R$37,$R$38,$R$40,$R$41,$R$42,$Q163,AD$2,AD$4,AD$3)</f>
        <v>-8973447.977104146</v>
      </c>
      <c r="AE163" s="15">
        <f ca="1">_xll.DBRW($B$3,$R$37,$R$38,$R$40,$R$41,$R$42,$Q163,AE$2,AE$4,AE$3)</f>
        <v>-3066976.9062877535</v>
      </c>
      <c r="AF163" s="15">
        <f ca="1">_xll.DBRW($B$3,$R$37,$R$38,$R$40,$R$41,$R$42,$Q163,AF$2,AF$4,AF$3)</f>
        <v>-2924834.2035481161</v>
      </c>
      <c r="AG163" s="15">
        <f ca="1">_xll.DBRW($B$3,$R$37,$R$38,$R$40,$R$41,$R$42,$Q163,AG$2,AG$4,AG$3)</f>
        <v>-3048931.4558999995</v>
      </c>
      <c r="AH163" s="15">
        <f ca="1">_xll.DBRW($B$3,$R$37,$R$38,$R$40,$R$41,$R$42,$Q163,AH$2,AH$4,AH$3)</f>
        <v>-4214374.6015243549</v>
      </c>
      <c r="AI163" s="15">
        <f ca="1">Y163-AD163</f>
        <v>196407.32710414566</v>
      </c>
      <c r="AJ163" s="15">
        <f ca="1">Z163-AE163</f>
        <v>-49572.203712247312</v>
      </c>
      <c r="AK163" s="15">
        <f ca="1">AA163-AF163</f>
        <v>488497.84354811627</v>
      </c>
      <c r="AL163" s="15">
        <f ca="1">AB163-AG163</f>
        <v>2869245.0958999996</v>
      </c>
      <c r="AM163" s="15">
        <f ca="1">AC163-AH163</f>
        <v>-164513.38847564626</v>
      </c>
      <c r="AN163" s="20"/>
      <c r="AO163" s="16">
        <f ca="1">_xll.DBRW($B$3,$R$37,$R$38,$R$40,$R$41,$R$42,$Q163,AO$2,AO$4,AO$3)</f>
        <v>0.36680996545434275</v>
      </c>
      <c r="AP163" s="16">
        <f ca="1">_xll.DBRW($B$3,$R$37,$R$38,$R$40,$R$41,$R$42,$Q163,AP$2,AP$4,AP$3)</f>
        <v>0.36909214155777126</v>
      </c>
      <c r="AQ163" s="17">
        <f ca="1">-(AO163-AP163)*100</f>
        <v>0.22821761034285126</v>
      </c>
      <c r="AR163" s="14">
        <f ca="1">$Y163-$AD163-BL163</f>
        <v>54607.983197625872</v>
      </c>
      <c r="AS163" s="18">
        <f ca="1">_xll.DBRW($B$3,$R$37,$R$38,$R$40,$R$41,$R$42,$Q163,AS$2,AS$4,AS$3)</f>
        <v>25.638114735362983</v>
      </c>
      <c r="AT163" s="19">
        <f ca="1">_xll.DBRW($B$3,$R$37,$R$38,$R$40,$R$41,$R$42,$Q163,AT$2,AT$4,AT$3)</f>
        <v>4.5108140386439288E-2</v>
      </c>
      <c r="AU163" s="18">
        <f ca="1">_xll.DBRW($B$3,$R$37,$R$38,$R$40,$R$41,$R$42,$Q163,AU$2,AU$4,AU$3)</f>
        <v>3.1528251346550196</v>
      </c>
      <c r="AV163" s="15">
        <f ca="1">_xll.DBRW($B$3,$R$37,$R$38,$R$40,$R$41,$R$42,$Q163,AV$2,AV$4,AV$3)</f>
        <v>342343.45</v>
      </c>
      <c r="AW163" s="15">
        <f ca="1">_xll.DBRW($B$3,$R$37,$R$38,$R$40,$R$41,$R$42,$Q163,AW$2,AW$4,AW$3)</f>
        <v>7589394</v>
      </c>
      <c r="AX163" s="18">
        <f ca="1">_xll.DBRW($B$3,$R$37,$R$38,$R$40,$R$41,$R$42,$Q163,AX$2,AX$4,AX$3)</f>
        <v>20.314676762197934</v>
      </c>
      <c r="AY163" s="19">
        <f ca="1">_xll.DBRW($B$3,$R$37,$R$38,$R$40,$R$41,$R$42,$Q163,AY$2,AY$4,AY$3)</f>
        <v>4.6882645502600837E-2</v>
      </c>
      <c r="AZ163" s="18">
        <f ca="1">_xll.DBRW($B$3,$R$37,$R$38,$R$40,$R$41,$R$42,$Q163,AZ$2,AZ$4,AZ$3)</f>
        <v>2.5804011570725236</v>
      </c>
      <c r="BA163" s="15">
        <f ca="1">_xll.DBRW($B$3,$R$37,$R$38,$R$40,$R$41,$R$42,$Q163,BA$2,BA$4,BA$3)</f>
        <v>441722.40996726888</v>
      </c>
      <c r="BB163" s="15">
        <f ca="1">_xll.DBRW($B$3,$R$37,$R$38,$R$40,$R$41,$R$42,$Q163,BB$2,BB$4,BB$3)</f>
        <v>9421874.6666666698</v>
      </c>
      <c r="BC163" s="18">
        <f ca="1">AS163-AX163</f>
        <v>5.3234379731650492</v>
      </c>
      <c r="BD163" s="18">
        <f ca="1">AT163-AY163</f>
        <v>-1.7745051161615483E-3</v>
      </c>
      <c r="BE163" s="18">
        <f ca="1">AU163-AZ163</f>
        <v>0.57242397758249597</v>
      </c>
      <c r="BF163" s="15">
        <f ca="1">IF(AND(AV163&lt;&gt;0,BA163&lt;&gt;0),-1*BC163*AV163,0)</f>
        <v>-1822444.1215943305</v>
      </c>
      <c r="BG163" s="15">
        <f ca="1">IF(AND(AV163&lt;&gt;0,BA163&lt;&gt;0,AW163&lt;&gt;0,BB163&lt;&gt;0),BD163/AY163*$Y163,)</f>
        <v>332210.42394714814</v>
      </c>
      <c r="BH163" s="15">
        <f ca="1">IF(AND(AW163&lt;&gt;0,BB163&lt;&gt;0),BE163*AO163*AW163,)</f>
        <v>1593551.2772502685</v>
      </c>
      <c r="BI163" s="15">
        <f ca="1">IF(AND(AV163&lt;&gt;0,BA163&lt;&gt;0,AW163&lt;&gt;0,BB163&lt;&gt;0),$AI163-BF163-BG163-BH163-BL163,)</f>
        <v>-48709.596405460354</v>
      </c>
      <c r="BJ163" s="15">
        <f ca="1">IF(OR(AV163=0,BA163=0,AW163=0,BB163=0),$AI163-BF163-BG163-BH163-BL163,)</f>
        <v>0</v>
      </c>
      <c r="BK163" s="15">
        <f ca="1">SUM(BF163:BJ163)</f>
        <v>54607.983197625872</v>
      </c>
      <c r="BL163" s="15">
        <f ca="1">IF($V163&lt;&gt;0,IF($V163&gt;0,$W163/$V163,-$W163/$V163))*$AD163</f>
        <v>141799.34390651979</v>
      </c>
      <c r="BM163" s="15">
        <f ca="1">SUM(BK163:BL163)</f>
        <v>196407.32710414566</v>
      </c>
      <c r="BN163" s="16">
        <f ca="1">_xll.DBRW($B$3,$R$37,$R$38,$R$40,$R$41,$R$42,$Q163,BN$2,BN$4,BN$3)</f>
        <v>0.13024677872214965</v>
      </c>
      <c r="BO163" s="16">
        <f ca="1">_xll.DBRW($B$3,$R$37,$R$38,$R$40,$R$41,$R$42,$Q163,BO$2,BO$4,BO$3)</f>
        <v>0.12614962245708428</v>
      </c>
      <c r="BP163" s="17">
        <f ca="1">-(BN163-BO163)*100</f>
        <v>-0.4097156265065377</v>
      </c>
      <c r="BQ163" s="14">
        <f ca="1">$Z163-$AE163-CK163</f>
        <v>-98036.886875028387</v>
      </c>
      <c r="BR163" s="15">
        <f ca="1">_xll.DBRW($B$3,$R$37,$R$38,$R$40,$R$41,$R$42,$Q163,BR$2,BR$4,BR$3)</f>
        <v>0.41064531766304396</v>
      </c>
      <c r="BS163" s="15">
        <f ca="1">_xll.DBRW($B$3,$R$37,$R$38,$R$40,$R$41,$R$42,$Q163,BS$2,BS$4,BS$3)</f>
        <v>1</v>
      </c>
      <c r="BT163" s="15">
        <f ca="1">_xll.DBRW($B$3,$R$37,$R$38,$R$40,$R$41,$R$42,$Q163,BT$2,BT$4,BT$3)</f>
        <v>3.1528251346550196</v>
      </c>
      <c r="BU163" s="15">
        <f ca="1">_xll.DBRW($B$3,$R$37,$R$38,$R$40,$R$41,$R$42,$Q163,BU$2,BU$4,BU$3)</f>
        <v>7589394</v>
      </c>
      <c r="BV163" s="15">
        <f ca="1">_xll.DBRW($B$3,$R$37,$R$38,$R$40,$R$41,$R$42,$Q163,BV$2,BV$4,BV$3)</f>
        <v>7589394</v>
      </c>
      <c r="BW163" s="15">
        <f ca="1">_xll.DBRW($B$3,$R$37,$R$38,$R$40,$R$41,$R$42,$Q163,BW$2,BW$4,BW$3)</f>
        <v>0.32551663175252227</v>
      </c>
      <c r="BX163" s="15">
        <f ca="1">_xll.DBRW($B$3,$R$37,$R$38,$R$40,$R$41,$R$42,$Q163,BX$2,BX$4,BX$3)</f>
        <v>1</v>
      </c>
      <c r="BY163" s="15">
        <f ca="1">_xll.DBRW($B$3,$R$37,$R$38,$R$40,$R$41,$R$42,$Q163,BY$2,BY$4,BY$3)</f>
        <v>2.5804011570725236</v>
      </c>
      <c r="BZ163" s="15">
        <f ca="1">_xll.DBRW($B$3,$R$37,$R$38,$R$40,$R$41,$R$42,$Q163,BZ$2,BZ$4,BZ$3)</f>
        <v>9421874.6666666698</v>
      </c>
      <c r="CA163" s="15">
        <f ca="1">_xll.DBRW($B$3,$R$37,$R$38,$R$40,$R$41,$R$42,$Q163,CA$2,CA$4,CA$3)</f>
        <v>9421874.6666666698</v>
      </c>
      <c r="CB163" s="15">
        <f ca="1">BR163-BW163</f>
        <v>8.5128685910521695E-2</v>
      </c>
      <c r="CC163" s="15">
        <f ca="1">BS163-BX163</f>
        <v>0</v>
      </c>
      <c r="CD163" s="15">
        <f ca="1">BT163-BY163</f>
        <v>0.57242397758249597</v>
      </c>
      <c r="CE163" s="15">
        <f ca="1">IF(AND(BU163&lt;&gt;0,BZ163&lt;&gt;0),-1*CB163*BU163,0)</f>
        <v>-646075.13807719795</v>
      </c>
      <c r="CF163" s="15">
        <f ca="1">IF(AND(BU163&lt;&gt;0,BZ163&lt;&gt;0,BV163&lt;&gt;0,CA163&lt;&gt;0),CC163/BX163*$Z163,)</f>
        <v>0</v>
      </c>
      <c r="CG163" s="15">
        <f ca="1">IF(AND(BV163&lt;&gt;0,CA163&lt;&gt;0),CD163*BN163*BV163,)</f>
        <v>565837.73653294938</v>
      </c>
      <c r="CH163" s="15">
        <f ca="1">IF(AND(BU163&lt;&gt;0,BZ163&lt;&gt;0,BV163&lt;&gt;0,CA163&lt;&gt;0),$AJ163-CE163-CF163-CG163-CK163,)</f>
        <v>-17799.485330779818</v>
      </c>
      <c r="CI163" s="15">
        <f ca="1">IF(OR(BU163=0,BZ163=0,BV163=0,CA163=0),$AJ163-CE163-CF163-CG163-CK163,)</f>
        <v>0</v>
      </c>
      <c r="CJ163" s="15">
        <f ca="1">SUM(CE163:CI163)</f>
        <v>-98036.886875028387</v>
      </c>
      <c r="CK163" s="15">
        <f ca="1">IF($V163&lt;&gt;0,IF($V163&gt;0,$W163/$V163,-$W163/$V163))*$AE163</f>
        <v>48464.683162781075</v>
      </c>
      <c r="CL163" s="15">
        <f ca="1">SUM(CJ163:CK163)</f>
        <v>-49572.203712247312</v>
      </c>
      <c r="CM163" s="16">
        <f ca="1">_xll.DBRW($B$3,$R$37,$R$38,$R$40,$R$41,$R$42,$Q163,CM$2,CM$4,CM$3)</f>
        <v>0.10181933657180442</v>
      </c>
      <c r="CN163" s="16">
        <f ca="1">_xll.DBRW($B$3,$R$37,$R$38,$R$40,$R$41,$R$42,$Q163,CN$2,CN$4,CN$3)</f>
        <v>0.12030306774424211</v>
      </c>
      <c r="CO163" s="17">
        <f ca="1">-(CM163-CN163)*100</f>
        <v>1.8483731172437692</v>
      </c>
      <c r="CP163" s="14">
        <f ca="1">$AA163-$AF163-DJ163</f>
        <v>442279.31393088511</v>
      </c>
      <c r="CQ163" s="15">
        <f ca="1">_xll.DBRW($B$3,$R$37,$R$38,$R$40,$R$41,$R$42,$Q163,CQ$2,CQ$4,CQ$3)</f>
        <v>0.98822419638317294</v>
      </c>
      <c r="CR163" s="15">
        <f ca="1">_xll.DBRW($B$3,$R$37,$R$38,$R$40,$R$41,$R$42,$Q163,CR$2,CR$4,CR$3)</f>
        <v>0.32484386105135665</v>
      </c>
      <c r="CS163" s="15">
        <f ca="1">_xll.DBRW($B$3,$R$37,$R$38,$R$40,$R$41,$R$42,$Q163,CS$2,CS$4,CS$3)</f>
        <v>3.1528251346550196</v>
      </c>
      <c r="CT163" s="15">
        <f ca="1">_xll.DBRW($B$3,$R$37,$R$38,$R$40,$R$41,$R$42,$Q163,CT$2,CT$4,CT$3)</f>
        <v>2465368.0499999998</v>
      </c>
      <c r="CU163" s="15">
        <f ca="1">_xll.DBRW($B$3,$R$37,$R$38,$R$40,$R$41,$R$42,$Q163,CU$2,CU$4,CU$3)</f>
        <v>7589394</v>
      </c>
      <c r="CV163" s="15">
        <f ca="1">_xll.DBRW($B$3,$R$37,$R$38,$R$40,$R$41,$R$42,$Q163,CV$2,CV$4,CV$3)</f>
        <v>0.96500788328939646</v>
      </c>
      <c r="CW163" s="15">
        <f ca="1">_xll.DBRW($B$3,$R$37,$R$38,$R$40,$R$41,$R$42,$Q163,CW$2,CW$4,CW$3)</f>
        <v>0.32168667280567859</v>
      </c>
      <c r="CX163" s="15">
        <f ca="1">_xll.DBRW($B$3,$R$37,$R$38,$R$40,$R$41,$R$42,$Q163,CX$2,CX$4,CX$3)</f>
        <v>2.5804011570725236</v>
      </c>
      <c r="CY163" s="15">
        <f ca="1">_xll.DBRW($B$3,$R$37,$R$38,$R$40,$R$41,$R$42,$Q163,CY$2,CY$4,CY$3)</f>
        <v>3030891.5131121129</v>
      </c>
      <c r="CZ163" s="15">
        <f ca="1">_xll.DBRW($B$3,$R$37,$R$38,$R$40,$R$41,$R$42,$Q163,CZ$2,CZ$4,CZ$3)</f>
        <v>9421874.6666666698</v>
      </c>
      <c r="DA163" s="15">
        <f ca="1">CQ163-CV163</f>
        <v>2.3216313093776475E-2</v>
      </c>
      <c r="DB163" s="15">
        <f ca="1">CR163-CW163</f>
        <v>3.1571882456780664E-3</v>
      </c>
      <c r="DC163" s="15">
        <f ca="1">CS163-CX163</f>
        <v>0.57242397758249597</v>
      </c>
      <c r="DD163" s="15">
        <f ca="1">IF(AND(CT163&lt;&gt;0,CY163&lt;&gt;0),-1*DA163*CT163,0)</f>
        <v>-57236.756540193172</v>
      </c>
      <c r="DE163" s="15">
        <f ca="1">IF(AND(CT163&lt;&gt;0,CY163&lt;&gt;0,CU163&lt;&gt;0,CZ163&lt;&gt;0),DB163/CW163*$AA163,)</f>
        <v>-23911.38075824664</v>
      </c>
      <c r="DF163" s="15">
        <f ca="1">IF(AND(CU163&lt;&gt;0,CZ163&lt;&gt;0),DC163*CM163*CU163,)</f>
        <v>442338.94693073683</v>
      </c>
      <c r="DG163" s="15">
        <f ca="1">IF(AND(CT163&lt;&gt;0,CY163&lt;&gt;0,CU163&lt;&gt;0,CZ163&lt;&gt;0),$AK163-DD163-DE163-DF163-DJ163,)</f>
        <v>81088.50429858813</v>
      </c>
      <c r="DH163" s="15">
        <f ca="1">IF(OR(CT163=0,CY163=0,CU163=0,CZ163=0),$AK163-DD163-DE163-DF163-DJ163,)</f>
        <v>0</v>
      </c>
      <c r="DI163" s="15">
        <f ca="1">SUM(DD163:DH163)</f>
        <v>442279.31393088517</v>
      </c>
      <c r="DJ163" s="15">
        <f ca="1">IF($V163&lt;&gt;0,IF($V163&gt;0,$W163/$V163,-$W163/$V163))*$AF163</f>
        <v>46218.529617231179</v>
      </c>
      <c r="DK163" s="15">
        <f ca="1">SUM(DI163:DJ163)</f>
        <v>488497.84354811633</v>
      </c>
      <c r="DL163" s="16">
        <f ca="1">_xll.DBRW($B$3,$R$37,$R$38,$R$40,$R$41,$R$42,$Q163,DL$2,DL$4,DL$3)</f>
        <v>7.5094499538653275E-3</v>
      </c>
      <c r="DM163" s="16">
        <f ca="1">_xll.DBRW($B$3,$R$37,$R$38,$R$40,$R$41,$R$42,$Q163,DM$2,DM$4,DM$3)</f>
        <v>0.12540738447387151</v>
      </c>
      <c r="DN163" s="17">
        <f ca="1">-(DL163-DM163)*100</f>
        <v>11.78979345200062</v>
      </c>
      <c r="DO163" s="14">
        <f ca="1">$AB163-$AG163-EI163</f>
        <v>2821065.5687922835</v>
      </c>
      <c r="DP163" s="15">
        <f ca="1">_xll.DBRW($B$3,$R$37,$R$38,$R$40,$R$41,$R$42,$Q163,DP$2,DP$4,DP$3)</f>
        <v>3.7861020753291348E-2</v>
      </c>
      <c r="DQ163" s="15">
        <f ca="1">_xll.DBRW($B$3,$R$37,$R$38,$R$40,$R$41,$R$42,$Q163,DQ$2,DQ$4,DQ$3)</f>
        <v>0.62533925633588139</v>
      </c>
      <c r="DR163" s="15">
        <f ca="1">_xll.DBRW($B$3,$R$37,$R$38,$R$40,$R$41,$R$42,$Q163,DR$2,DR$4,DR$3)</f>
        <v>3.1528251346550196</v>
      </c>
      <c r="DS163" s="15">
        <f ca="1">_xll.DBRW($B$3,$R$37,$R$38,$R$40,$R$41,$R$42,$Q163,DS$2,DS$4,DS$3)</f>
        <v>4745946</v>
      </c>
      <c r="DT163" s="15">
        <f ca="1">_xll.DBRW($B$3,$R$37,$R$38,$R$40,$R$41,$R$42,$Q163,DT$2,DT$4,DT$3)</f>
        <v>7589394</v>
      </c>
      <c r="DU163" s="15">
        <f ca="1">_xll.DBRW($B$3,$R$37,$R$38,$R$40,$R$41,$R$42,$Q163,DU$2,DU$4,DU$3)</f>
        <v>0.4917940847731655</v>
      </c>
      <c r="DV163" s="15">
        <f ca="1">_xll.DBRW($B$3,$R$37,$R$38,$R$40,$R$41,$R$42,$Q163,DV$2,DV$4,DV$3)</f>
        <v>0.6580017328819121</v>
      </c>
      <c r="DW163" s="15">
        <f ca="1">_xll.DBRW($B$3,$R$37,$R$38,$R$40,$R$41,$R$42,$Q163,DW$2,DW$4,DW$3)</f>
        <v>2.5804011570725236</v>
      </c>
      <c r="DX163" s="15">
        <f ca="1">_xll.DBRW($B$3,$R$37,$R$38,$R$40,$R$41,$R$42,$Q163,DX$2,DX$4,DX$3)</f>
        <v>6199609.8576628566</v>
      </c>
      <c r="DY163" s="15">
        <f ca="1">_xll.DBRW($B$3,$R$37,$R$38,$R$40,$R$41,$R$42,$Q163,DY$2,DY$4,DY$3)</f>
        <v>9421874.6666666698</v>
      </c>
      <c r="DZ163" s="15">
        <f ca="1">DP163-DU163</f>
        <v>-0.45393306401987416</v>
      </c>
      <c r="EA163" s="15">
        <f ca="1">DQ163-DV163</f>
        <v>-3.2662476546030716E-2</v>
      </c>
      <c r="EB163" s="15">
        <f ca="1">DR163-DW163</f>
        <v>0.57242397758249597</v>
      </c>
      <c r="EC163" s="15">
        <f ca="1">IF(AND(DS163&lt;&gt;0,DX163&lt;&gt;0),-1*DZ163*DS163,0)</f>
        <v>2154341.8094528657</v>
      </c>
      <c r="ED163" s="15">
        <f ca="1">IF(AND(DS163&lt;&gt;0,DX163&lt;&gt;0,DT163&lt;&gt;0,DY163&lt;&gt;0),EA163/DV163*$AB163,)</f>
        <v>8919.4317064130137</v>
      </c>
      <c r="EE163" s="15">
        <f ca="1">IF(AND(DT163&lt;&gt;0,DY163&lt;&gt;0),EB163*DL163*DT163,)</f>
        <v>32623.687174383958</v>
      </c>
      <c r="EF163" s="15">
        <f ca="1">IF(AND(DS163&lt;&gt;0,DX163&lt;&gt;0,DT163&lt;&gt;0,DY163&lt;&gt;0),$AL163-EC163-ED163-EE163-EI163,)</f>
        <v>625180.64045862074</v>
      </c>
      <c r="EG163" s="15">
        <f ca="1">IF(OR(DS163=0,DX163=0,DT163=0,DY163=0),$AL163-EC163-ED163-EE163-EI163,)</f>
        <v>0</v>
      </c>
      <c r="EH163" s="15">
        <f ca="1">SUM(EC163:EG163)</f>
        <v>2821065.5687922835</v>
      </c>
      <c r="EI163" s="15">
        <f ca="1">IF($V163&lt;&gt;0,IF($V163&gt;0,$W163/$V163,-$W163/$V163))*$AG163</f>
        <v>48179.527107716174</v>
      </c>
      <c r="EJ163" s="15">
        <f ca="1">SUM(EH163:EI163)</f>
        <v>2869245.0958999996</v>
      </c>
      <c r="EK163" s="16">
        <f ca="1">_xll.DBRW($B$3,$R$37,$R$38,$R$40,$R$41,$R$42,$Q163,EK$2,EK$4,EK$3)</f>
        <v>0.18300242831168115</v>
      </c>
      <c r="EL163" s="16">
        <f ca="1">_xll.DBRW($B$3,$R$37,$R$38,$R$40,$R$41,$R$42,$Q163,EL$2,EL$4,EL$3)</f>
        <v>0.1733439087151516</v>
      </c>
      <c r="EM163" s="17">
        <f ca="1">-(EK163-EL163)*100</f>
        <v>-0.96585195965295523</v>
      </c>
      <c r="EN163" s="14">
        <f ca="1">$AC163-$AH163-FH163</f>
        <v>-231109.3675237475</v>
      </c>
      <c r="EO163" s="15">
        <f ca="1">_xll.DBRW($B$3,$R$37,$R$38,$R$40,$R$41,$R$42,$Q163,EO$2,EO$4,EO$3)</f>
        <v>0.57697465568397166</v>
      </c>
      <c r="EP163" s="15">
        <f ca="1">_xll.DBRW($B$3,$R$37,$R$38,$R$40,$R$41,$R$42,$Q163,EP$2,EP$4,EP$3)</f>
        <v>1</v>
      </c>
      <c r="EQ163" s="15">
        <f ca="1">_xll.DBRW($B$3,$R$37,$R$38,$R$40,$R$41,$R$42,$Q163,EQ$2,EQ$4,EQ$3)</f>
        <v>3.1528251346550196</v>
      </c>
      <c r="ER163" s="15">
        <f ca="1">_xll.DBRW($B$3,$R$37,$R$38,$R$40,$R$41,$R$42,$Q163,ER$2,ER$4,ER$3)</f>
        <v>7589394</v>
      </c>
      <c r="ES163" s="15">
        <f ca="1">_xll.DBRW($B$3,$R$37,$R$38,$R$40,$R$41,$R$42,$Q163,ES$2,ES$4,ES$3)</f>
        <v>7589394</v>
      </c>
      <c r="ET163" s="15">
        <f ca="1">_xll.DBRW($B$3,$R$37,$R$38,$R$40,$R$41,$R$42,$Q163,ET$2,ET$4,ET$3)</f>
        <v>0.44729682262005105</v>
      </c>
      <c r="EU163" s="15">
        <f ca="1">_xll.DBRW($B$3,$R$37,$R$38,$R$40,$R$41,$R$42,$Q163,EU$2,EU$4,EU$3)</f>
        <v>1</v>
      </c>
      <c r="EV163" s="15">
        <f ca="1">_xll.DBRW($B$3,$R$37,$R$38,$R$40,$R$41,$R$42,$Q163,EV$2,EV$4,EV$3)</f>
        <v>2.5804011570725236</v>
      </c>
      <c r="EW163" s="15">
        <f ca="1">_xll.DBRW($B$3,$R$37,$R$38,$R$40,$R$41,$R$42,$Q163,EW$2,EW$4,EW$3)</f>
        <v>9421874.6666666698</v>
      </c>
      <c r="EX163" s="15">
        <f ca="1">_xll.DBRW($B$3,$R$37,$R$38,$R$40,$R$41,$R$42,$Q163,EX$2,EX$4,EX$3)</f>
        <v>9421874.6666666698</v>
      </c>
      <c r="EY163" s="15">
        <f ca="1">EO163-ET163</f>
        <v>0.12967783306392061</v>
      </c>
      <c r="EZ163" s="15">
        <f ca="1">EP163-EU163</f>
        <v>0</v>
      </c>
      <c r="FA163" s="15">
        <f ca="1">EQ163-EV163</f>
        <v>0.57242397758249597</v>
      </c>
      <c r="FB163" s="15">
        <f ca="1">IF(AND(ER163&lt;&gt;0,EW163&lt;&gt;0),-1*EY163*ER163,0)</f>
        <v>-984176.16818832071</v>
      </c>
      <c r="FC163" s="15">
        <f ca="1">IF(AND(ER163&lt;&gt;0,EW163&lt;&gt;0,ES163&lt;&gt;0,EX163&lt;&gt;0),EZ163/EU163*$AC163,)</f>
        <v>0</v>
      </c>
      <c r="FD163" s="15">
        <f ca="1">IF(AND(ES163&lt;&gt;0,EX163&lt;&gt;0),FA163*EK163*ES163,)</f>
        <v>795026.80090701894</v>
      </c>
      <c r="FE163" s="15">
        <f ca="1">IF(AND(ER163&lt;&gt;0,EW163&lt;&gt;0,ES163&lt;&gt;0,EX163&lt;&gt;0),$AM163-FB163-FC163-FD163-FH163,)</f>
        <v>-41960.000242445749</v>
      </c>
      <c r="FF163" s="15">
        <f ca="1">IF(OR(ER163=0,EW163=0,ES163=0,EX163=0),$AM163-FB163-FC163-FD163-FH163,)</f>
        <v>0</v>
      </c>
      <c r="FG163" s="15">
        <f ca="1">SUM(FB163:FF163)</f>
        <v>-231109.3675237475</v>
      </c>
      <c r="FH163" s="15">
        <f ca="1">IF($V163&lt;&gt;0,IF($V163&gt;0,$W163/$V163,-$W163/$V163))*$AH163</f>
        <v>66595.979048101246</v>
      </c>
      <c r="FI163" s="15">
        <f ca="1">SUM(FG163:FH163)</f>
        <v>-164513.38847564626</v>
      </c>
      <c r="FJ163" s="20"/>
      <c r="FK163" s="85">
        <f ca="1">BL163+CK163+DJ163+EI163+FH163</f>
        <v>351258.06284234946</v>
      </c>
      <c r="FL163" s="21"/>
      <c r="FM163" s="22"/>
      <c r="FN163" s="104">
        <f ca="1">_xll.DBRW($B$3,$R$37,$R$38,$R$40,$R$41,$R$42,$Q163,FN$2,FN$4,FN$3)</f>
        <v>5039531.6900000004</v>
      </c>
      <c r="FO163" s="105">
        <f ca="1">IF(U163&lt;&gt;0,FN163/U163,0)</f>
        <v>0.21061204098615693</v>
      </c>
      <c r="FP163" s="104">
        <f ca="1">_xll.DBRW($B$3,$R$37,$R$38,$R$40,$R$41,$R$42,$Q163,FP$2,FP$4,FP$3)</f>
        <v>2083651.1472946024</v>
      </c>
      <c r="FQ163" s="105">
        <f ca="1">IF(V163&lt;&gt;0,FP163/V163,0)</f>
        <v>8.5703875051879236E-2</v>
      </c>
      <c r="FR163" s="86">
        <f ca="1">FN163-FP163</f>
        <v>2955880.5427053981</v>
      </c>
      <c r="FS163" s="103">
        <f ca="1">(FO163-FQ163)*100</f>
        <v>12.49081659342777</v>
      </c>
      <c r="FT163" s="23"/>
      <c r="FV163" s="37"/>
      <c r="FW163" s="37"/>
      <c r="FX163" s="37"/>
      <c r="FY163" s="37"/>
      <c r="FZ163" s="37"/>
      <c r="GA163" s="37"/>
      <c r="GB163" s="37"/>
      <c r="GC163" s="37"/>
      <c r="GD163" s="37"/>
      <c r="GE163" s="37"/>
      <c r="GF163" s="37"/>
      <c r="GG163" s="37"/>
      <c r="GH163" s="37"/>
    </row>
    <row r="164" spans="1:190" ht="15" hidden="1" customHeight="1" x14ac:dyDescent="0.25">
      <c r="A164">
        <f ca="1">IF(ROW()=ROW($A$60),0,1)</f>
        <v>1</v>
      </c>
      <c r="D164" s="30"/>
      <c r="E164" s="30"/>
      <c r="F164" s="30">
        <f ca="1">IF(A164&lt;&gt;0,IF((AO164+BN164+CM164+DL164+EK164)&lt;&gt;0,ROUND((1-(AO164+BN164+CM164+DL164+EK164))-FO164,5),"VERIF. ELIGIBILITE PMM"),"CHECK "&amp;D149)</f>
        <v>0</v>
      </c>
      <c r="G164" s="30"/>
      <c r="H164" s="30"/>
      <c r="I164" s="30"/>
      <c r="J164" s="30">
        <f ca="1">IF(A164&lt;&gt;0,IF((AP164+BO164+CN164+DM164+EL164)&lt;&gt;0,ROUND((1-(AP164+BO164+CN164+DM164+EL164))-FQ164,5),"VERIF. ELIGIBILITE PMM"),"CHECK "&amp;D150)</f>
        <v>0</v>
      </c>
      <c r="K164" s="30">
        <f ca="1">IF(A164&lt;&gt;0,ROUND(W164+AR164+BQ164+CP164+DO164+EN164+FK164-FR164,5),"CHECK ")</f>
        <v>0</v>
      </c>
      <c r="L164" s="4"/>
      <c r="M164" s="9"/>
      <c r="N164" s="10"/>
      <c r="O164" s="9"/>
      <c r="P164" s="11"/>
      <c r="Q164" s="130" t="s">
        <v>257</v>
      </c>
      <c r="R164" s="130"/>
      <c r="S164" s="12"/>
      <c r="T164" s="13"/>
      <c r="U164" s="84">
        <f ca="1">_xll.DBRW($B$3,$R$37,$R$38,$R$40,$R$41,$R$42,$Q164,U$2,U$4,U$3)</f>
        <v>1570396.6199999999</v>
      </c>
      <c r="V164" s="84">
        <f ca="1">_xll.DBRW($B$3,$R$37,$R$38,$R$40,$R$41,$R$42,$Q164,V$2,V$4,V$3)</f>
        <v>1948903.96</v>
      </c>
      <c r="W164" s="85">
        <f ca="1">U164-V164</f>
        <v>-378507.34000000008</v>
      </c>
      <c r="X164" s="106">
        <f ca="1">IF(V164&lt;&gt;0,W164/V164,0)</f>
        <v>-0.19421549125488979</v>
      </c>
      <c r="Y164" s="15">
        <f ca="1">_xll.DBRW($B$3,$R$37,$R$38,$R$40,$R$41,$R$42,$Q164,Y$2,Y$4,Y$3)</f>
        <v>-203.41000000000003</v>
      </c>
      <c r="Z164" s="15">
        <f ca="1">_xll.DBRW($B$3,$R$37,$R$38,$R$40,$R$41,$R$42,$Q164,Z$2,Z$4,Z$3)</f>
        <v>-11366.23</v>
      </c>
      <c r="AA164" s="15">
        <f ca="1">_xll.DBRW($B$3,$R$37,$R$38,$R$40,$R$41,$R$42,$Q164,AA$2,AA$4,AA$3)</f>
        <v>0</v>
      </c>
      <c r="AB164" s="15">
        <f ca="1">_xll.DBRW($B$3,$R$37,$R$38,$R$40,$R$41,$R$42,$Q164,AB$2,AB$4,AB$3)</f>
        <v>-9382.89</v>
      </c>
      <c r="AC164" s="15">
        <f ca="1">_xll.DBRW($B$3,$R$37,$R$38,$R$40,$R$41,$R$42,$Q164,AC$2,AC$4,AC$3)</f>
        <v>-258969.77000000005</v>
      </c>
      <c r="AD164" s="15">
        <f ca="1">_xll.DBRW($B$3,$R$37,$R$38,$R$40,$R$41,$R$42,$Q164,AD$2,AD$4,AD$3)</f>
        <v>0</v>
      </c>
      <c r="AE164" s="15">
        <f ca="1">_xll.DBRW($B$3,$R$37,$R$38,$R$40,$R$41,$R$42,$Q164,AE$2,AE$4,AE$3)</f>
        <v>-18147.12</v>
      </c>
      <c r="AF164" s="15">
        <f ca="1">_xll.DBRW($B$3,$R$37,$R$38,$R$40,$R$41,$R$42,$Q164,AF$2,AF$4,AF$3)</f>
        <v>0</v>
      </c>
      <c r="AG164" s="15">
        <f ca="1">_xll.DBRW($B$3,$R$37,$R$38,$R$40,$R$41,$R$42,$Q164,AG$2,AG$4,AG$3)</f>
        <v>-15002.72</v>
      </c>
      <c r="AH164" s="15">
        <f ca="1">_xll.DBRW($B$3,$R$37,$R$38,$R$40,$R$41,$R$42,$Q164,AH$2,AH$4,AH$3)</f>
        <v>-110298.1</v>
      </c>
      <c r="AI164" s="15">
        <f ca="1">Y164-AD164</f>
        <v>-203.41000000000003</v>
      </c>
      <c r="AJ164" s="15">
        <f ca="1">Z164-AE164</f>
        <v>6780.8899999999994</v>
      </c>
      <c r="AK164" s="15">
        <f ca="1">AA164-AF164</f>
        <v>0</v>
      </c>
      <c r="AL164" s="15">
        <f ca="1">AB164-AG164</f>
        <v>5619.83</v>
      </c>
      <c r="AM164" s="15">
        <f ca="1">AC164-AH164</f>
        <v>-148671.67000000004</v>
      </c>
      <c r="AN164" s="20"/>
      <c r="AO164" s="16">
        <f ca="1">_xll.DBRW($B$3,$R$37,$R$38,$R$40,$R$41,$R$42,$Q164,AO$2,AO$4,AO$3)</f>
        <v>1.2952778769989966E-4</v>
      </c>
      <c r="AP164" s="16">
        <f ca="1">_xll.DBRW($B$3,$R$37,$R$38,$R$40,$R$41,$R$42,$Q164,AP$2,AP$4,AP$3)</f>
        <v>0</v>
      </c>
      <c r="AQ164" s="17">
        <f ca="1">-(AO164-AP164)*100</f>
        <v>-1.2952778769989966E-2</v>
      </c>
      <c r="AR164" s="14">
        <f ca="1">$Y164-$AD164-BL164</f>
        <v>-203.41000000000003</v>
      </c>
      <c r="AS164" s="18">
        <f ca="1">_xll.DBRW($B$3,$R$37,$R$38,$R$40,$R$41,$R$42,$Q164,AS$2,AS$4,AS$3)</f>
        <v>0</v>
      </c>
      <c r="AT164" s="19">
        <f ca="1">_xll.DBRW($B$3,$R$37,$R$38,$R$40,$R$41,$R$42,$Q164,AT$2,AT$4,AT$3)</f>
        <v>0</v>
      </c>
      <c r="AU164" s="18">
        <f ca="1">_xll.DBRW($B$3,$R$37,$R$38,$R$40,$R$41,$R$42,$Q164,AU$2,AU$4,AU$3)</f>
        <v>0</v>
      </c>
      <c r="AV164" s="15">
        <f ca="1">_xll.DBRW($B$3,$R$37,$R$38,$R$40,$R$41,$R$42,$Q164,AV$2,AV$4,AV$3)</f>
        <v>0</v>
      </c>
      <c r="AW164" s="15">
        <f ca="1">_xll.DBRW($B$3,$R$37,$R$38,$R$40,$R$41,$R$42,$Q164,AW$2,AW$4,AW$3)</f>
        <v>0</v>
      </c>
      <c r="AX164" s="18">
        <f ca="1">_xll.DBRW($B$3,$R$37,$R$38,$R$40,$R$41,$R$42,$Q164,AX$2,AX$4,AX$3)</f>
        <v>0</v>
      </c>
      <c r="AY164" s="19">
        <f ca="1">_xll.DBRW($B$3,$R$37,$R$38,$R$40,$R$41,$R$42,$Q164,AY$2,AY$4,AY$3)</f>
        <v>0</v>
      </c>
      <c r="AZ164" s="18">
        <f ca="1">_xll.DBRW($B$3,$R$37,$R$38,$R$40,$R$41,$R$42,$Q164,AZ$2,AZ$4,AZ$3)</f>
        <v>0</v>
      </c>
      <c r="BA164" s="15">
        <f ca="1">_xll.DBRW($B$3,$R$37,$R$38,$R$40,$R$41,$R$42,$Q164,BA$2,BA$4,BA$3)</f>
        <v>0</v>
      </c>
      <c r="BB164" s="15">
        <f ca="1">_xll.DBRW($B$3,$R$37,$R$38,$R$40,$R$41,$R$42,$Q164,BB$2,BB$4,BB$3)</f>
        <v>0</v>
      </c>
      <c r="BC164" s="18">
        <f ca="1">AS164-AX164</f>
        <v>0</v>
      </c>
      <c r="BD164" s="18">
        <f ca="1">AT164-AY164</f>
        <v>0</v>
      </c>
      <c r="BE164" s="18">
        <f ca="1">AU164-AZ164</f>
        <v>0</v>
      </c>
      <c r="BF164" s="15">
        <f ca="1">IF(AND(AV164&lt;&gt;0,BA164&lt;&gt;0),-1*BC164*AV164,0)</f>
        <v>0</v>
      </c>
      <c r="BG164" s="15">
        <f ca="1">IF(AND(AV164&lt;&gt;0,BA164&lt;&gt;0,AW164&lt;&gt;0,BB164&lt;&gt;0),BD164/AY164*$Y164,)</f>
        <v>0</v>
      </c>
      <c r="BH164" s="15">
        <f ca="1">IF(AND(AW164&lt;&gt;0,BB164&lt;&gt;0),BE164*AO164*AW164,)</f>
        <v>0</v>
      </c>
      <c r="BI164" s="15">
        <f ca="1">IF(AND(AV164&lt;&gt;0,BA164&lt;&gt;0,AW164&lt;&gt;0,BB164&lt;&gt;0),$AI164-BF164-BG164-BH164-BL164,)</f>
        <v>0</v>
      </c>
      <c r="BJ164" s="15">
        <f ca="1">IF(OR(AV164=0,BA164=0,AW164=0,BB164=0),$AI164-BF164-BG164-BH164-BL164,)</f>
        <v>-203.41000000000003</v>
      </c>
      <c r="BK164" s="15">
        <f ca="1">SUM(BF164:BJ164)</f>
        <v>-203.41000000000003</v>
      </c>
      <c r="BL164" s="15">
        <f ca="1">IF($V164&lt;&gt;0,IF($V164&gt;0,$W164/$V164,-$W164/$V164))*$AD164</f>
        <v>0</v>
      </c>
      <c r="BM164" s="15">
        <f ca="1">SUM(BK164:BL164)</f>
        <v>-203.41000000000003</v>
      </c>
      <c r="BN164" s="16">
        <f ca="1">_xll.DBRW($B$3,$R$37,$R$38,$R$40,$R$41,$R$42,$Q164,BN$2,BN$4,BN$3)</f>
        <v>7.2378084970661722E-3</v>
      </c>
      <c r="BO164" s="16">
        <f ca="1">_xll.DBRW($B$3,$R$37,$R$38,$R$40,$R$41,$R$42,$Q164,BO$2,BO$4,BO$3)</f>
        <v>9.3114490875168612E-3</v>
      </c>
      <c r="BP164" s="17">
        <f ca="1">-(BN164-BO164)*100</f>
        <v>0.20736405904506891</v>
      </c>
      <c r="BQ164" s="14">
        <f ca="1">$Z164-$AE164-CK164</f>
        <v>3256.4381743385638</v>
      </c>
      <c r="BR164" s="15">
        <f ca="1">_xll.DBRW($B$3,$R$37,$R$38,$R$40,$R$41,$R$42,$Q164,BR$2,BR$4,BR$3)</f>
        <v>0</v>
      </c>
      <c r="BS164" s="15">
        <f ca="1">_xll.DBRW($B$3,$R$37,$R$38,$R$40,$R$41,$R$42,$Q164,BS$2,BS$4,BS$3)</f>
        <v>0</v>
      </c>
      <c r="BT164" s="15">
        <f ca="1">_xll.DBRW($B$3,$R$37,$R$38,$R$40,$R$41,$R$42,$Q164,BT$2,BT$4,BT$3)</f>
        <v>0</v>
      </c>
      <c r="BU164" s="15">
        <f ca="1">_xll.DBRW($B$3,$R$37,$R$38,$R$40,$R$41,$R$42,$Q164,BU$2,BU$4,BU$3)</f>
        <v>0</v>
      </c>
      <c r="BV164" s="15">
        <f ca="1">_xll.DBRW($B$3,$R$37,$R$38,$R$40,$R$41,$R$42,$Q164,BV$2,BV$4,BV$3)</f>
        <v>0</v>
      </c>
      <c r="BW164" s="15">
        <f ca="1">_xll.DBRW($B$3,$R$37,$R$38,$R$40,$R$41,$R$42,$Q164,BW$2,BW$4,BW$3)</f>
        <v>0</v>
      </c>
      <c r="BX164" s="15">
        <f ca="1">_xll.DBRW($B$3,$R$37,$R$38,$R$40,$R$41,$R$42,$Q164,BX$2,BX$4,BX$3)</f>
        <v>0</v>
      </c>
      <c r="BY164" s="15">
        <f ca="1">_xll.DBRW($B$3,$R$37,$R$38,$R$40,$R$41,$R$42,$Q164,BY$2,BY$4,BY$3)</f>
        <v>0</v>
      </c>
      <c r="BZ164" s="15">
        <f ca="1">_xll.DBRW($B$3,$R$37,$R$38,$R$40,$R$41,$R$42,$Q164,BZ$2,BZ$4,BZ$3)</f>
        <v>0</v>
      </c>
      <c r="CA164" s="15">
        <f ca="1">_xll.DBRW($B$3,$R$37,$R$38,$R$40,$R$41,$R$42,$Q164,CA$2,CA$4,CA$3)</f>
        <v>0</v>
      </c>
      <c r="CB164" s="15">
        <f ca="1">BR164-BW164</f>
        <v>0</v>
      </c>
      <c r="CC164" s="15">
        <f ca="1">BS164-BX164</f>
        <v>0</v>
      </c>
      <c r="CD164" s="15">
        <f ca="1">BT164-BY164</f>
        <v>0</v>
      </c>
      <c r="CE164" s="15">
        <f ca="1">IF(AND(BU164&lt;&gt;0,BZ164&lt;&gt;0),-1*CB164*BU164,0)</f>
        <v>0</v>
      </c>
      <c r="CF164" s="15">
        <f ca="1">IF(AND(BU164&lt;&gt;0,BZ164&lt;&gt;0,BV164&lt;&gt;0,CA164&lt;&gt;0),CC164/BX164*$Z164,)</f>
        <v>0</v>
      </c>
      <c r="CG164" s="15">
        <f ca="1">IF(AND(BV164&lt;&gt;0,CA164&lt;&gt;0),CD164*BN164*BV164,)</f>
        <v>0</v>
      </c>
      <c r="CH164" s="15">
        <f ca="1">IF(AND(BU164&lt;&gt;0,BZ164&lt;&gt;0,BV164&lt;&gt;0,CA164&lt;&gt;0),$AJ164-CE164-CF164-CG164-CK164,)</f>
        <v>0</v>
      </c>
      <c r="CI164" s="15">
        <f ca="1">IF(OR(BU164=0,BZ164=0,BV164=0,CA164=0),$AJ164-CE164-CF164-CG164-CK164,)</f>
        <v>3256.4381743385638</v>
      </c>
      <c r="CJ164" s="15">
        <f ca="1">SUM(CE164:CI164)</f>
        <v>3256.4381743385638</v>
      </c>
      <c r="CK164" s="15">
        <f ca="1">IF($V164&lt;&gt;0,IF($V164&gt;0,$W164/$V164,-$W164/$V164))*$AE164</f>
        <v>3524.4518256614356</v>
      </c>
      <c r="CL164" s="15">
        <f ca="1">SUM(CJ164:CK164)</f>
        <v>6780.8899999999994</v>
      </c>
      <c r="CM164" s="16">
        <f ca="1">_xll.DBRW($B$3,$R$37,$R$38,$R$40,$R$41,$R$42,$Q164,CM$2,CM$4,CM$3)</f>
        <v>0</v>
      </c>
      <c r="CN164" s="16">
        <f ca="1">_xll.DBRW($B$3,$R$37,$R$38,$R$40,$R$41,$R$42,$Q164,CN$2,CN$4,CN$3)</f>
        <v>0</v>
      </c>
      <c r="CO164" s="17">
        <f ca="1">-(CM164-CN164)*100</f>
        <v>0</v>
      </c>
      <c r="CP164" s="14">
        <f ca="1">$AA164-$AF164-DJ164</f>
        <v>0</v>
      </c>
      <c r="CQ164" s="15">
        <f ca="1">_xll.DBRW($B$3,$R$37,$R$38,$R$40,$R$41,$R$42,$Q164,CQ$2,CQ$4,CQ$3)</f>
        <v>0</v>
      </c>
      <c r="CR164" s="15">
        <f ca="1">_xll.DBRW($B$3,$R$37,$R$38,$R$40,$R$41,$R$42,$Q164,CR$2,CR$4,CR$3)</f>
        <v>0</v>
      </c>
      <c r="CS164" s="15">
        <f ca="1">_xll.DBRW($B$3,$R$37,$R$38,$R$40,$R$41,$R$42,$Q164,CS$2,CS$4,CS$3)</f>
        <v>0</v>
      </c>
      <c r="CT164" s="15">
        <f ca="1">_xll.DBRW($B$3,$R$37,$R$38,$R$40,$R$41,$R$42,$Q164,CT$2,CT$4,CT$3)</f>
        <v>0</v>
      </c>
      <c r="CU164" s="15">
        <f ca="1">_xll.DBRW($B$3,$R$37,$R$38,$R$40,$R$41,$R$42,$Q164,CU$2,CU$4,CU$3)</f>
        <v>0</v>
      </c>
      <c r="CV164" s="15">
        <f ca="1">_xll.DBRW($B$3,$R$37,$R$38,$R$40,$R$41,$R$42,$Q164,CV$2,CV$4,CV$3)</f>
        <v>0</v>
      </c>
      <c r="CW164" s="15">
        <f ca="1">_xll.DBRW($B$3,$R$37,$R$38,$R$40,$R$41,$R$42,$Q164,CW$2,CW$4,CW$3)</f>
        <v>0</v>
      </c>
      <c r="CX164" s="15">
        <f ca="1">_xll.DBRW($B$3,$R$37,$R$38,$R$40,$R$41,$R$42,$Q164,CX$2,CX$4,CX$3)</f>
        <v>0</v>
      </c>
      <c r="CY164" s="15">
        <f ca="1">_xll.DBRW($B$3,$R$37,$R$38,$R$40,$R$41,$R$42,$Q164,CY$2,CY$4,CY$3)</f>
        <v>0</v>
      </c>
      <c r="CZ164" s="15">
        <f ca="1">_xll.DBRW($B$3,$R$37,$R$38,$R$40,$R$41,$R$42,$Q164,CZ$2,CZ$4,CZ$3)</f>
        <v>0</v>
      </c>
      <c r="DA164" s="15">
        <f ca="1">CQ164-CV164</f>
        <v>0</v>
      </c>
      <c r="DB164" s="15">
        <f ca="1">CR164-CW164</f>
        <v>0</v>
      </c>
      <c r="DC164" s="15">
        <f ca="1">CS164-CX164</f>
        <v>0</v>
      </c>
      <c r="DD164" s="15">
        <f ca="1">IF(AND(CT164&lt;&gt;0,CY164&lt;&gt;0),-1*DA164*CT164,0)</f>
        <v>0</v>
      </c>
      <c r="DE164" s="15">
        <f ca="1">IF(AND(CT164&lt;&gt;0,CY164&lt;&gt;0,CU164&lt;&gt;0,CZ164&lt;&gt;0),DB164/CW164*$AA164,)</f>
        <v>0</v>
      </c>
      <c r="DF164" s="15">
        <f ca="1">IF(AND(CU164&lt;&gt;0,CZ164&lt;&gt;0),DC164*CM164*CU164,)</f>
        <v>0</v>
      </c>
      <c r="DG164" s="15">
        <f ca="1">IF(AND(CT164&lt;&gt;0,CY164&lt;&gt;0,CU164&lt;&gt;0,CZ164&lt;&gt;0),$AK164-DD164-DE164-DF164-DJ164,)</f>
        <v>0</v>
      </c>
      <c r="DH164" s="15">
        <f ca="1">IF(OR(CT164=0,CY164=0,CU164=0,CZ164=0),$AK164-DD164-DE164-DF164-DJ164,)</f>
        <v>0</v>
      </c>
      <c r="DI164" s="15">
        <f ca="1">SUM(DD164:DH164)</f>
        <v>0</v>
      </c>
      <c r="DJ164" s="15">
        <f ca="1">IF($V164&lt;&gt;0,IF($V164&gt;0,$W164/$V164,-$W164/$V164))*$AF164</f>
        <v>0</v>
      </c>
      <c r="DK164" s="15">
        <f ca="1">SUM(DI164:DJ164)</f>
        <v>0</v>
      </c>
      <c r="DL164" s="16">
        <f ca="1">_xll.DBRW($B$3,$R$37,$R$38,$R$40,$R$41,$R$42,$Q164,DL$2,DL$4,DL$3)</f>
        <v>5.9748536646748495E-3</v>
      </c>
      <c r="DM164" s="16">
        <f ca="1">_xll.DBRW($B$3,$R$37,$R$38,$R$40,$R$41,$R$42,$Q164,DM$2,DM$4,DM$3)</f>
        <v>7.6980294093096282E-3</v>
      </c>
      <c r="DN164" s="17">
        <f ca="1">-(DL164-DM164)*100</f>
        <v>0.17231757446347787</v>
      </c>
      <c r="DO164" s="14">
        <f ca="1">$AB164-$AG164-EI164</f>
        <v>2706.0693650404401</v>
      </c>
      <c r="DP164" s="15">
        <f ca="1">_xll.DBRW($B$3,$R$37,$R$38,$R$40,$R$41,$R$42,$Q164,DP$2,DP$4,DP$3)</f>
        <v>0</v>
      </c>
      <c r="DQ164" s="15">
        <f ca="1">_xll.DBRW($B$3,$R$37,$R$38,$R$40,$R$41,$R$42,$Q164,DQ$2,DQ$4,DQ$3)</f>
        <v>0</v>
      </c>
      <c r="DR164" s="15">
        <f ca="1">_xll.DBRW($B$3,$R$37,$R$38,$R$40,$R$41,$R$42,$Q164,DR$2,DR$4,DR$3)</f>
        <v>0</v>
      </c>
      <c r="DS164" s="15">
        <f ca="1">_xll.DBRW($B$3,$R$37,$R$38,$R$40,$R$41,$R$42,$Q164,DS$2,DS$4,DS$3)</f>
        <v>0</v>
      </c>
      <c r="DT164" s="15">
        <f ca="1">_xll.DBRW($B$3,$R$37,$R$38,$R$40,$R$41,$R$42,$Q164,DT$2,DT$4,DT$3)</f>
        <v>0</v>
      </c>
      <c r="DU164" s="15">
        <f ca="1">_xll.DBRW($B$3,$R$37,$R$38,$R$40,$R$41,$R$42,$Q164,DU$2,DU$4,DU$3)</f>
        <v>0</v>
      </c>
      <c r="DV164" s="15">
        <f ca="1">_xll.DBRW($B$3,$R$37,$R$38,$R$40,$R$41,$R$42,$Q164,DV$2,DV$4,DV$3)</f>
        <v>0</v>
      </c>
      <c r="DW164" s="15">
        <f ca="1">_xll.DBRW($B$3,$R$37,$R$38,$R$40,$R$41,$R$42,$Q164,DW$2,DW$4,DW$3)</f>
        <v>0</v>
      </c>
      <c r="DX164" s="15">
        <f ca="1">_xll.DBRW($B$3,$R$37,$R$38,$R$40,$R$41,$R$42,$Q164,DX$2,DX$4,DX$3)</f>
        <v>0</v>
      </c>
      <c r="DY164" s="15">
        <f ca="1">_xll.DBRW($B$3,$R$37,$R$38,$R$40,$R$41,$R$42,$Q164,DY$2,DY$4,DY$3)</f>
        <v>0</v>
      </c>
      <c r="DZ164" s="15">
        <f ca="1">DP164-DU164</f>
        <v>0</v>
      </c>
      <c r="EA164" s="15">
        <f ca="1">DQ164-DV164</f>
        <v>0</v>
      </c>
      <c r="EB164" s="15">
        <f ca="1">DR164-DW164</f>
        <v>0</v>
      </c>
      <c r="EC164" s="15">
        <f ca="1">IF(AND(DS164&lt;&gt;0,DX164&lt;&gt;0),-1*DZ164*DS164,0)</f>
        <v>0</v>
      </c>
      <c r="ED164" s="15">
        <f ca="1">IF(AND(DS164&lt;&gt;0,DX164&lt;&gt;0,DT164&lt;&gt;0,DY164&lt;&gt;0),EA164/DV164*$AB164,)</f>
        <v>0</v>
      </c>
      <c r="EE164" s="15">
        <f ca="1">IF(AND(DT164&lt;&gt;0,DY164&lt;&gt;0),EB164*DL164*DT164,)</f>
        <v>0</v>
      </c>
      <c r="EF164" s="15">
        <f ca="1">IF(AND(DS164&lt;&gt;0,DX164&lt;&gt;0,DT164&lt;&gt;0,DY164&lt;&gt;0),$AL164-EC164-ED164-EE164-EI164,)</f>
        <v>0</v>
      </c>
      <c r="EG164" s="15">
        <f ca="1">IF(OR(DS164=0,DX164=0,DT164=0,DY164=0),$AL164-EC164-ED164-EE164-EI164,)</f>
        <v>2706.0693650404401</v>
      </c>
      <c r="EH164" s="15">
        <f ca="1">SUM(EC164:EG164)</f>
        <v>2706.0693650404401</v>
      </c>
      <c r="EI164" s="15">
        <f ca="1">IF($V164&lt;&gt;0,IF($V164&gt;0,$W164/$V164,-$W164/$V164))*$AG164</f>
        <v>2913.7606349595599</v>
      </c>
      <c r="EJ164" s="15">
        <f ca="1">SUM(EH164:EI164)</f>
        <v>5619.83</v>
      </c>
      <c r="EK164" s="16">
        <f ca="1">_xll.DBRW($B$3,$R$37,$R$38,$R$40,$R$41,$R$42,$Q164,EK$2,EK$4,EK$3)</f>
        <v>0.16490723852933406</v>
      </c>
      <c r="EL164" s="16">
        <f ca="1">_xll.DBRW($B$3,$R$37,$R$38,$R$40,$R$41,$R$42,$Q164,EL$2,EL$4,EL$3)</f>
        <v>5.6594938623861168E-2</v>
      </c>
      <c r="EM164" s="17">
        <f ca="1">-(EK164-EL164)*100</f>
        <v>-10.831229990547289</v>
      </c>
      <c r="EN164" s="14">
        <f ca="1">$AC164-$AH164-FH164</f>
        <v>-170093.26967598099</v>
      </c>
      <c r="EO164" s="15">
        <f ca="1">_xll.DBRW($B$3,$R$37,$R$38,$R$40,$R$41,$R$42,$Q164,EO$2,EO$4,EO$3)</f>
        <v>0</v>
      </c>
      <c r="EP164" s="15">
        <f ca="1">_xll.DBRW($B$3,$R$37,$R$38,$R$40,$R$41,$R$42,$Q164,EP$2,EP$4,EP$3)</f>
        <v>0</v>
      </c>
      <c r="EQ164" s="15">
        <f ca="1">_xll.DBRW($B$3,$R$37,$R$38,$R$40,$R$41,$R$42,$Q164,EQ$2,EQ$4,EQ$3)</f>
        <v>0</v>
      </c>
      <c r="ER164" s="15">
        <f ca="1">_xll.DBRW($B$3,$R$37,$R$38,$R$40,$R$41,$R$42,$Q164,ER$2,ER$4,ER$3)</f>
        <v>0</v>
      </c>
      <c r="ES164" s="15">
        <f ca="1">_xll.DBRW($B$3,$R$37,$R$38,$R$40,$R$41,$R$42,$Q164,ES$2,ES$4,ES$3)</f>
        <v>0</v>
      </c>
      <c r="ET164" s="15">
        <f ca="1">_xll.DBRW($B$3,$R$37,$R$38,$R$40,$R$41,$R$42,$Q164,ET$2,ET$4,ET$3)</f>
        <v>0</v>
      </c>
      <c r="EU164" s="15">
        <f ca="1">_xll.DBRW($B$3,$R$37,$R$38,$R$40,$R$41,$R$42,$Q164,EU$2,EU$4,EU$3)</f>
        <v>0</v>
      </c>
      <c r="EV164" s="15">
        <f ca="1">_xll.DBRW($B$3,$R$37,$R$38,$R$40,$R$41,$R$42,$Q164,EV$2,EV$4,EV$3)</f>
        <v>0</v>
      </c>
      <c r="EW164" s="15">
        <f ca="1">_xll.DBRW($B$3,$R$37,$R$38,$R$40,$R$41,$R$42,$Q164,EW$2,EW$4,EW$3)</f>
        <v>0</v>
      </c>
      <c r="EX164" s="15">
        <f ca="1">_xll.DBRW($B$3,$R$37,$R$38,$R$40,$R$41,$R$42,$Q164,EX$2,EX$4,EX$3)</f>
        <v>0</v>
      </c>
      <c r="EY164" s="15">
        <f ca="1">EO164-ET164</f>
        <v>0</v>
      </c>
      <c r="EZ164" s="15">
        <f ca="1">EP164-EU164</f>
        <v>0</v>
      </c>
      <c r="FA164" s="15">
        <f ca="1">EQ164-EV164</f>
        <v>0</v>
      </c>
      <c r="FB164" s="15">
        <f ca="1">IF(AND(ER164&lt;&gt;0,EW164&lt;&gt;0),-1*EY164*ER164,0)</f>
        <v>0</v>
      </c>
      <c r="FC164" s="15">
        <f ca="1">IF(AND(ER164&lt;&gt;0,EW164&lt;&gt;0,ES164&lt;&gt;0,EX164&lt;&gt;0),EZ164/EU164*$AC164,)</f>
        <v>0</v>
      </c>
      <c r="FD164" s="15">
        <f ca="1">IF(AND(ES164&lt;&gt;0,EX164&lt;&gt;0),FA164*EK164*ES164,)</f>
        <v>0</v>
      </c>
      <c r="FE164" s="15">
        <f ca="1">IF(AND(ER164&lt;&gt;0,EW164&lt;&gt;0,ES164&lt;&gt;0,EX164&lt;&gt;0),$AM164-FB164-FC164-FD164-FH164,)</f>
        <v>0</v>
      </c>
      <c r="FF164" s="15">
        <f ca="1">IF(OR(ER164=0,EW164=0,ES164=0,EX164=0),$AM164-FB164-FC164-FD164-FH164,)</f>
        <v>-170093.26967598099</v>
      </c>
      <c r="FG164" s="15">
        <f ca="1">SUM(FB164:FF164)</f>
        <v>-170093.26967598099</v>
      </c>
      <c r="FH164" s="15">
        <f ca="1">IF($V164&lt;&gt;0,IF($V164&gt;0,$W164/$V164,-$W164/$V164))*$AH164</f>
        <v>21421.59967598096</v>
      </c>
      <c r="FI164" s="15">
        <f ca="1">SUM(FG164:FH164)</f>
        <v>-148671.67000000004</v>
      </c>
      <c r="FJ164" s="20"/>
      <c r="FK164" s="85">
        <f ca="1">BL164+CK164+DJ164+EI164+FH164</f>
        <v>27859.812136601955</v>
      </c>
      <c r="FL164" s="21"/>
      <c r="FM164" s="22"/>
      <c r="FN164" s="104">
        <f ca="1">_xll.DBRW($B$3,$R$37,$R$38,$R$40,$R$41,$R$42,$Q164,FN$2,FN$4,FN$3)</f>
        <v>1290474.32</v>
      </c>
      <c r="FO164" s="105">
        <f ca="1">IF(U164&lt;&gt;0,FN164/U164,0)</f>
        <v>0.8217505715212251</v>
      </c>
      <c r="FP164" s="104">
        <f ca="1">_xll.DBRW($B$3,$R$37,$R$38,$R$40,$R$41,$R$42,$Q164,FP$2,FP$4,FP$3)</f>
        <v>1805456.0200000003</v>
      </c>
      <c r="FQ164" s="105">
        <f ca="1">IF(V164&lt;&gt;0,FP164/V164,0)</f>
        <v>0.92639558287931245</v>
      </c>
      <c r="FR164" s="86">
        <f ca="1">FN164-FP164</f>
        <v>-514981.70000000019</v>
      </c>
      <c r="FS164" s="103">
        <f ca="1">(FO164-FQ164)*100</f>
        <v>-10.464501135808735</v>
      </c>
      <c r="FT164" s="23"/>
      <c r="FV164" s="37"/>
      <c r="FW164" s="37"/>
      <c r="FX164" s="37"/>
      <c r="FY164" s="37"/>
      <c r="FZ164" s="37"/>
      <c r="GA164" s="37"/>
      <c r="GB164" s="37"/>
      <c r="GC164" s="37"/>
      <c r="GD164" s="37"/>
      <c r="GE164" s="37"/>
      <c r="GF164" s="37"/>
      <c r="GG164" s="37"/>
      <c r="GH164" s="37"/>
    </row>
    <row r="165" spans="1:190" ht="15" hidden="1" customHeight="1" x14ac:dyDescent="0.25">
      <c r="A165">
        <f ca="1">IF(ROW()=ROW($A$60),0,1)</f>
        <v>1</v>
      </c>
      <c r="D165" s="30"/>
      <c r="E165" s="30"/>
      <c r="F165" s="30">
        <f ca="1">IF(A165&lt;&gt;0,IF((AO165+BN165+CM165+DL165+EK165)&lt;&gt;0,ROUND((1-(AO165+BN165+CM165+DL165+EK165))-FO165,5),"VERIF. ELIGIBILITE PMM"),"CHECK "&amp;D150)</f>
        <v>0</v>
      </c>
      <c r="G165" s="30"/>
      <c r="H165" s="30"/>
      <c r="I165" s="30"/>
      <c r="J165" s="30">
        <f ca="1">IF(A165&lt;&gt;0,IF((AP165+BO165+CN165+DM165+EL165)&lt;&gt;0,ROUND((1-(AP165+BO165+CN165+DM165+EL165))-FQ165,5),"VERIF. ELIGIBILITE PMM"),"CHECK "&amp;D151)</f>
        <v>0</v>
      </c>
      <c r="K165" s="30">
        <f ca="1">IF(A165&lt;&gt;0,ROUND(W165+AR165+BQ165+CP165+DO165+EN165+FK165-FR165,5),"CHECK ")</f>
        <v>0</v>
      </c>
      <c r="L165" s="4"/>
      <c r="M165" s="9"/>
      <c r="N165" s="10"/>
      <c r="O165" s="9"/>
      <c r="P165" s="11"/>
      <c r="Q165" s="130" t="s">
        <v>209</v>
      </c>
      <c r="R165" s="130"/>
      <c r="S165" s="12"/>
      <c r="T165" s="13"/>
      <c r="U165" s="84">
        <f ca="1">_xll.DBRW($B$3,$R$37,$R$38,$R$40,$R$41,$R$42,$Q165,U$2,U$4,U$3)</f>
        <v>6933698.4800000014</v>
      </c>
      <c r="V165" s="84">
        <f ca="1">_xll.DBRW($B$3,$R$37,$R$38,$R$40,$R$41,$R$42,$Q165,V$2,V$4,V$3)</f>
        <v>7294640.6999999993</v>
      </c>
      <c r="W165" s="85">
        <f ca="1">U165-V165</f>
        <v>-360942.21999999788</v>
      </c>
      <c r="X165" s="106">
        <f ca="1">IF(V165&lt;&gt;0,W165/V165,0)</f>
        <v>-4.9480465843917153E-2</v>
      </c>
      <c r="Y165" s="15">
        <f ca="1">_xll.DBRW($B$3,$R$37,$R$38,$R$40,$R$41,$R$42,$Q165,Y$2,Y$4,Y$3)</f>
        <v>-2746730.8800000008</v>
      </c>
      <c r="Z165" s="15">
        <f ca="1">_xll.DBRW($B$3,$R$37,$R$38,$R$40,$R$41,$R$42,$Q165,Z$2,Z$4,Z$3)</f>
        <v>-588566.35999999987</v>
      </c>
      <c r="AA165" s="15">
        <f ca="1">_xll.DBRW($B$3,$R$37,$R$38,$R$40,$R$41,$R$42,$Q165,AA$2,AA$4,AA$3)</f>
        <v>-525166.98000000021</v>
      </c>
      <c r="AB165" s="15">
        <f ca="1">_xll.DBRW($B$3,$R$37,$R$38,$R$40,$R$41,$R$42,$Q165,AB$2,AB$4,AB$3)</f>
        <v>-545617.24000000011</v>
      </c>
      <c r="AC165" s="15">
        <f ca="1">_xll.DBRW($B$3,$R$37,$R$38,$R$40,$R$41,$R$42,$Q165,AC$2,AC$4,AC$3)</f>
        <v>-2118102.6300000004</v>
      </c>
      <c r="AD165" s="15">
        <f ca="1">_xll.DBRW($B$3,$R$37,$R$38,$R$40,$R$41,$R$42,$Q165,AD$2,AD$4,AD$3)</f>
        <v>-2727847.8699999996</v>
      </c>
      <c r="AE165" s="15">
        <f ca="1">_xll.DBRW($B$3,$R$37,$R$38,$R$40,$R$41,$R$42,$Q165,AE$2,AE$4,AE$3)</f>
        <v>-620525.46</v>
      </c>
      <c r="AF165" s="15">
        <f ca="1">_xll.DBRW($B$3,$R$37,$R$38,$R$40,$R$41,$R$42,$Q165,AF$2,AF$4,AF$3)</f>
        <v>-425168.21041120007</v>
      </c>
      <c r="AG165" s="15">
        <f ca="1">_xll.DBRW($B$3,$R$37,$R$38,$R$40,$R$41,$R$42,$Q165,AG$2,AG$4,AG$3)</f>
        <v>-555030.37999999989</v>
      </c>
      <c r="AH165" s="15">
        <f ca="1">_xll.DBRW($B$3,$R$37,$R$38,$R$40,$R$41,$R$42,$Q165,AH$2,AH$4,AH$3)</f>
        <v>-2064611.9899999984</v>
      </c>
      <c r="AI165" s="15">
        <f ca="1">Y165-AD165</f>
        <v>-18883.010000001173</v>
      </c>
      <c r="AJ165" s="15">
        <f ca="1">Z165-AE165</f>
        <v>31959.100000000093</v>
      </c>
      <c r="AK165" s="15">
        <f ca="1">AA165-AF165</f>
        <v>-99998.769588800147</v>
      </c>
      <c r="AL165" s="15">
        <f ca="1">AB165-AG165</f>
        <v>9413.1399999997811</v>
      </c>
      <c r="AM165" s="15">
        <f ca="1">AC165-AH165</f>
        <v>-53490.640000001993</v>
      </c>
      <c r="AN165" s="20"/>
      <c r="AO165" s="16">
        <f ca="1">_xll.DBRW($B$3,$R$37,$R$38,$R$40,$R$41,$R$42,$Q165,AO$2,AO$4,AO$3)</f>
        <v>0.39614224470862763</v>
      </c>
      <c r="AP165" s="16">
        <f ca="1">_xll.DBRW($B$3,$R$37,$R$38,$R$40,$R$41,$R$42,$Q165,AP$2,AP$4,AP$3)</f>
        <v>0.37395232776852194</v>
      </c>
      <c r="AQ165" s="17">
        <f ca="1">-(AO165-AP165)*100</f>
        <v>-2.2189916940105689</v>
      </c>
      <c r="AR165" s="14">
        <f ca="1">$Y165-$AD165-BL165</f>
        <v>-153858.19335893833</v>
      </c>
      <c r="AS165" s="18">
        <f ca="1">_xll.DBRW($B$3,$R$37,$R$38,$R$40,$R$41,$R$42,$Q165,AS$2,AS$4,AS$3)</f>
        <v>45.009190836692561</v>
      </c>
      <c r="AT165" s="19">
        <f ca="1">_xll.DBRW($B$3,$R$37,$R$38,$R$40,$R$41,$R$42,$Q165,AT$2,AT$4,AT$3)</f>
        <v>7.0381617234073712E-2</v>
      </c>
      <c r="AU165" s="18">
        <f ca="1">_xll.DBRW($B$3,$R$37,$R$38,$R$40,$R$41,$R$42,$Q165,AU$2,AU$4,AU$3)</f>
        <v>7.9966721141126555</v>
      </c>
      <c r="AV165" s="15">
        <f ca="1">_xll.DBRW($B$3,$R$37,$R$38,$R$40,$R$41,$R$42,$Q165,AV$2,AV$4,AV$3)</f>
        <v>61026</v>
      </c>
      <c r="AW165" s="15">
        <f ca="1">_xll.DBRW($B$3,$R$37,$R$38,$R$40,$R$41,$R$42,$Q165,AW$2,AW$4,AW$3)</f>
        <v>867073</v>
      </c>
      <c r="AX165" s="18">
        <f ca="1">_xll.DBRW($B$3,$R$37,$R$38,$R$40,$R$41,$R$42,$Q165,AX$2,AX$4,AX$3)</f>
        <v>25.654063405183766</v>
      </c>
      <c r="AY165" s="19">
        <f ca="1">_xll.DBRW($B$3,$R$37,$R$38,$R$40,$R$41,$R$42,$Q165,AY$2,AY$4,AY$3)</f>
        <v>8.3690399357753395E-2</v>
      </c>
      <c r="AZ165" s="18">
        <f ca="1">_xll.DBRW($B$3,$R$37,$R$38,$R$40,$R$41,$R$42,$Q165,AZ$2,AZ$4,AZ$3)</f>
        <v>5.741370362208194</v>
      </c>
      <c r="BA165" s="15">
        <f ca="1">_xll.DBRW($B$3,$R$37,$R$38,$R$40,$R$41,$R$42,$Q165,BA$2,BA$4,BA$3)</f>
        <v>106332</v>
      </c>
      <c r="BB165" s="15">
        <f ca="1">_xll.DBRW($B$3,$R$37,$R$38,$R$40,$R$41,$R$42,$Q165,BB$2,BB$4,BB$3)</f>
        <v>1270540</v>
      </c>
      <c r="BC165" s="18">
        <f ca="1">AS165-AX165</f>
        <v>19.355127431508794</v>
      </c>
      <c r="BD165" s="18">
        <f ca="1">AT165-AY165</f>
        <v>-1.3308782123679683E-2</v>
      </c>
      <c r="BE165" s="18">
        <f ca="1">AU165-AZ165</f>
        <v>2.2553017519044616</v>
      </c>
      <c r="BF165" s="15">
        <f ca="1">IF(AND(AV165&lt;&gt;0,BA165&lt;&gt;0),-1*BC165*AV165,0)</f>
        <v>-1181166.0066352556</v>
      </c>
      <c r="BG165" s="15">
        <f ca="1">IF(AND(AV165&lt;&gt;0,BA165&lt;&gt;0,AW165&lt;&gt;0,BB165&lt;&gt;0),BD165/AY165*$Y165,)</f>
        <v>436796.1333060161</v>
      </c>
      <c r="BH165" s="15">
        <f ca="1">IF(AND(AW165&lt;&gt;0,BB165&lt;&gt;0),BE165*AO165*AW165,)</f>
        <v>774660.61847672437</v>
      </c>
      <c r="BI165" s="15">
        <f ca="1">IF(AND(AV165&lt;&gt;0,BA165&lt;&gt;0,AW165&lt;&gt;0,BB165&lt;&gt;0),$AI165-BF165-BG165-BH165-BL165,)</f>
        <v>-184148.93850642315</v>
      </c>
      <c r="BJ165" s="15">
        <f ca="1">IF(OR(AV165=0,BA165=0,AW165=0,BB165=0),$AI165-BF165-BG165-BH165-BL165,)</f>
        <v>0</v>
      </c>
      <c r="BK165" s="15">
        <f ca="1">SUM(BF165:BJ165)</f>
        <v>-153858.19335893833</v>
      </c>
      <c r="BL165" s="15">
        <f ca="1">IF($V165&lt;&gt;0,IF($V165&gt;0,$W165/$V165,-$W165/$V165))*$AD165</f>
        <v>134975.18335893715</v>
      </c>
      <c r="BM165" s="15">
        <f ca="1">SUM(BK165:BL165)</f>
        <v>-18883.010000001173</v>
      </c>
      <c r="BN165" s="16">
        <f ca="1">_xll.DBRW($B$3,$R$37,$R$38,$R$40,$R$41,$R$42,$Q165,BN$2,BN$4,BN$3)</f>
        <v>8.4884908349807525E-2</v>
      </c>
      <c r="BO165" s="16">
        <f ca="1">_xll.DBRW($B$3,$R$37,$R$38,$R$40,$R$41,$R$42,$Q165,BO$2,BO$4,BO$3)</f>
        <v>8.5065938888532242E-2</v>
      </c>
      <c r="BP165" s="17">
        <f ca="1">-(BN165-BO165)*100</f>
        <v>1.8103053872471631E-2</v>
      </c>
      <c r="BQ165" s="14">
        <f ca="1">$Z165-$AE165-CK165</f>
        <v>1255.2111711891157</v>
      </c>
      <c r="BR165" s="15">
        <f ca="1">_xll.DBRW($B$3,$R$37,$R$38,$R$40,$R$41,$R$42,$Q165,BR$2,BR$4,BR$3)</f>
        <v>0.67879677950991435</v>
      </c>
      <c r="BS165" s="15">
        <f ca="1">_xll.DBRW($B$3,$R$37,$R$38,$R$40,$R$41,$R$42,$Q165,BS$2,BS$4,BS$3)</f>
        <v>1</v>
      </c>
      <c r="BT165" s="15">
        <f ca="1">_xll.DBRW($B$3,$R$37,$R$38,$R$40,$R$41,$R$42,$Q165,BT$2,BT$4,BT$3)</f>
        <v>7.9966721141126555</v>
      </c>
      <c r="BU165" s="15">
        <f ca="1">_xll.DBRW($B$3,$R$37,$R$38,$R$40,$R$41,$R$42,$Q165,BU$2,BU$4,BU$3)</f>
        <v>867073</v>
      </c>
      <c r="BV165" s="15">
        <f ca="1">_xll.DBRW($B$3,$R$37,$R$38,$R$40,$R$41,$R$42,$Q165,BV$2,BV$4,BV$3)</f>
        <v>867073</v>
      </c>
      <c r="BW165" s="15">
        <f ca="1">_xll.DBRW($B$3,$R$37,$R$38,$R$40,$R$41,$R$42,$Q165,BW$2,BW$4,BW$3)</f>
        <v>0.48839506036803249</v>
      </c>
      <c r="BX165" s="15">
        <f ca="1">_xll.DBRW($B$3,$R$37,$R$38,$R$40,$R$41,$R$42,$Q165,BX$2,BX$4,BX$3)</f>
        <v>1</v>
      </c>
      <c r="BY165" s="15">
        <f ca="1">_xll.DBRW($B$3,$R$37,$R$38,$R$40,$R$41,$R$42,$Q165,BY$2,BY$4,BY$3)</f>
        <v>5.741370362208194</v>
      </c>
      <c r="BZ165" s="15">
        <f ca="1">_xll.DBRW($B$3,$R$37,$R$38,$R$40,$R$41,$R$42,$Q165,BZ$2,BZ$4,BZ$3)</f>
        <v>1270540</v>
      </c>
      <c r="CA165" s="15">
        <f ca="1">_xll.DBRW($B$3,$R$37,$R$38,$R$40,$R$41,$R$42,$Q165,CA$2,CA$4,CA$3)</f>
        <v>1270540</v>
      </c>
      <c r="CB165" s="15">
        <f ca="1">BR165-BW165</f>
        <v>0.19040171914188186</v>
      </c>
      <c r="CC165" s="15">
        <f ca="1">BS165-BX165</f>
        <v>0</v>
      </c>
      <c r="CD165" s="15">
        <f ca="1">BT165-BY165</f>
        <v>2.2553017519044616</v>
      </c>
      <c r="CE165" s="15">
        <f ca="1">IF(AND(BU165&lt;&gt;0,BZ165&lt;&gt;0),-1*CB165*BU165,0)</f>
        <v>-165092.18982150895</v>
      </c>
      <c r="CF165" s="15">
        <f ca="1">IF(AND(BU165&lt;&gt;0,BZ165&lt;&gt;0,BV165&lt;&gt;0,CA165&lt;&gt;0),CC165/BX165*$Z165,)</f>
        <v>0</v>
      </c>
      <c r="CG165" s="15">
        <f ca="1">IF(AND(BV165&lt;&gt;0,CA165&lt;&gt;0),CD165*BN165*BV165,)</f>
        <v>165993.39373655504</v>
      </c>
      <c r="CH165" s="15">
        <f ca="1">IF(AND(BU165&lt;&gt;0,BZ165&lt;&gt;0,BV165&lt;&gt;0,CA165&lt;&gt;0),$AJ165-CE165-CF165-CG165-CK165,)</f>
        <v>354.00725614302428</v>
      </c>
      <c r="CI165" s="15">
        <f ca="1">IF(OR(BU165=0,BZ165=0,BV165=0,CA165=0),$AJ165-CE165-CF165-CG165-CK165,)</f>
        <v>0</v>
      </c>
      <c r="CJ165" s="15">
        <f ca="1">SUM(CE165:CI165)</f>
        <v>1255.2111711891157</v>
      </c>
      <c r="CK165" s="15">
        <f ca="1">IF($V165&lt;&gt;0,IF($V165&gt;0,$W165/$V165,-$W165/$V165))*$AE165</f>
        <v>30703.888828810977</v>
      </c>
      <c r="CL165" s="15">
        <f ca="1">SUM(CJ165:CK165)</f>
        <v>31959.100000000093</v>
      </c>
      <c r="CM165" s="16">
        <f ca="1">_xll.DBRW($B$3,$R$37,$R$38,$R$40,$R$41,$R$42,$Q165,CM$2,CM$4,CM$3)</f>
        <v>7.574124855801341E-2</v>
      </c>
      <c r="CN165" s="16">
        <f ca="1">_xll.DBRW($B$3,$R$37,$R$38,$R$40,$R$41,$R$42,$Q165,CN$2,CN$4,CN$3)</f>
        <v>5.8285010584715975E-2</v>
      </c>
      <c r="CO165" s="17">
        <f ca="1">-(CM165-CN165)*100</f>
        <v>-1.7456237973297435</v>
      </c>
      <c r="CP165" s="14">
        <f ca="1">$AA165-$AF165-DJ165</f>
        <v>-121036.29070197091</v>
      </c>
      <c r="CQ165" s="15">
        <f ca="1">_xll.DBRW($B$3,$R$37,$R$38,$R$40,$R$41,$R$42,$Q165,CQ$2,CQ$4,CQ$3)</f>
        <v>1.7798469479399315</v>
      </c>
      <c r="CR165" s="15">
        <f ca="1">_xll.DBRW($B$3,$R$37,$R$38,$R$40,$R$41,$R$42,$Q165,CR$2,CR$4,CR$3)</f>
        <v>0.34029776039618348</v>
      </c>
      <c r="CS165" s="15">
        <f ca="1">_xll.DBRW($B$3,$R$37,$R$38,$R$40,$R$41,$R$42,$Q165,CS$2,CS$4,CS$3)</f>
        <v>7.9966721141126555</v>
      </c>
      <c r="CT165" s="15">
        <f ca="1">_xll.DBRW($B$3,$R$37,$R$38,$R$40,$R$41,$R$42,$Q165,CT$2,CT$4,CT$3)</f>
        <v>295063</v>
      </c>
      <c r="CU165" s="15">
        <f ca="1">_xll.DBRW($B$3,$R$37,$R$38,$R$40,$R$41,$R$42,$Q165,CU$2,CU$4,CU$3)</f>
        <v>867073</v>
      </c>
      <c r="CV165" s="15">
        <f ca="1">_xll.DBRW($B$3,$R$37,$R$38,$R$40,$R$41,$R$42,$Q165,CV$2,CV$4,CV$3)</f>
        <v>0.96645279809436502</v>
      </c>
      <c r="CW165" s="15">
        <f ca="1">_xll.DBRW($B$3,$R$37,$R$38,$R$40,$R$41,$R$42,$Q165,CW$2,CW$4,CW$3)</f>
        <v>0.34625160482944262</v>
      </c>
      <c r="CX165" s="15">
        <f ca="1">_xll.DBRW($B$3,$R$37,$R$38,$R$40,$R$41,$R$42,$Q165,CX$2,CX$4,CX$3)</f>
        <v>5.741370362208194</v>
      </c>
      <c r="CY165" s="15">
        <f ca="1">_xll.DBRW($B$3,$R$37,$R$38,$R$40,$R$41,$R$42,$Q165,CY$2,CY$4,CY$3)</f>
        <v>439926.51400000002</v>
      </c>
      <c r="CZ165" s="15">
        <f ca="1">_xll.DBRW($B$3,$R$37,$R$38,$R$40,$R$41,$R$42,$Q165,CZ$2,CZ$4,CZ$3)</f>
        <v>1270540</v>
      </c>
      <c r="DA165" s="15">
        <f ca="1">CQ165-CV165</f>
        <v>0.81339414984556646</v>
      </c>
      <c r="DB165" s="15">
        <f ca="1">CR165-CW165</f>
        <v>-5.9538444332591367E-3</v>
      </c>
      <c r="DC165" s="15">
        <f ca="1">CS165-CX165</f>
        <v>2.2553017519044616</v>
      </c>
      <c r="DD165" s="15">
        <f ca="1">IF(AND(CT165&lt;&gt;0,CY165&lt;&gt;0),-1*DA165*CT165,0)</f>
        <v>-240002.51803588239</v>
      </c>
      <c r="DE165" s="15">
        <f ca="1">IF(AND(CT165&lt;&gt;0,CY165&lt;&gt;0,CU165&lt;&gt;0,CZ165&lt;&gt;0),DB165/CW165*$AA165,)</f>
        <v>9030.3191574944503</v>
      </c>
      <c r="DF165" s="15">
        <f ca="1">IF(AND(CU165&lt;&gt;0,CZ165&lt;&gt;0),DC165*CM165*CU165,)</f>
        <v>148112.8640933157</v>
      </c>
      <c r="DG165" s="15">
        <f ca="1">IF(AND(CT165&lt;&gt;0,CY165&lt;&gt;0,CU165&lt;&gt;0,CZ165&lt;&gt;0),$AK165-DD165-DE165-DF165-DJ165,)</f>
        <v>-38176.955916898674</v>
      </c>
      <c r="DH165" s="15">
        <f ca="1">IF(OR(CT165=0,CY165=0,CU165=0,CZ165=0),$AK165-DD165-DE165-DF165-DJ165,)</f>
        <v>0</v>
      </c>
      <c r="DI165" s="15">
        <f ca="1">SUM(DD165:DH165)</f>
        <v>-121036.29070197089</v>
      </c>
      <c r="DJ165" s="15">
        <f ca="1">IF($V165&lt;&gt;0,IF($V165&gt;0,$W165/$V165,-$W165/$V165))*$AF165</f>
        <v>21037.521113170766</v>
      </c>
      <c r="DK165" s="15">
        <f ca="1">SUM(DI165:DJ165)</f>
        <v>-99998.769588800133</v>
      </c>
      <c r="DL165" s="16">
        <f ca="1">_xll.DBRW($B$3,$R$37,$R$38,$R$40,$R$41,$R$42,$Q165,DL$2,DL$4,DL$3)</f>
        <v>7.8690649957423559E-2</v>
      </c>
      <c r="DM165" s="16">
        <f ca="1">_xll.DBRW($B$3,$R$37,$R$38,$R$40,$R$41,$R$42,$Q165,DM$2,DM$4,DM$3)</f>
        <v>7.6087418534541387E-2</v>
      </c>
      <c r="DN165" s="17">
        <f ca="1">-(DL165-DM165)*100</f>
        <v>-0.26032314228821712</v>
      </c>
      <c r="DO165" s="14">
        <f ca="1">$AB165-$AG165-EI165</f>
        <v>-18050.021759926571</v>
      </c>
      <c r="DP165" s="15">
        <f ca="1">_xll.DBRW($B$3,$R$37,$R$38,$R$40,$R$41,$R$42,$Q165,DP$2,DP$4,DP$3)</f>
        <v>0.68203263303028672</v>
      </c>
      <c r="DQ165" s="15">
        <f ca="1">_xll.DBRW($B$3,$R$37,$R$38,$R$40,$R$41,$R$42,$Q165,DQ$2,DQ$4,DQ$3)</f>
        <v>0.92262935185388084</v>
      </c>
      <c r="DR165" s="15">
        <f ca="1">_xll.DBRW($B$3,$R$37,$R$38,$R$40,$R$41,$R$42,$Q165,DR$2,DR$4,DR$3)</f>
        <v>7.9966721141126555</v>
      </c>
      <c r="DS165" s="15">
        <f ca="1">_xll.DBRW($B$3,$R$37,$R$38,$R$40,$R$41,$R$42,$Q165,DS$2,DS$4,DS$3)</f>
        <v>799987</v>
      </c>
      <c r="DT165" s="15">
        <f ca="1">_xll.DBRW($B$3,$R$37,$R$38,$R$40,$R$41,$R$42,$Q165,DT$2,DT$4,DT$3)</f>
        <v>867073</v>
      </c>
      <c r="DU165" s="15">
        <f ca="1">_xll.DBRW($B$3,$R$37,$R$38,$R$40,$R$41,$R$42,$Q165,DU$2,DU$4,DU$3)</f>
        <v>0.47680277853422515</v>
      </c>
      <c r="DV165" s="15">
        <f ca="1">_xll.DBRW($B$3,$R$37,$R$38,$R$40,$R$41,$R$42,$Q165,DV$2,DV$4,DV$3)</f>
        <v>0.91619862420703013</v>
      </c>
      <c r="DW165" s="15">
        <f ca="1">_xll.DBRW($B$3,$R$37,$R$38,$R$40,$R$41,$R$42,$Q165,DW$2,DW$4,DW$3)</f>
        <v>5.741370362208194</v>
      </c>
      <c r="DX165" s="15">
        <f ca="1">_xll.DBRW($B$3,$R$37,$R$38,$R$40,$R$41,$R$42,$Q165,DX$2,DX$4,DX$3)</f>
        <v>1164067</v>
      </c>
      <c r="DY165" s="15">
        <f ca="1">_xll.DBRW($B$3,$R$37,$R$38,$R$40,$R$41,$R$42,$Q165,DY$2,DY$4,DY$3)</f>
        <v>1270540</v>
      </c>
      <c r="DZ165" s="15">
        <f ca="1">DP165-DU165</f>
        <v>0.20522985449606157</v>
      </c>
      <c r="EA165" s="15">
        <f ca="1">DQ165-DV165</f>
        <v>6.4307276468507091E-3</v>
      </c>
      <c r="EB165" s="15">
        <f ca="1">DR165-DW165</f>
        <v>2.2553017519044616</v>
      </c>
      <c r="EC165" s="15">
        <f ca="1">IF(AND(DS165&lt;&gt;0,DX165&lt;&gt;0),-1*DZ165*DS165,0)</f>
        <v>-164181.21560874081</v>
      </c>
      <c r="ED165" s="15">
        <f ca="1">IF(AND(DS165&lt;&gt;0,DX165&lt;&gt;0,DT165&lt;&gt;0,DY165&lt;&gt;0),EA165/DV165*$AB165,)</f>
        <v>-3829.6454253063007</v>
      </c>
      <c r="EE165" s="15">
        <f ca="1">IF(AND(DT165&lt;&gt;0,DY165&lt;&gt;0),EB165*DL165*DT165,)</f>
        <v>153880.45172811515</v>
      </c>
      <c r="EF165" s="15">
        <f ca="1">IF(AND(DS165&lt;&gt;0,DX165&lt;&gt;0,DT165&lt;&gt;0,DY165&lt;&gt;0),$AL165-EC165-ED165-EE165-EI165,)</f>
        <v>-3919.6124539945995</v>
      </c>
      <c r="EG165" s="15">
        <f ca="1">IF(OR(DS165=0,DX165=0,DT165=0,DY165=0),$AL165-EC165-ED165-EE165-EI165,)</f>
        <v>0</v>
      </c>
      <c r="EH165" s="15">
        <f ca="1">SUM(EC165:EG165)</f>
        <v>-18050.021759926571</v>
      </c>
      <c r="EI165" s="15">
        <f ca="1">IF($V165&lt;&gt;0,IF($V165&gt;0,$W165/$V165,-$W165/$V165))*$AG165</f>
        <v>27463.161759926352</v>
      </c>
      <c r="EJ165" s="15">
        <f ca="1">SUM(EH165:EI165)</f>
        <v>9413.1399999997811</v>
      </c>
      <c r="EK165" s="16">
        <f ca="1">_xll.DBRW($B$3,$R$37,$R$38,$R$40,$R$41,$R$42,$Q165,EK$2,EK$4,EK$3)</f>
        <v>0.30547948344012776</v>
      </c>
      <c r="EL165" s="16">
        <f ca="1">_xll.DBRW($B$3,$R$37,$R$38,$R$40,$R$41,$R$42,$Q165,EL$2,EL$4,EL$3)</f>
        <v>0.28303134793191398</v>
      </c>
      <c r="EM165" s="17">
        <f ca="1">-(EK165-EL165)*100</f>
        <v>-2.2448135508213785</v>
      </c>
      <c r="EN165" s="14">
        <f ca="1">$AC165-$AH165-FH165</f>
        <v>-155648.60305213873</v>
      </c>
      <c r="EO165" s="15">
        <f ca="1">_xll.DBRW($B$3,$R$37,$R$38,$R$40,$R$41,$R$42,$Q165,EO$2,EO$4,EO$3)</f>
        <v>2.4428192666592086</v>
      </c>
      <c r="EP165" s="15">
        <f ca="1">_xll.DBRW($B$3,$R$37,$R$38,$R$40,$R$41,$R$42,$Q165,EP$2,EP$4,EP$3)</f>
        <v>1</v>
      </c>
      <c r="EQ165" s="15">
        <f ca="1">_xll.DBRW($B$3,$R$37,$R$38,$R$40,$R$41,$R$42,$Q165,EQ$2,EQ$4,EQ$3)</f>
        <v>7.9966721141126555</v>
      </c>
      <c r="ER165" s="15">
        <f ca="1">_xll.DBRW($B$3,$R$37,$R$38,$R$40,$R$41,$R$42,$Q165,ER$2,ER$4,ER$3)</f>
        <v>867073</v>
      </c>
      <c r="ES165" s="15">
        <f ca="1">_xll.DBRW($B$3,$R$37,$R$38,$R$40,$R$41,$R$42,$Q165,ES$2,ES$4,ES$3)</f>
        <v>867073</v>
      </c>
      <c r="ET165" s="15">
        <f ca="1">_xll.DBRW($B$3,$R$37,$R$38,$R$40,$R$41,$R$42,$Q165,ET$2,ET$4,ET$3)</f>
        <v>1.6249877925921263</v>
      </c>
      <c r="EU165" s="15">
        <f ca="1">_xll.DBRW($B$3,$R$37,$R$38,$R$40,$R$41,$R$42,$Q165,EU$2,EU$4,EU$3)</f>
        <v>1</v>
      </c>
      <c r="EV165" s="15">
        <f ca="1">_xll.DBRW($B$3,$R$37,$R$38,$R$40,$R$41,$R$42,$Q165,EV$2,EV$4,EV$3)</f>
        <v>5.741370362208194</v>
      </c>
      <c r="EW165" s="15">
        <f ca="1">_xll.DBRW($B$3,$R$37,$R$38,$R$40,$R$41,$R$42,$Q165,EW$2,EW$4,EW$3)</f>
        <v>1270540</v>
      </c>
      <c r="EX165" s="15">
        <f ca="1">_xll.DBRW($B$3,$R$37,$R$38,$R$40,$R$41,$R$42,$Q165,EX$2,EX$4,EX$3)</f>
        <v>1270540</v>
      </c>
      <c r="EY165" s="15">
        <f ca="1">EO165-ET165</f>
        <v>0.81783147406708223</v>
      </c>
      <c r="EZ165" s="15">
        <f ca="1">EP165-EU165</f>
        <v>0</v>
      </c>
      <c r="FA165" s="15">
        <f ca="1">EQ165-EV165</f>
        <v>2.2553017519044616</v>
      </c>
      <c r="FB165" s="15">
        <f ca="1">IF(AND(ER165&lt;&gt;0,EW165&lt;&gt;0),-1*EY165*ER165,0)</f>
        <v>-709119.58971376717</v>
      </c>
      <c r="FC165" s="15">
        <f ca="1">IF(AND(ER165&lt;&gt;0,EW165&lt;&gt;0,ES165&lt;&gt;0,EX165&lt;&gt;0),EZ165/EU165*$AC165,)</f>
        <v>0</v>
      </c>
      <c r="FD165" s="15">
        <f ca="1">IF(AND(ES165&lt;&gt;0,EX165&lt;&gt;0),FA165*EK165*ES165,)</f>
        <v>597368.56832256389</v>
      </c>
      <c r="FE165" s="15">
        <f ca="1">IF(AND(ER165&lt;&gt;0,EW165&lt;&gt;0,ES165&lt;&gt;0,EX165&lt;&gt;0),$AM165-FB165-FC165-FD165-FH165,)</f>
        <v>-43897.581660935452</v>
      </c>
      <c r="FF165" s="15">
        <f ca="1">IF(OR(ER165=0,EW165=0,ES165=0,EX165=0),$AM165-FB165-FC165-FD165-FH165,)</f>
        <v>0</v>
      </c>
      <c r="FG165" s="15">
        <f ca="1">SUM(FB165:FF165)</f>
        <v>-155648.60305213873</v>
      </c>
      <c r="FH165" s="15">
        <f ca="1">IF($V165&lt;&gt;0,IF($V165&gt;0,$W165/$V165,-$W165/$V165))*$AH165</f>
        <v>102157.96305213674</v>
      </c>
      <c r="FI165" s="15">
        <f ca="1">SUM(FG165:FH165)</f>
        <v>-53490.640000001993</v>
      </c>
      <c r="FJ165" s="20"/>
      <c r="FK165" s="85">
        <f ca="1">BL165+CK165+DJ165+EI165+FH165</f>
        <v>316337.71811298199</v>
      </c>
      <c r="FL165" s="21"/>
      <c r="FM165" s="22"/>
      <c r="FN165" s="104">
        <f ca="1">_xll.DBRW($B$3,$R$37,$R$38,$R$40,$R$41,$R$42,$Q165,FN$2,FN$4,FN$3)</f>
        <v>409514.39000000211</v>
      </c>
      <c r="FO165" s="105">
        <f ca="1">IF(U165&lt;&gt;0,FN165/U165,0)</f>
        <v>5.9061464986000088E-2</v>
      </c>
      <c r="FP165" s="104">
        <f ca="1">_xll.DBRW($B$3,$R$37,$R$38,$R$40,$R$41,$R$42,$Q165,FP$2,FP$4,FP$3)</f>
        <v>901456.78958880098</v>
      </c>
      <c r="FQ165" s="105">
        <f ca="1">IF(V165&lt;&gt;0,FP165/V165,0)</f>
        <v>0.12357795629177473</v>
      </c>
      <c r="FR165" s="86">
        <f ca="1">FN165-FP165</f>
        <v>-491942.39958879887</v>
      </c>
      <c r="FS165" s="103">
        <f ca="1">(FO165-FQ165)*100</f>
        <v>-6.4516491305774633</v>
      </c>
      <c r="FT165" s="23"/>
      <c r="FV165" s="37"/>
      <c r="FW165" s="37"/>
      <c r="FX165" s="37"/>
      <c r="FY165" s="37"/>
      <c r="FZ165" s="37"/>
      <c r="GA165" s="37"/>
      <c r="GB165" s="37"/>
      <c r="GC165" s="37"/>
      <c r="GD165" s="37"/>
      <c r="GE165" s="37"/>
      <c r="GF165" s="37"/>
      <c r="GG165" s="37"/>
      <c r="GH165" s="37"/>
    </row>
    <row r="166" spans="1:190" ht="15" hidden="1" customHeight="1" x14ac:dyDescent="0.25">
      <c r="A166">
        <f ca="1">IF(ROW()=ROW($A$60),0,1)</f>
        <v>1</v>
      </c>
      <c r="D166" s="30"/>
      <c r="E166" s="30"/>
      <c r="F166" s="30">
        <f ca="1">IF(A166&lt;&gt;0,IF((AO166+BN166+CM166+DL166+EK166)&lt;&gt;0,ROUND((1-(AO166+BN166+CM166+DL166+EK166))-FO166,5),"VERIF. ELIGIBILITE PMM"),"CHECK "&amp;D151)</f>
        <v>0</v>
      </c>
      <c r="G166" s="30"/>
      <c r="H166" s="30"/>
      <c r="I166" s="30"/>
      <c r="J166" s="30">
        <f ca="1">IF(A166&lt;&gt;0,IF((AP166+BO166+CN166+DM166+EL166)&lt;&gt;0,ROUND((1-(AP166+BO166+CN166+DM166+EL166))-FQ166,5),"VERIF. ELIGIBILITE PMM"),"CHECK "&amp;D152)</f>
        <v>0</v>
      </c>
      <c r="K166" s="30">
        <f ca="1">IF(A166&lt;&gt;0,ROUND(W166+AR166+BQ166+CP166+DO166+EN166+FK166-FR166,5),"CHECK ")</f>
        <v>0</v>
      </c>
      <c r="L166" s="4"/>
      <c r="M166" s="9"/>
      <c r="N166" s="10"/>
      <c r="O166" s="9"/>
      <c r="P166" s="11"/>
      <c r="Q166" s="130" t="s">
        <v>122</v>
      </c>
      <c r="R166" s="130"/>
      <c r="S166" s="12"/>
      <c r="T166" s="13"/>
      <c r="U166" s="84">
        <f ca="1">_xll.DBRW($B$3,$R$37,$R$38,$R$40,$R$41,$R$42,$Q166,U$2,U$4,U$3)</f>
        <v>18133419.039999995</v>
      </c>
      <c r="V166" s="84">
        <f ca="1">_xll.DBRW($B$3,$R$37,$R$38,$R$40,$R$41,$R$42,$Q166,V$2,V$4,V$3)</f>
        <v>18484471</v>
      </c>
      <c r="W166" s="85">
        <f ca="1">U166-V166</f>
        <v>-351051.96000000462</v>
      </c>
      <c r="X166" s="106">
        <f ca="1">IF(V166&lt;&gt;0,W166/V166,0)</f>
        <v>-1.8991723376882392E-2</v>
      </c>
      <c r="Y166" s="15">
        <f ca="1">_xll.DBRW($B$3,$R$37,$R$38,$R$40,$R$41,$R$42,$Q166,Y$2,Y$4,Y$3)</f>
        <v>-8626002.9600000009</v>
      </c>
      <c r="Z166" s="15">
        <f ca="1">_xll.DBRW($B$3,$R$37,$R$38,$R$40,$R$41,$R$42,$Q166,Z$2,Z$4,Z$3)</f>
        <v>-1179349.5200000003</v>
      </c>
      <c r="AA166" s="15">
        <f ca="1">_xll.DBRW($B$3,$R$37,$R$38,$R$40,$R$41,$R$42,$Q166,AA$2,AA$4,AA$3)</f>
        <v>-1221082.2</v>
      </c>
      <c r="AB166" s="15">
        <f ca="1">_xll.DBRW($B$3,$R$37,$R$38,$R$40,$R$41,$R$42,$Q166,AB$2,AB$4,AB$3)</f>
        <v>-967400.42</v>
      </c>
      <c r="AC166" s="15">
        <f ca="1">_xll.DBRW($B$3,$R$37,$R$38,$R$40,$R$41,$R$42,$Q166,AC$2,AC$4,AC$3)</f>
        <v>-4354237.26</v>
      </c>
      <c r="AD166" s="15">
        <f ca="1">_xll.DBRW($B$3,$R$37,$R$38,$R$40,$R$41,$R$42,$Q166,AD$2,AD$4,AD$3)</f>
        <v>-8570071</v>
      </c>
      <c r="AE166" s="15">
        <f ca="1">_xll.DBRW($B$3,$R$37,$R$38,$R$40,$R$41,$R$42,$Q166,AE$2,AE$4,AE$3)</f>
        <v>-1289423.2319359998</v>
      </c>
      <c r="AF166" s="15">
        <f ca="1">_xll.DBRW($B$3,$R$37,$R$38,$R$40,$R$41,$R$42,$Q166,AF$2,AF$4,AF$3)</f>
        <v>-1392453.394869</v>
      </c>
      <c r="AG166" s="15">
        <f ca="1">_xll.DBRW($B$3,$R$37,$R$38,$R$40,$R$41,$R$42,$Q166,AG$2,AG$4,AG$3)</f>
        <v>-730665</v>
      </c>
      <c r="AH166" s="15">
        <f ca="1">_xll.DBRW($B$3,$R$37,$R$38,$R$40,$R$41,$R$42,$Q166,AH$2,AH$4,AH$3)</f>
        <v>-4034344</v>
      </c>
      <c r="AI166" s="15">
        <f ca="1">Y166-AD166</f>
        <v>-55931.960000000894</v>
      </c>
      <c r="AJ166" s="15">
        <f ca="1">Z166-AE166</f>
        <v>110073.71193599957</v>
      </c>
      <c r="AK166" s="15">
        <f ca="1">AA166-AF166</f>
        <v>171371.194869</v>
      </c>
      <c r="AL166" s="15">
        <f ca="1">AB166-AG166</f>
        <v>-236735.42000000004</v>
      </c>
      <c r="AM166" s="15">
        <f ca="1">AC166-AH166</f>
        <v>-319893.25999999978</v>
      </c>
      <c r="AN166" s="20"/>
      <c r="AO166" s="16">
        <f ca="1">_xll.DBRW($B$3,$R$37,$R$38,$R$40,$R$41,$R$42,$Q166,AO$2,AO$4,AO$3)</f>
        <v>0.47569644428180607</v>
      </c>
      <c r="AP166" s="16">
        <f ca="1">_xll.DBRW($B$3,$R$37,$R$38,$R$40,$R$41,$R$42,$Q166,AP$2,AP$4,AP$3)</f>
        <v>0.46363625986375268</v>
      </c>
      <c r="AQ166" s="17">
        <f ca="1">-(AO166-AP166)*100</f>
        <v>-1.2060184418053399</v>
      </c>
      <c r="AR166" s="14">
        <f ca="1">$Y166-$AD166-BL166</f>
        <v>-218692.37775224276</v>
      </c>
      <c r="AS166" s="18">
        <f ca="1">_xll.DBRW($B$3,$R$37,$R$38,$R$40,$R$41,$R$42,$Q166,AS$2,AS$4,AS$3)</f>
        <v>43.087788767008334</v>
      </c>
      <c r="AT166" s="19">
        <f ca="1">_xll.DBRW($B$3,$R$37,$R$38,$R$40,$R$41,$R$42,$Q166,AT$2,AT$4,AT$3)</f>
        <v>7.9212418159710779E-2</v>
      </c>
      <c r="AU166" s="18">
        <f ca="1">_xll.DBRW($B$3,$R$37,$R$38,$R$40,$R$41,$R$42,$Q166,AU$2,AU$4,AU$3)</f>
        <v>7.1749284284488253</v>
      </c>
      <c r="AV166" s="15">
        <f ca="1">_xll.DBRW($B$3,$R$37,$R$38,$R$40,$R$41,$R$42,$Q166,AV$2,AV$4,AV$3)</f>
        <v>200196</v>
      </c>
      <c r="AW166" s="15">
        <f ca="1">_xll.DBRW($B$3,$R$37,$R$38,$R$40,$R$41,$R$42,$Q166,AW$2,AW$4,AW$3)</f>
        <v>2527331</v>
      </c>
      <c r="AX166" s="18">
        <f ca="1">_xll.DBRW($B$3,$R$37,$R$38,$R$40,$R$41,$R$42,$Q166,AX$2,AX$4,AX$3)</f>
        <v>31.831073853422275</v>
      </c>
      <c r="AY166" s="19">
        <f ca="1">_xll.DBRW($B$3,$R$37,$R$38,$R$40,$R$41,$R$42,$Q166,AY$2,AY$4,AY$3)</f>
        <v>8.3120132356977308E-2</v>
      </c>
      <c r="AZ166" s="18">
        <f ca="1">_xll.DBRW($B$3,$R$37,$R$38,$R$40,$R$41,$R$42,$Q166,AZ$2,AZ$4,AZ$3)</f>
        <v>5.7066353536254768</v>
      </c>
      <c r="BA166" s="15">
        <f ca="1">_xll.DBRW($B$3,$R$37,$R$38,$R$40,$R$41,$R$42,$Q166,BA$2,BA$4,BA$3)</f>
        <v>269236</v>
      </c>
      <c r="BB166" s="15">
        <f ca="1">_xll.DBRW($B$3,$R$37,$R$38,$R$40,$R$41,$R$42,$Q166,BB$2,BB$4,BB$3)</f>
        <v>3239119</v>
      </c>
      <c r="BC166" s="18">
        <f ca="1">AS166-AX166</f>
        <v>11.256714913586059</v>
      </c>
      <c r="BD166" s="18">
        <f ca="1">AT166-AY166</f>
        <v>-3.9077141972665291E-3</v>
      </c>
      <c r="BE166" s="18">
        <f ca="1">AU166-AZ166</f>
        <v>1.4682930748233485</v>
      </c>
      <c r="BF166" s="15">
        <f ca="1">IF(AND(AV166&lt;&gt;0,BA166&lt;&gt;0),-1*BC166*AV166,0)</f>
        <v>-2253549.2988402746</v>
      </c>
      <c r="BG166" s="15">
        <f ca="1">IF(AND(AV166&lt;&gt;0,BA166&lt;&gt;0,AW166&lt;&gt;0,BB166&lt;&gt;0),BD166/AY166*$Y166,)</f>
        <v>405532.97109404299</v>
      </c>
      <c r="BH166" s="15">
        <f ca="1">IF(AND(AW166&lt;&gt;0,BB166&lt;&gt;0),BE166*AO166*AW166,)</f>
        <v>1765244.1464579052</v>
      </c>
      <c r="BI166" s="15">
        <f ca="1">IF(AND(AV166&lt;&gt;0,BA166&lt;&gt;0,AW166&lt;&gt;0,BB166&lt;&gt;0),$AI166-BF166-BG166-BH166-BL166,)</f>
        <v>-135920.19646391636</v>
      </c>
      <c r="BJ166" s="15">
        <f ca="1">IF(OR(AV166=0,BA166=0,AW166=0,BB166=0),$AI166-BF166-BG166-BH166-BL166,)</f>
        <v>0</v>
      </c>
      <c r="BK166" s="15">
        <f ca="1">SUM(BF166:BJ166)</f>
        <v>-218692.37775224276</v>
      </c>
      <c r="BL166" s="15">
        <f ca="1">IF($V166&lt;&gt;0,IF($V166&gt;0,$W166/$V166,-$W166/$V166))*$AD166</f>
        <v>162760.41775224186</v>
      </c>
      <c r="BM166" s="15">
        <f ca="1">SUM(BK166:BL166)</f>
        <v>-55931.960000000894</v>
      </c>
      <c r="BN166" s="16">
        <f ca="1">_xll.DBRW($B$3,$R$37,$R$38,$R$40,$R$41,$R$42,$Q166,BN$2,BN$4,BN$3)</f>
        <v>6.5037349955819473E-2</v>
      </c>
      <c r="BO166" s="16">
        <f ca="1">_xll.DBRW($B$3,$R$37,$R$38,$R$40,$R$41,$R$42,$Q166,BO$2,BO$4,BO$3)</f>
        <v>6.9757107570781976E-2</v>
      </c>
      <c r="BP166" s="17">
        <f ca="1">-(BN166-BO166)*100</f>
        <v>0.47197576149625026</v>
      </c>
      <c r="BQ166" s="14">
        <f ca="1">$Z166-$AE166-CK166</f>
        <v>85585.3425993454</v>
      </c>
      <c r="BR166" s="15">
        <f ca="1">_xll.DBRW($B$3,$R$37,$R$38,$R$40,$R$41,$R$42,$Q166,BR$2,BR$4,BR$3)</f>
        <v>0.46663833110898417</v>
      </c>
      <c r="BS166" s="15">
        <f ca="1">_xll.DBRW($B$3,$R$37,$R$38,$R$40,$R$41,$R$42,$Q166,BS$2,BS$4,BS$3)</f>
        <v>1</v>
      </c>
      <c r="BT166" s="15">
        <f ca="1">_xll.DBRW($B$3,$R$37,$R$38,$R$40,$R$41,$R$42,$Q166,BT$2,BT$4,BT$3)</f>
        <v>7.1749284284488253</v>
      </c>
      <c r="BU166" s="15">
        <f ca="1">_xll.DBRW($B$3,$R$37,$R$38,$R$40,$R$41,$R$42,$Q166,BU$2,BU$4,BU$3)</f>
        <v>2527331</v>
      </c>
      <c r="BV166" s="15">
        <f ca="1">_xll.DBRW($B$3,$R$37,$R$38,$R$40,$R$41,$R$42,$Q166,BV$2,BV$4,BV$3)</f>
        <v>2527331</v>
      </c>
      <c r="BW166" s="15">
        <f ca="1">_xll.DBRW($B$3,$R$37,$R$38,$R$40,$R$41,$R$42,$Q166,BW$2,BW$4,BW$3)</f>
        <v>0.3980783762300798</v>
      </c>
      <c r="BX166" s="15">
        <f ca="1">_xll.DBRW($B$3,$R$37,$R$38,$R$40,$R$41,$R$42,$Q166,BX$2,BX$4,BX$3)</f>
        <v>1</v>
      </c>
      <c r="BY166" s="15">
        <f ca="1">_xll.DBRW($B$3,$R$37,$R$38,$R$40,$R$41,$R$42,$Q166,BY$2,BY$4,BY$3)</f>
        <v>5.7066353536254768</v>
      </c>
      <c r="BZ166" s="15">
        <f ca="1">_xll.DBRW($B$3,$R$37,$R$38,$R$40,$R$41,$R$42,$Q166,BZ$2,BZ$4,BZ$3)</f>
        <v>3239119</v>
      </c>
      <c r="CA166" s="15">
        <f ca="1">_xll.DBRW($B$3,$R$37,$R$38,$R$40,$R$41,$R$42,$Q166,CA$2,CA$4,CA$3)</f>
        <v>3239119</v>
      </c>
      <c r="CB166" s="15">
        <f ca="1">BR166-BW166</f>
        <v>6.8559954878904372E-2</v>
      </c>
      <c r="CC166" s="15">
        <f ca="1">BS166-BX166</f>
        <v>0</v>
      </c>
      <c r="CD166" s="15">
        <f ca="1">BT166-BY166</f>
        <v>1.4682930748233485</v>
      </c>
      <c r="CE166" s="15">
        <f ca="1">IF(AND(BU166&lt;&gt;0,BZ166&lt;&gt;0),-1*CB166*BU166,0)</f>
        <v>-173273.69932405627</v>
      </c>
      <c r="CF166" s="15">
        <f ca="1">IF(AND(BU166&lt;&gt;0,BZ166&lt;&gt;0,BV166&lt;&gt;0,CA166&lt;&gt;0),CC166/BX166*$Z166,)</f>
        <v>0</v>
      </c>
      <c r="CG166" s="15">
        <f ca="1">IF(AND(BV166&lt;&gt;0,CA166&lt;&gt;0),CD166*BN166*BV166,)</f>
        <v>241344.66988496605</v>
      </c>
      <c r="CH166" s="15">
        <f ca="1">IF(AND(BU166&lt;&gt;0,BZ166&lt;&gt;0,BV166&lt;&gt;0,CA166&lt;&gt;0),$AJ166-CE166-CF166-CG166-CK166,)</f>
        <v>17514.372038435624</v>
      </c>
      <c r="CI166" s="15">
        <f ca="1">IF(OR(BU166=0,BZ166=0,BV166=0,CA166=0),$AJ166-CE166-CF166-CG166-CK166,)</f>
        <v>0</v>
      </c>
      <c r="CJ166" s="15">
        <f ca="1">SUM(CE166:CI166)</f>
        <v>85585.3425993454</v>
      </c>
      <c r="CK166" s="15">
        <f ca="1">IF($V166&lt;&gt;0,IF($V166&gt;0,$W166/$V166,-$W166/$V166))*$AE166</f>
        <v>24488.369336654174</v>
      </c>
      <c r="CL166" s="15">
        <f ca="1">SUM(CJ166:CK166)</f>
        <v>110073.71193599957</v>
      </c>
      <c r="CM166" s="16">
        <f ca="1">_xll.DBRW($B$3,$R$37,$R$38,$R$40,$R$41,$R$42,$Q166,CM$2,CM$4,CM$3)</f>
        <v>6.7338773637031668E-2</v>
      </c>
      <c r="CN166" s="16">
        <f ca="1">_xll.DBRW($B$3,$R$37,$R$38,$R$40,$R$41,$R$42,$Q166,CN$2,CN$4,CN$3)</f>
        <v>7.5330984309423837E-2</v>
      </c>
      <c r="CO166" s="17">
        <f ca="1">-(CM166-CN166)*100</f>
        <v>0.79922106723921693</v>
      </c>
      <c r="CP166" s="14">
        <f ca="1">$AA166-$AF166-DJ166</f>
        <v>144926.10517844715</v>
      </c>
      <c r="CQ166" s="15">
        <f ca="1">_xll.DBRW($B$3,$R$37,$R$38,$R$40,$R$41,$R$42,$Q166,CQ$2,CQ$4,CQ$3)</f>
        <v>1.1706483287028249</v>
      </c>
      <c r="CR166" s="15">
        <f ca="1">_xll.DBRW($B$3,$R$37,$R$38,$R$40,$R$41,$R$42,$Q166,CR$2,CR$4,CR$3)</f>
        <v>0.41272077143832764</v>
      </c>
      <c r="CS166" s="15">
        <f ca="1">_xll.DBRW($B$3,$R$37,$R$38,$R$40,$R$41,$R$42,$Q166,CS$2,CS$4,CS$3)</f>
        <v>7.1749284284488253</v>
      </c>
      <c r="CT166" s="15">
        <f ca="1">_xll.DBRW($B$3,$R$37,$R$38,$R$40,$R$41,$R$42,$Q166,CT$2,CT$4,CT$3)</f>
        <v>1043082</v>
      </c>
      <c r="CU166" s="15">
        <f ca="1">_xll.DBRW($B$3,$R$37,$R$38,$R$40,$R$41,$R$42,$Q166,CU$2,CU$4,CU$3)</f>
        <v>2527331</v>
      </c>
      <c r="CV166" s="15">
        <f ca="1">_xll.DBRW($B$3,$R$37,$R$38,$R$40,$R$41,$R$42,$Q166,CV$2,CV$4,CV$3)</f>
        <v>1.0155000000000001</v>
      </c>
      <c r="CW166" s="15">
        <f ca="1">_xll.DBRW($B$3,$R$37,$R$38,$R$40,$R$41,$R$42,$Q166,CW$2,CW$4,CW$3)</f>
        <v>0.42332492199267763</v>
      </c>
      <c r="CX166" s="15">
        <f ca="1">_xll.DBRW($B$3,$R$37,$R$38,$R$40,$R$41,$R$42,$Q166,CX$2,CX$4,CX$3)</f>
        <v>5.7066353536254768</v>
      </c>
      <c r="CY166" s="15">
        <f ca="1">_xll.DBRW($B$3,$R$37,$R$38,$R$40,$R$41,$R$42,$Q166,CY$2,CY$4,CY$3)</f>
        <v>1371199.798</v>
      </c>
      <c r="CZ166" s="15">
        <f ca="1">_xll.DBRW($B$3,$R$37,$R$38,$R$40,$R$41,$R$42,$Q166,CZ$2,CZ$4,CZ$3)</f>
        <v>3239119</v>
      </c>
      <c r="DA166" s="15">
        <f ca="1">CQ166-CV166</f>
        <v>0.1551483287028248</v>
      </c>
      <c r="DB166" s="15">
        <f ca="1">CR166-CW166</f>
        <v>-1.0604150554349989E-2</v>
      </c>
      <c r="DC166" s="15">
        <f ca="1">CS166-CX166</f>
        <v>1.4682930748233485</v>
      </c>
      <c r="DD166" s="15">
        <f ca="1">IF(AND(CT166&lt;&gt;0,CY166&lt;&gt;0),-1*DA166*CT166,0)</f>
        <v>-161832.42899999989</v>
      </c>
      <c r="DE166" s="15">
        <f ca="1">IF(AND(CT166&lt;&gt;0,CY166&lt;&gt;0,CU166&lt;&gt;0,CZ166&lt;&gt;0),DB166/CW166*$AA166,)</f>
        <v>30587.708909471854</v>
      </c>
      <c r="DF166" s="15">
        <f ca="1">IF(AND(CU166&lt;&gt;0,CZ166&lt;&gt;0),DC166*CM166*CU166,)</f>
        <v>249884.93696203659</v>
      </c>
      <c r="DG166" s="15">
        <f ca="1">IF(AND(CT166&lt;&gt;0,CY166&lt;&gt;0,CU166&lt;&gt;0,CZ166&lt;&gt;0),$AK166-DD166-DE166-DF166-DJ166,)</f>
        <v>26285.888306938592</v>
      </c>
      <c r="DH166" s="15">
        <f ca="1">IF(OR(CT166=0,CY166=0,CU166=0,CZ166=0),$AK166-DD166-DE166-DF166-DJ166,)</f>
        <v>0</v>
      </c>
      <c r="DI166" s="15">
        <f ca="1">SUM(DD166:DH166)</f>
        <v>144926.10517844715</v>
      </c>
      <c r="DJ166" s="15">
        <f ca="1">IF($V166&lt;&gt;0,IF($V166&gt;0,$W166/$V166,-$W166/$V166))*$AF166</f>
        <v>26445.089690552835</v>
      </c>
      <c r="DK166" s="15">
        <f ca="1">SUM(DI166:DJ166)</f>
        <v>171371.194869</v>
      </c>
      <c r="DL166" s="16">
        <f ca="1">_xll.DBRW($B$3,$R$37,$R$38,$R$40,$R$41,$R$42,$Q166,DL$2,DL$4,DL$3)</f>
        <v>5.3349035714998848E-2</v>
      </c>
      <c r="DM166" s="16">
        <f ca="1">_xll.DBRW($B$3,$R$37,$R$38,$R$40,$R$41,$R$42,$Q166,DM$2,DM$4,DM$3)</f>
        <v>3.9528585914089726E-2</v>
      </c>
      <c r="DN166" s="17">
        <f ca="1">-(DL166-DM166)*100</f>
        <v>-1.3820449800909123</v>
      </c>
      <c r="DO166" s="14">
        <f ca="1">$AB166-$AG166-EI166</f>
        <v>-250612.00756116983</v>
      </c>
      <c r="DP166" s="15">
        <f ca="1">_xll.DBRW($B$3,$R$37,$R$38,$R$40,$R$41,$R$42,$Q166,DP$2,DP$4,DP$3)</f>
        <v>0.45568449915000797</v>
      </c>
      <c r="DQ166" s="15">
        <f ca="1">_xll.DBRW($B$3,$R$37,$R$38,$R$40,$R$41,$R$42,$Q166,DQ$2,DQ$4,DQ$3)</f>
        <v>0.84000117119601669</v>
      </c>
      <c r="DR166" s="15">
        <f ca="1">_xll.DBRW($B$3,$R$37,$R$38,$R$40,$R$41,$R$42,$Q166,DR$2,DR$4,DR$3)</f>
        <v>7.1749284284488253</v>
      </c>
      <c r="DS166" s="15">
        <f ca="1">_xll.DBRW($B$3,$R$37,$R$38,$R$40,$R$41,$R$42,$Q166,DS$2,DS$4,DS$3)</f>
        <v>2122961</v>
      </c>
      <c r="DT166" s="15">
        <f ca="1">_xll.DBRW($B$3,$R$37,$R$38,$R$40,$R$41,$R$42,$Q166,DT$2,DT$4,DT$3)</f>
        <v>2527331</v>
      </c>
      <c r="DU166" s="15">
        <f ca="1">_xll.DBRW($B$3,$R$37,$R$38,$R$40,$R$41,$R$42,$Q166,DU$2,DU$4,DU$3)</f>
        <v>0.2672908752028007</v>
      </c>
      <c r="DV166" s="15">
        <f ca="1">_xll.DBRW($B$3,$R$37,$R$38,$R$40,$R$41,$R$42,$Q166,DV$2,DV$4,DV$3)</f>
        <v>0.84393163696671847</v>
      </c>
      <c r="DW166" s="15">
        <f ca="1">_xll.DBRW($B$3,$R$37,$R$38,$R$40,$R$41,$R$42,$Q166,DW$2,DW$4,DW$3)</f>
        <v>5.7066353536254768</v>
      </c>
      <c r="DX166" s="15">
        <f ca="1">_xll.DBRW($B$3,$R$37,$R$38,$R$40,$R$41,$R$42,$Q166,DX$2,DX$4,DX$3)</f>
        <v>2733595</v>
      </c>
      <c r="DY166" s="15">
        <f ca="1">_xll.DBRW($B$3,$R$37,$R$38,$R$40,$R$41,$R$42,$Q166,DY$2,DY$4,DY$3)</f>
        <v>3239119</v>
      </c>
      <c r="DZ166" s="15">
        <f ca="1">DP166-DU166</f>
        <v>0.18839362394720727</v>
      </c>
      <c r="EA166" s="15">
        <f ca="1">DQ166-DV166</f>
        <v>-3.9304657707017743E-3</v>
      </c>
      <c r="EB166" s="15">
        <f ca="1">DR166-DW166</f>
        <v>1.4682930748233485</v>
      </c>
      <c r="EC166" s="15">
        <f ca="1">IF(AND(DS166&lt;&gt;0,DX166&lt;&gt;0),-1*DZ166*DS166,0)</f>
        <v>-399952.31628858711</v>
      </c>
      <c r="ED166" s="15">
        <f ca="1">IF(AND(DS166&lt;&gt;0,DX166&lt;&gt;0,DT166&lt;&gt;0,DY166&lt;&gt;0),EA166/DV166*$AB166,)</f>
        <v>4505.5002927002133</v>
      </c>
      <c r="EE166" s="15">
        <f ca="1">IF(AND(DT166&lt;&gt;0,DY166&lt;&gt;0),EB166*DL166*DT166,)</f>
        <v>197970.94165220633</v>
      </c>
      <c r="EF166" s="15">
        <f ca="1">IF(AND(DS166&lt;&gt;0,DX166&lt;&gt;0,DT166&lt;&gt;0,DY166&lt;&gt;0),$AL166-EC166-ED166-EE166-EI166,)</f>
        <v>-53136.133217489245</v>
      </c>
      <c r="EG166" s="15">
        <f ca="1">IF(OR(DS166=0,DX166=0,DT166=0,DY166=0),$AL166-EC166-ED166-EE166-EI166,)</f>
        <v>0</v>
      </c>
      <c r="EH166" s="15">
        <f ca="1">SUM(EC166:EG166)</f>
        <v>-250612.00756116986</v>
      </c>
      <c r="EI166" s="15">
        <f ca="1">IF($V166&lt;&gt;0,IF($V166&gt;0,$W166/$V166,-$W166/$V166))*$AG166</f>
        <v>13876.587561169772</v>
      </c>
      <c r="EJ166" s="15">
        <f ca="1">SUM(EH166:EI166)</f>
        <v>-236735.42000000007</v>
      </c>
      <c r="EK166" s="16">
        <f ca="1">_xll.DBRW($B$3,$R$37,$R$38,$R$40,$R$41,$R$42,$Q166,EK$2,EK$4,EK$3)</f>
        <v>0.24012224337810262</v>
      </c>
      <c r="EL166" s="16">
        <f ca="1">_xll.DBRW($B$3,$R$37,$R$38,$R$40,$R$41,$R$42,$Q166,EL$2,EL$4,EL$3)</f>
        <v>0.21825585379208309</v>
      </c>
      <c r="EM166" s="17">
        <f ca="1">-(EK166-EL166)*100</f>
        <v>-2.1866389586019523</v>
      </c>
      <c r="EN166" s="14">
        <f ca="1">$AC166-$AH166-FH166</f>
        <v>-396512.40525518497</v>
      </c>
      <c r="EO166" s="15">
        <f ca="1">_xll.DBRW($B$3,$R$37,$R$38,$R$40,$R$41,$R$42,$Q166,EO$2,EO$4,EO$3)</f>
        <v>1.7228599103164564</v>
      </c>
      <c r="EP166" s="15">
        <f ca="1">_xll.DBRW($B$3,$R$37,$R$38,$R$40,$R$41,$R$42,$Q166,EP$2,EP$4,EP$3)</f>
        <v>1</v>
      </c>
      <c r="EQ166" s="15">
        <f ca="1">_xll.DBRW($B$3,$R$37,$R$38,$R$40,$R$41,$R$42,$Q166,EQ$2,EQ$4,EQ$3)</f>
        <v>7.1749284284488253</v>
      </c>
      <c r="ER166" s="15">
        <f ca="1">_xll.DBRW($B$3,$R$37,$R$38,$R$40,$R$41,$R$42,$Q166,ER$2,ER$4,ER$3)</f>
        <v>2527331</v>
      </c>
      <c r="ES166" s="15">
        <f ca="1">_xll.DBRW($B$3,$R$37,$R$38,$R$40,$R$41,$R$42,$Q166,ES$2,ES$4,ES$3)</f>
        <v>2527331</v>
      </c>
      <c r="ET166" s="15">
        <f ca="1">_xll.DBRW($B$3,$R$37,$R$38,$R$40,$R$41,$R$42,$Q166,ET$2,ET$4,ET$3)</f>
        <v>1.2455065713856144</v>
      </c>
      <c r="EU166" s="15">
        <f ca="1">_xll.DBRW($B$3,$R$37,$R$38,$R$40,$R$41,$R$42,$Q166,EU$2,EU$4,EU$3)</f>
        <v>1</v>
      </c>
      <c r="EV166" s="15">
        <f ca="1">_xll.DBRW($B$3,$R$37,$R$38,$R$40,$R$41,$R$42,$Q166,EV$2,EV$4,EV$3)</f>
        <v>5.7066353536254768</v>
      </c>
      <c r="EW166" s="15">
        <f ca="1">_xll.DBRW($B$3,$R$37,$R$38,$R$40,$R$41,$R$42,$Q166,EW$2,EW$4,EW$3)</f>
        <v>3239119</v>
      </c>
      <c r="EX166" s="15">
        <f ca="1">_xll.DBRW($B$3,$R$37,$R$38,$R$40,$R$41,$R$42,$Q166,EX$2,EX$4,EX$3)</f>
        <v>3239119</v>
      </c>
      <c r="EY166" s="15">
        <f ca="1">EO166-ET166</f>
        <v>0.47735333893084197</v>
      </c>
      <c r="EZ166" s="15">
        <f ca="1">EP166-EU166</f>
        <v>0</v>
      </c>
      <c r="FA166" s="15">
        <f ca="1">EQ166-EV166</f>
        <v>1.4682930748233485</v>
      </c>
      <c r="FB166" s="15">
        <f ca="1">IF(AND(ER166&lt;&gt;0,EW166&lt;&gt;0),-1*EY166*ER166,0)</f>
        <v>-1206429.8914334239</v>
      </c>
      <c r="FC166" s="15">
        <f ca="1">IF(AND(ER166&lt;&gt;0,EW166&lt;&gt;0,ES166&lt;&gt;0,EX166&lt;&gt;0),EZ166/EU166*$AC166,)</f>
        <v>0</v>
      </c>
      <c r="FD166" s="15">
        <f ca="1">IF(AND(ES166&lt;&gt;0,EX166&lt;&gt;0),FA166*EK166*ES166,)</f>
        <v>891060.65360124887</v>
      </c>
      <c r="FE166" s="15">
        <f ca="1">IF(AND(ER166&lt;&gt;0,EW166&lt;&gt;0,ES166&lt;&gt;0,EX166&lt;&gt;0),$AM166-FB166-FC166-FD166-FH166,)</f>
        <v>-81143.167423010003</v>
      </c>
      <c r="FF166" s="15">
        <f ca="1">IF(OR(ER166=0,EW166=0,ES166=0,EX166=0),$AM166-FB166-FC166-FD166-FH166,)</f>
        <v>0</v>
      </c>
      <c r="FG166" s="15">
        <f ca="1">SUM(FB166:FF166)</f>
        <v>-396512.40525518497</v>
      </c>
      <c r="FH166" s="15">
        <f ca="1">IF($V166&lt;&gt;0,IF($V166&gt;0,$W166/$V166,-$W166/$V166))*$AH166</f>
        <v>76619.145255185213</v>
      </c>
      <c r="FI166" s="15">
        <f ca="1">SUM(FG166:FH166)</f>
        <v>-319893.25999999978</v>
      </c>
      <c r="FJ166" s="20"/>
      <c r="FK166" s="85">
        <f ca="1">BL166+CK166+DJ166+EI166+FH166</f>
        <v>304189.60959580389</v>
      </c>
      <c r="FL166" s="21"/>
      <c r="FM166" s="22"/>
      <c r="FN166" s="104">
        <f ca="1">_xll.DBRW($B$3,$R$37,$R$38,$R$40,$R$41,$R$42,$Q166,FN$2,FN$4,FN$3)</f>
        <v>1785346.6799999976</v>
      </c>
      <c r="FO166" s="105">
        <f ca="1">IF(U166&lt;&gt;0,FN166/U166,0)</f>
        <v>9.8456153032241298E-2</v>
      </c>
      <c r="FP166" s="104">
        <f ca="1">_xll.DBRW($B$3,$R$37,$R$38,$R$40,$R$41,$R$42,$Q166,FP$2,FP$4,FP$3)</f>
        <v>2467514.373195</v>
      </c>
      <c r="FQ166" s="105">
        <f ca="1">IF(V166&lt;&gt;0,FP166/V166,0)</f>
        <v>0.13349120854986871</v>
      </c>
      <c r="FR166" s="86">
        <f ca="1">FN166-FP166</f>
        <v>-682167.69319500239</v>
      </c>
      <c r="FS166" s="103">
        <f ca="1">(FO166-FQ166)*100</f>
        <v>-3.5035055517627409</v>
      </c>
      <c r="FT166" s="23"/>
      <c r="FV166" s="37"/>
      <c r="FW166" s="37"/>
      <c r="FX166" s="37"/>
      <c r="FY166" s="37"/>
      <c r="FZ166" s="37"/>
      <c r="GA166" s="37"/>
      <c r="GB166" s="37"/>
      <c r="GC166" s="37"/>
      <c r="GD166" s="37"/>
      <c r="GE166" s="37"/>
      <c r="GF166" s="37"/>
      <c r="GG166" s="37"/>
      <c r="GH166" s="37"/>
    </row>
    <row r="167" spans="1:190" ht="15" hidden="1" customHeight="1" x14ac:dyDescent="0.25">
      <c r="A167">
        <f ca="1">IF(ROW()=ROW($A$60),0,1)</f>
        <v>1</v>
      </c>
      <c r="D167" s="30"/>
      <c r="E167" s="30"/>
      <c r="F167" s="30">
        <f ca="1">IF(A167&lt;&gt;0,IF((AO167+BN167+CM167+DL167+EK167)&lt;&gt;0,ROUND((1-(AO167+BN167+CM167+DL167+EK167))-FO167,5),"VERIF. ELIGIBILITE PMM"),"CHECK "&amp;D152)</f>
        <v>0</v>
      </c>
      <c r="G167" s="30"/>
      <c r="H167" s="30"/>
      <c r="I167" s="30"/>
      <c r="J167" s="30">
        <f ca="1">IF(A167&lt;&gt;0,IF((AP167+BO167+CN167+DM167+EL167)&lt;&gt;0,ROUND((1-(AP167+BO167+CN167+DM167+EL167))-FQ167,5),"VERIF. ELIGIBILITE PMM"),"CHECK "&amp;D153)</f>
        <v>0</v>
      </c>
      <c r="K167" s="30">
        <f ca="1">IF(A167&lt;&gt;0,ROUND(W167+AR167+BQ167+CP167+DO167+EN167+FK167-FR167,5),"CHECK ")</f>
        <v>0</v>
      </c>
      <c r="L167" s="4"/>
      <c r="M167" s="9"/>
      <c r="N167" s="10"/>
      <c r="O167" s="9"/>
      <c r="P167" s="11"/>
      <c r="Q167" s="130" t="s">
        <v>194</v>
      </c>
      <c r="R167" s="130"/>
      <c r="S167" s="12"/>
      <c r="T167" s="13"/>
      <c r="U167" s="84">
        <f ca="1">_xll.DBRW($B$3,$R$37,$R$38,$R$40,$R$41,$R$42,$Q167,U$2,U$4,U$3)</f>
        <v>6526465.6599999992</v>
      </c>
      <c r="V167" s="84">
        <f ca="1">_xll.DBRW($B$3,$R$37,$R$38,$R$40,$R$41,$R$42,$Q167,V$2,V$4,V$3)</f>
        <v>6872785.5600000005</v>
      </c>
      <c r="W167" s="85">
        <f ca="1">U167-V167</f>
        <v>-346319.9000000013</v>
      </c>
      <c r="X167" s="106">
        <f ca="1">IF(V167&lt;&gt;0,W167/V167,0)</f>
        <v>-5.039003428473058E-2</v>
      </c>
      <c r="Y167" s="15">
        <f ca="1">_xll.DBRW($B$3,$R$37,$R$38,$R$40,$R$41,$R$42,$Q167,Y$2,Y$4,Y$3)</f>
        <v>-2610032.4900000007</v>
      </c>
      <c r="Z167" s="15">
        <f ca="1">_xll.DBRW($B$3,$R$37,$R$38,$R$40,$R$41,$R$42,$Q167,Z$2,Z$4,Z$3)</f>
        <v>-800803.80999999994</v>
      </c>
      <c r="AA167" s="15">
        <f ca="1">_xll.DBRW($B$3,$R$37,$R$38,$R$40,$R$41,$R$42,$Q167,AA$2,AA$4,AA$3)</f>
        <v>-601554.03000000014</v>
      </c>
      <c r="AB167" s="15">
        <f ca="1">_xll.DBRW($B$3,$R$37,$R$38,$R$40,$R$41,$R$42,$Q167,AB$2,AB$4,AB$3)</f>
        <v>-861593.56</v>
      </c>
      <c r="AC167" s="15">
        <f ca="1">_xll.DBRW($B$3,$R$37,$R$38,$R$40,$R$41,$R$42,$Q167,AC$2,AC$4,AC$3)</f>
        <v>-1153940.0500000005</v>
      </c>
      <c r="AD167" s="15">
        <f ca="1">_xll.DBRW($B$3,$R$37,$R$38,$R$40,$R$41,$R$42,$Q167,AD$2,AD$4,AD$3)</f>
        <v>-3031355.33</v>
      </c>
      <c r="AE167" s="15">
        <f ca="1">_xll.DBRW($B$3,$R$37,$R$38,$R$40,$R$41,$R$42,$Q167,AE$2,AE$4,AE$3)</f>
        <v>-669547.44200000004</v>
      </c>
      <c r="AF167" s="15">
        <f ca="1">_xll.DBRW($B$3,$R$37,$R$38,$R$40,$R$41,$R$42,$Q167,AF$2,AF$4,AF$3)</f>
        <v>-691353.49492560001</v>
      </c>
      <c r="AG167" s="15">
        <f ca="1">_xll.DBRW($B$3,$R$37,$R$38,$R$40,$R$41,$R$42,$Q167,AG$2,AG$4,AG$3)</f>
        <v>-824565.44000000018</v>
      </c>
      <c r="AH167" s="15">
        <f ca="1">_xll.DBRW($B$3,$R$37,$R$38,$R$40,$R$41,$R$42,$Q167,AH$2,AH$4,AH$3)</f>
        <v>-1134270.4099999997</v>
      </c>
      <c r="AI167" s="15">
        <f ca="1">Y167-AD167</f>
        <v>421322.83999999939</v>
      </c>
      <c r="AJ167" s="15">
        <f ca="1">Z167-AE167</f>
        <v>-131256.3679999999</v>
      </c>
      <c r="AK167" s="15">
        <f ca="1">AA167-AF167</f>
        <v>89799.464925599867</v>
      </c>
      <c r="AL167" s="15">
        <f ca="1">AB167-AG167</f>
        <v>-37028.119999999879</v>
      </c>
      <c r="AM167" s="15">
        <f ca="1">AC167-AH167</f>
        <v>-19669.640000000829</v>
      </c>
      <c r="AN167" s="20"/>
      <c r="AO167" s="16">
        <f ca="1">_xll.DBRW($B$3,$R$37,$R$38,$R$40,$R$41,$R$42,$Q167,AO$2,AO$4,AO$3)</f>
        <v>0.39991514948076817</v>
      </c>
      <c r="AP167" s="16">
        <f ca="1">_xll.DBRW($B$3,$R$37,$R$38,$R$40,$R$41,$R$42,$Q167,AP$2,AP$4,AP$3)</f>
        <v>0.44106647930973708</v>
      </c>
      <c r="AQ167" s="17">
        <f ca="1">-(AO167-AP167)*100</f>
        <v>4.115132982896891</v>
      </c>
      <c r="AR167" s="14">
        <f ca="1">$Y167-$AD167-BL167</f>
        <v>268572.74099209858</v>
      </c>
      <c r="AS167" s="18">
        <f ca="1">_xll.DBRW($B$3,$R$37,$R$38,$R$40,$R$41,$R$42,$Q167,AS$2,AS$4,AS$3)</f>
        <v>19.569568500134963</v>
      </c>
      <c r="AT167" s="19">
        <f ca="1">_xll.DBRW($B$3,$R$37,$R$38,$R$40,$R$41,$R$42,$Q167,AT$2,AT$4,AT$3)</f>
        <v>7.7383449345844929E-2</v>
      </c>
      <c r="AU167" s="18">
        <f ca="1">_xll.DBRW($B$3,$R$37,$R$38,$R$40,$R$41,$R$42,$Q167,AU$2,AU$4,AU$3)</f>
        <v>3.7867050415979846</v>
      </c>
      <c r="AV167" s="15">
        <f ca="1">_xll.DBRW($B$3,$R$37,$R$38,$R$40,$R$41,$R$42,$Q167,AV$2,AV$4,AV$3)</f>
        <v>133372</v>
      </c>
      <c r="AW167" s="15">
        <f ca="1">_xll.DBRW($B$3,$R$37,$R$38,$R$40,$R$41,$R$42,$Q167,AW$2,AW$4,AW$3)</f>
        <v>1723521</v>
      </c>
      <c r="AX167" s="18">
        <f ca="1">_xll.DBRW($B$3,$R$37,$R$38,$R$40,$R$41,$R$42,$Q167,AX$2,AX$4,AX$3)</f>
        <v>25.315511804447858</v>
      </c>
      <c r="AY167" s="19">
        <f ca="1">_xll.DBRW($B$3,$R$37,$R$38,$R$40,$R$41,$R$42,$Q167,AY$2,AY$4,AY$3)</f>
        <v>6.6207856719481234E-2</v>
      </c>
      <c r="AZ167" s="18">
        <f ca="1">_xll.DBRW($B$3,$R$37,$R$38,$R$40,$R$41,$R$42,$Q167,AZ$2,AZ$4,AZ$3)</f>
        <v>3.8000751745003849</v>
      </c>
      <c r="BA167" s="15">
        <f ca="1">_xll.DBRW($B$3,$R$37,$R$38,$R$40,$R$41,$R$42,$Q167,BA$2,BA$4,BA$3)</f>
        <v>119743</v>
      </c>
      <c r="BB167" s="15">
        <f ca="1">_xll.DBRW($B$3,$R$37,$R$38,$R$40,$R$41,$R$42,$Q167,BB$2,BB$4,BB$3)</f>
        <v>1808592</v>
      </c>
      <c r="BC167" s="18">
        <f ca="1">AS167-AX167</f>
        <v>-5.7459433043128953</v>
      </c>
      <c r="BD167" s="18">
        <f ca="1">AT167-AY167</f>
        <v>1.1175592626363695E-2</v>
      </c>
      <c r="BE167" s="18">
        <f ca="1">AU167-AZ167</f>
        <v>-1.33701329024003E-2</v>
      </c>
      <c r="BF167" s="15">
        <f ca="1">IF(AND(AV167&lt;&gt;0,BA167&lt;&gt;0),-1*BC167*AV167,0)</f>
        <v>766347.95038281952</v>
      </c>
      <c r="BG167" s="15">
        <f ca="1">IF(AND(AV167&lt;&gt;0,BA167&lt;&gt;0,AW167&lt;&gt;0,BB167&lt;&gt;0),BD167/AY167*$Y167,)</f>
        <v>-440561.9105508817</v>
      </c>
      <c r="BH167" s="15">
        <f ca="1">IF(AND(AW167&lt;&gt;0,BB167&lt;&gt;0),BE167*AO167*AW167,)</f>
        <v>-9215.5266617112902</v>
      </c>
      <c r="BI167" s="15">
        <f ca="1">IF(AND(AV167&lt;&gt;0,BA167&lt;&gt;0,AW167&lt;&gt;0,BB167&lt;&gt;0),$AI167-BF167-BG167-BH167-BL167,)</f>
        <v>-47997.772178127911</v>
      </c>
      <c r="BJ167" s="15">
        <f ca="1">IF(OR(AV167=0,BA167=0,AW167=0,BB167=0),$AI167-BF167-BG167-BH167-BL167,)</f>
        <v>0</v>
      </c>
      <c r="BK167" s="15">
        <f ca="1">SUM(BF167:BJ167)</f>
        <v>268572.74099209864</v>
      </c>
      <c r="BL167" s="15">
        <f ca="1">IF($V167&lt;&gt;0,IF($V167&gt;0,$W167/$V167,-$W167/$V167))*$AD167</f>
        <v>152750.09900790078</v>
      </c>
      <c r="BM167" s="15">
        <f ca="1">SUM(BK167:BL167)</f>
        <v>421322.83999999939</v>
      </c>
      <c r="BN167" s="16">
        <f ca="1">_xll.DBRW($B$3,$R$37,$R$38,$R$40,$R$41,$R$42,$Q167,BN$2,BN$4,BN$3)</f>
        <v>0.12270099188723842</v>
      </c>
      <c r="BO167" s="16">
        <f ca="1">_xll.DBRW($B$3,$R$37,$R$38,$R$40,$R$41,$R$42,$Q167,BO$2,BO$4,BO$3)</f>
        <v>9.7420097885317969E-2</v>
      </c>
      <c r="BP167" s="17">
        <f ca="1">-(BN167-BO167)*100</f>
        <v>-2.5280894001920449</v>
      </c>
      <c r="BQ167" s="14">
        <f ca="1">$Z167-$AE167-CK167</f>
        <v>-164994.88655763355</v>
      </c>
      <c r="BR167" s="15">
        <f ca="1">_xll.DBRW($B$3,$R$37,$R$38,$R$40,$R$41,$R$42,$Q167,BR$2,BR$4,BR$3)</f>
        <v>0.46463246458847918</v>
      </c>
      <c r="BS167" s="15">
        <f ca="1">_xll.DBRW($B$3,$R$37,$R$38,$R$40,$R$41,$R$42,$Q167,BS$2,BS$4,BS$3)</f>
        <v>1</v>
      </c>
      <c r="BT167" s="15">
        <f ca="1">_xll.DBRW($B$3,$R$37,$R$38,$R$40,$R$41,$R$42,$Q167,BT$2,BT$4,BT$3)</f>
        <v>3.7867050415979846</v>
      </c>
      <c r="BU167" s="15">
        <f ca="1">_xll.DBRW($B$3,$R$37,$R$38,$R$40,$R$41,$R$42,$Q167,BU$2,BU$4,BU$3)</f>
        <v>1723521</v>
      </c>
      <c r="BV167" s="15">
        <f ca="1">_xll.DBRW($B$3,$R$37,$R$38,$R$40,$R$41,$R$42,$Q167,BV$2,BV$4,BV$3)</f>
        <v>1723521</v>
      </c>
      <c r="BW167" s="15">
        <f ca="1">_xll.DBRW($B$3,$R$37,$R$38,$R$40,$R$41,$R$42,$Q167,BW$2,BW$4,BW$3)</f>
        <v>0.37020369547139426</v>
      </c>
      <c r="BX167" s="15">
        <f ca="1">_xll.DBRW($B$3,$R$37,$R$38,$R$40,$R$41,$R$42,$Q167,BX$2,BX$4,BX$3)</f>
        <v>1</v>
      </c>
      <c r="BY167" s="15">
        <f ca="1">_xll.DBRW($B$3,$R$37,$R$38,$R$40,$R$41,$R$42,$Q167,BY$2,BY$4,BY$3)</f>
        <v>3.8000751745003849</v>
      </c>
      <c r="BZ167" s="15">
        <f ca="1">_xll.DBRW($B$3,$R$37,$R$38,$R$40,$R$41,$R$42,$Q167,BZ$2,BZ$4,BZ$3)</f>
        <v>1808592</v>
      </c>
      <c r="CA167" s="15">
        <f ca="1">_xll.DBRW($B$3,$R$37,$R$38,$R$40,$R$41,$R$42,$Q167,CA$2,CA$4,CA$3)</f>
        <v>1808592</v>
      </c>
      <c r="CB167" s="15">
        <f ca="1">BR167-BW167</f>
        <v>9.4428769117084921E-2</v>
      </c>
      <c r="CC167" s="15">
        <f ca="1">BS167-BX167</f>
        <v>0</v>
      </c>
      <c r="CD167" s="15">
        <f ca="1">BT167-BY167</f>
        <v>-1.33701329024003E-2</v>
      </c>
      <c r="CE167" s="15">
        <f ca="1">IF(AND(BU167&lt;&gt;0,BZ167&lt;&gt;0),-1*CB167*BU167,0)</f>
        <v>-162749.96657744731</v>
      </c>
      <c r="CF167" s="15">
        <f ca="1">IF(AND(BU167&lt;&gt;0,BZ167&lt;&gt;0,BV167&lt;&gt;0,CA167&lt;&gt;0),CC167/BX167*$Z167,)</f>
        <v>0</v>
      </c>
      <c r="CG167" s="15">
        <f ca="1">IF(AND(BV167&lt;&gt;0,CA167&lt;&gt;0),CD167*BN167*BV167,)</f>
        <v>-2827.4854394073013</v>
      </c>
      <c r="CH167" s="15">
        <f ca="1">IF(AND(BU167&lt;&gt;0,BZ167&lt;&gt;0,BV167&lt;&gt;0,CA167&lt;&gt;0),$AJ167-CE167-CF167-CG167-CK167,)</f>
        <v>582.56545922105579</v>
      </c>
      <c r="CI167" s="15">
        <f ca="1">IF(OR(BU167=0,BZ167=0,BV167=0,CA167=0),$AJ167-CE167-CF167-CG167-CK167,)</f>
        <v>0</v>
      </c>
      <c r="CJ167" s="15">
        <f ca="1">SUM(CE167:CI167)</f>
        <v>-164994.88655763355</v>
      </c>
      <c r="CK167" s="15">
        <f ca="1">IF($V167&lt;&gt;0,IF($V167&gt;0,$W167/$V167,-$W167/$V167))*$AE167</f>
        <v>33738.518557633659</v>
      </c>
      <c r="CL167" s="15">
        <f ca="1">SUM(CJ167:CK167)</f>
        <v>-131256.3679999999</v>
      </c>
      <c r="CM167" s="16">
        <f ca="1">_xll.DBRW($B$3,$R$37,$R$38,$R$40,$R$41,$R$42,$Q167,CM$2,CM$4,CM$3)</f>
        <v>9.2171484742018861E-2</v>
      </c>
      <c r="CN167" s="16">
        <f ca="1">_xll.DBRW($B$3,$R$37,$R$38,$R$40,$R$41,$R$42,$Q167,CN$2,CN$4,CN$3)</f>
        <v>0.10059290936550044</v>
      </c>
      <c r="CO167" s="17">
        <f ca="1">-(CM167-CN167)*100</f>
        <v>0.84214246234815826</v>
      </c>
      <c r="CP167" s="14">
        <f ca="1">$AA167-$AF167-DJ167</f>
        <v>54962.138613430572</v>
      </c>
      <c r="CQ167" s="15">
        <f ca="1">_xll.DBRW($B$3,$R$37,$R$38,$R$40,$R$41,$R$42,$Q167,CQ$2,CQ$4,CQ$3)</f>
        <v>0.90836350520533882</v>
      </c>
      <c r="CR167" s="15">
        <f ca="1">_xll.DBRW($B$3,$R$37,$R$38,$R$40,$R$41,$R$42,$Q167,CR$2,CR$4,CR$3)</f>
        <v>0.3842362930303721</v>
      </c>
      <c r="CS167" s="15">
        <f ca="1">_xll.DBRW($B$3,$R$37,$R$38,$R$40,$R$41,$R$42,$Q167,CS$2,CS$4,CS$3)</f>
        <v>3.7867050415979846</v>
      </c>
      <c r="CT167" s="15">
        <f ca="1">_xll.DBRW($B$3,$R$37,$R$38,$R$40,$R$41,$R$42,$Q167,CT$2,CT$4,CT$3)</f>
        <v>662239.31999999995</v>
      </c>
      <c r="CU167" s="15">
        <f ca="1">_xll.DBRW($B$3,$R$37,$R$38,$R$40,$R$41,$R$42,$Q167,CU$2,CU$4,CU$3)</f>
        <v>1723521</v>
      </c>
      <c r="CV167" s="15">
        <f ca="1">_xll.DBRW($B$3,$R$37,$R$38,$R$40,$R$41,$R$42,$Q167,CV$2,CV$4,CV$3)</f>
        <v>0.96080000000000032</v>
      </c>
      <c r="CW167" s="15">
        <f ca="1">_xll.DBRW($B$3,$R$37,$R$38,$R$40,$R$41,$R$42,$Q167,CW$2,CW$4,CW$3)</f>
        <v>0.39785659618089653</v>
      </c>
      <c r="CX167" s="15">
        <f ca="1">_xll.DBRW($B$3,$R$37,$R$38,$R$40,$R$41,$R$42,$Q167,CX$2,CX$4,CX$3)</f>
        <v>3.8000751745003849</v>
      </c>
      <c r="CY167" s="15">
        <f ca="1">_xll.DBRW($B$3,$R$37,$R$38,$R$40,$R$41,$R$42,$Q167,CY$2,CY$4,CY$3)</f>
        <v>719560.25699999998</v>
      </c>
      <c r="CZ167" s="15">
        <f ca="1">_xll.DBRW($B$3,$R$37,$R$38,$R$40,$R$41,$R$42,$Q167,CZ$2,CZ$4,CZ$3)</f>
        <v>1808592</v>
      </c>
      <c r="DA167" s="15">
        <f ca="1">CQ167-CV167</f>
        <v>-5.2436494794661503E-2</v>
      </c>
      <c r="DB167" s="15">
        <f ca="1">CR167-CW167</f>
        <v>-1.3620303150524427E-2</v>
      </c>
      <c r="DC167" s="15">
        <f ca="1">CS167-CX167</f>
        <v>-1.33701329024003E-2</v>
      </c>
      <c r="DD167" s="15">
        <f ca="1">IF(AND(CT167&lt;&gt;0,CY167&lt;&gt;0),-1*DA167*CT167,0)</f>
        <v>34725.508656000173</v>
      </c>
      <c r="DE167" s="15">
        <f ca="1">IF(AND(CT167&lt;&gt;0,CY167&lt;&gt;0,CU167&lt;&gt;0,CZ167&lt;&gt;0),DB167/CW167*$AA167,)</f>
        <v>20593.722282523962</v>
      </c>
      <c r="DF167" s="15">
        <f ca="1">IF(AND(CU167&lt;&gt;0,CZ167&lt;&gt;0),DC167*CM167*CU167,)</f>
        <v>-2123.9724881451084</v>
      </c>
      <c r="DG167" s="15">
        <f ca="1">IF(AND(CT167&lt;&gt;0,CY167&lt;&gt;0,CU167&lt;&gt;0,CZ167&lt;&gt;0),$AK167-DD167-DE167-DF167-DJ167,)</f>
        <v>1766.8801630515445</v>
      </c>
      <c r="DH167" s="15">
        <f ca="1">IF(OR(CT167=0,CY167=0,CU167=0,CZ167=0),$AK167-DD167-DE167-DF167-DJ167,)</f>
        <v>0</v>
      </c>
      <c r="DI167" s="15">
        <f ca="1">SUM(DD167:DH167)</f>
        <v>54962.138613430572</v>
      </c>
      <c r="DJ167" s="15">
        <f ca="1">IF($V167&lt;&gt;0,IF($V167&gt;0,$W167/$V167,-$W167/$V167))*$AF167</f>
        <v>34837.326312169294</v>
      </c>
      <c r="DK167" s="15">
        <f ca="1">SUM(DI167:DJ167)</f>
        <v>89799.464925599867</v>
      </c>
      <c r="DL167" s="16">
        <f ca="1">_xll.DBRW($B$3,$R$37,$R$38,$R$40,$R$41,$R$42,$Q167,DL$2,DL$4,DL$3)</f>
        <v>0.1320153364600711</v>
      </c>
      <c r="DM167" s="16">
        <f ca="1">_xll.DBRW($B$3,$R$37,$R$38,$R$40,$R$41,$R$42,$Q167,DM$2,DM$4,DM$3)</f>
        <v>0.11997543540409839</v>
      </c>
      <c r="DN167" s="17">
        <f ca="1">-(DL167-DM167)*100</f>
        <v>-1.2039901055972719</v>
      </c>
      <c r="DO167" s="14">
        <f ca="1">$AB167-$AG167-EI167</f>
        <v>-78578.000791603845</v>
      </c>
      <c r="DP167" s="15">
        <f ca="1">_xll.DBRW($B$3,$R$37,$R$38,$R$40,$R$41,$R$42,$Q167,DP$2,DP$4,DP$3)</f>
        <v>0.6712540921407526</v>
      </c>
      <c r="DQ167" s="15">
        <f ca="1">_xll.DBRW($B$3,$R$37,$R$38,$R$40,$R$41,$R$42,$Q167,DQ$2,DQ$4,DQ$3)</f>
        <v>0.74473011933129918</v>
      </c>
      <c r="DR167" s="15">
        <f ca="1">_xll.DBRW($B$3,$R$37,$R$38,$R$40,$R$41,$R$42,$Q167,DR$2,DR$4,DR$3)</f>
        <v>3.7867050415979846</v>
      </c>
      <c r="DS167" s="15">
        <f ca="1">_xll.DBRW($B$3,$R$37,$R$38,$R$40,$R$41,$R$42,$Q167,DS$2,DS$4,DS$3)</f>
        <v>1283558</v>
      </c>
      <c r="DT167" s="15">
        <f ca="1">_xll.DBRW($B$3,$R$37,$R$38,$R$40,$R$41,$R$42,$Q167,DT$2,DT$4,DT$3)</f>
        <v>1723521</v>
      </c>
      <c r="DU167" s="15">
        <f ca="1">_xll.DBRW($B$3,$R$37,$R$38,$R$40,$R$41,$R$42,$Q167,DU$2,DU$4,DU$3)</f>
        <v>0.59784650231361658</v>
      </c>
      <c r="DV167" s="15">
        <f ca="1">_xll.DBRW($B$3,$R$37,$R$38,$R$40,$R$41,$R$42,$Q167,DV$2,DV$4,DV$3)</f>
        <v>0.76259653918628412</v>
      </c>
      <c r="DW167" s="15">
        <f ca="1">_xll.DBRW($B$3,$R$37,$R$38,$R$40,$R$41,$R$42,$Q167,DW$2,DW$4,DW$3)</f>
        <v>3.8000751745003849</v>
      </c>
      <c r="DX167" s="15">
        <f ca="1">_xll.DBRW($B$3,$R$37,$R$38,$R$40,$R$41,$R$42,$Q167,DX$2,DX$4,DX$3)</f>
        <v>1379226</v>
      </c>
      <c r="DY167" s="15">
        <f ca="1">_xll.DBRW($B$3,$R$37,$R$38,$R$40,$R$41,$R$42,$Q167,DY$2,DY$4,DY$3)</f>
        <v>1808592</v>
      </c>
      <c r="DZ167" s="15">
        <f ca="1">DP167-DU167</f>
        <v>7.3407589827136022E-2</v>
      </c>
      <c r="EA167" s="15">
        <f ca="1">DQ167-DV167</f>
        <v>-1.7866419854984938E-2</v>
      </c>
      <c r="EB167" s="15">
        <f ca="1">DR167-DW167</f>
        <v>-1.33701329024003E-2</v>
      </c>
      <c r="EC167" s="15">
        <f ca="1">IF(AND(DS167&lt;&gt;0,DX167&lt;&gt;0),-1*DZ167*DS167,0)</f>
        <v>-94222.899183339061</v>
      </c>
      <c r="ED167" s="15">
        <f ca="1">IF(AND(DS167&lt;&gt;0,DX167&lt;&gt;0,DT167&lt;&gt;0,DY167&lt;&gt;0),EA167/DV167*$AB167,)</f>
        <v>20185.762059367113</v>
      </c>
      <c r="EE167" s="15">
        <f ca="1">IF(AND(DT167&lt;&gt;0,DY167&lt;&gt;0),EB167*DL167*DT167,)</f>
        <v>-3042.122446429295</v>
      </c>
      <c r="EF167" s="15">
        <f ca="1">IF(AND(DS167&lt;&gt;0,DX167&lt;&gt;0,DT167&lt;&gt;0,DY167&lt;&gt;0),$AL167-EC167-ED167-EE167-EI167,)</f>
        <v>-1498.7412212026029</v>
      </c>
      <c r="EG167" s="15">
        <f ca="1">IF(OR(DS167=0,DX167=0,DT167=0,DY167=0),$AL167-EC167-ED167-EE167-EI167,)</f>
        <v>0</v>
      </c>
      <c r="EH167" s="15">
        <f ca="1">SUM(EC167:EG167)</f>
        <v>-78578.000791603845</v>
      </c>
      <c r="EI167" s="15">
        <f ca="1">IF($V167&lt;&gt;0,IF($V167&gt;0,$W167/$V167,-$W167/$V167))*$AG167</f>
        <v>41549.880791603966</v>
      </c>
      <c r="EJ167" s="15">
        <f ca="1">SUM(EH167:EI167)</f>
        <v>-37028.119999999879</v>
      </c>
      <c r="EK167" s="16">
        <f ca="1">_xll.DBRW($B$3,$R$37,$R$38,$R$40,$R$41,$R$42,$Q167,EK$2,EK$4,EK$3)</f>
        <v>0.17680933450280348</v>
      </c>
      <c r="EL167" s="16">
        <f ca="1">_xll.DBRW($B$3,$R$37,$R$38,$R$40,$R$41,$R$42,$Q167,EL$2,EL$4,EL$3)</f>
        <v>0.16503794569141189</v>
      </c>
      <c r="EM167" s="17">
        <f ca="1">-(EK167-EL167)*100</f>
        <v>-1.1771388811391588</v>
      </c>
      <c r="EN167" s="14">
        <f ca="1">$AC167-$AH167-FH167</f>
        <v>-76825.564848056223</v>
      </c>
      <c r="EO167" s="15">
        <f ca="1">_xll.DBRW($B$3,$R$37,$R$38,$R$40,$R$41,$R$42,$Q167,EO$2,EO$4,EO$3)</f>
        <v>0.66952479836335044</v>
      </c>
      <c r="EP167" s="15">
        <f ca="1">_xll.DBRW($B$3,$R$37,$R$38,$R$40,$R$41,$R$42,$Q167,EP$2,EP$4,EP$3)</f>
        <v>1</v>
      </c>
      <c r="EQ167" s="15">
        <f ca="1">_xll.DBRW($B$3,$R$37,$R$38,$R$40,$R$41,$R$42,$Q167,EQ$2,EQ$4,EQ$3)</f>
        <v>3.7867050415979846</v>
      </c>
      <c r="ER167" s="15">
        <f ca="1">_xll.DBRW($B$3,$R$37,$R$38,$R$40,$R$41,$R$42,$Q167,ER$2,ER$4,ER$3)</f>
        <v>1723521</v>
      </c>
      <c r="ES167" s="15">
        <f ca="1">_xll.DBRW($B$3,$R$37,$R$38,$R$40,$R$41,$R$42,$Q167,ES$2,ES$4,ES$3)</f>
        <v>1723521</v>
      </c>
      <c r="ET167" s="15">
        <f ca="1">_xll.DBRW($B$3,$R$37,$R$38,$R$40,$R$41,$R$42,$Q167,ET$2,ET$4,ET$3)</f>
        <v>0.6271566002724771</v>
      </c>
      <c r="EU167" s="15">
        <f ca="1">_xll.DBRW($B$3,$R$37,$R$38,$R$40,$R$41,$R$42,$Q167,EU$2,EU$4,EU$3)</f>
        <v>1</v>
      </c>
      <c r="EV167" s="15">
        <f ca="1">_xll.DBRW($B$3,$R$37,$R$38,$R$40,$R$41,$R$42,$Q167,EV$2,EV$4,EV$3)</f>
        <v>3.8000751745003849</v>
      </c>
      <c r="EW167" s="15">
        <f ca="1">_xll.DBRW($B$3,$R$37,$R$38,$R$40,$R$41,$R$42,$Q167,EW$2,EW$4,EW$3)</f>
        <v>1808592</v>
      </c>
      <c r="EX167" s="15">
        <f ca="1">_xll.DBRW($B$3,$R$37,$R$38,$R$40,$R$41,$R$42,$Q167,EX$2,EX$4,EX$3)</f>
        <v>1808592</v>
      </c>
      <c r="EY167" s="15">
        <f ca="1">EO167-ET167</f>
        <v>4.2368198090873332E-2</v>
      </c>
      <c r="EZ167" s="15">
        <f ca="1">EP167-EU167</f>
        <v>0</v>
      </c>
      <c r="FA167" s="15">
        <f ca="1">EQ167-EV167</f>
        <v>-1.33701329024003E-2</v>
      </c>
      <c r="FB167" s="15">
        <f ca="1">IF(AND(ER167&lt;&gt;0,EW167&lt;&gt;0),-1*EY167*ER167,0)</f>
        <v>-73022.479141780103</v>
      </c>
      <c r="FC167" s="15">
        <f ca="1">IF(AND(ER167&lt;&gt;0,EW167&lt;&gt;0,ES167&lt;&gt;0,EX167&lt;&gt;0),EZ167/EU167*$AC167,)</f>
        <v>0</v>
      </c>
      <c r="FD167" s="15">
        <f ca="1">IF(AND(ES167&lt;&gt;0,EX167&lt;&gt;0),FA167*EK167*ES167,)</f>
        <v>-4074.3421154851058</v>
      </c>
      <c r="FE167" s="15">
        <f ca="1">IF(AND(ER167&lt;&gt;0,EW167&lt;&gt;0,ES167&lt;&gt;0,EX167&lt;&gt;0),$AM167-FB167-FC167-FD167-FH167,)</f>
        <v>271.25640920898877</v>
      </c>
      <c r="FF167" s="15">
        <f ca="1">IF(OR(ER167=0,EW167=0,ES167=0,EX167=0),$AM167-FB167-FC167-FD167-FH167,)</f>
        <v>0</v>
      </c>
      <c r="FG167" s="15">
        <f ca="1">SUM(FB167:FF167)</f>
        <v>-76825.564848056223</v>
      </c>
      <c r="FH167" s="15">
        <f ca="1">IF($V167&lt;&gt;0,IF($V167&gt;0,$W167/$V167,-$W167/$V167))*$AH167</f>
        <v>57155.924848055394</v>
      </c>
      <c r="FI167" s="15">
        <f ca="1">SUM(FG167:FH167)</f>
        <v>-19669.640000000829</v>
      </c>
      <c r="FJ167" s="20"/>
      <c r="FK167" s="85">
        <f ca="1">BL167+CK167+DJ167+EI167+FH167</f>
        <v>320031.74951736309</v>
      </c>
      <c r="FL167" s="21"/>
      <c r="FM167" s="22"/>
      <c r="FN167" s="104">
        <f ca="1">_xll.DBRW($B$3,$R$37,$R$38,$R$40,$R$41,$R$42,$Q167,FN$2,FN$4,FN$3)</f>
        <v>498541.72000000061</v>
      </c>
      <c r="FO167" s="105">
        <f ca="1">IF(U167&lt;&gt;0,FN167/U167,0)</f>
        <v>7.6387702927100162E-2</v>
      </c>
      <c r="FP167" s="104">
        <f ca="1">_xll.DBRW($B$3,$R$37,$R$38,$R$40,$R$41,$R$42,$Q167,FP$2,FP$4,FP$3)</f>
        <v>521693.44307440071</v>
      </c>
      <c r="FQ167" s="105">
        <f ca="1">IF(V167&lt;&gt;0,FP167/V167,0)</f>
        <v>7.5907132343934314E-2</v>
      </c>
      <c r="FR167" s="86">
        <f ca="1">FN167-FP167</f>
        <v>-23151.723074400099</v>
      </c>
      <c r="FS167" s="103">
        <f ca="1">(FO167-FQ167)*100</f>
        <v>4.8057058316584855E-2</v>
      </c>
      <c r="FT167" s="23"/>
      <c r="FV167" s="37"/>
      <c r="FW167" s="37"/>
      <c r="FX167" s="37"/>
      <c r="FY167" s="37"/>
      <c r="FZ167" s="37"/>
      <c r="GA167" s="37"/>
      <c r="GB167" s="37"/>
      <c r="GC167" s="37"/>
      <c r="GD167" s="37"/>
      <c r="GE167" s="37"/>
      <c r="GF167" s="37"/>
      <c r="GG167" s="37"/>
      <c r="GH167" s="37"/>
    </row>
    <row r="168" spans="1:190" ht="15" hidden="1" customHeight="1" x14ac:dyDescent="0.25">
      <c r="A168">
        <f ca="1">IF(ROW()=ROW($A$60),0,1)</f>
        <v>1</v>
      </c>
      <c r="D168" s="30"/>
      <c r="E168" s="30"/>
      <c r="F168" s="30">
        <f ca="1">IF(A168&lt;&gt;0,IF((AO168+BN168+CM168+DL168+EK168)&lt;&gt;0,ROUND((1-(AO168+BN168+CM168+DL168+EK168))-FO168,5),"VERIF. ELIGIBILITE PMM"),"CHECK "&amp;D153)</f>
        <v>0</v>
      </c>
      <c r="G168" s="30"/>
      <c r="H168" s="30"/>
      <c r="I168" s="30"/>
      <c r="J168" s="30">
        <f ca="1">IF(A168&lt;&gt;0,IF((AP168+BO168+CN168+DM168+EL168)&lt;&gt;0,ROUND((1-(AP168+BO168+CN168+DM168+EL168))-FQ168,5),"VERIF. ELIGIBILITE PMM"),"CHECK "&amp;D154)</f>
        <v>0</v>
      </c>
      <c r="K168" s="30">
        <f ca="1">IF(A168&lt;&gt;0,ROUND(W168+AR168+BQ168+CP168+DO168+EN168+FK168-FR168,5),"CHECK ")</f>
        <v>0</v>
      </c>
      <c r="L168" s="4"/>
      <c r="M168" s="9"/>
      <c r="N168" s="10"/>
      <c r="O168" s="9"/>
      <c r="P168" s="11"/>
      <c r="Q168" s="130" t="s">
        <v>129</v>
      </c>
      <c r="R168" s="130"/>
      <c r="S168" s="12"/>
      <c r="T168" s="13"/>
      <c r="U168" s="84">
        <f ca="1">_xll.DBRW($B$3,$R$37,$R$38,$R$40,$R$41,$R$42,$Q168,U$2,U$4,U$3)</f>
        <v>6036086.8400000017</v>
      </c>
      <c r="V168" s="84">
        <f ca="1">_xll.DBRW($B$3,$R$37,$R$38,$R$40,$R$41,$R$42,$Q168,V$2,V$4,V$3)</f>
        <v>6378092.6512924703</v>
      </c>
      <c r="W168" s="85">
        <f ca="1">U168-V168</f>
        <v>-342005.81129246857</v>
      </c>
      <c r="X168" s="106">
        <f ca="1">IF(V168&lt;&gt;0,W168/V168,0)</f>
        <v>-5.3621957219947843E-2</v>
      </c>
      <c r="Y168" s="15">
        <f ca="1">_xll.DBRW($B$3,$R$37,$R$38,$R$40,$R$41,$R$42,$Q168,Y$2,Y$4,Y$3)</f>
        <v>-2360500.5800000005</v>
      </c>
      <c r="Z168" s="15">
        <f ca="1">_xll.DBRW($B$3,$R$37,$R$38,$R$40,$R$41,$R$42,$Q168,Z$2,Z$4,Z$3)</f>
        <v>-629405.74000000011</v>
      </c>
      <c r="AA168" s="15">
        <f ca="1">_xll.DBRW($B$3,$R$37,$R$38,$R$40,$R$41,$R$42,$Q168,AA$2,AA$4,AA$3)</f>
        <v>-733281.02</v>
      </c>
      <c r="AB168" s="15">
        <f ca="1">_xll.DBRW($B$3,$R$37,$R$38,$R$40,$R$41,$R$42,$Q168,AB$2,AB$4,AB$3)</f>
        <v>-321098.28000000003</v>
      </c>
      <c r="AC168" s="15">
        <f ca="1">_xll.DBRW($B$3,$R$37,$R$38,$R$40,$R$41,$R$42,$Q168,AC$2,AC$4,AC$3)</f>
        <v>-859066.43</v>
      </c>
      <c r="AD168" s="15">
        <f ca="1">_xll.DBRW($B$3,$R$37,$R$38,$R$40,$R$41,$R$42,$Q168,AD$2,AD$4,AD$3)</f>
        <v>-2478990.4160333835</v>
      </c>
      <c r="AE168" s="15">
        <f ca="1">_xll.DBRW($B$3,$R$37,$R$38,$R$40,$R$41,$R$42,$Q168,AE$2,AE$4,AE$3)</f>
        <v>-771709.54070659401</v>
      </c>
      <c r="AF168" s="15">
        <f ca="1">_xll.DBRW($B$3,$R$37,$R$38,$R$40,$R$41,$R$42,$Q168,AF$2,AF$4,AF$3)</f>
        <v>-732594.34330399614</v>
      </c>
      <c r="AG168" s="15">
        <f ca="1">_xll.DBRW($B$3,$R$37,$R$38,$R$40,$R$41,$R$42,$Q168,AG$2,AG$4,AG$3)</f>
        <v>-358189.0199999999</v>
      </c>
      <c r="AH168" s="15">
        <f ca="1">_xll.DBRW($B$3,$R$37,$R$38,$R$40,$R$41,$R$42,$Q168,AH$2,AH$4,AH$3)</f>
        <v>-949189.70370899129</v>
      </c>
      <c r="AI168" s="15">
        <f ca="1">Y168-AD168</f>
        <v>118489.83603338292</v>
      </c>
      <c r="AJ168" s="15">
        <f ca="1">Z168-AE168</f>
        <v>142303.8007065939</v>
      </c>
      <c r="AK168" s="15">
        <f ca="1">AA168-AF168</f>
        <v>-686.67669600388035</v>
      </c>
      <c r="AL168" s="15">
        <f ca="1">AB168-AG168</f>
        <v>37090.739999999874</v>
      </c>
      <c r="AM168" s="15">
        <f ca="1">AC168-AH168</f>
        <v>90123.273708991241</v>
      </c>
      <c r="AN168" s="20"/>
      <c r="AO168" s="16">
        <f ca="1">_xll.DBRW($B$3,$R$37,$R$38,$R$40,$R$41,$R$42,$Q168,AO$2,AO$4,AO$3)</f>
        <v>0.39106471503315887</v>
      </c>
      <c r="AP168" s="16">
        <f ca="1">_xll.DBRW($B$3,$R$37,$R$38,$R$40,$R$41,$R$42,$Q168,AP$2,AP$4,AP$3)</f>
        <v>0.3886726881477704</v>
      </c>
      <c r="AQ168" s="17">
        <f ca="1">-(AO168-AP168)*100</f>
        <v>-0.23920268853884763</v>
      </c>
      <c r="AR168" s="14">
        <f ca="1">$Y168-$AD168-BL168</f>
        <v>-14438.482003819867</v>
      </c>
      <c r="AS168" s="18">
        <f ca="1">_xll.DBRW($B$3,$R$37,$R$38,$R$40,$R$41,$R$42,$Q168,AS$2,AS$4,AS$3)</f>
        <v>27.757532690498589</v>
      </c>
      <c r="AT168" s="19">
        <f ca="1">_xll.DBRW($B$3,$R$37,$R$38,$R$40,$R$41,$R$42,$Q168,AT$2,AT$4,AT$3)</f>
        <v>4.7014881227163588E-2</v>
      </c>
      <c r="AU168" s="18">
        <f ca="1">_xll.DBRW($B$3,$R$37,$R$38,$R$40,$R$41,$R$42,$Q168,AU$2,AU$4,AU$3)</f>
        <v>3.3370873219596087</v>
      </c>
      <c r="AV168" s="15">
        <f ca="1">_xll.DBRW($B$3,$R$37,$R$38,$R$40,$R$41,$R$42,$Q168,AV$2,AV$4,AV$3)</f>
        <v>85040</v>
      </c>
      <c r="AW168" s="15">
        <f ca="1">_xll.DBRW($B$3,$R$37,$R$38,$R$40,$R$41,$R$42,$Q168,AW$2,AW$4,AW$3)</f>
        <v>1808789</v>
      </c>
      <c r="AX168" s="18">
        <f ca="1">_xll.DBRW($B$3,$R$37,$R$38,$R$40,$R$41,$R$42,$Q168,AX$2,AX$4,AX$3)</f>
        <v>24.639725036237966</v>
      </c>
      <c r="AY168" s="19">
        <f ca="1">_xll.DBRW($B$3,$R$37,$R$38,$R$40,$R$41,$R$42,$Q168,AY$2,AY$4,AY$3)</f>
        <v>4.6958871166208248E-2</v>
      </c>
      <c r="AZ168" s="18">
        <f ca="1">_xll.DBRW($B$3,$R$37,$R$38,$R$40,$R$41,$R$42,$Q168,AZ$2,AZ$4,AZ$3)</f>
        <v>2.9769358867520719</v>
      </c>
      <c r="BA168" s="15">
        <f ca="1">_xll.DBRW($B$3,$R$37,$R$38,$R$40,$R$41,$R$42,$Q168,BA$2,BA$4,BA$3)</f>
        <v>100609.5</v>
      </c>
      <c r="BB168" s="15">
        <f ca="1">_xll.DBRW($B$3,$R$37,$R$38,$R$40,$R$41,$R$42,$Q168,BB$2,BB$4,BB$3)</f>
        <v>2142502.5240470199</v>
      </c>
      <c r="BC168" s="18">
        <f ca="1">AS168-AX168</f>
        <v>3.1178076542606235</v>
      </c>
      <c r="BD168" s="18">
        <f ca="1">AT168-AY168</f>
        <v>5.6010060955340168E-5</v>
      </c>
      <c r="BE168" s="18">
        <f ca="1">AU168-AZ168</f>
        <v>0.36015143520753679</v>
      </c>
      <c r="BF168" s="15">
        <f ca="1">IF(AND(AV168&lt;&gt;0,BA168&lt;&gt;0),-1*BC168*AV168,0)</f>
        <v>-265138.36291832343</v>
      </c>
      <c r="BG168" s="15">
        <f ca="1">IF(AND(AV168&lt;&gt;0,BA168&lt;&gt;0,AW168&lt;&gt;0,BB168&lt;&gt;0),BD168/AY168*$Y168,)</f>
        <v>-2815.4803999218761</v>
      </c>
      <c r="BH168" s="15">
        <f ca="1">IF(AND(AW168&lt;&gt;0,BB168&lt;&gt;0),BE168*AO168*AW168,)</f>
        <v>254754.39797481959</v>
      </c>
      <c r="BI168" s="15">
        <f ca="1">IF(AND(AV168&lt;&gt;0,BA168&lt;&gt;0,AW168&lt;&gt;0,BB168&lt;&gt;0),$AI168-BF168-BG168-BH168-BL168,)</f>
        <v>-1239.0366603941366</v>
      </c>
      <c r="BJ168" s="15">
        <f ca="1">IF(OR(AV168=0,BA168=0,AW168=0,BB168=0),$AI168-BF168-BG168-BH168-BL168,)</f>
        <v>0</v>
      </c>
      <c r="BK168" s="15">
        <f ca="1">SUM(BF168:BJ168)</f>
        <v>-14438.482003819867</v>
      </c>
      <c r="BL168" s="15">
        <f ca="1">IF($V168&lt;&gt;0,IF($V168&gt;0,$W168/$V168,-$W168/$V168))*$AD168</f>
        <v>132928.31803720279</v>
      </c>
      <c r="BM168" s="15">
        <f ca="1">SUM(BK168:BL168)</f>
        <v>118489.83603338292</v>
      </c>
      <c r="BN168" s="16">
        <f ca="1">_xll.DBRW($B$3,$R$37,$R$38,$R$40,$R$41,$R$42,$Q168,BN$2,BN$4,BN$3)</f>
        <v>0.10427380464923863</v>
      </c>
      <c r="BO168" s="16">
        <f ca="1">_xll.DBRW($B$3,$R$37,$R$38,$R$40,$R$41,$R$42,$Q168,BO$2,BO$4,BO$3)</f>
        <v>0.12099378025658086</v>
      </c>
      <c r="BP168" s="17">
        <f ca="1">-(BN168-BO168)*100</f>
        <v>1.671997560734223</v>
      </c>
      <c r="BQ168" s="14">
        <f ca="1">$Z168-$AE168-CK168</f>
        <v>100923.22472859932</v>
      </c>
      <c r="BR168" s="15">
        <f ca="1">_xll.DBRW($B$3,$R$37,$R$38,$R$40,$R$41,$R$42,$Q168,BR$2,BR$4,BR$3)</f>
        <v>0.34797079150746713</v>
      </c>
      <c r="BS168" s="15">
        <f ca="1">_xll.DBRW($B$3,$R$37,$R$38,$R$40,$R$41,$R$42,$Q168,BS$2,BS$4,BS$3)</f>
        <v>1</v>
      </c>
      <c r="BT168" s="15">
        <f ca="1">_xll.DBRW($B$3,$R$37,$R$38,$R$40,$R$41,$R$42,$Q168,BT$2,BT$4,BT$3)</f>
        <v>3.3370873219596087</v>
      </c>
      <c r="BU168" s="15">
        <f ca="1">_xll.DBRW($B$3,$R$37,$R$38,$R$40,$R$41,$R$42,$Q168,BU$2,BU$4,BU$3)</f>
        <v>1808789</v>
      </c>
      <c r="BV168" s="15">
        <f ca="1">_xll.DBRW($B$3,$R$37,$R$38,$R$40,$R$41,$R$42,$Q168,BV$2,BV$4,BV$3)</f>
        <v>1808789</v>
      </c>
      <c r="BW168" s="15">
        <f ca="1">_xll.DBRW($B$3,$R$37,$R$38,$R$40,$R$41,$R$42,$Q168,BW$2,BW$4,BW$3)</f>
        <v>0.36019072651960987</v>
      </c>
      <c r="BX168" s="15">
        <f ca="1">_xll.DBRW($B$3,$R$37,$R$38,$R$40,$R$41,$R$42,$Q168,BX$2,BX$4,BX$3)</f>
        <v>1</v>
      </c>
      <c r="BY168" s="15">
        <f ca="1">_xll.DBRW($B$3,$R$37,$R$38,$R$40,$R$41,$R$42,$Q168,BY$2,BY$4,BY$3)</f>
        <v>2.9769358867520719</v>
      </c>
      <c r="BZ168" s="15">
        <f ca="1">_xll.DBRW($B$3,$R$37,$R$38,$R$40,$R$41,$R$42,$Q168,BZ$2,BZ$4,BZ$3)</f>
        <v>2142502.5240470199</v>
      </c>
      <c r="CA168" s="15">
        <f ca="1">_xll.DBRW($B$3,$R$37,$R$38,$R$40,$R$41,$R$42,$Q168,CA$2,CA$4,CA$3)</f>
        <v>2142502.5240470199</v>
      </c>
      <c r="CB168" s="15">
        <f ca="1">BR168-BW168</f>
        <v>-1.2219935012142746E-2</v>
      </c>
      <c r="CC168" s="15">
        <f ca="1">BS168-BX168</f>
        <v>0</v>
      </c>
      <c r="CD168" s="15">
        <f ca="1">BT168-BY168</f>
        <v>0.36015143520753679</v>
      </c>
      <c r="CE168" s="15">
        <f ca="1">IF(AND(BU168&lt;&gt;0,BZ168&lt;&gt;0),-1*CB168*BU168,0)</f>
        <v>22103.284030678667</v>
      </c>
      <c r="CF168" s="15">
        <f ca="1">IF(AND(BU168&lt;&gt;0,BZ168&lt;&gt;0,BV168&lt;&gt;0,CA168&lt;&gt;0),CC168/BX168*$Z168,)</f>
        <v>0</v>
      </c>
      <c r="CG168" s="15">
        <f ca="1">IF(AND(BV168&lt;&gt;0,CA168&lt;&gt;0),CD168*BN168*BV168,)</f>
        <v>67927.913991699083</v>
      </c>
      <c r="CH168" s="15">
        <f ca="1">IF(AND(BU168&lt;&gt;0,BZ168&lt;&gt;0,BV168&lt;&gt;0,CA168&lt;&gt;0),$AJ168-CE168-CF168-CG168-CK168,)</f>
        <v>10892.026706221572</v>
      </c>
      <c r="CI168" s="15">
        <f ca="1">IF(OR(BU168=0,BZ168=0,BV168=0,CA168=0),$AJ168-CE168-CF168-CG168-CK168,)</f>
        <v>0</v>
      </c>
      <c r="CJ168" s="15">
        <f ca="1">SUM(CE168:CI168)</f>
        <v>100923.22472859932</v>
      </c>
      <c r="CK168" s="15">
        <f ca="1">IF($V168&lt;&gt;0,IF($V168&gt;0,$W168/$V168,-$W168/$V168))*$AE168</f>
        <v>41380.57597799458</v>
      </c>
      <c r="CL168" s="15">
        <f ca="1">SUM(CJ168:CK168)</f>
        <v>142303.8007065939</v>
      </c>
      <c r="CM168" s="16">
        <f ca="1">_xll.DBRW($B$3,$R$37,$R$38,$R$40,$R$41,$R$42,$Q168,CM$2,CM$4,CM$3)</f>
        <v>0.12148284798367814</v>
      </c>
      <c r="CN168" s="16">
        <f ca="1">_xll.DBRW($B$3,$R$37,$R$38,$R$40,$R$41,$R$42,$Q168,CN$2,CN$4,CN$3)</f>
        <v>0.11486103814367479</v>
      </c>
      <c r="CO168" s="17">
        <f ca="1">-(CM168-CN168)*100</f>
        <v>-0.66218098400033509</v>
      </c>
      <c r="CP168" s="14">
        <f ca="1">$AA168-$AF168-DJ168</f>
        <v>-39969.819232226546</v>
      </c>
      <c r="CQ168" s="15">
        <f ca="1">_xll.DBRW($B$3,$R$37,$R$38,$R$40,$R$41,$R$42,$Q168,CQ$2,CQ$4,CQ$3)</f>
        <v>1.1629081226469256</v>
      </c>
      <c r="CR168" s="15">
        <f ca="1">_xll.DBRW($B$3,$R$37,$R$38,$R$40,$R$41,$R$42,$Q168,CR$2,CR$4,CR$3)</f>
        <v>0.3486078254567006</v>
      </c>
      <c r="CS168" s="15">
        <f ca="1">_xll.DBRW($B$3,$R$37,$R$38,$R$40,$R$41,$R$42,$Q168,CS$2,CS$4,CS$3)</f>
        <v>3.3370873219596087</v>
      </c>
      <c r="CT168" s="15">
        <f ca="1">_xll.DBRW($B$3,$R$37,$R$38,$R$40,$R$41,$R$42,$Q168,CT$2,CT$4,CT$3)</f>
        <v>630558</v>
      </c>
      <c r="CU168" s="15">
        <f ca="1">_xll.DBRW($B$3,$R$37,$R$38,$R$40,$R$41,$R$42,$Q168,CU$2,CU$4,CU$3)</f>
        <v>1808789</v>
      </c>
      <c r="CV168" s="15">
        <f ca="1">_xll.DBRW($B$3,$R$37,$R$38,$R$40,$R$41,$R$42,$Q168,CV$2,CV$4,CV$3)</f>
        <v>0.96189999999999898</v>
      </c>
      <c r="CW168" s="15">
        <f ca="1">_xll.DBRW($B$3,$R$37,$R$38,$R$40,$R$41,$R$42,$Q168,CW$2,CW$4,CW$3)</f>
        <v>0.3554776447026764</v>
      </c>
      <c r="CX168" s="15">
        <f ca="1">_xll.DBRW($B$3,$R$37,$R$38,$R$40,$R$41,$R$42,$Q168,CX$2,CX$4,CX$3)</f>
        <v>2.9769358867520719</v>
      </c>
      <c r="CY168" s="15">
        <f ca="1">_xll.DBRW($B$3,$R$37,$R$38,$R$40,$R$41,$R$42,$Q168,CY$2,CY$4,CY$3)</f>
        <v>761611.75101777399</v>
      </c>
      <c r="CZ168" s="15">
        <f ca="1">_xll.DBRW($B$3,$R$37,$R$38,$R$40,$R$41,$R$42,$Q168,CZ$2,CZ$4,CZ$3)</f>
        <v>2142502.5240470199</v>
      </c>
      <c r="DA168" s="15">
        <f ca="1">CQ168-CV168</f>
        <v>0.20100812264692658</v>
      </c>
      <c r="DB168" s="15">
        <f ca="1">CR168-CW168</f>
        <v>-6.8698192459757945E-3</v>
      </c>
      <c r="DC168" s="15">
        <f ca="1">CS168-CX168</f>
        <v>0.36015143520753679</v>
      </c>
      <c r="DD168" s="15">
        <f ca="1">IF(AND(CT168&lt;&gt;0,CY168&lt;&gt;0),-1*DA168*CT168,0)</f>
        <v>-126747.27980000073</v>
      </c>
      <c r="DE168" s="15">
        <f ca="1">IF(AND(CT168&lt;&gt;0,CY168&lt;&gt;0,CU168&lt;&gt;0,CZ168&lt;&gt;0),DB168/CW168*$AA168,)</f>
        <v>14171.096660995836</v>
      </c>
      <c r="DF168" s="15">
        <f ca="1">IF(AND(CU168&lt;&gt;0,CZ168&lt;&gt;0),DC168*CM168*CU168,)</f>
        <v>79138.537977593558</v>
      </c>
      <c r="DG168" s="15">
        <f ca="1">IF(AND(CT168&lt;&gt;0,CY168&lt;&gt;0,CU168&lt;&gt;0,CZ168&lt;&gt;0),$AK168-DD168-DE168-DF168-DJ168,)</f>
        <v>-6532.1740708152138</v>
      </c>
      <c r="DH168" s="15">
        <f ca="1">IF(OR(CT168=0,CY168=0,CU168=0,CZ168=0),$AK168-DD168-DE168-DF168-DJ168,)</f>
        <v>0</v>
      </c>
      <c r="DI168" s="15">
        <f ca="1">SUM(DD168:DH168)</f>
        <v>-39969.819232226546</v>
      </c>
      <c r="DJ168" s="15">
        <f ca="1">IF($V168&lt;&gt;0,IF($V168&gt;0,$W168/$V168,-$W168/$V168))*$AF168</f>
        <v>39283.142536222666</v>
      </c>
      <c r="DK168" s="15">
        <f ca="1">SUM(DI168:DJ168)</f>
        <v>-686.67669600388035</v>
      </c>
      <c r="DL168" s="16">
        <f ca="1">_xll.DBRW($B$3,$R$37,$R$38,$R$40,$R$41,$R$42,$Q168,DL$2,DL$4,DL$3)</f>
        <v>5.3196431481426477E-2</v>
      </c>
      <c r="DM168" s="16">
        <f ca="1">_xll.DBRW($B$3,$R$37,$R$38,$R$40,$R$41,$R$42,$Q168,DM$2,DM$4,DM$3)</f>
        <v>5.6159268857189762E-2</v>
      </c>
      <c r="DN168" s="17">
        <f ca="1">-(DL168-DM168)*100</f>
        <v>0.29628373757632842</v>
      </c>
      <c r="DO168" s="14">
        <f ca="1">$AB168-$AG168-EI168</f>
        <v>17883.943692904839</v>
      </c>
      <c r="DP168" s="15">
        <f ca="1">_xll.DBRW($B$3,$R$37,$R$38,$R$40,$R$41,$R$42,$Q168,DP$2,DP$4,DP$3)</f>
        <v>0.22409559043676891</v>
      </c>
      <c r="DQ168" s="15">
        <f ca="1">_xll.DBRW($B$3,$R$37,$R$38,$R$40,$R$41,$R$42,$Q168,DQ$2,DQ$4,DQ$3)</f>
        <v>0.79216702445669451</v>
      </c>
      <c r="DR168" s="15">
        <f ca="1">_xll.DBRW($B$3,$R$37,$R$38,$R$40,$R$41,$R$42,$Q168,DR$2,DR$4,DR$3)</f>
        <v>3.3370873219596087</v>
      </c>
      <c r="DS168" s="15">
        <f ca="1">_xll.DBRW($B$3,$R$37,$R$38,$R$40,$R$41,$R$42,$Q168,DS$2,DS$4,DS$3)</f>
        <v>1432863</v>
      </c>
      <c r="DT168" s="15">
        <f ca="1">_xll.DBRW($B$3,$R$37,$R$38,$R$40,$R$41,$R$42,$Q168,DT$2,DT$4,DT$3)</f>
        <v>1808789</v>
      </c>
      <c r="DU168" s="15">
        <f ca="1">_xll.DBRW($B$3,$R$37,$R$38,$R$40,$R$41,$R$42,$Q168,DU$2,DU$4,DU$3)</f>
        <v>0.21577651807228912</v>
      </c>
      <c r="DV168" s="15">
        <f ca="1">_xll.DBRW($B$3,$R$37,$R$38,$R$40,$R$41,$R$42,$Q168,DV$2,DV$4,DV$3)</f>
        <v>0.77479488652568296</v>
      </c>
      <c r="DW168" s="15">
        <f ca="1">_xll.DBRW($B$3,$R$37,$R$38,$R$40,$R$41,$R$42,$Q168,DW$2,DW$4,DW$3)</f>
        <v>2.9769358867520719</v>
      </c>
      <c r="DX168" s="15">
        <f ca="1">_xll.DBRW($B$3,$R$37,$R$38,$R$40,$R$41,$R$42,$Q168,DX$2,DX$4,DX$3)</f>
        <v>1660000</v>
      </c>
      <c r="DY168" s="15">
        <f ca="1">_xll.DBRW($B$3,$R$37,$R$38,$R$40,$R$41,$R$42,$Q168,DY$2,DY$4,DY$3)</f>
        <v>2142502.5240470199</v>
      </c>
      <c r="DZ168" s="15">
        <f ca="1">DP168-DU168</f>
        <v>8.3190723644797904E-3</v>
      </c>
      <c r="EA168" s="15">
        <f ca="1">DQ168-DV168</f>
        <v>1.7372137931011555E-2</v>
      </c>
      <c r="EB168" s="15">
        <f ca="1">DR168-DW168</f>
        <v>0.36015143520753679</v>
      </c>
      <c r="EC168" s="15">
        <f ca="1">IF(AND(DS168&lt;&gt;0,DX168&lt;&gt;0),-1*DZ168*DS168,0)</f>
        <v>-11920.090985385606</v>
      </c>
      <c r="ED168" s="15">
        <f ca="1">IF(AND(DS168&lt;&gt;0,DX168&lt;&gt;0,DT168&lt;&gt;0,DY168&lt;&gt;0),EA168/DV168*$AB168,)</f>
        <v>-7199.5359114772164</v>
      </c>
      <c r="EE168" s="15">
        <f ca="1">IF(AND(DT168&lt;&gt;0,DY168&lt;&gt;0),EB168*DL168*DT168,)</f>
        <v>34654.174502321046</v>
      </c>
      <c r="EF168" s="15">
        <f ca="1">IF(AND(DS168&lt;&gt;0,DX168&lt;&gt;0,DT168&lt;&gt;0,DY168&lt;&gt;0),$AL168-EC168-ED168-EE168-EI168,)</f>
        <v>2349.3960874466138</v>
      </c>
      <c r="EG168" s="15">
        <f ca="1">IF(OR(DS168=0,DX168=0,DT168=0,DY168=0),$AL168-EC168-ED168-EE168-EI168,)</f>
        <v>0</v>
      </c>
      <c r="EH168" s="15">
        <f ca="1">SUM(EC168:EG168)</f>
        <v>17883.943692904839</v>
      </c>
      <c r="EI168" s="15">
        <f ca="1">IF($V168&lt;&gt;0,IF($V168&gt;0,$W168/$V168,-$W168/$V168))*$AG168</f>
        <v>19206.796307095035</v>
      </c>
      <c r="EJ168" s="15">
        <f ca="1">SUM(EH168:EI168)</f>
        <v>37090.739999999874</v>
      </c>
      <c r="EK168" s="16">
        <f ca="1">_xll.DBRW($B$3,$R$37,$R$38,$R$40,$R$41,$R$42,$Q168,EK$2,EK$4,EK$3)</f>
        <v>0.14232174797538205</v>
      </c>
      <c r="EL168" s="16">
        <f ca="1">_xll.DBRW($B$3,$R$37,$R$38,$R$40,$R$41,$R$42,$Q168,EL$2,EL$4,EL$3)</f>
        <v>0.14882030657184733</v>
      </c>
      <c r="EM168" s="17">
        <f ca="1">-(EK168-EL168)*100</f>
        <v>0.64985585964652814</v>
      </c>
      <c r="EN168" s="14">
        <f ca="1">$AC168-$AH168-FH168</f>
        <v>39225.864023092741</v>
      </c>
      <c r="EO168" s="15">
        <f ca="1">_xll.DBRW($B$3,$R$37,$R$38,$R$40,$R$41,$R$42,$Q168,EO$2,EO$4,EO$3)</f>
        <v>0.4749401008077781</v>
      </c>
      <c r="EP168" s="15">
        <f ca="1">_xll.DBRW($B$3,$R$37,$R$38,$R$40,$R$41,$R$42,$Q168,EP$2,EP$4,EP$3)</f>
        <v>1</v>
      </c>
      <c r="EQ168" s="15">
        <f ca="1">_xll.DBRW($B$3,$R$37,$R$38,$R$40,$R$41,$R$42,$Q168,EQ$2,EQ$4,EQ$3)</f>
        <v>3.3370873219596087</v>
      </c>
      <c r="ER168" s="15">
        <f ca="1">_xll.DBRW($B$3,$R$37,$R$38,$R$40,$R$41,$R$42,$Q168,ER$2,ER$4,ER$3)</f>
        <v>1808789</v>
      </c>
      <c r="ES168" s="15">
        <f ca="1">_xll.DBRW($B$3,$R$37,$R$38,$R$40,$R$41,$R$42,$Q168,ES$2,ES$4,ES$3)</f>
        <v>1808789</v>
      </c>
      <c r="ET168" s="15">
        <f ca="1">_xll.DBRW($B$3,$R$37,$R$38,$R$40,$R$41,$R$42,$Q168,ET$2,ET$4,ET$3)</f>
        <v>0.44302851131117749</v>
      </c>
      <c r="EU168" s="15">
        <f ca="1">_xll.DBRW($B$3,$R$37,$R$38,$R$40,$R$41,$R$42,$Q168,EU$2,EU$4,EU$3)</f>
        <v>1</v>
      </c>
      <c r="EV168" s="15">
        <f ca="1">_xll.DBRW($B$3,$R$37,$R$38,$R$40,$R$41,$R$42,$Q168,EV$2,EV$4,EV$3)</f>
        <v>2.9769358867520719</v>
      </c>
      <c r="EW168" s="15">
        <f ca="1">_xll.DBRW($B$3,$R$37,$R$38,$R$40,$R$41,$R$42,$Q168,EW$2,EW$4,EW$3)</f>
        <v>2142502.5240470199</v>
      </c>
      <c r="EX168" s="15">
        <f ca="1">_xll.DBRW($B$3,$R$37,$R$38,$R$40,$R$41,$R$42,$Q168,EX$2,EX$4,EX$3)</f>
        <v>2142502.5240470199</v>
      </c>
      <c r="EY168" s="15">
        <f ca="1">EO168-ET168</f>
        <v>3.1911589496600612E-2</v>
      </c>
      <c r="EZ168" s="15">
        <f ca="1">EP168-EU168</f>
        <v>0</v>
      </c>
      <c r="FA168" s="15">
        <f ca="1">EQ168-EV168</f>
        <v>0.36015143520753679</v>
      </c>
      <c r="FB168" s="15">
        <f ca="1">IF(AND(ER168&lt;&gt;0,EW168&lt;&gt;0),-1*EY168*ER168,0)</f>
        <v>-57721.332053966726</v>
      </c>
      <c r="FC168" s="15">
        <f ca="1">IF(AND(ER168&lt;&gt;0,EW168&lt;&gt;0,ES168&lt;&gt;0,EX168&lt;&gt;0),EZ168/EU168*$AC168,)</f>
        <v>0</v>
      </c>
      <c r="FD168" s="15">
        <f ca="1">IF(AND(ES168&lt;&gt;0,EX168&lt;&gt;0),FA168*EK168*ES168,)</f>
        <v>92713.788358835096</v>
      </c>
      <c r="FE168" s="15">
        <f ca="1">IF(AND(ER168&lt;&gt;0,EW168&lt;&gt;0,ES168&lt;&gt;0,EX168&lt;&gt;0),$AM168-FB168-FC168-FD168-FH168,)</f>
        <v>4233.4077182243782</v>
      </c>
      <c r="FF168" s="15">
        <f ca="1">IF(OR(ER168=0,EW168=0,ES168=0,EX168=0),$AM168-FB168-FC168-FD168-FH168,)</f>
        <v>0</v>
      </c>
      <c r="FG168" s="15">
        <f ca="1">SUM(FB168:FF168)</f>
        <v>39225.864023092749</v>
      </c>
      <c r="FH168" s="15">
        <f ca="1">IF($V168&lt;&gt;0,IF($V168&gt;0,$W168/$V168,-$W168/$V168))*$AH168</f>
        <v>50897.409685898499</v>
      </c>
      <c r="FI168" s="15">
        <f ca="1">SUM(FG168:FH168)</f>
        <v>90123.273708991241</v>
      </c>
      <c r="FJ168" s="20"/>
      <c r="FK168" s="85">
        <f ca="1">BL168+CK168+DJ168+EI168+FH168</f>
        <v>283696.24254441354</v>
      </c>
      <c r="FL168" s="21"/>
      <c r="FM168" s="22"/>
      <c r="FN168" s="104">
        <f ca="1">_xll.DBRW($B$3,$R$37,$R$38,$R$40,$R$41,$R$42,$Q168,FN$2,FN$4,FN$3)</f>
        <v>1132734.7900000007</v>
      </c>
      <c r="FO168" s="105">
        <f ca="1">IF(U168&lt;&gt;0,FN168/U168,0)</f>
        <v>0.18766045287711605</v>
      </c>
      <c r="FP168" s="104">
        <f ca="1">_xll.DBRW($B$3,$R$37,$R$38,$R$40,$R$41,$R$42,$Q168,FP$2,FP$4,FP$3)</f>
        <v>1087419.6275395022</v>
      </c>
      <c r="FQ168" s="105">
        <f ca="1">IF(V168&lt;&gt;0,FP168/V168,0)</f>
        <v>0.1704929180229367</v>
      </c>
      <c r="FR168" s="86">
        <f ca="1">FN168-FP168</f>
        <v>45315.162460498512</v>
      </c>
      <c r="FS168" s="103">
        <f ca="1">(FO168-FQ168)*100</f>
        <v>1.7167534854179349</v>
      </c>
      <c r="FT168" s="23"/>
      <c r="FV168" s="37"/>
      <c r="FW168" s="37"/>
      <c r="FX168" s="37"/>
      <c r="FY168" s="37"/>
      <c r="FZ168" s="37"/>
      <c r="GA168" s="37"/>
      <c r="GB168" s="37"/>
      <c r="GC168" s="37"/>
      <c r="GD168" s="37"/>
      <c r="GE168" s="37"/>
      <c r="GF168" s="37"/>
      <c r="GG168" s="37"/>
      <c r="GH168" s="37"/>
    </row>
    <row r="169" spans="1:190" ht="15" hidden="1" customHeight="1" x14ac:dyDescent="0.25">
      <c r="A169">
        <f ca="1">IF(ROW()=ROW($A$60),0,1)</f>
        <v>1</v>
      </c>
      <c r="D169" s="30"/>
      <c r="E169" s="30"/>
      <c r="F169" s="30">
        <f ca="1">IF(A169&lt;&gt;0,IF((AO169+BN169+CM169+DL169+EK169)&lt;&gt;0,ROUND((1-(AO169+BN169+CM169+DL169+EK169))-FO169,5),"VERIF. ELIGIBILITE PMM"),"CHECK "&amp;D154)</f>
        <v>0</v>
      </c>
      <c r="G169" s="30"/>
      <c r="H169" s="30"/>
      <c r="I169" s="30"/>
      <c r="J169" s="30">
        <f ca="1">IF(A169&lt;&gt;0,IF((AP169+BO169+CN169+DM169+EL169)&lt;&gt;0,ROUND((1-(AP169+BO169+CN169+DM169+EL169))-FQ169,5),"VERIF. ELIGIBILITE PMM"),"CHECK "&amp;D155)</f>
        <v>0</v>
      </c>
      <c r="K169" s="30">
        <f ca="1">IF(A169&lt;&gt;0,ROUND(W169+AR169+BQ169+CP169+DO169+EN169+FK169-FR169,5),"CHECK ")</f>
        <v>0</v>
      </c>
      <c r="L169" s="4"/>
      <c r="M169" s="9"/>
      <c r="N169" s="10"/>
      <c r="O169" s="9"/>
      <c r="P169" s="11"/>
      <c r="Q169" s="130" t="s">
        <v>358</v>
      </c>
      <c r="R169" s="130"/>
      <c r="S169" s="12"/>
      <c r="T169" s="13"/>
      <c r="U169" s="84">
        <f ca="1">_xll.DBRW($B$3,$R$37,$R$38,$R$40,$R$41,$R$42,$Q169,U$2,U$4,U$3)</f>
        <v>7696524.7999999989</v>
      </c>
      <c r="V169" s="84">
        <f ca="1">_xll.DBRW($B$3,$R$37,$R$38,$R$40,$R$41,$R$42,$Q169,V$2,V$4,V$3)</f>
        <v>8032053.9233333329</v>
      </c>
      <c r="W169" s="85">
        <f ca="1">U169-V169</f>
        <v>-335529.12333333399</v>
      </c>
      <c r="X169" s="106">
        <f ca="1">IF(V169&lt;&gt;0,W169/V169,0)</f>
        <v>-4.1773763788937331E-2</v>
      </c>
      <c r="Y169" s="15">
        <f ca="1">_xll.DBRW($B$3,$R$37,$R$38,$R$40,$R$41,$R$42,$Q169,Y$2,Y$4,Y$3)</f>
        <v>-3204341.95</v>
      </c>
      <c r="Z169" s="15">
        <f ca="1">_xll.DBRW($B$3,$R$37,$R$38,$R$40,$R$41,$R$42,$Q169,Z$2,Z$4,Z$3)</f>
        <v>-735624.16999999981</v>
      </c>
      <c r="AA169" s="15">
        <f ca="1">_xll.DBRW($B$3,$R$37,$R$38,$R$40,$R$41,$R$42,$Q169,AA$2,AA$4,AA$3)</f>
        <v>-1059024.6299999999</v>
      </c>
      <c r="AB169" s="15">
        <f ca="1">_xll.DBRW($B$3,$R$37,$R$38,$R$40,$R$41,$R$42,$Q169,AB$2,AB$4,AB$3)</f>
        <v>-1135616.73</v>
      </c>
      <c r="AC169" s="15">
        <f ca="1">_xll.DBRW($B$3,$R$37,$R$38,$R$40,$R$41,$R$42,$Q169,AC$2,AC$4,AC$3)</f>
        <v>-1621868.1999999986</v>
      </c>
      <c r="AD169" s="15">
        <f ca="1">_xll.DBRW($B$3,$R$37,$R$38,$R$40,$R$41,$R$42,$Q169,AD$2,AD$4,AD$3)</f>
        <v>-3182229.42</v>
      </c>
      <c r="AE169" s="15">
        <f ca="1">_xll.DBRW($B$3,$R$37,$R$38,$R$40,$R$41,$R$42,$Q169,AE$2,AE$4,AE$3)</f>
        <v>-675866.92782848352</v>
      </c>
      <c r="AF169" s="15">
        <f ca="1">_xll.DBRW($B$3,$R$37,$R$38,$R$40,$R$41,$R$42,$Q169,AF$2,AF$4,AF$3)</f>
        <v>-1026127.4899258072</v>
      </c>
      <c r="AG169" s="15">
        <f ca="1">_xll.DBRW($B$3,$R$37,$R$38,$R$40,$R$41,$R$42,$Q169,AG$2,AG$4,AG$3)</f>
        <v>-1331386.686666667</v>
      </c>
      <c r="AH169" s="15">
        <f ca="1">_xll.DBRW($B$3,$R$37,$R$38,$R$40,$R$41,$R$42,$Q169,AH$2,AH$4,AH$3)</f>
        <v>-1505010.446666667</v>
      </c>
      <c r="AI169" s="15">
        <f ca="1">Y169-AD169</f>
        <v>-22112.530000000261</v>
      </c>
      <c r="AJ169" s="15">
        <f ca="1">Z169-AE169</f>
        <v>-59757.242171516293</v>
      </c>
      <c r="AK169" s="15">
        <f ca="1">AA169-AF169</f>
        <v>-32897.140074192663</v>
      </c>
      <c r="AL169" s="15">
        <f ca="1">AB169-AG169</f>
        <v>195769.95666666701</v>
      </c>
      <c r="AM169" s="15">
        <f ca="1">AC169-AH169</f>
        <v>-116857.75333333155</v>
      </c>
      <c r="AN169" s="20"/>
      <c r="AO169" s="16">
        <f ca="1">_xll.DBRW($B$3,$R$37,$R$38,$R$40,$R$41,$R$42,$Q169,AO$2,AO$4,AO$3)</f>
        <v>0.41633620799870619</v>
      </c>
      <c r="AP169" s="16">
        <f ca="1">_xll.DBRW($B$3,$R$37,$R$38,$R$40,$R$41,$R$42,$Q169,AP$2,AP$4,AP$3)</f>
        <v>0.39619124203779776</v>
      </c>
      <c r="AQ169" s="17">
        <f ca="1">-(AO169-AP169)*100</f>
        <v>-2.0144965960908423</v>
      </c>
      <c r="AR169" s="14">
        <f ca="1">$Y169-$AD169-BL169</f>
        <v>-155046.23011328731</v>
      </c>
      <c r="AS169" s="18">
        <f ca="1">_xll.DBRW($B$3,$R$37,$R$38,$R$40,$R$41,$R$42,$Q169,AS$2,AS$4,AS$3)</f>
        <v>24.897661252650728</v>
      </c>
      <c r="AT169" s="19">
        <f ca="1">_xll.DBRW($B$3,$R$37,$R$38,$R$40,$R$41,$R$42,$Q169,AT$2,AT$4,AT$3)</f>
        <v>3.9467149633864704E-2</v>
      </c>
      <c r="AU169" s="18">
        <f ca="1">_xll.DBRW($B$3,$R$37,$R$38,$R$40,$R$41,$R$42,$Q169,AU$2,AU$4,AU$3)</f>
        <v>2.360207215498046</v>
      </c>
      <c r="AV169" s="15">
        <f ca="1">_xll.DBRW($B$3,$R$37,$R$38,$R$40,$R$41,$R$42,$Q169,AV$2,AV$4,AV$3)</f>
        <v>128700.52000000002</v>
      </c>
      <c r="AW169" s="15">
        <f ca="1">_xll.DBRW($B$3,$R$37,$R$38,$R$40,$R$41,$R$42,$Q169,AW$2,AW$4,AW$3)</f>
        <v>3260953</v>
      </c>
      <c r="AX169" s="18">
        <f ca="1">_xll.DBRW($B$3,$R$37,$R$38,$R$40,$R$41,$R$42,$Q169,AX$2,AX$4,AX$3)</f>
        <v>25.501003458654811</v>
      </c>
      <c r="AY169" s="19">
        <f ca="1">_xll.DBRW($B$3,$R$37,$R$38,$R$40,$R$41,$R$42,$Q169,AY$2,AY$4,AY$3)</f>
        <v>3.7104509961340626E-2</v>
      </c>
      <c r="AZ169" s="18">
        <f ca="1">_xll.DBRW($B$3,$R$37,$R$38,$R$40,$R$41,$R$42,$Q169,AZ$2,AZ$4,AZ$3)</f>
        <v>2.3882462216708187</v>
      </c>
      <c r="BA169" s="15">
        <f ca="1">_xll.DBRW($B$3,$R$37,$R$38,$R$40,$R$41,$R$42,$Q169,BA$2,BA$4,BA$3)</f>
        <v>124788.4</v>
      </c>
      <c r="BB169" s="15">
        <f ca="1">_xll.DBRW($B$3,$R$37,$R$38,$R$40,$R$41,$R$42,$Q169,BB$2,BB$4,BB$3)</f>
        <v>3363159.8997</v>
      </c>
      <c r="BC169" s="18">
        <f ca="1">AS169-AX169</f>
        <v>-0.60334220600408273</v>
      </c>
      <c r="BD169" s="18">
        <f ca="1">AT169-AY169</f>
        <v>2.3626396725240778E-3</v>
      </c>
      <c r="BE169" s="18">
        <f ca="1">AU169-AZ169</f>
        <v>-2.8039006172772662E-2</v>
      </c>
      <c r="BF169" s="15">
        <f ca="1">IF(AND(AV169&lt;&gt;0,BA169&lt;&gt;0),-1*BC169*AV169,0)</f>
        <v>77650.455650672578</v>
      </c>
      <c r="BG169" s="15">
        <f ca="1">IF(AND(AV169&lt;&gt;0,BA169&lt;&gt;0,AW169&lt;&gt;0,BB169&lt;&gt;0),BD169/AY169*$Y169,)</f>
        <v>-204037.33732883469</v>
      </c>
      <c r="BH169" s="15">
        <f ca="1">IF(AND(AW169&lt;&gt;0,BB169&lt;&gt;0),BE169*AO169*AW169,)</f>
        <v>-38067.235421431062</v>
      </c>
      <c r="BI169" s="15">
        <f ca="1">IF(AND(AV169&lt;&gt;0,BA169&lt;&gt;0,AW169&lt;&gt;0,BB169&lt;&gt;0),$AI169-BF169-BG169-BH169-BL169,)</f>
        <v>9407.8869863058499</v>
      </c>
      <c r="BJ169" s="15">
        <f ca="1">IF(OR(AV169=0,BA169=0,AW169=0,BB169=0),$AI169-BF169-BG169-BH169-BL169,)</f>
        <v>0</v>
      </c>
      <c r="BK169" s="15">
        <f ca="1">SUM(BF169:BJ169)</f>
        <v>-155046.23011328731</v>
      </c>
      <c r="BL169" s="15">
        <f ca="1">IF($V169&lt;&gt;0,IF($V169&gt;0,$W169/$V169,-$W169/$V169))*$AD169</f>
        <v>132933.70011328705</v>
      </c>
      <c r="BM169" s="15">
        <f ca="1">SUM(BK169:BL169)</f>
        <v>-22112.530000000261</v>
      </c>
      <c r="BN169" s="16">
        <f ca="1">_xll.DBRW($B$3,$R$37,$R$38,$R$40,$R$41,$R$42,$Q169,BN$2,BN$4,BN$3)</f>
        <v>9.5578743538902125E-2</v>
      </c>
      <c r="BO169" s="16">
        <f ca="1">_xll.DBRW($B$3,$R$37,$R$38,$R$40,$R$41,$R$42,$Q169,BO$2,BO$4,BO$3)</f>
        <v>8.4146213942248568E-2</v>
      </c>
      <c r="BP169" s="17">
        <f ca="1">-(BN169-BO169)*100</f>
        <v>-1.1432529596653556</v>
      </c>
      <c r="BQ169" s="14">
        <f ca="1">$Z169-$AE169-CK169</f>
        <v>-87990.747567378115</v>
      </c>
      <c r="BR169" s="15">
        <f ca="1">_xll.DBRW($B$3,$R$37,$R$38,$R$40,$R$41,$R$42,$Q169,BR$2,BR$4,BR$3)</f>
        <v>0.22558564014875404</v>
      </c>
      <c r="BS169" s="15">
        <f ca="1">_xll.DBRW($B$3,$R$37,$R$38,$R$40,$R$41,$R$42,$Q169,BS$2,BS$4,BS$3)</f>
        <v>1</v>
      </c>
      <c r="BT169" s="15">
        <f ca="1">_xll.DBRW($B$3,$R$37,$R$38,$R$40,$R$41,$R$42,$Q169,BT$2,BT$4,BT$3)</f>
        <v>2.360207215498046</v>
      </c>
      <c r="BU169" s="15">
        <f ca="1">_xll.DBRW($B$3,$R$37,$R$38,$R$40,$R$41,$R$42,$Q169,BU$2,BU$4,BU$3)</f>
        <v>3260953</v>
      </c>
      <c r="BV169" s="15">
        <f ca="1">_xll.DBRW($B$3,$R$37,$R$38,$R$40,$R$41,$R$42,$Q169,BV$2,BV$4,BV$3)</f>
        <v>3260953</v>
      </c>
      <c r="BW169" s="15">
        <f ca="1">_xll.DBRW($B$3,$R$37,$R$38,$R$40,$R$41,$R$42,$Q169,BW$2,BW$4,BW$3)</f>
        <v>0.20096187751547948</v>
      </c>
      <c r="BX169" s="15">
        <f ca="1">_xll.DBRW($B$3,$R$37,$R$38,$R$40,$R$41,$R$42,$Q169,BX$2,BX$4,BX$3)</f>
        <v>1</v>
      </c>
      <c r="BY169" s="15">
        <f ca="1">_xll.DBRW($B$3,$R$37,$R$38,$R$40,$R$41,$R$42,$Q169,BY$2,BY$4,BY$3)</f>
        <v>2.3882462216708187</v>
      </c>
      <c r="BZ169" s="15">
        <f ca="1">_xll.DBRW($B$3,$R$37,$R$38,$R$40,$R$41,$R$42,$Q169,BZ$2,BZ$4,BZ$3)</f>
        <v>3363159.8997</v>
      </c>
      <c r="CA169" s="15">
        <f ca="1">_xll.DBRW($B$3,$R$37,$R$38,$R$40,$R$41,$R$42,$Q169,CA$2,CA$4,CA$3)</f>
        <v>3363159.8997</v>
      </c>
      <c r="CB169" s="15">
        <f ca="1">BR169-BW169</f>
        <v>2.4623762633274565E-2</v>
      </c>
      <c r="CC169" s="15">
        <f ca="1">BS169-BX169</f>
        <v>0</v>
      </c>
      <c r="CD169" s="15">
        <f ca="1">BT169-BY169</f>
        <v>-2.8039006172772662E-2</v>
      </c>
      <c r="CE169" s="15">
        <f ca="1">IF(AND(BU169&lt;&gt;0,BZ169&lt;&gt;0),-1*CB169*BU169,0)</f>
        <v>-80296.932630264593</v>
      </c>
      <c r="CF169" s="15">
        <f ca="1">IF(AND(BU169&lt;&gt;0,BZ169&lt;&gt;0,BV169&lt;&gt;0,CA169&lt;&gt;0),CC169/BX169*$Z169,)</f>
        <v>0</v>
      </c>
      <c r="CG169" s="15">
        <f ca="1">IF(AND(BV169&lt;&gt;0,CA169&lt;&gt;0),CD169*BN169*BV169,)</f>
        <v>-8739.1354911684193</v>
      </c>
      <c r="CH169" s="15">
        <f ca="1">IF(AND(BU169&lt;&gt;0,BZ169&lt;&gt;0,BV169&lt;&gt;0,CA169&lt;&gt;0),$AJ169-CE169-CF169-CG169-CK169,)</f>
        <v>1045.3205540548915</v>
      </c>
      <c r="CI169" s="15">
        <f ca="1">IF(OR(BU169=0,BZ169=0,BV169=0,CA169=0),$AJ169-CE169-CF169-CG169-CK169,)</f>
        <v>0</v>
      </c>
      <c r="CJ169" s="15">
        <f ca="1">SUM(CE169:CI169)</f>
        <v>-87990.747567378115</v>
      </c>
      <c r="CK169" s="15">
        <f ca="1">IF($V169&lt;&gt;0,IF($V169&gt;0,$W169/$V169,-$W169/$V169))*$AE169</f>
        <v>28233.505395861826</v>
      </c>
      <c r="CL169" s="15">
        <f ca="1">SUM(CJ169:CK169)</f>
        <v>-59757.242171516293</v>
      </c>
      <c r="CM169" s="16">
        <f ca="1">_xll.DBRW($B$3,$R$37,$R$38,$R$40,$R$41,$R$42,$Q169,CM$2,CM$4,CM$3)</f>
        <v>0.13759776750150923</v>
      </c>
      <c r="CN169" s="16">
        <f ca="1">_xll.DBRW($B$3,$R$37,$R$38,$R$40,$R$41,$R$42,$Q169,CN$2,CN$4,CN$3)</f>
        <v>0.12775405888957983</v>
      </c>
      <c r="CO169" s="17">
        <f ca="1">-(CM169-CN169)*100</f>
        <v>-0.98437086119294026</v>
      </c>
      <c r="CP169" s="14">
        <f ca="1">$AA169-$AF169-DJ169</f>
        <v>-75762.347455688505</v>
      </c>
      <c r="CQ169" s="15">
        <f ca="1">_xll.DBRW($B$3,$R$37,$R$38,$R$40,$R$41,$R$42,$Q169,CQ$2,CQ$4,CQ$3)</f>
        <v>1.0458585984854876</v>
      </c>
      <c r="CR169" s="15">
        <f ca="1">_xll.DBRW($B$3,$R$37,$R$38,$R$40,$R$41,$R$42,$Q169,CR$2,CR$4,CR$3)</f>
        <v>0.31051926538039648</v>
      </c>
      <c r="CS169" s="15">
        <f ca="1">_xll.DBRW($B$3,$R$37,$R$38,$R$40,$R$41,$R$42,$Q169,CS$2,CS$4,CS$3)</f>
        <v>2.360207215498046</v>
      </c>
      <c r="CT169" s="15">
        <f ca="1">_xll.DBRW($B$3,$R$37,$R$38,$R$40,$R$41,$R$42,$Q169,CT$2,CT$4,CT$3)</f>
        <v>1012588.7300000001</v>
      </c>
      <c r="CU169" s="15">
        <f ca="1">_xll.DBRW($B$3,$R$37,$R$38,$R$40,$R$41,$R$42,$Q169,CU$2,CU$4,CU$3)</f>
        <v>3260953</v>
      </c>
      <c r="CV169" s="15">
        <f ca="1">_xll.DBRW($B$3,$R$37,$R$38,$R$40,$R$41,$R$42,$Q169,CV$2,CV$4,CV$3)</f>
        <v>0.98693391361525884</v>
      </c>
      <c r="CW169" s="15">
        <f ca="1">_xll.DBRW($B$3,$R$37,$R$38,$R$40,$R$41,$R$42,$Q169,CW$2,CW$4,CW$3)</f>
        <v>0.30914749633894129</v>
      </c>
      <c r="CX169" s="15">
        <f ca="1">_xll.DBRW($B$3,$R$37,$R$38,$R$40,$R$41,$R$42,$Q169,CX$2,CX$4,CX$3)</f>
        <v>2.3882462216708187</v>
      </c>
      <c r="CY169" s="15">
        <f ca="1">_xll.DBRW($B$3,$R$37,$R$38,$R$40,$R$41,$R$42,$Q169,CY$2,CY$4,CY$3)</f>
        <v>1039712.4627797799</v>
      </c>
      <c r="CZ169" s="15">
        <f ca="1">_xll.DBRW($B$3,$R$37,$R$38,$R$40,$R$41,$R$42,$Q169,CZ$2,CZ$4,CZ$3)</f>
        <v>3363159.8997</v>
      </c>
      <c r="DA169" s="15">
        <f ca="1">CQ169-CV169</f>
        <v>5.8924684870228727E-2</v>
      </c>
      <c r="DB169" s="15">
        <f ca="1">CR169-CW169</f>
        <v>1.3717690414551953E-3</v>
      </c>
      <c r="DC169" s="15">
        <f ca="1">CS169-CX169</f>
        <v>-2.8039006172772662E-2</v>
      </c>
      <c r="DD169" s="15">
        <f ca="1">IF(AND(CT169&lt;&gt;0,CY169&lt;&gt;0),-1*DA169*CT169,0)</f>
        <v>-59666.471818395126</v>
      </c>
      <c r="DE169" s="15">
        <f ca="1">IF(AND(CT169&lt;&gt;0,CY169&lt;&gt;0,CU169&lt;&gt;0,CZ169&lt;&gt;0),DB169/CW169*$AA169,)</f>
        <v>-4699.1718153195052</v>
      </c>
      <c r="DF169" s="15">
        <f ca="1">IF(AND(CU169&lt;&gt;0,CZ169&lt;&gt;0),DC169*CM169*CU169,)</f>
        <v>-12581.097940344325</v>
      </c>
      <c r="DG169" s="15">
        <f ca="1">IF(AND(CT169&lt;&gt;0,CY169&lt;&gt;0,CU169&lt;&gt;0,CZ169&lt;&gt;0),$AK169-DD169-DE169-DF169-DJ169,)</f>
        <v>1184.3941183704519</v>
      </c>
      <c r="DH169" s="15">
        <f ca="1">IF(OR(CT169=0,CY169=0,CU169=0,CZ169=0),$AK169-DD169-DE169-DF169-DJ169,)</f>
        <v>0</v>
      </c>
      <c r="DI169" s="15">
        <f ca="1">SUM(DD169:DH169)</f>
        <v>-75762.34745568849</v>
      </c>
      <c r="DJ169" s="15">
        <f ca="1">IF($V169&lt;&gt;0,IF($V169&gt;0,$W169/$V169,-$W169/$V169))*$AF169</f>
        <v>42865.207381495842</v>
      </c>
      <c r="DK169" s="15">
        <f ca="1">SUM(DI169:DJ169)</f>
        <v>-32897.140074192648</v>
      </c>
      <c r="DL169" s="16">
        <f ca="1">_xll.DBRW($B$3,$R$37,$R$38,$R$40,$R$41,$R$42,$Q169,DL$2,DL$4,DL$3)</f>
        <v>0.14754928484086741</v>
      </c>
      <c r="DM169" s="16">
        <f ca="1">_xll.DBRW($B$3,$R$37,$R$38,$R$40,$R$41,$R$42,$Q169,DM$2,DM$4,DM$3)</f>
        <v>0.16575918182010116</v>
      </c>
      <c r="DN169" s="17">
        <f ca="1">-(DL169-DM169)*100</f>
        <v>1.8209896979233753</v>
      </c>
      <c r="DO169" s="14">
        <f ca="1">$AB169-$AG169-EI169</f>
        <v>140152.92370611776</v>
      </c>
      <c r="DP169" s="15">
        <f ca="1">_xll.DBRW($B$3,$R$37,$R$38,$R$40,$R$41,$R$42,$Q169,DP$2,DP$4,DP$3)</f>
        <v>0.53114675682994805</v>
      </c>
      <c r="DQ169" s="15">
        <f ca="1">_xll.DBRW($B$3,$R$37,$R$38,$R$40,$R$41,$R$42,$Q169,DQ$2,DQ$4,DQ$3)</f>
        <v>0.65565097074382861</v>
      </c>
      <c r="DR169" s="15">
        <f ca="1">_xll.DBRW($B$3,$R$37,$R$38,$R$40,$R$41,$R$42,$Q169,DR$2,DR$4,DR$3)</f>
        <v>2.360207215498046</v>
      </c>
      <c r="DS169" s="15">
        <f ca="1">_xll.DBRW($B$3,$R$37,$R$38,$R$40,$R$41,$R$42,$Q169,DS$2,DS$4,DS$3)</f>
        <v>2138047</v>
      </c>
      <c r="DT169" s="15">
        <f ca="1">_xll.DBRW($B$3,$R$37,$R$38,$R$40,$R$41,$R$42,$Q169,DT$2,DT$4,DT$3)</f>
        <v>3260953</v>
      </c>
      <c r="DU169" s="15">
        <f ca="1">_xll.DBRW($B$3,$R$37,$R$38,$R$40,$R$41,$R$42,$Q169,DU$2,DU$4,DU$3)</f>
        <v>0.5871282191879359</v>
      </c>
      <c r="DV169" s="15">
        <f ca="1">_xll.DBRW($B$3,$R$37,$R$38,$R$40,$R$41,$R$42,$Q169,DV$2,DV$4,DV$3)</f>
        <v>0.67425432256797435</v>
      </c>
      <c r="DW169" s="15">
        <f ca="1">_xll.DBRW($B$3,$R$37,$R$38,$R$40,$R$41,$R$42,$Q169,DW$2,DW$4,DW$3)</f>
        <v>2.3882462216708187</v>
      </c>
      <c r="DX169" s="15">
        <f ca="1">_xll.DBRW($B$3,$R$37,$R$38,$R$40,$R$41,$R$42,$Q169,DX$2,DX$4,DX$3)</f>
        <v>2267625.09986</v>
      </c>
      <c r="DY169" s="15">
        <f ca="1">_xll.DBRW($B$3,$R$37,$R$38,$R$40,$R$41,$R$42,$Q169,DY$2,DY$4,DY$3)</f>
        <v>3363159.8997</v>
      </c>
      <c r="DZ169" s="15">
        <f ca="1">DP169-DU169</f>
        <v>-5.5981462357987843E-2</v>
      </c>
      <c r="EA169" s="15">
        <f ca="1">DQ169-DV169</f>
        <v>-1.8603351824145742E-2</v>
      </c>
      <c r="EB169" s="15">
        <f ca="1">DR169-DW169</f>
        <v>-2.8039006172772662E-2</v>
      </c>
      <c r="EC169" s="15">
        <f ca="1">IF(AND(DS169&lt;&gt;0,DX169&lt;&gt;0),-1*DZ169*DS169,0)</f>
        <v>119690.99765010884</v>
      </c>
      <c r="ED169" s="15">
        <f ca="1">IF(AND(DS169&lt;&gt;0,DX169&lt;&gt;0,DT169&lt;&gt;0,DY169&lt;&gt;0),EA169/DV169*$AB169,)</f>
        <v>31332.802561968143</v>
      </c>
      <c r="EE169" s="15">
        <f ca="1">IF(AND(DT169&lt;&gt;0,DY169&lt;&gt;0),EB169*DL169*DT169,)</f>
        <v>-13491.003795467494</v>
      </c>
      <c r="EF169" s="15">
        <f ca="1">IF(AND(DS169&lt;&gt;0,DX169&lt;&gt;0,DT169&lt;&gt;0,DY169&lt;&gt;0),$AL169-EC169-ED169-EE169-EI169,)</f>
        <v>2620.1272895082584</v>
      </c>
      <c r="EG169" s="15">
        <f ca="1">IF(OR(DS169=0,DX169=0,DT169=0,DY169=0),$AL169-EC169-ED169-EE169-EI169,)</f>
        <v>0</v>
      </c>
      <c r="EH169" s="15">
        <f ca="1">SUM(EC169:EG169)</f>
        <v>140152.92370611776</v>
      </c>
      <c r="EI169" s="15">
        <f ca="1">IF($V169&lt;&gt;0,IF($V169&gt;0,$W169/$V169,-$W169/$V169))*$AG169</f>
        <v>55617.032960549266</v>
      </c>
      <c r="EJ169" s="15">
        <f ca="1">SUM(EH169:EI169)</f>
        <v>195769.95666666701</v>
      </c>
      <c r="EK169" s="16">
        <f ca="1">_xll.DBRW($B$3,$R$37,$R$38,$R$40,$R$41,$R$42,$Q169,EK$2,EK$4,EK$3)</f>
        <v>0.21072734021463821</v>
      </c>
      <c r="EL169" s="16">
        <f ca="1">_xll.DBRW($B$3,$R$37,$R$38,$R$40,$R$41,$R$42,$Q169,EL$2,EL$4,EL$3)</f>
        <v>0.18737554068139045</v>
      </c>
      <c r="EM169" s="17">
        <f ca="1">-(EK169-EL169)*100</f>
        <v>-2.3351799533247757</v>
      </c>
      <c r="EN169" s="14">
        <f ca="1">$AC169-$AH169-FH169</f>
        <v>-179727.70423226798</v>
      </c>
      <c r="EO169" s="15">
        <f ca="1">_xll.DBRW($B$3,$R$37,$R$38,$R$40,$R$41,$R$42,$Q169,EO$2,EO$4,EO$3)</f>
        <v>0.49736018887730066</v>
      </c>
      <c r="EP169" s="15">
        <f ca="1">_xll.DBRW($B$3,$R$37,$R$38,$R$40,$R$41,$R$42,$Q169,EP$2,EP$4,EP$3)</f>
        <v>1</v>
      </c>
      <c r="EQ169" s="15">
        <f ca="1">_xll.DBRW($B$3,$R$37,$R$38,$R$40,$R$41,$R$42,$Q169,EQ$2,EQ$4,EQ$3)</f>
        <v>2.360207215498046</v>
      </c>
      <c r="ER169" s="15">
        <f ca="1">_xll.DBRW($B$3,$R$37,$R$38,$R$40,$R$41,$R$42,$Q169,ER$2,ER$4,ER$3)</f>
        <v>3260953</v>
      </c>
      <c r="ES169" s="15">
        <f ca="1">_xll.DBRW($B$3,$R$37,$R$38,$R$40,$R$41,$R$42,$Q169,ES$2,ES$4,ES$3)</f>
        <v>3260953</v>
      </c>
      <c r="ET169" s="15">
        <f ca="1">_xll.DBRW($B$3,$R$37,$R$38,$R$40,$R$41,$R$42,$Q169,ET$2,ET$4,ET$3)</f>
        <v>0.44749892706585748</v>
      </c>
      <c r="EU169" s="15">
        <f ca="1">_xll.DBRW($B$3,$R$37,$R$38,$R$40,$R$41,$R$42,$Q169,EU$2,EU$4,EU$3)</f>
        <v>1</v>
      </c>
      <c r="EV169" s="15">
        <f ca="1">_xll.DBRW($B$3,$R$37,$R$38,$R$40,$R$41,$R$42,$Q169,EV$2,EV$4,EV$3)</f>
        <v>2.3882462216708187</v>
      </c>
      <c r="EW169" s="15">
        <f ca="1">_xll.DBRW($B$3,$R$37,$R$38,$R$40,$R$41,$R$42,$Q169,EW$2,EW$4,EW$3)</f>
        <v>3363159.8997</v>
      </c>
      <c r="EX169" s="15">
        <f ca="1">_xll.DBRW($B$3,$R$37,$R$38,$R$40,$R$41,$R$42,$Q169,EX$2,EX$4,EX$3)</f>
        <v>3363159.8997</v>
      </c>
      <c r="EY169" s="15">
        <f ca="1">EO169-ET169</f>
        <v>4.986126181144318E-2</v>
      </c>
      <c r="EZ169" s="15">
        <f ca="1">EP169-EU169</f>
        <v>0</v>
      </c>
      <c r="FA169" s="15">
        <f ca="1">EQ169-EV169</f>
        <v>-2.8039006172772662E-2</v>
      </c>
      <c r="FB169" s="15">
        <f ca="1">IF(AND(ER169&lt;&gt;0,EW169&lt;&gt;0),-1*EY169*ER169,0)</f>
        <v>-162595.23128781107</v>
      </c>
      <c r="FC169" s="15">
        <f ca="1">IF(AND(ER169&lt;&gt;0,EW169&lt;&gt;0,ES169&lt;&gt;0,EX169&lt;&gt;0),EZ169/EU169*$AC169,)</f>
        <v>0</v>
      </c>
      <c r="FD169" s="15">
        <f ca="1">IF(AND(ES169&lt;&gt;0,EX169&lt;&gt;0),FA169*EK169*ES169,)</f>
        <v>-19267.618611032649</v>
      </c>
      <c r="FE169" s="15">
        <f ca="1">IF(AND(ER169&lt;&gt;0,EW169&lt;&gt;0,ES169&lt;&gt;0,EX169&lt;&gt;0),$AM169-FB169-FC169-FD169-FH169,)</f>
        <v>2135.1456665757578</v>
      </c>
      <c r="FF169" s="15">
        <f ca="1">IF(OR(ER169=0,EW169=0,ES169=0,EX169=0),$AM169-FB169-FC169-FD169-FH169,)</f>
        <v>0</v>
      </c>
      <c r="FG169" s="15">
        <f ca="1">SUM(FB169:FF169)</f>
        <v>-179727.70423226795</v>
      </c>
      <c r="FH169" s="15">
        <f ca="1">IF($V169&lt;&gt;0,IF($V169&gt;0,$W169/$V169,-$W169/$V169))*$AH169</f>
        <v>62869.950898936411</v>
      </c>
      <c r="FI169" s="15">
        <f ca="1">SUM(FG169:FH169)</f>
        <v>-116857.75333333154</v>
      </c>
      <c r="FJ169" s="20"/>
      <c r="FK169" s="85">
        <f ca="1">BL169+CK169+DJ169+EI169+FH169</f>
        <v>322519.3967501304</v>
      </c>
      <c r="FL169" s="21"/>
      <c r="FM169" s="22"/>
      <c r="FN169" s="104">
        <f ca="1">_xll.DBRW($B$3,$R$37,$R$38,$R$40,$R$41,$R$42,$Q169,FN$2,FN$4,FN$3)</f>
        <v>-59950.880000000405</v>
      </c>
      <c r="FO169" s="105">
        <f ca="1">IF(U169&lt;&gt;0,FN169/U169,0)</f>
        <v>-7.7893440946231228E-3</v>
      </c>
      <c r="FP169" s="104">
        <f ca="1">_xll.DBRW($B$3,$R$37,$R$38,$R$40,$R$41,$R$42,$Q169,FP$2,FP$4,FP$3)</f>
        <v>311432.95224570873</v>
      </c>
      <c r="FQ169" s="105">
        <f ca="1">IF(V169&lt;&gt;0,FP169/V169,0)</f>
        <v>3.8773762628882213E-2</v>
      </c>
      <c r="FR169" s="86">
        <f ca="1">FN169-FP169</f>
        <v>-371383.83224570914</v>
      </c>
      <c r="FS169" s="103">
        <f ca="1">(FO169-FQ169)*100</f>
        <v>-4.6563106723505339</v>
      </c>
      <c r="FT169" s="23"/>
      <c r="FV169" s="37"/>
      <c r="FW169" s="37"/>
      <c r="FX169" s="37"/>
      <c r="FY169" s="37"/>
      <c r="FZ169" s="37"/>
      <c r="GA169" s="37"/>
      <c r="GB169" s="37"/>
      <c r="GC169" s="37"/>
      <c r="GD169" s="37"/>
      <c r="GE169" s="37"/>
      <c r="GF169" s="37"/>
      <c r="GG169" s="37"/>
      <c r="GH169" s="37"/>
    </row>
    <row r="170" spans="1:190" ht="15" hidden="1" customHeight="1" x14ac:dyDescent="0.25">
      <c r="A170">
        <f ca="1">IF(ROW()=ROW($A$60),0,1)</f>
        <v>1</v>
      </c>
      <c r="D170" s="30"/>
      <c r="E170" s="30"/>
      <c r="F170" s="30">
        <f ca="1">IF(A170&lt;&gt;0,IF((AO170+BN170+CM170+DL170+EK170)&lt;&gt;0,ROUND((1-(AO170+BN170+CM170+DL170+EK170))-FO170,5),"VERIF. ELIGIBILITE PMM"),"CHECK "&amp;D155)</f>
        <v>0</v>
      </c>
      <c r="G170" s="30"/>
      <c r="H170" s="30"/>
      <c r="I170" s="30"/>
      <c r="J170" s="30">
        <f ca="1">IF(A170&lt;&gt;0,IF((AP170+BO170+CN170+DM170+EL170)&lt;&gt;0,ROUND((1-(AP170+BO170+CN170+DM170+EL170))-FQ170,5),"VERIF. ELIGIBILITE PMM"),"CHECK "&amp;D156)</f>
        <v>0</v>
      </c>
      <c r="K170" s="30">
        <f ca="1">IF(A170&lt;&gt;0,ROUND(W170+AR170+BQ170+CP170+DO170+EN170+FK170-FR170,5),"CHECK ")</f>
        <v>0</v>
      </c>
      <c r="L170" s="4"/>
      <c r="M170" s="9"/>
      <c r="N170" s="10"/>
      <c r="O170" s="9"/>
      <c r="P170" s="11"/>
      <c r="Q170" s="130" t="s">
        <v>180</v>
      </c>
      <c r="R170" s="130"/>
      <c r="S170" s="12"/>
      <c r="T170" s="13"/>
      <c r="U170" s="84">
        <f ca="1">_xll.DBRW($B$3,$R$37,$R$38,$R$40,$R$41,$R$42,$Q170,U$2,U$4,U$3)</f>
        <v>30624130.00999999</v>
      </c>
      <c r="V170" s="84">
        <f ca="1">_xll.DBRW($B$3,$R$37,$R$38,$R$40,$R$41,$R$42,$Q170,V$2,V$4,V$3)</f>
        <v>30959119.367231656</v>
      </c>
      <c r="W170" s="85">
        <f ca="1">U170-V170</f>
        <v>-334989.3572316654</v>
      </c>
      <c r="X170" s="106">
        <f ca="1">IF(V170&lt;&gt;0,W170/V170,0)</f>
        <v>-1.0820377455123329E-2</v>
      </c>
      <c r="Y170" s="15">
        <f ca="1">_xll.DBRW($B$3,$R$37,$R$38,$R$40,$R$41,$R$42,$Q170,Y$2,Y$4,Y$3)</f>
        <v>-12561126.859999999</v>
      </c>
      <c r="Z170" s="15">
        <f ca="1">_xll.DBRW($B$3,$R$37,$R$38,$R$40,$R$41,$R$42,$Q170,Z$2,Z$4,Z$3)</f>
        <v>-2642577.4700000011</v>
      </c>
      <c r="AA170" s="15">
        <f ca="1">_xll.DBRW($B$3,$R$37,$R$38,$R$40,$R$41,$R$42,$Q170,AA$2,AA$4,AA$3)</f>
        <v>-3057887.7900000005</v>
      </c>
      <c r="AB170" s="15">
        <f ca="1">_xll.DBRW($B$3,$R$37,$R$38,$R$40,$R$41,$R$42,$Q170,AB$2,AB$4,AB$3)</f>
        <v>-3776309.42</v>
      </c>
      <c r="AC170" s="15">
        <f ca="1">_xll.DBRW($B$3,$R$37,$R$38,$R$40,$R$41,$R$42,$Q170,AC$2,AC$4,AC$3)</f>
        <v>-3539735.1099999994</v>
      </c>
      <c r="AD170" s="15">
        <f ca="1">_xll.DBRW($B$3,$R$37,$R$38,$R$40,$R$41,$R$42,$Q170,AD$2,AD$4,AD$3)</f>
        <v>-12618125.30966701</v>
      </c>
      <c r="AE170" s="15">
        <f ca="1">_xll.DBRW($B$3,$R$37,$R$38,$R$40,$R$41,$R$42,$Q170,AE$2,AE$4,AE$3)</f>
        <v>-2657174.9168325802</v>
      </c>
      <c r="AF170" s="15">
        <f ca="1">_xll.DBRW($B$3,$R$37,$R$38,$R$40,$R$41,$R$42,$Q170,AF$2,AF$4,AF$3)</f>
        <v>-3184981.1038839347</v>
      </c>
      <c r="AG170" s="15">
        <f ca="1">_xll.DBRW($B$3,$R$37,$R$38,$R$40,$R$41,$R$42,$Q170,AG$2,AG$4,AG$3)</f>
        <v>-3934907</v>
      </c>
      <c r="AH170" s="15">
        <f ca="1">_xll.DBRW($B$3,$R$37,$R$38,$R$40,$R$41,$R$42,$Q170,AH$2,AH$4,AH$3)</f>
        <v>-3724720</v>
      </c>
      <c r="AI170" s="15">
        <f ca="1">Y170-AD170</f>
        <v>56998.449667010456</v>
      </c>
      <c r="AJ170" s="15">
        <f ca="1">Z170-AE170</f>
        <v>14597.446832579095</v>
      </c>
      <c r="AK170" s="15">
        <f ca="1">AA170-AF170</f>
        <v>127093.31388393417</v>
      </c>
      <c r="AL170" s="15">
        <f ca="1">AB170-AG170</f>
        <v>158597.58000000007</v>
      </c>
      <c r="AM170" s="15">
        <f ca="1">AC170-AH170</f>
        <v>184984.8900000006</v>
      </c>
      <c r="AN170" s="20"/>
      <c r="AO170" s="16">
        <f ca="1">_xll.DBRW($B$3,$R$37,$R$38,$R$40,$R$41,$R$42,$Q170,AO$2,AO$4,AO$3)</f>
        <v>0.41017089647602362</v>
      </c>
      <c r="AP170" s="16">
        <f ca="1">_xll.DBRW($B$3,$R$37,$R$38,$R$40,$R$41,$R$42,$Q170,AP$2,AP$4,AP$3)</f>
        <v>0.40757378011929252</v>
      </c>
      <c r="AQ170" s="17">
        <f ca="1">-(AO170-AP170)*100</f>
        <v>-0.25971163567310995</v>
      </c>
      <c r="AR170" s="14">
        <f ca="1">$Y170-$AD170-BL170</f>
        <v>-79534.428959631536</v>
      </c>
      <c r="AS170" s="18">
        <f ca="1">_xll.DBRW($B$3,$R$37,$R$38,$R$40,$R$41,$R$42,$Q170,AS$2,AS$4,AS$3)</f>
        <v>26.90503515975573</v>
      </c>
      <c r="AT170" s="19">
        <f ca="1">_xll.DBRW($B$3,$R$37,$R$38,$R$40,$R$41,$R$42,$Q170,AT$2,AT$4,AT$3)</f>
        <v>4.9079160618091575E-2</v>
      </c>
      <c r="AU170" s="18">
        <f ca="1">_xll.DBRW($B$3,$R$37,$R$38,$R$40,$R$41,$R$42,$Q170,AU$2,AU$4,AU$3)</f>
        <v>3.2193326083978766</v>
      </c>
      <c r="AV170" s="15">
        <f ca="1">_xll.DBRW($B$3,$R$37,$R$38,$R$40,$R$41,$R$42,$Q170,AV$2,AV$4,AV$3)</f>
        <v>466869</v>
      </c>
      <c r="AW170" s="15">
        <f ca="1">_xll.DBRW($B$3,$R$37,$R$38,$R$40,$R$41,$R$42,$Q170,AW$2,AW$4,AW$3)</f>
        <v>9512571</v>
      </c>
      <c r="AX170" s="18">
        <f ca="1">_xll.DBRW($B$3,$R$37,$R$38,$R$40,$R$41,$R$42,$Q170,AX$2,AX$4,AX$3)</f>
        <v>23.306431479932638</v>
      </c>
      <c r="AY170" s="19">
        <f ca="1">_xll.DBRW($B$3,$R$37,$R$38,$R$40,$R$41,$R$42,$Q170,AY$2,AY$4,AY$3)</f>
        <v>5.1350192681425474E-2</v>
      </c>
      <c r="AZ170" s="18">
        <f ca="1">_xll.DBRW($B$3,$R$37,$R$38,$R$40,$R$41,$R$42,$Q170,AZ$2,AZ$4,AZ$3)</f>
        <v>2.9363757081250261</v>
      </c>
      <c r="BA170" s="15">
        <f ca="1">_xll.DBRW($B$3,$R$37,$R$38,$R$40,$R$41,$R$42,$Q170,BA$2,BA$4,BA$3)</f>
        <v>541401</v>
      </c>
      <c r="BB170" s="15">
        <f ca="1">_xll.DBRW($B$3,$R$37,$R$38,$R$40,$R$41,$R$42,$Q170,BB$2,BB$4,BB$3)</f>
        <v>10543310</v>
      </c>
      <c r="BC170" s="18">
        <f ca="1">AS170-AX170</f>
        <v>3.5986036798230927</v>
      </c>
      <c r="BD170" s="18">
        <f ca="1">AT170-AY170</f>
        <v>-2.2710320633338998E-3</v>
      </c>
      <c r="BE170" s="18">
        <f ca="1">AU170-AZ170</f>
        <v>0.28295690027285048</v>
      </c>
      <c r="BF170" s="15">
        <f ca="1">IF(AND(AV170&lt;&gt;0,BA170&lt;&gt;0),-1*BC170*AV170,0)</f>
        <v>-1680076.5013953275</v>
      </c>
      <c r="BG170" s="15">
        <f ca="1">IF(AND(AV170&lt;&gt;0,BA170&lt;&gt;0,AW170&lt;&gt;0,BB170&lt;&gt;0),BD170/AY170*$Y170,)</f>
        <v>555532.90768825938</v>
      </c>
      <c r="BH170" s="15">
        <f ca="1">IF(AND(AW170&lt;&gt;0,BB170&lt;&gt;0),BE170*AO170*AW170,)</f>
        <v>1104035.5106422023</v>
      </c>
      <c r="BI170" s="15">
        <f ca="1">IF(AND(AV170&lt;&gt;0,BA170&lt;&gt;0,AW170&lt;&gt;0,BB170&lt;&gt;0),$AI170-BF170-BG170-BH170-BL170,)</f>
        <v>-59026.345894765749</v>
      </c>
      <c r="BJ170" s="15">
        <f ca="1">IF(OR(AV170=0,BA170=0,AW170=0,BB170=0),$AI170-BF170-BG170-BH170-BL170,)</f>
        <v>0</v>
      </c>
      <c r="BK170" s="15">
        <f ca="1">SUM(BF170:BJ170)</f>
        <v>-79534.428959631536</v>
      </c>
      <c r="BL170" s="15">
        <f ca="1">IF($V170&lt;&gt;0,IF($V170&gt;0,$W170/$V170,-$W170/$V170))*$AD170</f>
        <v>136532.87862664199</v>
      </c>
      <c r="BM170" s="15">
        <f ca="1">SUM(BK170:BL170)</f>
        <v>56998.449667010456</v>
      </c>
      <c r="BN170" s="16">
        <f ca="1">_xll.DBRW($B$3,$R$37,$R$38,$R$40,$R$41,$R$42,$Q170,BN$2,BN$4,BN$3)</f>
        <v>8.6290695250349742E-2</v>
      </c>
      <c r="BO170" s="16">
        <f ca="1">_xll.DBRW($B$3,$R$37,$R$38,$R$40,$R$41,$R$42,$Q170,BO$2,BO$4,BO$3)</f>
        <v>8.582850452926763E-2</v>
      </c>
      <c r="BP170" s="17">
        <f ca="1">-(BN170-BO170)*100</f>
        <v>-4.621907210821119E-2</v>
      </c>
      <c r="BQ170" s="14">
        <f ca="1">$Z170-$AE170-CK170</f>
        <v>-14154.188731835362</v>
      </c>
      <c r="BR170" s="15">
        <f ca="1">_xll.DBRW($B$3,$R$37,$R$38,$R$40,$R$41,$R$42,$Q170,BR$2,BR$4,BR$3)</f>
        <v>0.27779844902077472</v>
      </c>
      <c r="BS170" s="15">
        <f ca="1">_xll.DBRW($B$3,$R$37,$R$38,$R$40,$R$41,$R$42,$Q170,BS$2,BS$4,BS$3)</f>
        <v>1</v>
      </c>
      <c r="BT170" s="15">
        <f ca="1">_xll.DBRW($B$3,$R$37,$R$38,$R$40,$R$41,$R$42,$Q170,BT$2,BT$4,BT$3)</f>
        <v>3.2193326083978766</v>
      </c>
      <c r="BU170" s="15">
        <f ca="1">_xll.DBRW($B$3,$R$37,$R$38,$R$40,$R$41,$R$42,$Q170,BU$2,BU$4,BU$3)</f>
        <v>9512571</v>
      </c>
      <c r="BV170" s="15">
        <f ca="1">_xll.DBRW($B$3,$R$37,$R$38,$R$40,$R$41,$R$42,$Q170,BV$2,BV$4,BV$3)</f>
        <v>9512571</v>
      </c>
      <c r="BW170" s="15">
        <f ca="1">_xll.DBRW($B$3,$R$37,$R$38,$R$40,$R$41,$R$42,$Q170,BW$2,BW$4,BW$3)</f>
        <v>0.25202473576444023</v>
      </c>
      <c r="BX170" s="15">
        <f ca="1">_xll.DBRW($B$3,$R$37,$R$38,$R$40,$R$41,$R$42,$Q170,BX$2,BX$4,BX$3)</f>
        <v>1</v>
      </c>
      <c r="BY170" s="15">
        <f ca="1">_xll.DBRW($B$3,$R$37,$R$38,$R$40,$R$41,$R$42,$Q170,BY$2,BY$4,BY$3)</f>
        <v>2.9363757081250261</v>
      </c>
      <c r="BZ170" s="15">
        <f ca="1">_xll.DBRW($B$3,$R$37,$R$38,$R$40,$R$41,$R$42,$Q170,BZ$2,BZ$4,BZ$3)</f>
        <v>10543310</v>
      </c>
      <c r="CA170" s="15">
        <f ca="1">_xll.DBRW($B$3,$R$37,$R$38,$R$40,$R$41,$R$42,$Q170,CA$2,CA$4,CA$3)</f>
        <v>10543310</v>
      </c>
      <c r="CB170" s="15">
        <f ca="1">BR170-BW170</f>
        <v>2.5773713256334485E-2</v>
      </c>
      <c r="CC170" s="15">
        <f ca="1">BS170-BX170</f>
        <v>0</v>
      </c>
      <c r="CD170" s="15">
        <f ca="1">BT170-BY170</f>
        <v>0.28295690027285048</v>
      </c>
      <c r="CE170" s="15">
        <f ca="1">IF(AND(BU170&lt;&gt;0,BZ170&lt;&gt;0),-1*CB170*BU170,0)</f>
        <v>-245174.27728452298</v>
      </c>
      <c r="CF170" s="15">
        <f ca="1">IF(AND(BU170&lt;&gt;0,BZ170&lt;&gt;0,BV170&lt;&gt;0,CA170&lt;&gt;0),CC170/BX170*$Z170,)</f>
        <v>0</v>
      </c>
      <c r="CG170" s="15">
        <f ca="1">IF(AND(BV170&lt;&gt;0,CA170&lt;&gt;0),CD170*BN170*BV170,)</f>
        <v>232264.14309958092</v>
      </c>
      <c r="CH170" s="15">
        <f ca="1">IF(AND(BU170&lt;&gt;0,BZ170&lt;&gt;0,BV170&lt;&gt;0,CA170&lt;&gt;0),$AJ170-CE170-CF170-CG170-CK170,)</f>
        <v>-1244.0545468933051</v>
      </c>
      <c r="CI170" s="15">
        <f ca="1">IF(OR(BU170=0,BZ170=0,BV170=0,CA170=0),$AJ170-CE170-CF170-CG170-CK170,)</f>
        <v>0</v>
      </c>
      <c r="CJ170" s="15">
        <f ca="1">SUM(CE170:CI170)</f>
        <v>-14154.188731835362</v>
      </c>
      <c r="CK170" s="15">
        <f ca="1">IF($V170&lt;&gt;0,IF($V170&gt;0,$W170/$V170,-$W170/$V170))*$AE170</f>
        <v>28751.635564414457</v>
      </c>
      <c r="CL170" s="15">
        <f ca="1">SUM(CJ170:CK170)</f>
        <v>14597.446832579095</v>
      </c>
      <c r="CM170" s="16">
        <f ca="1">_xll.DBRW($B$3,$R$37,$R$38,$R$40,$R$41,$R$42,$Q170,CM$2,CM$4,CM$3)</f>
        <v>9.9852233810445487E-2</v>
      </c>
      <c r="CN170" s="16">
        <f ca="1">_xll.DBRW($B$3,$R$37,$R$38,$R$40,$R$41,$R$42,$Q170,CN$2,CN$4,CN$3)</f>
        <v>0.10287699291779735</v>
      </c>
      <c r="CO170" s="17">
        <f ca="1">-(CM170-CN170)*100</f>
        <v>0.30247591073518654</v>
      </c>
      <c r="CP170" s="14">
        <f ca="1">$AA170-$AF170-DJ170</f>
        <v>92630.616152474628</v>
      </c>
      <c r="CQ170" s="15">
        <f ca="1">_xll.DBRW($B$3,$R$37,$R$38,$R$40,$R$41,$R$42,$Q170,CQ$2,CQ$4,CQ$3)</f>
        <v>1.0366747454324292</v>
      </c>
      <c r="CR170" s="15">
        <f ca="1">_xll.DBRW($B$3,$R$37,$R$38,$R$40,$R$41,$R$42,$Q170,CR$2,CR$4,CR$3)</f>
        <v>0.31008525455421043</v>
      </c>
      <c r="CS170" s="15">
        <f ca="1">_xll.DBRW($B$3,$R$37,$R$38,$R$40,$R$41,$R$42,$Q170,CS$2,CS$4,CS$3)</f>
        <v>3.2193326083978766</v>
      </c>
      <c r="CT170" s="15">
        <f ca="1">_xll.DBRW($B$3,$R$37,$R$38,$R$40,$R$41,$R$42,$Q170,CT$2,CT$4,CT$3)</f>
        <v>2949708</v>
      </c>
      <c r="CU170" s="15">
        <f ca="1">_xll.DBRW($B$3,$R$37,$R$38,$R$40,$R$41,$R$42,$Q170,CU$2,CU$4,CU$3)</f>
        <v>9512571</v>
      </c>
      <c r="CV170" s="15">
        <f ca="1">_xll.DBRW($B$3,$R$37,$R$38,$R$40,$R$41,$R$42,$Q170,CV$2,CV$4,CV$3)</f>
        <v>0.98173799983571097</v>
      </c>
      <c r="CW170" s="15">
        <f ca="1">_xll.DBRW($B$3,$R$37,$R$38,$R$40,$R$41,$R$42,$Q170,CW$2,CW$4,CW$3)</f>
        <v>0.30770480818642348</v>
      </c>
      <c r="CX170" s="15">
        <f ca="1">_xll.DBRW($B$3,$R$37,$R$38,$R$40,$R$41,$R$42,$Q170,CX$2,CX$4,CX$3)</f>
        <v>2.9363757081250261</v>
      </c>
      <c r="CY170" s="15">
        <f ca="1">_xll.DBRW($B$3,$R$37,$R$38,$R$40,$R$41,$R$42,$Q170,CY$2,CY$4,CY$3)</f>
        <v>3244227.1812000005</v>
      </c>
      <c r="CZ170" s="15">
        <f ca="1">_xll.DBRW($B$3,$R$37,$R$38,$R$40,$R$41,$R$42,$Q170,CZ$2,CZ$4,CZ$3)</f>
        <v>10543310</v>
      </c>
      <c r="DA170" s="15">
        <f ca="1">CQ170-CV170</f>
        <v>5.4936745596718239E-2</v>
      </c>
      <c r="DB170" s="15">
        <f ca="1">CR170-CW170</f>
        <v>2.3804463677869481E-3</v>
      </c>
      <c r="DC170" s="15">
        <f ca="1">CS170-CX170</f>
        <v>0.28295690027285048</v>
      </c>
      <c r="DD170" s="15">
        <f ca="1">IF(AND(CT170&lt;&gt;0,CY170&lt;&gt;0),-1*DA170*CT170,0)</f>
        <v>-162047.35798060457</v>
      </c>
      <c r="DE170" s="15">
        <f ca="1">IF(AND(CT170&lt;&gt;0,CY170&lt;&gt;0,CU170&lt;&gt;0,CZ170&lt;&gt;0),DB170/CW170*$AA170,)</f>
        <v>-23656.237046499064</v>
      </c>
      <c r="DF170" s="15">
        <f ca="1">IF(AND(CU170&lt;&gt;0,CZ170&lt;&gt;0),DC170*CM170*CU170,)</f>
        <v>268767.02586850605</v>
      </c>
      <c r="DG170" s="15">
        <f ca="1">IF(AND(CT170&lt;&gt;0,CY170&lt;&gt;0,CU170&lt;&gt;0,CZ170&lt;&gt;0),$AK170-DD170-DE170-DF170-DJ170,)</f>
        <v>9567.1853110721859</v>
      </c>
      <c r="DH170" s="15">
        <f ca="1">IF(OR(CT170=0,CY170=0,CU170=0,CZ170=0),$AK170-DD170-DE170-DF170-DJ170,)</f>
        <v>0</v>
      </c>
      <c r="DI170" s="15">
        <f ca="1">SUM(DD170:DH170)</f>
        <v>92630.616152474598</v>
      </c>
      <c r="DJ170" s="15">
        <f ca="1">IF($V170&lt;&gt;0,IF($V170&gt;0,$W170/$V170,-$W170/$V170))*$AF170</f>
        <v>34462.697731459542</v>
      </c>
      <c r="DK170" s="15">
        <f ca="1">SUM(DI170:DJ170)</f>
        <v>127093.31388393414</v>
      </c>
      <c r="DL170" s="16">
        <f ca="1">_xll.DBRW($B$3,$R$37,$R$38,$R$40,$R$41,$R$42,$Q170,DL$2,DL$4,DL$3)</f>
        <v>0.1233115657087037</v>
      </c>
      <c r="DM170" s="16">
        <f ca="1">_xll.DBRW($B$3,$R$37,$R$38,$R$40,$R$41,$R$42,$Q170,DM$2,DM$4,DM$3)</f>
        <v>0.12710009459005667</v>
      </c>
      <c r="DN170" s="17">
        <f ca="1">-(DL170-DM170)*100</f>
        <v>0.37885288813529622</v>
      </c>
      <c r="DO170" s="14">
        <f ca="1">$AB170-$AG170-EI170</f>
        <v>116020.4010091931</v>
      </c>
      <c r="DP170" s="15">
        <f ca="1">_xll.DBRW($B$3,$R$37,$R$38,$R$40,$R$41,$R$42,$Q170,DP$2,DP$4,DP$3)</f>
        <v>0.57346342617536705</v>
      </c>
      <c r="DQ170" s="15">
        <f ca="1">_xll.DBRW($B$3,$R$37,$R$38,$R$40,$R$41,$R$42,$Q170,DQ$2,DQ$4,DQ$3)</f>
        <v>0.69225154797793365</v>
      </c>
      <c r="DR170" s="15">
        <f ca="1">_xll.DBRW($B$3,$R$37,$R$38,$R$40,$R$41,$R$42,$Q170,DR$2,DR$4,DR$3)</f>
        <v>3.2193326083978766</v>
      </c>
      <c r="DS170" s="15">
        <f ca="1">_xll.DBRW($B$3,$R$37,$R$38,$R$40,$R$41,$R$42,$Q170,DS$2,DS$4,DS$3)</f>
        <v>6585092</v>
      </c>
      <c r="DT170" s="15">
        <f ca="1">_xll.DBRW($B$3,$R$37,$R$38,$R$40,$R$41,$R$42,$Q170,DT$2,DT$4,DT$3)</f>
        <v>9512571</v>
      </c>
      <c r="DU170" s="15">
        <f ca="1">_xll.DBRW($B$3,$R$37,$R$38,$R$40,$R$41,$R$42,$Q170,DU$2,DU$4,DU$3)</f>
        <v>0.53535676215108297</v>
      </c>
      <c r="DV170" s="15">
        <f ca="1">_xll.DBRW($B$3,$R$37,$R$38,$R$40,$R$41,$R$42,$Q170,DV$2,DV$4,DV$3)</f>
        <v>0.69713069235372949</v>
      </c>
      <c r="DW170" s="15">
        <f ca="1">_xll.DBRW($B$3,$R$37,$R$38,$R$40,$R$41,$R$42,$Q170,DW$2,DW$4,DW$3)</f>
        <v>2.9363757081250261</v>
      </c>
      <c r="DX170" s="15">
        <f ca="1">_xll.DBRW($B$3,$R$37,$R$38,$R$40,$R$41,$R$42,$Q170,DX$2,DX$4,DX$3)</f>
        <v>7350065</v>
      </c>
      <c r="DY170" s="15">
        <f ca="1">_xll.DBRW($B$3,$R$37,$R$38,$R$40,$R$41,$R$42,$Q170,DY$2,DY$4,DY$3)</f>
        <v>10543310</v>
      </c>
      <c r="DZ170" s="15">
        <f ca="1">DP170-DU170</f>
        <v>3.8106664024284087E-2</v>
      </c>
      <c r="EA170" s="15">
        <f ca="1">DQ170-DV170</f>
        <v>-4.8791443757958408E-3</v>
      </c>
      <c r="EB170" s="15">
        <f ca="1">DR170-DW170</f>
        <v>0.28295690027285048</v>
      </c>
      <c r="EC170" s="15">
        <f ca="1">IF(AND(DS170&lt;&gt;0,DX170&lt;&gt;0),-1*DZ170*DS170,0)</f>
        <v>-250935.88841300094</v>
      </c>
      <c r="ED170" s="15">
        <f ca="1">IF(AND(DS170&lt;&gt;0,DX170&lt;&gt;0,DT170&lt;&gt;0,DY170&lt;&gt;0),EA170/DV170*$AB170,)</f>
        <v>26429.992352866866</v>
      </c>
      <c r="EE170" s="15">
        <f ca="1">IF(AND(DT170&lt;&gt;0,DY170&lt;&gt;0),EB170*DL170*DT170,)</f>
        <v>331911.2803588594</v>
      </c>
      <c r="EF170" s="15">
        <f ca="1">IF(AND(DS170&lt;&gt;0,DX170&lt;&gt;0,DT170&lt;&gt;0,DY170&lt;&gt;0),$AL170-EC170-ED170-EE170-EI170,)</f>
        <v>8615.0167104678185</v>
      </c>
      <c r="EG170" s="15">
        <f ca="1">IF(OR(DS170=0,DX170=0,DT170=0,DY170=0),$AL170-EC170-ED170-EE170-EI170,)</f>
        <v>0</v>
      </c>
      <c r="EH170" s="15">
        <f ca="1">SUM(EC170:EG170)</f>
        <v>116020.40100919313</v>
      </c>
      <c r="EI170" s="15">
        <f ca="1">IF($V170&lt;&gt;0,IF($V170&gt;0,$W170/$V170,-$W170/$V170))*$AG170</f>
        <v>42577.17899080697</v>
      </c>
      <c r="EJ170" s="15">
        <f ca="1">SUM(EH170:EI170)</f>
        <v>158597.5800000001</v>
      </c>
      <c r="EK170" s="16">
        <f ca="1">_xll.DBRW($B$3,$R$37,$R$38,$R$40,$R$41,$R$42,$Q170,EK$2,EK$4,EK$3)</f>
        <v>0.11558647082689812</v>
      </c>
      <c r="EL170" s="16">
        <f ca="1">_xll.DBRW($B$3,$R$37,$R$38,$R$40,$R$41,$R$42,$Q170,EL$2,EL$4,EL$3)</f>
        <v>0.12031091568910672</v>
      </c>
      <c r="EM170" s="17">
        <f ca="1">-(EK170-EL170)*100</f>
        <v>0.47244448622086044</v>
      </c>
      <c r="EN170" s="14">
        <f ca="1">$AC170-$AH170-FH170</f>
        <v>144682.01368535362</v>
      </c>
      <c r="EO170" s="15">
        <f ca="1">_xll.DBRW($B$3,$R$37,$R$38,$R$40,$R$41,$R$42,$Q170,EO$2,EO$4,EO$3)</f>
        <v>0.37211129462266301</v>
      </c>
      <c r="EP170" s="15">
        <f ca="1">_xll.DBRW($B$3,$R$37,$R$38,$R$40,$R$41,$R$42,$Q170,EP$2,EP$4,EP$3)</f>
        <v>1</v>
      </c>
      <c r="EQ170" s="15">
        <f ca="1">_xll.DBRW($B$3,$R$37,$R$38,$R$40,$R$41,$R$42,$Q170,EQ$2,EQ$4,EQ$3)</f>
        <v>3.2193326083978766</v>
      </c>
      <c r="ER170" s="15">
        <f ca="1">_xll.DBRW($B$3,$R$37,$R$38,$R$40,$R$41,$R$42,$Q170,ER$2,ER$4,ER$3)</f>
        <v>9512571</v>
      </c>
      <c r="ES170" s="15">
        <f ca="1">_xll.DBRW($B$3,$R$37,$R$38,$R$40,$R$41,$R$42,$Q170,ES$2,ES$4,ES$3)</f>
        <v>9512571</v>
      </c>
      <c r="ET170" s="15">
        <f ca="1">_xll.DBRW($B$3,$R$37,$R$38,$R$40,$R$41,$R$42,$Q170,ET$2,ET$4,ET$3)</f>
        <v>0.353278050251771</v>
      </c>
      <c r="EU170" s="15">
        <f ca="1">_xll.DBRW($B$3,$R$37,$R$38,$R$40,$R$41,$R$42,$Q170,EU$2,EU$4,EU$3)</f>
        <v>1</v>
      </c>
      <c r="EV170" s="15">
        <f ca="1">_xll.DBRW($B$3,$R$37,$R$38,$R$40,$R$41,$R$42,$Q170,EV$2,EV$4,EV$3)</f>
        <v>2.9363757081250261</v>
      </c>
      <c r="EW170" s="15">
        <f ca="1">_xll.DBRW($B$3,$R$37,$R$38,$R$40,$R$41,$R$42,$Q170,EW$2,EW$4,EW$3)</f>
        <v>10543310</v>
      </c>
      <c r="EX170" s="15">
        <f ca="1">_xll.DBRW($B$3,$R$37,$R$38,$R$40,$R$41,$R$42,$Q170,EX$2,EX$4,EX$3)</f>
        <v>10543310</v>
      </c>
      <c r="EY170" s="15">
        <f ca="1">EO170-ET170</f>
        <v>1.8833244370892011E-2</v>
      </c>
      <c r="EZ170" s="15">
        <f ca="1">EP170-EU170</f>
        <v>0</v>
      </c>
      <c r="FA170" s="15">
        <f ca="1">EQ170-EV170</f>
        <v>0.28295690027285048</v>
      </c>
      <c r="FB170" s="15">
        <f ca="1">IF(AND(ER170&lt;&gt;0,EW170&lt;&gt;0),-1*EY170*ER170,0)</f>
        <v>-179152.57423846057</v>
      </c>
      <c r="FC170" s="15">
        <f ca="1">IF(AND(ER170&lt;&gt;0,EW170&lt;&gt;0,ES170&lt;&gt;0,EX170&lt;&gt;0),EZ170/EU170*$AC170,)</f>
        <v>0</v>
      </c>
      <c r="FD170" s="15">
        <f ca="1">IF(AND(ES170&lt;&gt;0,EX170&lt;&gt;0),FA170*EK170*ES170,)</f>
        <v>311118.04723123246</v>
      </c>
      <c r="FE170" s="15">
        <f ca="1">IF(AND(ER170&lt;&gt;0,EW170&lt;&gt;0,ES170&lt;&gt;0,EX170&lt;&gt;0),$AM170-FB170-FC170-FD170-FH170,)</f>
        <v>12716.540692581744</v>
      </c>
      <c r="FF170" s="15">
        <f ca="1">IF(OR(ER170=0,EW170=0,ES170=0,EX170=0),$AM170-FB170-FC170-FD170-FH170,)</f>
        <v>0</v>
      </c>
      <c r="FG170" s="15">
        <f ca="1">SUM(FB170:FF170)</f>
        <v>144682.01368535362</v>
      </c>
      <c r="FH170" s="15">
        <f ca="1">IF($V170&lt;&gt;0,IF($V170&gt;0,$W170/$V170,-$W170/$V170))*$AH170</f>
        <v>40302.876314646965</v>
      </c>
      <c r="FI170" s="15">
        <f ca="1">SUM(FG170:FH170)</f>
        <v>184984.8900000006</v>
      </c>
      <c r="FJ170" s="20"/>
      <c r="FK170" s="85">
        <f ca="1">BL170+CK170+DJ170+EI170+FH170</f>
        <v>282627.26722796995</v>
      </c>
      <c r="FL170" s="21"/>
      <c r="FM170" s="22"/>
      <c r="FN170" s="104">
        <f ca="1">_xll.DBRW($B$3,$R$37,$R$38,$R$40,$R$41,$R$42,$Q170,FN$2,FN$4,FN$3)</f>
        <v>5046493.360000005</v>
      </c>
      <c r="FO170" s="105">
        <f ca="1">IF(U170&lt;&gt;0,FN170/U170,0)</f>
        <v>0.16478813792757949</v>
      </c>
      <c r="FP170" s="104">
        <f ca="1">_xll.DBRW($B$3,$R$37,$R$38,$R$40,$R$41,$R$42,$Q170,FP$2,FP$4,FP$3)</f>
        <v>4839211.0368481418</v>
      </c>
      <c r="FQ170" s="105">
        <f ca="1">IF(V170&lt;&gt;0,FP170/V170,0)</f>
        <v>0.15630971215447917</v>
      </c>
      <c r="FR170" s="86">
        <f ca="1">FN170-FP170</f>
        <v>207282.32315186318</v>
      </c>
      <c r="FS170" s="103">
        <f ca="1">(FO170-FQ170)*100</f>
        <v>0.84784257731003176</v>
      </c>
      <c r="FT170" s="23"/>
      <c r="FV170" s="37"/>
      <c r="FW170" s="37"/>
      <c r="FX170" s="37"/>
      <c r="FY170" s="37"/>
      <c r="FZ170" s="37"/>
      <c r="GA170" s="37"/>
      <c r="GB170" s="37"/>
      <c r="GC170" s="37"/>
      <c r="GD170" s="37"/>
      <c r="GE170" s="37"/>
      <c r="GF170" s="37"/>
      <c r="GG170" s="37"/>
      <c r="GH170" s="37"/>
    </row>
    <row r="171" spans="1:190" ht="15" hidden="1" customHeight="1" x14ac:dyDescent="0.25">
      <c r="A171">
        <f ca="1">IF(ROW()=ROW($A$60),0,1)</f>
        <v>1</v>
      </c>
      <c r="D171" s="30"/>
      <c r="E171" s="30"/>
      <c r="F171" s="30">
        <f ca="1">IF(A171&lt;&gt;0,IF((AO171+BN171+CM171+DL171+EK171)&lt;&gt;0,ROUND((1-(AO171+BN171+CM171+DL171+EK171))-FO171,5),"VERIF. ELIGIBILITE PMM"),"CHECK "&amp;D156)</f>
        <v>0</v>
      </c>
      <c r="G171" s="30"/>
      <c r="H171" s="30"/>
      <c r="I171" s="30"/>
      <c r="J171" s="30">
        <f ca="1">IF(A171&lt;&gt;0,IF((AP171+BO171+CN171+DM171+EL171)&lt;&gt;0,ROUND((1-(AP171+BO171+CN171+DM171+EL171))-FQ171,5),"VERIF. ELIGIBILITE PMM"),"CHECK "&amp;D157)</f>
        <v>0</v>
      </c>
      <c r="K171" s="30">
        <f ca="1">IF(A171&lt;&gt;0,ROUND(W171+AR171+BQ171+CP171+DO171+EN171+FK171-FR171,5),"CHECK ")</f>
        <v>0</v>
      </c>
      <c r="L171" s="4"/>
      <c r="M171" s="9"/>
      <c r="N171" s="10"/>
      <c r="O171" s="9"/>
      <c r="P171" s="11"/>
      <c r="Q171" s="130" t="s">
        <v>282</v>
      </c>
      <c r="R171" s="130"/>
      <c r="S171" s="12"/>
      <c r="T171" s="13"/>
      <c r="U171" s="84">
        <f ca="1">_xll.DBRW($B$3,$R$37,$R$38,$R$40,$R$41,$R$42,$Q171,U$2,U$4,U$3)</f>
        <v>3005023.88</v>
      </c>
      <c r="V171" s="84">
        <f ca="1">_xll.DBRW($B$3,$R$37,$R$38,$R$40,$R$41,$R$42,$Q171,V$2,V$4,V$3)</f>
        <v>3334400.13</v>
      </c>
      <c r="W171" s="85">
        <f ca="1">U171-V171</f>
        <v>-329376.25</v>
      </c>
      <c r="X171" s="106">
        <f ca="1">IF(V171&lt;&gt;0,W171/V171,0)</f>
        <v>-9.8781261143964752E-2</v>
      </c>
      <c r="Y171" s="15">
        <f ca="1">_xll.DBRW($B$3,$R$37,$R$38,$R$40,$R$41,$R$42,$Q171,Y$2,Y$4,Y$3)</f>
        <v>-768659.93000000017</v>
      </c>
      <c r="Z171" s="15">
        <f ca="1">_xll.DBRW($B$3,$R$37,$R$38,$R$40,$R$41,$R$42,$Q171,Z$2,Z$4,Z$3)</f>
        <v>-247784.43999999994</v>
      </c>
      <c r="AA171" s="15">
        <f ca="1">_xll.DBRW($B$3,$R$37,$R$38,$R$40,$R$41,$R$42,$Q171,AA$2,AA$4,AA$3)</f>
        <v>-12785.05</v>
      </c>
      <c r="AB171" s="15">
        <f ca="1">_xll.DBRW($B$3,$R$37,$R$38,$R$40,$R$41,$R$42,$Q171,AB$2,AB$4,AB$3)</f>
        <v>-1172368.7600000002</v>
      </c>
      <c r="AC171" s="15">
        <f ca="1">_xll.DBRW($B$3,$R$37,$R$38,$R$40,$R$41,$R$42,$Q171,AC$2,AC$4,AC$3)</f>
        <v>-927999.61999999976</v>
      </c>
      <c r="AD171" s="15">
        <f ca="1">_xll.DBRW($B$3,$R$37,$R$38,$R$40,$R$41,$R$42,$Q171,AD$2,AD$4,AD$3)</f>
        <v>-897392.21</v>
      </c>
      <c r="AE171" s="15">
        <f ca="1">_xll.DBRW($B$3,$R$37,$R$38,$R$40,$R$41,$R$42,$Q171,AE$2,AE$4,AE$3)</f>
        <v>-315433.48</v>
      </c>
      <c r="AF171" s="15">
        <f ca="1">_xll.DBRW($B$3,$R$37,$R$38,$R$40,$R$41,$R$42,$Q171,AF$2,AF$4,AF$3)</f>
        <v>-17275.98</v>
      </c>
      <c r="AG171" s="15">
        <f ca="1">_xll.DBRW($B$3,$R$37,$R$38,$R$40,$R$41,$R$42,$Q171,AG$2,AG$4,AG$3)</f>
        <v>-1354243.3900000004</v>
      </c>
      <c r="AH171" s="15">
        <f ca="1">_xll.DBRW($B$3,$R$37,$R$38,$R$40,$R$41,$R$42,$Q171,AH$2,AH$4,AH$3)</f>
        <v>-869849.40000000026</v>
      </c>
      <c r="AI171" s="15">
        <f ca="1">Y171-AD171</f>
        <v>128732.2799999998</v>
      </c>
      <c r="AJ171" s="15">
        <f ca="1">Z171-AE171</f>
        <v>67649.040000000037</v>
      </c>
      <c r="AK171" s="15">
        <f ca="1">AA171-AF171</f>
        <v>4490.93</v>
      </c>
      <c r="AL171" s="15">
        <f ca="1">AB171-AG171</f>
        <v>181874.63000000012</v>
      </c>
      <c r="AM171" s="15">
        <f ca="1">AC171-AH171</f>
        <v>-58150.219999999506</v>
      </c>
      <c r="AN171" s="20"/>
      <c r="AO171" s="16">
        <f ca="1">_xll.DBRW($B$3,$R$37,$R$38,$R$40,$R$41,$R$42,$Q171,AO$2,AO$4,AO$3)</f>
        <v>0.25579162119670079</v>
      </c>
      <c r="AP171" s="16">
        <f ca="1">_xll.DBRW($B$3,$R$37,$R$38,$R$40,$R$41,$R$42,$Q171,AP$2,AP$4,AP$3)</f>
        <v>0.26913153041413779</v>
      </c>
      <c r="AQ171" s="17">
        <f ca="1">-(AO171-AP171)*100</f>
        <v>1.3339909217436996</v>
      </c>
      <c r="AR171" s="14">
        <f ca="1">$Y171-$AD171-BL171</f>
        <v>40086.745755430136</v>
      </c>
      <c r="AS171" s="18">
        <f ca="1">_xll.DBRW($B$3,$R$37,$R$38,$R$40,$R$41,$R$42,$Q171,AS$2,AS$4,AS$3)</f>
        <v>18.739064368031297</v>
      </c>
      <c r="AT171" s="19">
        <f ca="1">_xll.DBRW($B$3,$R$37,$R$38,$R$40,$R$41,$R$42,$Q171,AT$2,AT$4,AT$3)</f>
        <v>1.1569007706444374</v>
      </c>
      <c r="AU171" s="18">
        <f ca="1">_xll.DBRW($B$3,$R$37,$R$38,$R$40,$R$41,$R$42,$Q171,AU$2,AU$4,AU$3)</f>
        <v>84.753511108403529</v>
      </c>
      <c r="AV171" s="15">
        <f ca="1">_xll.DBRW($B$3,$R$37,$R$38,$R$40,$R$41,$R$42,$Q171,AV$2,AV$4,AV$3)</f>
        <v>41019.120000000003</v>
      </c>
      <c r="AW171" s="15">
        <f ca="1">_xll.DBRW($B$3,$R$37,$R$38,$R$40,$R$41,$R$42,$Q171,AW$2,AW$4,AW$3)</f>
        <v>35456.04</v>
      </c>
      <c r="AX171" s="18">
        <f ca="1">_xll.DBRW($B$3,$R$37,$R$38,$R$40,$R$41,$R$42,$Q171,AX$2,AX$4,AX$3)</f>
        <v>19.525347815955353</v>
      </c>
      <c r="AY171" s="19">
        <f ca="1">_xll.DBRW($B$3,$R$37,$R$38,$R$40,$R$41,$R$42,$Q171,AY$2,AY$4,AY$3)</f>
        <v>1.1726382029489726</v>
      </c>
      <c r="AZ171" s="18">
        <f ca="1">_xll.DBRW($B$3,$R$37,$R$38,$R$40,$R$41,$R$42,$Q171,AZ$2,AZ$4,AZ$3)</f>
        <v>85.074271080846842</v>
      </c>
      <c r="BA171" s="15">
        <f ca="1">_xll.DBRW($B$3,$R$37,$R$38,$R$40,$R$41,$R$42,$Q171,BA$2,BA$4,BA$3)</f>
        <v>45960.37</v>
      </c>
      <c r="BB171" s="15">
        <f ca="1">_xll.DBRW($B$3,$R$37,$R$38,$R$40,$R$41,$R$42,$Q171,BB$2,BB$4,BB$3)</f>
        <v>39193.99</v>
      </c>
      <c r="BC171" s="18">
        <f ca="1">AS171-AX171</f>
        <v>-0.78628344792405613</v>
      </c>
      <c r="BD171" s="18">
        <f ca="1">AT171-AY171</f>
        <v>-1.5737432304535171E-2</v>
      </c>
      <c r="BE171" s="18">
        <f ca="1">AU171-AZ171</f>
        <v>-0.32075997244331234</v>
      </c>
      <c r="BF171" s="15">
        <f ca="1">IF(AND(AV171&lt;&gt;0,BA171&lt;&gt;0),-1*BC171*AV171,0)</f>
        <v>32252.655104410613</v>
      </c>
      <c r="BG171" s="15">
        <f ca="1">IF(AND(AV171&lt;&gt;0,BA171&lt;&gt;0,AW171&lt;&gt;0,BB171&lt;&gt;0),BD171/AY171*$Y171,)</f>
        <v>10315.82766377784</v>
      </c>
      <c r="BH171" s="15">
        <f ca="1">IF(AND(AW171&lt;&gt;0,BB171&lt;&gt;0),BE171*AO171*AW171,)</f>
        <v>-2909.0870070234978</v>
      </c>
      <c r="BI171" s="15">
        <f ca="1">IF(AND(AV171&lt;&gt;0,BA171&lt;&gt;0,AW171&lt;&gt;0,BB171&lt;&gt;0),$AI171-BF171-BG171-BH171-BL171,)</f>
        <v>427.34999426516879</v>
      </c>
      <c r="BJ171" s="15">
        <f ca="1">IF(OR(AV171=0,BA171=0,AW171=0,BB171=0),$AI171-BF171-BG171-BH171-BL171,)</f>
        <v>0</v>
      </c>
      <c r="BK171" s="15">
        <f ca="1">SUM(BF171:BJ171)</f>
        <v>40086.745755430122</v>
      </c>
      <c r="BL171" s="15">
        <f ca="1">IF($V171&lt;&gt;0,IF($V171&gt;0,$W171/$V171,-$W171/$V171))*$AD171</f>
        <v>88645.534244569659</v>
      </c>
      <c r="BM171" s="15">
        <f ca="1">SUM(BK171:BL171)</f>
        <v>128732.27999999978</v>
      </c>
      <c r="BN171" s="16">
        <f ca="1">_xll.DBRW($B$3,$R$37,$R$38,$R$40,$R$41,$R$42,$Q171,BN$2,BN$4,BN$3)</f>
        <v>8.2456729095943149E-2</v>
      </c>
      <c r="BO171" s="16">
        <f ca="1">_xll.DBRW($B$3,$R$37,$R$38,$R$40,$R$41,$R$42,$Q171,BO$2,BO$4,BO$3)</f>
        <v>9.4599768384725919E-2</v>
      </c>
      <c r="BP171" s="17">
        <f ca="1">-(BN171-BO171)*100</f>
        <v>1.2143039288782771</v>
      </c>
      <c r="BQ171" s="14">
        <f ca="1">$Z171-$AE171-CK171</f>
        <v>36490.123038570455</v>
      </c>
      <c r="BR171" s="15">
        <f ca="1">_xll.DBRW($B$3,$R$37,$R$38,$R$40,$R$41,$R$42,$Q171,BR$2,BR$4,BR$3)</f>
        <v>0.52432717700433362</v>
      </c>
      <c r="BS171" s="15">
        <f ca="1">_xll.DBRW($B$3,$R$37,$R$38,$R$40,$R$41,$R$42,$Q171,BS$2,BS$4,BS$3)</f>
        <v>13.328504818925069</v>
      </c>
      <c r="BT171" s="15">
        <f ca="1">_xll.DBRW($B$3,$R$37,$R$38,$R$40,$R$41,$R$42,$Q171,BT$2,BT$4,BT$3)</f>
        <v>84.753511108403529</v>
      </c>
      <c r="BU171" s="15">
        <f ca="1">_xll.DBRW($B$3,$R$37,$R$38,$R$40,$R$41,$R$42,$Q171,BU$2,BU$4,BU$3)</f>
        <v>472576</v>
      </c>
      <c r="BV171" s="15">
        <f ca="1">_xll.DBRW($B$3,$R$37,$R$38,$R$40,$R$41,$R$42,$Q171,BV$2,BV$4,BV$3)</f>
        <v>35456.04</v>
      </c>
      <c r="BW171" s="15">
        <f ca="1">_xll.DBRW($B$3,$R$37,$R$38,$R$40,$R$41,$R$42,$Q171,BW$2,BW$4,BW$3)</f>
        <v>0.59872473399247561</v>
      </c>
      <c r="BX171" s="15">
        <f ca="1">_xll.DBRW($B$3,$R$37,$R$38,$R$40,$R$41,$R$42,$Q171,BX$2,BX$4,BX$3)</f>
        <v>13.441913926089178</v>
      </c>
      <c r="BY171" s="15">
        <f ca="1">_xll.DBRW($B$3,$R$37,$R$38,$R$40,$R$41,$R$42,$Q171,BY$2,BY$4,BY$3)</f>
        <v>85.074271080846842</v>
      </c>
      <c r="BZ171" s="15">
        <f ca="1">_xll.DBRW($B$3,$R$37,$R$38,$R$40,$R$41,$R$42,$Q171,BZ$2,BZ$4,BZ$3)</f>
        <v>526842.24</v>
      </c>
      <c r="CA171" s="15">
        <f ca="1">_xll.DBRW($B$3,$R$37,$R$38,$R$40,$R$41,$R$42,$Q171,CA$2,CA$4,CA$3)</f>
        <v>39193.99</v>
      </c>
      <c r="CB171" s="15">
        <f ca="1">BR171-BW171</f>
        <v>-7.4397556988141988E-2</v>
      </c>
      <c r="CC171" s="15">
        <f ca="1">BS171-BX171</f>
        <v>-0.11340910716410946</v>
      </c>
      <c r="CD171" s="15">
        <f ca="1">BT171-BY171</f>
        <v>-0.32075997244331234</v>
      </c>
      <c r="CE171" s="15">
        <f ca="1">IF(AND(BU171&lt;&gt;0,BZ171&lt;&gt;0),-1*CB171*BU171,0)</f>
        <v>35158.499891228188</v>
      </c>
      <c r="CF171" s="15">
        <f ca="1">IF(AND(BU171&lt;&gt;0,BZ171&lt;&gt;0,BV171&lt;&gt;0,CA171&lt;&gt;0),CC171/BX171*$Z171,)</f>
        <v>2090.5514098716312</v>
      </c>
      <c r="CG171" s="15">
        <f ca="1">IF(AND(BV171&lt;&gt;0,CA171&lt;&gt;0),CD171*BN171*BV171,)</f>
        <v>-937.77035437061659</v>
      </c>
      <c r="CH171" s="15">
        <f ca="1">IF(AND(BU171&lt;&gt;0,BZ171&lt;&gt;0,BV171&lt;&gt;0,CA171&lt;&gt;0),$AJ171-CE171-CF171-CG171-CK171,)</f>
        <v>178.84209184125211</v>
      </c>
      <c r="CI171" s="15">
        <f ca="1">IF(OR(BU171=0,BZ171=0,BV171=0,CA171=0),$AJ171-CE171-CF171-CG171-CK171,)</f>
        <v>0</v>
      </c>
      <c r="CJ171" s="15">
        <f ca="1">SUM(CE171:CI171)</f>
        <v>36490.123038570455</v>
      </c>
      <c r="CK171" s="15">
        <f ca="1">IF($V171&lt;&gt;0,IF($V171&gt;0,$W171/$V171,-$W171/$V171))*$AE171</f>
        <v>31158.916961429582</v>
      </c>
      <c r="CL171" s="15">
        <f ca="1">SUM(CJ171:CK171)</f>
        <v>67649.040000000037</v>
      </c>
      <c r="CM171" s="16">
        <f ca="1">_xll.DBRW($B$3,$R$37,$R$38,$R$40,$R$41,$R$42,$Q171,CM$2,CM$4,CM$3)</f>
        <v>4.2545585361537961E-3</v>
      </c>
      <c r="CN171" s="16">
        <f ca="1">_xll.DBRW($B$3,$R$37,$R$38,$R$40,$R$41,$R$42,$Q171,CN$2,CN$4,CN$3)</f>
        <v>5.1811358344686729E-3</v>
      </c>
      <c r="CO171" s="17">
        <f ca="1">-(CM171-CN171)*100</f>
        <v>9.2657729831487678E-2</v>
      </c>
      <c r="CP171" s="14">
        <f ca="1">$AA171-$AF171-DJ171</f>
        <v>2784.3869081020885</v>
      </c>
      <c r="CQ171" s="15">
        <f ca="1">_xll.DBRW($B$3,$R$37,$R$38,$R$40,$R$41,$R$42,$Q171,CQ$2,CQ$4,CQ$3)</f>
        <v>0</v>
      </c>
      <c r="CR171" s="15">
        <f ca="1">_xll.DBRW($B$3,$R$37,$R$38,$R$40,$R$41,$R$42,$Q171,CR$2,CR$4,CR$3)</f>
        <v>0</v>
      </c>
      <c r="CS171" s="15">
        <f ca="1">_xll.DBRW($B$3,$R$37,$R$38,$R$40,$R$41,$R$42,$Q171,CS$2,CS$4,CS$3)</f>
        <v>0</v>
      </c>
      <c r="CT171" s="15">
        <f ca="1">_xll.DBRW($B$3,$R$37,$R$38,$R$40,$R$41,$R$42,$Q171,CT$2,CT$4,CT$3)</f>
        <v>0</v>
      </c>
      <c r="CU171" s="15">
        <f ca="1">_xll.DBRW($B$3,$R$37,$R$38,$R$40,$R$41,$R$42,$Q171,CU$2,CU$4,CU$3)</f>
        <v>0</v>
      </c>
      <c r="CV171" s="15">
        <f ca="1">_xll.DBRW($B$3,$R$37,$R$38,$R$40,$R$41,$R$42,$Q171,CV$2,CV$4,CV$3)</f>
        <v>0</v>
      </c>
      <c r="CW171" s="15">
        <f ca="1">_xll.DBRW($B$3,$R$37,$R$38,$R$40,$R$41,$R$42,$Q171,CW$2,CW$4,CW$3)</f>
        <v>0</v>
      </c>
      <c r="CX171" s="15">
        <f ca="1">_xll.DBRW($B$3,$R$37,$R$38,$R$40,$R$41,$R$42,$Q171,CX$2,CX$4,CX$3)</f>
        <v>0</v>
      </c>
      <c r="CY171" s="15">
        <f ca="1">_xll.DBRW($B$3,$R$37,$R$38,$R$40,$R$41,$R$42,$Q171,CY$2,CY$4,CY$3)</f>
        <v>0</v>
      </c>
      <c r="CZ171" s="15">
        <f ca="1">_xll.DBRW($B$3,$R$37,$R$38,$R$40,$R$41,$R$42,$Q171,CZ$2,CZ$4,CZ$3)</f>
        <v>0</v>
      </c>
      <c r="DA171" s="15">
        <f ca="1">CQ171-CV171</f>
        <v>0</v>
      </c>
      <c r="DB171" s="15">
        <f ca="1">CR171-CW171</f>
        <v>0</v>
      </c>
      <c r="DC171" s="15">
        <f ca="1">CS171-CX171</f>
        <v>0</v>
      </c>
      <c r="DD171" s="15">
        <f ca="1">IF(AND(CT171&lt;&gt;0,CY171&lt;&gt;0),-1*DA171*CT171,0)</f>
        <v>0</v>
      </c>
      <c r="DE171" s="15">
        <f ca="1">IF(AND(CT171&lt;&gt;0,CY171&lt;&gt;0,CU171&lt;&gt;0,CZ171&lt;&gt;0),DB171/CW171*$AA171,)</f>
        <v>0</v>
      </c>
      <c r="DF171" s="15">
        <f ca="1">IF(AND(CU171&lt;&gt;0,CZ171&lt;&gt;0),DC171*CM171*CU171,)</f>
        <v>0</v>
      </c>
      <c r="DG171" s="15">
        <f ca="1">IF(AND(CT171&lt;&gt;0,CY171&lt;&gt;0,CU171&lt;&gt;0,CZ171&lt;&gt;0),$AK171-DD171-DE171-DF171-DJ171,)</f>
        <v>0</v>
      </c>
      <c r="DH171" s="15">
        <f ca="1">IF(OR(CT171=0,CY171=0,CU171=0,CZ171=0),$AK171-DD171-DE171-DF171-DJ171,)</f>
        <v>2784.3869081020885</v>
      </c>
      <c r="DI171" s="15">
        <f ca="1">SUM(DD171:DH171)</f>
        <v>2784.3869081020885</v>
      </c>
      <c r="DJ171" s="15">
        <f ca="1">IF($V171&lt;&gt;0,IF($V171&gt;0,$W171/$V171,-$W171/$V171))*$AF171</f>
        <v>1706.5430918979121</v>
      </c>
      <c r="DK171" s="15">
        <f ca="1">SUM(DI171:DJ171)</f>
        <v>4490.93</v>
      </c>
      <c r="DL171" s="16">
        <f ca="1">_xll.DBRW($B$3,$R$37,$R$38,$R$40,$R$41,$R$42,$Q171,DL$2,DL$4,DL$3)</f>
        <v>0.39013625409193087</v>
      </c>
      <c r="DM171" s="16">
        <f ca="1">_xll.DBRW($B$3,$R$37,$R$38,$R$40,$R$41,$R$42,$Q171,DM$2,DM$4,DM$3)</f>
        <v>0.40614303538909707</v>
      </c>
      <c r="DN171" s="17">
        <f ca="1">-(DL171-DM171)*100</f>
        <v>1.6006781297166206</v>
      </c>
      <c r="DO171" s="14">
        <f ca="1">$AB171-$AG171-EI171</f>
        <v>48100.760039921995</v>
      </c>
      <c r="DP171" s="15">
        <f ca="1">_xll.DBRW($B$3,$R$37,$R$38,$R$40,$R$41,$R$42,$Q171,DP$2,DP$4,DP$3)</f>
        <v>0</v>
      </c>
      <c r="DQ171" s="15">
        <f ca="1">_xll.DBRW($B$3,$R$37,$R$38,$R$40,$R$41,$R$42,$Q171,DQ$2,DQ$4,DQ$3)</f>
        <v>0</v>
      </c>
      <c r="DR171" s="15">
        <f ca="1">_xll.DBRW($B$3,$R$37,$R$38,$R$40,$R$41,$R$42,$Q171,DR$2,DR$4,DR$3)</f>
        <v>0</v>
      </c>
      <c r="DS171" s="15">
        <f ca="1">_xll.DBRW($B$3,$R$37,$R$38,$R$40,$R$41,$R$42,$Q171,DS$2,DS$4,DS$3)</f>
        <v>0</v>
      </c>
      <c r="DT171" s="15">
        <f ca="1">_xll.DBRW($B$3,$R$37,$R$38,$R$40,$R$41,$R$42,$Q171,DT$2,DT$4,DT$3)</f>
        <v>0</v>
      </c>
      <c r="DU171" s="15">
        <f ca="1">_xll.DBRW($B$3,$R$37,$R$38,$R$40,$R$41,$R$42,$Q171,DU$2,DU$4,DU$3)</f>
        <v>0</v>
      </c>
      <c r="DV171" s="15">
        <f ca="1">_xll.DBRW($B$3,$R$37,$R$38,$R$40,$R$41,$R$42,$Q171,DV$2,DV$4,DV$3)</f>
        <v>0</v>
      </c>
      <c r="DW171" s="15">
        <f ca="1">_xll.DBRW($B$3,$R$37,$R$38,$R$40,$R$41,$R$42,$Q171,DW$2,DW$4,DW$3)</f>
        <v>0</v>
      </c>
      <c r="DX171" s="15">
        <f ca="1">_xll.DBRW($B$3,$R$37,$R$38,$R$40,$R$41,$R$42,$Q171,DX$2,DX$4,DX$3)</f>
        <v>0</v>
      </c>
      <c r="DY171" s="15">
        <f ca="1">_xll.DBRW($B$3,$R$37,$R$38,$R$40,$R$41,$R$42,$Q171,DY$2,DY$4,DY$3)</f>
        <v>0</v>
      </c>
      <c r="DZ171" s="15">
        <f ca="1">DP171-DU171</f>
        <v>0</v>
      </c>
      <c r="EA171" s="15">
        <f ca="1">DQ171-DV171</f>
        <v>0</v>
      </c>
      <c r="EB171" s="15">
        <f ca="1">DR171-DW171</f>
        <v>0</v>
      </c>
      <c r="EC171" s="15">
        <f ca="1">IF(AND(DS171&lt;&gt;0,DX171&lt;&gt;0),-1*DZ171*DS171,0)</f>
        <v>0</v>
      </c>
      <c r="ED171" s="15">
        <f ca="1">IF(AND(DS171&lt;&gt;0,DX171&lt;&gt;0,DT171&lt;&gt;0,DY171&lt;&gt;0),EA171/DV171*$AB171,)</f>
        <v>0</v>
      </c>
      <c r="EE171" s="15">
        <f ca="1">IF(AND(DT171&lt;&gt;0,DY171&lt;&gt;0),EB171*DL171*DT171,)</f>
        <v>0</v>
      </c>
      <c r="EF171" s="15">
        <f ca="1">IF(AND(DS171&lt;&gt;0,DX171&lt;&gt;0,DT171&lt;&gt;0,DY171&lt;&gt;0),$AL171-EC171-ED171-EE171-EI171,)</f>
        <v>0</v>
      </c>
      <c r="EG171" s="15">
        <f ca="1">IF(OR(DS171=0,DX171=0,DT171=0,DY171=0),$AL171-EC171-ED171-EE171-EI171,)</f>
        <v>48100.760039921995</v>
      </c>
      <c r="EH171" s="15">
        <f ca="1">SUM(EC171:EG171)</f>
        <v>48100.760039921995</v>
      </c>
      <c r="EI171" s="15">
        <f ca="1">IF($V171&lt;&gt;0,IF($V171&gt;0,$W171/$V171,-$W171/$V171))*$AG171</f>
        <v>133773.86996007813</v>
      </c>
      <c r="EJ171" s="15">
        <f ca="1">SUM(EH171:EI171)</f>
        <v>181874.63000000012</v>
      </c>
      <c r="EK171" s="16">
        <f ca="1">_xll.DBRW($B$3,$R$37,$R$38,$R$40,$R$41,$R$42,$Q171,EK$2,EK$4,EK$3)</f>
        <v>0.30881605506575871</v>
      </c>
      <c r="EL171" s="16">
        <f ca="1">_xll.DBRW($B$3,$R$37,$R$38,$R$40,$R$41,$R$42,$Q171,EL$2,EL$4,EL$3)</f>
        <v>0.26087133100009807</v>
      </c>
      <c r="EM171" s="17">
        <f ca="1">-(EK171-EL171)*100</f>
        <v>-4.7944724065660633</v>
      </c>
      <c r="EN171" s="14">
        <f ca="1">$AC171-$AH171-FH171</f>
        <v>-144075.04073732058</v>
      </c>
      <c r="EO171" s="15">
        <f ca="1">_xll.DBRW($B$3,$R$37,$R$38,$R$40,$R$41,$R$42,$Q171,EO$2,EO$4,EO$3)</f>
        <v>26.173244953469137</v>
      </c>
      <c r="EP171" s="15">
        <f ca="1">_xll.DBRW($B$3,$R$37,$R$38,$R$40,$R$41,$R$42,$Q171,EP$2,EP$4,EP$3)</f>
        <v>1</v>
      </c>
      <c r="EQ171" s="15">
        <f ca="1">_xll.DBRW($B$3,$R$37,$R$38,$R$40,$R$41,$R$42,$Q171,EQ$2,EQ$4,EQ$3)</f>
        <v>84.753511108403529</v>
      </c>
      <c r="ER171" s="15">
        <f ca="1">_xll.DBRW($B$3,$R$37,$R$38,$R$40,$R$41,$R$42,$Q171,ER$2,ER$4,ER$3)</f>
        <v>35456.04</v>
      </c>
      <c r="ES171" s="15">
        <f ca="1">_xll.DBRW($B$3,$R$37,$R$38,$R$40,$R$41,$R$42,$Q171,ES$2,ES$4,ES$3)</f>
        <v>35456.04</v>
      </c>
      <c r="ET171" s="15">
        <f ca="1">_xll.DBRW($B$3,$R$37,$R$38,$R$40,$R$41,$R$42,$Q171,ET$2,ET$4,ET$3)</f>
        <v>22.193438330723666</v>
      </c>
      <c r="EU171" s="15">
        <f ca="1">_xll.DBRW($B$3,$R$37,$R$38,$R$40,$R$41,$R$42,$Q171,EU$2,EU$4,EU$3)</f>
        <v>1</v>
      </c>
      <c r="EV171" s="15">
        <f ca="1">_xll.DBRW($B$3,$R$37,$R$38,$R$40,$R$41,$R$42,$Q171,EV$2,EV$4,EV$3)</f>
        <v>85.074271080846842</v>
      </c>
      <c r="EW171" s="15">
        <f ca="1">_xll.DBRW($B$3,$R$37,$R$38,$R$40,$R$41,$R$42,$Q171,EW$2,EW$4,EW$3)</f>
        <v>39193.99</v>
      </c>
      <c r="EX171" s="15">
        <f ca="1">_xll.DBRW($B$3,$R$37,$R$38,$R$40,$R$41,$R$42,$Q171,EX$2,EX$4,EX$3)</f>
        <v>39193.99</v>
      </c>
      <c r="EY171" s="15">
        <f ca="1">EO171-ET171</f>
        <v>3.9798066227454711</v>
      </c>
      <c r="EZ171" s="15">
        <f ca="1">EP171-EU171</f>
        <v>0</v>
      </c>
      <c r="FA171" s="15">
        <f ca="1">EQ171-EV171</f>
        <v>-0.32075997244331234</v>
      </c>
      <c r="FB171" s="15">
        <f ca="1">IF(AND(ER171&lt;&gt;0,EW171&lt;&gt;0),-1*EY171*ER171,0)</f>
        <v>-141108.18280832833</v>
      </c>
      <c r="FC171" s="15">
        <f ca="1">IF(AND(ER171&lt;&gt;0,EW171&lt;&gt;0,ES171&lt;&gt;0,EX171&lt;&gt;0),EZ171/EU171*$AC171,)</f>
        <v>0</v>
      </c>
      <c r="FD171" s="15">
        <f ca="1">IF(AND(ES171&lt;&gt;0,EX171&lt;&gt;0),FA171*EK171*ES171,)</f>
        <v>-3512.1274463529576</v>
      </c>
      <c r="FE171" s="15">
        <f ca="1">IF(AND(ER171&lt;&gt;0,EW171&lt;&gt;0,ES171&lt;&gt;0,EX171&lt;&gt;0),$AM171-FB171-FC171-FD171-FH171,)</f>
        <v>545.26951736070623</v>
      </c>
      <c r="FF171" s="15">
        <f ca="1">IF(OR(ER171=0,EW171=0,ES171=0,EX171=0),$AM171-FB171-FC171-FD171-FH171,)</f>
        <v>0</v>
      </c>
      <c r="FG171" s="15">
        <f ca="1">SUM(FB171:FF171)</f>
        <v>-144075.04073732061</v>
      </c>
      <c r="FH171" s="15">
        <f ca="1">IF($V171&lt;&gt;0,IF($V171&gt;0,$W171/$V171,-$W171/$V171))*$AH171</f>
        <v>85924.820737321075</v>
      </c>
      <c r="FI171" s="15">
        <f ca="1">SUM(FG171:FH171)</f>
        <v>-58150.219999999536</v>
      </c>
      <c r="FJ171" s="20"/>
      <c r="FK171" s="85">
        <f ca="1">BL171+CK171+DJ171+EI171+FH171</f>
        <v>341209.68499529635</v>
      </c>
      <c r="FL171" s="21"/>
      <c r="FM171" s="22"/>
      <c r="FN171" s="104">
        <f ca="1">_xll.DBRW($B$3,$R$37,$R$38,$R$40,$R$41,$R$42,$Q171,FN$2,FN$4,FN$3)</f>
        <v>-124573.92000000045</v>
      </c>
      <c r="FO171" s="105">
        <f ca="1">IF(U171&lt;&gt;0,FN171/U171,0)</f>
        <v>-4.1455217986487498E-2</v>
      </c>
      <c r="FP171" s="104">
        <f ca="1">_xll.DBRW($B$3,$R$37,$R$38,$R$40,$R$41,$R$42,$Q171,FP$2,FP$4,FP$3)</f>
        <v>-119794.32999999981</v>
      </c>
      <c r="FQ171" s="105">
        <f ca="1">IF(V171&lt;&gt;0,FP171/V171,0)</f>
        <v>-3.5926801022527495E-2</v>
      </c>
      <c r="FR171" s="86">
        <f ca="1">FN171-FP171</f>
        <v>-4779.5900000006368</v>
      </c>
      <c r="FS171" s="103">
        <f ca="1">(FO171-FQ171)*100</f>
        <v>-0.55284169639600034</v>
      </c>
      <c r="FT171" s="23"/>
      <c r="FV171" s="37"/>
      <c r="FW171" s="37"/>
      <c r="FX171" s="37"/>
      <c r="FY171" s="37"/>
      <c r="FZ171" s="37"/>
      <c r="GA171" s="37"/>
      <c r="GB171" s="37"/>
      <c r="GC171" s="37"/>
      <c r="GD171" s="37"/>
      <c r="GE171" s="37"/>
      <c r="GF171" s="37"/>
      <c r="GG171" s="37"/>
      <c r="GH171" s="37"/>
    </row>
    <row r="172" spans="1:190" ht="15" hidden="1" customHeight="1" x14ac:dyDescent="0.25">
      <c r="A172">
        <f ca="1">IF(ROW()=ROW($A$60),0,1)</f>
        <v>1</v>
      </c>
      <c r="D172" s="30"/>
      <c r="E172" s="30"/>
      <c r="F172" s="30">
        <f ca="1">IF(A172&lt;&gt;0,IF((AO172+BN172+CM172+DL172+EK172)&lt;&gt;0,ROUND((1-(AO172+BN172+CM172+DL172+EK172))-FO172,5),"VERIF. ELIGIBILITE PMM"),"CHECK "&amp;D157)</f>
        <v>0</v>
      </c>
      <c r="G172" s="30"/>
      <c r="H172" s="30"/>
      <c r="I172" s="30"/>
      <c r="J172" s="30">
        <f ca="1">IF(A172&lt;&gt;0,IF((AP172+BO172+CN172+DM172+EL172)&lt;&gt;0,ROUND((1-(AP172+BO172+CN172+DM172+EL172))-FQ172,5),"VERIF. ELIGIBILITE PMM"),"CHECK "&amp;D158)</f>
        <v>0</v>
      </c>
      <c r="K172" s="30">
        <f ca="1">IF(A172&lt;&gt;0,ROUND(W172+AR172+BQ172+CP172+DO172+EN172+FK172-FR172,5),"CHECK ")</f>
        <v>0</v>
      </c>
      <c r="L172" s="4"/>
      <c r="M172" s="9"/>
      <c r="N172" s="10"/>
      <c r="O172" s="9"/>
      <c r="P172" s="11"/>
      <c r="Q172" s="130" t="s">
        <v>116</v>
      </c>
      <c r="R172" s="130"/>
      <c r="S172" s="12"/>
      <c r="T172" s="13"/>
      <c r="U172" s="84">
        <f ca="1">_xll.DBRW($B$3,$R$37,$R$38,$R$40,$R$41,$R$42,$Q172,U$2,U$4,U$3)</f>
        <v>9741171.9499999974</v>
      </c>
      <c r="V172" s="84">
        <f ca="1">_xll.DBRW($B$3,$R$37,$R$38,$R$40,$R$41,$R$42,$Q172,V$2,V$4,V$3)</f>
        <v>10061614.100066664</v>
      </c>
      <c r="W172" s="85">
        <f ca="1">U172-V172</f>
        <v>-320442.15006666631</v>
      </c>
      <c r="X172" s="106">
        <f ca="1">IF(V172&lt;&gt;0,W172/V172,0)</f>
        <v>-3.1847986503929143E-2</v>
      </c>
      <c r="Y172" s="15">
        <f ca="1">_xll.DBRW($B$3,$R$37,$R$38,$R$40,$R$41,$R$42,$Q172,Y$2,Y$4,Y$3)</f>
        <v>-5182931.67</v>
      </c>
      <c r="Z172" s="15">
        <f ca="1">_xll.DBRW($B$3,$R$37,$R$38,$R$40,$R$41,$R$42,$Q172,Z$2,Z$4,Z$3)</f>
        <v>-791799.04999999993</v>
      </c>
      <c r="AA172" s="15">
        <f ca="1">_xll.DBRW($B$3,$R$37,$R$38,$R$40,$R$41,$R$42,$Q172,AA$2,AA$4,AA$3)</f>
        <v>-749402.35999999987</v>
      </c>
      <c r="AB172" s="15">
        <f ca="1">_xll.DBRW($B$3,$R$37,$R$38,$R$40,$R$41,$R$42,$Q172,AB$2,AB$4,AB$3)</f>
        <v>-831857.70000000019</v>
      </c>
      <c r="AC172" s="15">
        <f ca="1">_xll.DBRW($B$3,$R$37,$R$38,$R$40,$R$41,$R$42,$Q172,AC$2,AC$4,AC$3)</f>
        <v>-924368.32999999973</v>
      </c>
      <c r="AD172" s="15">
        <f ca="1">_xll.DBRW($B$3,$R$37,$R$38,$R$40,$R$41,$R$42,$Q172,AD$2,AD$4,AD$3)</f>
        <v>-4899647.58</v>
      </c>
      <c r="AE172" s="15">
        <f ca="1">_xll.DBRW($B$3,$R$37,$R$38,$R$40,$R$41,$R$42,$Q172,AE$2,AE$4,AE$3)</f>
        <v>-898307.88000000047</v>
      </c>
      <c r="AF172" s="15">
        <f ca="1">_xll.DBRW($B$3,$R$37,$R$38,$R$40,$R$41,$R$42,$Q172,AF$2,AF$4,AF$3)</f>
        <v>-757403.58727209992</v>
      </c>
      <c r="AG172" s="15">
        <f ca="1">_xll.DBRW($B$3,$R$37,$R$38,$R$40,$R$41,$R$42,$Q172,AG$2,AG$4,AG$3)</f>
        <v>-892473.42999999982</v>
      </c>
      <c r="AH172" s="15">
        <f ca="1">_xll.DBRW($B$3,$R$37,$R$38,$R$40,$R$41,$R$42,$Q172,AH$2,AH$4,AH$3)</f>
        <v>-1304149.8933333338</v>
      </c>
      <c r="AI172" s="15">
        <f ca="1">Y172-AD172</f>
        <v>-283284.08999999985</v>
      </c>
      <c r="AJ172" s="15">
        <f ca="1">Z172-AE172</f>
        <v>106508.83000000054</v>
      </c>
      <c r="AK172" s="15">
        <f ca="1">AA172-AF172</f>
        <v>8001.2272721000481</v>
      </c>
      <c r="AL172" s="15">
        <f ca="1">AB172-AG172</f>
        <v>60615.729999999632</v>
      </c>
      <c r="AM172" s="15">
        <f ca="1">AC172-AH172</f>
        <v>379781.56333333405</v>
      </c>
      <c r="AN172" s="20"/>
      <c r="AO172" s="16">
        <f ca="1">_xll.DBRW($B$3,$R$37,$R$38,$R$40,$R$41,$R$42,$Q172,AO$2,AO$4,AO$3)</f>
        <v>0.53206448840070031</v>
      </c>
      <c r="AP172" s="16">
        <f ca="1">_xll.DBRW($B$3,$R$37,$R$38,$R$40,$R$41,$R$42,$Q172,AP$2,AP$4,AP$3)</f>
        <v>0.4869643708525388</v>
      </c>
      <c r="AQ172" s="17">
        <f ca="1">-(AO172-AP172)*100</f>
        <v>-4.5100117548161514</v>
      </c>
      <c r="AR172" s="14">
        <f ca="1">$Y172-$AD172-BL172</f>
        <v>-439328.00000184891</v>
      </c>
      <c r="AS172" s="18">
        <f ca="1">_xll.DBRW($B$3,$R$37,$R$38,$R$40,$R$41,$R$42,$Q172,AS$2,AS$4,AS$3)</f>
        <v>40.070289533499306</v>
      </c>
      <c r="AT172" s="19">
        <f ca="1">_xll.DBRW($B$3,$R$37,$R$38,$R$40,$R$41,$R$42,$Q172,AT$2,AT$4,AT$3)</f>
        <v>9.9708996442433334E-2</v>
      </c>
      <c r="AU172" s="18">
        <f ca="1">_xll.DBRW($B$3,$R$37,$R$38,$R$40,$R$41,$R$42,$Q172,AU$2,AU$4,AU$3)</f>
        <v>7.5091806419037397</v>
      </c>
      <c r="AV172" s="15">
        <f ca="1">_xll.DBRW($B$3,$R$37,$R$38,$R$40,$R$41,$R$42,$Q172,AV$2,AV$4,AV$3)</f>
        <v>129346</v>
      </c>
      <c r="AW172" s="15">
        <f ca="1">_xll.DBRW($B$3,$R$37,$R$38,$R$40,$R$41,$R$42,$Q172,AW$2,AW$4,AW$3)</f>
        <v>1297235</v>
      </c>
      <c r="AX172" s="18">
        <f ca="1">_xll.DBRW($B$3,$R$37,$R$38,$R$40,$R$41,$R$42,$Q172,AX$2,AX$4,AX$3)</f>
        <v>29.057075046776355</v>
      </c>
      <c r="AY172" s="19">
        <f ca="1">_xll.DBRW($B$3,$R$37,$R$38,$R$40,$R$41,$R$42,$Q172,AY$2,AY$4,AY$3)</f>
        <v>0.10516260081475032</v>
      </c>
      <c r="AZ172" s="18">
        <f ca="1">_xll.DBRW($B$3,$R$37,$R$38,$R$40,$R$41,$R$42,$Q172,AZ$2,AZ$4,AZ$3)</f>
        <v>6.275033178790216</v>
      </c>
      <c r="BA172" s="15">
        <f ca="1">_xll.DBRW($B$3,$R$37,$R$38,$R$40,$R$41,$R$42,$Q172,BA$2,BA$4,BA$3)</f>
        <v>168621.5</v>
      </c>
      <c r="BB172" s="15">
        <f ca="1">_xll.DBRW($B$3,$R$37,$R$38,$R$40,$R$41,$R$42,$Q172,BB$2,BB$4,BB$3)</f>
        <v>1603436</v>
      </c>
      <c r="BC172" s="18">
        <f ca="1">AS172-AX172</f>
        <v>11.013214486722951</v>
      </c>
      <c r="BD172" s="18">
        <f ca="1">AT172-AY172</f>
        <v>-5.4536043723169836E-3</v>
      </c>
      <c r="BE172" s="18">
        <f ca="1">AU172-AZ172</f>
        <v>1.2341474631135236</v>
      </c>
      <c r="BF172" s="15">
        <f ca="1">IF(AND(AV172&lt;&gt;0,BA172&lt;&gt;0),-1*BC172*AV172,0)</f>
        <v>-1424515.240999667</v>
      </c>
      <c r="BG172" s="15">
        <f ca="1">IF(AND(AV172&lt;&gt;0,BA172&lt;&gt;0,AW172&lt;&gt;0,BB172&lt;&gt;0),BD172/AY172*$Y172,)</f>
        <v>268780.5227138084</v>
      </c>
      <c r="BH172" s="15">
        <f ca="1">IF(AND(AW172&lt;&gt;0,BB172&lt;&gt;0),BE172*AO172*AW172,)</f>
        <v>851824.22384762182</v>
      </c>
      <c r="BI172" s="15">
        <f ca="1">IF(AND(AV172&lt;&gt;0,BA172&lt;&gt;0,AW172&lt;&gt;0,BB172&lt;&gt;0),$AI172-BF172-BG172-BH172-BL172,)</f>
        <v>-135417.50556361213</v>
      </c>
      <c r="BJ172" s="15">
        <f ca="1">IF(OR(AV172=0,BA172=0,AW172=0,BB172=0),$AI172-BF172-BG172-BH172-BL172,)</f>
        <v>0</v>
      </c>
      <c r="BK172" s="15">
        <f ca="1">SUM(BF172:BJ172)</f>
        <v>-439328.00000184891</v>
      </c>
      <c r="BL172" s="15">
        <f ca="1">IF($V172&lt;&gt;0,IF($V172&gt;0,$W172/$V172,-$W172/$V172))*$AD172</f>
        <v>156043.91000184909</v>
      </c>
      <c r="BM172" s="15">
        <f ca="1">SUM(BK172:BL172)</f>
        <v>-283284.08999999985</v>
      </c>
      <c r="BN172" s="16">
        <f ca="1">_xll.DBRW($B$3,$R$37,$R$38,$R$40,$R$41,$R$42,$Q172,BN$2,BN$4,BN$3)</f>
        <v>8.1283756622323067E-2</v>
      </c>
      <c r="BO172" s="16">
        <f ca="1">_xll.DBRW($B$3,$R$37,$R$38,$R$40,$R$41,$R$42,$Q172,BO$2,BO$4,BO$3)</f>
        <v>8.9280693044473627E-2</v>
      </c>
      <c r="BP172" s="17">
        <f ca="1">-(BN172-BO172)*100</f>
        <v>0.79969364221505601</v>
      </c>
      <c r="BQ172" s="14">
        <f ca="1">$Z172-$AE172-CK172</f>
        <v>77899.532761387323</v>
      </c>
      <c r="BR172" s="15">
        <f ca="1">_xll.DBRW($B$3,$R$37,$R$38,$R$40,$R$41,$R$42,$Q172,BR$2,BR$4,BR$3)</f>
        <v>0.6103744117295633</v>
      </c>
      <c r="BS172" s="15">
        <f ca="1">_xll.DBRW($B$3,$R$37,$R$38,$R$40,$R$41,$R$42,$Q172,BS$2,BS$4,BS$3)</f>
        <v>1</v>
      </c>
      <c r="BT172" s="15">
        <f ca="1">_xll.DBRW($B$3,$R$37,$R$38,$R$40,$R$41,$R$42,$Q172,BT$2,BT$4,BT$3)</f>
        <v>7.5091806419037397</v>
      </c>
      <c r="BU172" s="15">
        <f ca="1">_xll.DBRW($B$3,$R$37,$R$38,$R$40,$R$41,$R$42,$Q172,BU$2,BU$4,BU$3)</f>
        <v>1297235</v>
      </c>
      <c r="BV172" s="15">
        <f ca="1">_xll.DBRW($B$3,$R$37,$R$38,$R$40,$R$41,$R$42,$Q172,BV$2,BV$4,BV$3)</f>
        <v>1297235</v>
      </c>
      <c r="BW172" s="15">
        <f ca="1">_xll.DBRW($B$3,$R$37,$R$38,$R$40,$R$41,$R$42,$Q172,BW$2,BW$4,BW$3)</f>
        <v>0.5602393110794569</v>
      </c>
      <c r="BX172" s="15">
        <f ca="1">_xll.DBRW($B$3,$R$37,$R$38,$R$40,$R$41,$R$42,$Q172,BX$2,BX$4,BX$3)</f>
        <v>1</v>
      </c>
      <c r="BY172" s="15">
        <f ca="1">_xll.DBRW($B$3,$R$37,$R$38,$R$40,$R$41,$R$42,$Q172,BY$2,BY$4,BY$3)</f>
        <v>6.275033178790216</v>
      </c>
      <c r="BZ172" s="15">
        <f ca="1">_xll.DBRW($B$3,$R$37,$R$38,$R$40,$R$41,$R$42,$Q172,BZ$2,BZ$4,BZ$3)</f>
        <v>1603436</v>
      </c>
      <c r="CA172" s="15">
        <f ca="1">_xll.DBRW($B$3,$R$37,$R$38,$R$40,$R$41,$R$42,$Q172,CA$2,CA$4,CA$3)</f>
        <v>1603436</v>
      </c>
      <c r="CB172" s="15">
        <f ca="1">BR172-BW172</f>
        <v>5.0135100650106401E-2</v>
      </c>
      <c r="CC172" s="15">
        <f ca="1">BS172-BX172</f>
        <v>0</v>
      </c>
      <c r="CD172" s="15">
        <f ca="1">BT172-BY172</f>
        <v>1.2341474631135236</v>
      </c>
      <c r="CE172" s="15">
        <f ca="1">IF(AND(BU172&lt;&gt;0,BZ172&lt;&gt;0),-1*CB172*BU172,0)</f>
        <v>-65037.007291840775</v>
      </c>
      <c r="CF172" s="15">
        <f ca="1">IF(AND(BU172&lt;&gt;0,BZ172&lt;&gt;0,BV172&lt;&gt;0,CA172&lt;&gt;0),CC172/BX172*$Z172,)</f>
        <v>0</v>
      </c>
      <c r="CG172" s="15">
        <f ca="1">IF(AND(BV172&lt;&gt;0,CA172&lt;&gt;0),CD172*BN172*BV172,)</f>
        <v>130133.61050340341</v>
      </c>
      <c r="CH172" s="15">
        <f ca="1">IF(AND(BU172&lt;&gt;0,BZ172&lt;&gt;0,BV172&lt;&gt;0,CA172&lt;&gt;0),$AJ172-CE172-CF172-CG172-CK172,)</f>
        <v>12802.929549824679</v>
      </c>
      <c r="CI172" s="15">
        <f ca="1">IF(OR(BU172=0,BZ172=0,BV172=0,CA172=0),$AJ172-CE172-CF172-CG172-CK172,)</f>
        <v>0</v>
      </c>
      <c r="CJ172" s="15">
        <f ca="1">SUM(CE172:CI172)</f>
        <v>77899.532761387323</v>
      </c>
      <c r="CK172" s="15">
        <f ca="1">IF($V172&lt;&gt;0,IF($V172&gt;0,$W172/$V172,-$W172/$V172))*$AE172</f>
        <v>28609.297238613217</v>
      </c>
      <c r="CL172" s="15">
        <f ca="1">SUM(CJ172:CK172)</f>
        <v>106508.83000000054</v>
      </c>
      <c r="CM172" s="16">
        <f ca="1">_xll.DBRW($B$3,$R$37,$R$38,$R$40,$R$41,$R$42,$Q172,CM$2,CM$4,CM$3)</f>
        <v>7.6931437392397134E-2</v>
      </c>
      <c r="CN172" s="16">
        <f ca="1">_xll.DBRW($B$3,$R$37,$R$38,$R$40,$R$41,$R$42,$Q172,CN$2,CN$4,CN$3)</f>
        <v>7.5276549044658886E-2</v>
      </c>
      <c r="CO172" s="17">
        <f ca="1">-(CM172-CN172)*100</f>
        <v>-0.16548883477382481</v>
      </c>
      <c r="CP172" s="14">
        <f ca="1">$AA172-$AF172-DJ172</f>
        <v>-16120.551953369308</v>
      </c>
      <c r="CQ172" s="15">
        <f ca="1">_xll.DBRW($B$3,$R$37,$R$38,$R$40,$R$41,$R$42,$Q172,CQ$2,CQ$4,CQ$3)</f>
        <v>1.1682860748502035</v>
      </c>
      <c r="CR172" s="15">
        <f ca="1">_xll.DBRW($B$3,$R$37,$R$38,$R$40,$R$41,$R$42,$Q172,CR$2,CR$4,CR$3)</f>
        <v>0.49447825567456938</v>
      </c>
      <c r="CS172" s="15">
        <f ca="1">_xll.DBRW($B$3,$R$37,$R$38,$R$40,$R$41,$R$42,$Q172,CS$2,CS$4,CS$3)</f>
        <v>7.5091806419037397</v>
      </c>
      <c r="CT172" s="15">
        <f ca="1">_xll.DBRW($B$3,$R$37,$R$38,$R$40,$R$41,$R$42,$Q172,CT$2,CT$4,CT$3)</f>
        <v>641454.5</v>
      </c>
      <c r="CU172" s="15">
        <f ca="1">_xll.DBRW($B$3,$R$37,$R$38,$R$40,$R$41,$R$42,$Q172,CU$2,CU$4,CU$3)</f>
        <v>1297235</v>
      </c>
      <c r="CV172" s="15">
        <f ca="1">_xll.DBRW($B$3,$R$37,$R$38,$R$40,$R$41,$R$42,$Q172,CV$2,CV$4,CV$3)</f>
        <v>0.9638742657759779</v>
      </c>
      <c r="CW172" s="15">
        <f ca="1">_xll.DBRW($B$3,$R$37,$R$38,$R$40,$R$41,$R$42,$Q172,CW$2,CW$4,CW$3)</f>
        <v>0.49006686827537865</v>
      </c>
      <c r="CX172" s="15">
        <f ca="1">_xll.DBRW($B$3,$R$37,$R$38,$R$40,$R$41,$R$42,$Q172,CX$2,CX$4,CX$3)</f>
        <v>6.275033178790216</v>
      </c>
      <c r="CY172" s="15">
        <f ca="1">_xll.DBRW($B$3,$R$37,$R$38,$R$40,$R$41,$R$42,$Q172,CY$2,CY$4,CY$3)</f>
        <v>785790.85900000005</v>
      </c>
      <c r="CZ172" s="15">
        <f ca="1">_xll.DBRW($B$3,$R$37,$R$38,$R$40,$R$41,$R$42,$Q172,CZ$2,CZ$4,CZ$3)</f>
        <v>1603436</v>
      </c>
      <c r="DA172" s="15">
        <f ca="1">CQ172-CV172</f>
        <v>0.20441180907422563</v>
      </c>
      <c r="DB172" s="15">
        <f ca="1">CR172-CW172</f>
        <v>4.4113873991907249E-3</v>
      </c>
      <c r="DC172" s="15">
        <f ca="1">CS172-CX172</f>
        <v>1.2341474631135236</v>
      </c>
      <c r="DD172" s="15">
        <f ca="1">IF(AND(CT172&lt;&gt;0,CY172&lt;&gt;0),-1*DA172*CT172,0)</f>
        <v>-131120.87478380286</v>
      </c>
      <c r="DE172" s="15">
        <f ca="1">IF(AND(CT172&lt;&gt;0,CY172&lt;&gt;0,CU172&lt;&gt;0,CZ172&lt;&gt;0),DB172/CW172*$AA172,)</f>
        <v>-6745.8225434863216</v>
      </c>
      <c r="DF172" s="15">
        <f ca="1">IF(AND(CU172&lt;&gt;0,CZ172&lt;&gt;0),DC172*CM172*CU172,)</f>
        <v>123165.63757757892</v>
      </c>
      <c r="DG172" s="15">
        <f ca="1">IF(AND(CT172&lt;&gt;0,CY172&lt;&gt;0,CU172&lt;&gt;0,CZ172&lt;&gt;0),$AK172-DD172-DE172-DF172-DJ172,)</f>
        <v>-1419.4922036590506</v>
      </c>
      <c r="DH172" s="15">
        <f ca="1">IF(OR(CT172=0,CY172=0,CU172=0,CZ172=0),$AK172-DD172-DE172-DF172-DJ172,)</f>
        <v>0</v>
      </c>
      <c r="DI172" s="15">
        <f ca="1">SUM(DD172:DH172)</f>
        <v>-16120.551953369308</v>
      </c>
      <c r="DJ172" s="15">
        <f ca="1">IF($V172&lt;&gt;0,IF($V172&gt;0,$W172/$V172,-$W172/$V172))*$AF172</f>
        <v>24121.779225469356</v>
      </c>
      <c r="DK172" s="15">
        <f ca="1">SUM(DI172:DJ172)</f>
        <v>8001.2272721000481</v>
      </c>
      <c r="DL172" s="16">
        <f ca="1">_xll.DBRW($B$3,$R$37,$R$38,$R$40,$R$41,$R$42,$Q172,DL$2,DL$4,DL$3)</f>
        <v>8.5396059557289752E-2</v>
      </c>
      <c r="DM172" s="16">
        <f ca="1">_xll.DBRW($B$3,$R$37,$R$38,$R$40,$R$41,$R$42,$Q172,DM$2,DM$4,DM$3)</f>
        <v>8.8700820874663272E-2</v>
      </c>
      <c r="DN172" s="17">
        <f ca="1">-(DL172-DM172)*100</f>
        <v>0.33047613173735196</v>
      </c>
      <c r="DO172" s="14">
        <f ca="1">$AB172-$AG172-EI172</f>
        <v>32192.248246244286</v>
      </c>
      <c r="DP172" s="15">
        <f ca="1">_xll.DBRW($B$3,$R$37,$R$38,$R$40,$R$41,$R$42,$Q172,DP$2,DP$4,DP$3)</f>
        <v>0.73208865772520859</v>
      </c>
      <c r="DQ172" s="15">
        <f ca="1">_xll.DBRW($B$3,$R$37,$R$38,$R$40,$R$41,$R$42,$Q172,DQ$2,DQ$4,DQ$3)</f>
        <v>0.87592456262743446</v>
      </c>
      <c r="DR172" s="15">
        <f ca="1">_xll.DBRW($B$3,$R$37,$R$38,$R$40,$R$41,$R$42,$Q172,DR$2,DR$4,DR$3)</f>
        <v>7.5091806419037397</v>
      </c>
      <c r="DS172" s="15">
        <f ca="1">_xll.DBRW($B$3,$R$37,$R$38,$R$40,$R$41,$R$42,$Q172,DS$2,DS$4,DS$3)</f>
        <v>1136280</v>
      </c>
      <c r="DT172" s="15">
        <f ca="1">_xll.DBRW($B$3,$R$37,$R$38,$R$40,$R$41,$R$42,$Q172,DT$2,DT$4,DT$3)</f>
        <v>1297235</v>
      </c>
      <c r="DU172" s="15">
        <f ca="1">_xll.DBRW($B$3,$R$37,$R$38,$R$40,$R$41,$R$42,$Q172,DU$2,DU$4,DU$3)</f>
        <v>0.6319917219012009</v>
      </c>
      <c r="DV172" s="15">
        <f ca="1">_xll.DBRW($B$3,$R$37,$R$38,$R$40,$R$41,$R$42,$Q172,DV$2,DV$4,DV$3)</f>
        <v>0.88070867811375075</v>
      </c>
      <c r="DW172" s="15">
        <f ca="1">_xll.DBRW($B$3,$R$37,$R$38,$R$40,$R$41,$R$42,$Q172,DW$2,DW$4,DW$3)</f>
        <v>6.275033178790216</v>
      </c>
      <c r="DX172" s="15">
        <f ca="1">_xll.DBRW($B$3,$R$37,$R$38,$R$40,$R$41,$R$42,$Q172,DX$2,DX$4,DX$3)</f>
        <v>1412160</v>
      </c>
      <c r="DY172" s="15">
        <f ca="1">_xll.DBRW($B$3,$R$37,$R$38,$R$40,$R$41,$R$42,$Q172,DY$2,DY$4,DY$3)</f>
        <v>1603436</v>
      </c>
      <c r="DZ172" s="15">
        <f ca="1">DP172-DU172</f>
        <v>0.10009693582400769</v>
      </c>
      <c r="EA172" s="15">
        <f ca="1">DQ172-DV172</f>
        <v>-4.7841154863162982E-3</v>
      </c>
      <c r="EB172" s="15">
        <f ca="1">DR172-DW172</f>
        <v>1.2341474631135236</v>
      </c>
      <c r="EC172" s="15">
        <f ca="1">IF(AND(DS172&lt;&gt;0,DX172&lt;&gt;0),-1*DZ172*DS172,0)</f>
        <v>-113738.14623810347</v>
      </c>
      <c r="ED172" s="15">
        <f ca="1">IF(AND(DS172&lt;&gt;0,DX172&lt;&gt;0,DT172&lt;&gt;0,DY172&lt;&gt;0),EA172/DV172*$AB172,)</f>
        <v>4518.7510965657211</v>
      </c>
      <c r="EE172" s="15">
        <f ca="1">IF(AND(DT172&lt;&gt;0,DY172&lt;&gt;0),EB172*DL172*DT172,)</f>
        <v>136717.3223131008</v>
      </c>
      <c r="EF172" s="15">
        <f ca="1">IF(AND(DS172&lt;&gt;0,DX172&lt;&gt;0,DT172&lt;&gt;0,DY172&lt;&gt;0),$AL172-EC172-ED172-EE172-EI172,)</f>
        <v>4694.3210746812256</v>
      </c>
      <c r="EG172" s="15">
        <f ca="1">IF(OR(DS172=0,DX172=0,DT172=0,DY172=0),$AL172-EC172-ED172-EE172-EI172,)</f>
        <v>0</v>
      </c>
      <c r="EH172" s="15">
        <f ca="1">SUM(EC172:EG172)</f>
        <v>32192.248246244286</v>
      </c>
      <c r="EI172" s="15">
        <f ca="1">IF($V172&lt;&gt;0,IF($V172&gt;0,$W172/$V172,-$W172/$V172))*$AG172</f>
        <v>28423.481753755346</v>
      </c>
      <c r="EJ172" s="15">
        <f ca="1">SUM(EH172:EI172)</f>
        <v>60615.729999999632</v>
      </c>
      <c r="EK172" s="16">
        <f ca="1">_xll.DBRW($B$3,$R$37,$R$38,$R$40,$R$41,$R$42,$Q172,EK$2,EK$4,EK$3)</f>
        <v>9.4892928155323283E-2</v>
      </c>
      <c r="EL172" s="16">
        <f ca="1">_xll.DBRW($B$3,$R$37,$R$38,$R$40,$R$41,$R$42,$Q172,EL$2,EL$4,EL$3)</f>
        <v>0.12961636973581528</v>
      </c>
      <c r="EM172" s="17">
        <f ca="1">-(EK172-EL172)*100</f>
        <v>3.4723441580491996</v>
      </c>
      <c r="EN172" s="14">
        <f ca="1">$AC172-$AH172-FH172</f>
        <v>338247.0151313534</v>
      </c>
      <c r="EO172" s="15">
        <f ca="1">_xll.DBRW($B$3,$R$37,$R$38,$R$40,$R$41,$R$42,$Q172,EO$2,EO$4,EO$3)</f>
        <v>0.71256813915751593</v>
      </c>
      <c r="EP172" s="15">
        <f ca="1">_xll.DBRW($B$3,$R$37,$R$38,$R$40,$R$41,$R$42,$Q172,EP$2,EP$4,EP$3)</f>
        <v>1</v>
      </c>
      <c r="EQ172" s="15">
        <f ca="1">_xll.DBRW($B$3,$R$37,$R$38,$R$40,$R$41,$R$42,$Q172,EQ$2,EQ$4,EQ$3)</f>
        <v>7.5091806419037397</v>
      </c>
      <c r="ER172" s="15">
        <f ca="1">_xll.DBRW($B$3,$R$37,$R$38,$R$40,$R$41,$R$42,$Q172,ER$2,ER$4,ER$3)</f>
        <v>1297235</v>
      </c>
      <c r="ES172" s="15">
        <f ca="1">_xll.DBRW($B$3,$R$37,$R$38,$R$40,$R$41,$R$42,$Q172,ES$2,ES$4,ES$3)</f>
        <v>1297235</v>
      </c>
      <c r="ET172" s="15">
        <f ca="1">_xll.DBRW($B$3,$R$37,$R$38,$R$40,$R$41,$R$42,$Q172,ET$2,ET$4,ET$3)</f>
        <v>0.81334702060658093</v>
      </c>
      <c r="EU172" s="15">
        <f ca="1">_xll.DBRW($B$3,$R$37,$R$38,$R$40,$R$41,$R$42,$Q172,EU$2,EU$4,EU$3)</f>
        <v>1</v>
      </c>
      <c r="EV172" s="15">
        <f ca="1">_xll.DBRW($B$3,$R$37,$R$38,$R$40,$R$41,$R$42,$Q172,EV$2,EV$4,EV$3)</f>
        <v>6.275033178790216</v>
      </c>
      <c r="EW172" s="15">
        <f ca="1">_xll.DBRW($B$3,$R$37,$R$38,$R$40,$R$41,$R$42,$Q172,EW$2,EW$4,EW$3)</f>
        <v>1603436</v>
      </c>
      <c r="EX172" s="15">
        <f ca="1">_xll.DBRW($B$3,$R$37,$R$38,$R$40,$R$41,$R$42,$Q172,EX$2,EX$4,EX$3)</f>
        <v>1603436</v>
      </c>
      <c r="EY172" s="15">
        <f ca="1">EO172-ET172</f>
        <v>-0.10077888144906499</v>
      </c>
      <c r="EZ172" s="15">
        <f ca="1">EP172-EU172</f>
        <v>0</v>
      </c>
      <c r="FA172" s="15">
        <f ca="1">EQ172-EV172</f>
        <v>1.2341474631135236</v>
      </c>
      <c r="FB172" s="15">
        <f ca="1">IF(AND(ER172&lt;&gt;0,EW172&lt;&gt;0),-1*EY172*ER172,0)</f>
        <v>130733.89227657783</v>
      </c>
      <c r="FC172" s="15">
        <f ca="1">IF(AND(ER172&lt;&gt;0,EW172&lt;&gt;0,ES172&lt;&gt;0,EX172&lt;&gt;0),EZ172/EU172*$AC172,)</f>
        <v>0</v>
      </c>
      <c r="FD172" s="15">
        <f ca="1">IF(AND(ES172&lt;&gt;0,EX172&lt;&gt;0),FA172*EK172*ES172,)</f>
        <v>151921.61220438633</v>
      </c>
      <c r="FE172" s="15">
        <f ca="1">IF(AND(ER172&lt;&gt;0,EW172&lt;&gt;0,ES172&lt;&gt;0,EX172&lt;&gt;0),$AM172-FB172-FC172-FD172-FH172,)</f>
        <v>55591.510650389253</v>
      </c>
      <c r="FF172" s="15">
        <f ca="1">IF(OR(ER172=0,EW172=0,ES172=0,EX172=0),$AM172-FB172-FC172-FD172-FH172,)</f>
        <v>0</v>
      </c>
      <c r="FG172" s="15">
        <f ca="1">SUM(FB172:FF172)</f>
        <v>338247.0151313534</v>
      </c>
      <c r="FH172" s="15">
        <f ca="1">IF($V172&lt;&gt;0,IF($V172&gt;0,$W172/$V172,-$W172/$V172))*$AH172</f>
        <v>41534.548201980644</v>
      </c>
      <c r="FI172" s="15">
        <f ca="1">SUM(FG172:FH172)</f>
        <v>379781.56333333405</v>
      </c>
      <c r="FJ172" s="20"/>
      <c r="FK172" s="85">
        <f ca="1">BL172+CK172+DJ172+EI172+FH172</f>
        <v>278733.01642166765</v>
      </c>
      <c r="FL172" s="21"/>
      <c r="FM172" s="22"/>
      <c r="FN172" s="104">
        <f ca="1">_xll.DBRW($B$3,$R$37,$R$38,$R$40,$R$41,$R$42,$Q172,FN$2,FN$4,FN$3)</f>
        <v>1260812.8399999999</v>
      </c>
      <c r="FO172" s="105">
        <f ca="1">IF(U172&lt;&gt;0,FN172/U172,0)</f>
        <v>0.12943132987196682</v>
      </c>
      <c r="FP172" s="104">
        <f ca="1">_xll.DBRW($B$3,$R$37,$R$38,$R$40,$R$41,$R$42,$Q172,FP$2,FP$4,FP$3)</f>
        <v>1309631.729461235</v>
      </c>
      <c r="FQ172" s="105">
        <f ca="1">IF(V172&lt;&gt;0,FP172/V172,0)</f>
        <v>0.13016119644785004</v>
      </c>
      <c r="FR172" s="86">
        <f ca="1">FN172-FP172</f>
        <v>-48818.889461235143</v>
      </c>
      <c r="FS172" s="103">
        <f ca="1">(FO172-FQ172)*100</f>
        <v>-7.2986657588322568E-2</v>
      </c>
      <c r="FT172" s="23"/>
      <c r="FV172" s="37"/>
      <c r="FW172" s="37"/>
      <c r="FX172" s="37"/>
      <c r="FY172" s="37"/>
      <c r="FZ172" s="37"/>
      <c r="GA172" s="37"/>
      <c r="GB172" s="37"/>
      <c r="GC172" s="37"/>
      <c r="GD172" s="37"/>
      <c r="GE172" s="37"/>
      <c r="GF172" s="37"/>
      <c r="GG172" s="37"/>
      <c r="GH172" s="37"/>
    </row>
    <row r="173" spans="1:190" ht="15" hidden="1" customHeight="1" x14ac:dyDescent="0.25">
      <c r="A173">
        <f ca="1">IF(ROW()=ROW($A$60),0,1)</f>
        <v>1</v>
      </c>
      <c r="D173" s="30"/>
      <c r="E173" s="30"/>
      <c r="F173" s="30">
        <f ca="1">IF(A173&lt;&gt;0,IF((AO173+BN173+CM173+DL173+EK173)&lt;&gt;0,ROUND((1-(AO173+BN173+CM173+DL173+EK173))-FO173,5),"VERIF. ELIGIBILITE PMM"),"CHECK "&amp;D158)</f>
        <v>-8.3000000000000001E-4</v>
      </c>
      <c r="G173" s="30"/>
      <c r="H173" s="30"/>
      <c r="I173" s="30"/>
      <c r="J173" s="30">
        <f ca="1">IF(A173&lt;&gt;0,IF((AP173+BO173+CN173+DM173+EL173)&lt;&gt;0,ROUND((1-(AP173+BO173+CN173+DM173+EL173))-FQ173,5),"VERIF. ELIGIBILITE PMM"),"CHECK "&amp;D159)</f>
        <v>0</v>
      </c>
      <c r="K173" s="30">
        <f ca="1">IF(A173&lt;&gt;0,ROUND(W173+AR173+BQ173+CP173+DO173+EN173+FK173-FR173,5),"CHECK ")</f>
        <v>-9663.94</v>
      </c>
      <c r="L173" s="4"/>
      <c r="M173" s="9"/>
      <c r="N173" s="10"/>
      <c r="O173" s="9"/>
      <c r="P173" s="11"/>
      <c r="Q173" s="130" t="s">
        <v>147</v>
      </c>
      <c r="R173" s="130"/>
      <c r="S173" s="12"/>
      <c r="T173" s="13"/>
      <c r="U173" s="84">
        <f ca="1">_xll.DBRW($B$3,$R$37,$R$38,$R$40,$R$41,$R$42,$Q173,U$2,U$4,U$3)</f>
        <v>11633349.310000002</v>
      </c>
      <c r="V173" s="84">
        <f ca="1">_xll.DBRW($B$3,$R$37,$R$38,$R$40,$R$41,$R$42,$Q173,V$2,V$4,V$3)</f>
        <v>11951142.333333336</v>
      </c>
      <c r="W173" s="85">
        <f ca="1">U173-V173</f>
        <v>-317793.02333333343</v>
      </c>
      <c r="X173" s="106">
        <f ca="1">IF(V173&lt;&gt;0,W173/V173,0)</f>
        <v>-2.6591016529605386E-2</v>
      </c>
      <c r="Y173" s="15">
        <f ca="1">_xll.DBRW($B$3,$R$37,$R$38,$R$40,$R$41,$R$42,$Q173,Y$2,Y$4,Y$3)</f>
        <v>-4440643.1599999992</v>
      </c>
      <c r="Z173" s="15">
        <f ca="1">_xll.DBRW($B$3,$R$37,$R$38,$R$40,$R$41,$R$42,$Q173,Z$2,Z$4,Z$3)</f>
        <v>-1582077.0899999996</v>
      </c>
      <c r="AA173" s="15">
        <f ca="1">_xll.DBRW($B$3,$R$37,$R$38,$R$40,$R$41,$R$42,$Q173,AA$2,AA$4,AA$3)</f>
        <v>-1241080.3499999999</v>
      </c>
      <c r="AB173" s="15">
        <f ca="1">_xll.DBRW($B$3,$R$37,$R$38,$R$40,$R$41,$R$42,$Q173,AB$2,AB$4,AB$3)</f>
        <v>-1190091.2200000002</v>
      </c>
      <c r="AC173" s="15">
        <f ca="1">_xll.DBRW($B$3,$R$37,$R$38,$R$40,$R$41,$R$42,$Q173,AC$2,AC$4,AC$3)</f>
        <v>-1995275.4999999995</v>
      </c>
      <c r="AD173" s="15">
        <f ca="1">_xll.DBRW($B$3,$R$37,$R$38,$R$40,$R$41,$R$42,$Q173,AD$2,AD$4,AD$3)</f>
        <v>-4516975.05333333</v>
      </c>
      <c r="AE173" s="15">
        <f ca="1">_xll.DBRW($B$3,$R$37,$R$38,$R$40,$R$41,$R$42,$Q173,AE$2,AE$4,AE$3)</f>
        <v>-1377368.2943333331</v>
      </c>
      <c r="AF173" s="15">
        <f ca="1">_xll.DBRW($B$3,$R$37,$R$38,$R$40,$R$41,$R$42,$Q173,AF$2,AF$4,AF$3)</f>
        <v>-1413981.8475335361</v>
      </c>
      <c r="AG173" s="15">
        <f ca="1">_xll.DBRW($B$3,$R$37,$R$38,$R$40,$R$41,$R$42,$Q173,AG$2,AG$4,AG$3)</f>
        <v>-1289920.3600000001</v>
      </c>
      <c r="AH173" s="15">
        <f ca="1">_xll.DBRW($B$3,$R$37,$R$38,$R$40,$R$41,$R$42,$Q173,AH$2,AH$4,AH$3)</f>
        <v>-1921432.773333333</v>
      </c>
      <c r="AI173" s="15">
        <f ca="1">Y173-AD173</f>
        <v>76331.89333333075</v>
      </c>
      <c r="AJ173" s="15">
        <f ca="1">Z173-AE173</f>
        <v>-204708.79566666647</v>
      </c>
      <c r="AK173" s="15">
        <f ca="1">AA173-AF173</f>
        <v>172901.49753353628</v>
      </c>
      <c r="AL173" s="15">
        <f ca="1">AB173-AG173</f>
        <v>99829.139999999898</v>
      </c>
      <c r="AM173" s="15">
        <f ca="1">AC173-AH173</f>
        <v>-73842.726666666567</v>
      </c>
      <c r="AN173" s="20"/>
      <c r="AO173" s="16">
        <f ca="1">_xll.DBRW($B$3,$R$37,$R$38,$R$40,$R$41,$R$42,$Q173,AO$2,AO$4,AO$3)</f>
        <v>0.38171665284586892</v>
      </c>
      <c r="AP173" s="16">
        <f ca="1">_xll.DBRW($B$3,$R$37,$R$38,$R$40,$R$41,$R$42,$Q173,AP$2,AP$4,AP$3)</f>
        <v>0.37795341460664234</v>
      </c>
      <c r="AQ173" s="17">
        <f ca="1">-(AO173-AP173)*100</f>
        <v>-0.37632382392265851</v>
      </c>
      <c r="AR173" s="14">
        <f ca="1">$Y173-$AD173-BL173</f>
        <v>-43779.064973670989</v>
      </c>
      <c r="AS173" s="18">
        <f ca="1">_xll.DBRW($B$3,$R$37,$R$38,$R$40,$R$41,$R$42,$Q173,AS$2,AS$4,AS$3)</f>
        <v>23.835340758433748</v>
      </c>
      <c r="AT173" s="19">
        <f ca="1">_xll.DBRW($B$3,$R$37,$R$38,$R$40,$R$41,$R$42,$Q173,AT$2,AT$4,AT$3)</f>
        <v>4.1742163136004776E-2</v>
      </c>
      <c r="AU173" s="18">
        <f ca="1">_xll.DBRW($B$3,$R$37,$R$38,$R$40,$R$41,$R$42,$Q173,AU$2,AU$4,AU$3)</f>
        <v>2.6064848754255046</v>
      </c>
      <c r="AV173" s="15">
        <f ca="1">_xll.DBRW($B$3,$R$37,$R$38,$R$40,$R$41,$R$42,$Q173,AV$2,AV$4,AV$3)</f>
        <v>186305</v>
      </c>
      <c r="AW173" s="15">
        <f ca="1">_xll.DBRW($B$3,$R$37,$R$38,$R$40,$R$41,$R$42,$Q173,AW$2,AW$4,AW$3)</f>
        <v>4463233</v>
      </c>
      <c r="AX173" s="18">
        <f ca="1">_xll.DBRW($B$3,$R$37,$R$38,$R$40,$R$41,$R$42,$Q173,AX$2,AX$4,AX$3)</f>
        <v>22.250429067355231</v>
      </c>
      <c r="AY173" s="19">
        <f ca="1">_xll.DBRW($B$3,$R$37,$R$38,$R$40,$R$41,$R$42,$Q173,AY$2,AY$4,AY$3)</f>
        <v>4.3207342725286958E-2</v>
      </c>
      <c r="AZ173" s="18">
        <f ca="1">_xll.DBRW($B$3,$R$37,$R$38,$R$40,$R$41,$R$42,$Q173,AZ$2,AZ$4,AZ$3)</f>
        <v>2.5436518823317669</v>
      </c>
      <c r="BA173" s="15">
        <f ca="1">_xll.DBRW($B$3,$R$37,$R$38,$R$40,$R$41,$R$42,$Q173,BA$2,BA$4,BA$3)</f>
        <v>203006.2</v>
      </c>
      <c r="BB173" s="15">
        <f ca="1">_xll.DBRW($B$3,$R$37,$R$38,$R$40,$R$41,$R$42,$Q173,BB$2,BB$4,BB$3)</f>
        <v>4698419</v>
      </c>
      <c r="BC173" s="18">
        <f ca="1">AS173-AX173</f>
        <v>1.584911691078517</v>
      </c>
      <c r="BD173" s="18">
        <f ca="1">AT173-AY173</f>
        <v>-1.4651795892821826E-3</v>
      </c>
      <c r="BE173" s="18">
        <f ca="1">AU173-AZ173</f>
        <v>6.2832993093737688E-2</v>
      </c>
      <c r="BF173" s="15">
        <f ca="1">IF(AND(AV173&lt;&gt;0,BA173&lt;&gt;0),-1*BC173*AV173,0)</f>
        <v>-295276.97260638309</v>
      </c>
      <c r="BG173" s="15">
        <f ca="1">IF(AND(AV173&lt;&gt;0,BA173&lt;&gt;0,AW173&lt;&gt;0,BB173&lt;&gt;0),BD173/AY173*$Y173,)</f>
        <v>150584.12091400652</v>
      </c>
      <c r="BH173" s="15">
        <f ca="1">IF(AND(AW173&lt;&gt;0,BB173&lt;&gt;0),BE173*AO173*AW173,)</f>
        <v>107047.9647262423</v>
      </c>
      <c r="BI173" s="15">
        <f ca="1">IF(AND(AV173&lt;&gt;0,BA173&lt;&gt;0,AW173&lt;&gt;0,BB173&lt;&gt;0),$AI173-BF173-BG173-BH173-BL173,)</f>
        <v>-6134.1780075367133</v>
      </c>
      <c r="BJ173" s="15">
        <f ca="1">IF(OR(AV173=0,BA173=0,AW173=0,BB173=0),$AI173-BF173-BG173-BH173-BL173,)</f>
        <v>0</v>
      </c>
      <c r="BK173" s="15">
        <f ca="1">SUM(BF173:BJ173)</f>
        <v>-43779.064973670989</v>
      </c>
      <c r="BL173" s="15">
        <f ca="1">IF($V173&lt;&gt;0,IF($V173&gt;0,$W173/$V173,-$W173/$V173))*$AD173</f>
        <v>120110.95830700174</v>
      </c>
      <c r="BM173" s="15">
        <f ca="1">SUM(BK173:BL173)</f>
        <v>76331.89333333075</v>
      </c>
      <c r="BN173" s="16">
        <f ca="1">_xll.DBRW($B$3,$R$37,$R$38,$R$40,$R$41,$R$42,$Q173,BN$2,BN$4,BN$3)</f>
        <v>0.1359949785604779</v>
      </c>
      <c r="BO173" s="16">
        <f ca="1">_xll.DBRW($B$3,$R$37,$R$38,$R$40,$R$41,$R$42,$Q173,BO$2,BO$4,BO$3)</f>
        <v>0.11524992807521575</v>
      </c>
      <c r="BP173" s="17">
        <f ca="1">-(BN173-BO173)*100</f>
        <v>-2.0745050485262153</v>
      </c>
      <c r="BQ173" s="14">
        <f ca="1">$Z173-$AE173-CK173</f>
        <v>-241334.41874863851</v>
      </c>
      <c r="BR173" s="15">
        <f ca="1">_xll.DBRW($B$3,$R$37,$R$38,$R$40,$R$41,$R$42,$Q173,BR$2,BR$4,BR$3)</f>
        <v>0.35446885475170137</v>
      </c>
      <c r="BS173" s="15">
        <f ca="1">_xll.DBRW($B$3,$R$37,$R$38,$R$40,$R$41,$R$42,$Q173,BS$2,BS$4,BS$3)</f>
        <v>1</v>
      </c>
      <c r="BT173" s="15">
        <f ca="1">_xll.DBRW($B$3,$R$37,$R$38,$R$40,$R$41,$R$42,$Q173,BT$2,BT$4,BT$3)</f>
        <v>2.6064848754255046</v>
      </c>
      <c r="BU173" s="15">
        <f ca="1">_xll.DBRW($B$3,$R$37,$R$38,$R$40,$R$41,$R$42,$Q173,BU$2,BU$4,BU$3)</f>
        <v>4463233</v>
      </c>
      <c r="BV173" s="15">
        <f ca="1">_xll.DBRW($B$3,$R$37,$R$38,$R$40,$R$41,$R$42,$Q173,BV$2,BV$4,BV$3)</f>
        <v>4463233</v>
      </c>
      <c r="BW173" s="15">
        <f ca="1">_xll.DBRW($B$3,$R$37,$R$38,$R$40,$R$41,$R$42,$Q173,BW$2,BW$4,BW$3)</f>
        <v>0.29315569648712331</v>
      </c>
      <c r="BX173" s="15">
        <f ca="1">_xll.DBRW($B$3,$R$37,$R$38,$R$40,$R$41,$R$42,$Q173,BX$2,BX$4,BX$3)</f>
        <v>1</v>
      </c>
      <c r="BY173" s="15">
        <f ca="1">_xll.DBRW($B$3,$R$37,$R$38,$R$40,$R$41,$R$42,$Q173,BY$2,BY$4,BY$3)</f>
        <v>2.5436518823317669</v>
      </c>
      <c r="BZ173" s="15">
        <f ca="1">_xll.DBRW($B$3,$R$37,$R$38,$R$40,$R$41,$R$42,$Q173,BZ$2,BZ$4,BZ$3)</f>
        <v>4698419</v>
      </c>
      <c r="CA173" s="15">
        <f ca="1">_xll.DBRW($B$3,$R$37,$R$38,$R$40,$R$41,$R$42,$Q173,CA$2,CA$4,CA$3)</f>
        <v>4698419</v>
      </c>
      <c r="CB173" s="15">
        <f ca="1">BR173-BW173</f>
        <v>6.131315826457806E-2</v>
      </c>
      <c r="CC173" s="15">
        <f ca="1">BS173-BX173</f>
        <v>0</v>
      </c>
      <c r="CD173" s="15">
        <f ca="1">BT173-BY173</f>
        <v>6.2832993093737688E-2</v>
      </c>
      <c r="CE173" s="15">
        <f ca="1">IF(AND(BU173&lt;&gt;0,BZ173&lt;&gt;0),-1*CB173*BU173,0)</f>
        <v>-273654.91130068753</v>
      </c>
      <c r="CF173" s="15">
        <f ca="1">IF(AND(BU173&lt;&gt;0,BZ173&lt;&gt;0,BV173&lt;&gt;0,CA173&lt;&gt;0),CC173/BX173*$Z173,)</f>
        <v>0</v>
      </c>
      <c r="CG173" s="15">
        <f ca="1">IF(AND(BV173&lt;&gt;0,CA173&lt;&gt;0),CD173*BN173*BV173,)</f>
        <v>38138.199000100729</v>
      </c>
      <c r="CH173" s="15">
        <f ca="1">IF(AND(BU173&lt;&gt;0,BZ173&lt;&gt;0,BV173&lt;&gt;0,CA173&lt;&gt;0),$AJ173-CE173-CF173-CG173-CK173,)</f>
        <v>-5817.7064480517074</v>
      </c>
      <c r="CI173" s="15">
        <f ca="1">IF(OR(BU173=0,BZ173=0,BV173=0,CA173=0),$AJ173-CE173-CF173-CG173-CK173,)</f>
        <v>0</v>
      </c>
      <c r="CJ173" s="15">
        <f ca="1">SUM(CE173:CI173)</f>
        <v>-241334.41874863851</v>
      </c>
      <c r="CK173" s="15">
        <f ca="1">IF($V173&lt;&gt;0,IF($V173&gt;0,$W173/$V173,-$W173/$V173))*$AE173</f>
        <v>36625.623081972037</v>
      </c>
      <c r="CL173" s="15">
        <f ca="1">SUM(CJ173:CK173)</f>
        <v>-204708.79566666647</v>
      </c>
      <c r="CM173" s="16">
        <f ca="1">_xll.DBRW($B$3,$R$37,$R$38,$R$40,$R$41,$R$42,$Q173,CM$2,CM$4,CM$3)</f>
        <v>0.10668297812850595</v>
      </c>
      <c r="CN173" s="16">
        <f ca="1">_xll.DBRW($B$3,$R$37,$R$38,$R$40,$R$41,$R$42,$Q173,CN$2,CN$4,CN$3)</f>
        <v>0.11831353088229492</v>
      </c>
      <c r="CO173" s="17">
        <f ca="1">-(CM173-CN173)*100</f>
        <v>1.1630552753788965</v>
      </c>
      <c r="CP173" s="14">
        <f ca="1">$AA173-$AF173-DJ173</f>
        <v>135302.28285321005</v>
      </c>
      <c r="CQ173" s="15">
        <f ca="1">_xll.DBRW($B$3,$R$37,$R$38,$R$40,$R$41,$R$42,$Q173,CQ$2,CQ$4,CQ$3)</f>
        <v>0.88090730417229168</v>
      </c>
      <c r="CR173" s="15">
        <f ca="1">_xll.DBRW($B$3,$R$37,$R$38,$R$40,$R$41,$R$42,$Q173,CR$2,CR$4,CR$3)</f>
        <v>0.315660419252143</v>
      </c>
      <c r="CS173" s="15">
        <f ca="1">_xll.DBRW($B$3,$R$37,$R$38,$R$40,$R$41,$R$42,$Q173,CS$2,CS$4,CS$3)</f>
        <v>2.6064848754255046</v>
      </c>
      <c r="CT173" s="15">
        <f ca="1">_xll.DBRW($B$3,$R$37,$R$38,$R$40,$R$41,$R$42,$Q173,CT$2,CT$4,CT$3)</f>
        <v>1408866</v>
      </c>
      <c r="CU173" s="15">
        <f ca="1">_xll.DBRW($B$3,$R$37,$R$38,$R$40,$R$41,$R$42,$Q173,CU$2,CU$4,CU$3)</f>
        <v>4463233</v>
      </c>
      <c r="CV173" s="15">
        <f ca="1">_xll.DBRW($B$3,$R$37,$R$38,$R$40,$R$41,$R$42,$Q173,CV$2,CV$4,CV$3)</f>
        <v>0.97080000000000011</v>
      </c>
      <c r="CW173" s="15">
        <f ca="1">_xll.DBRW($B$3,$R$37,$R$38,$R$40,$R$41,$R$42,$Q173,CW$2,CW$4,CW$3)</f>
        <v>0.31000044863418524</v>
      </c>
      <c r="CX173" s="15">
        <f ca="1">_xll.DBRW($B$3,$R$37,$R$38,$R$40,$R$41,$R$42,$Q173,CX$2,CX$4,CX$3)</f>
        <v>2.5436518823317669</v>
      </c>
      <c r="CY173" s="15">
        <f ca="1">_xll.DBRW($B$3,$R$37,$R$38,$R$40,$R$41,$R$42,$Q173,CY$2,CY$4,CY$3)</f>
        <v>1456511.9978713801</v>
      </c>
      <c r="CZ173" s="15">
        <f ca="1">_xll.DBRW($B$3,$R$37,$R$38,$R$40,$R$41,$R$42,$Q173,CZ$2,CZ$4,CZ$3)</f>
        <v>4698419</v>
      </c>
      <c r="DA173" s="15">
        <f ca="1">CQ173-CV173</f>
        <v>-8.9892695827708424E-2</v>
      </c>
      <c r="DB173" s="15">
        <f ca="1">CR173-CW173</f>
        <v>5.6599706179577547E-3</v>
      </c>
      <c r="DC173" s="15">
        <f ca="1">CS173-CX173</f>
        <v>6.2832993093737688E-2</v>
      </c>
      <c r="DD173" s="15">
        <f ca="1">IF(AND(CT173&lt;&gt;0,CY173&lt;&gt;0),-1*DA173*CT173,0)</f>
        <v>126646.76280000026</v>
      </c>
      <c r="DE173" s="15">
        <f ca="1">IF(AND(CT173&lt;&gt;0,CY173&lt;&gt;0,CU173&lt;&gt;0,CZ173&lt;&gt;0),DB173/CW173*$AA173,)</f>
        <v>-22659.574676338394</v>
      </c>
      <c r="DF173" s="15">
        <f ca="1">IF(AND(CU173&lt;&gt;0,CZ173&lt;&gt;0),DC173*CM173*CU173,)</f>
        <v>29917.991773343132</v>
      </c>
      <c r="DG173" s="15">
        <f ca="1">IF(AND(CT173&lt;&gt;0,CY173&lt;&gt;0,CU173&lt;&gt;0,CZ173&lt;&gt;0),$AK173-DD173-DE173-DF173-DJ173,)</f>
        <v>1397.1029562050608</v>
      </c>
      <c r="DH173" s="15">
        <f ca="1">IF(OR(CT173=0,CY173=0,CU173=0,CZ173=0),$AK173-DD173-DE173-DF173-DJ173,)</f>
        <v>0</v>
      </c>
      <c r="DI173" s="15">
        <f ca="1">SUM(DD173:DH173)</f>
        <v>135302.28285321005</v>
      </c>
      <c r="DJ173" s="15">
        <f ca="1">IF($V173&lt;&gt;0,IF($V173&gt;0,$W173/$V173,-$W173/$V173))*$AF173</f>
        <v>37599.214680326222</v>
      </c>
      <c r="DK173" s="15">
        <f ca="1">SUM(DI173:DJ173)</f>
        <v>172901.49753353628</v>
      </c>
      <c r="DL173" s="16">
        <f ca="1">_xll.DBRW($B$3,$R$37,$R$38,$R$40,$R$41,$R$42,$Q173,DL$2,DL$4,DL$3)</f>
        <v>0.10229996437715495</v>
      </c>
      <c r="DM173" s="16">
        <f ca="1">_xll.DBRW($B$3,$R$37,$R$38,$R$40,$R$41,$R$42,$Q173,DM$2,DM$4,DM$3)</f>
        <v>0.10793280876609086</v>
      </c>
      <c r="DN173" s="17">
        <f ca="1">-(DL173-DM173)*100</f>
        <v>0.56328443889359092</v>
      </c>
      <c r="DO173" s="14">
        <f ca="1">$AB173-$AG173-EI173</f>
        <v>65528.846385365367</v>
      </c>
      <c r="DP173" s="15">
        <f ca="1">_xll.DBRW($B$3,$R$37,$R$38,$R$40,$R$41,$R$42,$Q173,DP$2,DP$4,DP$3)</f>
        <v>0.37469698939877716</v>
      </c>
      <c r="DQ173" s="15">
        <f ca="1">_xll.DBRW($B$3,$R$37,$R$38,$R$40,$R$41,$R$42,$Q173,DQ$2,DQ$4,DQ$3)</f>
        <v>0.71162383859413125</v>
      </c>
      <c r="DR173" s="15">
        <f ca="1">_xll.DBRW($B$3,$R$37,$R$38,$R$40,$R$41,$R$42,$Q173,DR$2,DR$4,DR$3)</f>
        <v>2.6064848754255046</v>
      </c>
      <c r="DS173" s="15">
        <f ca="1">_xll.DBRW($B$3,$R$37,$R$38,$R$40,$R$41,$R$42,$Q173,DS$2,DS$4,DS$3)</f>
        <v>3176143</v>
      </c>
      <c r="DT173" s="15">
        <f ca="1">_xll.DBRW($B$3,$R$37,$R$38,$R$40,$R$41,$R$42,$Q173,DT$2,DT$4,DT$3)</f>
        <v>4463233</v>
      </c>
      <c r="DU173" s="15">
        <f ca="1">_xll.DBRW($B$3,$R$37,$R$38,$R$40,$R$41,$R$42,$Q173,DU$2,DU$4,DU$3)</f>
        <v>0.38000585068383186</v>
      </c>
      <c r="DV173" s="15">
        <f ca="1">_xll.DBRW($B$3,$R$37,$R$38,$R$40,$R$41,$R$42,$Q173,DV$2,DV$4,DV$3)</f>
        <v>0.72247175060376689</v>
      </c>
      <c r="DW173" s="15">
        <f ca="1">_xll.DBRW($B$3,$R$37,$R$38,$R$40,$R$41,$R$42,$Q173,DW$2,DW$4,DW$3)</f>
        <v>2.5436518823317669</v>
      </c>
      <c r="DX173" s="15">
        <f ca="1">_xll.DBRW($B$3,$R$37,$R$38,$R$40,$R$41,$R$42,$Q173,DX$2,DX$4,DX$3)</f>
        <v>3394475</v>
      </c>
      <c r="DY173" s="15">
        <f ca="1">_xll.DBRW($B$3,$R$37,$R$38,$R$40,$R$41,$R$42,$Q173,DY$2,DY$4,DY$3)</f>
        <v>4698419</v>
      </c>
      <c r="DZ173" s="15">
        <f ca="1">DP173-DU173</f>
        <v>-5.3088612850547001E-3</v>
      </c>
      <c r="EA173" s="15">
        <f ca="1">DQ173-DV173</f>
        <v>-1.0847912009635641E-2</v>
      </c>
      <c r="EB173" s="15">
        <f ca="1">DR173-DW173</f>
        <v>6.2832993093737688E-2</v>
      </c>
      <c r="EC173" s="15">
        <f ca="1">IF(AND(DS173&lt;&gt;0,DX173&lt;&gt;0),-1*DZ173*DS173,0)</f>
        <v>16861.70260849749</v>
      </c>
      <c r="ED173" s="15">
        <f ca="1">IF(AND(DS173&lt;&gt;0,DX173&lt;&gt;0,DT173&lt;&gt;0,DY173&lt;&gt;0),EA173/DV173*$AB173,)</f>
        <v>17869.217484574438</v>
      </c>
      <c r="EE173" s="15">
        <f ca="1">IF(AND(DT173&lt;&gt;0,DY173&lt;&gt;0),EB173*DL173*DT173,)</f>
        <v>28688.826899473435</v>
      </c>
      <c r="EF173" s="15">
        <f ca="1">IF(AND(DS173&lt;&gt;0,DX173&lt;&gt;0,DT173&lt;&gt;0,DY173&lt;&gt;0),$AL173-EC173-ED173-EE173-EI173,)</f>
        <v>2109.0993928200041</v>
      </c>
      <c r="EG173" s="15">
        <f ca="1">IF(OR(DS173=0,DX173=0,DT173=0,DY173=0),$AL173-EC173-ED173-EE173-EI173,)</f>
        <v>0</v>
      </c>
      <c r="EH173" s="15">
        <f ca="1">SUM(EC173:EG173)</f>
        <v>65528.846385365367</v>
      </c>
      <c r="EI173" s="15">
        <f ca="1">IF($V173&lt;&gt;0,IF($V173&gt;0,$W173/$V173,-$W173/$V173))*$AG173</f>
        <v>34300.293614634531</v>
      </c>
      <c r="EJ173" s="15">
        <f ca="1">SUM(EH173:EI173)</f>
        <v>99829.139999999898</v>
      </c>
      <c r="EK173" s="16">
        <f ca="1">_xll.DBRW($B$3,$R$37,$R$38,$R$40,$R$41,$R$42,$Q173,EK$2,EK$4,EK$3)</f>
        <v>0.17151341774675893</v>
      </c>
      <c r="EL173" s="16">
        <f ca="1">_xll.DBRW($B$3,$R$37,$R$38,$R$40,$R$41,$R$42,$Q173,EL$2,EL$4,EL$3)</f>
        <v>0.16077398459009226</v>
      </c>
      <c r="EM173" s="17">
        <f ca="1">-(EK173-EL173)*100</f>
        <v>-1.0739433156666673</v>
      </c>
      <c r="EN173" s="14">
        <f ca="1">$AC173-$AH173-FH173</f>
        <v>-124935.57730289875</v>
      </c>
      <c r="EO173" s="15">
        <f ca="1">_xll.DBRW($B$3,$R$37,$R$38,$R$40,$R$41,$R$42,$Q173,EO$2,EO$4,EO$3)</f>
        <v>0.4470471292894635</v>
      </c>
      <c r="EP173" s="15">
        <f ca="1">_xll.DBRW($B$3,$R$37,$R$38,$R$40,$R$41,$R$42,$Q173,EP$2,EP$4,EP$3)</f>
        <v>1</v>
      </c>
      <c r="EQ173" s="15">
        <f ca="1">_xll.DBRW($B$3,$R$37,$R$38,$R$40,$R$41,$R$42,$Q173,EQ$2,EQ$4,EQ$3)</f>
        <v>2.6064848754255046</v>
      </c>
      <c r="ER173" s="15">
        <f ca="1">_xll.DBRW($B$3,$R$37,$R$38,$R$40,$R$41,$R$42,$Q173,ER$2,ER$4,ER$3)</f>
        <v>4463233</v>
      </c>
      <c r="ES173" s="15">
        <f ca="1">_xll.DBRW($B$3,$R$37,$R$38,$R$40,$R$41,$R$42,$Q173,ES$2,ES$4,ES$3)</f>
        <v>4463233</v>
      </c>
      <c r="ET173" s="15">
        <f ca="1">_xll.DBRW($B$3,$R$37,$R$38,$R$40,$R$41,$R$42,$Q173,ET$2,ET$4,ET$3)</f>
        <v>0.40895304853256664</v>
      </c>
      <c r="EU173" s="15">
        <f ca="1">_xll.DBRW($B$3,$R$37,$R$38,$R$40,$R$41,$R$42,$Q173,EU$2,EU$4,EU$3)</f>
        <v>1</v>
      </c>
      <c r="EV173" s="15">
        <f ca="1">_xll.DBRW($B$3,$R$37,$R$38,$R$40,$R$41,$R$42,$Q173,EV$2,EV$4,EV$3)</f>
        <v>2.5436518823317669</v>
      </c>
      <c r="EW173" s="15">
        <f ca="1">_xll.DBRW($B$3,$R$37,$R$38,$R$40,$R$41,$R$42,$Q173,EW$2,EW$4,EW$3)</f>
        <v>4698419</v>
      </c>
      <c r="EX173" s="15">
        <f ca="1">_xll.DBRW($B$3,$R$37,$R$38,$R$40,$R$41,$R$42,$Q173,EX$2,EX$4,EX$3)</f>
        <v>4698419</v>
      </c>
      <c r="EY173" s="15">
        <f ca="1">EO173-ET173</f>
        <v>3.8094080756896853E-2</v>
      </c>
      <c r="EZ173" s="15">
        <f ca="1">EP173-EU173</f>
        <v>0</v>
      </c>
      <c r="FA173" s="15">
        <f ca="1">EQ173-EV173</f>
        <v>6.2832993093737688E-2</v>
      </c>
      <c r="FB173" s="15">
        <f ca="1">IF(AND(ER173&lt;&gt;0,EW173&lt;&gt;0),-1*EY173*ER173,0)</f>
        <v>-170022.75833884702</v>
      </c>
      <c r="FC173" s="15">
        <f ca="1">IF(AND(ER173&lt;&gt;0,EW173&lt;&gt;0,ES173&lt;&gt;0,EX173&lt;&gt;0),EZ173/EU173*$AC173,)</f>
        <v>0</v>
      </c>
      <c r="FD173" s="15">
        <f ca="1">IF(AND(ES173&lt;&gt;0,EX173&lt;&gt;0),FA173*EK173*ES173,)</f>
        <v>48098.929287336723</v>
      </c>
      <c r="FE173" s="15">
        <f ca="1">IF(AND(ER173&lt;&gt;0,EW173&lt;&gt;0,ES173&lt;&gt;0,EX173&lt;&gt;0),$AM173-FB173-FC173-FD173-FH173,)</f>
        <v>-3011.7482513884461</v>
      </c>
      <c r="FF173" s="15">
        <f ca="1">IF(OR(ER173=0,EW173=0,ES173=0,EX173=0),$AM173-FB173-FC173-FD173-FH173,)</f>
        <v>0</v>
      </c>
      <c r="FG173" s="15">
        <f ca="1">SUM(FB173:FF173)</f>
        <v>-124935.57730289875</v>
      </c>
      <c r="FH173" s="15">
        <f ca="1">IF($V173&lt;&gt;0,IF($V173&gt;0,$W173/$V173,-$W173/$V173))*$AH173</f>
        <v>51092.850636232179</v>
      </c>
      <c r="FI173" s="15">
        <f ca="1">SUM(FG173:FH173)</f>
        <v>-73842.726666666567</v>
      </c>
      <c r="FJ173" s="20"/>
      <c r="FK173" s="85">
        <f ca="1">BL173+CK173+DJ173+EI173+FH173</f>
        <v>279728.9403201667</v>
      </c>
      <c r="FL173" s="21"/>
      <c r="FM173" s="22"/>
      <c r="FN173" s="104">
        <f ca="1">_xll.DBRW($B$3,$R$37,$R$38,$R$40,$R$41,$R$42,$Q173,FN$2,FN$4,FN$3)</f>
        <v>1193845.9300000023</v>
      </c>
      <c r="FO173" s="105">
        <f ca="1">IF(U173&lt;&gt;0,FN173/U173,0)</f>
        <v>0.10262271837516086</v>
      </c>
      <c r="FP173" s="104">
        <f ca="1">_xll.DBRW($B$3,$R$37,$R$38,$R$40,$R$41,$R$42,$Q173,FP$2,FP$4,FP$3)</f>
        <v>1431464.0047998035</v>
      </c>
      <c r="FQ173" s="105">
        <f ca="1">IF(V173&lt;&gt;0,FP173/V173,0)</f>
        <v>0.11977633307966375</v>
      </c>
      <c r="FR173" s="86">
        <f ca="1">FN173-FP173</f>
        <v>-237618.07479980122</v>
      </c>
      <c r="FS173" s="103">
        <f ca="1">(FO173-FQ173)*100</f>
        <v>-1.7153614704502884</v>
      </c>
      <c r="FT173" s="23"/>
      <c r="FV173" s="37"/>
      <c r="FW173" s="37"/>
      <c r="FX173" s="37"/>
      <c r="FY173" s="37"/>
      <c r="FZ173" s="37"/>
      <c r="GA173" s="37"/>
      <c r="GB173" s="37"/>
      <c r="GC173" s="37"/>
      <c r="GD173" s="37"/>
      <c r="GE173" s="37"/>
      <c r="GF173" s="37"/>
      <c r="GG173" s="37"/>
      <c r="GH173" s="37"/>
    </row>
    <row r="174" spans="1:190" ht="15" hidden="1" customHeight="1" x14ac:dyDescent="0.25">
      <c r="A174">
        <f ca="1">IF(ROW()=ROW($A$60),0,1)</f>
        <v>1</v>
      </c>
      <c r="D174" s="30"/>
      <c r="E174" s="30"/>
      <c r="F174" s="30">
        <f ca="1">IF(A174&lt;&gt;0,IF((AO174+BN174+CM174+DL174+EK174)&lt;&gt;0,ROUND((1-(AO174+BN174+CM174+DL174+EK174))-FO174,5),"VERIF. ELIGIBILITE PMM"),"CHECK "&amp;D159)</f>
        <v>0</v>
      </c>
      <c r="G174" s="30"/>
      <c r="H174" s="30"/>
      <c r="I174" s="30"/>
      <c r="J174" s="30">
        <f ca="1">IF(A174&lt;&gt;0,IF((AP174+BO174+CN174+DM174+EL174)&lt;&gt;0,ROUND((1-(AP174+BO174+CN174+DM174+EL174))-FQ174,5),"VERIF. ELIGIBILITE PMM"),"CHECK "&amp;D160)</f>
        <v>0</v>
      </c>
      <c r="K174" s="30">
        <f ca="1">IF(A174&lt;&gt;0,ROUND(W174+AR174+BQ174+CP174+DO174+EN174+FK174-FR174,5),"CHECK ")</f>
        <v>0</v>
      </c>
      <c r="L174" s="4"/>
      <c r="M174" s="9"/>
      <c r="N174" s="10"/>
      <c r="O174" s="9"/>
      <c r="P174" s="11"/>
      <c r="Q174" s="130" t="s">
        <v>204</v>
      </c>
      <c r="R174" s="130"/>
      <c r="S174" s="12"/>
      <c r="T174" s="13"/>
      <c r="U174" s="84">
        <f ca="1">_xll.DBRW($B$3,$R$37,$R$38,$R$40,$R$41,$R$42,$Q174,U$2,U$4,U$3)</f>
        <v>5567356.4899999993</v>
      </c>
      <c r="V174" s="84">
        <f ca="1">_xll.DBRW($B$3,$R$37,$R$38,$R$40,$R$41,$R$42,$Q174,V$2,V$4,V$3)</f>
        <v>5878485.0599999987</v>
      </c>
      <c r="W174" s="85">
        <f ca="1">U174-V174</f>
        <v>-311128.56999999937</v>
      </c>
      <c r="X174" s="106">
        <f ca="1">IF(V174&lt;&gt;0,W174/V174,0)</f>
        <v>-5.2926658284302833E-2</v>
      </c>
      <c r="Y174" s="15">
        <f ca="1">_xll.DBRW($B$3,$R$37,$R$38,$R$40,$R$41,$R$42,$Q174,Y$2,Y$4,Y$3)</f>
        <v>-2298367.2600000002</v>
      </c>
      <c r="Z174" s="15">
        <f ca="1">_xll.DBRW($B$3,$R$37,$R$38,$R$40,$R$41,$R$42,$Q174,Z$2,Z$4,Z$3)</f>
        <v>-356041.58000000007</v>
      </c>
      <c r="AA174" s="15">
        <f ca="1">_xll.DBRW($B$3,$R$37,$R$38,$R$40,$R$41,$R$42,$Q174,AA$2,AA$4,AA$3)</f>
        <v>-380046.60000000009</v>
      </c>
      <c r="AB174" s="15">
        <f ca="1">_xll.DBRW($B$3,$R$37,$R$38,$R$40,$R$41,$R$42,$Q174,AB$2,AB$4,AB$3)</f>
        <v>-601551.55000000005</v>
      </c>
      <c r="AC174" s="15">
        <f ca="1">_xll.DBRW($B$3,$R$37,$R$38,$R$40,$R$41,$R$42,$Q174,AC$2,AC$4,AC$3)</f>
        <v>-1135487.4500000002</v>
      </c>
      <c r="AD174" s="15">
        <f ca="1">_xll.DBRW($B$3,$R$37,$R$38,$R$40,$R$41,$R$42,$Q174,AD$2,AD$4,AD$3)</f>
        <v>-2322826.61</v>
      </c>
      <c r="AE174" s="15">
        <f ca="1">_xll.DBRW($B$3,$R$37,$R$38,$R$40,$R$41,$R$42,$Q174,AE$2,AE$4,AE$3)</f>
        <v>-407909.40685300011</v>
      </c>
      <c r="AF174" s="15">
        <f ca="1">_xll.DBRW($B$3,$R$37,$R$38,$R$40,$R$41,$R$42,$Q174,AF$2,AF$4,AF$3)</f>
        <v>-374318.17150239996</v>
      </c>
      <c r="AG174" s="15">
        <f ca="1">_xll.DBRW($B$3,$R$37,$R$38,$R$40,$R$41,$R$42,$Q174,AG$2,AG$4,AG$3)</f>
        <v>-614785.48</v>
      </c>
      <c r="AH174" s="15">
        <f ca="1">_xll.DBRW($B$3,$R$37,$R$38,$R$40,$R$41,$R$42,$Q174,AH$2,AH$4,AH$3)</f>
        <v>-1170908.4766666666</v>
      </c>
      <c r="AI174" s="15">
        <f ca="1">Y174-AD174</f>
        <v>24459.349999999627</v>
      </c>
      <c r="AJ174" s="15">
        <f ca="1">Z174-AE174</f>
        <v>51867.826853000035</v>
      </c>
      <c r="AK174" s="15">
        <f ca="1">AA174-AF174</f>
        <v>-5728.4284976001363</v>
      </c>
      <c r="AL174" s="15">
        <f ca="1">AB174-AG174</f>
        <v>13233.929999999935</v>
      </c>
      <c r="AM174" s="15">
        <f ca="1">AC174-AH174</f>
        <v>35421.026666666381</v>
      </c>
      <c r="AN174" s="20"/>
      <c r="AO174" s="16">
        <f ca="1">_xll.DBRW($B$3,$R$37,$R$38,$R$40,$R$41,$R$42,$Q174,AO$2,AO$4,AO$3)</f>
        <v>0.41282918816646508</v>
      </c>
      <c r="AP174" s="16">
        <f ca="1">_xll.DBRW($B$3,$R$37,$R$38,$R$40,$R$41,$R$42,$Q174,AP$2,AP$4,AP$3)</f>
        <v>0.39514034420289912</v>
      </c>
      <c r="AQ174" s="17">
        <f ca="1">-(AO174-AP174)*100</f>
        <v>-1.7688843963565959</v>
      </c>
      <c r="AR174" s="14">
        <f ca="1">$Y174-$AD174-BL174</f>
        <v>-98480.100241155931</v>
      </c>
      <c r="AS174" s="18">
        <f ca="1">_xll.DBRW($B$3,$R$37,$R$38,$R$40,$R$41,$R$42,$Q174,AS$2,AS$4,AS$3)</f>
        <v>37.268950941271711</v>
      </c>
      <c r="AT174" s="19">
        <f ca="1">_xll.DBRW($B$3,$R$37,$R$38,$R$40,$R$41,$R$42,$Q174,AT$2,AT$4,AT$3)</f>
        <v>6.8427677422218267E-2</v>
      </c>
      <c r="AU174" s="18">
        <f ca="1">_xll.DBRW($B$3,$R$37,$R$38,$R$40,$R$41,$R$42,$Q174,AU$2,AU$4,AU$3)</f>
        <v>6.1774405152900442</v>
      </c>
      <c r="AV174" s="15">
        <f ca="1">_xll.DBRW($B$3,$R$37,$R$38,$R$40,$R$41,$R$42,$Q174,AV$2,AV$4,AV$3)</f>
        <v>61669.759999999995</v>
      </c>
      <c r="AW174" s="15">
        <f ca="1">_xll.DBRW($B$3,$R$37,$R$38,$R$40,$R$41,$R$42,$Q174,AW$2,AW$4,AW$3)</f>
        <v>901240</v>
      </c>
      <c r="AX174" s="18">
        <f ca="1">_xll.DBRW($B$3,$R$37,$R$38,$R$40,$R$41,$R$42,$Q174,AX$2,AX$4,AX$3)</f>
        <v>31.170157211035566</v>
      </c>
      <c r="AY174" s="19">
        <f ca="1">_xll.DBRW($B$3,$R$37,$R$38,$R$40,$R$41,$R$42,$Q174,AY$2,AY$4,AY$3)</f>
        <v>6.9273583844528502E-2</v>
      </c>
      <c r="AZ174" s="18">
        <f ca="1">_xll.DBRW($B$3,$R$37,$R$38,$R$40,$R$41,$R$42,$Q174,AZ$2,AZ$4,AZ$3)</f>
        <v>5.4645609608950796</v>
      </c>
      <c r="BA174" s="15">
        <f ca="1">_xll.DBRW($B$3,$R$37,$R$38,$R$40,$R$41,$R$42,$Q174,BA$2,BA$4,BA$3)</f>
        <v>74520.850000000006</v>
      </c>
      <c r="BB174" s="15">
        <f ca="1">_xll.DBRW($B$3,$R$37,$R$38,$R$40,$R$41,$R$42,$Q174,BB$2,BB$4,BB$3)</f>
        <v>1075747</v>
      </c>
      <c r="BC174" s="18">
        <f ca="1">AS174-AX174</f>
        <v>6.0987937302361459</v>
      </c>
      <c r="BD174" s="18">
        <f ca="1">AT174-AY174</f>
        <v>-8.4590642231023583E-4</v>
      </c>
      <c r="BE174" s="18">
        <f ca="1">AU174-AZ174</f>
        <v>0.71287955439496464</v>
      </c>
      <c r="BF174" s="15">
        <f ca="1">IF(AND(AV174&lt;&gt;0,BA174&lt;&gt;0),-1*BC174*AV174,0)</f>
        <v>-376111.14563316782</v>
      </c>
      <c r="BG174" s="15">
        <f ca="1">IF(AND(AV174&lt;&gt;0,BA174&lt;&gt;0,AW174&lt;&gt;0,BB174&lt;&gt;0),BD174/AY174*$Y174,)</f>
        <v>28065.584572973421</v>
      </c>
      <c r="BH174" s="15">
        <f ca="1">IF(AND(AW174&lt;&gt;0,BB174&lt;&gt;0),BE174*AO174*AW174,)</f>
        <v>265232.66781595984</v>
      </c>
      <c r="BI174" s="15">
        <f ca="1">IF(AND(AV174&lt;&gt;0,BA174&lt;&gt;0,AW174&lt;&gt;0,BB174&lt;&gt;0),$AI174-BF174-BG174-BH174-BL174,)</f>
        <v>-15667.206996921377</v>
      </c>
      <c r="BJ174" s="15">
        <f ca="1">IF(OR(AV174=0,BA174=0,AW174=0,BB174=0),$AI174-BF174-BG174-BH174-BL174,)</f>
        <v>0</v>
      </c>
      <c r="BK174" s="15">
        <f ca="1">SUM(BF174:BJ174)</f>
        <v>-98480.100241155931</v>
      </c>
      <c r="BL174" s="15">
        <f ca="1">IF($V174&lt;&gt;0,IF($V174&gt;0,$W174/$V174,-$W174/$V174))*$AD174</f>
        <v>122939.45024115556</v>
      </c>
      <c r="BM174" s="15">
        <f ca="1">SUM(BK174:BL174)</f>
        <v>24459.349999999627</v>
      </c>
      <c r="BN174" s="16">
        <f ca="1">_xll.DBRW($B$3,$R$37,$R$38,$R$40,$R$41,$R$42,$Q174,BN$2,BN$4,BN$3)</f>
        <v>6.3951640359211137E-2</v>
      </c>
      <c r="BO174" s="16">
        <f ca="1">_xll.DBRW($B$3,$R$37,$R$38,$R$40,$R$41,$R$42,$Q174,BO$2,BO$4,BO$3)</f>
        <v>6.9390226000336216E-2</v>
      </c>
      <c r="BP174" s="17">
        <f ca="1">-(BN174-BO174)*100</f>
        <v>0.54385856411250799</v>
      </c>
      <c r="BQ174" s="14">
        <f ca="1">$Z174-$AE174-CK174</f>
        <v>30278.545065538641</v>
      </c>
      <c r="BR174" s="15">
        <f ca="1">_xll.DBRW($B$3,$R$37,$R$38,$R$40,$R$41,$R$42,$Q174,BR$2,BR$4,BR$3)</f>
        <v>0.39505745417424881</v>
      </c>
      <c r="BS174" s="15">
        <f ca="1">_xll.DBRW($B$3,$R$37,$R$38,$R$40,$R$41,$R$42,$Q174,BS$2,BS$4,BS$3)</f>
        <v>1</v>
      </c>
      <c r="BT174" s="15">
        <f ca="1">_xll.DBRW($B$3,$R$37,$R$38,$R$40,$R$41,$R$42,$Q174,BT$2,BT$4,BT$3)</f>
        <v>6.1774405152900442</v>
      </c>
      <c r="BU174" s="15">
        <f ca="1">_xll.DBRW($B$3,$R$37,$R$38,$R$40,$R$41,$R$42,$Q174,BU$2,BU$4,BU$3)</f>
        <v>901240</v>
      </c>
      <c r="BV174" s="15">
        <f ca="1">_xll.DBRW($B$3,$R$37,$R$38,$R$40,$R$41,$R$42,$Q174,BV$2,BV$4,BV$3)</f>
        <v>901240</v>
      </c>
      <c r="BW174" s="15">
        <f ca="1">_xll.DBRW($B$3,$R$37,$R$38,$R$40,$R$41,$R$42,$Q174,BW$2,BW$4,BW$3)</f>
        <v>0.37918712006912403</v>
      </c>
      <c r="BX174" s="15">
        <f ca="1">_xll.DBRW($B$3,$R$37,$R$38,$R$40,$R$41,$R$42,$Q174,BX$2,BX$4,BX$3)</f>
        <v>1</v>
      </c>
      <c r="BY174" s="15">
        <f ca="1">_xll.DBRW($B$3,$R$37,$R$38,$R$40,$R$41,$R$42,$Q174,BY$2,BY$4,BY$3)</f>
        <v>5.4645609608950796</v>
      </c>
      <c r="BZ174" s="15">
        <f ca="1">_xll.DBRW($B$3,$R$37,$R$38,$R$40,$R$41,$R$42,$Q174,BZ$2,BZ$4,BZ$3)</f>
        <v>1075747</v>
      </c>
      <c r="CA174" s="15">
        <f ca="1">_xll.DBRW($B$3,$R$37,$R$38,$R$40,$R$41,$R$42,$Q174,CA$2,CA$4,CA$3)</f>
        <v>1075747</v>
      </c>
      <c r="CB174" s="15">
        <f ca="1">BR174-BW174</f>
        <v>1.5870334105124784E-2</v>
      </c>
      <c r="CC174" s="15">
        <f ca="1">BS174-BX174</f>
        <v>0</v>
      </c>
      <c r="CD174" s="15">
        <f ca="1">BT174-BY174</f>
        <v>0.71287955439496464</v>
      </c>
      <c r="CE174" s="15">
        <f ca="1">IF(AND(BU174&lt;&gt;0,BZ174&lt;&gt;0),-1*CB174*BU174,0)</f>
        <v>-14302.97990890266</v>
      </c>
      <c r="CF174" s="15">
        <f ca="1">IF(AND(BU174&lt;&gt;0,BZ174&lt;&gt;0,BV174&lt;&gt;0,CA174&lt;&gt;0),CC174/BX174*$Z174,)</f>
        <v>0</v>
      </c>
      <c r="CG174" s="15">
        <f ca="1">IF(AND(BV174&lt;&gt;0,CA174&lt;&gt;0),CD174*BN174*BV174,)</f>
        <v>41087.366566825134</v>
      </c>
      <c r="CH174" s="15">
        <f ca="1">IF(AND(BU174&lt;&gt;0,BZ174&lt;&gt;0,BV174&lt;&gt;0,CA174&lt;&gt;0),$AJ174-CE174-CF174-CG174-CK174,)</f>
        <v>3494.1584076161707</v>
      </c>
      <c r="CI174" s="15">
        <f ca="1">IF(OR(BU174=0,BZ174=0,BV174=0,CA174=0),$AJ174-CE174-CF174-CG174-CK174,)</f>
        <v>0</v>
      </c>
      <c r="CJ174" s="15">
        <f ca="1">SUM(CE174:CI174)</f>
        <v>30278.545065538645</v>
      </c>
      <c r="CK174" s="15">
        <f ca="1">IF($V174&lt;&gt;0,IF($V174&gt;0,$W174/$V174,-$W174/$V174))*$AE174</f>
        <v>21589.281787461394</v>
      </c>
      <c r="CL174" s="15">
        <f ca="1">SUM(CJ174:CK174)</f>
        <v>51867.826853000035</v>
      </c>
      <c r="CM174" s="16">
        <f ca="1">_xll.DBRW($B$3,$R$37,$R$38,$R$40,$R$41,$R$42,$Q174,CM$2,CM$4,CM$3)</f>
        <v>6.8263385088171369E-2</v>
      </c>
      <c r="CN174" s="16">
        <f ca="1">_xll.DBRW($B$3,$R$37,$R$38,$R$40,$R$41,$R$42,$Q174,CN$2,CN$4,CN$3)</f>
        <v>6.3675958632512034E-2</v>
      </c>
      <c r="CO174" s="17">
        <f ca="1">-(CM174-CN174)*100</f>
        <v>-0.45874264556593353</v>
      </c>
      <c r="CP174" s="14">
        <f ca="1">$AA174-$AF174-DJ174</f>
        <v>-25539.83845031272</v>
      </c>
      <c r="CQ174" s="15">
        <f ca="1">_xll.DBRW($B$3,$R$37,$R$38,$R$40,$R$41,$R$42,$Q174,CQ$2,CQ$4,CQ$3)</f>
        <v>1.2445064234526904</v>
      </c>
      <c r="CR174" s="15">
        <f ca="1">_xll.DBRW($B$3,$R$37,$R$38,$R$40,$R$41,$R$42,$Q174,CR$2,CR$4,CR$3)</f>
        <v>0.33884357107984553</v>
      </c>
      <c r="CS174" s="15">
        <f ca="1">_xll.DBRW($B$3,$R$37,$R$38,$R$40,$R$41,$R$42,$Q174,CS$2,CS$4,CS$3)</f>
        <v>6.1774405152900442</v>
      </c>
      <c r="CT174" s="15">
        <f ca="1">_xll.DBRW($B$3,$R$37,$R$38,$R$40,$R$41,$R$42,$Q174,CT$2,CT$4,CT$3)</f>
        <v>305379.38</v>
      </c>
      <c r="CU174" s="15">
        <f ca="1">_xll.DBRW($B$3,$R$37,$R$38,$R$40,$R$41,$R$42,$Q174,CU$2,CU$4,CU$3)</f>
        <v>901240</v>
      </c>
      <c r="CV174" s="15">
        <f ca="1">_xll.DBRW($B$3,$R$37,$R$38,$R$40,$R$41,$R$42,$Q174,CV$2,CV$4,CV$3)</f>
        <v>0.96336904499775899</v>
      </c>
      <c r="CW174" s="15">
        <f ca="1">_xll.DBRW($B$3,$R$37,$R$38,$R$40,$R$41,$R$42,$Q174,CW$2,CW$4,CW$3)</f>
        <v>0.36119196428156436</v>
      </c>
      <c r="CX174" s="15">
        <f ca="1">_xll.DBRW($B$3,$R$37,$R$38,$R$40,$R$41,$R$42,$Q174,CX$2,CX$4,CX$3)</f>
        <v>5.4645609608950796</v>
      </c>
      <c r="CY174" s="15">
        <f ca="1">_xll.DBRW($B$3,$R$37,$R$38,$R$40,$R$41,$R$42,$Q174,CY$2,CY$4,CY$3)</f>
        <v>388551.17200000002</v>
      </c>
      <c r="CZ174" s="15">
        <f ca="1">_xll.DBRW($B$3,$R$37,$R$38,$R$40,$R$41,$R$42,$Q174,CZ$2,CZ$4,CZ$3)</f>
        <v>1075747</v>
      </c>
      <c r="DA174" s="15">
        <f ca="1">CQ174-CV174</f>
        <v>0.28113737845493136</v>
      </c>
      <c r="DB174" s="15">
        <f ca="1">CR174-CW174</f>
        <v>-2.234839320171883E-2</v>
      </c>
      <c r="DC174" s="15">
        <f ca="1">CS174-CX174</f>
        <v>0.71287955439496464</v>
      </c>
      <c r="DD174" s="15">
        <f ca="1">IF(AND(CT174&lt;&gt;0,CY174&lt;&gt;0),-1*DA174*CT174,0)</f>
        <v>-85853.558327392297</v>
      </c>
      <c r="DE174" s="15">
        <f ca="1">IF(AND(CT174&lt;&gt;0,CY174&lt;&gt;0,CU174&lt;&gt;0,CZ174&lt;&gt;0),DB174/CW174*$AA174,)</f>
        <v>23515.005015879506</v>
      </c>
      <c r="DF174" s="15">
        <f ca="1">IF(AND(CU174&lt;&gt;0,CZ174&lt;&gt;0),DC174*CM174*CU174,)</f>
        <v>43857.557217546237</v>
      </c>
      <c r="DG174" s="15">
        <f ca="1">IF(AND(CT174&lt;&gt;0,CY174&lt;&gt;0,CU174&lt;&gt;0,CZ174&lt;&gt;0),$AK174-DD174-DE174-DF174-DJ174,)</f>
        <v>-7058.8423563461656</v>
      </c>
      <c r="DH174" s="15">
        <f ca="1">IF(OR(CT174=0,CY174=0,CU174=0,CZ174=0),$AK174-DD174-DE174-DF174-DJ174,)</f>
        <v>0</v>
      </c>
      <c r="DI174" s="15">
        <f ca="1">SUM(DD174:DH174)</f>
        <v>-25539.83845031272</v>
      </c>
      <c r="DJ174" s="15">
        <f ca="1">IF($V174&lt;&gt;0,IF($V174&gt;0,$W174/$V174,-$W174/$V174))*$AF174</f>
        <v>19811.409952712584</v>
      </c>
      <c r="DK174" s="15">
        <f ca="1">SUM(DI174:DJ174)</f>
        <v>-5728.4284976001363</v>
      </c>
      <c r="DL174" s="16">
        <f ca="1">_xll.DBRW($B$3,$R$37,$R$38,$R$40,$R$41,$R$42,$Q174,DL$2,DL$4,DL$3)</f>
        <v>0.10804976312914354</v>
      </c>
      <c r="DM174" s="16">
        <f ca="1">_xll.DBRW($B$3,$R$37,$R$38,$R$40,$R$41,$R$42,$Q174,DM$2,DM$4,DM$3)</f>
        <v>0.10458229862372058</v>
      </c>
      <c r="DN174" s="17">
        <f ca="1">-(DL174-DM174)*100</f>
        <v>-0.34674645054229569</v>
      </c>
      <c r="DO174" s="14">
        <f ca="1">$AB174-$AG174-EI174</f>
        <v>-19304.611018111158</v>
      </c>
      <c r="DP174" s="15">
        <f ca="1">_xll.DBRW($B$3,$R$37,$R$38,$R$40,$R$41,$R$42,$Q174,DP$2,DP$4,DP$3)</f>
        <v>0.9202961064790024</v>
      </c>
      <c r="DQ174" s="15">
        <f ca="1">_xll.DBRW($B$3,$R$37,$R$38,$R$40,$R$41,$R$42,$Q174,DQ$2,DQ$4,DQ$3)</f>
        <v>0.72527850517065373</v>
      </c>
      <c r="DR174" s="15">
        <f ca="1">_xll.DBRW($B$3,$R$37,$R$38,$R$40,$R$41,$R$42,$Q174,DR$2,DR$4,DR$3)</f>
        <v>6.1774405152900442</v>
      </c>
      <c r="DS174" s="15">
        <f ca="1">_xll.DBRW($B$3,$R$37,$R$38,$R$40,$R$41,$R$42,$Q174,DS$2,DS$4,DS$3)</f>
        <v>653650</v>
      </c>
      <c r="DT174" s="15">
        <f ca="1">_xll.DBRW($B$3,$R$37,$R$38,$R$40,$R$41,$R$42,$Q174,DT$2,DT$4,DT$3)</f>
        <v>901240</v>
      </c>
      <c r="DU174" s="15">
        <f ca="1">_xll.DBRW($B$3,$R$37,$R$38,$R$40,$R$41,$R$42,$Q174,DU$2,DU$4,DU$3)</f>
        <v>0.71416678767208419</v>
      </c>
      <c r="DV174" s="15">
        <f ca="1">_xll.DBRW($B$3,$R$37,$R$38,$R$40,$R$41,$R$42,$Q174,DV$2,DV$4,DV$3)</f>
        <v>0.80022812055250914</v>
      </c>
      <c r="DW174" s="15">
        <f ca="1">_xll.DBRW($B$3,$R$37,$R$38,$R$40,$R$41,$R$42,$Q174,DW$2,DW$4,DW$3)</f>
        <v>5.4645609608950796</v>
      </c>
      <c r="DX174" s="15">
        <f ca="1">_xll.DBRW($B$3,$R$37,$R$38,$R$40,$R$41,$R$42,$Q174,DX$2,DX$4,DX$3)</f>
        <v>860843</v>
      </c>
      <c r="DY174" s="15">
        <f ca="1">_xll.DBRW($B$3,$R$37,$R$38,$R$40,$R$41,$R$42,$Q174,DY$2,DY$4,DY$3)</f>
        <v>1075747</v>
      </c>
      <c r="DZ174" s="15">
        <f ca="1">DP174-DU174</f>
        <v>0.2061293188069182</v>
      </c>
      <c r="EA174" s="15">
        <f ca="1">DQ174-DV174</f>
        <v>-7.4949615381855406E-2</v>
      </c>
      <c r="EB174" s="15">
        <f ca="1">DR174-DW174</f>
        <v>0.71287955439496464</v>
      </c>
      <c r="EC174" s="15">
        <f ca="1">IF(AND(DS174&lt;&gt;0,DX174&lt;&gt;0),-1*DZ174*DS174,0)</f>
        <v>-134736.4292381421</v>
      </c>
      <c r="ED174" s="15">
        <f ca="1">IF(AND(DS174&lt;&gt;0,DX174&lt;&gt;0,DT174&lt;&gt;0,DY174&lt;&gt;0),EA174/DV174*$AB174,)</f>
        <v>56341.505811779978</v>
      </c>
      <c r="EE174" s="15">
        <f ca="1">IF(AND(DT174&lt;&gt;0,DY174&lt;&gt;0),EB174*DL174*DT174,)</f>
        <v>69419.33311185686</v>
      </c>
      <c r="EF174" s="15">
        <f ca="1">IF(AND(DS174&lt;&gt;0,DX174&lt;&gt;0,DT174&lt;&gt;0,DY174&lt;&gt;0),$AL174-EC174-ED174-EE174-EI174,)</f>
        <v>-10329.0207036059</v>
      </c>
      <c r="EG174" s="15">
        <f ca="1">IF(OR(DS174=0,DX174=0,DT174=0,DY174=0),$AL174-EC174-ED174-EE174-EI174,)</f>
        <v>0</v>
      </c>
      <c r="EH174" s="15">
        <f ca="1">SUM(EC174:EG174)</f>
        <v>-19304.611018111158</v>
      </c>
      <c r="EI174" s="15">
        <f ca="1">IF($V174&lt;&gt;0,IF($V174&gt;0,$W174/$V174,-$W174/$V174))*$AG174</f>
        <v>32538.541018111093</v>
      </c>
      <c r="EJ174" s="15">
        <f ca="1">SUM(EH174:EI174)</f>
        <v>13233.929999999935</v>
      </c>
      <c r="EK174" s="16">
        <f ca="1">_xll.DBRW($B$3,$R$37,$R$38,$R$40,$R$41,$R$42,$Q174,EK$2,EK$4,EK$3)</f>
        <v>0.20395450732130144</v>
      </c>
      <c r="EL174" s="16">
        <f ca="1">_xll.DBRW($B$3,$R$37,$R$38,$R$40,$R$41,$R$42,$Q174,EL$2,EL$4,EL$3)</f>
        <v>0.19918541337020373</v>
      </c>
      <c r="EM174" s="17">
        <f ca="1">-(EK174-EL174)*100</f>
        <v>-0.47690939510977026</v>
      </c>
      <c r="EN174" s="14">
        <f ca="1">$AC174-$AH174-FH174</f>
        <v>-26551.246160063856</v>
      </c>
      <c r="EO174" s="15">
        <f ca="1">_xll.DBRW($B$3,$R$37,$R$38,$R$40,$R$41,$R$42,$Q174,EO$2,EO$4,EO$3)</f>
        <v>1.2599168368026274</v>
      </c>
      <c r="EP174" s="15">
        <f ca="1">_xll.DBRW($B$3,$R$37,$R$38,$R$40,$R$41,$R$42,$Q174,EP$2,EP$4,EP$3)</f>
        <v>1</v>
      </c>
      <c r="EQ174" s="15">
        <f ca="1">_xll.DBRW($B$3,$R$37,$R$38,$R$40,$R$41,$R$42,$Q174,EQ$2,EQ$4,EQ$3)</f>
        <v>6.1774405152900442</v>
      </c>
      <c r="ER174" s="15">
        <f ca="1">_xll.DBRW($B$3,$R$37,$R$38,$R$40,$R$41,$R$42,$Q174,ER$2,ER$4,ER$3)</f>
        <v>901240</v>
      </c>
      <c r="ES174" s="15">
        <f ca="1">_xll.DBRW($B$3,$R$37,$R$38,$R$40,$R$41,$R$42,$Q174,ES$2,ES$4,ES$3)</f>
        <v>901240</v>
      </c>
      <c r="ET174" s="15">
        <f ca="1">_xll.DBRW($B$3,$R$37,$R$38,$R$40,$R$41,$R$42,$Q174,ET$2,ET$4,ET$3)</f>
        <v>1.0884608338825643</v>
      </c>
      <c r="EU174" s="15">
        <f ca="1">_xll.DBRW($B$3,$R$37,$R$38,$R$40,$R$41,$R$42,$Q174,EU$2,EU$4,EU$3)</f>
        <v>1</v>
      </c>
      <c r="EV174" s="15">
        <f ca="1">_xll.DBRW($B$3,$R$37,$R$38,$R$40,$R$41,$R$42,$Q174,EV$2,EV$4,EV$3)</f>
        <v>5.4645609608950796</v>
      </c>
      <c r="EW174" s="15">
        <f ca="1">_xll.DBRW($B$3,$R$37,$R$38,$R$40,$R$41,$R$42,$Q174,EW$2,EW$4,EW$3)</f>
        <v>1075747</v>
      </c>
      <c r="EX174" s="15">
        <f ca="1">_xll.DBRW($B$3,$R$37,$R$38,$R$40,$R$41,$R$42,$Q174,EX$2,EX$4,EX$3)</f>
        <v>1075747</v>
      </c>
      <c r="EY174" s="15">
        <f ca="1">EO174-ET174</f>
        <v>0.17145600292006313</v>
      </c>
      <c r="EZ174" s="15">
        <f ca="1">EP174-EU174</f>
        <v>0</v>
      </c>
      <c r="FA174" s="15">
        <f ca="1">EQ174-EV174</f>
        <v>0.71287955439496464</v>
      </c>
      <c r="FB174" s="15">
        <f ca="1">IF(AND(ER174&lt;&gt;0,EW174&lt;&gt;0),-1*EY174*ER174,0)</f>
        <v>-154523.0080716777</v>
      </c>
      <c r="FC174" s="15">
        <f ca="1">IF(AND(ER174&lt;&gt;0,EW174&lt;&gt;0,ES174&lt;&gt;0,EX174&lt;&gt;0),EZ174/EU174*$AC174,)</f>
        <v>0</v>
      </c>
      <c r="FD174" s="15">
        <f ca="1">IF(AND(ES174&lt;&gt;0,EX174&lt;&gt;0),FA174*EK174*ES174,)</f>
        <v>131035.78826433564</v>
      </c>
      <c r="FE174" s="15">
        <f ca="1">IF(AND(ER174&lt;&gt;0,EW174&lt;&gt;0,ES174&lt;&gt;0,EX174&lt;&gt;0),$AM174-FB174-FC174-FD174-FH174,)</f>
        <v>-3064.0263527217976</v>
      </c>
      <c r="FF174" s="15">
        <f ca="1">IF(OR(ER174=0,EW174=0,ES174=0,EX174=0),$AM174-FB174-FC174-FD174-FH174,)</f>
        <v>0</v>
      </c>
      <c r="FG174" s="15">
        <f ca="1">SUM(FB174:FF174)</f>
        <v>-26551.246160063856</v>
      </c>
      <c r="FH174" s="15">
        <f ca="1">IF($V174&lt;&gt;0,IF($V174&gt;0,$W174/$V174,-$W174/$V174))*$AH174</f>
        <v>61972.272826730237</v>
      </c>
      <c r="FI174" s="15">
        <f ca="1">SUM(FG174:FH174)</f>
        <v>35421.026666666381</v>
      </c>
      <c r="FJ174" s="20"/>
      <c r="FK174" s="85">
        <f ca="1">BL174+CK174+DJ174+EI174+FH174</f>
        <v>258850.95582617089</v>
      </c>
      <c r="FL174" s="21"/>
      <c r="FM174" s="22"/>
      <c r="FN174" s="104">
        <f ca="1">_xll.DBRW($B$3,$R$37,$R$38,$R$40,$R$41,$R$42,$Q174,FN$2,FN$4,FN$3)</f>
        <v>795862.04999999818</v>
      </c>
      <c r="FO174" s="105">
        <f ca="1">IF(U174&lt;&gt;0,FN174/U174,0)</f>
        <v>0.14295151593570726</v>
      </c>
      <c r="FP174" s="104">
        <f ca="1">_xll.DBRW($B$3,$R$37,$R$38,$R$40,$R$41,$R$42,$Q174,FP$2,FP$4,FP$3)</f>
        <v>987736.91497793328</v>
      </c>
      <c r="FQ174" s="105">
        <f ca="1">IF(V174&lt;&gt;0,FP174/V174,0)</f>
        <v>0.16802575917032841</v>
      </c>
      <c r="FR174" s="86">
        <f ca="1">FN174-FP174</f>
        <v>-191874.8649779351</v>
      </c>
      <c r="FS174" s="103">
        <f ca="1">(FO174-FQ174)*100</f>
        <v>-2.5074243234621152</v>
      </c>
      <c r="FT174" s="23"/>
      <c r="FV174" s="37"/>
      <c r="FW174" s="37"/>
      <c r="FX174" s="37"/>
      <c r="FY174" s="37"/>
      <c r="FZ174" s="37"/>
      <c r="GA174" s="37"/>
      <c r="GB174" s="37"/>
      <c r="GC174" s="37"/>
      <c r="GD174" s="37"/>
      <c r="GE174" s="37"/>
      <c r="GF174" s="37"/>
      <c r="GG174" s="37"/>
      <c r="GH174" s="37"/>
    </row>
    <row r="175" spans="1:190" ht="15" hidden="1" customHeight="1" x14ac:dyDescent="0.25">
      <c r="A175">
        <f ca="1">IF(ROW()=ROW($A$60),0,1)</f>
        <v>1</v>
      </c>
      <c r="D175" s="30"/>
      <c r="E175" s="30"/>
      <c r="F175" s="30">
        <f ca="1">IF(A175&lt;&gt;0,IF((AO175+BN175+CM175+DL175+EK175)&lt;&gt;0,ROUND((1-(AO175+BN175+CM175+DL175+EK175))-FO175,5),"VERIF. ELIGIBILITE PMM"),"CHECK "&amp;D160)</f>
        <v>0</v>
      </c>
      <c r="G175" s="30"/>
      <c r="H175" s="30"/>
      <c r="I175" s="30"/>
      <c r="J175" s="30">
        <f ca="1">IF(A175&lt;&gt;0,IF((AP175+BO175+CN175+DM175+EL175)&lt;&gt;0,ROUND((1-(AP175+BO175+CN175+DM175+EL175))-FQ175,5),"VERIF. ELIGIBILITE PMM"),"CHECK "&amp;D161)</f>
        <v>0</v>
      </c>
      <c r="K175" s="30">
        <f ca="1">IF(A175&lt;&gt;0,ROUND(W175+AR175+BQ175+CP175+DO175+EN175+FK175-FR175,5),"CHECK ")</f>
        <v>0</v>
      </c>
      <c r="L175" s="4"/>
      <c r="M175" s="9"/>
      <c r="N175" s="10"/>
      <c r="O175" s="9"/>
      <c r="P175" s="11"/>
      <c r="Q175" s="130" t="s">
        <v>202</v>
      </c>
      <c r="R175" s="130"/>
      <c r="S175" s="12"/>
      <c r="T175" s="13"/>
      <c r="U175" s="84">
        <f ca="1">_xll.DBRW($B$3,$R$37,$R$38,$R$40,$R$41,$R$42,$Q175,U$2,U$4,U$3)</f>
        <v>5435809.0099999998</v>
      </c>
      <c r="V175" s="84">
        <f ca="1">_xll.DBRW($B$3,$R$37,$R$38,$R$40,$R$41,$R$42,$Q175,V$2,V$4,V$3)</f>
        <v>5742295.200000002</v>
      </c>
      <c r="W175" s="85">
        <f ca="1">U175-V175</f>
        <v>-306486.19000000227</v>
      </c>
      <c r="X175" s="106">
        <f ca="1">IF(V175&lt;&gt;0,W175/V175,0)</f>
        <v>-5.3373464673150586E-2</v>
      </c>
      <c r="Y175" s="15">
        <f ca="1">_xll.DBRW($B$3,$R$37,$R$38,$R$40,$R$41,$R$42,$Q175,Y$2,Y$4,Y$3)</f>
        <v>-1960046.2799999998</v>
      </c>
      <c r="Z175" s="15">
        <f ca="1">_xll.DBRW($B$3,$R$37,$R$38,$R$40,$R$41,$R$42,$Q175,Z$2,Z$4,Z$3)</f>
        <v>-657354.46</v>
      </c>
      <c r="AA175" s="15">
        <f ca="1">_xll.DBRW($B$3,$R$37,$R$38,$R$40,$R$41,$R$42,$Q175,AA$2,AA$4,AA$3)</f>
        <v>-622479.41999999993</v>
      </c>
      <c r="AB175" s="15">
        <f ca="1">_xll.DBRW($B$3,$R$37,$R$38,$R$40,$R$41,$R$42,$Q175,AB$2,AB$4,AB$3)</f>
        <v>-1008209.84</v>
      </c>
      <c r="AC175" s="15">
        <f ca="1">_xll.DBRW($B$3,$R$37,$R$38,$R$40,$R$41,$R$42,$Q175,AC$2,AC$4,AC$3)</f>
        <v>-918406.78000000014</v>
      </c>
      <c r="AD175" s="15">
        <f ca="1">_xll.DBRW($B$3,$R$37,$R$38,$R$40,$R$41,$R$42,$Q175,AD$2,AD$4,AD$3)</f>
        <v>-2048630.1000000066</v>
      </c>
      <c r="AE175" s="15">
        <f ca="1">_xll.DBRW($B$3,$R$37,$R$38,$R$40,$R$41,$R$42,$Q175,AE$2,AE$4,AE$3)</f>
        <v>-676430.34933049872</v>
      </c>
      <c r="AF175" s="15">
        <f ca="1">_xll.DBRW($B$3,$R$37,$R$38,$R$40,$R$41,$R$42,$Q175,AF$2,AF$4,AF$3)</f>
        <v>-588881.88041687512</v>
      </c>
      <c r="AG175" s="15">
        <f ca="1">_xll.DBRW($B$3,$R$37,$R$38,$R$40,$R$41,$R$42,$Q175,AG$2,AG$4,AG$3)</f>
        <v>-1115834.6933333334</v>
      </c>
      <c r="AH175" s="15">
        <f ca="1">_xll.DBRW($B$3,$R$37,$R$38,$R$40,$R$41,$R$42,$Q175,AH$2,AH$4,AH$3)</f>
        <v>-967719.55212121247</v>
      </c>
      <c r="AI175" s="15">
        <f ca="1">Y175-AD175</f>
        <v>88583.820000006817</v>
      </c>
      <c r="AJ175" s="15">
        <f ca="1">Z175-AE175</f>
        <v>19075.889330498758</v>
      </c>
      <c r="AK175" s="15">
        <f ca="1">AA175-AF175</f>
        <v>-33597.539583124802</v>
      </c>
      <c r="AL175" s="15">
        <f ca="1">AB175-AG175</f>
        <v>107624.85333333339</v>
      </c>
      <c r="AM175" s="15">
        <f ca="1">AC175-AH175</f>
        <v>49312.772121212329</v>
      </c>
      <c r="AN175" s="20"/>
      <c r="AO175" s="16">
        <f ca="1">_xll.DBRW($B$3,$R$37,$R$38,$R$40,$R$41,$R$42,$Q175,AO$2,AO$4,AO$3)</f>
        <v>0.36058041708128363</v>
      </c>
      <c r="AP175" s="16">
        <f ca="1">_xll.DBRW($B$3,$R$37,$R$38,$R$40,$R$41,$R$42,$Q175,AP$2,AP$4,AP$3)</f>
        <v>0.35676154371165147</v>
      </c>
      <c r="AQ175" s="17">
        <f ca="1">-(AO175-AP175)*100</f>
        <v>-0.38188733696321586</v>
      </c>
      <c r="AR175" s="14">
        <f ca="1">$Y175-$AD175-BL175</f>
        <v>-20758.666270696485</v>
      </c>
      <c r="AS175" s="18">
        <f ca="1">_xll.DBRW($B$3,$R$37,$R$38,$R$40,$R$41,$R$42,$Q175,AS$2,AS$4,AS$3)</f>
        <v>26.570157997882838</v>
      </c>
      <c r="AT175" s="19">
        <f ca="1">_xll.DBRW($B$3,$R$37,$R$38,$R$40,$R$41,$R$42,$Q175,AT$2,AT$4,AT$3)</f>
        <v>4.0046137735716927E-2</v>
      </c>
      <c r="AU175" s="18">
        <f ca="1">_xll.DBRW($B$3,$R$37,$R$38,$R$40,$R$41,$R$42,$Q175,AU$2,AU$4,AU$3)</f>
        <v>2.9508873927646437</v>
      </c>
      <c r="AV175" s="15">
        <f ca="1">_xll.DBRW($B$3,$R$37,$R$38,$R$40,$R$41,$R$42,$Q175,AV$2,AV$4,AV$3)</f>
        <v>73768.710000000006</v>
      </c>
      <c r="AW175" s="15">
        <f ca="1">_xll.DBRW($B$3,$R$37,$R$38,$R$40,$R$41,$R$42,$Q175,AW$2,AW$4,AW$3)</f>
        <v>1842093</v>
      </c>
      <c r="AX175" s="18">
        <f ca="1">_xll.DBRW($B$3,$R$37,$R$38,$R$40,$R$41,$R$42,$Q175,AX$2,AX$4,AX$3)</f>
        <v>24.361681823225055</v>
      </c>
      <c r="AY175" s="19">
        <f ca="1">_xll.DBRW($B$3,$R$37,$R$38,$R$40,$R$41,$R$42,$Q175,AY$2,AY$4,AY$3)</f>
        <v>4.0849172133556461E-2</v>
      </c>
      <c r="AZ175" s="18">
        <f ca="1">_xll.DBRW($B$3,$R$37,$R$38,$R$40,$R$41,$R$42,$Q175,AZ$2,AZ$4,AZ$3)</f>
        <v>2.7894108874699128</v>
      </c>
      <c r="BA175" s="15">
        <f ca="1">_xll.DBRW($B$3,$R$37,$R$38,$R$40,$R$41,$R$42,$Q175,BA$2,BA$4,BA$3)</f>
        <v>84092.31</v>
      </c>
      <c r="BB175" s="15">
        <f ca="1">_xll.DBRW($B$3,$R$37,$R$38,$R$40,$R$41,$R$42,$Q175,BB$2,BB$4,BB$3)</f>
        <v>2058605</v>
      </c>
      <c r="BC175" s="18">
        <f ca="1">AS175-AX175</f>
        <v>2.2084761746577826</v>
      </c>
      <c r="BD175" s="18">
        <f ca="1">AT175-AY175</f>
        <v>-8.0303439783953323E-4</v>
      </c>
      <c r="BE175" s="18">
        <f ca="1">AU175-AZ175</f>
        <v>0.1614765052947309</v>
      </c>
      <c r="BF175" s="15">
        <f ca="1">IF(AND(AV175&lt;&gt;0,BA175&lt;&gt;0),-1*BC175*AV175,0)</f>
        <v>-162916.43847023931</v>
      </c>
      <c r="BG175" s="15">
        <f ca="1">IF(AND(AV175&lt;&gt;0,BA175&lt;&gt;0,AW175&lt;&gt;0,BB175&lt;&gt;0),BD175/AY175*$Y175,)</f>
        <v>38531.615256516605</v>
      </c>
      <c r="BH175" s="15">
        <f ca="1">IF(AND(AW175&lt;&gt;0,BB175&lt;&gt;0),BE175*AO175*AW175,)</f>
        <v>107256.3542364834</v>
      </c>
      <c r="BI175" s="15">
        <f ca="1">IF(AND(AV175&lt;&gt;0,BA175&lt;&gt;0,AW175&lt;&gt;0,BB175&lt;&gt;0),$AI175-BF175-BG175-BH175-BL175,)</f>
        <v>-3630.1972934571822</v>
      </c>
      <c r="BJ175" s="15">
        <f ca="1">IF(OR(AV175=0,BA175=0,AW175=0,BB175=0),$AI175-BF175-BG175-BH175-BL175,)</f>
        <v>0</v>
      </c>
      <c r="BK175" s="15">
        <f ca="1">SUM(BF175:BJ175)</f>
        <v>-20758.666270696485</v>
      </c>
      <c r="BL175" s="15">
        <f ca="1">IF($V175&lt;&gt;0,IF($V175&gt;0,$W175/$V175,-$W175/$V175))*$AD175</f>
        <v>109342.4862707033</v>
      </c>
      <c r="BM175" s="15">
        <f ca="1">SUM(BK175:BL175)</f>
        <v>88583.820000006817</v>
      </c>
      <c r="BN175" s="16">
        <f ca="1">_xll.DBRW($B$3,$R$37,$R$38,$R$40,$R$41,$R$42,$Q175,BN$2,BN$4,BN$3)</f>
        <v>0.12093038198926713</v>
      </c>
      <c r="BO175" s="16">
        <f ca="1">_xll.DBRW($B$3,$R$37,$R$38,$R$40,$R$41,$R$42,$Q175,BO$2,BO$4,BO$3)</f>
        <v>0.11779790584965022</v>
      </c>
      <c r="BP175" s="17">
        <f ca="1">-(BN175-BO175)*100</f>
        <v>-0.31324761396169104</v>
      </c>
      <c r="BQ175" s="14">
        <f ca="1">$Z175-$AE175-CK175</f>
        <v>-17027.542023339527</v>
      </c>
      <c r="BR175" s="15">
        <f ca="1">_xll.DBRW($B$3,$R$37,$R$38,$R$40,$R$41,$R$42,$Q175,BR$2,BR$4,BR$3)</f>
        <v>0.35685193961434092</v>
      </c>
      <c r="BS175" s="15">
        <f ca="1">_xll.DBRW($B$3,$R$37,$R$38,$R$40,$R$41,$R$42,$Q175,BS$2,BS$4,BS$3)</f>
        <v>1</v>
      </c>
      <c r="BT175" s="15">
        <f ca="1">_xll.DBRW($B$3,$R$37,$R$38,$R$40,$R$41,$R$42,$Q175,BT$2,BT$4,BT$3)</f>
        <v>2.9508873927646437</v>
      </c>
      <c r="BU175" s="15">
        <f ca="1">_xll.DBRW($B$3,$R$37,$R$38,$R$40,$R$41,$R$42,$Q175,BU$2,BU$4,BU$3)</f>
        <v>1842093</v>
      </c>
      <c r="BV175" s="15">
        <f ca="1">_xll.DBRW($B$3,$R$37,$R$38,$R$40,$R$41,$R$42,$Q175,BV$2,BV$4,BV$3)</f>
        <v>1842093</v>
      </c>
      <c r="BW175" s="15">
        <f ca="1">_xll.DBRW($B$3,$R$37,$R$38,$R$40,$R$41,$R$42,$Q175,BW$2,BW$4,BW$3)</f>
        <v>0.32858676109817003</v>
      </c>
      <c r="BX175" s="15">
        <f ca="1">_xll.DBRW($B$3,$R$37,$R$38,$R$40,$R$41,$R$42,$Q175,BX$2,BX$4,BX$3)</f>
        <v>1</v>
      </c>
      <c r="BY175" s="15">
        <f ca="1">_xll.DBRW($B$3,$R$37,$R$38,$R$40,$R$41,$R$42,$Q175,BY$2,BY$4,BY$3)</f>
        <v>2.7894108874699128</v>
      </c>
      <c r="BZ175" s="15">
        <f ca="1">_xll.DBRW($B$3,$R$37,$R$38,$R$40,$R$41,$R$42,$Q175,BZ$2,BZ$4,BZ$3)</f>
        <v>2058605</v>
      </c>
      <c r="CA175" s="15">
        <f ca="1">_xll.DBRW($B$3,$R$37,$R$38,$R$40,$R$41,$R$42,$Q175,CA$2,CA$4,CA$3)</f>
        <v>2058605</v>
      </c>
      <c r="CB175" s="15">
        <f ca="1">BR175-BW175</f>
        <v>2.8265178516170886E-2</v>
      </c>
      <c r="CC175" s="15">
        <f ca="1">BS175-BX175</f>
        <v>0</v>
      </c>
      <c r="CD175" s="15">
        <f ca="1">BT175-BY175</f>
        <v>0.1614765052947309</v>
      </c>
      <c r="CE175" s="15">
        <f ca="1">IF(AND(BU175&lt;&gt;0,BZ175&lt;&gt;0),-1*CB175*BU175,0)</f>
        <v>-52067.087488388774</v>
      </c>
      <c r="CF175" s="15">
        <f ca="1">IF(AND(BU175&lt;&gt;0,BZ175&lt;&gt;0,BV175&lt;&gt;0,CA175&lt;&gt;0),CC175/BX175*$Z175,)</f>
        <v>0</v>
      </c>
      <c r="CG175" s="15">
        <f ca="1">IF(AND(BV175&lt;&gt;0,CA175&lt;&gt;0),CD175*BN175*BV175,)</f>
        <v>35971.315340927707</v>
      </c>
      <c r="CH175" s="15">
        <f ca="1">IF(AND(BU175&lt;&gt;0,BZ175&lt;&gt;0,BV175&lt;&gt;0,CA175&lt;&gt;0),$AJ175-CE175-CF175-CG175-CK175,)</f>
        <v>-931.76987587846088</v>
      </c>
      <c r="CI175" s="15">
        <f ca="1">IF(OR(BU175=0,BZ175=0,BV175=0,CA175=0),$AJ175-CE175-CF175-CG175-CK175,)</f>
        <v>0</v>
      </c>
      <c r="CJ175" s="15">
        <f ca="1">SUM(CE175:CI175)</f>
        <v>-17027.542023339527</v>
      </c>
      <c r="CK175" s="15">
        <f ca="1">IF($V175&lt;&gt;0,IF($V175&gt;0,$W175/$V175,-$W175/$V175))*$AE175</f>
        <v>36103.431353838285</v>
      </c>
      <c r="CL175" s="15">
        <f ca="1">SUM(CJ175:CK175)</f>
        <v>19075.889330498758</v>
      </c>
      <c r="CM175" s="16">
        <f ca="1">_xll.DBRW($B$3,$R$37,$R$38,$R$40,$R$41,$R$42,$Q175,CM$2,CM$4,CM$3)</f>
        <v>0.11451458630258238</v>
      </c>
      <c r="CN175" s="16">
        <f ca="1">_xll.DBRW($B$3,$R$37,$R$38,$R$40,$R$41,$R$42,$Q175,CN$2,CN$4,CN$3)</f>
        <v>0.10255165572415625</v>
      </c>
      <c r="CO175" s="17">
        <f ca="1">-(CM175-CN175)*100</f>
        <v>-1.1962930578426123</v>
      </c>
      <c r="CP175" s="14">
        <f ca="1">$AA175-$AF175-DJ175</f>
        <v>-65028.205824213379</v>
      </c>
      <c r="CQ175" s="15">
        <f ca="1">_xll.DBRW($B$3,$R$37,$R$38,$R$40,$R$41,$R$42,$Q175,CQ$2,CQ$4,CQ$3)</f>
        <v>1.1371203292288659</v>
      </c>
      <c r="CR175" s="15">
        <f ca="1">_xll.DBRW($B$3,$R$37,$R$38,$R$40,$R$41,$R$42,$Q175,CR$2,CR$4,CR$3)</f>
        <v>0.2971714077410858</v>
      </c>
      <c r="CS175" s="15">
        <f ca="1">_xll.DBRW($B$3,$R$37,$R$38,$R$40,$R$41,$R$42,$Q175,CS$2,CS$4,CS$3)</f>
        <v>2.9508873927646437</v>
      </c>
      <c r="CT175" s="15">
        <f ca="1">_xll.DBRW($B$3,$R$37,$R$38,$R$40,$R$41,$R$42,$Q175,CT$2,CT$4,CT$3)</f>
        <v>547417.37</v>
      </c>
      <c r="CU175" s="15">
        <f ca="1">_xll.DBRW($B$3,$R$37,$R$38,$R$40,$R$41,$R$42,$Q175,CU$2,CU$4,CU$3)</f>
        <v>1842093</v>
      </c>
      <c r="CV175" s="15">
        <f ca="1">_xll.DBRW($B$3,$R$37,$R$38,$R$40,$R$41,$R$42,$Q175,CV$2,CV$4,CV$3)</f>
        <v>0.96969052544077183</v>
      </c>
      <c r="CW175" s="15">
        <f ca="1">_xll.DBRW($B$3,$R$37,$R$38,$R$40,$R$41,$R$42,$Q175,CW$2,CW$4,CW$3)</f>
        <v>0.29499999999999998</v>
      </c>
      <c r="CX175" s="15">
        <f ca="1">_xll.DBRW($B$3,$R$37,$R$38,$R$40,$R$41,$R$42,$Q175,CX$2,CX$4,CX$3)</f>
        <v>2.7894108874699128</v>
      </c>
      <c r="CY175" s="15">
        <f ca="1">_xll.DBRW($B$3,$R$37,$R$38,$R$40,$R$41,$R$42,$Q175,CY$2,CY$4,CY$3)</f>
        <v>607288.47499999998</v>
      </c>
      <c r="CZ175" s="15">
        <f ca="1">_xll.DBRW($B$3,$R$37,$R$38,$R$40,$R$41,$R$42,$Q175,CZ$2,CZ$4,CZ$3)</f>
        <v>2058605</v>
      </c>
      <c r="DA175" s="15">
        <f ca="1">CQ175-CV175</f>
        <v>0.16742980378809402</v>
      </c>
      <c r="DB175" s="15">
        <f ca="1">CR175-CW175</f>
        <v>2.1714077410858179E-3</v>
      </c>
      <c r="DC175" s="15">
        <f ca="1">CS175-CX175</f>
        <v>0.1614765052947309</v>
      </c>
      <c r="DD175" s="15">
        <f ca="1">IF(AND(CT175&lt;&gt;0,CY175&lt;&gt;0),-1*DA175*CT175,0)</f>
        <v>-91653.982849294465</v>
      </c>
      <c r="DE175" s="15">
        <f ca="1">IF(AND(CT175&lt;&gt;0,CY175&lt;&gt;0,CU175&lt;&gt;0,CZ175&lt;&gt;0),DB175/CW175*$AA175,)</f>
        <v>-4581.8868856088475</v>
      </c>
      <c r="DF175" s="15">
        <f ca="1">IF(AND(CU175&lt;&gt;0,CZ175&lt;&gt;0),DC175*CM175*CU175,)</f>
        <v>34062.906502616228</v>
      </c>
      <c r="DG175" s="15">
        <f ca="1">IF(AND(CT175&lt;&gt;0,CY175&lt;&gt;0,CU175&lt;&gt;0,CZ175&lt;&gt;0),$AK175-DD175-DE175-DF175-DJ175,)</f>
        <v>-2855.2425919262932</v>
      </c>
      <c r="DH175" s="15">
        <f ca="1">IF(OR(CT175=0,CY175=0,CU175=0,CZ175=0),$AK175-DD175-DE175-DF175-DJ175,)</f>
        <v>0</v>
      </c>
      <c r="DI175" s="15">
        <f ca="1">SUM(DD175:DH175)</f>
        <v>-65028.205824213379</v>
      </c>
      <c r="DJ175" s="15">
        <f ca="1">IF($V175&lt;&gt;0,IF($V175&gt;0,$W175/$V175,-$W175/$V175))*$AF175</f>
        <v>31430.666241088573</v>
      </c>
      <c r="DK175" s="15">
        <f ca="1">SUM(DI175:DJ175)</f>
        <v>-33597.539583124802</v>
      </c>
      <c r="DL175" s="16">
        <f ca="1">_xll.DBRW($B$3,$R$37,$R$38,$R$40,$R$41,$R$42,$Q175,DL$2,DL$4,DL$3)</f>
        <v>0.1854755820422028</v>
      </c>
      <c r="DM175" s="16">
        <f ca="1">_xll.DBRW($B$3,$R$37,$R$38,$R$40,$R$41,$R$42,$Q175,DM$2,DM$4,DM$3)</f>
        <v>0.19431858768482216</v>
      </c>
      <c r="DN175" s="17">
        <f ca="1">-(DL175-DM175)*100</f>
        <v>0.88430056426193615</v>
      </c>
      <c r="DO175" s="14">
        <f ca="1">$AB175-$AG175-EI175</f>
        <v>48068.889747630907</v>
      </c>
      <c r="DP175" s="15">
        <f ca="1">_xll.DBRW($B$3,$R$37,$R$38,$R$40,$R$41,$R$42,$Q175,DP$2,DP$4,DP$3)</f>
        <v>0.77126137718000487</v>
      </c>
      <c r="DQ175" s="15">
        <f ca="1">_xll.DBRW($B$3,$R$37,$R$38,$R$40,$R$41,$R$42,$Q175,DQ$2,DQ$4,DQ$3)</f>
        <v>0.70963952417168952</v>
      </c>
      <c r="DR175" s="15">
        <f ca="1">_xll.DBRW($B$3,$R$37,$R$38,$R$40,$R$41,$R$42,$Q175,DR$2,DR$4,DR$3)</f>
        <v>2.9508873927646437</v>
      </c>
      <c r="DS175" s="15">
        <f ca="1">_xll.DBRW($B$3,$R$37,$R$38,$R$40,$R$41,$R$42,$Q175,DS$2,DS$4,DS$3)</f>
        <v>1307222</v>
      </c>
      <c r="DT175" s="15">
        <f ca="1">_xll.DBRW($B$3,$R$37,$R$38,$R$40,$R$41,$R$42,$Q175,DT$2,DT$4,DT$3)</f>
        <v>1842093</v>
      </c>
      <c r="DU175" s="15">
        <f ca="1">_xll.DBRW($B$3,$R$37,$R$38,$R$40,$R$41,$R$42,$Q175,DU$2,DU$4,DU$3)</f>
        <v>0.74263820263804292</v>
      </c>
      <c r="DV175" s="15">
        <f ca="1">_xll.DBRW($B$3,$R$37,$R$38,$R$40,$R$41,$R$42,$Q175,DV$2,DV$4,DV$3)</f>
        <v>0.72987678549308876</v>
      </c>
      <c r="DW175" s="15">
        <f ca="1">_xll.DBRW($B$3,$R$37,$R$38,$R$40,$R$41,$R$42,$Q175,DW$2,DW$4,DW$3)</f>
        <v>2.7894108874699128</v>
      </c>
      <c r="DX175" s="15">
        <f ca="1">_xll.DBRW($B$3,$R$37,$R$38,$R$40,$R$41,$R$42,$Q175,DX$2,DX$4,DX$3)</f>
        <v>1502528</v>
      </c>
      <c r="DY175" s="15">
        <f ca="1">_xll.DBRW($B$3,$R$37,$R$38,$R$40,$R$41,$R$42,$Q175,DY$2,DY$4,DY$3)</f>
        <v>2058605</v>
      </c>
      <c r="DZ175" s="15">
        <f ca="1">DP175-DU175</f>
        <v>2.8623174541961949E-2</v>
      </c>
      <c r="EA175" s="15">
        <f ca="1">DQ175-DV175</f>
        <v>-2.0237261321399247E-2</v>
      </c>
      <c r="EB175" s="15">
        <f ca="1">DR175-DW175</f>
        <v>0.1614765052947309</v>
      </c>
      <c r="EC175" s="15">
        <f ca="1">IF(AND(DS175&lt;&gt;0,DX175&lt;&gt;0),-1*DZ175*DS175,0)</f>
        <v>-37416.843471092579</v>
      </c>
      <c r="ED175" s="15">
        <f ca="1">IF(AND(DS175&lt;&gt;0,DX175&lt;&gt;0,DT175&lt;&gt;0,DY175&lt;&gt;0),EA175/DV175*$AB175,)</f>
        <v>27954.589602547818</v>
      </c>
      <c r="EE175" s="15">
        <f ca="1">IF(AND(DT175&lt;&gt;0,DY175&lt;&gt;0),EB175*DL175*DT175,)</f>
        <v>55170.59104530343</v>
      </c>
      <c r="EF175" s="15">
        <f ca="1">IF(AND(DS175&lt;&gt;0,DX175&lt;&gt;0,DT175&lt;&gt;0,DY175&lt;&gt;0),$AL175-EC175-ED175-EE175-EI175,)</f>
        <v>2360.5525708722416</v>
      </c>
      <c r="EG175" s="15">
        <f ca="1">IF(OR(DS175=0,DX175=0,DT175=0,DY175=0),$AL175-EC175-ED175-EE175-EI175,)</f>
        <v>0</v>
      </c>
      <c r="EH175" s="15">
        <f ca="1">SUM(EC175:EG175)</f>
        <v>48068.889747630907</v>
      </c>
      <c r="EI175" s="15">
        <f ca="1">IF($V175&lt;&gt;0,IF($V175&gt;0,$W175/$V175,-$W175/$V175))*$AG175</f>
        <v>59555.963585702484</v>
      </c>
      <c r="EJ175" s="15">
        <f ca="1">SUM(EH175:EI175)</f>
        <v>107624.85333333339</v>
      </c>
      <c r="EK175" s="16">
        <f ca="1">_xll.DBRW($B$3,$R$37,$R$38,$R$40,$R$41,$R$42,$Q175,EK$2,EK$4,EK$3)</f>
        <v>0.16895493905515269</v>
      </c>
      <c r="EL175" s="16">
        <f ca="1">_xll.DBRW($B$3,$R$37,$R$38,$R$40,$R$41,$R$42,$Q175,EL$2,EL$4,EL$3)</f>
        <v>0.1685248700068942</v>
      </c>
      <c r="EM175" s="17">
        <f ca="1">-(EK175-EL175)*100</f>
        <v>-4.3006904825848569E-2</v>
      </c>
      <c r="EN175" s="14">
        <f ca="1">$AC175-$AH175-FH175</f>
        <v>-2337.7732074463129</v>
      </c>
      <c r="EO175" s="15">
        <f ca="1">_xll.DBRW($B$3,$R$37,$R$38,$R$40,$R$41,$R$42,$Q175,EO$2,EO$4,EO$3)</f>
        <v>0.4985669996031688</v>
      </c>
      <c r="EP175" s="15">
        <f ca="1">_xll.DBRW($B$3,$R$37,$R$38,$R$40,$R$41,$R$42,$Q175,EP$2,EP$4,EP$3)</f>
        <v>1</v>
      </c>
      <c r="EQ175" s="15">
        <f ca="1">_xll.DBRW($B$3,$R$37,$R$38,$R$40,$R$41,$R$42,$Q175,EQ$2,EQ$4,EQ$3)</f>
        <v>2.9508873927646437</v>
      </c>
      <c r="ER175" s="15">
        <f ca="1">_xll.DBRW($B$3,$R$37,$R$38,$R$40,$R$41,$R$42,$Q175,ER$2,ER$4,ER$3)</f>
        <v>1842093</v>
      </c>
      <c r="ES175" s="15">
        <f ca="1">_xll.DBRW($B$3,$R$37,$R$38,$R$40,$R$41,$R$42,$Q175,ES$2,ES$4,ES$3)</f>
        <v>1842093</v>
      </c>
      <c r="ET175" s="15">
        <f ca="1">_xll.DBRW($B$3,$R$37,$R$38,$R$40,$R$41,$R$42,$Q175,ET$2,ET$4,ET$3)</f>
        <v>0.47008510720668251</v>
      </c>
      <c r="EU175" s="15">
        <f ca="1">_xll.DBRW($B$3,$R$37,$R$38,$R$40,$R$41,$R$42,$Q175,EU$2,EU$4,EU$3)</f>
        <v>1</v>
      </c>
      <c r="EV175" s="15">
        <f ca="1">_xll.DBRW($B$3,$R$37,$R$38,$R$40,$R$41,$R$42,$Q175,EV$2,EV$4,EV$3)</f>
        <v>2.7894108874699128</v>
      </c>
      <c r="EW175" s="15">
        <f ca="1">_xll.DBRW($B$3,$R$37,$R$38,$R$40,$R$41,$R$42,$Q175,EW$2,EW$4,EW$3)</f>
        <v>2058605</v>
      </c>
      <c r="EX175" s="15">
        <f ca="1">_xll.DBRW($B$3,$R$37,$R$38,$R$40,$R$41,$R$42,$Q175,EX$2,EX$4,EX$3)</f>
        <v>2058605</v>
      </c>
      <c r="EY175" s="15">
        <f ca="1">EO175-ET175</f>
        <v>2.8481892396486297E-2</v>
      </c>
      <c r="EZ175" s="15">
        <f ca="1">EP175-EU175</f>
        <v>0</v>
      </c>
      <c r="FA175" s="15">
        <f ca="1">EQ175-EV175</f>
        <v>0.1614765052947309</v>
      </c>
      <c r="FB175" s="15">
        <f ca="1">IF(AND(ER175&lt;&gt;0,EW175&lt;&gt;0),-1*EY175*ER175,0)</f>
        <v>-52466.294610320634</v>
      </c>
      <c r="FC175" s="15">
        <f ca="1">IF(AND(ER175&lt;&gt;0,EW175&lt;&gt;0,ES175&lt;&gt;0,EX175&lt;&gt;0),EZ175/EU175*$AC175,)</f>
        <v>0</v>
      </c>
      <c r="FD175" s="15">
        <f ca="1">IF(AND(ES175&lt;&gt;0,EX175&lt;&gt;0),FA175*EK175*ES175,)</f>
        <v>50256.447479836082</v>
      </c>
      <c r="FE175" s="15">
        <f ca="1">IF(AND(ER175&lt;&gt;0,EW175&lt;&gt;0,ES175&lt;&gt;0,EX175&lt;&gt;0),$AM175-FB175-FC175-FD175-FH175,)</f>
        <v>-127.92607696176128</v>
      </c>
      <c r="FF175" s="15">
        <f ca="1">IF(OR(ER175=0,EW175=0,ES175=0,EX175=0),$AM175-FB175-FC175-FD175-FH175,)</f>
        <v>0</v>
      </c>
      <c r="FG175" s="15">
        <f ca="1">SUM(FB175:FF175)</f>
        <v>-2337.7732074463129</v>
      </c>
      <c r="FH175" s="15">
        <f ca="1">IF($V175&lt;&gt;0,IF($V175&gt;0,$W175/$V175,-$W175/$V175))*$AH175</f>
        <v>51650.545328658642</v>
      </c>
      <c r="FI175" s="15">
        <f ca="1">SUM(FG175:FH175)</f>
        <v>49312.772121212329</v>
      </c>
      <c r="FJ175" s="20"/>
      <c r="FK175" s="85">
        <f ca="1">BL175+CK175+DJ175+EI175+FH175</f>
        <v>288083.09277999128</v>
      </c>
      <c r="FL175" s="21"/>
      <c r="FM175" s="22"/>
      <c r="FN175" s="104">
        <f ca="1">_xll.DBRW($B$3,$R$37,$R$38,$R$40,$R$41,$R$42,$Q175,FN$2,FN$4,FN$3)</f>
        <v>269312.22999999975</v>
      </c>
      <c r="FO175" s="105">
        <f ca="1">IF(U175&lt;&gt;0,FN175/U175,0)</f>
        <v>4.9544093529511217E-2</v>
      </c>
      <c r="FP175" s="104">
        <f ca="1">_xll.DBRW($B$3,$R$37,$R$38,$R$40,$R$41,$R$42,$Q175,FP$2,FP$4,FP$3)</f>
        <v>344798.62479807407</v>
      </c>
      <c r="FQ175" s="105">
        <f ca="1">IF(V175&lt;&gt;0,FP175/V175,0)</f>
        <v>6.0045437022825637E-2</v>
      </c>
      <c r="FR175" s="86">
        <f ca="1">FN175-FP175</f>
        <v>-75486.394798074325</v>
      </c>
      <c r="FS175" s="103">
        <f ca="1">(FO175-FQ175)*100</f>
        <v>-1.0501343493314421</v>
      </c>
      <c r="FT175" s="23"/>
      <c r="FV175" s="37"/>
      <c r="FW175" s="37"/>
      <c r="FX175" s="37"/>
      <c r="FY175" s="37"/>
      <c r="FZ175" s="37"/>
      <c r="GA175" s="37"/>
      <c r="GB175" s="37"/>
      <c r="GC175" s="37"/>
      <c r="GD175" s="37"/>
      <c r="GE175" s="37"/>
      <c r="GF175" s="37"/>
      <c r="GG175" s="37"/>
      <c r="GH175" s="37"/>
    </row>
    <row r="176" spans="1:190" ht="15" hidden="1" customHeight="1" x14ac:dyDescent="0.25">
      <c r="A176">
        <f ca="1">IF(ROW()=ROW($A$60),0,1)</f>
        <v>1</v>
      </c>
      <c r="D176" s="30"/>
      <c r="E176" s="30"/>
      <c r="F176" s="30">
        <f ca="1">IF(A176&lt;&gt;0,IF((AO176+BN176+CM176+DL176+EK176)&lt;&gt;0,ROUND((1-(AO176+BN176+CM176+DL176+EK176))-FO176,5),"VERIF. ELIGIBILITE PMM"),"CHECK "&amp;D161)</f>
        <v>0</v>
      </c>
      <c r="G176" s="30"/>
      <c r="H176" s="30"/>
      <c r="I176" s="30"/>
      <c r="J176" s="30">
        <f ca="1">IF(A176&lt;&gt;0,IF((AP176+BO176+CN176+DM176+EL176)&lt;&gt;0,ROUND((1-(AP176+BO176+CN176+DM176+EL176))-FQ176,5),"VERIF. ELIGIBILITE PMM"),"CHECK "&amp;D162)</f>
        <v>0</v>
      </c>
      <c r="K176" s="30">
        <f ca="1">IF(A176&lt;&gt;0,ROUND(W176+AR176+BQ176+CP176+DO176+EN176+FK176-FR176,5),"CHECK ")</f>
        <v>0</v>
      </c>
      <c r="L176" s="4"/>
      <c r="M176" s="9"/>
      <c r="N176" s="10"/>
      <c r="O176" s="9"/>
      <c r="P176" s="11"/>
      <c r="Q176" s="130" t="s">
        <v>187</v>
      </c>
      <c r="R176" s="130"/>
      <c r="S176" s="12"/>
      <c r="T176" s="13"/>
      <c r="U176" s="84">
        <f ca="1">_xll.DBRW($B$3,$R$37,$R$38,$R$40,$R$41,$R$42,$Q176,U$2,U$4,U$3)</f>
        <v>1814794.7399999995</v>
      </c>
      <c r="V176" s="84">
        <f ca="1">_xll.DBRW($B$3,$R$37,$R$38,$R$40,$R$41,$R$42,$Q176,V$2,V$4,V$3)</f>
        <v>2108802</v>
      </c>
      <c r="W176" s="85">
        <f ca="1">U176-V176</f>
        <v>-294007.26000000047</v>
      </c>
      <c r="X176" s="106">
        <f ca="1">IF(V176&lt;&gt;0,W176/V176,0)</f>
        <v>-0.13941909197734093</v>
      </c>
      <c r="Y176" s="15">
        <f ca="1">_xll.DBRW($B$3,$R$37,$R$38,$R$40,$R$41,$R$42,$Q176,Y$2,Y$4,Y$3)</f>
        <v>-959036.20999999985</v>
      </c>
      <c r="Z176" s="15">
        <f ca="1">_xll.DBRW($B$3,$R$37,$R$38,$R$40,$R$41,$R$42,$Q176,Z$2,Z$4,Z$3)</f>
        <v>-277010.36000000004</v>
      </c>
      <c r="AA176" s="15">
        <f ca="1">_xll.DBRW($B$3,$R$37,$R$38,$R$40,$R$41,$R$42,$Q176,AA$2,AA$4,AA$3)</f>
        <v>-116960.88999999998</v>
      </c>
      <c r="AB176" s="15">
        <f ca="1">_xll.DBRW($B$3,$R$37,$R$38,$R$40,$R$41,$R$42,$Q176,AB$2,AB$4,AB$3)</f>
        <v>-148640.85</v>
      </c>
      <c r="AC176" s="15">
        <f ca="1">_xll.DBRW($B$3,$R$37,$R$38,$R$40,$R$41,$R$42,$Q176,AC$2,AC$4,AC$3)</f>
        <v>-305486.86</v>
      </c>
      <c r="AD176" s="15">
        <f ca="1">_xll.DBRW($B$3,$R$37,$R$38,$R$40,$R$41,$R$42,$Q176,AD$2,AD$4,AD$3)</f>
        <v>-991171</v>
      </c>
      <c r="AE176" s="15">
        <f ca="1">_xll.DBRW($B$3,$R$37,$R$38,$R$40,$R$41,$R$42,$Q176,AE$2,AE$4,AE$3)</f>
        <v>-242768</v>
      </c>
      <c r="AF176" s="15">
        <f ca="1">_xll.DBRW($B$3,$R$37,$R$38,$R$40,$R$41,$R$42,$Q176,AF$2,AF$4,AF$3)</f>
        <v>-132158.15299007998</v>
      </c>
      <c r="AG176" s="15">
        <f ca="1">_xll.DBRW($B$3,$R$37,$R$38,$R$40,$R$41,$R$42,$Q176,AG$2,AG$4,AG$3)</f>
        <v>-180932.52999999997</v>
      </c>
      <c r="AH176" s="15">
        <f ca="1">_xll.DBRW($B$3,$R$37,$R$38,$R$40,$R$41,$R$42,$Q176,AH$2,AH$4,AH$3)</f>
        <v>-343561.36000000004</v>
      </c>
      <c r="AI176" s="15">
        <f ca="1">Y176-AD176</f>
        <v>32134.790000000154</v>
      </c>
      <c r="AJ176" s="15">
        <f ca="1">Z176-AE176</f>
        <v>-34242.360000000044</v>
      </c>
      <c r="AK176" s="15">
        <f ca="1">AA176-AF176</f>
        <v>15197.262990079995</v>
      </c>
      <c r="AL176" s="15">
        <f ca="1">AB176-AG176</f>
        <v>32291.679999999964</v>
      </c>
      <c r="AM176" s="15">
        <f ca="1">AC176-AH176</f>
        <v>38074.500000000058</v>
      </c>
      <c r="AN176" s="20"/>
      <c r="AO176" s="16">
        <f ca="1">_xll.DBRW($B$3,$R$37,$R$38,$R$40,$R$41,$R$42,$Q176,AO$2,AO$4,AO$3)</f>
        <v>0.52845436944565982</v>
      </c>
      <c r="AP176" s="16">
        <f ca="1">_xll.DBRW($B$3,$R$37,$R$38,$R$40,$R$41,$R$42,$Q176,AP$2,AP$4,AP$3)</f>
        <v>0.47001615135038755</v>
      </c>
      <c r="AQ176" s="17">
        <f ca="1">-(AO176-AP176)*100</f>
        <v>-5.8438218095272276</v>
      </c>
      <c r="AR176" s="14">
        <f ca="1">$Y176-$AD176-BL176</f>
        <v>-106053.37081427284</v>
      </c>
      <c r="AS176" s="18">
        <f ca="1">_xll.DBRW($B$3,$R$37,$R$38,$R$40,$R$41,$R$42,$Q176,AS$2,AS$4,AS$3)</f>
        <v>26.341359316633707</v>
      </c>
      <c r="AT176" s="19">
        <f ca="1">_xll.DBRW($B$3,$R$37,$R$38,$R$40,$R$41,$R$42,$Q176,AT$2,AT$4,AT$3)</f>
        <v>7.6600203240486511E-2</v>
      </c>
      <c r="AU176" s="18">
        <f ca="1">_xll.DBRW($B$3,$R$37,$R$38,$R$40,$R$41,$R$42,$Q176,AU$2,AU$4,AU$3)</f>
        <v>3.8182170381170586</v>
      </c>
      <c r="AV176" s="15">
        <f ca="1">_xll.DBRW($B$3,$R$37,$R$38,$R$40,$R$41,$R$42,$Q176,AV$2,AV$4,AV$3)</f>
        <v>36408</v>
      </c>
      <c r="AW176" s="15">
        <f ca="1">_xll.DBRW($B$3,$R$37,$R$38,$R$40,$R$41,$R$42,$Q176,AW$2,AW$4,AW$3)</f>
        <v>475299</v>
      </c>
      <c r="AX176" s="18">
        <f ca="1">_xll.DBRW($B$3,$R$37,$R$38,$R$40,$R$41,$R$42,$Q176,AX$2,AX$4,AX$3)</f>
        <v>24.961255029794721</v>
      </c>
      <c r="AY176" s="19">
        <f ca="1">_xll.DBRW($B$3,$R$37,$R$38,$R$40,$R$41,$R$42,$Q176,AY$2,AY$4,AY$3)</f>
        <v>7.5246308592565633E-2</v>
      </c>
      <c r="AZ176" s="18">
        <f ca="1">_xll.DBRW($B$3,$R$37,$R$38,$R$40,$R$41,$R$42,$Q176,AZ$2,AZ$4,AZ$3)</f>
        <v>3.9961228852101147</v>
      </c>
      <c r="BA176" s="15">
        <f ca="1">_xll.DBRW($B$3,$R$37,$R$38,$R$40,$R$41,$R$42,$Q176,BA$2,BA$4,BA$3)</f>
        <v>39708.379999999997</v>
      </c>
      <c r="BB176" s="15">
        <f ca="1">_xll.DBRW($B$3,$R$37,$R$38,$R$40,$R$41,$R$42,$Q176,BB$2,BB$4,BB$3)</f>
        <v>527712</v>
      </c>
      <c r="BC176" s="18">
        <f ca="1">AS176-AX176</f>
        <v>1.3801042868389857</v>
      </c>
      <c r="BD176" s="18">
        <f ca="1">AT176-AY176</f>
        <v>1.353894647920878E-3</v>
      </c>
      <c r="BE176" s="18">
        <f ca="1">AU176-AZ176</f>
        <v>-0.17790584709305612</v>
      </c>
      <c r="BF176" s="15">
        <f ca="1">IF(AND(AV176&lt;&gt;0,BA176&lt;&gt;0),-1*BC176*AV176,0)</f>
        <v>-50246.836875233792</v>
      </c>
      <c r="BG176" s="15">
        <f ca="1">IF(AND(AV176&lt;&gt;0,BA176&lt;&gt;0,AW176&lt;&gt;0,BB176&lt;&gt;0),BD176/AY176*$Y176,)</f>
        <v>-17255.783255919199</v>
      </c>
      <c r="BH176" s="15">
        <f ca="1">IF(AND(AW176&lt;&gt;0,BB176&lt;&gt;0),BE176*AO176*AW176,)</f>
        <v>-44685.29358852368</v>
      </c>
      <c r="BI176" s="15">
        <f ca="1">IF(AND(AV176&lt;&gt;0,BA176&lt;&gt;0,AW176&lt;&gt;0,BB176&lt;&gt;0),$AI176-BF176-BG176-BH176-BL176,)</f>
        <v>6134.542905403825</v>
      </c>
      <c r="BJ176" s="15">
        <f ca="1">IF(OR(AV176=0,BA176=0,AW176=0,BB176=0),$AI176-BF176-BG176-BH176-BL176,)</f>
        <v>0</v>
      </c>
      <c r="BK176" s="15">
        <f ca="1">SUM(BF176:BJ176)</f>
        <v>-106053.37081427284</v>
      </c>
      <c r="BL176" s="15">
        <f ca="1">IF($V176&lt;&gt;0,IF($V176&gt;0,$W176/$V176,-$W176/$V176))*$AD176</f>
        <v>138188.160814273</v>
      </c>
      <c r="BM176" s="15">
        <f ca="1">SUM(BK176:BL176)</f>
        <v>32134.790000000154</v>
      </c>
      <c r="BN176" s="16">
        <f ca="1">_xll.DBRW($B$3,$R$37,$R$38,$R$40,$R$41,$R$42,$Q176,BN$2,BN$4,BN$3)</f>
        <v>0.15264005008081521</v>
      </c>
      <c r="BO176" s="16">
        <f ca="1">_xll.DBRW($B$3,$R$37,$R$38,$R$40,$R$41,$R$42,$Q176,BO$2,BO$4,BO$3)</f>
        <v>0.11512128687283112</v>
      </c>
      <c r="BP176" s="17">
        <f ca="1">-(BN176-BO176)*100</f>
        <v>-3.7518763207984098</v>
      </c>
      <c r="BQ176" s="14">
        <f ca="1">$Z176-$AE176-CK176</f>
        <v>-68088.854121155149</v>
      </c>
      <c r="BR176" s="15">
        <f ca="1">_xll.DBRW($B$3,$R$37,$R$38,$R$40,$R$41,$R$42,$Q176,BR$2,BR$4,BR$3)</f>
        <v>0.58281283991760968</v>
      </c>
      <c r="BS176" s="15">
        <f ca="1">_xll.DBRW($B$3,$R$37,$R$38,$R$40,$R$41,$R$42,$Q176,BS$2,BS$4,BS$3)</f>
        <v>1</v>
      </c>
      <c r="BT176" s="15">
        <f ca="1">_xll.DBRW($B$3,$R$37,$R$38,$R$40,$R$41,$R$42,$Q176,BT$2,BT$4,BT$3)</f>
        <v>3.8182170381170586</v>
      </c>
      <c r="BU176" s="15">
        <f ca="1">_xll.DBRW($B$3,$R$37,$R$38,$R$40,$R$41,$R$42,$Q176,BU$2,BU$4,BU$3)</f>
        <v>475299</v>
      </c>
      <c r="BV176" s="15">
        <f ca="1">_xll.DBRW($B$3,$R$37,$R$38,$R$40,$R$41,$R$42,$Q176,BV$2,BV$4,BV$3)</f>
        <v>475299</v>
      </c>
      <c r="BW176" s="15">
        <f ca="1">_xll.DBRW($B$3,$R$37,$R$38,$R$40,$R$41,$R$42,$Q176,BW$2,BW$4,BW$3)</f>
        <v>0.46003880904735917</v>
      </c>
      <c r="BX176" s="15">
        <f ca="1">_xll.DBRW($B$3,$R$37,$R$38,$R$40,$R$41,$R$42,$Q176,BX$2,BX$4,BX$3)</f>
        <v>1</v>
      </c>
      <c r="BY176" s="15">
        <f ca="1">_xll.DBRW($B$3,$R$37,$R$38,$R$40,$R$41,$R$42,$Q176,BY$2,BY$4,BY$3)</f>
        <v>3.9961228852101147</v>
      </c>
      <c r="BZ176" s="15">
        <f ca="1">_xll.DBRW($B$3,$R$37,$R$38,$R$40,$R$41,$R$42,$Q176,BZ$2,BZ$4,BZ$3)</f>
        <v>527712</v>
      </c>
      <c r="CA176" s="15">
        <f ca="1">_xll.DBRW($B$3,$R$37,$R$38,$R$40,$R$41,$R$42,$Q176,CA$2,CA$4,CA$3)</f>
        <v>527712</v>
      </c>
      <c r="CB176" s="15">
        <f ca="1">BR176-BW176</f>
        <v>0.12277403087025052</v>
      </c>
      <c r="CC176" s="15">
        <f ca="1">BS176-BX176</f>
        <v>0</v>
      </c>
      <c r="CD176" s="15">
        <f ca="1">BT176-BY176</f>
        <v>-0.17790584709305612</v>
      </c>
      <c r="CE176" s="15">
        <f ca="1">IF(AND(BU176&lt;&gt;0,BZ176&lt;&gt;0),-1*CB176*BU176,0)</f>
        <v>-58354.374098599197</v>
      </c>
      <c r="CF176" s="15">
        <f ca="1">IF(AND(BU176&lt;&gt;0,BZ176&lt;&gt;0,BV176&lt;&gt;0,CA176&lt;&gt;0),CC176/BX176*$Z176,)</f>
        <v>0</v>
      </c>
      <c r="CG176" s="15">
        <f ca="1">IF(AND(BV176&lt;&gt;0,CA176&lt;&gt;0),CD176*BN176*BV176,)</f>
        <v>-12907.009281393697</v>
      </c>
      <c r="CH176" s="15">
        <f ca="1">IF(AND(BU176&lt;&gt;0,BZ176&lt;&gt;0,BV176&lt;&gt;0,CA176&lt;&gt;0),$AJ176-CE176-CF176-CG176-CK176,)</f>
        <v>3172.5292588377488</v>
      </c>
      <c r="CI176" s="15">
        <f ca="1">IF(OR(BU176=0,BZ176=0,BV176=0,CA176=0),$AJ176-CE176-CF176-CG176-CK176,)</f>
        <v>0</v>
      </c>
      <c r="CJ176" s="15">
        <f ca="1">SUM(CE176:CI176)</f>
        <v>-68088.854121155149</v>
      </c>
      <c r="CK176" s="15">
        <f ca="1">IF($V176&lt;&gt;0,IF($V176&gt;0,$W176/$V176,-$W176/$V176))*$AE176</f>
        <v>33846.494121155105</v>
      </c>
      <c r="CL176" s="15">
        <f ca="1">SUM(CJ176:CK176)</f>
        <v>-34242.360000000044</v>
      </c>
      <c r="CM176" s="16">
        <f ca="1">_xll.DBRW($B$3,$R$37,$R$38,$R$40,$R$41,$R$42,$Q176,CM$2,CM$4,CM$3)</f>
        <v>6.4448550253126693E-2</v>
      </c>
      <c r="CN176" s="16">
        <f ca="1">_xll.DBRW($B$3,$R$37,$R$38,$R$40,$R$41,$R$42,$Q176,CN$2,CN$4,CN$3)</f>
        <v>6.2669777907115032E-2</v>
      </c>
      <c r="CO176" s="17">
        <f ca="1">-(CM176-CN176)*100</f>
        <v>-0.17787723460116617</v>
      </c>
      <c r="CP176" s="14">
        <f ca="1">$AA176-$AF176-DJ176</f>
        <v>-3228.1066971994587</v>
      </c>
      <c r="CQ176" s="15">
        <f ca="1">_xll.DBRW($B$3,$R$37,$R$38,$R$40,$R$41,$R$42,$Q176,CQ$2,CQ$4,CQ$3)</f>
        <v>0.97707679659923707</v>
      </c>
      <c r="CR176" s="15">
        <f ca="1">_xll.DBRW($B$3,$R$37,$R$38,$R$40,$R$41,$R$42,$Q176,CR$2,CR$4,CR$3)</f>
        <v>0.2518518027599469</v>
      </c>
      <c r="CS176" s="15">
        <f ca="1">_xll.DBRW($B$3,$R$37,$R$38,$R$40,$R$41,$R$42,$Q176,CS$2,CS$4,CS$3)</f>
        <v>3.8182170381170586</v>
      </c>
      <c r="CT176" s="15">
        <f ca="1">_xll.DBRW($B$3,$R$37,$R$38,$R$40,$R$41,$R$42,$Q176,CT$2,CT$4,CT$3)</f>
        <v>119704.91</v>
      </c>
      <c r="CU176" s="15">
        <f ca="1">_xll.DBRW($B$3,$R$37,$R$38,$R$40,$R$41,$R$42,$Q176,CU$2,CU$4,CU$3)</f>
        <v>475299</v>
      </c>
      <c r="CV176" s="15">
        <f ca="1">_xll.DBRW($B$3,$R$37,$R$38,$R$40,$R$41,$R$42,$Q176,CV$2,CV$4,CV$3)</f>
        <v>0.96079999999999965</v>
      </c>
      <c r="CW176" s="15">
        <f ca="1">_xll.DBRW($B$3,$R$37,$R$38,$R$40,$R$41,$R$42,$Q176,CW$2,CW$4,CW$3)</f>
        <v>0.26065376114244138</v>
      </c>
      <c r="CX176" s="15">
        <f ca="1">_xll.DBRW($B$3,$R$37,$R$38,$R$40,$R$41,$R$42,$Q176,CX$2,CX$4,CX$3)</f>
        <v>3.9961228852101147</v>
      </c>
      <c r="CY176" s="15">
        <f ca="1">_xll.DBRW($B$3,$R$37,$R$38,$R$40,$R$41,$R$42,$Q176,CY$2,CY$4,CY$3)</f>
        <v>137550.11760000003</v>
      </c>
      <c r="CZ176" s="15">
        <f ca="1">_xll.DBRW($B$3,$R$37,$R$38,$R$40,$R$41,$R$42,$Q176,CZ$2,CZ$4,CZ$3)</f>
        <v>527712</v>
      </c>
      <c r="DA176" s="15">
        <f ca="1">CQ176-CV176</f>
        <v>1.627679659923742E-2</v>
      </c>
      <c r="DB176" s="15">
        <f ca="1">CR176-CW176</f>
        <v>-8.8019583824944791E-3</v>
      </c>
      <c r="DC176" s="15">
        <f ca="1">CS176-CX176</f>
        <v>-0.17790584709305612</v>
      </c>
      <c r="DD176" s="15">
        <f ca="1">IF(AND(CT176&lt;&gt;0,CY176&lt;&gt;0),-1*DA176*CT176,0)</f>
        <v>-1948.4124720000214</v>
      </c>
      <c r="DE176" s="15">
        <f ca="1">IF(AND(CT176&lt;&gt;0,CY176&lt;&gt;0,CU176&lt;&gt;0,CZ176&lt;&gt;0),DB176/CW176*$AA176,)</f>
        <v>3949.6260543001504</v>
      </c>
      <c r="DF176" s="15">
        <f ca="1">IF(AND(CU176&lt;&gt;0,CZ176&lt;&gt;0),DC176*CM176*CU176,)</f>
        <v>-5449.6708815874872</v>
      </c>
      <c r="DG176" s="15">
        <f ca="1">IF(AND(CT176&lt;&gt;0,CY176&lt;&gt;0,CU176&lt;&gt;0,CZ176&lt;&gt;0),$AK176-DD176-DE176-DF176-DJ176,)</f>
        <v>220.35060208789946</v>
      </c>
      <c r="DH176" s="15">
        <f ca="1">IF(OR(CT176=0,CY176=0,CU176=0,CZ176=0),$AK176-DD176-DE176-DF176-DJ176,)</f>
        <v>0</v>
      </c>
      <c r="DI176" s="15">
        <f ca="1">SUM(DD176:DH176)</f>
        <v>-3228.1066971994587</v>
      </c>
      <c r="DJ176" s="15">
        <f ca="1">IF($V176&lt;&gt;0,IF($V176&gt;0,$W176/$V176,-$W176/$V176))*$AF176</f>
        <v>18425.369687279454</v>
      </c>
      <c r="DK176" s="15">
        <f ca="1">SUM(DI176:DJ176)</f>
        <v>15197.262990079995</v>
      </c>
      <c r="DL176" s="16">
        <f ca="1">_xll.DBRW($B$3,$R$37,$R$38,$R$40,$R$41,$R$42,$Q176,DL$2,DL$4,DL$3)</f>
        <v>8.1905047840286335E-2</v>
      </c>
      <c r="DM176" s="16">
        <f ca="1">_xll.DBRW($B$3,$R$37,$R$38,$R$40,$R$41,$R$42,$Q176,DM$2,DM$4,DM$3)</f>
        <v>8.5798728377533787E-2</v>
      </c>
      <c r="DN176" s="17">
        <f ca="1">-(DL176-DM176)*100</f>
        <v>0.38936805372474514</v>
      </c>
      <c r="DO176" s="14">
        <f ca="1">$AB176-$AG176-EI176</f>
        <v>7066.2309582369708</v>
      </c>
      <c r="DP176" s="15">
        <f ca="1">_xll.DBRW($B$3,$R$37,$R$38,$R$40,$R$41,$R$42,$Q176,DP$2,DP$4,DP$3)</f>
        <v>0.36838428824220426</v>
      </c>
      <c r="DQ176" s="15">
        <f ca="1">_xll.DBRW($B$3,$R$37,$R$38,$R$40,$R$41,$R$42,$Q176,DQ$2,DQ$4,DQ$3)</f>
        <v>0.8489266756294459</v>
      </c>
      <c r="DR176" s="15">
        <f ca="1">_xll.DBRW($B$3,$R$37,$R$38,$R$40,$R$41,$R$42,$Q176,DR$2,DR$4,DR$3)</f>
        <v>3.8182170381170586</v>
      </c>
      <c r="DS176" s="15">
        <f ca="1">_xll.DBRW($B$3,$R$37,$R$38,$R$40,$R$41,$R$42,$Q176,DS$2,DS$4,DS$3)</f>
        <v>403494</v>
      </c>
      <c r="DT176" s="15">
        <f ca="1">_xll.DBRW($B$3,$R$37,$R$38,$R$40,$R$41,$R$42,$Q176,DT$2,DT$4,DT$3)</f>
        <v>475299</v>
      </c>
      <c r="DU176" s="15">
        <f ca="1">_xll.DBRW($B$3,$R$37,$R$38,$R$40,$R$41,$R$42,$Q176,DU$2,DU$4,DU$3)</f>
        <v>0.41298330788316201</v>
      </c>
      <c r="DV176" s="15">
        <f ca="1">_xll.DBRW($B$3,$R$37,$R$38,$R$40,$R$41,$R$42,$Q176,DV$2,DV$4,DV$3)</f>
        <v>0.83020852283063484</v>
      </c>
      <c r="DW176" s="15">
        <f ca="1">_xll.DBRW($B$3,$R$37,$R$38,$R$40,$R$41,$R$42,$Q176,DW$2,DW$4,DW$3)</f>
        <v>3.9961228852101147</v>
      </c>
      <c r="DX176" s="15">
        <f ca="1">_xll.DBRW($B$3,$R$37,$R$38,$R$40,$R$41,$R$42,$Q176,DX$2,DX$4,DX$3)</f>
        <v>438111</v>
      </c>
      <c r="DY176" s="15">
        <f ca="1">_xll.DBRW($B$3,$R$37,$R$38,$R$40,$R$41,$R$42,$Q176,DY$2,DY$4,DY$3)</f>
        <v>527712</v>
      </c>
      <c r="DZ176" s="15">
        <f ca="1">DP176-DU176</f>
        <v>-4.4599019640957749E-2</v>
      </c>
      <c r="EA176" s="15">
        <f ca="1">DQ176-DV176</f>
        <v>1.8718152798811061E-2</v>
      </c>
      <c r="EB176" s="15">
        <f ca="1">DR176-DW176</f>
        <v>-0.17790584709305612</v>
      </c>
      <c r="EC176" s="15">
        <f ca="1">IF(AND(DS176&lt;&gt;0,DX176&lt;&gt;0),-1*DZ176*DS176,0)</f>
        <v>17995.436831008607</v>
      </c>
      <c r="ED176" s="15">
        <f ca="1">IF(AND(DS176&lt;&gt;0,DX176&lt;&gt;0,DT176&lt;&gt;0,DY176&lt;&gt;0),EA176/DV176*$AB176,)</f>
        <v>-3351.3052033708759</v>
      </c>
      <c r="EE176" s="15">
        <f ca="1">IF(AND(DT176&lt;&gt;0,DY176&lt;&gt;0),EB176*DL176*DT176,)</f>
        <v>-6925.7656303693784</v>
      </c>
      <c r="EF176" s="15">
        <f ca="1">IF(AND(DS176&lt;&gt;0,DX176&lt;&gt;0,DT176&lt;&gt;0,DY176&lt;&gt;0),$AL176-EC176-ED176-EE176-EI176,)</f>
        <v>-652.13503903138189</v>
      </c>
      <c r="EG176" s="15">
        <f ca="1">IF(OR(DS176=0,DX176=0,DT176=0,DY176=0),$AL176-EC176-ED176-EE176-EI176,)</f>
        <v>0</v>
      </c>
      <c r="EH176" s="15">
        <f ca="1">SUM(EC176:EG176)</f>
        <v>7066.2309582369708</v>
      </c>
      <c r="EI176" s="15">
        <f ca="1">IF($V176&lt;&gt;0,IF($V176&gt;0,$W176/$V176,-$W176/$V176))*$AG176</f>
        <v>25225.449041762993</v>
      </c>
      <c r="EJ176" s="15">
        <f ca="1">SUM(EH176:EI176)</f>
        <v>32291.679999999964</v>
      </c>
      <c r="EK176" s="16">
        <f ca="1">_xll.DBRW($B$3,$R$37,$R$38,$R$40,$R$41,$R$42,$Q176,EK$2,EK$4,EK$3)</f>
        <v>0.16833135630534177</v>
      </c>
      <c r="EL176" s="16">
        <f ca="1">_xll.DBRW($B$3,$R$37,$R$38,$R$40,$R$41,$R$42,$Q176,EL$2,EL$4,EL$3)</f>
        <v>0.16291778934200557</v>
      </c>
      <c r="EM176" s="17">
        <f ca="1">-(EK176-EL176)*100</f>
        <v>-0.54135669633361971</v>
      </c>
      <c r="EN176" s="14">
        <f ca="1">$AC176-$AH176-FH176</f>
        <v>-9824.5128497002879</v>
      </c>
      <c r="EO176" s="15">
        <f ca="1">_xll.DBRW($B$3,$R$37,$R$38,$R$40,$R$41,$R$42,$Q176,EO$2,EO$4,EO$3)</f>
        <v>0.64272565269440929</v>
      </c>
      <c r="EP176" s="15">
        <f ca="1">_xll.DBRW($B$3,$R$37,$R$38,$R$40,$R$41,$R$42,$Q176,EP$2,EP$4,EP$3)</f>
        <v>1</v>
      </c>
      <c r="EQ176" s="15">
        <f ca="1">_xll.DBRW($B$3,$R$37,$R$38,$R$40,$R$41,$R$42,$Q176,EQ$2,EQ$4,EQ$3)</f>
        <v>3.8182170381170586</v>
      </c>
      <c r="ER176" s="15">
        <f ca="1">_xll.DBRW($B$3,$R$37,$R$38,$R$40,$R$41,$R$42,$Q176,ER$2,ER$4,ER$3)</f>
        <v>475299</v>
      </c>
      <c r="ES176" s="15">
        <f ca="1">_xll.DBRW($B$3,$R$37,$R$38,$R$40,$R$41,$R$42,$Q176,ES$2,ES$4,ES$3)</f>
        <v>475299</v>
      </c>
      <c r="ET176" s="15">
        <f ca="1">_xll.DBRW($B$3,$R$37,$R$38,$R$40,$R$41,$R$42,$Q176,ET$2,ET$4,ET$3)</f>
        <v>0.65103950639742902</v>
      </c>
      <c r="EU176" s="15">
        <f ca="1">_xll.DBRW($B$3,$R$37,$R$38,$R$40,$R$41,$R$42,$Q176,EU$2,EU$4,EU$3)</f>
        <v>1</v>
      </c>
      <c r="EV176" s="15">
        <f ca="1">_xll.DBRW($B$3,$R$37,$R$38,$R$40,$R$41,$R$42,$Q176,EV$2,EV$4,EV$3)</f>
        <v>3.9961228852101147</v>
      </c>
      <c r="EW176" s="15">
        <f ca="1">_xll.DBRW($B$3,$R$37,$R$38,$R$40,$R$41,$R$42,$Q176,EW$2,EW$4,EW$3)</f>
        <v>527712</v>
      </c>
      <c r="EX176" s="15">
        <f ca="1">_xll.DBRW($B$3,$R$37,$R$38,$R$40,$R$41,$R$42,$Q176,EX$2,EX$4,EX$3)</f>
        <v>527712</v>
      </c>
      <c r="EY176" s="15">
        <f ca="1">EO176-ET176</f>
        <v>-8.3138537030197357E-3</v>
      </c>
      <c r="EZ176" s="15">
        <f ca="1">EP176-EU176</f>
        <v>0</v>
      </c>
      <c r="FA176" s="15">
        <f ca="1">EQ176-EV176</f>
        <v>-0.17790584709305612</v>
      </c>
      <c r="FB176" s="15">
        <f ca="1">IF(AND(ER176&lt;&gt;0,EW176&lt;&gt;0),-1*EY176*ER176,0)</f>
        <v>3951.5663511915773</v>
      </c>
      <c r="FC176" s="15">
        <f ca="1">IF(AND(ER176&lt;&gt;0,EW176&lt;&gt;0,ES176&lt;&gt;0,EX176&lt;&gt;0),EZ176/EU176*$AC176,)</f>
        <v>0</v>
      </c>
      <c r="FD176" s="15">
        <f ca="1">IF(AND(ES176&lt;&gt;0,EX176&lt;&gt;0),FA176*EK176*ES176,)</f>
        <v>-14233.842147145031</v>
      </c>
      <c r="FE176" s="15">
        <f ca="1">IF(AND(ER176&lt;&gt;0,EW176&lt;&gt;0,ES176&lt;&gt;0,EX176&lt;&gt;0),$AM176-FB176-FC176-FD176-FH176,)</f>
        <v>457.76294625316223</v>
      </c>
      <c r="FF176" s="15">
        <f ca="1">IF(OR(ER176=0,EW176=0,ES176=0,EX176=0),$AM176-FB176-FC176-FD176-FH176,)</f>
        <v>0</v>
      </c>
      <c r="FG176" s="15">
        <f ca="1">SUM(FB176:FF176)</f>
        <v>-9824.5128497002916</v>
      </c>
      <c r="FH176" s="15">
        <f ca="1">IF($V176&lt;&gt;0,IF($V176&gt;0,$W176/$V176,-$W176/$V176))*$AH176</f>
        <v>47899.012849700346</v>
      </c>
      <c r="FI176" s="15">
        <f ca="1">SUM(FG176:FH176)</f>
        <v>38074.500000000058</v>
      </c>
      <c r="FJ176" s="20"/>
      <c r="FK176" s="85">
        <f ca="1">BL176+CK176+DJ176+EI176+FH176</f>
        <v>263584.48651417089</v>
      </c>
      <c r="FL176" s="21"/>
      <c r="FM176" s="22"/>
      <c r="FN176" s="104">
        <f ca="1">_xll.DBRW($B$3,$R$37,$R$38,$R$40,$R$41,$R$42,$Q176,FN$2,FN$4,FN$3)</f>
        <v>7659.5700000000761</v>
      </c>
      <c r="FO176" s="105">
        <f ca="1">IF(U176&lt;&gt;0,FN176/U176,0)</f>
        <v>4.2206260747703504E-3</v>
      </c>
      <c r="FP176" s="104">
        <f ca="1">_xll.DBRW($B$3,$R$37,$R$38,$R$40,$R$41,$R$42,$Q176,FP$2,FP$4,FP$3)</f>
        <v>218210.95700992001</v>
      </c>
      <c r="FQ176" s="105">
        <f ca="1">IF(V176&lt;&gt;0,FP176/V176,0)</f>
        <v>0.10347626615012695</v>
      </c>
      <c r="FR176" s="86">
        <f ca="1">FN176-FP176</f>
        <v>-210551.38700991994</v>
      </c>
      <c r="FS176" s="103">
        <f ca="1">(FO176-FQ176)*100</f>
        <v>-9.9255640075356606</v>
      </c>
      <c r="FT176" s="23"/>
      <c r="FV176" s="37"/>
      <c r="FW176" s="37"/>
      <c r="FX176" s="37"/>
      <c r="FY176" s="37"/>
      <c r="FZ176" s="37"/>
      <c r="GA176" s="37"/>
      <c r="GB176" s="37"/>
      <c r="GC176" s="37"/>
      <c r="GD176" s="37"/>
      <c r="GE176" s="37"/>
      <c r="GF176" s="37"/>
      <c r="GG176" s="37"/>
      <c r="GH176" s="37"/>
    </row>
    <row r="177" spans="1:190" ht="15" hidden="1" customHeight="1" x14ac:dyDescent="0.25">
      <c r="A177">
        <f ca="1">IF(ROW()=ROW($A$60),0,1)</f>
        <v>1</v>
      </c>
      <c r="D177" s="30"/>
      <c r="E177" s="30"/>
      <c r="F177" s="30">
        <f ca="1">IF(A177&lt;&gt;0,IF((AO177+BN177+CM177+DL177+EK177)&lt;&gt;0,ROUND((1-(AO177+BN177+CM177+DL177+EK177))-FO177,5),"VERIF. ELIGIBILITE PMM"),"CHECK "&amp;D162)</f>
        <v>0</v>
      </c>
      <c r="G177" s="30"/>
      <c r="H177" s="30"/>
      <c r="I177" s="30"/>
      <c r="J177" s="30">
        <f ca="1">IF(A177&lt;&gt;0,IF((AP177+BO177+CN177+DM177+EL177)&lt;&gt;0,ROUND((1-(AP177+BO177+CN177+DM177+EL177))-FQ177,5),"VERIF. ELIGIBILITE PMM"),"CHECK "&amp;D163)</f>
        <v>0</v>
      </c>
      <c r="K177" s="30">
        <f ca="1">IF(A177&lt;&gt;0,ROUND(W177+AR177+BQ177+CP177+DO177+EN177+FK177-FR177,5),"CHECK ")</f>
        <v>0</v>
      </c>
      <c r="L177" s="4"/>
      <c r="M177" s="9"/>
      <c r="N177" s="10"/>
      <c r="O177" s="9"/>
      <c r="P177" s="11"/>
      <c r="Q177" s="130" t="s">
        <v>228</v>
      </c>
      <c r="R177" s="130"/>
      <c r="S177" s="12"/>
      <c r="T177" s="13"/>
      <c r="U177" s="84">
        <f ca="1">_xll.DBRW($B$3,$R$37,$R$38,$R$40,$R$41,$R$42,$Q177,U$2,U$4,U$3)</f>
        <v>18797426.749999993</v>
      </c>
      <c r="V177" s="84">
        <f ca="1">_xll.DBRW($B$3,$R$37,$R$38,$R$40,$R$41,$R$42,$Q177,V$2,V$4,V$3)</f>
        <v>19075116.282902278</v>
      </c>
      <c r="W177" s="85">
        <f ca="1">U177-V177</f>
        <v>-277689.53290228546</v>
      </c>
      <c r="X177" s="106">
        <f ca="1">IF(V177&lt;&gt;0,W177/V177,0)</f>
        <v>-1.4557684932761784E-2</v>
      </c>
      <c r="Y177" s="15">
        <f ca="1">_xll.DBRW($B$3,$R$37,$R$38,$R$40,$R$41,$R$42,$Q177,Y$2,Y$4,Y$3)</f>
        <v>-9106474.2200000007</v>
      </c>
      <c r="Z177" s="15">
        <f ca="1">_xll.DBRW($B$3,$R$37,$R$38,$R$40,$R$41,$R$42,$Q177,Z$2,Z$4,Z$3)</f>
        <v>-2101973.5699999998</v>
      </c>
      <c r="AA177" s="15">
        <f ca="1">_xll.DBRW($B$3,$R$37,$R$38,$R$40,$R$41,$R$42,$Q177,AA$2,AA$4,AA$3)</f>
        <v>-1063122.6399999999</v>
      </c>
      <c r="AB177" s="15">
        <f ca="1">_xll.DBRW($B$3,$R$37,$R$38,$R$40,$R$41,$R$42,$Q177,AB$2,AB$4,AB$3)</f>
        <v>-1006.6200000000001</v>
      </c>
      <c r="AC177" s="15">
        <f ca="1">_xll.DBRW($B$3,$R$37,$R$38,$R$40,$R$41,$R$42,$Q177,AC$2,AC$4,AC$3)</f>
        <v>-4668617.6700000009</v>
      </c>
      <c r="AD177" s="15">
        <f ca="1">_xll.DBRW($B$3,$R$37,$R$38,$R$40,$R$41,$R$42,$Q177,AD$2,AD$4,AD$3)</f>
        <v>-9111795.3633944392</v>
      </c>
      <c r="AE177" s="15">
        <f ca="1">_xll.DBRW($B$3,$R$37,$R$38,$R$40,$R$41,$R$42,$Q177,AE$2,AE$4,AE$3)</f>
        <v>-2370665.1542077591</v>
      </c>
      <c r="AF177" s="15">
        <f ca="1">_xll.DBRW($B$3,$R$37,$R$38,$R$40,$R$41,$R$42,$Q177,AF$2,AF$4,AF$3)</f>
        <v>-1024273.7856925541</v>
      </c>
      <c r="AG177" s="15">
        <f ca="1">_xll.DBRW($B$3,$R$37,$R$38,$R$40,$R$41,$R$42,$Q177,AG$2,AG$4,AG$3)</f>
        <v>-5056.5940608827996</v>
      </c>
      <c r="AH177" s="15">
        <f ca="1">_xll.DBRW($B$3,$R$37,$R$38,$R$40,$R$41,$R$42,$Q177,AH$2,AH$4,AH$3)</f>
        <v>-4648283.2804299351</v>
      </c>
      <c r="AI177" s="15">
        <f ca="1">Y177-AD177</f>
        <v>5321.1433944385499</v>
      </c>
      <c r="AJ177" s="15">
        <f ca="1">Z177-AE177</f>
        <v>268691.58420775924</v>
      </c>
      <c r="AK177" s="15">
        <f ca="1">AA177-AF177</f>
        <v>-38848.854307445814</v>
      </c>
      <c r="AL177" s="15">
        <f ca="1">AB177-AG177</f>
        <v>4049.9740608827997</v>
      </c>
      <c r="AM177" s="15">
        <f ca="1">AC177-AH177</f>
        <v>-20334.389570065774</v>
      </c>
      <c r="AN177" s="20"/>
      <c r="AO177" s="16">
        <f ca="1">_xll.DBRW($B$3,$R$37,$R$38,$R$40,$R$41,$R$42,$Q177,AO$2,AO$4,AO$3)</f>
        <v>0.48445323613244035</v>
      </c>
      <c r="AP177" s="16">
        <f ca="1">_xll.DBRW($B$3,$R$37,$R$38,$R$40,$R$41,$R$42,$Q177,AP$2,AP$4,AP$3)</f>
        <v>0.47767967588022903</v>
      </c>
      <c r="AQ177" s="17">
        <f ca="1">-(AO177-AP177)*100</f>
        <v>-0.67735602522113192</v>
      </c>
      <c r="AR177" s="14">
        <f ca="1">$Y177-$AD177-BL177</f>
        <v>-127325.50267765735</v>
      </c>
      <c r="AS177" s="18">
        <f ca="1">_xll.DBRW($B$3,$R$37,$R$38,$R$40,$R$41,$R$42,$Q177,AS$2,AS$4,AS$3)</f>
        <v>81.425567262367494</v>
      </c>
      <c r="AT177" s="19">
        <f ca="1">_xll.DBRW($B$3,$R$37,$R$38,$R$40,$R$41,$R$42,$Q177,AT$2,AT$4,AT$3)</f>
        <v>4.7735224595781486E-2</v>
      </c>
      <c r="AU177" s="18">
        <f ca="1">_xll.DBRW($B$3,$R$37,$R$38,$R$40,$R$41,$R$42,$Q177,AU$2,AU$4,AU$3)</f>
        <v>8.0232052367701137</v>
      </c>
      <c r="AV177" s="15">
        <f ca="1">_xll.DBRW($B$3,$R$37,$R$38,$R$40,$R$41,$R$42,$Q177,AV$2,AV$4,AV$3)</f>
        <v>111838.02</v>
      </c>
      <c r="AW177" s="15">
        <f ca="1">_xll.DBRW($B$3,$R$37,$R$38,$R$40,$R$41,$R$42,$Q177,AW$2,AW$4,AW$3)</f>
        <v>2342882.4509999999</v>
      </c>
      <c r="AX177" s="18">
        <f ca="1">_xll.DBRW($B$3,$R$37,$R$38,$R$40,$R$41,$R$42,$Q177,AX$2,AX$4,AX$3)</f>
        <v>34.082728942536548</v>
      </c>
      <c r="AY177" s="19">
        <f ca="1">_xll.DBRW($B$3,$R$37,$R$38,$R$40,$R$41,$R$42,$Q177,AY$2,AY$4,AY$3)</f>
        <v>0.10942717563592047</v>
      </c>
      <c r="AZ177" s="18">
        <f ca="1">_xll.DBRW($B$3,$R$37,$R$38,$R$40,$R$41,$R$42,$Q177,AZ$2,AZ$4,AZ$3)</f>
        <v>7.8076940562184429</v>
      </c>
      <c r="BA177" s="15">
        <f ca="1">_xll.DBRW($B$3,$R$37,$R$38,$R$40,$R$41,$R$42,$Q177,BA$2,BA$4,BA$3)</f>
        <v>267343.48</v>
      </c>
      <c r="BB177" s="15">
        <f ca="1">_xll.DBRW($B$3,$R$37,$R$38,$R$40,$R$41,$R$42,$Q177,BB$2,BB$4,BB$3)</f>
        <v>2443117.7945183301</v>
      </c>
      <c r="BC177" s="18">
        <f ca="1">AS177-AX177</f>
        <v>47.342838319830946</v>
      </c>
      <c r="BD177" s="18">
        <f ca="1">AT177-AY177</f>
        <v>-6.1691951040138984E-2</v>
      </c>
      <c r="BE177" s="18">
        <f ca="1">AU177-AZ177</f>
        <v>0.21551118055167073</v>
      </c>
      <c r="BF177" s="15">
        <f ca="1">IF(AND(AV177&lt;&gt;0,BA177&lt;&gt;0),-1*BC177*AV177,0)</f>
        <v>-5294729.2988700196</v>
      </c>
      <c r="BG177" s="15">
        <f ca="1">IF(AND(AV177&lt;&gt;0,BA177&lt;&gt;0,AW177&lt;&gt;0,BB177&lt;&gt;0),BD177/AY177*$Y177,)</f>
        <v>5133972.9684489192</v>
      </c>
      <c r="BH177" s="15">
        <f ca="1">IF(AND(AW177&lt;&gt;0,BB177&lt;&gt;0),BE177*AO177*AW177,)</f>
        <v>244608.85044062685</v>
      </c>
      <c r="BI177" s="15">
        <f ca="1">IF(AND(AV177&lt;&gt;0,BA177&lt;&gt;0,AW177&lt;&gt;0,BB177&lt;&gt;0),$AI177-BF177-BG177-BH177-BL177,)</f>
        <v>-211178.02269718383</v>
      </c>
      <c r="BJ177" s="15">
        <f ca="1">IF(OR(AV177=0,BA177=0,AW177=0,BB177=0),$AI177-BF177-BG177-BH177-BL177,)</f>
        <v>0</v>
      </c>
      <c r="BK177" s="15">
        <f ca="1">SUM(BF177:BJ177)</f>
        <v>-127325.50267765735</v>
      </c>
      <c r="BL177" s="15">
        <f ca="1">IF($V177&lt;&gt;0,IF($V177&gt;0,$W177/$V177,-$W177/$V177))*$AD177</f>
        <v>132646.6460720959</v>
      </c>
      <c r="BM177" s="15">
        <f ca="1">SUM(BK177:BL177)</f>
        <v>5321.1433944385499</v>
      </c>
      <c r="BN177" s="16">
        <f ca="1">_xll.DBRW($B$3,$R$37,$R$38,$R$40,$R$41,$R$42,$Q177,BN$2,BN$4,BN$3)</f>
        <v>0.11182241047966847</v>
      </c>
      <c r="BO177" s="16">
        <f ca="1">_xll.DBRW($B$3,$R$37,$R$38,$R$40,$R$41,$R$42,$Q177,BO$2,BO$4,BO$3)</f>
        <v>0.12428050865056443</v>
      </c>
      <c r="BP177" s="17">
        <f ca="1">-(BN177-BO177)*100</f>
        <v>1.2458098170895964</v>
      </c>
      <c r="BQ177" s="14">
        <f ca="1">$Z177-$AE177-CK177</f>
        <v>234180.18781172554</v>
      </c>
      <c r="BR177" s="15">
        <f ca="1">_xll.DBRW($B$3,$R$37,$R$38,$R$40,$R$41,$R$42,$Q177,BR$2,BR$4,BR$3)</f>
        <v>0.8971741493487333</v>
      </c>
      <c r="BS177" s="15">
        <f ca="1">_xll.DBRW($B$3,$R$37,$R$38,$R$40,$R$41,$R$42,$Q177,BS$2,BS$4,BS$3)</f>
        <v>1</v>
      </c>
      <c r="BT177" s="15">
        <f ca="1">_xll.DBRW($B$3,$R$37,$R$38,$R$40,$R$41,$R$42,$Q177,BT$2,BT$4,BT$3)</f>
        <v>8.0232052367701137</v>
      </c>
      <c r="BU177" s="15">
        <f ca="1">_xll.DBRW($B$3,$R$37,$R$38,$R$40,$R$41,$R$42,$Q177,BU$2,BU$4,BU$3)</f>
        <v>2342882.4509999999</v>
      </c>
      <c r="BV177" s="15">
        <f ca="1">_xll.DBRW($B$3,$R$37,$R$38,$R$40,$R$41,$R$42,$Q177,BV$2,BV$4,BV$3)</f>
        <v>2342882.4509999999</v>
      </c>
      <c r="BW177" s="15">
        <f ca="1">_xll.DBRW($B$3,$R$37,$R$38,$R$40,$R$41,$R$42,$Q177,BW$2,BW$4,BW$3)</f>
        <v>0.97034418869481676</v>
      </c>
      <c r="BX177" s="15">
        <f ca="1">_xll.DBRW($B$3,$R$37,$R$38,$R$40,$R$41,$R$42,$Q177,BX$2,BX$4,BX$3)</f>
        <v>1</v>
      </c>
      <c r="BY177" s="15">
        <f ca="1">_xll.DBRW($B$3,$R$37,$R$38,$R$40,$R$41,$R$42,$Q177,BY$2,BY$4,BY$3)</f>
        <v>7.8076940562184429</v>
      </c>
      <c r="BZ177" s="15">
        <f ca="1">_xll.DBRW($B$3,$R$37,$R$38,$R$40,$R$41,$R$42,$Q177,BZ$2,BZ$4,BZ$3)</f>
        <v>2443117.7945183301</v>
      </c>
      <c r="CA177" s="15">
        <f ca="1">_xll.DBRW($B$3,$R$37,$R$38,$R$40,$R$41,$R$42,$Q177,CA$2,CA$4,CA$3)</f>
        <v>2443117.7945183301</v>
      </c>
      <c r="CB177" s="15">
        <f ca="1">BR177-BW177</f>
        <v>-7.317003934608346E-2</v>
      </c>
      <c r="CC177" s="15">
        <f ca="1">BS177-BX177</f>
        <v>0</v>
      </c>
      <c r="CD177" s="15">
        <f ca="1">BT177-BY177</f>
        <v>0.21551118055167073</v>
      </c>
      <c r="CE177" s="15">
        <f ca="1">IF(AND(BU177&lt;&gt;0,BZ177&lt;&gt;0),-1*CB177*BU177,0)</f>
        <v>171428.80112291843</v>
      </c>
      <c r="CF177" s="15">
        <f ca="1">IF(AND(BU177&lt;&gt;0,BZ177&lt;&gt;0,BV177&lt;&gt;0,CA177&lt;&gt;0),CC177/BX177*$Z177,)</f>
        <v>0</v>
      </c>
      <c r="CG177" s="15">
        <f ca="1">IF(AND(BV177&lt;&gt;0,CA177&lt;&gt;0),CD177*BN177*BV177,)</f>
        <v>56461.076613499768</v>
      </c>
      <c r="CH177" s="15">
        <f ca="1">IF(AND(BU177&lt;&gt;0,BZ177&lt;&gt;0,BV177&lt;&gt;0,CA177&lt;&gt;0),$AJ177-CE177-CF177-CG177-CK177,)</f>
        <v>6290.3100753073522</v>
      </c>
      <c r="CI177" s="15">
        <f ca="1">IF(OR(BU177=0,BZ177=0,BV177=0,CA177=0),$AJ177-CE177-CF177-CG177-CK177,)</f>
        <v>0</v>
      </c>
      <c r="CJ177" s="15">
        <f ca="1">SUM(CE177:CI177)</f>
        <v>234180.18781172557</v>
      </c>
      <c r="CK177" s="15">
        <f ca="1">IF($V177&lt;&gt;0,IF($V177&gt;0,$W177/$V177,-$W177/$V177))*$AE177</f>
        <v>34511.396396033684</v>
      </c>
      <c r="CL177" s="15">
        <f ca="1">SUM(CJ177:CK177)</f>
        <v>268691.58420775924</v>
      </c>
      <c r="CM177" s="16">
        <f ca="1">_xll.DBRW($B$3,$R$37,$R$38,$R$40,$R$41,$R$42,$Q177,CM$2,CM$4,CM$3)</f>
        <v>5.6556817810182444E-2</v>
      </c>
      <c r="CN177" s="16">
        <f ca="1">_xll.DBRW($B$3,$R$37,$R$38,$R$40,$R$41,$R$42,$Q177,CN$2,CN$4,CN$3)</f>
        <v>5.3696856705961374E-2</v>
      </c>
      <c r="CO177" s="17">
        <f ca="1">-(CM177-CN177)*100</f>
        <v>-0.28599611042210704</v>
      </c>
      <c r="CP177" s="14">
        <f ca="1">$AA177-$AF177-DJ177</f>
        <v>-53759.909364445179</v>
      </c>
      <c r="CQ177" s="15">
        <f ca="1">_xll.DBRW($B$3,$R$37,$R$38,$R$40,$R$41,$R$42,$Q177,CQ$2,CQ$4,CQ$3)</f>
        <v>0.93972100094983213</v>
      </c>
      <c r="CR177" s="15">
        <f ca="1">_xll.DBRW($B$3,$R$37,$R$38,$R$40,$R$41,$R$42,$Q177,CR$2,CR$4,CR$3)</f>
        <v>0.48287412580016803</v>
      </c>
      <c r="CS177" s="15">
        <f ca="1">_xll.DBRW($B$3,$R$37,$R$38,$R$40,$R$41,$R$42,$Q177,CS$2,CS$4,CS$3)</f>
        <v>8.0232052367701137</v>
      </c>
      <c r="CT177" s="15">
        <f ca="1">_xll.DBRW($B$3,$R$37,$R$38,$R$40,$R$41,$R$42,$Q177,CT$2,CT$4,CT$3)</f>
        <v>1131317.31537918</v>
      </c>
      <c r="CU177" s="15">
        <f ca="1">_xll.DBRW($B$3,$R$37,$R$38,$R$40,$R$41,$R$42,$Q177,CU$2,CU$4,CU$3)</f>
        <v>2342882.4509999999</v>
      </c>
      <c r="CV177" s="15">
        <f ca="1">_xll.DBRW($B$3,$R$37,$R$38,$R$40,$R$41,$R$42,$Q177,CV$2,CV$4,CV$3)</f>
        <v>0.99968955194490206</v>
      </c>
      <c r="CW177" s="15">
        <f ca="1">_xll.DBRW($B$3,$R$37,$R$38,$R$40,$R$41,$R$42,$Q177,CW$2,CW$4,CW$3)</f>
        <v>0.41937882428109541</v>
      </c>
      <c r="CX177" s="15">
        <f ca="1">_xll.DBRW($B$3,$R$37,$R$38,$R$40,$R$41,$R$42,$Q177,CX$2,CX$4,CX$3)</f>
        <v>7.8076940562184429</v>
      </c>
      <c r="CY177" s="15">
        <f ca="1">_xll.DBRW($B$3,$R$37,$R$38,$R$40,$R$41,$R$42,$Q177,CY$2,CY$4,CY$3)</f>
        <v>1024591.8682453202</v>
      </c>
      <c r="CZ177" s="15">
        <f ca="1">_xll.DBRW($B$3,$R$37,$R$38,$R$40,$R$41,$R$42,$Q177,CZ$2,CZ$4,CZ$3)</f>
        <v>2443117.7945183301</v>
      </c>
      <c r="DA177" s="15">
        <f ca="1">CQ177-CV177</f>
        <v>-5.9968550995069925E-2</v>
      </c>
      <c r="DB177" s="15">
        <f ca="1">CR177-CW177</f>
        <v>6.3495301519072622E-2</v>
      </c>
      <c r="DC177" s="15">
        <f ca="1">CS177-CX177</f>
        <v>0.21551118055167073</v>
      </c>
      <c r="DD177" s="15">
        <f ca="1">IF(AND(CT177&lt;&gt;0,CY177&lt;&gt;0),-1*DA177*CT177,0)</f>
        <v>67843.460118921968</v>
      </c>
      <c r="DE177" s="15">
        <f ca="1">IF(AND(CT177&lt;&gt;0,CY177&lt;&gt;0,CU177&lt;&gt;0,CZ177&lt;&gt;0),DB177/CW177*$AA177,)</f>
        <v>-160960.18365797919</v>
      </c>
      <c r="DF177" s="15">
        <f ca="1">IF(AND(CU177&lt;&gt;0,CZ177&lt;&gt;0),DC177*CM177*CU177,)</f>
        <v>28556.519303230874</v>
      </c>
      <c r="DG177" s="15">
        <f ca="1">IF(AND(CT177&lt;&gt;0,CY177&lt;&gt;0,CU177&lt;&gt;0,CZ177&lt;&gt;0),$AK177-DD177-DE177-DF177-DJ177,)</f>
        <v>10800.294871381162</v>
      </c>
      <c r="DH177" s="15">
        <f ca="1">IF(OR(CT177=0,CY177=0,CU177=0,CZ177=0),$AK177-DD177-DE177-DF177-DJ177,)</f>
        <v>0</v>
      </c>
      <c r="DI177" s="15">
        <f ca="1">SUM(DD177:DH177)</f>
        <v>-53759.909364445179</v>
      </c>
      <c r="DJ177" s="15">
        <f ca="1">IF($V177&lt;&gt;0,IF($V177&gt;0,$W177/$V177,-$W177/$V177))*$AF177</f>
        <v>14911.055056999367</v>
      </c>
      <c r="DK177" s="15">
        <f ca="1">SUM(DI177:DJ177)</f>
        <v>-38848.854307445814</v>
      </c>
      <c r="DL177" s="16">
        <f ca="1">_xll.DBRW($B$3,$R$37,$R$38,$R$40,$R$41,$R$42,$Q177,DL$2,DL$4,DL$3)</f>
        <v>5.3550946807120824E-5</v>
      </c>
      <c r="DM177" s="16">
        <f ca="1">_xll.DBRW($B$3,$R$37,$R$38,$R$40,$R$41,$R$42,$Q177,DM$2,DM$4,DM$3)</f>
        <v>2.6508850514401366E-4</v>
      </c>
      <c r="DN177" s="17">
        <f ca="1">-(DL177-DM177)*100</f>
        <v>2.1153755833689284E-2</v>
      </c>
      <c r="DO177" s="14">
        <f ca="1">$AB177-$AG177-EI177</f>
        <v>3976.3617577115933</v>
      </c>
      <c r="DP177" s="15">
        <f ca="1">_xll.DBRW($B$3,$R$37,$R$38,$R$40,$R$41,$R$42,$Q177,DP$2,DP$4,DP$3)</f>
        <v>3.1754774478072421E-3</v>
      </c>
      <c r="DQ177" s="15">
        <f ca="1">_xll.DBRW($B$3,$R$37,$R$38,$R$40,$R$41,$R$42,$Q177,DQ$2,DQ$4,DQ$3)</f>
        <v>0.13530256281730971</v>
      </c>
      <c r="DR177" s="15">
        <f ca="1">_xll.DBRW($B$3,$R$37,$R$38,$R$40,$R$41,$R$42,$Q177,DR$2,DR$4,DR$3)</f>
        <v>8.0232052367701137</v>
      </c>
      <c r="DS177" s="15">
        <f ca="1">_xll.DBRW($B$3,$R$37,$R$38,$R$40,$R$41,$R$42,$Q177,DS$2,DS$4,DS$3)</f>
        <v>316998</v>
      </c>
      <c r="DT177" s="15">
        <f ca="1">_xll.DBRW($B$3,$R$37,$R$38,$R$40,$R$41,$R$42,$Q177,DT$2,DT$4,DT$3)</f>
        <v>2342882.4509999999</v>
      </c>
      <c r="DU177" s="15">
        <f ca="1">_xll.DBRW($B$3,$R$37,$R$38,$R$40,$R$41,$R$42,$Q177,DU$2,DU$4,DU$3)</f>
        <v>2.2019200789515424E-3</v>
      </c>
      <c r="DV177" s="15">
        <f ca="1">_xll.DBRW($B$3,$R$37,$R$38,$R$40,$R$41,$R$42,$Q177,DV$2,DV$4,DV$3)</f>
        <v>0.93996597141266913</v>
      </c>
      <c r="DW177" s="15">
        <f ca="1">_xll.DBRW($B$3,$R$37,$R$38,$R$40,$R$41,$R$42,$Q177,DW$2,DW$4,DW$3)</f>
        <v>7.8076940562184429</v>
      </c>
      <c r="DX177" s="15">
        <f ca="1">_xll.DBRW($B$3,$R$37,$R$38,$R$40,$R$41,$R$42,$Q177,DX$2,DX$4,DX$3)</f>
        <v>2296447.591</v>
      </c>
      <c r="DY177" s="15">
        <f ca="1">_xll.DBRW($B$3,$R$37,$R$38,$R$40,$R$41,$R$42,$Q177,DY$2,DY$4,DY$3)</f>
        <v>2443117.7945183301</v>
      </c>
      <c r="DZ177" s="15">
        <f ca="1">DP177-DU177</f>
        <v>9.7355736885569978E-4</v>
      </c>
      <c r="EA177" s="15">
        <f ca="1">DQ177-DV177</f>
        <v>-0.80466340859535945</v>
      </c>
      <c r="EB177" s="15">
        <f ca="1">DR177-DW177</f>
        <v>0.21551118055167073</v>
      </c>
      <c r="EC177" s="15">
        <f ca="1">IF(AND(DS177&lt;&gt;0,DX177&lt;&gt;0),-1*DZ177*DS177,0)</f>
        <v>-308.61573881251911</v>
      </c>
      <c r="ED177" s="15">
        <f ca="1">IF(AND(DS177&lt;&gt;0,DX177&lt;&gt;0,DT177&lt;&gt;0,DY177&lt;&gt;0),EA177/DV177*$AB177,)</f>
        <v>861.72298252768803</v>
      </c>
      <c r="EE177" s="15">
        <f ca="1">IF(AND(DT177&lt;&gt;0,DY177&lt;&gt;0),EB177*DL177*DT177,)</f>
        <v>27.038802843120969</v>
      </c>
      <c r="EF177" s="15">
        <f ca="1">IF(AND(DS177&lt;&gt;0,DX177&lt;&gt;0,DT177&lt;&gt;0,DY177&lt;&gt;0),$AL177-EC177-ED177-EE177-EI177,)</f>
        <v>3396.2157111533033</v>
      </c>
      <c r="EG177" s="15">
        <f ca="1">IF(OR(DS177=0,DX177=0,DT177=0,DY177=0),$AL177-EC177-ED177-EE177-EI177,)</f>
        <v>0</v>
      </c>
      <c r="EH177" s="15">
        <f ca="1">SUM(EC177:EG177)</f>
        <v>3976.3617577115933</v>
      </c>
      <c r="EI177" s="15">
        <f ca="1">IF($V177&lt;&gt;0,IF($V177&gt;0,$W177/$V177,-$W177/$V177))*$AG177</f>
        <v>73.61230317120625</v>
      </c>
      <c r="EJ177" s="15">
        <f ca="1">SUM(EH177:EI177)</f>
        <v>4049.9740608827997</v>
      </c>
      <c r="EK177" s="16">
        <f ca="1">_xll.DBRW($B$3,$R$37,$R$38,$R$40,$R$41,$R$42,$Q177,EK$2,EK$4,EK$3)</f>
        <v>0.24836472204899002</v>
      </c>
      <c r="EL177" s="16">
        <f ca="1">_xll.DBRW($B$3,$R$37,$R$38,$R$40,$R$41,$R$42,$Q177,EL$2,EL$4,EL$3)</f>
        <v>0.24368309013121783</v>
      </c>
      <c r="EM177" s="17">
        <f ca="1">-(EK177-EL177)*100</f>
        <v>-0.46816319177721832</v>
      </c>
      <c r="EN177" s="14">
        <f ca="1">$AC177-$AH177-FH177</f>
        <v>-88002.633044789152</v>
      </c>
      <c r="EO177" s="15">
        <f ca="1">_xll.DBRW($B$3,$R$37,$R$38,$R$40,$R$41,$R$42,$Q177,EO$2,EO$4,EO$3)</f>
        <v>1.9926811385724106</v>
      </c>
      <c r="EP177" s="15">
        <f ca="1">_xll.DBRW($B$3,$R$37,$R$38,$R$40,$R$41,$R$42,$Q177,EP$2,EP$4,EP$3)</f>
        <v>1</v>
      </c>
      <c r="EQ177" s="15">
        <f ca="1">_xll.DBRW($B$3,$R$37,$R$38,$R$40,$R$41,$R$42,$Q177,EQ$2,EQ$4,EQ$3)</f>
        <v>8.0232052367701137</v>
      </c>
      <c r="ER177" s="15">
        <f ca="1">_xll.DBRW($B$3,$R$37,$R$38,$R$40,$R$41,$R$42,$Q177,ER$2,ER$4,ER$3)</f>
        <v>2342882.4509999999</v>
      </c>
      <c r="ES177" s="15">
        <f ca="1">_xll.DBRW($B$3,$R$37,$R$38,$R$40,$R$41,$R$42,$Q177,ES$2,ES$4,ES$3)</f>
        <v>2342882.4509999999</v>
      </c>
      <c r="ET177" s="15">
        <f ca="1">_xll.DBRW($B$3,$R$37,$R$38,$R$40,$R$41,$R$42,$Q177,ET$2,ET$4,ET$3)</f>
        <v>1.9026030144184527</v>
      </c>
      <c r="EU177" s="15">
        <f ca="1">_xll.DBRW($B$3,$R$37,$R$38,$R$40,$R$41,$R$42,$Q177,EU$2,EU$4,EU$3)</f>
        <v>1</v>
      </c>
      <c r="EV177" s="15">
        <f ca="1">_xll.DBRW($B$3,$R$37,$R$38,$R$40,$R$41,$R$42,$Q177,EV$2,EV$4,EV$3)</f>
        <v>7.8076940562184429</v>
      </c>
      <c r="EW177" s="15">
        <f ca="1">_xll.DBRW($B$3,$R$37,$R$38,$R$40,$R$41,$R$42,$Q177,EW$2,EW$4,EW$3)</f>
        <v>2443117.7945183301</v>
      </c>
      <c r="EX177" s="15">
        <f ca="1">_xll.DBRW($B$3,$R$37,$R$38,$R$40,$R$41,$R$42,$Q177,EX$2,EX$4,EX$3)</f>
        <v>2443117.7945183301</v>
      </c>
      <c r="EY177" s="15">
        <f ca="1">EO177-ET177</f>
        <v>9.0078124153957884E-2</v>
      </c>
      <c r="EZ177" s="15">
        <f ca="1">EP177-EU177</f>
        <v>0</v>
      </c>
      <c r="FA177" s="15">
        <f ca="1">EQ177-EV177</f>
        <v>0.21551118055167073</v>
      </c>
      <c r="FB177" s="15">
        <f ca="1">IF(AND(ER177&lt;&gt;0,EW177&lt;&gt;0),-1*EY177*ER177,0)</f>
        <v>-211042.45629930714</v>
      </c>
      <c r="FC177" s="15">
        <f ca="1">IF(AND(ER177&lt;&gt;0,EW177&lt;&gt;0,ES177&lt;&gt;0,EX177&lt;&gt;0),EZ177/EU177*$AC177,)</f>
        <v>0</v>
      </c>
      <c r="FD177" s="15">
        <f ca="1">IF(AND(ES177&lt;&gt;0,EX177&lt;&gt;0),FA177*EK177*ES177,)</f>
        <v>125403.6604965536</v>
      </c>
      <c r="FE177" s="15">
        <f ca="1">IF(AND(ER177&lt;&gt;0,EW177&lt;&gt;0,ES177&lt;&gt;0,EX177&lt;&gt;0),$AM177-FB177-FC177-FD177-FH177,)</f>
        <v>-2363.8372420356027</v>
      </c>
      <c r="FF177" s="15">
        <f ca="1">IF(OR(ER177=0,EW177=0,ES177=0,EX177=0),$AM177-FB177-FC177-FD177-FH177,)</f>
        <v>0</v>
      </c>
      <c r="FG177" s="15">
        <f ca="1">SUM(FB177:FF177)</f>
        <v>-88002.633044789152</v>
      </c>
      <c r="FH177" s="15">
        <f ca="1">IF($V177&lt;&gt;0,IF($V177&gt;0,$W177/$V177,-$W177/$V177))*$AH177</f>
        <v>67668.243474723378</v>
      </c>
      <c r="FI177" s="15">
        <f ca="1">SUM(FG177:FH177)</f>
        <v>-20334.389570065774</v>
      </c>
      <c r="FJ177" s="20"/>
      <c r="FK177" s="85">
        <f ca="1">BL177+CK177+DJ177+EI177+FH177</f>
        <v>249810.95330302359</v>
      </c>
      <c r="FL177" s="21"/>
      <c r="FM177" s="22"/>
      <c r="FN177" s="104">
        <f ca="1">_xll.DBRW($B$3,$R$37,$R$38,$R$40,$R$41,$R$42,$Q177,FN$2,FN$4,FN$3)</f>
        <v>1856232.0299999963</v>
      </c>
      <c r="FO177" s="105">
        <f ca="1">IF(U177&lt;&gt;0,FN177/U177,0)</f>
        <v>9.8749262581911482E-2</v>
      </c>
      <c r="FP177" s="104">
        <f ca="1">_xll.DBRW($B$3,$R$37,$R$38,$R$40,$R$41,$R$42,$Q177,FP$2,FP$4,FP$3)</f>
        <v>1915042.1051167056</v>
      </c>
      <c r="FQ177" s="105">
        <f ca="1">IF(V177&lt;&gt;0,FP177/V177,0)</f>
        <v>0.1003947801268833</v>
      </c>
      <c r="FR177" s="86">
        <f ca="1">FN177-FP177</f>
        <v>-58810.07511670934</v>
      </c>
      <c r="FS177" s="103">
        <f ca="1">(FO177-FQ177)*100</f>
        <v>-0.16455175449718168</v>
      </c>
      <c r="FT177" s="23"/>
      <c r="FV177" s="37"/>
      <c r="FW177" s="37"/>
      <c r="FX177" s="37"/>
      <c r="FY177" s="37"/>
      <c r="FZ177" s="37"/>
      <c r="GA177" s="37"/>
      <c r="GB177" s="37"/>
      <c r="GC177" s="37"/>
      <c r="GD177" s="37"/>
      <c r="GE177" s="37"/>
      <c r="GF177" s="37"/>
      <c r="GG177" s="37"/>
      <c r="GH177" s="37"/>
    </row>
    <row r="178" spans="1:190" ht="15" hidden="1" customHeight="1" x14ac:dyDescent="0.25">
      <c r="A178">
        <f ca="1">IF(ROW()=ROW($A$60),0,1)</f>
        <v>1</v>
      </c>
      <c r="D178" s="30"/>
      <c r="E178" s="30"/>
      <c r="F178" s="30">
        <f ca="1">IF(A178&lt;&gt;0,IF((AO178+BN178+CM178+DL178+EK178)&lt;&gt;0,ROUND((1-(AO178+BN178+CM178+DL178+EK178))-FO178,5),"VERIF. ELIGIBILITE PMM"),"CHECK "&amp;D163)</f>
        <v>0</v>
      </c>
      <c r="G178" s="30"/>
      <c r="H178" s="30"/>
      <c r="I178" s="30"/>
      <c r="J178" s="30">
        <f ca="1">IF(A178&lt;&gt;0,IF((AP178+BO178+CN178+DM178+EL178)&lt;&gt;0,ROUND((1-(AP178+BO178+CN178+DM178+EL178))-FQ178,5),"VERIF. ELIGIBILITE PMM"),"CHECK "&amp;D164)</f>
        <v>0</v>
      </c>
      <c r="K178" s="30">
        <f ca="1">IF(A178&lt;&gt;0,ROUND(W178+AR178+BQ178+CP178+DO178+EN178+FK178-FR178,5),"CHECK ")</f>
        <v>0</v>
      </c>
      <c r="L178" s="4"/>
      <c r="M178" s="9"/>
      <c r="N178" s="10"/>
      <c r="O178" s="9"/>
      <c r="P178" s="11"/>
      <c r="Q178" s="130" t="s">
        <v>505</v>
      </c>
      <c r="R178" s="130"/>
      <c r="S178" s="12"/>
      <c r="T178" s="13"/>
      <c r="U178" s="84">
        <f ca="1">_xll.DBRW($B$3,$R$37,$R$38,$R$40,$R$41,$R$42,$Q178,U$2,U$4,U$3)</f>
        <v>1810203.3</v>
      </c>
      <c r="V178" s="84">
        <f ca="1">_xll.DBRW($B$3,$R$37,$R$38,$R$40,$R$41,$R$42,$Q178,V$2,V$4,V$3)</f>
        <v>2075705.79</v>
      </c>
      <c r="W178" s="85">
        <f ca="1">U178-V178</f>
        <v>-265502.49</v>
      </c>
      <c r="X178" s="106">
        <f ca="1">IF(V178&lt;&gt;0,W178/V178,0)</f>
        <v>-0.1279095001223656</v>
      </c>
      <c r="Y178" s="15">
        <f ca="1">_xll.DBRW($B$3,$R$37,$R$38,$R$40,$R$41,$R$42,$Q178,Y$2,Y$4,Y$3)</f>
        <v>-634028.19000000006</v>
      </c>
      <c r="Z178" s="15">
        <f ca="1">_xll.DBRW($B$3,$R$37,$R$38,$R$40,$R$41,$R$42,$Q178,Z$2,Z$4,Z$3)</f>
        <v>-263816.64000000007</v>
      </c>
      <c r="AA178" s="15">
        <f ca="1">_xll.DBRW($B$3,$R$37,$R$38,$R$40,$R$41,$R$42,$Q178,AA$2,AA$4,AA$3)</f>
        <v>-11.71</v>
      </c>
      <c r="AB178" s="15">
        <f ca="1">_xll.DBRW($B$3,$R$37,$R$38,$R$40,$R$41,$R$42,$Q178,AB$2,AB$4,AB$3)</f>
        <v>-11114.75</v>
      </c>
      <c r="AC178" s="15">
        <f ca="1">_xll.DBRW($B$3,$R$37,$R$38,$R$40,$R$41,$R$42,$Q178,AC$2,AC$4,AC$3)</f>
        <v>-977106.80999999994</v>
      </c>
      <c r="AD178" s="15">
        <f ca="1">_xll.DBRW($B$3,$R$37,$R$38,$R$40,$R$41,$R$42,$Q178,AD$2,AD$4,AD$3)</f>
        <v>-689191.42</v>
      </c>
      <c r="AE178" s="15">
        <f ca="1">_xll.DBRW($B$3,$R$37,$R$38,$R$40,$R$41,$R$42,$Q178,AE$2,AE$4,AE$3)</f>
        <v>-305344.38000000012</v>
      </c>
      <c r="AF178" s="15">
        <f ca="1">_xll.DBRW($B$3,$R$37,$R$38,$R$40,$R$41,$R$42,$Q178,AF$2,AF$4,AF$3)</f>
        <v>0</v>
      </c>
      <c r="AG178" s="15">
        <f ca="1">_xll.DBRW($B$3,$R$37,$R$38,$R$40,$R$41,$R$42,$Q178,AG$2,AG$4,AG$3)</f>
        <v>-11812.290000000003</v>
      </c>
      <c r="AH178" s="15">
        <f ca="1">_xll.DBRW($B$3,$R$37,$R$38,$R$40,$R$41,$R$42,$Q178,AH$2,AH$4,AH$3)</f>
        <v>-698617.47</v>
      </c>
      <c r="AI178" s="15">
        <f ca="1">Y178-AD178</f>
        <v>55163.229999999981</v>
      </c>
      <c r="AJ178" s="15">
        <f ca="1">Z178-AE178</f>
        <v>41527.740000000049</v>
      </c>
      <c r="AK178" s="15">
        <f ca="1">AA178-AF178</f>
        <v>-11.71</v>
      </c>
      <c r="AL178" s="15">
        <f ca="1">AB178-AG178</f>
        <v>697.54000000000269</v>
      </c>
      <c r="AM178" s="15">
        <f ca="1">AC178-AH178</f>
        <v>-278489.33999999997</v>
      </c>
      <c r="AN178" s="20"/>
      <c r="AO178" s="16">
        <f ca="1">_xll.DBRW($B$3,$R$37,$R$38,$R$40,$R$41,$R$42,$Q178,AO$2,AO$4,AO$3)</f>
        <v>0.35025247716651503</v>
      </c>
      <c r="AP178" s="16">
        <f ca="1">_xll.DBRW($B$3,$R$37,$R$38,$R$40,$R$41,$R$42,$Q178,AP$2,AP$4,AP$3)</f>
        <v>0.33202750761705974</v>
      </c>
      <c r="AQ178" s="17">
        <f ca="1">-(AO178-AP178)*100</f>
        <v>-1.8224969549455294</v>
      </c>
      <c r="AR178" s="14">
        <f ca="1">$Y178-$AD178-BL178</f>
        <v>-32990.900020823348</v>
      </c>
      <c r="AS178" s="18">
        <f ca="1">_xll.DBRW($B$3,$R$37,$R$38,$R$40,$R$41,$R$42,$Q178,AS$2,AS$4,AS$3)</f>
        <v>19.916636248551086</v>
      </c>
      <c r="AT178" s="19">
        <f ca="1">_xll.DBRW($B$3,$R$37,$R$38,$R$40,$R$41,$R$42,$Q178,AT$2,AT$4,AT$3)</f>
        <v>1.1258573256003535</v>
      </c>
      <c r="AU178" s="18">
        <f ca="1">_xll.DBRW($B$3,$R$37,$R$38,$R$40,$R$41,$R$42,$Q178,AU$2,AU$4,AU$3)</f>
        <v>64.020363262380101</v>
      </c>
      <c r="AV178" s="15">
        <f ca="1">_xll.DBRW($B$3,$R$37,$R$38,$R$40,$R$41,$R$42,$Q178,AV$2,AV$4,AV$3)</f>
        <v>31834.100000000002</v>
      </c>
      <c r="AW178" s="15">
        <f ca="1">_xll.DBRW($B$3,$R$37,$R$38,$R$40,$R$41,$R$42,$Q178,AW$2,AW$4,AW$3)</f>
        <v>28275.43</v>
      </c>
      <c r="AX178" s="18">
        <f ca="1">_xll.DBRW($B$3,$R$37,$R$38,$R$40,$R$41,$R$42,$Q178,AX$2,AX$4,AX$3)</f>
        <v>19.173931030300029</v>
      </c>
      <c r="AY178" s="19">
        <f ca="1">_xll.DBRW($B$3,$R$37,$R$38,$R$40,$R$41,$R$42,$Q178,AY$2,AY$4,AY$3)</f>
        <v>1.1153806529770738</v>
      </c>
      <c r="AZ178" s="18">
        <f ca="1">_xll.DBRW($B$3,$R$37,$R$38,$R$40,$R$41,$R$42,$Q178,AZ$2,AZ$4,AZ$3)</f>
        <v>64.411023852213475</v>
      </c>
      <c r="BA178" s="15">
        <f ca="1">_xll.DBRW($B$3,$R$37,$R$38,$R$40,$R$41,$R$42,$Q178,BA$2,BA$4,BA$3)</f>
        <v>35944.19</v>
      </c>
      <c r="BB178" s="15">
        <f ca="1">_xll.DBRW($B$3,$R$37,$R$38,$R$40,$R$41,$R$42,$Q178,BB$2,BB$4,BB$3)</f>
        <v>32225.94</v>
      </c>
      <c r="BC178" s="18">
        <f ca="1">AS178-AX178</f>
        <v>0.74270521825105718</v>
      </c>
      <c r="BD178" s="18">
        <f ca="1">AT178-AY178</f>
        <v>1.047667262327967E-2</v>
      </c>
      <c r="BE178" s="18">
        <f ca="1">AU178-AZ178</f>
        <v>-0.39066058983337371</v>
      </c>
      <c r="BF178" s="15">
        <f ca="1">IF(AND(AV178&lt;&gt;0,BA178&lt;&gt;0),-1*BC178*AV178,0)</f>
        <v>-23643.352188325982</v>
      </c>
      <c r="BG178" s="15">
        <f ca="1">IF(AND(AV178&lt;&gt;0,BA178&lt;&gt;0,AW178&lt;&gt;0,BB178&lt;&gt;0),BD178/AY178*$Y178,)</f>
        <v>-5955.3711666335448</v>
      </c>
      <c r="BH178" s="15">
        <f ca="1">IF(AND(AW178&lt;&gt;0,BB178&lt;&gt;0),BE178*AO178*AW178,)</f>
        <v>-3868.922543617226</v>
      </c>
      <c r="BI178" s="15">
        <f ca="1">IF(AND(AV178&lt;&gt;0,BA178&lt;&gt;0,AW178&lt;&gt;0,BB178&lt;&gt;0),$AI178-BF178-BG178-BH178-BL178,)</f>
        <v>476.74587775340478</v>
      </c>
      <c r="BJ178" s="15">
        <f ca="1">IF(OR(AV178=0,BA178=0,AW178=0,BB178=0),$AI178-BF178-BG178-BH178-BL178,)</f>
        <v>0</v>
      </c>
      <c r="BK178" s="15">
        <f ca="1">SUM(BF178:BJ178)</f>
        <v>-32990.900020823348</v>
      </c>
      <c r="BL178" s="15">
        <f ca="1">IF($V178&lt;&gt;0,IF($V178&gt;0,$W178/$V178,-$W178/$V178))*$AD178</f>
        <v>88154.13002082333</v>
      </c>
      <c r="BM178" s="15">
        <f ca="1">SUM(BK178:BL178)</f>
        <v>55163.229999999981</v>
      </c>
      <c r="BN178" s="16">
        <f ca="1">_xll.DBRW($B$3,$R$37,$R$38,$R$40,$R$41,$R$42,$Q178,BN$2,BN$4,BN$3)</f>
        <v>0.14573868029077178</v>
      </c>
      <c r="BO178" s="16">
        <f ca="1">_xll.DBRW($B$3,$R$37,$R$38,$R$40,$R$41,$R$42,$Q178,BO$2,BO$4,BO$3)</f>
        <v>0.14710388219324672</v>
      </c>
      <c r="BP178" s="17">
        <f ca="1">-(BN178-BO178)*100</f>
        <v>0.13652019024749384</v>
      </c>
      <c r="BQ178" s="14">
        <f ca="1">$Z178-$AE178-CK178</f>
        <v>2471.292989026384</v>
      </c>
      <c r="BR178" s="15">
        <f ca="1">_xll.DBRW($B$3,$R$37,$R$38,$R$40,$R$41,$R$42,$Q178,BR$2,BR$4,BR$3)</f>
        <v>0.49123474996648347</v>
      </c>
      <c r="BS178" s="15">
        <f ca="1">_xll.DBRW($B$3,$R$37,$R$38,$R$40,$R$41,$R$42,$Q178,BS$2,BS$4,BS$3)</f>
        <v>18.993451204809265</v>
      </c>
      <c r="BT178" s="15">
        <f ca="1">_xll.DBRW($B$3,$R$37,$R$38,$R$40,$R$41,$R$42,$Q178,BT$2,BT$4,BT$3)</f>
        <v>64.020363262380101</v>
      </c>
      <c r="BU178" s="15">
        <f ca="1">_xll.DBRW($B$3,$R$37,$R$38,$R$40,$R$41,$R$42,$Q178,BU$2,BU$4,BU$3)</f>
        <v>537048</v>
      </c>
      <c r="BV178" s="15">
        <f ca="1">_xll.DBRW($B$3,$R$37,$R$38,$R$40,$R$41,$R$42,$Q178,BV$2,BV$4,BV$3)</f>
        <v>28275.43</v>
      </c>
      <c r="BW178" s="15">
        <f ca="1">_xll.DBRW($B$3,$R$37,$R$38,$R$40,$R$41,$R$42,$Q178,BW$2,BW$4,BW$3)</f>
        <v>0.53733251230018753</v>
      </c>
      <c r="BX178" s="15">
        <f ca="1">_xll.DBRW($B$3,$R$37,$R$38,$R$40,$R$41,$R$42,$Q178,BX$2,BX$4,BX$3)</f>
        <v>17.633609446303197</v>
      </c>
      <c r="BY178" s="15">
        <f ca="1">_xll.DBRW($B$3,$R$37,$R$38,$R$40,$R$41,$R$42,$Q178,BY$2,BY$4,BY$3)</f>
        <v>64.411023852213475</v>
      </c>
      <c r="BZ178" s="15">
        <f ca="1">_xll.DBRW($B$3,$R$37,$R$38,$R$40,$R$41,$R$42,$Q178,BZ$2,BZ$4,BZ$3)</f>
        <v>568259.64</v>
      </c>
      <c r="CA178" s="15">
        <f ca="1">_xll.DBRW($B$3,$R$37,$R$38,$R$40,$R$41,$R$42,$Q178,CA$2,CA$4,CA$3)</f>
        <v>32225.94</v>
      </c>
      <c r="CB178" s="15">
        <f ca="1">BR178-BW178</f>
        <v>-4.6097762333704051E-2</v>
      </c>
      <c r="CC178" s="15">
        <f ca="1">BS178-BX178</f>
        <v>1.359841758506068</v>
      </c>
      <c r="CD178" s="15">
        <f ca="1">BT178-BY178</f>
        <v>-0.39066058983337371</v>
      </c>
      <c r="CE178" s="15">
        <f ca="1">IF(AND(BU178&lt;&gt;0,BZ178&lt;&gt;0),-1*CB178*BU178,0)</f>
        <v>24756.711065791093</v>
      </c>
      <c r="CF178" s="15">
        <f ca="1">IF(AND(BU178&lt;&gt;0,BZ178&lt;&gt;0,BV178&lt;&gt;0,CA178&lt;&gt;0),CC178/BX178*$Z178,)</f>
        <v>-20344.608672047707</v>
      </c>
      <c r="CG178" s="15">
        <f ca="1">IF(AND(BV178&lt;&gt;0,CA178&lt;&gt;0),CD178*BN178*BV178,)</f>
        <v>-1609.8434769554171</v>
      </c>
      <c r="CH178" s="15">
        <f ca="1">IF(AND(BU178&lt;&gt;0,BZ178&lt;&gt;0,BV178&lt;&gt;0,CA178&lt;&gt;0),$AJ178-CE178-CF178-CG178-CK178,)</f>
        <v>-330.9659277615865</v>
      </c>
      <c r="CI178" s="15">
        <f ca="1">IF(OR(BU178=0,BZ178=0,BV178=0,CA178=0),$AJ178-CE178-CF178-CG178-CK178,)</f>
        <v>0</v>
      </c>
      <c r="CJ178" s="15">
        <f ca="1">SUM(CE178:CI178)</f>
        <v>2471.2929890263822</v>
      </c>
      <c r="CK178" s="15">
        <f ca="1">IF($V178&lt;&gt;0,IF($V178&gt;0,$W178/$V178,-$W178/$V178))*$AE178</f>
        <v>39056.447010973665</v>
      </c>
      <c r="CL178" s="15">
        <f ca="1">SUM(CJ178:CK178)</f>
        <v>41527.740000000049</v>
      </c>
      <c r="CM178" s="16">
        <f ca="1">_xll.DBRW($B$3,$R$37,$R$38,$R$40,$R$41,$R$42,$Q178,CM$2,CM$4,CM$3)</f>
        <v>6.4688866714583944E-6</v>
      </c>
      <c r="CN178" s="16">
        <f ca="1">_xll.DBRW($B$3,$R$37,$R$38,$R$40,$R$41,$R$42,$Q178,CN$2,CN$4,CN$3)</f>
        <v>0</v>
      </c>
      <c r="CO178" s="17">
        <f ca="1">-(CM178-CN178)*100</f>
        <v>-6.4688866714583942E-4</v>
      </c>
      <c r="CP178" s="14">
        <f ca="1">$AA178-$AF178-DJ178</f>
        <v>-11.71</v>
      </c>
      <c r="CQ178" s="15">
        <f ca="1">_xll.DBRW($B$3,$R$37,$R$38,$R$40,$R$41,$R$42,$Q178,CQ$2,CQ$4,CQ$3)</f>
        <v>0</v>
      </c>
      <c r="CR178" s="15">
        <f ca="1">_xll.DBRW($B$3,$R$37,$R$38,$R$40,$R$41,$R$42,$Q178,CR$2,CR$4,CR$3)</f>
        <v>0</v>
      </c>
      <c r="CS178" s="15">
        <f ca="1">_xll.DBRW($B$3,$R$37,$R$38,$R$40,$R$41,$R$42,$Q178,CS$2,CS$4,CS$3)</f>
        <v>0</v>
      </c>
      <c r="CT178" s="15">
        <f ca="1">_xll.DBRW($B$3,$R$37,$R$38,$R$40,$R$41,$R$42,$Q178,CT$2,CT$4,CT$3)</f>
        <v>0</v>
      </c>
      <c r="CU178" s="15">
        <f ca="1">_xll.DBRW($B$3,$R$37,$R$38,$R$40,$R$41,$R$42,$Q178,CU$2,CU$4,CU$3)</f>
        <v>0</v>
      </c>
      <c r="CV178" s="15">
        <f ca="1">_xll.DBRW($B$3,$R$37,$R$38,$R$40,$R$41,$R$42,$Q178,CV$2,CV$4,CV$3)</f>
        <v>0</v>
      </c>
      <c r="CW178" s="15">
        <f ca="1">_xll.DBRW($B$3,$R$37,$R$38,$R$40,$R$41,$R$42,$Q178,CW$2,CW$4,CW$3)</f>
        <v>0</v>
      </c>
      <c r="CX178" s="15">
        <f ca="1">_xll.DBRW($B$3,$R$37,$R$38,$R$40,$R$41,$R$42,$Q178,CX$2,CX$4,CX$3)</f>
        <v>0</v>
      </c>
      <c r="CY178" s="15">
        <f ca="1">_xll.DBRW($B$3,$R$37,$R$38,$R$40,$R$41,$R$42,$Q178,CY$2,CY$4,CY$3)</f>
        <v>0</v>
      </c>
      <c r="CZ178" s="15">
        <f ca="1">_xll.DBRW($B$3,$R$37,$R$38,$R$40,$R$41,$R$42,$Q178,CZ$2,CZ$4,CZ$3)</f>
        <v>0</v>
      </c>
      <c r="DA178" s="15">
        <f ca="1">CQ178-CV178</f>
        <v>0</v>
      </c>
      <c r="DB178" s="15">
        <f ca="1">CR178-CW178</f>
        <v>0</v>
      </c>
      <c r="DC178" s="15">
        <f ca="1">CS178-CX178</f>
        <v>0</v>
      </c>
      <c r="DD178" s="15">
        <f ca="1">IF(AND(CT178&lt;&gt;0,CY178&lt;&gt;0),-1*DA178*CT178,0)</f>
        <v>0</v>
      </c>
      <c r="DE178" s="15">
        <f ca="1">IF(AND(CT178&lt;&gt;0,CY178&lt;&gt;0,CU178&lt;&gt;0,CZ178&lt;&gt;0),DB178/CW178*$AA178,)</f>
        <v>0</v>
      </c>
      <c r="DF178" s="15">
        <f ca="1">IF(AND(CU178&lt;&gt;0,CZ178&lt;&gt;0),DC178*CM178*CU178,)</f>
        <v>0</v>
      </c>
      <c r="DG178" s="15">
        <f ca="1">IF(AND(CT178&lt;&gt;0,CY178&lt;&gt;0,CU178&lt;&gt;0,CZ178&lt;&gt;0),$AK178-DD178-DE178-DF178-DJ178,)</f>
        <v>0</v>
      </c>
      <c r="DH178" s="15">
        <f ca="1">IF(OR(CT178=0,CY178=0,CU178=0,CZ178=0),$AK178-DD178-DE178-DF178-DJ178,)</f>
        <v>-11.71</v>
      </c>
      <c r="DI178" s="15">
        <f ca="1">SUM(DD178:DH178)</f>
        <v>-11.71</v>
      </c>
      <c r="DJ178" s="15">
        <f ca="1">IF($V178&lt;&gt;0,IF($V178&gt;0,$W178/$V178,-$W178/$V178))*$AF178</f>
        <v>0</v>
      </c>
      <c r="DK178" s="15">
        <f ca="1">SUM(DI178:DJ178)</f>
        <v>-11.71</v>
      </c>
      <c r="DL178" s="16">
        <f ca="1">_xll.DBRW($B$3,$R$37,$R$38,$R$40,$R$41,$R$42,$Q178,DL$2,DL$4,DL$3)</f>
        <v>6.1400562025270859E-3</v>
      </c>
      <c r="DM178" s="16">
        <f ca="1">_xll.DBRW($B$3,$R$37,$R$38,$R$40,$R$41,$R$42,$Q178,DM$2,DM$4,DM$3)</f>
        <v>5.6907342345467954E-3</v>
      </c>
      <c r="DN178" s="17">
        <f ca="1">-(DL178-DM178)*100</f>
        <v>-4.4932196798029046E-2</v>
      </c>
      <c r="DO178" s="14">
        <f ca="1">$AB178-$AG178-EI178</f>
        <v>-813.36410920041567</v>
      </c>
      <c r="DP178" s="15">
        <f ca="1">_xll.DBRW($B$3,$R$37,$R$38,$R$40,$R$41,$R$42,$Q178,DP$2,DP$4,DP$3)</f>
        <v>0</v>
      </c>
      <c r="DQ178" s="15">
        <f ca="1">_xll.DBRW($B$3,$R$37,$R$38,$R$40,$R$41,$R$42,$Q178,DQ$2,DQ$4,DQ$3)</f>
        <v>0</v>
      </c>
      <c r="DR178" s="15">
        <f ca="1">_xll.DBRW($B$3,$R$37,$R$38,$R$40,$R$41,$R$42,$Q178,DR$2,DR$4,DR$3)</f>
        <v>0</v>
      </c>
      <c r="DS178" s="15">
        <f ca="1">_xll.DBRW($B$3,$R$37,$R$38,$R$40,$R$41,$R$42,$Q178,DS$2,DS$4,DS$3)</f>
        <v>0</v>
      </c>
      <c r="DT178" s="15">
        <f ca="1">_xll.DBRW($B$3,$R$37,$R$38,$R$40,$R$41,$R$42,$Q178,DT$2,DT$4,DT$3)</f>
        <v>0</v>
      </c>
      <c r="DU178" s="15">
        <f ca="1">_xll.DBRW($B$3,$R$37,$R$38,$R$40,$R$41,$R$42,$Q178,DU$2,DU$4,DU$3)</f>
        <v>0</v>
      </c>
      <c r="DV178" s="15">
        <f ca="1">_xll.DBRW($B$3,$R$37,$R$38,$R$40,$R$41,$R$42,$Q178,DV$2,DV$4,DV$3)</f>
        <v>0</v>
      </c>
      <c r="DW178" s="15">
        <f ca="1">_xll.DBRW($B$3,$R$37,$R$38,$R$40,$R$41,$R$42,$Q178,DW$2,DW$4,DW$3)</f>
        <v>0</v>
      </c>
      <c r="DX178" s="15">
        <f ca="1">_xll.DBRW($B$3,$R$37,$R$38,$R$40,$R$41,$R$42,$Q178,DX$2,DX$4,DX$3)</f>
        <v>0</v>
      </c>
      <c r="DY178" s="15">
        <f ca="1">_xll.DBRW($B$3,$R$37,$R$38,$R$40,$R$41,$R$42,$Q178,DY$2,DY$4,DY$3)</f>
        <v>0</v>
      </c>
      <c r="DZ178" s="15">
        <f ca="1">DP178-DU178</f>
        <v>0</v>
      </c>
      <c r="EA178" s="15">
        <f ca="1">DQ178-DV178</f>
        <v>0</v>
      </c>
      <c r="EB178" s="15">
        <f ca="1">DR178-DW178</f>
        <v>0</v>
      </c>
      <c r="EC178" s="15">
        <f ca="1">IF(AND(DS178&lt;&gt;0,DX178&lt;&gt;0),-1*DZ178*DS178,0)</f>
        <v>0</v>
      </c>
      <c r="ED178" s="15">
        <f ca="1">IF(AND(DS178&lt;&gt;0,DX178&lt;&gt;0,DT178&lt;&gt;0,DY178&lt;&gt;0),EA178/DV178*$AB178,)</f>
        <v>0</v>
      </c>
      <c r="EE178" s="15">
        <f ca="1">IF(AND(DT178&lt;&gt;0,DY178&lt;&gt;0),EB178*DL178*DT178,)</f>
        <v>0</v>
      </c>
      <c r="EF178" s="15">
        <f ca="1">IF(AND(DS178&lt;&gt;0,DX178&lt;&gt;0,DT178&lt;&gt;0,DY178&lt;&gt;0),$AL178-EC178-ED178-EE178-EI178,)</f>
        <v>0</v>
      </c>
      <c r="EG178" s="15">
        <f ca="1">IF(OR(DS178=0,DX178=0,DT178=0,DY178=0),$AL178-EC178-ED178-EE178-EI178,)</f>
        <v>-813.36410920041567</v>
      </c>
      <c r="EH178" s="15">
        <f ca="1">SUM(EC178:EG178)</f>
        <v>-813.36410920041567</v>
      </c>
      <c r="EI178" s="15">
        <f ca="1">IF($V178&lt;&gt;0,IF($V178&gt;0,$W178/$V178,-$W178/$V178))*$AG178</f>
        <v>1510.9041092004184</v>
      </c>
      <c r="EJ178" s="15">
        <f ca="1">SUM(EH178:EI178)</f>
        <v>697.54000000000269</v>
      </c>
      <c r="EK178" s="16">
        <f ca="1">_xll.DBRW($B$3,$R$37,$R$38,$R$40,$R$41,$R$42,$Q178,EK$2,EK$4,EK$3)</f>
        <v>0.53977738853972923</v>
      </c>
      <c r="EL178" s="16">
        <f ca="1">_xll.DBRW($B$3,$R$37,$R$38,$R$40,$R$41,$R$42,$Q178,EL$2,EL$4,EL$3)</f>
        <v>0.33656863769696382</v>
      </c>
      <c r="EM178" s="17">
        <f ca="1">-(EK178-EL178)*100</f>
        <v>-20.32087508427654</v>
      </c>
      <c r="EN178" s="14">
        <f ca="1">$AC178-$AH178-FH178</f>
        <v>-367849.15136445174</v>
      </c>
      <c r="EO178" s="15">
        <f ca="1">_xll.DBRW($B$3,$R$37,$R$38,$R$40,$R$41,$R$42,$Q178,EO$2,EO$4,EO$3)</f>
        <v>34.556744495132349</v>
      </c>
      <c r="EP178" s="15">
        <f ca="1">_xll.DBRW($B$3,$R$37,$R$38,$R$40,$R$41,$R$42,$Q178,EP$2,EP$4,EP$3)</f>
        <v>1</v>
      </c>
      <c r="EQ178" s="15">
        <f ca="1">_xll.DBRW($B$3,$R$37,$R$38,$R$40,$R$41,$R$42,$Q178,EQ$2,EQ$4,EQ$3)</f>
        <v>64.020363262380101</v>
      </c>
      <c r="ER178" s="15">
        <f ca="1">_xll.DBRW($B$3,$R$37,$R$38,$R$40,$R$41,$R$42,$Q178,ER$2,ER$4,ER$3)</f>
        <v>28275.43</v>
      </c>
      <c r="ES178" s="15">
        <f ca="1">_xll.DBRW($B$3,$R$37,$R$38,$R$40,$R$41,$R$42,$Q178,ES$2,ES$4,ES$3)</f>
        <v>28275.43</v>
      </c>
      <c r="ET178" s="15">
        <f ca="1">_xll.DBRW($B$3,$R$37,$R$38,$R$40,$R$41,$R$42,$Q178,ET$2,ET$4,ET$3)</f>
        <v>21.678730550606129</v>
      </c>
      <c r="EU178" s="15">
        <f ca="1">_xll.DBRW($B$3,$R$37,$R$38,$R$40,$R$41,$R$42,$Q178,EU$2,EU$4,EU$3)</f>
        <v>1</v>
      </c>
      <c r="EV178" s="15">
        <f ca="1">_xll.DBRW($B$3,$R$37,$R$38,$R$40,$R$41,$R$42,$Q178,EV$2,EV$4,EV$3)</f>
        <v>64.411023852213475</v>
      </c>
      <c r="EW178" s="15">
        <f ca="1">_xll.DBRW($B$3,$R$37,$R$38,$R$40,$R$41,$R$42,$Q178,EW$2,EW$4,EW$3)</f>
        <v>32225.94</v>
      </c>
      <c r="EX178" s="15">
        <f ca="1">_xll.DBRW($B$3,$R$37,$R$38,$R$40,$R$41,$R$42,$Q178,EX$2,EX$4,EX$3)</f>
        <v>32225.94</v>
      </c>
      <c r="EY178" s="15">
        <f ca="1">EO178-ET178</f>
        <v>12.87801394452622</v>
      </c>
      <c r="EZ178" s="15">
        <f ca="1">EP178-EU178</f>
        <v>0</v>
      </c>
      <c r="FA178" s="15">
        <f ca="1">EQ178-EV178</f>
        <v>-0.39066058983337371</v>
      </c>
      <c r="FB178" s="15">
        <f ca="1">IF(AND(ER178&lt;&gt;0,EW178&lt;&gt;0),-1*EY178*ER178,0)</f>
        <v>-364131.38182747504</v>
      </c>
      <c r="FC178" s="15">
        <f ca="1">IF(AND(ER178&lt;&gt;0,EW178&lt;&gt;0,ES178&lt;&gt;0,EX178&lt;&gt;0),EZ178/EU178*$AC178,)</f>
        <v>0</v>
      </c>
      <c r="FD178" s="15">
        <f ca="1">IF(AND(ES178&lt;&gt;0,EX178&lt;&gt;0),FA178*EK178*ES178,)</f>
        <v>-5962.4329396630019</v>
      </c>
      <c r="FE178" s="15">
        <f ca="1">IF(AND(ER178&lt;&gt;0,EW178&lt;&gt;0,ES178&lt;&gt;0,EX178&lt;&gt;0),$AM178-FB178-FC178-FD178-FH178,)</f>
        <v>2244.6634026863321</v>
      </c>
      <c r="FF178" s="15">
        <f ca="1">IF(OR(ER178=0,EW178=0,ES178=0,EX178=0),$AM178-FB178-FC178-FD178-FH178,)</f>
        <v>0</v>
      </c>
      <c r="FG178" s="15">
        <f ca="1">SUM(FB178:FF178)</f>
        <v>-367849.15136445174</v>
      </c>
      <c r="FH178" s="15">
        <f ca="1">IF($V178&lt;&gt;0,IF($V178&gt;0,$W178/$V178,-$W178/$V178))*$AH178</f>
        <v>89359.811364451743</v>
      </c>
      <c r="FI178" s="15">
        <f ca="1">SUM(FG178:FH178)</f>
        <v>-278489.33999999997</v>
      </c>
      <c r="FJ178" s="20"/>
      <c r="FK178" s="85">
        <f ca="1">BL178+CK178+DJ178+EI178+FH178</f>
        <v>218081.29250544915</v>
      </c>
      <c r="FL178" s="21"/>
      <c r="FM178" s="22"/>
      <c r="FN178" s="104">
        <f ca="1">_xll.DBRW($B$3,$R$37,$R$38,$R$40,$R$41,$R$42,$Q178,FN$2,FN$4,FN$3)</f>
        <v>-75874.800000000105</v>
      </c>
      <c r="FO178" s="105">
        <f ca="1">IF(U178&lt;&gt;0,FN178/U178,0)</f>
        <v>-4.191507108621452E-2</v>
      </c>
      <c r="FP178" s="104">
        <f ca="1">_xll.DBRW($B$3,$R$37,$R$38,$R$40,$R$41,$R$42,$Q178,FP$2,FP$4,FP$3)</f>
        <v>370740.23000000033</v>
      </c>
      <c r="FQ178" s="105">
        <f ca="1">IF(V178&lt;&gt;0,FP178/V178,0)</f>
        <v>0.17860923825818317</v>
      </c>
      <c r="FR178" s="86">
        <f ca="1">FN178-FP178</f>
        <v>-446615.03000000044</v>
      </c>
      <c r="FS178" s="103">
        <f ca="1">(FO178-FQ178)*100</f>
        <v>-22.052430934439769</v>
      </c>
      <c r="FT178" s="23"/>
      <c r="FV178" s="37"/>
      <c r="FW178" s="37"/>
      <c r="FX178" s="37"/>
      <c r="FY178" s="37"/>
      <c r="FZ178" s="37"/>
      <c r="GA178" s="37"/>
      <c r="GB178" s="37"/>
      <c r="GC178" s="37"/>
      <c r="GD178" s="37"/>
      <c r="GE178" s="37"/>
      <c r="GF178" s="37"/>
      <c r="GG178" s="37"/>
      <c r="GH178" s="37"/>
    </row>
    <row r="179" spans="1:190" ht="15" hidden="1" customHeight="1" x14ac:dyDescent="0.25">
      <c r="A179">
        <f ca="1">IF(ROW()=ROW($A$60),0,1)</f>
        <v>1</v>
      </c>
      <c r="D179" s="30"/>
      <c r="E179" s="30"/>
      <c r="F179" s="30">
        <f ca="1">IF(A179&lt;&gt;0,IF((AO179+BN179+CM179+DL179+EK179)&lt;&gt;0,ROUND((1-(AO179+BN179+CM179+DL179+EK179))-FO179,5),"VERIF. ELIGIBILITE PMM"),"CHECK "&amp;D164)</f>
        <v>0</v>
      </c>
      <c r="G179" s="30"/>
      <c r="H179" s="30"/>
      <c r="I179" s="30"/>
      <c r="J179" s="30">
        <f ca="1">IF(A179&lt;&gt;0,IF((AP179+BO179+CN179+DM179+EL179)&lt;&gt;0,ROUND((1-(AP179+BO179+CN179+DM179+EL179))-FQ179,5),"VERIF. ELIGIBILITE PMM"),"CHECK "&amp;D165)</f>
        <v>0</v>
      </c>
      <c r="K179" s="30">
        <f ca="1">IF(A179&lt;&gt;0,ROUND(W179+AR179+BQ179+CP179+DO179+EN179+FK179-FR179,5),"CHECK ")</f>
        <v>0</v>
      </c>
      <c r="L179" s="4"/>
      <c r="M179" s="9"/>
      <c r="N179" s="10"/>
      <c r="O179" s="9"/>
      <c r="P179" s="11"/>
      <c r="Q179" s="130" t="s">
        <v>132</v>
      </c>
      <c r="R179" s="130"/>
      <c r="S179" s="12"/>
      <c r="T179" s="13"/>
      <c r="U179" s="84">
        <f ca="1">_xll.DBRW($B$3,$R$37,$R$38,$R$40,$R$41,$R$42,$Q179,U$2,U$4,U$3)</f>
        <v>7395778.629999998</v>
      </c>
      <c r="V179" s="84">
        <f ca="1">_xll.DBRW($B$3,$R$37,$R$38,$R$40,$R$41,$R$42,$Q179,V$2,V$4,V$3)</f>
        <v>7659406.133333331</v>
      </c>
      <c r="W179" s="85">
        <f ca="1">U179-V179</f>
        <v>-263627.50333333295</v>
      </c>
      <c r="X179" s="106">
        <f ca="1">IF(V179&lt;&gt;0,W179/V179,0)</f>
        <v>-3.4418791580464701E-2</v>
      </c>
      <c r="Y179" s="15">
        <f ca="1">_xll.DBRW($B$3,$R$37,$R$38,$R$40,$R$41,$R$42,$Q179,Y$2,Y$4,Y$3)</f>
        <v>-3526901.6499999994</v>
      </c>
      <c r="Z179" s="15">
        <f ca="1">_xll.DBRW($B$3,$R$37,$R$38,$R$40,$R$41,$R$42,$Q179,Z$2,Z$4,Z$3)</f>
        <v>-468125.82999999996</v>
      </c>
      <c r="AA179" s="15">
        <f ca="1">_xll.DBRW($B$3,$R$37,$R$38,$R$40,$R$41,$R$42,$Q179,AA$2,AA$4,AA$3)</f>
        <v>-545952.66999999993</v>
      </c>
      <c r="AB179" s="15">
        <f ca="1">_xll.DBRW($B$3,$R$37,$R$38,$R$40,$R$41,$R$42,$Q179,AB$2,AB$4,AB$3)</f>
        <v>-458187.10000000003</v>
      </c>
      <c r="AC179" s="15">
        <f ca="1">_xll.DBRW($B$3,$R$37,$R$38,$R$40,$R$41,$R$42,$Q179,AC$2,AC$4,AC$3)</f>
        <v>-1613121.6899999992</v>
      </c>
      <c r="AD179" s="15">
        <f ca="1">_xll.DBRW($B$3,$R$37,$R$38,$R$40,$R$41,$R$42,$Q179,AD$2,AD$4,AD$3)</f>
        <v>-3225584.926666664</v>
      </c>
      <c r="AE179" s="15">
        <f ca="1">_xll.DBRW($B$3,$R$37,$R$38,$R$40,$R$41,$R$42,$Q179,AE$2,AE$4,AE$3)</f>
        <v>-509021.38653333305</v>
      </c>
      <c r="AF179" s="15">
        <f ca="1">_xll.DBRW($B$3,$R$37,$R$38,$R$40,$R$41,$R$42,$Q179,AF$2,AF$4,AF$3)</f>
        <v>-507312.62415000005</v>
      </c>
      <c r="AG179" s="15">
        <f ca="1">_xll.DBRW($B$3,$R$37,$R$38,$R$40,$R$41,$R$42,$Q179,AG$2,AG$4,AG$3)</f>
        <v>-484041.09640000004</v>
      </c>
      <c r="AH179" s="15">
        <f ca="1">_xll.DBRW($B$3,$R$37,$R$38,$R$40,$R$41,$R$42,$Q179,AH$2,AH$4,AH$3)</f>
        <v>-1653365.5556800007</v>
      </c>
      <c r="AI179" s="15">
        <f ca="1">Y179-AD179</f>
        <v>-301316.72333333548</v>
      </c>
      <c r="AJ179" s="15">
        <f ca="1">Z179-AE179</f>
        <v>40895.556533333089</v>
      </c>
      <c r="AK179" s="15">
        <f ca="1">AA179-AF179</f>
        <v>-38640.045849999879</v>
      </c>
      <c r="AL179" s="15">
        <f ca="1">AB179-AG179</f>
        <v>25853.996400000004</v>
      </c>
      <c r="AM179" s="15">
        <f ca="1">AC179-AH179</f>
        <v>40243.865680001443</v>
      </c>
      <c r="AN179" s="20"/>
      <c r="AO179" s="16">
        <f ca="1">_xll.DBRW($B$3,$R$37,$R$38,$R$40,$R$41,$R$42,$Q179,AO$2,AO$4,AO$3)</f>
        <v>0.47688037006591688</v>
      </c>
      <c r="AP179" s="16">
        <f ca="1">_xll.DBRW($B$3,$R$37,$R$38,$R$40,$R$41,$R$42,$Q179,AP$2,AP$4,AP$3)</f>
        <v>0.42112728722258108</v>
      </c>
      <c r="AQ179" s="17">
        <f ca="1">-(AO179-AP179)*100</f>
        <v>-5.5753082843335804</v>
      </c>
      <c r="AR179" s="14">
        <f ca="1">$Y179-$AD179-BL179</f>
        <v>-412337.45864936389</v>
      </c>
      <c r="AS179" s="18">
        <f ca="1">_xll.DBRW($B$3,$R$37,$R$38,$R$40,$R$41,$R$42,$Q179,AS$2,AS$4,AS$3)</f>
        <v>33.42749575865566</v>
      </c>
      <c r="AT179" s="19">
        <f ca="1">_xll.DBRW($B$3,$R$37,$R$38,$R$40,$R$41,$R$42,$Q179,AT$2,AT$4,AT$3)</f>
        <v>9.1515144681341962E-2</v>
      </c>
      <c r="AU179" s="18">
        <f ca="1">_xll.DBRW($B$3,$R$37,$R$38,$R$40,$R$41,$R$42,$Q179,AU$2,AU$4,AU$3)</f>
        <v>6.4148627259819255</v>
      </c>
      <c r="AV179" s="15">
        <f ca="1">_xll.DBRW($B$3,$R$37,$R$38,$R$40,$R$41,$R$42,$Q179,AV$2,AV$4,AV$3)</f>
        <v>105509</v>
      </c>
      <c r="AW179" s="15">
        <f ca="1">_xll.DBRW($B$3,$R$37,$R$38,$R$40,$R$41,$R$42,$Q179,AW$2,AW$4,AW$3)</f>
        <v>1152913</v>
      </c>
      <c r="AX179" s="18">
        <f ca="1">_xll.DBRW($B$3,$R$37,$R$38,$R$40,$R$41,$R$42,$Q179,AX$2,AX$4,AX$3)</f>
        <v>29.616171727098994</v>
      </c>
      <c r="AY179" s="19">
        <f ca="1">_xll.DBRW($B$3,$R$37,$R$38,$R$40,$R$41,$R$42,$Q179,AY$2,AY$4,AY$3)</f>
        <v>9.8106172657126858E-2</v>
      </c>
      <c r="AZ179" s="18">
        <f ca="1">_xll.DBRW($B$3,$R$37,$R$38,$R$40,$R$41,$R$42,$Q179,AZ$2,AZ$4,AZ$3)</f>
        <v>6.8994086706288762</v>
      </c>
      <c r="BA179" s="15">
        <f ca="1">_xll.DBRW($B$3,$R$37,$R$38,$R$40,$R$41,$R$42,$Q179,BA$2,BA$4,BA$3)</f>
        <v>108912.96000000001</v>
      </c>
      <c r="BB179" s="15">
        <f ca="1">_xll.DBRW($B$3,$R$37,$R$38,$R$40,$R$41,$R$42,$Q179,BB$2,BB$4,BB$3)</f>
        <v>1110154</v>
      </c>
      <c r="BC179" s="18">
        <f ca="1">AS179-AX179</f>
        <v>3.8113240315566657</v>
      </c>
      <c r="BD179" s="18">
        <f ca="1">AT179-AY179</f>
        <v>-6.5910279757848966E-3</v>
      </c>
      <c r="BE179" s="18">
        <f ca="1">AU179-AZ179</f>
        <v>-0.48454594464695067</v>
      </c>
      <c r="BF179" s="15">
        <f ca="1">IF(AND(AV179&lt;&gt;0,BA179&lt;&gt;0),-1*BC179*AV179,0)</f>
        <v>-402128.98724551225</v>
      </c>
      <c r="BG179" s="15">
        <f ca="1">IF(AND(AV179&lt;&gt;0,BA179&lt;&gt;0,AW179&lt;&gt;0,BB179&lt;&gt;0),BD179/AY179*$Y179,)</f>
        <v>236946.43072291155</v>
      </c>
      <c r="BH179" s="15">
        <f ca="1">IF(AND(AW179&lt;&gt;0,BB179&lt;&gt;0),BE179*AO179*AW179,)</f>
        <v>-266404.12502584764</v>
      </c>
      <c r="BI179" s="15">
        <f ca="1">IF(AND(AV179&lt;&gt;0,BA179&lt;&gt;0,AW179&lt;&gt;0,BB179&lt;&gt;0),$AI179-BF179-BG179-BH179-BL179,)</f>
        <v>19249.222899084431</v>
      </c>
      <c r="BJ179" s="15">
        <f ca="1">IF(OR(AV179=0,BA179=0,AW179=0,BB179=0),$AI179-BF179-BG179-BH179-BL179,)</f>
        <v>0</v>
      </c>
      <c r="BK179" s="15">
        <f ca="1">SUM(BF179:BJ179)</f>
        <v>-412337.45864936389</v>
      </c>
      <c r="BL179" s="15">
        <f ca="1">IF($V179&lt;&gt;0,IF($V179&gt;0,$W179/$V179,-$W179/$V179))*$AD179</f>
        <v>111020.73531602843</v>
      </c>
      <c r="BM179" s="15">
        <f ca="1">SUM(BK179:BL179)</f>
        <v>-301316.72333333548</v>
      </c>
      <c r="BN179" s="16">
        <f ca="1">_xll.DBRW($B$3,$R$37,$R$38,$R$40,$R$41,$R$42,$Q179,BN$2,BN$4,BN$3)</f>
        <v>6.3296355045175279E-2</v>
      </c>
      <c r="BO179" s="16">
        <f ca="1">_xll.DBRW($B$3,$R$37,$R$38,$R$40,$R$41,$R$42,$Q179,BO$2,BO$4,BO$3)</f>
        <v>6.6457030437137798E-2</v>
      </c>
      <c r="BP179" s="17">
        <f ca="1">-(BN179-BO179)*100</f>
        <v>0.31606753919625197</v>
      </c>
      <c r="BQ179" s="14">
        <f ca="1">$Z179-$AE179-CK179</f>
        <v>23375.655520243137</v>
      </c>
      <c r="BR179" s="15">
        <f ca="1">_xll.DBRW($B$3,$R$37,$R$38,$R$40,$R$41,$R$42,$Q179,BR$2,BR$4,BR$3)</f>
        <v>0.40603742866981291</v>
      </c>
      <c r="BS179" s="15">
        <f ca="1">_xll.DBRW($B$3,$R$37,$R$38,$R$40,$R$41,$R$42,$Q179,BS$2,BS$4,BS$3)</f>
        <v>1</v>
      </c>
      <c r="BT179" s="15">
        <f ca="1">_xll.DBRW($B$3,$R$37,$R$38,$R$40,$R$41,$R$42,$Q179,BT$2,BT$4,BT$3)</f>
        <v>6.4148627259819255</v>
      </c>
      <c r="BU179" s="15">
        <f ca="1">_xll.DBRW($B$3,$R$37,$R$38,$R$40,$R$41,$R$42,$Q179,BU$2,BU$4,BU$3)</f>
        <v>1152913</v>
      </c>
      <c r="BV179" s="15">
        <f ca="1">_xll.DBRW($B$3,$R$37,$R$38,$R$40,$R$41,$R$42,$Q179,BV$2,BV$4,BV$3)</f>
        <v>1152913</v>
      </c>
      <c r="BW179" s="15">
        <f ca="1">_xll.DBRW($B$3,$R$37,$R$38,$R$40,$R$41,$R$42,$Q179,BW$2,BW$4,BW$3)</f>
        <v>0.45851421202223563</v>
      </c>
      <c r="BX179" s="15">
        <f ca="1">_xll.DBRW($B$3,$R$37,$R$38,$R$40,$R$41,$R$42,$Q179,BX$2,BX$4,BX$3)</f>
        <v>1</v>
      </c>
      <c r="BY179" s="15">
        <f ca="1">_xll.DBRW($B$3,$R$37,$R$38,$R$40,$R$41,$R$42,$Q179,BY$2,BY$4,BY$3)</f>
        <v>6.8994086706288762</v>
      </c>
      <c r="BZ179" s="15">
        <f ca="1">_xll.DBRW($B$3,$R$37,$R$38,$R$40,$R$41,$R$42,$Q179,BZ$2,BZ$4,BZ$3)</f>
        <v>1110154</v>
      </c>
      <c r="CA179" s="15">
        <f ca="1">_xll.DBRW($B$3,$R$37,$R$38,$R$40,$R$41,$R$42,$Q179,CA$2,CA$4,CA$3)</f>
        <v>1110154</v>
      </c>
      <c r="CB179" s="15">
        <f ca="1">BR179-BW179</f>
        <v>-5.2476783352422729E-2</v>
      </c>
      <c r="CC179" s="15">
        <f ca="1">BS179-BX179</f>
        <v>0</v>
      </c>
      <c r="CD179" s="15">
        <f ca="1">BT179-BY179</f>
        <v>-0.48454594464695067</v>
      </c>
      <c r="CE179" s="15">
        <f ca="1">IF(AND(BU179&lt;&gt;0,BZ179&lt;&gt;0),-1*CB179*BU179,0)</f>
        <v>60501.165725191742</v>
      </c>
      <c r="CF179" s="15">
        <f ca="1">IF(AND(BU179&lt;&gt;0,BZ179&lt;&gt;0,BV179&lt;&gt;0,CA179&lt;&gt;0),CC179/BX179*$Z179,)</f>
        <v>0</v>
      </c>
      <c r="CG179" s="15">
        <f ca="1">IF(AND(BV179&lt;&gt;0,CA179&lt;&gt;0),CD179*BN179*BV179,)</f>
        <v>-35359.832657411564</v>
      </c>
      <c r="CH179" s="15">
        <f ca="1">IF(AND(BU179&lt;&gt;0,BZ179&lt;&gt;0,BV179&lt;&gt;0,CA179&lt;&gt;0),$AJ179-CE179-CF179-CG179-CK179,)</f>
        <v>-1765.6775475370414</v>
      </c>
      <c r="CI179" s="15">
        <f ca="1">IF(OR(BU179=0,BZ179=0,BV179=0,CA179=0),$AJ179-CE179-CF179-CG179-CK179,)</f>
        <v>0</v>
      </c>
      <c r="CJ179" s="15">
        <f ca="1">SUM(CE179:CI179)</f>
        <v>23375.655520243137</v>
      </c>
      <c r="CK179" s="15">
        <f ca="1">IF($V179&lt;&gt;0,IF($V179&gt;0,$W179/$V179,-$W179/$V179))*$AE179</f>
        <v>17519.901013089951</v>
      </c>
      <c r="CL179" s="15">
        <f ca="1">SUM(CJ179:CK179)</f>
        <v>40895.556533333089</v>
      </c>
      <c r="CM179" s="16">
        <f ca="1">_xll.DBRW($B$3,$R$37,$R$38,$R$40,$R$41,$R$42,$Q179,CM$2,CM$4,CM$3)</f>
        <v>7.3819498569821299E-2</v>
      </c>
      <c r="CN179" s="16">
        <f ca="1">_xll.DBRW($B$3,$R$37,$R$38,$R$40,$R$41,$R$42,$Q179,CN$2,CN$4,CN$3)</f>
        <v>6.6233937111939048E-2</v>
      </c>
      <c r="CO179" s="17">
        <f ca="1">-(CM179-CN179)*100</f>
        <v>-0.75855614578822506</v>
      </c>
      <c r="CP179" s="14">
        <f ca="1">$AA179-$AF179-DJ179</f>
        <v>-56101.13332675735</v>
      </c>
      <c r="CQ179" s="15">
        <f ca="1">_xll.DBRW($B$3,$R$37,$R$38,$R$40,$R$41,$R$42,$Q179,CQ$2,CQ$4,CQ$3)</f>
        <v>2.7855772652698958</v>
      </c>
      <c r="CR179" s="15">
        <f ca="1">_xll.DBRW($B$3,$R$37,$R$38,$R$40,$R$41,$R$42,$Q179,CR$2,CR$4,CR$3)</f>
        <v>0.16999777953757136</v>
      </c>
      <c r="CS179" s="15">
        <f ca="1">_xll.DBRW($B$3,$R$37,$R$38,$R$40,$R$41,$R$42,$Q179,CS$2,CS$4,CS$3)</f>
        <v>6.4148627259819255</v>
      </c>
      <c r="CT179" s="15">
        <f ca="1">_xll.DBRW($B$3,$R$37,$R$38,$R$40,$R$41,$R$42,$Q179,CT$2,CT$4,CT$3)</f>
        <v>195992.65000000002</v>
      </c>
      <c r="CU179" s="15">
        <f ca="1">_xll.DBRW($B$3,$R$37,$R$38,$R$40,$R$41,$R$42,$Q179,CU$2,CU$4,CU$3)</f>
        <v>1152913</v>
      </c>
      <c r="CV179" s="15">
        <f ca="1">_xll.DBRW($B$3,$R$37,$R$38,$R$40,$R$41,$R$42,$Q179,CV$2,CV$4,CV$3)</f>
        <v>1.0154999999999998</v>
      </c>
      <c r="CW179" s="15">
        <f ca="1">_xll.DBRW($B$3,$R$37,$R$38,$R$40,$R$41,$R$42,$Q179,CW$2,CW$4,CW$3)</f>
        <v>0.45</v>
      </c>
      <c r="CX179" s="15">
        <f ca="1">_xll.DBRW($B$3,$R$37,$R$38,$R$40,$R$41,$R$42,$Q179,CX$2,CX$4,CX$3)</f>
        <v>6.8994086706288762</v>
      </c>
      <c r="CY179" s="15">
        <f ca="1">_xll.DBRW($B$3,$R$37,$R$38,$R$40,$R$41,$R$42,$Q179,CY$2,CY$4,CY$3)</f>
        <v>499569.3</v>
      </c>
      <c r="CZ179" s="15">
        <f ca="1">_xll.DBRW($B$3,$R$37,$R$38,$R$40,$R$41,$R$42,$Q179,CZ$2,CZ$4,CZ$3)</f>
        <v>1110154</v>
      </c>
      <c r="DA179" s="15">
        <f ca="1">CQ179-CV179</f>
        <v>1.7700772652698959</v>
      </c>
      <c r="DB179" s="15">
        <f ca="1">CR179-CW179</f>
        <v>-0.28000222046242862</v>
      </c>
      <c r="DC179" s="15">
        <f ca="1">CS179-CX179</f>
        <v>-0.48454594464695067</v>
      </c>
      <c r="DD179" s="15">
        <f ca="1">IF(AND(CT179&lt;&gt;0,CY179&lt;&gt;0),-1*DA179*CT179,0)</f>
        <v>-346922.13392499991</v>
      </c>
      <c r="DE179" s="15">
        <f ca="1">IF(AND(CT179&lt;&gt;0,CY179&lt;&gt;0,CU179&lt;&gt;0,CZ179&lt;&gt;0),DB179/CW179*$AA179,)</f>
        <v>339706.57748309226</v>
      </c>
      <c r="DF179" s="15">
        <f ca="1">IF(AND(CU179&lt;&gt;0,CZ179&lt;&gt;0),DC179*CM179*CU179,)</f>
        <v>-41238.474386399561</v>
      </c>
      <c r="DG179" s="15">
        <f ca="1">IF(AND(CT179&lt;&gt;0,CY179&lt;&gt;0,CU179&lt;&gt;0,CZ179&lt;&gt;0),$AK179-DD179-DE179-DF179-DJ179,)</f>
        <v>-7647.1024984501382</v>
      </c>
      <c r="DH179" s="15">
        <f ca="1">IF(OR(CT179=0,CY179=0,CU179=0,CZ179=0),$AK179-DD179-DE179-DF179-DJ179,)</f>
        <v>0</v>
      </c>
      <c r="DI179" s="15">
        <f ca="1">SUM(DD179:DH179)</f>
        <v>-56101.13332675735</v>
      </c>
      <c r="DJ179" s="15">
        <f ca="1">IF($V179&lt;&gt;0,IF($V179&gt;0,$W179/$V179,-$W179/$V179))*$AF179</f>
        <v>17461.087476757475</v>
      </c>
      <c r="DK179" s="15">
        <f ca="1">SUM(DI179:DJ179)</f>
        <v>-38640.045849999879</v>
      </c>
      <c r="DL179" s="16">
        <f ca="1">_xll.DBRW($B$3,$R$37,$R$38,$R$40,$R$41,$R$42,$Q179,DL$2,DL$4,DL$3)</f>
        <v>6.1952516823776269E-2</v>
      </c>
      <c r="DM179" s="16">
        <f ca="1">_xll.DBRW($B$3,$R$37,$R$38,$R$40,$R$41,$R$42,$Q179,DM$2,DM$4,DM$3)</f>
        <v>6.3195643105211349E-2</v>
      </c>
      <c r="DN179" s="17">
        <f ca="1">-(DL179-DM179)*100</f>
        <v>0.12431262814350807</v>
      </c>
      <c r="DO179" s="14">
        <f ca="1">$AB179-$AG179-EI179</f>
        <v>9193.8867866287801</v>
      </c>
      <c r="DP179" s="15">
        <f ca="1">_xll.DBRW($B$3,$R$37,$R$38,$R$40,$R$41,$R$42,$Q179,DP$2,DP$4,DP$3)</f>
        <v>0.48625211321864026</v>
      </c>
      <c r="DQ179" s="15">
        <f ca="1">_xll.DBRW($B$3,$R$37,$R$38,$R$40,$R$41,$R$42,$Q179,DQ$2,DQ$4,DQ$3)</f>
        <v>0.81730624947415809</v>
      </c>
      <c r="DR179" s="15">
        <f ca="1">_xll.DBRW($B$3,$R$37,$R$38,$R$40,$R$41,$R$42,$Q179,DR$2,DR$4,DR$3)</f>
        <v>6.4148627259819255</v>
      </c>
      <c r="DS179" s="15">
        <f ca="1">_xll.DBRW($B$3,$R$37,$R$38,$R$40,$R$41,$R$42,$Q179,DS$2,DS$4,DS$3)</f>
        <v>942283</v>
      </c>
      <c r="DT179" s="15">
        <f ca="1">_xll.DBRW($B$3,$R$37,$R$38,$R$40,$R$41,$R$42,$Q179,DT$2,DT$4,DT$3)</f>
        <v>1152913</v>
      </c>
      <c r="DU179" s="15">
        <f ca="1">_xll.DBRW($B$3,$R$37,$R$38,$R$40,$R$41,$R$42,$Q179,DU$2,DU$4,DU$3)</f>
        <v>0.49236001114836264</v>
      </c>
      <c r="DV179" s="15">
        <f ca="1">_xll.DBRW($B$3,$R$37,$R$38,$R$40,$R$41,$R$42,$Q179,DV$2,DV$4,DV$3)</f>
        <v>0.88555641829872256</v>
      </c>
      <c r="DW179" s="15">
        <f ca="1">_xll.DBRW($B$3,$R$37,$R$38,$R$40,$R$41,$R$42,$Q179,DW$2,DW$4,DW$3)</f>
        <v>6.8994086706288762</v>
      </c>
      <c r="DX179" s="15">
        <f ca="1">_xll.DBRW($B$3,$R$37,$R$38,$R$40,$R$41,$R$42,$Q179,DX$2,DX$4,DX$3)</f>
        <v>983104</v>
      </c>
      <c r="DY179" s="15">
        <f ca="1">_xll.DBRW($B$3,$R$37,$R$38,$R$40,$R$41,$R$42,$Q179,DY$2,DY$4,DY$3)</f>
        <v>1110154</v>
      </c>
      <c r="DZ179" s="15">
        <f ca="1">DP179-DU179</f>
        <v>-6.1078979297223834E-3</v>
      </c>
      <c r="EA179" s="15">
        <f ca="1">DQ179-DV179</f>
        <v>-6.8250168824564472E-2</v>
      </c>
      <c r="EB179" s="15">
        <f ca="1">DR179-DW179</f>
        <v>-0.48454594464695067</v>
      </c>
      <c r="EC179" s="15">
        <f ca="1">IF(AND(DS179&lt;&gt;0,DX179&lt;&gt;0),-1*DZ179*DS179,0)</f>
        <v>5755.3683849125964</v>
      </c>
      <c r="ED179" s="15">
        <f ca="1">IF(AND(DS179&lt;&gt;0,DX179&lt;&gt;0,DT179&lt;&gt;0,DY179&lt;&gt;0),EA179/DV179*$AB179,)</f>
        <v>35312.653470813559</v>
      </c>
      <c r="EE179" s="15">
        <f ca="1">IF(AND(DT179&lt;&gt;0,DY179&lt;&gt;0),EB179*DL179*DT179,)</f>
        <v>-34609.111788992064</v>
      </c>
      <c r="EF179" s="15">
        <f ca="1">IF(AND(DS179&lt;&gt;0,DX179&lt;&gt;0,DT179&lt;&gt;0,DY179&lt;&gt;0),$AL179-EC179-ED179-EE179-EI179,)</f>
        <v>2734.9767198946902</v>
      </c>
      <c r="EG179" s="15">
        <f ca="1">IF(OR(DS179=0,DX179=0,DT179=0,DY179=0),$AL179-EC179-ED179-EE179-EI179,)</f>
        <v>0</v>
      </c>
      <c r="EH179" s="15">
        <f ca="1">SUM(EC179:EG179)</f>
        <v>9193.8867866287801</v>
      </c>
      <c r="EI179" s="15">
        <f ca="1">IF($V179&lt;&gt;0,IF($V179&gt;0,$W179/$V179,-$W179/$V179))*$AG179</f>
        <v>16660.109613371224</v>
      </c>
      <c r="EJ179" s="15">
        <f ca="1">SUM(EH179:EI179)</f>
        <v>25853.996400000004</v>
      </c>
      <c r="EK179" s="16">
        <f ca="1">_xll.DBRW($B$3,$R$37,$R$38,$R$40,$R$41,$R$42,$Q179,EK$2,EK$4,EK$3)</f>
        <v>0.21811384178760901</v>
      </c>
      <c r="EL179" s="16">
        <f ca="1">_xll.DBRW($B$3,$R$37,$R$38,$R$40,$R$41,$R$42,$Q179,EL$2,EL$4,EL$3)</f>
        <v>0.21586080263907681</v>
      </c>
      <c r="EM179" s="17">
        <f ca="1">-(EK179-EL179)*100</f>
        <v>-0.22530391485321988</v>
      </c>
      <c r="EN179" s="14">
        <f ca="1">$AC179-$AH179-FH179</f>
        <v>-16662.978787267704</v>
      </c>
      <c r="EO179" s="15">
        <f ca="1">_xll.DBRW($B$3,$R$37,$R$38,$R$40,$R$41,$R$42,$Q179,EO$2,EO$4,EO$3)</f>
        <v>1.3991703537040521</v>
      </c>
      <c r="EP179" s="15">
        <f ca="1">_xll.DBRW($B$3,$R$37,$R$38,$R$40,$R$41,$R$42,$Q179,EP$2,EP$4,EP$3)</f>
        <v>1</v>
      </c>
      <c r="EQ179" s="15">
        <f ca="1">_xll.DBRW($B$3,$R$37,$R$38,$R$40,$R$41,$R$42,$Q179,EQ$2,EQ$4,EQ$3)</f>
        <v>6.4148627259819255</v>
      </c>
      <c r="ER179" s="15">
        <f ca="1">_xll.DBRW($B$3,$R$37,$R$38,$R$40,$R$41,$R$42,$Q179,ER$2,ER$4,ER$3)</f>
        <v>1152913</v>
      </c>
      <c r="ES179" s="15">
        <f ca="1">_xll.DBRW($B$3,$R$37,$R$38,$R$40,$R$41,$R$42,$Q179,ES$2,ES$4,ES$3)</f>
        <v>1152913</v>
      </c>
      <c r="ET179" s="15">
        <f ca="1">_xll.DBRW($B$3,$R$37,$R$38,$R$40,$R$41,$R$42,$Q179,ET$2,ET$4,ET$3)</f>
        <v>1.4893118933769551</v>
      </c>
      <c r="EU179" s="15">
        <f ca="1">_xll.DBRW($B$3,$R$37,$R$38,$R$40,$R$41,$R$42,$Q179,EU$2,EU$4,EU$3)</f>
        <v>1</v>
      </c>
      <c r="EV179" s="15">
        <f ca="1">_xll.DBRW($B$3,$R$37,$R$38,$R$40,$R$41,$R$42,$Q179,EV$2,EV$4,EV$3)</f>
        <v>6.8994086706288762</v>
      </c>
      <c r="EW179" s="15">
        <f ca="1">_xll.DBRW($B$3,$R$37,$R$38,$R$40,$R$41,$R$42,$Q179,EW$2,EW$4,EW$3)</f>
        <v>1110154</v>
      </c>
      <c r="EX179" s="15">
        <f ca="1">_xll.DBRW($B$3,$R$37,$R$38,$R$40,$R$41,$R$42,$Q179,EX$2,EX$4,EX$3)</f>
        <v>1110154</v>
      </c>
      <c r="EY179" s="15">
        <f ca="1">EO179-ET179</f>
        <v>-9.0141539672903059E-2</v>
      </c>
      <c r="EZ179" s="15">
        <f ca="1">EP179-EU179</f>
        <v>0</v>
      </c>
      <c r="FA179" s="15">
        <f ca="1">EQ179-EV179</f>
        <v>-0.48454594464695067</v>
      </c>
      <c r="FB179" s="15">
        <f ca="1">IF(AND(ER179&lt;&gt;0,EW179&lt;&gt;0),-1*EY179*ER179,0)</f>
        <v>103925.35292890569</v>
      </c>
      <c r="FC179" s="15">
        <f ca="1">IF(AND(ER179&lt;&gt;0,EW179&lt;&gt;0,ES179&lt;&gt;0,EX179&lt;&gt;0),EZ179/EU179*$AC179,)</f>
        <v>0</v>
      </c>
      <c r="FD179" s="15">
        <f ca="1">IF(AND(ES179&lt;&gt;0,EX179&lt;&gt;0),FA179*EK179*ES179,)</f>
        <v>-121846.96797107076</v>
      </c>
      <c r="FE179" s="15">
        <f ca="1">IF(AND(ER179&lt;&gt;0,EW179&lt;&gt;0,ES179&lt;&gt;0,EX179&lt;&gt;0),$AM179-FB179-FC179-FD179-FH179,)</f>
        <v>1258.636254897363</v>
      </c>
      <c r="FF179" s="15">
        <f ca="1">IF(OR(ER179=0,EW179=0,ES179=0,EX179=0),$AM179-FB179-FC179-FD179-FH179,)</f>
        <v>0</v>
      </c>
      <c r="FG179" s="15">
        <f ca="1">SUM(FB179:FF179)</f>
        <v>-16662.978787267704</v>
      </c>
      <c r="FH179" s="15">
        <f ca="1">IF($V179&lt;&gt;0,IF($V179&gt;0,$W179/$V179,-$W179/$V179))*$AH179</f>
        <v>56906.844467269148</v>
      </c>
      <c r="FI179" s="15">
        <f ca="1">SUM(FG179:FH179)</f>
        <v>40243.865680001443</v>
      </c>
      <c r="FJ179" s="20"/>
      <c r="FK179" s="85">
        <f ca="1">BL179+CK179+DJ179+EI179+FH179</f>
        <v>219568.67788651623</v>
      </c>
      <c r="FL179" s="21"/>
      <c r="FM179" s="22"/>
      <c r="FN179" s="104">
        <f ca="1">_xll.DBRW($B$3,$R$37,$R$38,$R$40,$R$41,$R$42,$Q179,FN$2,FN$4,FN$3)</f>
        <v>783489.69000000064</v>
      </c>
      <c r="FO179" s="105">
        <f ca="1">IF(U179&lt;&gt;0,FN179/U179,0)</f>
        <v>0.10593741770770129</v>
      </c>
      <c r="FP179" s="104">
        <f ca="1">_xll.DBRW($B$3,$R$37,$R$38,$R$40,$R$41,$R$42,$Q179,FP$2,FP$4,FP$3)</f>
        <v>1280080.5439033313</v>
      </c>
      <c r="FQ179" s="105">
        <f ca="1">IF(V179&lt;&gt;0,FP179/V179,0)</f>
        <v>0.16712529948405377</v>
      </c>
      <c r="FR179" s="86">
        <f ca="1">FN179-FP179</f>
        <v>-496590.85390333063</v>
      </c>
      <c r="FS179" s="103">
        <f ca="1">(FO179-FQ179)*100</f>
        <v>-6.1187881776352482</v>
      </c>
      <c r="FT179" s="23"/>
      <c r="FV179" s="37"/>
      <c r="FW179" s="37"/>
      <c r="FX179" s="37"/>
      <c r="FY179" s="37"/>
      <c r="FZ179" s="37"/>
      <c r="GA179" s="37"/>
      <c r="GB179" s="37"/>
      <c r="GC179" s="37"/>
      <c r="GD179" s="37"/>
      <c r="GE179" s="37"/>
      <c r="GF179" s="37"/>
      <c r="GG179" s="37"/>
      <c r="GH179" s="37"/>
    </row>
    <row r="180" spans="1:190" ht="15" hidden="1" customHeight="1" x14ac:dyDescent="0.25">
      <c r="A180">
        <f ca="1">IF(ROW()=ROW($A$60),0,1)</f>
        <v>1</v>
      </c>
      <c r="D180" s="30"/>
      <c r="E180" s="30"/>
      <c r="F180" s="30">
        <f ca="1">IF(A180&lt;&gt;0,IF((AO180+BN180+CM180+DL180+EK180)&lt;&gt;0,ROUND((1-(AO180+BN180+CM180+DL180+EK180))-FO180,5),"VERIF. ELIGIBILITE PMM"),"CHECK "&amp;D165)</f>
        <v>0</v>
      </c>
      <c r="G180" s="30"/>
      <c r="H180" s="30"/>
      <c r="I180" s="30"/>
      <c r="J180" s="30">
        <f ca="1">IF(A180&lt;&gt;0,IF((AP180+BO180+CN180+DM180+EL180)&lt;&gt;0,ROUND((1-(AP180+BO180+CN180+DM180+EL180))-FQ180,5),"VERIF. ELIGIBILITE PMM"),"CHECK "&amp;D166)</f>
        <v>0</v>
      </c>
      <c r="K180" s="30">
        <f ca="1">IF(A180&lt;&gt;0,ROUND(W180+AR180+BQ180+CP180+DO180+EN180+FK180-FR180,5),"CHECK ")</f>
        <v>0</v>
      </c>
      <c r="L180" s="4"/>
      <c r="M180" s="9"/>
      <c r="N180" s="10"/>
      <c r="O180" s="9"/>
      <c r="P180" s="11"/>
      <c r="Q180" s="130" t="s">
        <v>290</v>
      </c>
      <c r="R180" s="130"/>
      <c r="S180" s="12"/>
      <c r="T180" s="13"/>
      <c r="U180" s="84">
        <f ca="1">_xll.DBRW($B$3,$R$37,$R$38,$R$40,$R$41,$R$42,$Q180,U$2,U$4,U$3)</f>
        <v>2815831.63</v>
      </c>
      <c r="V180" s="84">
        <f ca="1">_xll.DBRW($B$3,$R$37,$R$38,$R$40,$R$41,$R$42,$Q180,V$2,V$4,V$3)</f>
        <v>3078525.12</v>
      </c>
      <c r="W180" s="85">
        <f ca="1">U180-V180</f>
        <v>-262693.49000000022</v>
      </c>
      <c r="X180" s="106">
        <f ca="1">IF(V180&lt;&gt;0,W180/V180,0)</f>
        <v>-8.5330955493389066E-2</v>
      </c>
      <c r="Y180" s="15">
        <f ca="1">_xll.DBRW($B$3,$R$37,$R$38,$R$40,$R$41,$R$42,$Q180,Y$2,Y$4,Y$3)</f>
        <v>-1311314.8500000003</v>
      </c>
      <c r="Z180" s="15">
        <f ca="1">_xll.DBRW($B$3,$R$37,$R$38,$R$40,$R$41,$R$42,$Q180,Z$2,Z$4,Z$3)</f>
        <v>-24796.04</v>
      </c>
      <c r="AA180" s="15">
        <f ca="1">_xll.DBRW($B$3,$R$37,$R$38,$R$40,$R$41,$R$42,$Q180,AA$2,AA$4,AA$3)</f>
        <v>0</v>
      </c>
      <c r="AB180" s="15">
        <f ca="1">_xll.DBRW($B$3,$R$37,$R$38,$R$40,$R$41,$R$42,$Q180,AB$2,AB$4,AB$3)</f>
        <v>-9659.56</v>
      </c>
      <c r="AC180" s="15">
        <f ca="1">_xll.DBRW($B$3,$R$37,$R$38,$R$40,$R$41,$R$42,$Q180,AC$2,AC$4,AC$3)</f>
        <v>-1046070.3300000002</v>
      </c>
      <c r="AD180" s="15">
        <f ca="1">_xll.DBRW($B$3,$R$37,$R$38,$R$40,$R$41,$R$42,$Q180,AD$2,AD$4,AD$3)</f>
        <v>-1421232.0200000005</v>
      </c>
      <c r="AE180" s="15">
        <f ca="1">_xll.DBRW($B$3,$R$37,$R$38,$R$40,$R$41,$R$42,$Q180,AE$2,AE$4,AE$3)</f>
        <v>-26506.120000000003</v>
      </c>
      <c r="AF180" s="15">
        <f ca="1">_xll.DBRW($B$3,$R$37,$R$38,$R$40,$R$41,$R$42,$Q180,AF$2,AF$4,AF$3)</f>
        <v>0</v>
      </c>
      <c r="AG180" s="15">
        <f ca="1">_xll.DBRW($B$3,$R$37,$R$38,$R$40,$R$41,$R$42,$Q180,AG$2,AG$4,AG$3)</f>
        <v>-13913.520000000002</v>
      </c>
      <c r="AH180" s="15">
        <f ca="1">_xll.DBRW($B$3,$R$37,$R$38,$R$40,$R$41,$R$42,$Q180,AH$2,AH$4,AH$3)</f>
        <v>-1089589.3600000001</v>
      </c>
      <c r="AI180" s="15">
        <f ca="1">Y180-AD180</f>
        <v>109917.17000000016</v>
      </c>
      <c r="AJ180" s="15">
        <f ca="1">Z180-AE180</f>
        <v>1710.0800000000017</v>
      </c>
      <c r="AK180" s="15">
        <f ca="1">AA180-AF180</f>
        <v>0</v>
      </c>
      <c r="AL180" s="15">
        <f ca="1">AB180-AG180</f>
        <v>4253.9600000000028</v>
      </c>
      <c r="AM180" s="15">
        <f ca="1">AC180-AH180</f>
        <v>43519.029999999912</v>
      </c>
      <c r="AN180" s="20"/>
      <c r="AO180" s="16">
        <f ca="1">_xll.DBRW($B$3,$R$37,$R$38,$R$40,$R$41,$R$42,$Q180,AO$2,AO$4,AO$3)</f>
        <v>0.46569362884811416</v>
      </c>
      <c r="AP180" s="16">
        <f ca="1">_xll.DBRW($B$3,$R$37,$R$38,$R$40,$R$41,$R$42,$Q180,AP$2,AP$4,AP$3)</f>
        <v>0.46166003673863171</v>
      </c>
      <c r="AQ180" s="17">
        <f ca="1">-(AO180-AP180)*100</f>
        <v>-0.40335921094824534</v>
      </c>
      <c r="AR180" s="14">
        <f ca="1">$Y180-$AD180-BL180</f>
        <v>-11357.916244399326</v>
      </c>
      <c r="AS180" s="18">
        <f ca="1">_xll.DBRW($B$3,$R$37,$R$38,$R$40,$R$41,$R$42,$Q180,AS$2,AS$4,AS$3)</f>
        <v>37.527372521276874</v>
      </c>
      <c r="AT180" s="19">
        <f ca="1">_xll.DBRW($B$3,$R$37,$R$38,$R$40,$R$41,$R$42,$Q180,AT$2,AT$4,AT$3)</f>
        <v>1.1531397358426183</v>
      </c>
      <c r="AU180" s="18">
        <f ca="1">_xll.DBRW($B$3,$R$37,$R$38,$R$40,$R$41,$R$42,$Q180,AU$2,AU$4,AU$3)</f>
        <v>92.92440728272588</v>
      </c>
      <c r="AV180" s="15">
        <f ca="1">_xll.DBRW($B$3,$R$37,$R$38,$R$40,$R$41,$R$42,$Q180,AV$2,AV$4,AV$3)</f>
        <v>34942.89</v>
      </c>
      <c r="AW180" s="15">
        <f ca="1">_xll.DBRW($B$3,$R$37,$R$38,$R$40,$R$41,$R$42,$Q180,AW$2,AW$4,AW$3)</f>
        <v>30302.39</v>
      </c>
      <c r="AX180" s="18">
        <f ca="1">_xll.DBRW($B$3,$R$37,$R$38,$R$40,$R$41,$R$42,$Q180,AX$2,AX$4,AX$3)</f>
        <v>33.359027718446022</v>
      </c>
      <c r="AY180" s="19">
        <f ca="1">_xll.DBRW($B$3,$R$37,$R$38,$R$40,$R$41,$R$42,$Q180,AY$2,AY$4,AY$3)</f>
        <v>1.1420004572921068</v>
      </c>
      <c r="AZ180" s="18">
        <f ca="1">_xll.DBRW($B$3,$R$37,$R$38,$R$40,$R$41,$R$42,$Q180,AZ$2,AZ$4,AZ$3)</f>
        <v>82.519650560209612</v>
      </c>
      <c r="BA180" s="15">
        <f ca="1">_xll.DBRW($B$3,$R$37,$R$38,$R$40,$R$41,$R$42,$Q180,BA$2,BA$4,BA$3)</f>
        <v>42604.12</v>
      </c>
      <c r="BB180" s="15">
        <f ca="1">_xll.DBRW($B$3,$R$37,$R$38,$R$40,$R$41,$R$42,$Q180,BB$2,BB$4,BB$3)</f>
        <v>37306.570000000007</v>
      </c>
      <c r="BC180" s="18">
        <f ca="1">AS180-AX180</f>
        <v>4.1683448028308518</v>
      </c>
      <c r="BD180" s="18">
        <f ca="1">AT180-AY180</f>
        <v>1.1139278550511555E-2</v>
      </c>
      <c r="BE180" s="18">
        <f ca="1">AU180-AZ180</f>
        <v>10.404756722516268</v>
      </c>
      <c r="BF180" s="15">
        <f ca="1">IF(AND(AV180&lt;&gt;0,BA180&lt;&gt;0),-1*BC180*AV180,0)</f>
        <v>-145654.01392739013</v>
      </c>
      <c r="BG180" s="15">
        <f ca="1">IF(AND(AV180&lt;&gt;0,BA180&lt;&gt;0,AW180&lt;&gt;0,BB180&lt;&gt;0),BD180/AY180*$Y180,)</f>
        <v>-12790.801692153789</v>
      </c>
      <c r="BH180" s="15">
        <f ca="1">IF(AND(AW180&lt;&gt;0,BB180&lt;&gt;0),BE180*AO180*AW180,)</f>
        <v>146828.07671143726</v>
      </c>
      <c r="BI180" s="15">
        <f ca="1">IF(AND(AV180&lt;&gt;0,BA180&lt;&gt;0,AW180&lt;&gt;0,BB180&lt;&gt;0),$AI180-BF180-BG180-BH180-BL180,)</f>
        <v>258.8226637073094</v>
      </c>
      <c r="BJ180" s="15">
        <f ca="1">IF(OR(AV180=0,BA180=0,AW180=0,BB180=0),$AI180-BF180-BG180-BH180-BL180,)</f>
        <v>0</v>
      </c>
      <c r="BK180" s="15">
        <f ca="1">SUM(BF180:BJ180)</f>
        <v>-11357.916244399355</v>
      </c>
      <c r="BL180" s="15">
        <f ca="1">IF($V180&lt;&gt;0,IF($V180&gt;0,$W180/$V180,-$W180/$V180))*$AD180</f>
        <v>121275.08624439948</v>
      </c>
      <c r="BM180" s="15">
        <f ca="1">SUM(BK180:BL180)</f>
        <v>109917.17000000013</v>
      </c>
      <c r="BN180" s="16">
        <f ca="1">_xll.DBRW($B$3,$R$37,$R$38,$R$40,$R$41,$R$42,$Q180,BN$2,BN$4,BN$3)</f>
        <v>8.8059384431305645E-3</v>
      </c>
      <c r="BO180" s="16">
        <f ca="1">_xll.DBRW($B$3,$R$37,$R$38,$R$40,$R$41,$R$42,$Q180,BO$2,BO$4,BO$3)</f>
        <v>8.6100060797944713E-3</v>
      </c>
      <c r="BP180" s="17">
        <f ca="1">-(BN180-BO180)*100</f>
        <v>-1.9593236333609321E-2</v>
      </c>
      <c r="BQ180" s="14">
        <f ca="1">$Z180-$AE180-CK180</f>
        <v>-551.71254602242834</v>
      </c>
      <c r="BR180" s="15">
        <f ca="1">_xll.DBRW($B$3,$R$37,$R$38,$R$40,$R$41,$R$42,$Q180,BR$2,BR$4,BR$3)</f>
        <v>7.5701079523251266E-2</v>
      </c>
      <c r="BS180" s="15">
        <f ca="1">_xll.DBRW($B$3,$R$37,$R$38,$R$40,$R$41,$R$42,$Q180,BS$2,BS$4,BS$3)</f>
        <v>10.809444403560247</v>
      </c>
      <c r="BT180" s="15">
        <f ca="1">_xll.DBRW($B$3,$R$37,$R$38,$R$40,$R$41,$R$42,$Q180,BT$2,BT$4,BT$3)</f>
        <v>92.92440728272588</v>
      </c>
      <c r="BU180" s="15">
        <f ca="1">_xll.DBRW($B$3,$R$37,$R$38,$R$40,$R$41,$R$42,$Q180,BU$2,BU$4,BU$3)</f>
        <v>327552</v>
      </c>
      <c r="BV180" s="15">
        <f ca="1">_xll.DBRW($B$3,$R$37,$R$38,$R$40,$R$41,$R$42,$Q180,BV$2,BV$4,BV$3)</f>
        <v>30302.39</v>
      </c>
      <c r="BW180" s="15">
        <f ca="1">_xll.DBRW($B$3,$R$37,$R$38,$R$40,$R$41,$R$42,$Q180,BW$2,BW$4,BW$3)</f>
        <v>7.8357636575757825E-2</v>
      </c>
      <c r="BX180" s="15">
        <f ca="1">_xll.DBRW($B$3,$R$37,$R$38,$R$40,$R$41,$R$42,$Q180,BX$2,BX$4,BX$3)</f>
        <v>9.0673318399413265</v>
      </c>
      <c r="BY180" s="15">
        <f ca="1">_xll.DBRW($B$3,$R$37,$R$38,$R$40,$R$41,$R$42,$Q180,BY$2,BY$4,BY$3)</f>
        <v>82.519650560209612</v>
      </c>
      <c r="BZ180" s="15">
        <f ca="1">_xll.DBRW($B$3,$R$37,$R$38,$R$40,$R$41,$R$42,$Q180,BZ$2,BZ$4,BZ$3)</f>
        <v>338271.05</v>
      </c>
      <c r="CA180" s="15">
        <f ca="1">_xll.DBRW($B$3,$R$37,$R$38,$R$40,$R$41,$R$42,$Q180,CA$2,CA$4,CA$3)</f>
        <v>37306.570000000007</v>
      </c>
      <c r="CB180" s="15">
        <f ca="1">BR180-BW180</f>
        <v>-2.6565570525065585E-3</v>
      </c>
      <c r="CC180" s="15">
        <f ca="1">BS180-BX180</f>
        <v>1.742112563618921</v>
      </c>
      <c r="CD180" s="15">
        <f ca="1">BT180-BY180</f>
        <v>10.404756722516268</v>
      </c>
      <c r="CE180" s="15">
        <f ca="1">IF(AND(BU180&lt;&gt;0,BZ180&lt;&gt;0),-1*CB180*BU180,0)</f>
        <v>870.16057566262828</v>
      </c>
      <c r="CF180" s="15">
        <f ca="1">IF(AND(BU180&lt;&gt;0,BZ180&lt;&gt;0,BV180&lt;&gt;0,CA180&lt;&gt;0),CC180/BX180*$Z180,)</f>
        <v>-4764.0798389790525</v>
      </c>
      <c r="CG180" s="15">
        <f ca="1">IF(AND(BV180&lt;&gt;0,CA180&lt;&gt;0),CD180*BN180*BV180,)</f>
        <v>2776.4154911079254</v>
      </c>
      <c r="CH180" s="15">
        <f ca="1">IF(AND(BU180&lt;&gt;0,BZ180&lt;&gt;0,BV180&lt;&gt;0,CA180&lt;&gt;0),$AJ180-CE180-CF180-CG180-CK180,)</f>
        <v>565.79122618607016</v>
      </c>
      <c r="CI180" s="15">
        <f ca="1">IF(OR(BU180=0,BZ180=0,BV180=0,CA180=0),$AJ180-CE180-CF180-CG180-CK180,)</f>
        <v>0</v>
      </c>
      <c r="CJ180" s="15">
        <f ca="1">SUM(CE180:CI180)</f>
        <v>-551.7125460224288</v>
      </c>
      <c r="CK180" s="15">
        <f ca="1">IF($V180&lt;&gt;0,IF($V180&gt;0,$W180/$V180,-$W180/$V180))*$AE180</f>
        <v>2261.7925460224301</v>
      </c>
      <c r="CL180" s="15">
        <f ca="1">SUM(CJ180:CK180)</f>
        <v>1710.0800000000013</v>
      </c>
      <c r="CM180" s="16">
        <f ca="1">_xll.DBRW($B$3,$R$37,$R$38,$R$40,$R$41,$R$42,$Q180,CM$2,CM$4,CM$3)</f>
        <v>0</v>
      </c>
      <c r="CN180" s="16">
        <f ca="1">_xll.DBRW($B$3,$R$37,$R$38,$R$40,$R$41,$R$42,$Q180,CN$2,CN$4,CN$3)</f>
        <v>0</v>
      </c>
      <c r="CO180" s="17">
        <f ca="1">-(CM180-CN180)*100</f>
        <v>0</v>
      </c>
      <c r="CP180" s="14">
        <f ca="1">$AA180-$AF180-DJ180</f>
        <v>0</v>
      </c>
      <c r="CQ180" s="15">
        <f ca="1">_xll.DBRW($B$3,$R$37,$R$38,$R$40,$R$41,$R$42,$Q180,CQ$2,CQ$4,CQ$3)</f>
        <v>0</v>
      </c>
      <c r="CR180" s="15">
        <f ca="1">_xll.DBRW($B$3,$R$37,$R$38,$R$40,$R$41,$R$42,$Q180,CR$2,CR$4,CR$3)</f>
        <v>0</v>
      </c>
      <c r="CS180" s="15">
        <f ca="1">_xll.DBRW($B$3,$R$37,$R$38,$R$40,$R$41,$R$42,$Q180,CS$2,CS$4,CS$3)</f>
        <v>0</v>
      </c>
      <c r="CT180" s="15">
        <f ca="1">_xll.DBRW($B$3,$R$37,$R$38,$R$40,$R$41,$R$42,$Q180,CT$2,CT$4,CT$3)</f>
        <v>0</v>
      </c>
      <c r="CU180" s="15">
        <f ca="1">_xll.DBRW($B$3,$R$37,$R$38,$R$40,$R$41,$R$42,$Q180,CU$2,CU$4,CU$3)</f>
        <v>0</v>
      </c>
      <c r="CV180" s="15">
        <f ca="1">_xll.DBRW($B$3,$R$37,$R$38,$R$40,$R$41,$R$42,$Q180,CV$2,CV$4,CV$3)</f>
        <v>0</v>
      </c>
      <c r="CW180" s="15">
        <f ca="1">_xll.DBRW($B$3,$R$37,$R$38,$R$40,$R$41,$R$42,$Q180,CW$2,CW$4,CW$3)</f>
        <v>0</v>
      </c>
      <c r="CX180" s="15">
        <f ca="1">_xll.DBRW($B$3,$R$37,$R$38,$R$40,$R$41,$R$42,$Q180,CX$2,CX$4,CX$3)</f>
        <v>0</v>
      </c>
      <c r="CY180" s="15">
        <f ca="1">_xll.DBRW($B$3,$R$37,$R$38,$R$40,$R$41,$R$42,$Q180,CY$2,CY$4,CY$3)</f>
        <v>0</v>
      </c>
      <c r="CZ180" s="15">
        <f ca="1">_xll.DBRW($B$3,$R$37,$R$38,$R$40,$R$41,$R$42,$Q180,CZ$2,CZ$4,CZ$3)</f>
        <v>0</v>
      </c>
      <c r="DA180" s="15">
        <f ca="1">CQ180-CV180</f>
        <v>0</v>
      </c>
      <c r="DB180" s="15">
        <f ca="1">CR180-CW180</f>
        <v>0</v>
      </c>
      <c r="DC180" s="15">
        <f ca="1">CS180-CX180</f>
        <v>0</v>
      </c>
      <c r="DD180" s="15">
        <f ca="1">IF(AND(CT180&lt;&gt;0,CY180&lt;&gt;0),-1*DA180*CT180,0)</f>
        <v>0</v>
      </c>
      <c r="DE180" s="15">
        <f ca="1">IF(AND(CT180&lt;&gt;0,CY180&lt;&gt;0,CU180&lt;&gt;0,CZ180&lt;&gt;0),DB180/CW180*$AA180,)</f>
        <v>0</v>
      </c>
      <c r="DF180" s="15">
        <f ca="1">IF(AND(CU180&lt;&gt;0,CZ180&lt;&gt;0),DC180*CM180*CU180,)</f>
        <v>0</v>
      </c>
      <c r="DG180" s="15">
        <f ca="1">IF(AND(CT180&lt;&gt;0,CY180&lt;&gt;0,CU180&lt;&gt;0,CZ180&lt;&gt;0),$AK180-DD180-DE180-DF180-DJ180,)</f>
        <v>0</v>
      </c>
      <c r="DH180" s="15">
        <f ca="1">IF(OR(CT180=0,CY180=0,CU180=0,CZ180=0),$AK180-DD180-DE180-DF180-DJ180,)</f>
        <v>0</v>
      </c>
      <c r="DI180" s="15">
        <f ca="1">SUM(DD180:DH180)</f>
        <v>0</v>
      </c>
      <c r="DJ180" s="15">
        <f ca="1">IF($V180&lt;&gt;0,IF($V180&gt;0,$W180/$V180,-$W180/$V180))*$AF180</f>
        <v>0</v>
      </c>
      <c r="DK180" s="15">
        <f ca="1">SUM(DI180:DJ180)</f>
        <v>0</v>
      </c>
      <c r="DL180" s="16">
        <f ca="1">_xll.DBRW($B$3,$R$37,$R$38,$R$40,$R$41,$R$42,$Q180,DL$2,DL$4,DL$3)</f>
        <v>3.430446585330814E-3</v>
      </c>
      <c r="DM180" s="16">
        <f ca="1">_xll.DBRW($B$3,$R$37,$R$38,$R$40,$R$41,$R$42,$Q180,DM$2,DM$4,DM$3)</f>
        <v>4.5195408377892337E-3</v>
      </c>
      <c r="DN180" s="17">
        <f ca="1">-(DL180-DM180)*100</f>
        <v>0.10890942524584198</v>
      </c>
      <c r="DO180" s="14">
        <f ca="1">$AB180-$AG180-EI180</f>
        <v>3066.706044123624</v>
      </c>
      <c r="DP180" s="15">
        <f ca="1">_xll.DBRW($B$3,$R$37,$R$38,$R$40,$R$41,$R$42,$Q180,DP$2,DP$4,DP$3)</f>
        <v>0</v>
      </c>
      <c r="DQ180" s="15">
        <f ca="1">_xll.DBRW($B$3,$R$37,$R$38,$R$40,$R$41,$R$42,$Q180,DQ$2,DQ$4,DQ$3)</f>
        <v>0</v>
      </c>
      <c r="DR180" s="15">
        <f ca="1">_xll.DBRW($B$3,$R$37,$R$38,$R$40,$R$41,$R$42,$Q180,DR$2,DR$4,DR$3)</f>
        <v>0</v>
      </c>
      <c r="DS180" s="15">
        <f ca="1">_xll.DBRW($B$3,$R$37,$R$38,$R$40,$R$41,$R$42,$Q180,DS$2,DS$4,DS$3)</f>
        <v>0</v>
      </c>
      <c r="DT180" s="15">
        <f ca="1">_xll.DBRW($B$3,$R$37,$R$38,$R$40,$R$41,$R$42,$Q180,DT$2,DT$4,DT$3)</f>
        <v>0</v>
      </c>
      <c r="DU180" s="15">
        <f ca="1">_xll.DBRW($B$3,$R$37,$R$38,$R$40,$R$41,$R$42,$Q180,DU$2,DU$4,DU$3)</f>
        <v>0</v>
      </c>
      <c r="DV180" s="15">
        <f ca="1">_xll.DBRW($B$3,$R$37,$R$38,$R$40,$R$41,$R$42,$Q180,DV$2,DV$4,DV$3)</f>
        <v>0</v>
      </c>
      <c r="DW180" s="15">
        <f ca="1">_xll.DBRW($B$3,$R$37,$R$38,$R$40,$R$41,$R$42,$Q180,DW$2,DW$4,DW$3)</f>
        <v>0</v>
      </c>
      <c r="DX180" s="15">
        <f ca="1">_xll.DBRW($B$3,$R$37,$R$38,$R$40,$R$41,$R$42,$Q180,DX$2,DX$4,DX$3)</f>
        <v>0</v>
      </c>
      <c r="DY180" s="15">
        <f ca="1">_xll.DBRW($B$3,$R$37,$R$38,$R$40,$R$41,$R$42,$Q180,DY$2,DY$4,DY$3)</f>
        <v>0</v>
      </c>
      <c r="DZ180" s="15">
        <f ca="1">DP180-DU180</f>
        <v>0</v>
      </c>
      <c r="EA180" s="15">
        <f ca="1">DQ180-DV180</f>
        <v>0</v>
      </c>
      <c r="EB180" s="15">
        <f ca="1">DR180-DW180</f>
        <v>0</v>
      </c>
      <c r="EC180" s="15">
        <f ca="1">IF(AND(DS180&lt;&gt;0,DX180&lt;&gt;0),-1*DZ180*DS180,0)</f>
        <v>0</v>
      </c>
      <c r="ED180" s="15">
        <f ca="1">IF(AND(DS180&lt;&gt;0,DX180&lt;&gt;0,DT180&lt;&gt;0,DY180&lt;&gt;0),EA180/DV180*$AB180,)</f>
        <v>0</v>
      </c>
      <c r="EE180" s="15">
        <f ca="1">IF(AND(DT180&lt;&gt;0,DY180&lt;&gt;0),EB180*DL180*DT180,)</f>
        <v>0</v>
      </c>
      <c r="EF180" s="15">
        <f ca="1">IF(AND(DS180&lt;&gt;0,DX180&lt;&gt;0,DT180&lt;&gt;0,DY180&lt;&gt;0),$AL180-EC180-ED180-EE180-EI180,)</f>
        <v>0</v>
      </c>
      <c r="EG180" s="15">
        <f ca="1">IF(OR(DS180=0,DX180=0,DT180=0,DY180=0),$AL180-EC180-ED180-EE180-EI180,)</f>
        <v>3066.706044123624</v>
      </c>
      <c r="EH180" s="15">
        <f ca="1">SUM(EC180:EG180)</f>
        <v>3066.706044123624</v>
      </c>
      <c r="EI180" s="15">
        <f ca="1">IF($V180&lt;&gt;0,IF($V180&gt;0,$W180/$V180,-$W180/$V180))*$AG180</f>
        <v>1187.2539558763788</v>
      </c>
      <c r="EJ180" s="15">
        <f ca="1">SUM(EH180:EI180)</f>
        <v>4253.9600000000028</v>
      </c>
      <c r="EK180" s="16">
        <f ca="1">_xll.DBRW($B$3,$R$37,$R$38,$R$40,$R$41,$R$42,$Q180,EK$2,EK$4,EK$3)</f>
        <v>0.3714960507066965</v>
      </c>
      <c r="EL180" s="16">
        <f ca="1">_xll.DBRW($B$3,$R$37,$R$38,$R$40,$R$41,$R$42,$Q180,EL$2,EL$4,EL$3)</f>
        <v>0.3539322622126273</v>
      </c>
      <c r="EM180" s="17">
        <f ca="1">-(EK180-EL180)*100</f>
        <v>-1.7563788494069199</v>
      </c>
      <c r="EN180" s="14">
        <f ca="1">$AC180-$AH180-FH180</f>
        <v>-49456.671184230378</v>
      </c>
      <c r="EO180" s="15">
        <f ca="1">_xll.DBRW($B$3,$R$37,$R$38,$R$40,$R$41,$R$42,$Q180,EO$2,EO$4,EO$3)</f>
        <v>34.521050319793254</v>
      </c>
      <c r="EP180" s="15">
        <f ca="1">_xll.DBRW($B$3,$R$37,$R$38,$R$40,$R$41,$R$42,$Q180,EP$2,EP$4,EP$3)</f>
        <v>1</v>
      </c>
      <c r="EQ180" s="15">
        <f ca="1">_xll.DBRW($B$3,$R$37,$R$38,$R$40,$R$41,$R$42,$Q180,EQ$2,EQ$4,EQ$3)</f>
        <v>92.92440728272588</v>
      </c>
      <c r="ER180" s="15">
        <f ca="1">_xll.DBRW($B$3,$R$37,$R$38,$R$40,$R$41,$R$42,$Q180,ER$2,ER$4,ER$3)</f>
        <v>30302.39</v>
      </c>
      <c r="ES180" s="15">
        <f ca="1">_xll.DBRW($B$3,$R$37,$R$38,$R$40,$R$41,$R$42,$Q180,ES$2,ES$4,ES$3)</f>
        <v>30302.39</v>
      </c>
      <c r="ET180" s="15">
        <f ca="1">_xll.DBRW($B$3,$R$37,$R$38,$R$40,$R$41,$R$42,$Q180,ET$2,ET$4,ET$3)</f>
        <v>29.206366599770487</v>
      </c>
      <c r="EU180" s="15">
        <f ca="1">_xll.DBRW($B$3,$R$37,$R$38,$R$40,$R$41,$R$42,$Q180,EU$2,EU$4,EU$3)</f>
        <v>1</v>
      </c>
      <c r="EV180" s="15">
        <f ca="1">_xll.DBRW($B$3,$R$37,$R$38,$R$40,$R$41,$R$42,$Q180,EV$2,EV$4,EV$3)</f>
        <v>82.519650560209612</v>
      </c>
      <c r="EW180" s="15">
        <f ca="1">_xll.DBRW($B$3,$R$37,$R$38,$R$40,$R$41,$R$42,$Q180,EW$2,EW$4,EW$3)</f>
        <v>37306.570000000007</v>
      </c>
      <c r="EX180" s="15">
        <f ca="1">_xll.DBRW($B$3,$R$37,$R$38,$R$40,$R$41,$R$42,$Q180,EX$2,EX$4,EX$3)</f>
        <v>37306.570000000007</v>
      </c>
      <c r="EY180" s="15">
        <f ca="1">EO180-ET180</f>
        <v>5.3146837200227672</v>
      </c>
      <c r="EZ180" s="15">
        <f ca="1">EP180-EU180</f>
        <v>0</v>
      </c>
      <c r="FA180" s="15">
        <f ca="1">EQ180-EV180</f>
        <v>10.404756722516268</v>
      </c>
      <c r="FB180" s="15">
        <f ca="1">IF(AND(ER180&lt;&gt;0,EW180&lt;&gt;0),-1*EY180*ER180,0)</f>
        <v>-161047.6188107807</v>
      </c>
      <c r="FC180" s="15">
        <f ca="1">IF(AND(ER180&lt;&gt;0,EW180&lt;&gt;0,ES180&lt;&gt;0,EX180&lt;&gt;0),EZ180/EU180*$AC180,)</f>
        <v>0</v>
      </c>
      <c r="FD180" s="15">
        <f ca="1">IF(AND(ES180&lt;&gt;0,EX180&lt;&gt;0),FA180*EK180*ES180,)</f>
        <v>117128.61686787001</v>
      </c>
      <c r="FE180" s="15">
        <f ca="1">IF(AND(ER180&lt;&gt;0,EW180&lt;&gt;0,ES180&lt;&gt;0,EX180&lt;&gt;0),$AM180-FB180-FC180-FD180-FH180,)</f>
        <v>-5537.669241319687</v>
      </c>
      <c r="FF180" s="15">
        <f ca="1">IF(OR(ER180=0,EW180=0,ES180=0,EX180=0),$AM180-FB180-FC180-FD180-FH180,)</f>
        <v>0</v>
      </c>
      <c r="FG180" s="15">
        <f ca="1">SUM(FB180:FF180)</f>
        <v>-49456.671184230378</v>
      </c>
      <c r="FH180" s="15">
        <f ca="1">IF($V180&lt;&gt;0,IF($V180&gt;0,$W180/$V180,-$W180/$V180))*$AH180</f>
        <v>92975.701184230289</v>
      </c>
      <c r="FI180" s="15">
        <f ca="1">SUM(FG180:FH180)</f>
        <v>43519.029999999912</v>
      </c>
      <c r="FJ180" s="20"/>
      <c r="FK180" s="85">
        <f ca="1">BL180+CK180+DJ180+EI180+FH180</f>
        <v>217699.83393052861</v>
      </c>
      <c r="FL180" s="21"/>
      <c r="FM180" s="22"/>
      <c r="FN180" s="104">
        <f ca="1">_xll.DBRW($B$3,$R$37,$R$38,$R$40,$R$41,$R$42,$Q180,FN$2,FN$4,FN$3)</f>
        <v>423990.84999999986</v>
      </c>
      <c r="FO180" s="105">
        <f ca="1">IF(U180&lt;&gt;0,FN180/U180,0)</f>
        <v>0.15057393541672798</v>
      </c>
      <c r="FP180" s="104">
        <f ca="1">_xll.DBRW($B$3,$R$37,$R$38,$R$40,$R$41,$R$42,$Q180,FP$2,FP$4,FP$3)</f>
        <v>527284.09999999951</v>
      </c>
      <c r="FQ180" s="105">
        <f ca="1">IF(V180&lt;&gt;0,FP180/V180,0)</f>
        <v>0.1712781541311573</v>
      </c>
      <c r="FR180" s="86">
        <f ca="1">FN180-FP180</f>
        <v>-103293.24999999965</v>
      </c>
      <c r="FS180" s="103">
        <f ca="1">(FO180-FQ180)*100</f>
        <v>-2.0704218714429317</v>
      </c>
      <c r="FT180" s="23"/>
      <c r="FV180" s="37"/>
      <c r="FW180" s="37"/>
      <c r="FX180" s="37"/>
      <c r="FY180" s="37"/>
      <c r="FZ180" s="37"/>
      <c r="GA180" s="37"/>
      <c r="GB180" s="37"/>
      <c r="GC180" s="37"/>
      <c r="GD180" s="37"/>
      <c r="GE180" s="37"/>
      <c r="GF180" s="37"/>
      <c r="GG180" s="37"/>
      <c r="GH180" s="37"/>
    </row>
    <row r="181" spans="1:190" ht="15" hidden="1" customHeight="1" x14ac:dyDescent="0.25">
      <c r="A181">
        <f ca="1">IF(ROW()=ROW($A$60),0,1)</f>
        <v>1</v>
      </c>
      <c r="D181" s="30"/>
      <c r="E181" s="30"/>
      <c r="F181" s="30">
        <f ca="1">IF(A181&lt;&gt;0,IF((AO181+BN181+CM181+DL181+EK181)&lt;&gt;0,ROUND((1-(AO181+BN181+CM181+DL181+EK181))-FO181,5),"VERIF. ELIGIBILITE PMM"),"CHECK "&amp;D166)</f>
        <v>0</v>
      </c>
      <c r="G181" s="30"/>
      <c r="H181" s="30"/>
      <c r="I181" s="30"/>
      <c r="J181" s="30">
        <f ca="1">IF(A181&lt;&gt;0,IF((AP181+BO181+CN181+DM181+EL181)&lt;&gt;0,ROUND((1-(AP181+BO181+CN181+DM181+EL181))-FQ181,5),"VERIF. ELIGIBILITE PMM"),"CHECK "&amp;D167)</f>
        <v>0</v>
      </c>
      <c r="K181" s="30">
        <f ca="1">IF(A181&lt;&gt;0,ROUND(W181+AR181+BQ181+CP181+DO181+EN181+FK181-FR181,5),"CHECK ")</f>
        <v>0</v>
      </c>
      <c r="L181" s="4"/>
      <c r="M181" s="9"/>
      <c r="N181" s="10"/>
      <c r="O181" s="9"/>
      <c r="P181" s="11"/>
      <c r="Q181" s="130" t="s">
        <v>141</v>
      </c>
      <c r="R181" s="130"/>
      <c r="S181" s="12"/>
      <c r="T181" s="13"/>
      <c r="U181" s="84">
        <f ca="1">_xll.DBRW($B$3,$R$37,$R$38,$R$40,$R$41,$R$42,$Q181,U$2,U$4,U$3)</f>
        <v>13598776.380000001</v>
      </c>
      <c r="V181" s="84">
        <f ca="1">_xll.DBRW($B$3,$R$37,$R$38,$R$40,$R$41,$R$42,$Q181,V$2,V$4,V$3)</f>
        <v>13850747.180000002</v>
      </c>
      <c r="W181" s="85">
        <f ca="1">U181-V181</f>
        <v>-251970.80000000075</v>
      </c>
      <c r="X181" s="106">
        <f ca="1">IF(V181&lt;&gt;0,W181/V181,0)</f>
        <v>-1.8191856130609172E-2</v>
      </c>
      <c r="Y181" s="15">
        <f ca="1">_xll.DBRW($B$3,$R$37,$R$38,$R$40,$R$41,$R$42,$Q181,Y$2,Y$4,Y$3)</f>
        <v>-6034964.5700000003</v>
      </c>
      <c r="Z181" s="15">
        <f ca="1">_xll.DBRW($B$3,$R$37,$R$38,$R$40,$R$41,$R$42,$Q181,Z$2,Z$4,Z$3)</f>
        <v>-1137383</v>
      </c>
      <c r="AA181" s="15">
        <f ca="1">_xll.DBRW($B$3,$R$37,$R$38,$R$40,$R$41,$R$42,$Q181,AA$2,AA$4,AA$3)</f>
        <v>-1261792.4799999997</v>
      </c>
      <c r="AB181" s="15">
        <f ca="1">_xll.DBRW($B$3,$R$37,$R$38,$R$40,$R$41,$R$42,$Q181,AB$2,AB$4,AB$3)</f>
        <v>-800791.03999999992</v>
      </c>
      <c r="AC181" s="15">
        <f ca="1">_xll.DBRW($B$3,$R$37,$R$38,$R$40,$R$41,$R$42,$Q181,AC$2,AC$4,AC$3)</f>
        <v>-1849275.7699999996</v>
      </c>
      <c r="AD181" s="15">
        <f ca="1">_xll.DBRW($B$3,$R$37,$R$38,$R$40,$R$41,$R$42,$Q181,AD$2,AD$4,AD$3)</f>
        <v>-6100853</v>
      </c>
      <c r="AE181" s="15">
        <f ca="1">_xll.DBRW($B$3,$R$37,$R$38,$R$40,$R$41,$R$42,$Q181,AE$2,AE$4,AE$3)</f>
        <v>-1479854.07268</v>
      </c>
      <c r="AF181" s="15">
        <f ca="1">_xll.DBRW($B$3,$R$37,$R$38,$R$40,$R$41,$R$42,$Q181,AF$2,AF$4,AF$3)</f>
        <v>-1112761.648106819</v>
      </c>
      <c r="AG181" s="15">
        <f ca="1">_xll.DBRW($B$3,$R$37,$R$38,$R$40,$R$41,$R$42,$Q181,AG$2,AG$4,AG$3)</f>
        <v>-869632.08</v>
      </c>
      <c r="AH181" s="15">
        <f ca="1">_xll.DBRW($B$3,$R$37,$R$38,$R$40,$R$41,$R$42,$Q181,AH$2,AH$4,AH$3)</f>
        <v>-2019669.449999999</v>
      </c>
      <c r="AI181" s="15">
        <f ca="1">Y181-AD181</f>
        <v>65888.429999999702</v>
      </c>
      <c r="AJ181" s="15">
        <f ca="1">Z181-AE181</f>
        <v>342471.07267999998</v>
      </c>
      <c r="AK181" s="15">
        <f ca="1">AA181-AF181</f>
        <v>-149030.83189318073</v>
      </c>
      <c r="AL181" s="15">
        <f ca="1">AB181-AG181</f>
        <v>68841.040000000037</v>
      </c>
      <c r="AM181" s="15">
        <f ca="1">AC181-AH181</f>
        <v>170393.67999999947</v>
      </c>
      <c r="AN181" s="20"/>
      <c r="AO181" s="16">
        <f ca="1">_xll.DBRW($B$3,$R$37,$R$38,$R$40,$R$41,$R$42,$Q181,AO$2,AO$4,AO$3)</f>
        <v>0.44378732331209936</v>
      </c>
      <c r="AP181" s="16">
        <f ca="1">_xll.DBRW($B$3,$R$37,$R$38,$R$40,$R$41,$R$42,$Q181,AP$2,AP$4,AP$3)</f>
        <v>0.44047103890607581</v>
      </c>
      <c r="AQ181" s="17">
        <f ca="1">-(AO181-AP181)*100</f>
        <v>-0.33162844060235508</v>
      </c>
      <c r="AR181" s="14">
        <f ca="1">$Y181-$AD181-BL181</f>
        <v>-45097.410049995655</v>
      </c>
      <c r="AS181" s="18">
        <f ca="1">_xll.DBRW($B$3,$R$37,$R$38,$R$40,$R$41,$R$42,$Q181,AS$2,AS$4,AS$3)</f>
        <v>30.381830974435868</v>
      </c>
      <c r="AT181" s="19">
        <f ca="1">_xll.DBRW($B$3,$R$37,$R$38,$R$40,$R$41,$R$42,$Q181,AT$2,AT$4,AT$3)</f>
        <v>7.7794714555611613E-2</v>
      </c>
      <c r="AU181" s="18">
        <f ca="1">_xll.DBRW($B$3,$R$37,$R$38,$R$40,$R$41,$R$42,$Q181,AU$2,AU$4,AU$3)</f>
        <v>5.3258525969000754</v>
      </c>
      <c r="AV181" s="15">
        <f ca="1">_xll.DBRW($B$3,$R$37,$R$38,$R$40,$R$41,$R$42,$Q181,AV$2,AV$4,AV$3)</f>
        <v>198637.29</v>
      </c>
      <c r="AW181" s="15">
        <f ca="1">_xll.DBRW($B$3,$R$37,$R$38,$R$40,$R$41,$R$42,$Q181,AW$2,AW$4,AW$3)</f>
        <v>2553352</v>
      </c>
      <c r="AX181" s="18">
        <f ca="1">_xll.DBRW($B$3,$R$37,$R$38,$R$40,$R$41,$R$42,$Q181,AX$2,AX$4,AX$3)</f>
        <v>25.332296653697792</v>
      </c>
      <c r="AY181" s="19">
        <f ca="1">_xll.DBRW($B$3,$R$37,$R$38,$R$40,$R$41,$R$42,$Q181,AY$2,AY$4,AY$3)</f>
        <v>8.7506357421363395E-2</v>
      </c>
      <c r="AZ181" s="18">
        <f ca="1">_xll.DBRW($B$3,$R$37,$R$38,$R$40,$R$41,$R$42,$Q181,AZ$2,AZ$4,AZ$3)</f>
        <v>5.0326509792512697</v>
      </c>
      <c r="BA181" s="15">
        <f ca="1">_xll.DBRW($B$3,$R$37,$R$38,$R$40,$R$41,$R$42,$Q181,BA$2,BA$4,BA$3)</f>
        <v>240833</v>
      </c>
      <c r="BB181" s="15">
        <f ca="1">_xll.DBRW($B$3,$R$37,$R$38,$R$40,$R$41,$R$42,$Q181,BB$2,BB$4,BB$3)</f>
        <v>2752177.18</v>
      </c>
      <c r="BC181" s="18">
        <f ca="1">AS181-AX181</f>
        <v>5.0495343207380756</v>
      </c>
      <c r="BD181" s="18">
        <f ca="1">AT181-AY181</f>
        <v>-9.7116428657517823E-3</v>
      </c>
      <c r="BE181" s="18">
        <f ca="1">AU181-AZ181</f>
        <v>0.2932016176488057</v>
      </c>
      <c r="BF181" s="15">
        <f ca="1">IF(AND(AV181&lt;&gt;0,BA181&lt;&gt;0),-1*BC181*AV181,0)</f>
        <v>-1003025.8132334022</v>
      </c>
      <c r="BG181" s="15">
        <f ca="1">IF(AND(AV181&lt;&gt;0,BA181&lt;&gt;0,AW181&lt;&gt;0,BB181&lt;&gt;0),BD181/AY181*$Y181,)</f>
        <v>669773.28663204808</v>
      </c>
      <c r="BH181" s="15">
        <f ca="1">IF(AND(AW181&lt;&gt;0,BB181&lt;&gt;0),BE181*AO181*AW181,)</f>
        <v>332240.02020017384</v>
      </c>
      <c r="BI181" s="15">
        <f ca="1">IF(AND(AV181&lt;&gt;0,BA181&lt;&gt;0,AW181&lt;&gt;0,BB181&lt;&gt;0),$AI181-BF181-BG181-BH181-BL181,)</f>
        <v>-44084.903648815482</v>
      </c>
      <c r="BJ181" s="15">
        <f ca="1">IF(OR(AV181=0,BA181=0,AW181=0,BB181=0),$AI181-BF181-BG181-BH181-BL181,)</f>
        <v>0</v>
      </c>
      <c r="BK181" s="15">
        <f ca="1">SUM(BF181:BJ181)</f>
        <v>-45097.410049995771</v>
      </c>
      <c r="BL181" s="15">
        <f ca="1">IF($V181&lt;&gt;0,IF($V181&gt;0,$W181/$V181,-$W181/$V181))*$AD181</f>
        <v>110985.84004999536</v>
      </c>
      <c r="BM181" s="15">
        <f ca="1">SUM(BK181:BL181)</f>
        <v>65888.429999999586</v>
      </c>
      <c r="BN181" s="16">
        <f ca="1">_xll.DBRW($B$3,$R$37,$R$38,$R$40,$R$41,$R$42,$Q181,BN$2,BN$4,BN$3)</f>
        <v>8.3638628080742058E-2</v>
      </c>
      <c r="BO181" s="16">
        <f ca="1">_xll.DBRW($B$3,$R$37,$R$38,$R$40,$R$41,$R$42,$Q181,BO$2,BO$4,BO$3)</f>
        <v>0.10684290554497003</v>
      </c>
      <c r="BP181" s="17">
        <f ca="1">-(BN181-BO181)*100</f>
        <v>2.3204277464227969</v>
      </c>
      <c r="BQ181" s="14">
        <f ca="1">$Z181-$AE181-CK181</f>
        <v>315549.78029550938</v>
      </c>
      <c r="BR181" s="15">
        <f ca="1">_xll.DBRW($B$3,$R$37,$R$38,$R$40,$R$41,$R$42,$Q181,BR$2,BR$4,BR$3)</f>
        <v>0.44544700456497965</v>
      </c>
      <c r="BS181" s="15">
        <f ca="1">_xll.DBRW($B$3,$R$37,$R$38,$R$40,$R$41,$R$42,$Q181,BS$2,BS$4,BS$3)</f>
        <v>1</v>
      </c>
      <c r="BT181" s="15">
        <f ca="1">_xll.DBRW($B$3,$R$37,$R$38,$R$40,$R$41,$R$42,$Q181,BT$2,BT$4,BT$3)</f>
        <v>5.3258525969000754</v>
      </c>
      <c r="BU181" s="15">
        <f ca="1">_xll.DBRW($B$3,$R$37,$R$38,$R$40,$R$41,$R$42,$Q181,BU$2,BU$4,BU$3)</f>
        <v>2553352</v>
      </c>
      <c r="BV181" s="15">
        <f ca="1">_xll.DBRW($B$3,$R$37,$R$38,$R$40,$R$41,$R$42,$Q181,BV$2,BV$4,BV$3)</f>
        <v>2553352</v>
      </c>
      <c r="BW181" s="15">
        <f ca="1">_xll.DBRW($B$3,$R$37,$R$38,$R$40,$R$41,$R$42,$Q181,BW$2,BW$4,BW$3)</f>
        <v>0.53770305321694434</v>
      </c>
      <c r="BX181" s="15">
        <f ca="1">_xll.DBRW($B$3,$R$37,$R$38,$R$40,$R$41,$R$42,$Q181,BX$2,BX$4,BX$3)</f>
        <v>1</v>
      </c>
      <c r="BY181" s="15">
        <f ca="1">_xll.DBRW($B$3,$R$37,$R$38,$R$40,$R$41,$R$42,$Q181,BY$2,BY$4,BY$3)</f>
        <v>5.0326509792512697</v>
      </c>
      <c r="BZ181" s="15">
        <f ca="1">_xll.DBRW($B$3,$R$37,$R$38,$R$40,$R$41,$R$42,$Q181,BZ$2,BZ$4,BZ$3)</f>
        <v>2752177.18</v>
      </c>
      <c r="CA181" s="15">
        <f ca="1">_xll.DBRW($B$3,$R$37,$R$38,$R$40,$R$41,$R$42,$Q181,CA$2,CA$4,CA$3)</f>
        <v>2752177.18</v>
      </c>
      <c r="CB181" s="15">
        <f ca="1">BR181-BW181</f>
        <v>-9.2256048651964684E-2</v>
      </c>
      <c r="CC181" s="15">
        <f ca="1">BS181-BX181</f>
        <v>0</v>
      </c>
      <c r="CD181" s="15">
        <f ca="1">BT181-BY181</f>
        <v>0.2932016176488057</v>
      </c>
      <c r="CE181" s="15">
        <f ca="1">IF(AND(BU181&lt;&gt;0,BZ181&lt;&gt;0),-1*CB181*BU181,0)</f>
        <v>235562.16633759133</v>
      </c>
      <c r="CF181" s="15">
        <f ca="1">IF(AND(BU181&lt;&gt;0,BZ181&lt;&gt;0,BV181&lt;&gt;0,CA181&lt;&gt;0),CC181/BX181*$Z181,)</f>
        <v>0</v>
      </c>
      <c r="CG181" s="15">
        <f ca="1">IF(AND(BV181&lt;&gt;0,CA181&lt;&gt;0),CD181*BN181*BV181,)</f>
        <v>62615.802713044635</v>
      </c>
      <c r="CH181" s="15">
        <f ca="1">IF(AND(BU181&lt;&gt;0,BZ181&lt;&gt;0,BV181&lt;&gt;0,CA181&lt;&gt;0),$AJ181-CE181-CF181-CG181-CK181,)</f>
        <v>17371.811244873406</v>
      </c>
      <c r="CI181" s="15">
        <f ca="1">IF(OR(BU181=0,BZ181=0,BV181=0,CA181=0),$AJ181-CE181-CF181-CG181-CK181,)</f>
        <v>0</v>
      </c>
      <c r="CJ181" s="15">
        <f ca="1">SUM(CE181:CI181)</f>
        <v>315549.78029550938</v>
      </c>
      <c r="CK181" s="15">
        <f ca="1">IF($V181&lt;&gt;0,IF($V181&gt;0,$W181/$V181,-$W181/$V181))*$AE181</f>
        <v>26921.292384490607</v>
      </c>
      <c r="CL181" s="15">
        <f ca="1">SUM(CJ181:CK181)</f>
        <v>342471.07267999998</v>
      </c>
      <c r="CM181" s="16">
        <f ca="1">_xll.DBRW($B$3,$R$37,$R$38,$R$40,$R$41,$R$42,$Q181,CM$2,CM$4,CM$3)</f>
        <v>9.2787207079582809E-2</v>
      </c>
      <c r="CN181" s="16">
        <f ca="1">_xll.DBRW($B$3,$R$37,$R$38,$R$40,$R$41,$R$42,$Q181,CN$2,CN$4,CN$3)</f>
        <v>8.0339467152617472E-2</v>
      </c>
      <c r="CO181" s="17">
        <f ca="1">-(CM181-CN181)*100</f>
        <v>-1.2447739926965338</v>
      </c>
      <c r="CP181" s="14">
        <f ca="1">$AA181-$AF181-DJ181</f>
        <v>-169274.03170319952</v>
      </c>
      <c r="CQ181" s="15">
        <f ca="1">_xll.DBRW($B$3,$R$37,$R$38,$R$40,$R$41,$R$42,$Q181,CQ$2,CQ$4,CQ$3)</f>
        <v>1.1932764551855723</v>
      </c>
      <c r="CR181" s="15">
        <f ca="1">_xll.DBRW($B$3,$R$37,$R$38,$R$40,$R$41,$R$42,$Q181,CR$2,CR$4,CR$3)</f>
        <v>0.41412950505844864</v>
      </c>
      <c r="CS181" s="15">
        <f ca="1">_xll.DBRW($B$3,$R$37,$R$38,$R$40,$R$41,$R$42,$Q181,CS$2,CS$4,CS$3)</f>
        <v>5.3258525969000754</v>
      </c>
      <c r="CT181" s="15">
        <f ca="1">_xll.DBRW($B$3,$R$37,$R$38,$R$40,$R$41,$R$42,$Q181,CT$2,CT$4,CT$3)</f>
        <v>1057418.3999999999</v>
      </c>
      <c r="CU181" s="15">
        <f ca="1">_xll.DBRW($B$3,$R$37,$R$38,$R$40,$R$41,$R$42,$Q181,CU$2,CU$4,CU$3)</f>
        <v>2553352</v>
      </c>
      <c r="CV181" s="15">
        <f ca="1">_xll.DBRW($B$3,$R$37,$R$38,$R$40,$R$41,$R$42,$Q181,CV$2,CV$4,CV$3)</f>
        <v>0.96073961309935241</v>
      </c>
      <c r="CW181" s="15">
        <f ca="1">_xll.DBRW($B$3,$R$37,$R$38,$R$40,$R$41,$R$42,$Q181,CW$2,CW$4,CW$3)</f>
        <v>0.42084295528713023</v>
      </c>
      <c r="CX181" s="15">
        <f ca="1">_xll.DBRW($B$3,$R$37,$R$38,$R$40,$R$41,$R$42,$Q181,CX$2,CX$4,CX$3)</f>
        <v>5.0326509792512697</v>
      </c>
      <c r="CY181" s="15">
        <f ca="1">_xll.DBRW($B$3,$R$37,$R$38,$R$40,$R$41,$R$42,$Q181,CY$2,CY$4,CY$3)</f>
        <v>1158234.3779050002</v>
      </c>
      <c r="CZ181" s="15">
        <f ca="1">_xll.DBRW($B$3,$R$37,$R$38,$R$40,$R$41,$R$42,$Q181,CZ$2,CZ$4,CZ$3)</f>
        <v>2752177.18</v>
      </c>
      <c r="DA181" s="15">
        <f ca="1">CQ181-CV181</f>
        <v>0.23253684208621994</v>
      </c>
      <c r="DB181" s="15">
        <f ca="1">CR181-CW181</f>
        <v>-6.7134502286815834E-3</v>
      </c>
      <c r="DC181" s="15">
        <f ca="1">CS181-CX181</f>
        <v>0.2932016176488057</v>
      </c>
      <c r="DD181" s="15">
        <f ca="1">IF(AND(CT181&lt;&gt;0,CY181&lt;&gt;0),-1*DA181*CT181,0)</f>
        <v>-245888.73549986334</v>
      </c>
      <c r="DE181" s="15">
        <f ca="1">IF(AND(CT181&lt;&gt;0,CY181&lt;&gt;0,CU181&lt;&gt;0,CZ181&lt;&gt;0),DB181/CW181*$AA181,)</f>
        <v>20128.603572858123</v>
      </c>
      <c r="DF181" s="15">
        <f ca="1">IF(AND(CU181&lt;&gt;0,CZ181&lt;&gt;0),DC181*CM181*CU181,)</f>
        <v>69464.858356844881</v>
      </c>
      <c r="DG181" s="15">
        <f ca="1">IF(AND(CT181&lt;&gt;0,CY181&lt;&gt;0,CU181&lt;&gt;0,CZ181&lt;&gt;0),$AK181-DD181-DE181-DF181-DJ181,)</f>
        <v>-12978.758133039195</v>
      </c>
      <c r="DH181" s="15">
        <f ca="1">IF(OR(CT181=0,CY181=0,CU181=0,CZ181=0),$AK181-DD181-DE181-DF181-DJ181,)</f>
        <v>0</v>
      </c>
      <c r="DI181" s="15">
        <f ca="1">SUM(DD181:DH181)</f>
        <v>-169274.03170319952</v>
      </c>
      <c r="DJ181" s="15">
        <f ca="1">IF($V181&lt;&gt;0,IF($V181&gt;0,$W181/$V181,-$W181/$V181))*$AF181</f>
        <v>20243.199810018803</v>
      </c>
      <c r="DK181" s="15">
        <f ca="1">SUM(DI181:DJ181)</f>
        <v>-149030.83189318073</v>
      </c>
      <c r="DL181" s="16">
        <f ca="1">_xll.DBRW($B$3,$R$37,$R$38,$R$40,$R$41,$R$42,$Q181,DL$2,DL$4,DL$3)</f>
        <v>5.8886992301582355E-2</v>
      </c>
      <c r="DM181" s="16">
        <f ca="1">_xll.DBRW($B$3,$R$37,$R$38,$R$40,$R$41,$R$42,$Q181,DM$2,DM$4,DM$3)</f>
        <v>6.278593267919283E-2</v>
      </c>
      <c r="DN181" s="17">
        <f ca="1">-(DL181-DM181)*100</f>
        <v>0.38989403776104742</v>
      </c>
      <c r="DO181" s="14">
        <f ca="1">$AB181-$AG181-EI181</f>
        <v>53020.818314077631</v>
      </c>
      <c r="DP181" s="15">
        <f ca="1">_xll.DBRW($B$3,$R$37,$R$38,$R$40,$R$41,$R$42,$Q181,DP$2,DP$4,DP$3)</f>
        <v>0.3794426944144349</v>
      </c>
      <c r="DQ181" s="15">
        <f ca="1">_xll.DBRW($B$3,$R$37,$R$38,$R$40,$R$41,$R$42,$Q181,DQ$2,DQ$4,DQ$3)</f>
        <v>0.82653703837152104</v>
      </c>
      <c r="DR181" s="15">
        <f ca="1">_xll.DBRW($B$3,$R$37,$R$38,$R$40,$R$41,$R$42,$Q181,DR$2,DR$4,DR$3)</f>
        <v>5.3258525969000754</v>
      </c>
      <c r="DS181" s="15">
        <f ca="1">_xll.DBRW($B$3,$R$37,$R$38,$R$40,$R$41,$R$42,$Q181,DS$2,DS$4,DS$3)</f>
        <v>2110440</v>
      </c>
      <c r="DT181" s="15">
        <f ca="1">_xll.DBRW($B$3,$R$37,$R$38,$R$40,$R$41,$R$42,$Q181,DT$2,DT$4,DT$3)</f>
        <v>2553352</v>
      </c>
      <c r="DU181" s="15">
        <f ca="1">_xll.DBRW($B$3,$R$37,$R$38,$R$40,$R$41,$R$42,$Q181,DU$2,DU$4,DU$3)</f>
        <v>0.37134221290435504</v>
      </c>
      <c r="DV181" s="15">
        <f ca="1">_xll.DBRW($B$3,$R$37,$R$38,$R$40,$R$41,$R$42,$Q181,DV$2,DV$4,DV$3)</f>
        <v>0.85091237839563794</v>
      </c>
      <c r="DW181" s="15">
        <f ca="1">_xll.DBRW($B$3,$R$37,$R$38,$R$40,$R$41,$R$42,$Q181,DW$2,DW$4,DW$3)</f>
        <v>5.0326509792512697</v>
      </c>
      <c r="DX181" s="15">
        <f ca="1">_xll.DBRW($B$3,$R$37,$R$38,$R$40,$R$41,$R$42,$Q181,DX$2,DX$4,DX$3)</f>
        <v>2341861.63</v>
      </c>
      <c r="DY181" s="15">
        <f ca="1">_xll.DBRW($B$3,$R$37,$R$38,$R$40,$R$41,$R$42,$Q181,DY$2,DY$4,DY$3)</f>
        <v>2752177.18</v>
      </c>
      <c r="DZ181" s="15">
        <f ca="1">DP181-DU181</f>
        <v>8.1004815100798599E-3</v>
      </c>
      <c r="EA181" s="15">
        <f ca="1">DQ181-DV181</f>
        <v>-2.4375340024116898E-2</v>
      </c>
      <c r="EB181" s="15">
        <f ca="1">DR181-DW181</f>
        <v>0.2932016176488057</v>
      </c>
      <c r="EC181" s="15">
        <f ca="1">IF(AND(DS181&lt;&gt;0,DX181&lt;&gt;0),-1*DZ181*DS181,0)</f>
        <v>-17095.580198132939</v>
      </c>
      <c r="ED181" s="15">
        <f ca="1">IF(AND(DS181&lt;&gt;0,DX181&lt;&gt;0,DT181&lt;&gt;0,DY181&lt;&gt;0),EA181/DV181*$AB181,)</f>
        <v>22939.558036597788</v>
      </c>
      <c r="EE181" s="15">
        <f ca="1">IF(AND(DT181&lt;&gt;0,DY181&lt;&gt;0),EB181*DL181*DT181,)</f>
        <v>44085.566405523772</v>
      </c>
      <c r="EF181" s="15">
        <f ca="1">IF(AND(DS181&lt;&gt;0,DX181&lt;&gt;0,DT181&lt;&gt;0,DY181&lt;&gt;0),$AL181-EC181-ED181-EE181-EI181,)</f>
        <v>3091.2740700890154</v>
      </c>
      <c r="EG181" s="15">
        <f ca="1">IF(OR(DS181=0,DX181=0,DT181=0,DY181=0),$AL181-EC181-ED181-EE181-EI181,)</f>
        <v>0</v>
      </c>
      <c r="EH181" s="15">
        <f ca="1">SUM(EC181:EG181)</f>
        <v>53020.818314077638</v>
      </c>
      <c r="EI181" s="15">
        <f ca="1">IF($V181&lt;&gt;0,IF($V181&gt;0,$W181/$V181,-$W181/$V181))*$AG181</f>
        <v>15820.221685922405</v>
      </c>
      <c r="EJ181" s="15">
        <f ca="1">SUM(EH181:EI181)</f>
        <v>68841.040000000037</v>
      </c>
      <c r="EK181" s="16">
        <f ca="1">_xll.DBRW($B$3,$R$37,$R$38,$R$40,$R$41,$R$42,$Q181,EK$2,EK$4,EK$3)</f>
        <v>0.13598839471467208</v>
      </c>
      <c r="EL181" s="16">
        <f ca="1">_xll.DBRW($B$3,$R$37,$R$38,$R$40,$R$41,$R$42,$Q181,EL$2,EL$4,EL$3)</f>
        <v>0.14581664250693513</v>
      </c>
      <c r="EM181" s="17">
        <f ca="1">-(EK181-EL181)*100</f>
        <v>0.98282477922630451</v>
      </c>
      <c r="EN181" s="14">
        <f ca="1">$AC181-$AH181-FH181</f>
        <v>133652.14393421292</v>
      </c>
      <c r="EO181" s="15">
        <f ca="1">_xll.DBRW($B$3,$R$37,$R$38,$R$40,$R$41,$R$42,$Q181,EO$2,EO$4,EO$3)</f>
        <v>0.72425414513940878</v>
      </c>
      <c r="EP181" s="15">
        <f ca="1">_xll.DBRW($B$3,$R$37,$R$38,$R$40,$R$41,$R$42,$Q181,EP$2,EP$4,EP$3)</f>
        <v>1</v>
      </c>
      <c r="EQ181" s="15">
        <f ca="1">_xll.DBRW($B$3,$R$37,$R$38,$R$40,$R$41,$R$42,$Q181,EQ$2,EQ$4,EQ$3)</f>
        <v>5.3258525969000754</v>
      </c>
      <c r="ER181" s="15">
        <f ca="1">_xll.DBRW($B$3,$R$37,$R$38,$R$40,$R$41,$R$42,$Q181,ER$2,ER$4,ER$3)</f>
        <v>2553352</v>
      </c>
      <c r="ES181" s="15">
        <f ca="1">_xll.DBRW($B$3,$R$37,$R$38,$R$40,$R$41,$R$42,$Q181,ES$2,ES$4,ES$3)</f>
        <v>2553352</v>
      </c>
      <c r="ET181" s="15">
        <f ca="1">_xll.DBRW($B$3,$R$37,$R$38,$R$40,$R$41,$R$42,$Q181,ET$2,ET$4,ET$3)</f>
        <v>0.73384426870365937</v>
      </c>
      <c r="EU181" s="15">
        <f ca="1">_xll.DBRW($B$3,$R$37,$R$38,$R$40,$R$41,$R$42,$Q181,EU$2,EU$4,EU$3)</f>
        <v>1</v>
      </c>
      <c r="EV181" s="15">
        <f ca="1">_xll.DBRW($B$3,$R$37,$R$38,$R$40,$R$41,$R$42,$Q181,EV$2,EV$4,EV$3)</f>
        <v>5.0326509792512697</v>
      </c>
      <c r="EW181" s="15">
        <f ca="1">_xll.DBRW($B$3,$R$37,$R$38,$R$40,$R$41,$R$42,$Q181,EW$2,EW$4,EW$3)</f>
        <v>2752177.18</v>
      </c>
      <c r="EX181" s="15">
        <f ca="1">_xll.DBRW($B$3,$R$37,$R$38,$R$40,$R$41,$R$42,$Q181,EX$2,EX$4,EX$3)</f>
        <v>2752177.18</v>
      </c>
      <c r="EY181" s="15">
        <f ca="1">EO181-ET181</f>
        <v>-9.5901235642505966E-3</v>
      </c>
      <c r="EZ181" s="15">
        <f ca="1">EP181-EU181</f>
        <v>0</v>
      </c>
      <c r="FA181" s="15">
        <f ca="1">EQ181-EV181</f>
        <v>0.2932016176488057</v>
      </c>
      <c r="FB181" s="15">
        <f ca="1">IF(AND(ER181&lt;&gt;0,EW181&lt;&gt;0),-1*EY181*ER181,0)</f>
        <v>24486.961183026389</v>
      </c>
      <c r="FC181" s="15">
        <f ca="1">IF(AND(ER181&lt;&gt;0,EW181&lt;&gt;0,ES181&lt;&gt;0,EX181&lt;&gt;0),EZ181/EU181*$AC181,)</f>
        <v>0</v>
      </c>
      <c r="FD181" s="15">
        <f ca="1">IF(AND(ES181&lt;&gt;0,EX181&lt;&gt;0),FA181*EK181*ES181,)</f>
        <v>101807.29514713486</v>
      </c>
      <c r="FE181" s="15">
        <f ca="1">IF(AND(ER181&lt;&gt;0,EW181&lt;&gt;0,ES181&lt;&gt;0,EX181&lt;&gt;0),$AM181-FB181-FC181-FD181-FH181,)</f>
        <v>7357.8876040516916</v>
      </c>
      <c r="FF181" s="15">
        <f ca="1">IF(OR(ER181=0,EW181=0,ES181=0,EX181=0),$AM181-FB181-FC181-FD181-FH181,)</f>
        <v>0</v>
      </c>
      <c r="FG181" s="15">
        <f ca="1">SUM(FB181:FF181)</f>
        <v>133652.14393421295</v>
      </c>
      <c r="FH181" s="15">
        <f ca="1">IF($V181&lt;&gt;0,IF($V181&gt;0,$W181/$V181,-$W181/$V181))*$AH181</f>
        <v>36741.536065786539</v>
      </c>
      <c r="FI181" s="15">
        <f ca="1">SUM(FG181:FH181)</f>
        <v>170393.67999999947</v>
      </c>
      <c r="FJ181" s="20"/>
      <c r="FK181" s="85">
        <f ca="1">BL181+CK181+DJ181+EI181+FH181</f>
        <v>210712.08999621373</v>
      </c>
      <c r="FL181" s="21"/>
      <c r="FM181" s="22"/>
      <c r="FN181" s="104">
        <f ca="1">_xll.DBRW($B$3,$R$37,$R$38,$R$40,$R$41,$R$42,$Q181,FN$2,FN$4,FN$3)</f>
        <v>2514569.5199999986</v>
      </c>
      <c r="FO181" s="105">
        <f ca="1">IF(U181&lt;&gt;0,FN181/U181,0)</f>
        <v>0.18491145451132115</v>
      </c>
      <c r="FP181" s="104">
        <f ca="1">_xll.DBRW($B$3,$R$37,$R$38,$R$40,$R$41,$R$42,$Q181,FP$2,FP$4,FP$3)</f>
        <v>2267976.9292131788</v>
      </c>
      <c r="FQ181" s="105">
        <f ca="1">IF(V181&lt;&gt;0,FP181/V181,0)</f>
        <v>0.16374401321020854</v>
      </c>
      <c r="FR181" s="86">
        <f ca="1">FN181-FP181</f>
        <v>246592.59078681981</v>
      </c>
      <c r="FS181" s="103">
        <f ca="1">(FO181-FQ181)*100</f>
        <v>2.1167441301112615</v>
      </c>
      <c r="FT181" s="23"/>
      <c r="FV181" s="37"/>
      <c r="FW181" s="37"/>
      <c r="FX181" s="37"/>
      <c r="FY181" s="37"/>
      <c r="FZ181" s="37"/>
      <c r="GA181" s="37"/>
      <c r="GB181" s="37"/>
      <c r="GC181" s="37"/>
      <c r="GD181" s="37"/>
      <c r="GE181" s="37"/>
      <c r="GF181" s="37"/>
      <c r="GG181" s="37"/>
      <c r="GH181" s="37"/>
    </row>
    <row r="182" spans="1:190" ht="15" hidden="1" customHeight="1" x14ac:dyDescent="0.25">
      <c r="A182">
        <f ca="1">IF(ROW()=ROW($A$60),0,1)</f>
        <v>1</v>
      </c>
      <c r="D182" s="30"/>
      <c r="E182" s="30"/>
      <c r="F182" s="30">
        <f ca="1">IF(A182&lt;&gt;0,IF((AO182+BN182+CM182+DL182+EK182)&lt;&gt;0,ROUND((1-(AO182+BN182+CM182+DL182+EK182))-FO182,5),"VERIF. ELIGIBILITE PMM"),"CHECK "&amp;D167)</f>
        <v>0</v>
      </c>
      <c r="G182" s="30"/>
      <c r="H182" s="30"/>
      <c r="I182" s="30"/>
      <c r="J182" s="30">
        <f ca="1">IF(A182&lt;&gt;0,IF((AP182+BO182+CN182+DM182+EL182)&lt;&gt;0,ROUND((1-(AP182+BO182+CN182+DM182+EL182))-FQ182,5),"VERIF. ELIGIBILITE PMM"),"CHECK "&amp;D168)</f>
        <v>0</v>
      </c>
      <c r="K182" s="30">
        <f ca="1">IF(A182&lt;&gt;0,ROUND(W182+AR182+BQ182+CP182+DO182+EN182+FK182-FR182,5),"CHECK ")</f>
        <v>0</v>
      </c>
      <c r="L182" s="4"/>
      <c r="M182" s="9"/>
      <c r="N182" s="10"/>
      <c r="O182" s="9"/>
      <c r="P182" s="11"/>
      <c r="Q182" s="130" t="s">
        <v>372</v>
      </c>
      <c r="R182" s="130"/>
      <c r="S182" s="12"/>
      <c r="T182" s="13"/>
      <c r="U182" s="84">
        <f ca="1">_xll.DBRW($B$3,$R$37,$R$38,$R$40,$R$41,$R$42,$Q182,U$2,U$4,U$3)</f>
        <v>5095255.66</v>
      </c>
      <c r="V182" s="84">
        <f ca="1">_xll.DBRW($B$3,$R$37,$R$38,$R$40,$R$41,$R$42,$Q182,V$2,V$4,V$3)</f>
        <v>5339617.6202316089</v>
      </c>
      <c r="W182" s="85">
        <f ca="1">U182-V182</f>
        <v>-244361.96023160871</v>
      </c>
      <c r="X182" s="106">
        <f ca="1">IF(V182&lt;&gt;0,W182/V182,0)</f>
        <v>-4.5763943714945146E-2</v>
      </c>
      <c r="Y182" s="15">
        <f ca="1">_xll.DBRW($B$3,$R$37,$R$38,$R$40,$R$41,$R$42,$Q182,Y$2,Y$4,Y$3)</f>
        <v>-2703324.17</v>
      </c>
      <c r="Z182" s="15">
        <f ca="1">_xll.DBRW($B$3,$R$37,$R$38,$R$40,$R$41,$R$42,$Q182,Z$2,Z$4,Z$3)</f>
        <v>-472423.16000000003</v>
      </c>
      <c r="AA182" s="15">
        <f ca="1">_xll.DBRW($B$3,$R$37,$R$38,$R$40,$R$41,$R$42,$Q182,AA$2,AA$4,AA$3)</f>
        <v>-437272.10000000003</v>
      </c>
      <c r="AB182" s="15">
        <f ca="1">_xll.DBRW($B$3,$R$37,$R$38,$R$40,$R$41,$R$42,$Q182,AB$2,AB$4,AB$3)</f>
        <v>-220387.62000000002</v>
      </c>
      <c r="AC182" s="15">
        <f ca="1">_xll.DBRW($B$3,$R$37,$R$38,$R$40,$R$41,$R$42,$Q182,AC$2,AC$4,AC$3)</f>
        <v>-1178302.7699999996</v>
      </c>
      <c r="AD182" s="15">
        <f ca="1">_xll.DBRW($B$3,$R$37,$R$38,$R$40,$R$41,$R$42,$Q182,AD$2,AD$4,AD$3)</f>
        <v>-2716465.9096800005</v>
      </c>
      <c r="AE182" s="15">
        <f ca="1">_xll.DBRW($B$3,$R$37,$R$38,$R$40,$R$41,$R$42,$Q182,AE$2,AE$4,AE$3)</f>
        <v>-501797</v>
      </c>
      <c r="AF182" s="15">
        <f ca="1">_xll.DBRW($B$3,$R$37,$R$38,$R$40,$R$41,$R$42,$Q182,AF$2,AF$4,AF$3)</f>
        <v>-449288.14303999988</v>
      </c>
      <c r="AG182" s="15">
        <f ca="1">_xll.DBRW($B$3,$R$37,$R$38,$R$40,$R$41,$R$42,$Q182,AG$2,AG$4,AG$3)</f>
        <v>-260630</v>
      </c>
      <c r="AH182" s="15">
        <f ca="1">_xll.DBRW($B$3,$R$37,$R$38,$R$40,$R$41,$R$42,$Q182,AH$2,AH$4,AH$3)</f>
        <v>-1214587.5999999999</v>
      </c>
      <c r="AI182" s="15">
        <f ca="1">Y182-AD182</f>
        <v>13141.739680000581</v>
      </c>
      <c r="AJ182" s="15">
        <f ca="1">Z182-AE182</f>
        <v>29373.839999999967</v>
      </c>
      <c r="AK182" s="15">
        <f ca="1">AA182-AF182</f>
        <v>12016.043039999844</v>
      </c>
      <c r="AL182" s="15">
        <f ca="1">AB182-AG182</f>
        <v>40242.379999999976</v>
      </c>
      <c r="AM182" s="15">
        <f ca="1">AC182-AH182</f>
        <v>36284.830000000307</v>
      </c>
      <c r="AN182" s="20"/>
      <c r="AO182" s="16">
        <f ca="1">_xll.DBRW($B$3,$R$37,$R$38,$R$40,$R$41,$R$42,$Q182,AO$2,AO$4,AO$3)</f>
        <v>0.5305571202682301</v>
      </c>
      <c r="AP182" s="16">
        <f ca="1">_xll.DBRW($B$3,$R$37,$R$38,$R$40,$R$41,$R$42,$Q182,AP$2,AP$4,AP$3)</f>
        <v>0.50873791025548609</v>
      </c>
      <c r="AQ182" s="17">
        <f ca="1">-(AO182-AP182)*100</f>
        <v>-2.1819210012744006</v>
      </c>
      <c r="AR182" s="14">
        <f ca="1">$Y182-$AD182-BL182</f>
        <v>-111174.45331416222</v>
      </c>
      <c r="AS182" s="18">
        <f ca="1">_xll.DBRW($B$3,$R$37,$R$38,$R$40,$R$41,$R$42,$Q182,AS$2,AS$4,AS$3)</f>
        <v>38.443409369914562</v>
      </c>
      <c r="AT182" s="19">
        <f ca="1">_xll.DBRW($B$3,$R$37,$R$38,$R$40,$R$41,$R$42,$Q182,AT$2,AT$4,AT$3)</f>
        <v>7.8740750845085292E-2</v>
      </c>
      <c r="AU182" s="18">
        <f ca="1">_xll.DBRW($B$3,$R$37,$R$38,$R$40,$R$41,$R$42,$Q182,AU$2,AU$4,AU$3)</f>
        <v>5.7054420781341859</v>
      </c>
      <c r="AV182" s="15">
        <f ca="1">_xll.DBRW($B$3,$R$37,$R$38,$R$40,$R$41,$R$42,$Q182,AV$2,AV$4,AV$3)</f>
        <v>70319.573999999993</v>
      </c>
      <c r="AW182" s="15">
        <f ca="1">_xll.DBRW($B$3,$R$37,$R$38,$R$40,$R$41,$R$42,$Q182,AW$2,AW$4,AW$3)</f>
        <v>893051.86</v>
      </c>
      <c r="AX182" s="18">
        <f ca="1">_xll.DBRW($B$3,$R$37,$R$38,$R$40,$R$41,$R$42,$Q182,AX$2,AX$4,AX$3)</f>
        <v>29.442916656153145</v>
      </c>
      <c r="AY182" s="19">
        <f ca="1">_xll.DBRW($B$3,$R$37,$R$38,$R$40,$R$41,$R$42,$Q182,AY$2,AY$4,AY$3)</f>
        <v>8.3663973448679249E-2</v>
      </c>
      <c r="AZ182" s="18">
        <f ca="1">_xll.DBRW($B$3,$R$37,$R$38,$R$40,$R$41,$R$42,$Q182,AZ$2,AZ$4,AZ$3)</f>
        <v>4.8420047881531136</v>
      </c>
      <c r="BA182" s="15">
        <f ca="1">_xll.DBRW($B$3,$R$37,$R$38,$R$40,$R$41,$R$42,$Q182,BA$2,BA$4,BA$3)</f>
        <v>92262.12000000001</v>
      </c>
      <c r="BB182" s="15">
        <f ca="1">_xll.DBRW($B$3,$R$37,$R$38,$R$40,$R$41,$R$42,$Q182,BB$2,BB$4,BB$3)</f>
        <v>1102770</v>
      </c>
      <c r="BC182" s="18">
        <f ca="1">AS182-AX182</f>
        <v>9.0004927137614175</v>
      </c>
      <c r="BD182" s="18">
        <f ca="1">AT182-AY182</f>
        <v>-4.9232226035939575E-3</v>
      </c>
      <c r="BE182" s="18">
        <f ca="1">AU182-AZ182</f>
        <v>0.86343728998107228</v>
      </c>
      <c r="BF182" s="15">
        <f ca="1">IF(AND(AV182&lt;&gt;0,BA182&lt;&gt;0),-1*BC182*AV182,0)</f>
        <v>-632910.81342180679</v>
      </c>
      <c r="BG182" s="15">
        <f ca="1">IF(AND(AV182&lt;&gt;0,BA182&lt;&gt;0,AW182&lt;&gt;0,BB182&lt;&gt;0),BD182/AY182*$Y182,)</f>
        <v>159077.63054966374</v>
      </c>
      <c r="BH182" s="15">
        <f ca="1">IF(AND(AW182&lt;&gt;0,BB182&lt;&gt;0),BE182*AO182*AW182,)</f>
        <v>409109.5594906914</v>
      </c>
      <c r="BI182" s="15">
        <f ca="1">IF(AND(AV182&lt;&gt;0,BA182&lt;&gt;0,AW182&lt;&gt;0,BB182&lt;&gt;0),$AI182-BF182-BG182-BH182-BL182,)</f>
        <v>-46450.829932710578</v>
      </c>
      <c r="BJ182" s="15">
        <f ca="1">IF(OR(AV182=0,BA182=0,AW182=0,BB182=0),$AI182-BF182-BG182-BH182-BL182,)</f>
        <v>0</v>
      </c>
      <c r="BK182" s="15">
        <f ca="1">SUM(BF182:BJ182)</f>
        <v>-111174.45331416222</v>
      </c>
      <c r="BL182" s="15">
        <f ca="1">IF($V182&lt;&gt;0,IF($V182&gt;0,$W182/$V182,-$W182/$V182))*$AD182</f>
        <v>124316.1929941628</v>
      </c>
      <c r="BM182" s="15">
        <f ca="1">SUM(BK182:BL182)</f>
        <v>13141.739680000581</v>
      </c>
      <c r="BN182" s="16">
        <f ca="1">_xll.DBRW($B$3,$R$37,$R$38,$R$40,$R$41,$R$42,$Q182,BN$2,BN$4,BN$3)</f>
        <v>9.2718244485498494E-2</v>
      </c>
      <c r="BO182" s="16">
        <f ca="1">_xll.DBRW($B$3,$R$37,$R$38,$R$40,$R$41,$R$42,$Q182,BO$2,BO$4,BO$3)</f>
        <v>9.397620498117884E-2</v>
      </c>
      <c r="BP182" s="17">
        <f ca="1">-(BN182-BO182)*100</f>
        <v>0.12579604956803464</v>
      </c>
      <c r="BQ182" s="14">
        <f ca="1">$Z182-$AE182-CK182</f>
        <v>6409.630335671638</v>
      </c>
      <c r="BR182" s="15">
        <f ca="1">_xll.DBRW($B$3,$R$37,$R$38,$R$40,$R$41,$R$42,$Q182,BR$2,BR$4,BR$3)</f>
        <v>0.52899857349829615</v>
      </c>
      <c r="BS182" s="15">
        <f ca="1">_xll.DBRW($B$3,$R$37,$R$38,$R$40,$R$41,$R$42,$Q182,BS$2,BS$4,BS$3)</f>
        <v>1</v>
      </c>
      <c r="BT182" s="15">
        <f ca="1">_xll.DBRW($B$3,$R$37,$R$38,$R$40,$R$41,$R$42,$Q182,BT$2,BT$4,BT$3)</f>
        <v>5.7054420781341859</v>
      </c>
      <c r="BU182" s="15">
        <f ca="1">_xll.DBRW($B$3,$R$37,$R$38,$R$40,$R$41,$R$42,$Q182,BU$2,BU$4,BU$3)</f>
        <v>893051.86</v>
      </c>
      <c r="BV182" s="15">
        <f ca="1">_xll.DBRW($B$3,$R$37,$R$38,$R$40,$R$41,$R$42,$Q182,BV$2,BV$4,BV$3)</f>
        <v>893051.86</v>
      </c>
      <c r="BW182" s="15">
        <f ca="1">_xll.DBRW($B$3,$R$37,$R$38,$R$40,$R$41,$R$42,$Q182,BW$2,BW$4,BW$3)</f>
        <v>0.45503323449132638</v>
      </c>
      <c r="BX182" s="15">
        <f ca="1">_xll.DBRW($B$3,$R$37,$R$38,$R$40,$R$41,$R$42,$Q182,BX$2,BX$4,BX$3)</f>
        <v>1</v>
      </c>
      <c r="BY182" s="15">
        <f ca="1">_xll.DBRW($B$3,$R$37,$R$38,$R$40,$R$41,$R$42,$Q182,BY$2,BY$4,BY$3)</f>
        <v>4.8420047881531136</v>
      </c>
      <c r="BZ182" s="15">
        <f ca="1">_xll.DBRW($B$3,$R$37,$R$38,$R$40,$R$41,$R$42,$Q182,BZ$2,BZ$4,BZ$3)</f>
        <v>1102770</v>
      </c>
      <c r="CA182" s="15">
        <f ca="1">_xll.DBRW($B$3,$R$37,$R$38,$R$40,$R$41,$R$42,$Q182,CA$2,CA$4,CA$3)</f>
        <v>1102770</v>
      </c>
      <c r="CB182" s="15">
        <f ca="1">BR182-BW182</f>
        <v>7.3965339006969777E-2</v>
      </c>
      <c r="CC182" s="15">
        <f ca="1">BS182-BX182</f>
        <v>0</v>
      </c>
      <c r="CD182" s="15">
        <f ca="1">BT182-BY182</f>
        <v>0.86343728998107228</v>
      </c>
      <c r="CE182" s="15">
        <f ca="1">IF(AND(BU182&lt;&gt;0,BZ182&lt;&gt;0),-1*CB182*BU182,0)</f>
        <v>-66054.883575704909</v>
      </c>
      <c r="CF182" s="15">
        <f ca="1">IF(AND(BU182&lt;&gt;0,BZ182&lt;&gt;0,BV182&lt;&gt;0,CA182&lt;&gt;0),CC182/BX182*$Z182,)</f>
        <v>0</v>
      </c>
      <c r="CG182" s="15">
        <f ca="1">IF(AND(BV182&lt;&gt;0,CA182&lt;&gt;0),CD182*BN182*BV182,)</f>
        <v>71494.507771445118</v>
      </c>
      <c r="CH182" s="15">
        <f ca="1">IF(AND(BU182&lt;&gt;0,BZ182&lt;&gt;0,BV182&lt;&gt;0,CA182&lt;&gt;0),$AJ182-CE182-CF182-CG182-CK182,)</f>
        <v>970.00613993142906</v>
      </c>
      <c r="CI182" s="15">
        <f ca="1">IF(OR(BU182=0,BZ182=0,BV182=0,CA182=0),$AJ182-CE182-CF182-CG182-CK182,)</f>
        <v>0</v>
      </c>
      <c r="CJ182" s="15">
        <f ca="1">SUM(CE182:CI182)</f>
        <v>6409.630335671638</v>
      </c>
      <c r="CK182" s="15">
        <f ca="1">IF($V182&lt;&gt;0,IF($V182&gt;0,$W182/$V182,-$W182/$V182))*$AE182</f>
        <v>22964.209664328329</v>
      </c>
      <c r="CL182" s="15">
        <f ca="1">SUM(CJ182:CK182)</f>
        <v>29373.839999999967</v>
      </c>
      <c r="CM182" s="16">
        <f ca="1">_xll.DBRW($B$3,$R$37,$R$38,$R$40,$R$41,$R$42,$Q182,CM$2,CM$4,CM$3)</f>
        <v>8.5819462099375798E-2</v>
      </c>
      <c r="CN182" s="16">
        <f ca="1">_xll.DBRW($B$3,$R$37,$R$38,$R$40,$R$41,$R$42,$Q182,CN$2,CN$4,CN$3)</f>
        <v>8.4142381532652105E-2</v>
      </c>
      <c r="CO182" s="17">
        <f ca="1">-(CM182-CN182)*100</f>
        <v>-0.16770805667236932</v>
      </c>
      <c r="CP182" s="14">
        <f ca="1">$AA182-$AF182-DJ182</f>
        <v>-8545.1542498749332</v>
      </c>
      <c r="CQ182" s="15">
        <f ca="1">_xll.DBRW($B$3,$R$37,$R$38,$R$40,$R$41,$R$42,$Q182,CQ$2,CQ$4,CQ$3)</f>
        <v>1.1249376909917741</v>
      </c>
      <c r="CR182" s="15">
        <f ca="1">_xll.DBRW($B$3,$R$37,$R$38,$R$40,$R$41,$R$42,$Q182,CR$2,CR$4,CR$3)</f>
        <v>0.43525785837342079</v>
      </c>
      <c r="CS182" s="15">
        <f ca="1">_xll.DBRW($B$3,$R$37,$R$38,$R$40,$R$41,$R$42,$Q182,CS$2,CS$4,CS$3)</f>
        <v>5.7054420781341859</v>
      </c>
      <c r="CT182" s="15">
        <f ca="1">_xll.DBRW($B$3,$R$37,$R$38,$R$40,$R$41,$R$42,$Q182,CT$2,CT$4,CT$3)</f>
        <v>388707.84000000003</v>
      </c>
      <c r="CU182" s="15">
        <f ca="1">_xll.DBRW($B$3,$R$37,$R$38,$R$40,$R$41,$R$42,$Q182,CU$2,CU$4,CU$3)</f>
        <v>893051.86</v>
      </c>
      <c r="CV182" s="15">
        <f ca="1">_xll.DBRW($B$3,$R$37,$R$38,$R$40,$R$41,$R$42,$Q182,CV$2,CV$4,CV$3)</f>
        <v>0.96079999999999977</v>
      </c>
      <c r="CW182" s="15">
        <f ca="1">_xll.DBRW($B$3,$R$37,$R$38,$R$40,$R$41,$R$42,$Q182,CW$2,CW$4,CW$3)</f>
        <v>0.42404018970410873</v>
      </c>
      <c r="CX182" s="15">
        <f ca="1">_xll.DBRW($B$3,$R$37,$R$38,$R$40,$R$41,$R$42,$Q182,CX$2,CX$4,CX$3)</f>
        <v>4.8420047881531136</v>
      </c>
      <c r="CY182" s="15">
        <f ca="1">_xll.DBRW($B$3,$R$37,$R$38,$R$40,$R$41,$R$42,$Q182,CY$2,CY$4,CY$3)</f>
        <v>467618.8</v>
      </c>
      <c r="CZ182" s="15">
        <f ca="1">_xll.DBRW($B$3,$R$37,$R$38,$R$40,$R$41,$R$42,$Q182,CZ$2,CZ$4,CZ$3)</f>
        <v>1102770</v>
      </c>
      <c r="DA182" s="15">
        <f ca="1">CQ182-CV182</f>
        <v>0.16413769099177433</v>
      </c>
      <c r="DB182" s="15">
        <f ca="1">CR182-CW182</f>
        <v>1.1217668669312064E-2</v>
      </c>
      <c r="DC182" s="15">
        <f ca="1">CS182-CX182</f>
        <v>0.86343728998107228</v>
      </c>
      <c r="DD182" s="15">
        <f ca="1">IF(AND(CT182&lt;&gt;0,CY182&lt;&gt;0),-1*DA182*CT182,0)</f>
        <v>-63801.607328000064</v>
      </c>
      <c r="DE182" s="15">
        <f ca="1">IF(AND(CT182&lt;&gt;0,CY182&lt;&gt;0,CU182&lt;&gt;0,CZ182&lt;&gt;0),DB182/CW182*$AA182,)</f>
        <v>-11567.709040874348</v>
      </c>
      <c r="DF182" s="15">
        <f ca="1">IF(AND(CU182&lt;&gt;0,CZ182&lt;&gt;0),DC182*CM182*CU182,)</f>
        <v>66174.896149642882</v>
      </c>
      <c r="DG182" s="15">
        <f ca="1">IF(AND(CT182&lt;&gt;0,CY182&lt;&gt;0,CU182&lt;&gt;0,CZ182&lt;&gt;0),$AK182-DD182-DE182-DF182-DJ182,)</f>
        <v>649.26596935660928</v>
      </c>
      <c r="DH182" s="15">
        <f ca="1">IF(OR(CT182=0,CY182=0,CU182=0,CZ182=0),$AK182-DD182-DE182-DF182-DJ182,)</f>
        <v>0</v>
      </c>
      <c r="DI182" s="15">
        <f ca="1">SUM(DD182:DH182)</f>
        <v>-8545.1542498749186</v>
      </c>
      <c r="DJ182" s="15">
        <f ca="1">IF($V182&lt;&gt;0,IF($V182&gt;0,$W182/$V182,-$W182/$V182))*$AF182</f>
        <v>20561.197289874777</v>
      </c>
      <c r="DK182" s="15">
        <f ca="1">SUM(DI182:DJ182)</f>
        <v>12016.043039999859</v>
      </c>
      <c r="DL182" s="16">
        <f ca="1">_xll.DBRW($B$3,$R$37,$R$38,$R$40,$R$41,$R$42,$Q182,DL$2,DL$4,DL$3)</f>
        <v>4.3253495939397084E-2</v>
      </c>
      <c r="DM182" s="16">
        <f ca="1">_xll.DBRW($B$3,$R$37,$R$38,$R$40,$R$41,$R$42,$Q182,DM$2,DM$4,DM$3)</f>
        <v>4.8810611271579221E-2</v>
      </c>
      <c r="DN182" s="17">
        <f ca="1">-(DL182-DM182)*100</f>
        <v>0.55571153321821376</v>
      </c>
      <c r="DO182" s="14">
        <f ca="1">$AB182-$AG182-EI182</f>
        <v>28314.923349573823</v>
      </c>
      <c r="DP182" s="15">
        <f ca="1">_xll.DBRW($B$3,$R$37,$R$38,$R$40,$R$41,$R$42,$Q182,DP$2,DP$4,DP$3)</f>
        <v>0.27004916776133192</v>
      </c>
      <c r="DQ182" s="15">
        <f ca="1">_xll.DBRW($B$3,$R$37,$R$38,$R$40,$R$41,$R$42,$Q182,DQ$2,DQ$4,DQ$3)</f>
        <v>0.91383475759179322</v>
      </c>
      <c r="DR182" s="15">
        <f ca="1">_xll.DBRW($B$3,$R$37,$R$38,$R$40,$R$41,$R$42,$Q182,DR$2,DR$4,DR$3)</f>
        <v>5.7054420781341859</v>
      </c>
      <c r="DS182" s="15">
        <f ca="1">_xll.DBRW($B$3,$R$37,$R$38,$R$40,$R$41,$R$42,$Q182,DS$2,DS$4,DS$3)</f>
        <v>816101.83000000007</v>
      </c>
      <c r="DT182" s="15">
        <f ca="1">_xll.DBRW($B$3,$R$37,$R$38,$R$40,$R$41,$R$42,$Q182,DT$2,DT$4,DT$3)</f>
        <v>893051.86</v>
      </c>
      <c r="DU182" s="15">
        <f ca="1">_xll.DBRW($B$3,$R$37,$R$38,$R$40,$R$41,$R$42,$Q182,DU$2,DU$4,DU$3)</f>
        <v>0.25933333333333336</v>
      </c>
      <c r="DV182" s="15">
        <f ca="1">_xll.DBRW($B$3,$R$37,$R$38,$R$40,$R$41,$R$42,$Q182,DV$2,DV$4,DV$3)</f>
        <v>0.91134144019151775</v>
      </c>
      <c r="DW182" s="15">
        <f ca="1">_xll.DBRW($B$3,$R$37,$R$38,$R$40,$R$41,$R$42,$Q182,DW$2,DW$4,DW$3)</f>
        <v>4.8420047881531136</v>
      </c>
      <c r="DX182" s="15">
        <f ca="1">_xll.DBRW($B$3,$R$37,$R$38,$R$40,$R$41,$R$42,$Q182,DX$2,DX$4,DX$3)</f>
        <v>1005000</v>
      </c>
      <c r="DY182" s="15">
        <f ca="1">_xll.DBRW($B$3,$R$37,$R$38,$R$40,$R$41,$R$42,$Q182,DY$2,DY$4,DY$3)</f>
        <v>1102770</v>
      </c>
      <c r="DZ182" s="15">
        <f ca="1">DP182-DU182</f>
        <v>1.0715834427998561E-2</v>
      </c>
      <c r="EA182" s="15">
        <f ca="1">DQ182-DV182</f>
        <v>2.4933174002754743E-3</v>
      </c>
      <c r="EB182" s="15">
        <f ca="1">DR182-DW182</f>
        <v>0.86343728998107228</v>
      </c>
      <c r="EC182" s="15">
        <f ca="1">IF(AND(DS182&lt;&gt;0,DX182&lt;&gt;0),-1*DZ182*DS182,0)</f>
        <v>-8745.2120866666301</v>
      </c>
      <c r="ED182" s="15">
        <f ca="1">IF(AND(DS182&lt;&gt;0,DX182&lt;&gt;0,DT182&lt;&gt;0,DY182&lt;&gt;0),EA182/DV182*$AB182,)</f>
        <v>-602.95325496865689</v>
      </c>
      <c r="EE182" s="15">
        <f ca="1">IF(AND(DT182&lt;&gt;0,DY182&lt;&gt;0),EB182*DL182*DT182,)</f>
        <v>33352.523214188506</v>
      </c>
      <c r="EF182" s="15">
        <f ca="1">IF(AND(DS182&lt;&gt;0,DX182&lt;&gt;0,DT182&lt;&gt;0,DY182&lt;&gt;0),$AL182-EC182-ED182-EE182-EI182,)</f>
        <v>4310.565477020602</v>
      </c>
      <c r="EG182" s="15">
        <f ca="1">IF(OR(DS182=0,DX182=0,DT182=0,DY182=0),$AL182-EC182-ED182-EE182-EI182,)</f>
        <v>0</v>
      </c>
      <c r="EH182" s="15">
        <f ca="1">SUM(EC182:EG182)</f>
        <v>28314.923349573823</v>
      </c>
      <c r="EI182" s="15">
        <f ca="1">IF($V182&lt;&gt;0,IF($V182&gt;0,$W182/$V182,-$W182/$V182))*$AG182</f>
        <v>11927.456650426153</v>
      </c>
      <c r="EJ182" s="15">
        <f ca="1">SUM(EH182:EI182)</f>
        <v>40242.379999999976</v>
      </c>
      <c r="EK182" s="16">
        <f ca="1">_xll.DBRW($B$3,$R$37,$R$38,$R$40,$R$41,$R$42,$Q182,EK$2,EK$4,EK$3)</f>
        <v>0.23125488662918242</v>
      </c>
      <c r="EL182" s="16">
        <f ca="1">_xll.DBRW($B$3,$R$37,$R$38,$R$40,$R$41,$R$42,$Q182,EL$2,EL$4,EL$3)</f>
        <v>0.22746714959475253</v>
      </c>
      <c r="EM182" s="17">
        <f ca="1">-(EK182-EL182)*100</f>
        <v>-0.37877370344298888</v>
      </c>
      <c r="EN182" s="14">
        <f ca="1">$AC182-$AH182-FH182</f>
        <v>-19299.488563269995</v>
      </c>
      <c r="EO182" s="15">
        <f ca="1">_xll.DBRW($B$3,$R$37,$R$38,$R$40,$R$41,$R$42,$Q182,EO$2,EO$4,EO$3)</f>
        <v>1.319411360948288</v>
      </c>
      <c r="EP182" s="15">
        <f ca="1">_xll.DBRW($B$3,$R$37,$R$38,$R$40,$R$41,$R$42,$Q182,EP$2,EP$4,EP$3)</f>
        <v>1</v>
      </c>
      <c r="EQ182" s="15">
        <f ca="1">_xll.DBRW($B$3,$R$37,$R$38,$R$40,$R$41,$R$42,$Q182,EQ$2,EQ$4,EQ$3)</f>
        <v>5.7054420781341859</v>
      </c>
      <c r="ER182" s="15">
        <f ca="1">_xll.DBRW($B$3,$R$37,$R$38,$R$40,$R$41,$R$42,$Q182,ER$2,ER$4,ER$3)</f>
        <v>893051.86</v>
      </c>
      <c r="ES182" s="15">
        <f ca="1">_xll.DBRW($B$3,$R$37,$R$38,$R$40,$R$41,$R$42,$Q182,ES$2,ES$4,ES$3)</f>
        <v>893051.86</v>
      </c>
      <c r="ET182" s="15">
        <f ca="1">_xll.DBRW($B$3,$R$37,$R$38,$R$40,$R$41,$R$42,$Q182,ET$2,ET$4,ET$3)</f>
        <v>1.1013970274853322</v>
      </c>
      <c r="EU182" s="15">
        <f ca="1">_xll.DBRW($B$3,$R$37,$R$38,$R$40,$R$41,$R$42,$Q182,EU$2,EU$4,EU$3)</f>
        <v>1</v>
      </c>
      <c r="EV182" s="15">
        <f ca="1">_xll.DBRW($B$3,$R$37,$R$38,$R$40,$R$41,$R$42,$Q182,EV$2,EV$4,EV$3)</f>
        <v>4.8420047881531136</v>
      </c>
      <c r="EW182" s="15">
        <f ca="1">_xll.DBRW($B$3,$R$37,$R$38,$R$40,$R$41,$R$42,$Q182,EW$2,EW$4,EW$3)</f>
        <v>1102770</v>
      </c>
      <c r="EX182" s="15">
        <f ca="1">_xll.DBRW($B$3,$R$37,$R$38,$R$40,$R$41,$R$42,$Q182,EX$2,EX$4,EX$3)</f>
        <v>1102770</v>
      </c>
      <c r="EY182" s="15">
        <f ca="1">EO182-ET182</f>
        <v>0.21801433346295584</v>
      </c>
      <c r="EZ182" s="15">
        <f ca="1">EP182-EU182</f>
        <v>0</v>
      </c>
      <c r="FA182" s="15">
        <f ca="1">EQ182-EV182</f>
        <v>0.86343728998107228</v>
      </c>
      <c r="FB182" s="15">
        <f ca="1">IF(AND(ER182&lt;&gt;0,EW182&lt;&gt;0),-1*EY182*ER182,0)</f>
        <v>-194698.10600575295</v>
      </c>
      <c r="FC182" s="15">
        <f ca="1">IF(AND(ER182&lt;&gt;0,EW182&lt;&gt;0,ES182&lt;&gt;0,EX182&lt;&gt;0),EZ182/EU182*$AC182,)</f>
        <v>0</v>
      </c>
      <c r="FD182" s="15">
        <f ca="1">IF(AND(ES182&lt;&gt;0,EX182&lt;&gt;0),FA182*EK182*ES182,)</f>
        <v>178319.3197955839</v>
      </c>
      <c r="FE182" s="15">
        <f ca="1">IF(AND(ER182&lt;&gt;0,EW182&lt;&gt;0,ES182&lt;&gt;0,EX182&lt;&gt;0),$AM182-FB182-FC182-FD182-FH182,)</f>
        <v>-2920.7023531009399</v>
      </c>
      <c r="FF182" s="15">
        <f ca="1">IF(OR(ER182=0,EW182=0,ES182=0,EX182=0),$AM182-FB182-FC182-FD182-FH182,)</f>
        <v>0</v>
      </c>
      <c r="FG182" s="15">
        <f ca="1">SUM(FB182:FF182)</f>
        <v>-19299.488563269995</v>
      </c>
      <c r="FH182" s="15">
        <f ca="1">IF($V182&lt;&gt;0,IF($V182&gt;0,$W182/$V182,-$W182/$V182))*$AH182</f>
        <v>55584.318563270303</v>
      </c>
      <c r="FI182" s="15">
        <f ca="1">SUM(FG182:FH182)</f>
        <v>36284.830000000307</v>
      </c>
      <c r="FJ182" s="20"/>
      <c r="FK182" s="85">
        <f ca="1">BL182+CK182+DJ182+EI182+FH182</f>
        <v>235353.37516206235</v>
      </c>
      <c r="FL182" s="21"/>
      <c r="FM182" s="22"/>
      <c r="FN182" s="104">
        <f ca="1">_xll.DBRW($B$3,$R$37,$R$38,$R$40,$R$41,$R$42,$Q182,FN$2,FN$4,FN$3)</f>
        <v>83545.839999999895</v>
      </c>
      <c r="FO182" s="105">
        <f ca="1">IF(U182&lt;&gt;0,FN182/U182,0)</f>
        <v>1.6396790578316122E-2</v>
      </c>
      <c r="FP182" s="104">
        <f ca="1">_xll.DBRW($B$3,$R$37,$R$38,$R$40,$R$41,$R$42,$Q182,FP$2,FP$4,FP$3)</f>
        <v>196848.96751160885</v>
      </c>
      <c r="FQ182" s="105">
        <f ca="1">IF(V182&lt;&gt;0,FP182/V182,0)</f>
        <v>3.6865742364351251E-2</v>
      </c>
      <c r="FR182" s="86">
        <f ca="1">FN182-FP182</f>
        <v>-113303.12751160895</v>
      </c>
      <c r="FS182" s="103">
        <f ca="1">(FO182-FQ182)*100</f>
        <v>-2.046895178603513</v>
      </c>
      <c r="FT182" s="23"/>
      <c r="FV182" s="37"/>
      <c r="FW182" s="37"/>
      <c r="FX182" s="37"/>
      <c r="FY182" s="37"/>
      <c r="FZ182" s="37"/>
      <c r="GA182" s="37"/>
      <c r="GB182" s="37"/>
      <c r="GC182" s="37"/>
      <c r="GD182" s="37"/>
      <c r="GE182" s="37"/>
      <c r="GF182" s="37"/>
      <c r="GG182" s="37"/>
      <c r="GH182" s="37"/>
    </row>
    <row r="183" spans="1:190" ht="15" hidden="1" customHeight="1" x14ac:dyDescent="0.25">
      <c r="A183">
        <f ca="1">IF(ROW()=ROW($A$60),0,1)</f>
        <v>1</v>
      </c>
      <c r="D183" s="30"/>
      <c r="E183" s="30"/>
      <c r="F183" s="30">
        <f ca="1">IF(A183&lt;&gt;0,IF((AO183+BN183+CM183+DL183+EK183)&lt;&gt;0,ROUND((1-(AO183+BN183+CM183+DL183+EK183))-FO183,5),"VERIF. ELIGIBILITE PMM"),"CHECK "&amp;D168)</f>
        <v>0</v>
      </c>
      <c r="G183" s="30"/>
      <c r="H183" s="30"/>
      <c r="I183" s="30"/>
      <c r="J183" s="30">
        <f ca="1">IF(A183&lt;&gt;0,IF((AP183+BO183+CN183+DM183+EL183)&lt;&gt;0,ROUND((1-(AP183+BO183+CN183+DM183+EL183))-FQ183,5),"VERIF. ELIGIBILITE PMM"),"CHECK "&amp;D169)</f>
        <v>0</v>
      </c>
      <c r="K183" s="30">
        <f ca="1">IF(A183&lt;&gt;0,ROUND(W183+AR183+BQ183+CP183+DO183+EN183+FK183-FR183,5),"CHECK ")</f>
        <v>0</v>
      </c>
      <c r="L183" s="4"/>
      <c r="M183" s="9"/>
      <c r="N183" s="10"/>
      <c r="O183" s="9"/>
      <c r="P183" s="11"/>
      <c r="Q183" s="130" t="s">
        <v>511</v>
      </c>
      <c r="R183" s="130"/>
      <c r="S183" s="12"/>
      <c r="T183" s="13"/>
      <c r="U183" s="84">
        <f ca="1">_xll.DBRW($B$3,$R$37,$R$38,$R$40,$R$41,$R$42,$Q183,U$2,U$4,U$3)</f>
        <v>1524288.8900000001</v>
      </c>
      <c r="V183" s="84">
        <f ca="1">_xll.DBRW($B$3,$R$37,$R$38,$R$40,$R$41,$R$42,$Q183,V$2,V$4,V$3)</f>
        <v>1753728.2900000003</v>
      </c>
      <c r="W183" s="85">
        <f ca="1">U183-V183</f>
        <v>-229439.40000000014</v>
      </c>
      <c r="X183" s="106">
        <f ca="1">IF(V183&lt;&gt;0,W183/V183,0)</f>
        <v>-0.13082950267056484</v>
      </c>
      <c r="Y183" s="15">
        <f ca="1">_xll.DBRW($B$3,$R$37,$R$38,$R$40,$R$41,$R$42,$Q183,Y$2,Y$4,Y$3)</f>
        <v>-199826.11000000004</v>
      </c>
      <c r="Z183" s="15">
        <f ca="1">_xll.DBRW($B$3,$R$37,$R$38,$R$40,$R$41,$R$42,$Q183,Z$2,Z$4,Z$3)</f>
        <v>-194937.66999999998</v>
      </c>
      <c r="AA183" s="15">
        <f ca="1">_xll.DBRW($B$3,$R$37,$R$38,$R$40,$R$41,$R$42,$Q183,AA$2,AA$4,AA$3)</f>
        <v>0</v>
      </c>
      <c r="AB183" s="15">
        <f ca="1">_xll.DBRW($B$3,$R$37,$R$38,$R$40,$R$41,$R$42,$Q183,AB$2,AB$4,AB$3)</f>
        <v>-1566.24</v>
      </c>
      <c r="AC183" s="15">
        <f ca="1">_xll.DBRW($B$3,$R$37,$R$38,$R$40,$R$41,$R$42,$Q183,AC$2,AC$4,AC$3)</f>
        <v>-300695.44000000006</v>
      </c>
      <c r="AD183" s="15">
        <f ca="1">_xll.DBRW($B$3,$R$37,$R$38,$R$40,$R$41,$R$42,$Q183,AD$2,AD$4,AD$3)</f>
        <v>-235191.66000000009</v>
      </c>
      <c r="AE183" s="15">
        <f ca="1">_xll.DBRW($B$3,$R$37,$R$38,$R$40,$R$41,$R$42,$Q183,AE$2,AE$4,AE$3)</f>
        <v>-236488.46000000002</v>
      </c>
      <c r="AF183" s="15">
        <f ca="1">_xll.DBRW($B$3,$R$37,$R$38,$R$40,$R$41,$R$42,$Q183,AF$2,AF$4,AF$3)</f>
        <v>0</v>
      </c>
      <c r="AG183" s="15">
        <f ca="1">_xll.DBRW($B$3,$R$37,$R$38,$R$40,$R$41,$R$42,$Q183,AG$2,AG$4,AG$3)</f>
        <v>-2320</v>
      </c>
      <c r="AH183" s="15">
        <f ca="1">_xll.DBRW($B$3,$R$37,$R$38,$R$40,$R$41,$R$42,$Q183,AH$2,AH$4,AH$3)</f>
        <v>-554824.09</v>
      </c>
      <c r="AI183" s="15">
        <f ca="1">Y183-AD183</f>
        <v>35365.550000000047</v>
      </c>
      <c r="AJ183" s="15">
        <f ca="1">Z183-AE183</f>
        <v>41550.790000000037</v>
      </c>
      <c r="AK183" s="15">
        <f ca="1">AA183-AF183</f>
        <v>0</v>
      </c>
      <c r="AL183" s="15">
        <f ca="1">AB183-AG183</f>
        <v>753.76</v>
      </c>
      <c r="AM183" s="15">
        <f ca="1">AC183-AH183</f>
        <v>254128.64999999991</v>
      </c>
      <c r="AN183" s="20"/>
      <c r="AO183" s="16">
        <f ca="1">_xll.DBRW($B$3,$R$37,$R$38,$R$40,$R$41,$R$42,$Q183,AO$2,AO$4,AO$3)</f>
        <v>0.13109464440169213</v>
      </c>
      <c r="AP183" s="16">
        <f ca="1">_xll.DBRW($B$3,$R$37,$R$38,$R$40,$R$41,$R$42,$Q183,AP$2,AP$4,AP$3)</f>
        <v>0.13410952046625194</v>
      </c>
      <c r="AQ183" s="17">
        <f ca="1">-(AO183-AP183)*100</f>
        <v>0.30148760645598016</v>
      </c>
      <c r="AR183" s="14">
        <f ca="1">$Y183-$AD183-BL183</f>
        <v>4595.5420899354576</v>
      </c>
      <c r="AS183" s="18">
        <f ca="1">_xll.DBRW($B$3,$R$37,$R$38,$R$40,$R$41,$R$42,$Q183,AS$2,AS$4,AS$3)</f>
        <v>14.373704161931208</v>
      </c>
      <c r="AT183" s="19">
        <f ca="1">_xll.DBRW($B$3,$R$37,$R$38,$R$40,$R$41,$R$42,$Q183,AT$2,AT$4,AT$3)</f>
        <v>1.0474108184182531</v>
      </c>
      <c r="AU183" s="18">
        <f ca="1">_xll.DBRW($B$3,$R$37,$R$38,$R$40,$R$41,$R$42,$Q183,AU$2,AU$4,AU$3)</f>
        <v>114.84201592415232</v>
      </c>
      <c r="AV183" s="15">
        <f ca="1">_xll.DBRW($B$3,$R$37,$R$38,$R$40,$R$41,$R$42,$Q183,AV$2,AV$4,AV$3)</f>
        <v>13902.2</v>
      </c>
      <c r="AW183" s="15">
        <f ca="1">_xll.DBRW($B$3,$R$37,$R$38,$R$40,$R$41,$R$42,$Q183,AW$2,AW$4,AW$3)</f>
        <v>13272.920000000002</v>
      </c>
      <c r="AX183" s="18">
        <f ca="1">_xll.DBRW($B$3,$R$37,$R$38,$R$40,$R$41,$R$42,$Q183,AX$2,AX$4,AX$3)</f>
        <v>14.503741691040853</v>
      </c>
      <c r="AY183" s="19">
        <f ca="1">_xll.DBRW($B$3,$R$37,$R$38,$R$40,$R$41,$R$42,$Q183,AY$2,AY$4,AY$3)</f>
        <v>1.0900000000000001</v>
      </c>
      <c r="AZ183" s="18">
        <f ca="1">_xll.DBRW($B$3,$R$37,$R$38,$R$40,$R$41,$R$42,$Q183,AZ$2,AZ$4,AZ$3)</f>
        <v>117.88185050749482</v>
      </c>
      <c r="BA183" s="15">
        <f ca="1">_xll.DBRW($B$3,$R$37,$R$38,$R$40,$R$41,$R$42,$Q183,BA$2,BA$4,BA$3)</f>
        <v>16215.93</v>
      </c>
      <c r="BB183" s="15">
        <f ca="1">_xll.DBRW($B$3,$R$37,$R$38,$R$40,$R$41,$R$42,$Q183,BB$2,BB$4,BB$3)</f>
        <v>14877</v>
      </c>
      <c r="BC183" s="18">
        <f ca="1">AS183-AX183</f>
        <v>-0.13003752910964472</v>
      </c>
      <c r="BD183" s="18">
        <f ca="1">AT183-AY183</f>
        <v>-4.258918158174696E-2</v>
      </c>
      <c r="BE183" s="18">
        <f ca="1">AU183-AZ183</f>
        <v>-3.0398345833424969</v>
      </c>
      <c r="BF183" s="15">
        <f ca="1">IF(AND(AV183&lt;&gt;0,BA183&lt;&gt;0),-1*BC183*AV183,0)</f>
        <v>1807.8077371881029</v>
      </c>
      <c r="BG183" s="15">
        <f ca="1">IF(AND(AV183&lt;&gt;0,BA183&lt;&gt;0,AW183&lt;&gt;0,BB183&lt;&gt;0),BD183/AY183*$Y183,)</f>
        <v>7807.7343885909577</v>
      </c>
      <c r="BH183" s="15">
        <f ca="1">IF(AND(AW183&lt;&gt;0,BB183&lt;&gt;0),BE183*AO183*AW183,)</f>
        <v>-5289.3387053914666</v>
      </c>
      <c r="BI183" s="15">
        <f ca="1">IF(AND(AV183&lt;&gt;0,BA183&lt;&gt;0,AW183&lt;&gt;0,BB183&lt;&gt;0),$AI183-BF183-BG183-BH183-BL183,)</f>
        <v>269.33866954786572</v>
      </c>
      <c r="BJ183" s="15">
        <f ca="1">IF(OR(AV183=0,BA183=0,AW183=0,BB183=0),$AI183-BF183-BG183-BH183-BL183,)</f>
        <v>0</v>
      </c>
      <c r="BK183" s="15">
        <f ca="1">SUM(BF183:BJ183)</f>
        <v>4595.5420899354594</v>
      </c>
      <c r="BL183" s="15">
        <f ca="1">IF($V183&lt;&gt;0,IF($V183&gt;0,$W183/$V183,-$W183/$V183))*$AD183</f>
        <v>30770.007910064589</v>
      </c>
      <c r="BM183" s="15">
        <f ca="1">SUM(BK183:BL183)</f>
        <v>35365.550000000047</v>
      </c>
      <c r="BN183" s="16">
        <f ca="1">_xll.DBRW($B$3,$R$37,$R$38,$R$40,$R$41,$R$42,$Q183,BN$2,BN$4,BN$3)</f>
        <v>0.12788761453217701</v>
      </c>
      <c r="BO183" s="16">
        <f ca="1">_xll.DBRW($B$3,$R$37,$R$38,$R$40,$R$41,$R$42,$Q183,BO$2,BO$4,BO$3)</f>
        <v>0.13484897366854925</v>
      </c>
      <c r="BP183" s="17">
        <f ca="1">-(BN183-BO183)*100</f>
        <v>0.69613591363722471</v>
      </c>
      <c r="BQ183" s="14">
        <f ca="1">$Z183-$AE183-CK183</f>
        <v>10611.122390872268</v>
      </c>
      <c r="BR183" s="15">
        <f ca="1">_xll.DBRW($B$3,$R$37,$R$38,$R$40,$R$41,$R$42,$Q183,BR$2,BR$4,BR$3)</f>
        <v>0.59433303657993741</v>
      </c>
      <c r="BS183" s="15">
        <f ca="1">_xll.DBRW($B$3,$R$37,$R$38,$R$40,$R$41,$R$42,$Q183,BS$2,BS$4,BS$3)</f>
        <v>24.711517887548478</v>
      </c>
      <c r="BT183" s="15">
        <f ca="1">_xll.DBRW($B$3,$R$37,$R$38,$R$40,$R$41,$R$42,$Q183,BT$2,BT$4,BT$3)</f>
        <v>114.84201592415232</v>
      </c>
      <c r="BU183" s="15">
        <f ca="1">_xll.DBRW($B$3,$R$37,$R$38,$R$40,$R$41,$R$42,$Q183,BU$2,BU$4,BU$3)</f>
        <v>327994</v>
      </c>
      <c r="BV183" s="15">
        <f ca="1">_xll.DBRW($B$3,$R$37,$R$38,$R$40,$R$41,$R$42,$Q183,BV$2,BV$4,BV$3)</f>
        <v>13272.920000000002</v>
      </c>
      <c r="BW183" s="15">
        <f ca="1">_xll.DBRW($B$3,$R$37,$R$38,$R$40,$R$41,$R$42,$Q183,BW$2,BW$4,BW$3)</f>
        <v>0.65175262628474906</v>
      </c>
      <c r="BX183" s="15">
        <f ca="1">_xll.DBRW($B$3,$R$37,$R$38,$R$40,$R$41,$R$42,$Q183,BX$2,BX$4,BX$3)</f>
        <v>24.39</v>
      </c>
      <c r="BY183" s="15">
        <f ca="1">_xll.DBRW($B$3,$R$37,$R$38,$R$40,$R$41,$R$42,$Q183,BY$2,BY$4,BY$3)</f>
        <v>117.88185050749482</v>
      </c>
      <c r="BZ183" s="15">
        <f ca="1">_xll.DBRW($B$3,$R$37,$R$38,$R$40,$R$41,$R$42,$Q183,BZ$2,BZ$4,BZ$3)</f>
        <v>362850.03</v>
      </c>
      <c r="CA183" s="15">
        <f ca="1">_xll.DBRW($B$3,$R$37,$R$38,$R$40,$R$41,$R$42,$Q183,CA$2,CA$4,CA$3)</f>
        <v>14877</v>
      </c>
      <c r="CB183" s="15">
        <f ca="1">BR183-BW183</f>
        <v>-5.7419589704811647E-2</v>
      </c>
      <c r="CC183" s="15">
        <f ca="1">BS183-BX183</f>
        <v>0.32151788754847743</v>
      </c>
      <c r="CD183" s="15">
        <f ca="1">BT183-BY183</f>
        <v>-3.0398345833424969</v>
      </c>
      <c r="CE183" s="15">
        <f ca="1">IF(AND(BU183&lt;&gt;0,BZ183&lt;&gt;0),-1*CB183*BU183,0)</f>
        <v>18833.280905639993</v>
      </c>
      <c r="CF183" s="15">
        <f ca="1">IF(AND(BU183&lt;&gt;0,BZ183&lt;&gt;0,BV183&lt;&gt;0,CA183&lt;&gt;0),CC183/BX183*$Z183,)</f>
        <v>-2569.7395597385075</v>
      </c>
      <c r="CG183" s="15">
        <f ca="1">IF(AND(BV183&lt;&gt;0,CA183&lt;&gt;0),CD183*BN183*BV183,)</f>
        <v>-5159.9431279016972</v>
      </c>
      <c r="CH183" s="15">
        <f ca="1">IF(AND(BU183&lt;&gt;0,BZ183&lt;&gt;0,BV183&lt;&gt;0,CA183&lt;&gt;0),$AJ183-CE183-CF183-CG183-CK183,)</f>
        <v>-492.47582712752046</v>
      </c>
      <c r="CI183" s="15">
        <f ca="1">IF(OR(BU183=0,BZ183=0,BV183=0,CA183=0),$AJ183-CE183-CF183-CG183-CK183,)</f>
        <v>0</v>
      </c>
      <c r="CJ183" s="15">
        <f ca="1">SUM(CE183:CI183)</f>
        <v>10611.122390872268</v>
      </c>
      <c r="CK183" s="15">
        <f ca="1">IF($V183&lt;&gt;0,IF($V183&gt;0,$W183/$V183,-$W183/$V183))*$AE183</f>
        <v>30939.66760912777</v>
      </c>
      <c r="CL183" s="15">
        <f ca="1">SUM(CJ183:CK183)</f>
        <v>41550.790000000037</v>
      </c>
      <c r="CM183" s="16">
        <f ca="1">_xll.DBRW($B$3,$R$37,$R$38,$R$40,$R$41,$R$42,$Q183,CM$2,CM$4,CM$3)</f>
        <v>0</v>
      </c>
      <c r="CN183" s="16">
        <f ca="1">_xll.DBRW($B$3,$R$37,$R$38,$R$40,$R$41,$R$42,$Q183,CN$2,CN$4,CN$3)</f>
        <v>0</v>
      </c>
      <c r="CO183" s="17">
        <f ca="1">-(CM183-CN183)*100</f>
        <v>0</v>
      </c>
      <c r="CP183" s="14">
        <f ca="1">$AA183-$AF183-DJ183</f>
        <v>0</v>
      </c>
      <c r="CQ183" s="15">
        <f ca="1">_xll.DBRW($B$3,$R$37,$R$38,$R$40,$R$41,$R$42,$Q183,CQ$2,CQ$4,CQ$3)</f>
        <v>0</v>
      </c>
      <c r="CR183" s="15">
        <f ca="1">_xll.DBRW($B$3,$R$37,$R$38,$R$40,$R$41,$R$42,$Q183,CR$2,CR$4,CR$3)</f>
        <v>0</v>
      </c>
      <c r="CS183" s="15">
        <f ca="1">_xll.DBRW($B$3,$R$37,$R$38,$R$40,$R$41,$R$42,$Q183,CS$2,CS$4,CS$3)</f>
        <v>0</v>
      </c>
      <c r="CT183" s="15">
        <f ca="1">_xll.DBRW($B$3,$R$37,$R$38,$R$40,$R$41,$R$42,$Q183,CT$2,CT$4,CT$3)</f>
        <v>0</v>
      </c>
      <c r="CU183" s="15">
        <f ca="1">_xll.DBRW($B$3,$R$37,$R$38,$R$40,$R$41,$R$42,$Q183,CU$2,CU$4,CU$3)</f>
        <v>0</v>
      </c>
      <c r="CV183" s="15">
        <f ca="1">_xll.DBRW($B$3,$R$37,$R$38,$R$40,$R$41,$R$42,$Q183,CV$2,CV$4,CV$3)</f>
        <v>0</v>
      </c>
      <c r="CW183" s="15">
        <f ca="1">_xll.DBRW($B$3,$R$37,$R$38,$R$40,$R$41,$R$42,$Q183,CW$2,CW$4,CW$3)</f>
        <v>0</v>
      </c>
      <c r="CX183" s="15">
        <f ca="1">_xll.DBRW($B$3,$R$37,$R$38,$R$40,$R$41,$R$42,$Q183,CX$2,CX$4,CX$3)</f>
        <v>0</v>
      </c>
      <c r="CY183" s="15">
        <f ca="1">_xll.DBRW($B$3,$R$37,$R$38,$R$40,$R$41,$R$42,$Q183,CY$2,CY$4,CY$3)</f>
        <v>0</v>
      </c>
      <c r="CZ183" s="15">
        <f ca="1">_xll.DBRW($B$3,$R$37,$R$38,$R$40,$R$41,$R$42,$Q183,CZ$2,CZ$4,CZ$3)</f>
        <v>0</v>
      </c>
      <c r="DA183" s="15">
        <f ca="1">CQ183-CV183</f>
        <v>0</v>
      </c>
      <c r="DB183" s="15">
        <f ca="1">CR183-CW183</f>
        <v>0</v>
      </c>
      <c r="DC183" s="15">
        <f ca="1">CS183-CX183</f>
        <v>0</v>
      </c>
      <c r="DD183" s="15">
        <f ca="1">IF(AND(CT183&lt;&gt;0,CY183&lt;&gt;0),-1*DA183*CT183,0)</f>
        <v>0</v>
      </c>
      <c r="DE183" s="15">
        <f ca="1">IF(AND(CT183&lt;&gt;0,CY183&lt;&gt;0,CU183&lt;&gt;0,CZ183&lt;&gt;0),DB183/CW183*$AA183,)</f>
        <v>0</v>
      </c>
      <c r="DF183" s="15">
        <f ca="1">IF(AND(CU183&lt;&gt;0,CZ183&lt;&gt;0),DC183*CM183*CU183,)</f>
        <v>0</v>
      </c>
      <c r="DG183" s="15">
        <f ca="1">IF(AND(CT183&lt;&gt;0,CY183&lt;&gt;0,CU183&lt;&gt;0,CZ183&lt;&gt;0),$AK183-DD183-DE183-DF183-DJ183,)</f>
        <v>0</v>
      </c>
      <c r="DH183" s="15">
        <f ca="1">IF(OR(CT183=0,CY183=0,CU183=0,CZ183=0),$AK183-DD183-DE183-DF183-DJ183,)</f>
        <v>0</v>
      </c>
      <c r="DI183" s="15">
        <f ca="1">SUM(DD183:DH183)</f>
        <v>0</v>
      </c>
      <c r="DJ183" s="15">
        <f ca="1">IF($V183&lt;&gt;0,IF($V183&gt;0,$W183/$V183,-$W183/$V183))*$AF183</f>
        <v>0</v>
      </c>
      <c r="DK183" s="15">
        <f ca="1">SUM(DI183:DJ183)</f>
        <v>0</v>
      </c>
      <c r="DL183" s="16">
        <f ca="1">_xll.DBRW($B$3,$R$37,$R$38,$R$40,$R$41,$R$42,$Q183,DL$2,DL$4,DL$3)</f>
        <v>1.0275217580310513E-3</v>
      </c>
      <c r="DM183" s="16">
        <f ca="1">_xll.DBRW($B$3,$R$37,$R$38,$R$40,$R$41,$R$42,$Q183,DM$2,DM$4,DM$3)</f>
        <v>1.3228959202112201E-3</v>
      </c>
      <c r="DN183" s="17">
        <f ca="1">-(DL183-DM183)*100</f>
        <v>2.9537416218016876E-2</v>
      </c>
      <c r="DO183" s="14">
        <f ca="1">$AB183-$AG183-EI183</f>
        <v>450.23555380428957</v>
      </c>
      <c r="DP183" s="15">
        <f ca="1">_xll.DBRW($B$3,$R$37,$R$38,$R$40,$R$41,$R$42,$Q183,DP$2,DP$4,DP$3)</f>
        <v>0</v>
      </c>
      <c r="DQ183" s="15">
        <f ca="1">_xll.DBRW($B$3,$R$37,$R$38,$R$40,$R$41,$R$42,$Q183,DQ$2,DQ$4,DQ$3)</f>
        <v>0</v>
      </c>
      <c r="DR183" s="15">
        <f ca="1">_xll.DBRW($B$3,$R$37,$R$38,$R$40,$R$41,$R$42,$Q183,DR$2,DR$4,DR$3)</f>
        <v>0</v>
      </c>
      <c r="DS183" s="15">
        <f ca="1">_xll.DBRW($B$3,$R$37,$R$38,$R$40,$R$41,$R$42,$Q183,DS$2,DS$4,DS$3)</f>
        <v>0</v>
      </c>
      <c r="DT183" s="15">
        <f ca="1">_xll.DBRW($B$3,$R$37,$R$38,$R$40,$R$41,$R$42,$Q183,DT$2,DT$4,DT$3)</f>
        <v>0</v>
      </c>
      <c r="DU183" s="15">
        <f ca="1">_xll.DBRW($B$3,$R$37,$R$38,$R$40,$R$41,$R$42,$Q183,DU$2,DU$4,DU$3)</f>
        <v>0</v>
      </c>
      <c r="DV183" s="15">
        <f ca="1">_xll.DBRW($B$3,$R$37,$R$38,$R$40,$R$41,$R$42,$Q183,DV$2,DV$4,DV$3)</f>
        <v>0</v>
      </c>
      <c r="DW183" s="15">
        <f ca="1">_xll.DBRW($B$3,$R$37,$R$38,$R$40,$R$41,$R$42,$Q183,DW$2,DW$4,DW$3)</f>
        <v>0</v>
      </c>
      <c r="DX183" s="15">
        <f ca="1">_xll.DBRW($B$3,$R$37,$R$38,$R$40,$R$41,$R$42,$Q183,DX$2,DX$4,DX$3)</f>
        <v>0</v>
      </c>
      <c r="DY183" s="15">
        <f ca="1">_xll.DBRW($B$3,$R$37,$R$38,$R$40,$R$41,$R$42,$Q183,DY$2,DY$4,DY$3)</f>
        <v>0</v>
      </c>
      <c r="DZ183" s="15">
        <f ca="1">DP183-DU183</f>
        <v>0</v>
      </c>
      <c r="EA183" s="15">
        <f ca="1">DQ183-DV183</f>
        <v>0</v>
      </c>
      <c r="EB183" s="15">
        <f ca="1">DR183-DW183</f>
        <v>0</v>
      </c>
      <c r="EC183" s="15">
        <f ca="1">IF(AND(DS183&lt;&gt;0,DX183&lt;&gt;0),-1*DZ183*DS183,0)</f>
        <v>0</v>
      </c>
      <c r="ED183" s="15">
        <f ca="1">IF(AND(DS183&lt;&gt;0,DX183&lt;&gt;0,DT183&lt;&gt;0,DY183&lt;&gt;0),EA183/DV183*$AB183,)</f>
        <v>0</v>
      </c>
      <c r="EE183" s="15">
        <f ca="1">IF(AND(DT183&lt;&gt;0,DY183&lt;&gt;0),EB183*DL183*DT183,)</f>
        <v>0</v>
      </c>
      <c r="EF183" s="15">
        <f ca="1">IF(AND(DS183&lt;&gt;0,DX183&lt;&gt;0,DT183&lt;&gt;0,DY183&lt;&gt;0),$AL183-EC183-ED183-EE183-EI183,)</f>
        <v>0</v>
      </c>
      <c r="EG183" s="15">
        <f ca="1">IF(OR(DS183=0,DX183=0,DT183=0,DY183=0),$AL183-EC183-ED183-EE183-EI183,)</f>
        <v>450.23555380428957</v>
      </c>
      <c r="EH183" s="15">
        <f ca="1">SUM(EC183:EG183)</f>
        <v>450.23555380428957</v>
      </c>
      <c r="EI183" s="15">
        <f ca="1">IF($V183&lt;&gt;0,IF($V183&gt;0,$W183/$V183,-$W183/$V183))*$AG183</f>
        <v>303.52444619571042</v>
      </c>
      <c r="EJ183" s="15">
        <f ca="1">SUM(EH183:EI183)</f>
        <v>753.76</v>
      </c>
      <c r="EK183" s="16">
        <f ca="1">_xll.DBRW($B$3,$R$37,$R$38,$R$40,$R$41,$R$42,$Q183,EK$2,EK$4,EK$3)</f>
        <v>0.19726932471442474</v>
      </c>
      <c r="EL183" s="16">
        <f ca="1">_xll.DBRW($B$3,$R$37,$R$38,$R$40,$R$41,$R$42,$Q183,EL$2,EL$4,EL$3)</f>
        <v>0.31636832978271667</v>
      </c>
      <c r="EM183" s="17">
        <f ca="1">-(EK183-EL183)*100</f>
        <v>11.909900506829194</v>
      </c>
      <c r="EN183" s="14">
        <f ca="1">$AC183-$AH183-FH183</f>
        <v>181541.29023565119</v>
      </c>
      <c r="EO183" s="15">
        <f ca="1">_xll.DBRW($B$3,$R$37,$R$38,$R$40,$R$41,$R$42,$Q183,EO$2,EO$4,EO$3)</f>
        <v>22.654806930200742</v>
      </c>
      <c r="EP183" s="15">
        <f ca="1">_xll.DBRW($B$3,$R$37,$R$38,$R$40,$R$41,$R$42,$Q183,EP$2,EP$4,EP$3)</f>
        <v>1</v>
      </c>
      <c r="EQ183" s="15">
        <f ca="1">_xll.DBRW($B$3,$R$37,$R$38,$R$40,$R$41,$R$42,$Q183,EQ$2,EQ$4,EQ$3)</f>
        <v>114.84201592415232</v>
      </c>
      <c r="ER183" s="15">
        <f ca="1">_xll.DBRW($B$3,$R$37,$R$38,$R$40,$R$41,$R$42,$Q183,ER$2,ER$4,ER$3)</f>
        <v>13272.920000000002</v>
      </c>
      <c r="ES183" s="15">
        <f ca="1">_xll.DBRW($B$3,$R$37,$R$38,$R$40,$R$41,$R$42,$Q183,ES$2,ES$4,ES$3)</f>
        <v>13272.920000000002</v>
      </c>
      <c r="ET183" s="15">
        <f ca="1">_xll.DBRW($B$3,$R$37,$R$38,$R$40,$R$41,$R$42,$Q183,ET$2,ET$4,ET$3)</f>
        <v>37.294084156752028</v>
      </c>
      <c r="EU183" s="15">
        <f ca="1">_xll.DBRW($B$3,$R$37,$R$38,$R$40,$R$41,$R$42,$Q183,EU$2,EU$4,EU$3)</f>
        <v>1</v>
      </c>
      <c r="EV183" s="15">
        <f ca="1">_xll.DBRW($B$3,$R$37,$R$38,$R$40,$R$41,$R$42,$Q183,EV$2,EV$4,EV$3)</f>
        <v>117.88185050749482</v>
      </c>
      <c r="EW183" s="15">
        <f ca="1">_xll.DBRW($B$3,$R$37,$R$38,$R$40,$R$41,$R$42,$Q183,EW$2,EW$4,EW$3)</f>
        <v>14877</v>
      </c>
      <c r="EX183" s="15">
        <f ca="1">_xll.DBRW($B$3,$R$37,$R$38,$R$40,$R$41,$R$42,$Q183,EX$2,EX$4,EX$3)</f>
        <v>14877</v>
      </c>
      <c r="EY183" s="15">
        <f ca="1">EO183-ET183</f>
        <v>-14.639277226551286</v>
      </c>
      <c r="EZ183" s="15">
        <f ca="1">EP183-EU183</f>
        <v>0</v>
      </c>
      <c r="FA183" s="15">
        <f ca="1">EQ183-EV183</f>
        <v>-3.0398345833424969</v>
      </c>
      <c r="FB183" s="15">
        <f ca="1">IF(AND(ER183&lt;&gt;0,EW183&lt;&gt;0),-1*EY183*ER183,0)</f>
        <v>194305.95548583713</v>
      </c>
      <c r="FC183" s="15">
        <f ca="1">IF(AND(ER183&lt;&gt;0,EW183&lt;&gt;0,ES183&lt;&gt;0,EX183&lt;&gt;0),EZ183/EU183*$AC183,)</f>
        <v>0</v>
      </c>
      <c r="FD183" s="15">
        <f ca="1">IF(AND(ES183&lt;&gt;0,EX183&lt;&gt;0),FA183*EK183*ES183,)</f>
        <v>-7959.3203777360104</v>
      </c>
      <c r="FE183" s="15">
        <f ca="1">IF(AND(ER183&lt;&gt;0,EW183&lt;&gt;0,ES183&lt;&gt;0,EX183&lt;&gt;0),$AM183-FB183-FC183-FD183-FH183,)</f>
        <v>-4805.3448724499176</v>
      </c>
      <c r="FF183" s="15">
        <f ca="1">IF(OR(ER183=0,EW183=0,ES183=0,EX183=0),$AM183-FB183-FC183-FD183-FH183,)</f>
        <v>0</v>
      </c>
      <c r="FG183" s="15">
        <f ca="1">SUM(FB183:FF183)</f>
        <v>181541.29023565119</v>
      </c>
      <c r="FH183" s="15">
        <f ca="1">IF($V183&lt;&gt;0,IF($V183&gt;0,$W183/$V183,-$W183/$V183))*$AH183</f>
        <v>72587.359764348701</v>
      </c>
      <c r="FI183" s="15">
        <f ca="1">SUM(FG183:FH183)</f>
        <v>254128.64999999991</v>
      </c>
      <c r="FJ183" s="20"/>
      <c r="FK183" s="85">
        <f ca="1">BL183+CK183+DJ183+EI183+FH183</f>
        <v>134600.55972973676</v>
      </c>
      <c r="FL183" s="21"/>
      <c r="FM183" s="22"/>
      <c r="FN183" s="104">
        <f ca="1">_xll.DBRW($B$3,$R$37,$R$38,$R$40,$R$41,$R$42,$Q183,FN$2,FN$4,FN$3)</f>
        <v>827263.42999999993</v>
      </c>
      <c r="FO183" s="105">
        <f ca="1">IF(U183&lt;&gt;0,FN183/U183,0)</f>
        <v>0.54272089459367501</v>
      </c>
      <c r="FP183" s="104">
        <f ca="1">_xll.DBRW($B$3,$R$37,$R$38,$R$40,$R$41,$R$42,$Q183,FP$2,FP$4,FP$3)</f>
        <v>724904.08000000031</v>
      </c>
      <c r="FQ183" s="105">
        <f ca="1">IF(V183&lt;&gt;0,FP183/V183,0)</f>
        <v>0.41335028016227088</v>
      </c>
      <c r="FR183" s="86">
        <f ca="1">FN183-FP183</f>
        <v>102359.34999999963</v>
      </c>
      <c r="FS183" s="103">
        <f ca="1">(FO183-FQ183)*100</f>
        <v>12.937061443140413</v>
      </c>
      <c r="FT183" s="23"/>
      <c r="FV183" s="37"/>
      <c r="FW183" s="37"/>
      <c r="FX183" s="37"/>
      <c r="FY183" s="37"/>
      <c r="FZ183" s="37"/>
      <c r="GA183" s="37"/>
      <c r="GB183" s="37"/>
      <c r="GC183" s="37"/>
      <c r="GD183" s="37"/>
      <c r="GE183" s="37"/>
      <c r="GF183" s="37"/>
      <c r="GG183" s="37"/>
      <c r="GH183" s="37"/>
    </row>
    <row r="184" spans="1:190" ht="15" hidden="1" customHeight="1" x14ac:dyDescent="0.25">
      <c r="A184">
        <f ca="1">IF(ROW()=ROW($A$60),0,1)</f>
        <v>1</v>
      </c>
      <c r="D184" s="30"/>
      <c r="E184" s="30"/>
      <c r="F184" s="30">
        <f ca="1">IF(A184&lt;&gt;0,IF((AO184+BN184+CM184+DL184+EK184)&lt;&gt;0,ROUND((1-(AO184+BN184+CM184+DL184+EK184))-FO184,5),"VERIF. ELIGIBILITE PMM"),"CHECK "&amp;D169)</f>
        <v>0</v>
      </c>
      <c r="G184" s="30"/>
      <c r="H184" s="30"/>
      <c r="I184" s="30"/>
      <c r="J184" s="30">
        <f ca="1">IF(A184&lt;&gt;0,IF((AP184+BO184+CN184+DM184+EL184)&lt;&gt;0,ROUND((1-(AP184+BO184+CN184+DM184+EL184))-FQ184,5),"VERIF. ELIGIBILITE PMM"),"CHECK "&amp;D170)</f>
        <v>0</v>
      </c>
      <c r="K184" s="30">
        <f ca="1">IF(A184&lt;&gt;0,ROUND(W184+AR184+BQ184+CP184+DO184+EN184+FK184-FR184,5),"CHECK ")</f>
        <v>0</v>
      </c>
      <c r="L184" s="4"/>
      <c r="M184" s="9"/>
      <c r="N184" s="10"/>
      <c r="O184" s="9"/>
      <c r="P184" s="11"/>
      <c r="Q184" s="130" t="s">
        <v>258</v>
      </c>
      <c r="R184" s="130"/>
      <c r="S184" s="12"/>
      <c r="T184" s="13"/>
      <c r="U184" s="84">
        <f ca="1">_xll.DBRW($B$3,$R$37,$R$38,$R$40,$R$41,$R$42,$Q184,U$2,U$4,U$3)</f>
        <v>1276014.7199999997</v>
      </c>
      <c r="V184" s="84">
        <f ca="1">_xll.DBRW($B$3,$R$37,$R$38,$R$40,$R$41,$R$42,$Q184,V$2,V$4,V$3)</f>
        <v>1486625.73</v>
      </c>
      <c r="W184" s="85">
        <f ca="1">U184-V184</f>
        <v>-210611.01000000024</v>
      </c>
      <c r="X184" s="106">
        <f ca="1">IF(V184&lt;&gt;0,W184/V184,0)</f>
        <v>-0.14167049967579953</v>
      </c>
      <c r="Y184" s="15">
        <f ca="1">_xll.DBRW($B$3,$R$37,$R$38,$R$40,$R$41,$R$42,$Q184,Y$2,Y$4,Y$3)</f>
        <v>-538907.41</v>
      </c>
      <c r="Z184" s="15">
        <f ca="1">_xll.DBRW($B$3,$R$37,$R$38,$R$40,$R$41,$R$42,$Q184,Z$2,Z$4,Z$3)</f>
        <v>-130570.72000000003</v>
      </c>
      <c r="AA184" s="15">
        <f ca="1">_xll.DBRW($B$3,$R$37,$R$38,$R$40,$R$41,$R$42,$Q184,AA$2,AA$4,AA$3)</f>
        <v>0</v>
      </c>
      <c r="AB184" s="15">
        <f ca="1">_xll.DBRW($B$3,$R$37,$R$38,$R$40,$R$41,$R$42,$Q184,AB$2,AB$4,AB$3)</f>
        <v>-355</v>
      </c>
      <c r="AC184" s="15">
        <f ca="1">_xll.DBRW($B$3,$R$37,$R$38,$R$40,$R$41,$R$42,$Q184,AC$2,AC$4,AC$3)</f>
        <v>-512522.04999999987</v>
      </c>
      <c r="AD184" s="15">
        <f ca="1">_xll.DBRW($B$3,$R$37,$R$38,$R$40,$R$41,$R$42,$Q184,AD$2,AD$4,AD$3)</f>
        <v>-649061.76000000024</v>
      </c>
      <c r="AE184" s="15">
        <f ca="1">_xll.DBRW($B$3,$R$37,$R$38,$R$40,$R$41,$R$42,$Q184,AE$2,AE$4,AE$3)</f>
        <v>-227675.85000000009</v>
      </c>
      <c r="AF184" s="15">
        <f ca="1">_xll.DBRW($B$3,$R$37,$R$38,$R$40,$R$41,$R$42,$Q184,AF$2,AF$4,AF$3)</f>
        <v>0</v>
      </c>
      <c r="AG184" s="15">
        <f ca="1">_xll.DBRW($B$3,$R$37,$R$38,$R$40,$R$41,$R$42,$Q184,AG$2,AG$4,AG$3)</f>
        <v>-206.72000000000003</v>
      </c>
      <c r="AH184" s="15">
        <f ca="1">_xll.DBRW($B$3,$R$37,$R$38,$R$40,$R$41,$R$42,$Q184,AH$2,AH$4,AH$3)</f>
        <v>-493239.37000000017</v>
      </c>
      <c r="AI184" s="15">
        <f ca="1">Y184-AD184</f>
        <v>110154.35000000021</v>
      </c>
      <c r="AJ184" s="15">
        <f ca="1">Z184-AE184</f>
        <v>97105.130000000063</v>
      </c>
      <c r="AK184" s="15">
        <f ca="1">AA184-AF184</f>
        <v>0</v>
      </c>
      <c r="AL184" s="15">
        <f ca="1">AB184-AG184</f>
        <v>-148.27999999999997</v>
      </c>
      <c r="AM184" s="15">
        <f ca="1">AC184-AH184</f>
        <v>-19282.679999999702</v>
      </c>
      <c r="AN184" s="20"/>
      <c r="AO184" s="16">
        <f ca="1">_xll.DBRW($B$3,$R$37,$R$38,$R$40,$R$41,$R$42,$Q184,AO$2,AO$4,AO$3)</f>
        <v>0.4223363583141112</v>
      </c>
      <c r="AP184" s="16">
        <f ca="1">_xll.DBRW($B$3,$R$37,$R$38,$R$40,$R$41,$R$42,$Q184,AP$2,AP$4,AP$3)</f>
        <v>0.43660064998336873</v>
      </c>
      <c r="AQ184" s="17">
        <f ca="1">-(AO184-AP184)*100</f>
        <v>1.4264291669257523</v>
      </c>
      <c r="AR184" s="14">
        <f ca="1">$Y184-$AD184-BL184</f>
        <v>18201.446140346306</v>
      </c>
      <c r="AS184" s="18">
        <f ca="1">_xll.DBRW($B$3,$R$37,$R$38,$R$40,$R$41,$R$42,$Q184,AS$2,AS$4,AS$3)</f>
        <v>18.564142726635136</v>
      </c>
      <c r="AT184" s="19">
        <f ca="1">_xll.DBRW($B$3,$R$37,$R$38,$R$40,$R$41,$R$42,$Q184,AT$2,AT$4,AT$3)</f>
        <v>1.0023541760901618</v>
      </c>
      <c r="AU184" s="18">
        <f ca="1">_xll.DBRW($B$3,$R$37,$R$38,$R$40,$R$41,$R$42,$Q184,AU$2,AU$4,AU$3)</f>
        <v>44.059303967708622</v>
      </c>
      <c r="AV184" s="15">
        <f ca="1">_xll.DBRW($B$3,$R$37,$R$38,$R$40,$R$41,$R$42,$Q184,AV$2,AV$4,AV$3)</f>
        <v>29029.48</v>
      </c>
      <c r="AW184" s="15">
        <f ca="1">_xll.DBRW($B$3,$R$37,$R$38,$R$40,$R$41,$R$42,$Q184,AW$2,AW$4,AW$3)</f>
        <v>28961.3</v>
      </c>
      <c r="AX184" s="18">
        <f ca="1">_xll.DBRW($B$3,$R$37,$R$38,$R$40,$R$41,$R$42,$Q184,AX$2,AX$4,AX$3)</f>
        <v>18.947438850697587</v>
      </c>
      <c r="AY184" s="19">
        <f ca="1">_xll.DBRW($B$3,$R$37,$R$38,$R$40,$R$41,$R$42,$Q184,AY$2,AY$4,AY$3)</f>
        <v>1.0100006722348152</v>
      </c>
      <c r="AZ184" s="18">
        <f ca="1">_xll.DBRW($B$3,$R$37,$R$38,$R$40,$R$41,$R$42,$Q184,AZ$2,AZ$4,AZ$3)</f>
        <v>43.831647930578193</v>
      </c>
      <c r="BA184" s="15">
        <f ca="1">_xll.DBRW($B$3,$R$37,$R$38,$R$40,$R$41,$R$42,$Q184,BA$2,BA$4,BA$3)</f>
        <v>34255.910000000003</v>
      </c>
      <c r="BB184" s="15">
        <f ca="1">_xll.DBRW($B$3,$R$37,$R$38,$R$40,$R$41,$R$42,$Q184,BB$2,BB$4,BB$3)</f>
        <v>33916.720000000001</v>
      </c>
      <c r="BC184" s="18">
        <f ca="1">AS184-AX184</f>
        <v>-0.38329612406245062</v>
      </c>
      <c r="BD184" s="18">
        <f ca="1">AT184-AY184</f>
        <v>-7.646496144653403E-3</v>
      </c>
      <c r="BE184" s="18">
        <f ca="1">AU184-AZ184</f>
        <v>0.22765603713042992</v>
      </c>
      <c r="BF184" s="15">
        <f ca="1">IF(AND(AV184&lt;&gt;0,BA184&lt;&gt;0),-1*BC184*AV184,0)</f>
        <v>11126.887167548428</v>
      </c>
      <c r="BG184" s="15">
        <f ca="1">IF(AND(AV184&lt;&gt;0,BA184&lt;&gt;0,AW184&lt;&gt;0,BB184&lt;&gt;0),BD184/AY184*$Y184,)</f>
        <v>4079.9511784207175</v>
      </c>
      <c r="BH184" s="15">
        <f ca="1">IF(AND(AW184&lt;&gt;0,BB184&lt;&gt;0),BE184*AO184*AW184,)</f>
        <v>2784.5543232081232</v>
      </c>
      <c r="BI184" s="15">
        <f ca="1">IF(AND(AV184&lt;&gt;0,BA184&lt;&gt;0,AW184&lt;&gt;0,BB184&lt;&gt;0),$AI184-BF184-BG184-BH184-BL184,)</f>
        <v>210.05347116904159</v>
      </c>
      <c r="BJ184" s="15">
        <f ca="1">IF(OR(AV184=0,BA184=0,AW184=0,BB184=0),$AI184-BF184-BG184-BH184-BL184,)</f>
        <v>0</v>
      </c>
      <c r="BK184" s="15">
        <f ca="1">SUM(BF184:BJ184)</f>
        <v>18201.44614034631</v>
      </c>
      <c r="BL184" s="15">
        <f ca="1">IF($V184&lt;&gt;0,IF($V184&gt;0,$W184/$V184,-$W184/$V184))*$AD184</f>
        <v>91952.903859653903</v>
      </c>
      <c r="BM184" s="15">
        <f ca="1">SUM(BK184:BL184)</f>
        <v>110154.35000000021</v>
      </c>
      <c r="BN184" s="16">
        <f ca="1">_xll.DBRW($B$3,$R$37,$R$38,$R$40,$R$41,$R$42,$Q184,BN$2,BN$4,BN$3)</f>
        <v>0.10232697002116091</v>
      </c>
      <c r="BO184" s="16">
        <f ca="1">_xll.DBRW($B$3,$R$37,$R$38,$R$40,$R$41,$R$42,$Q184,BO$2,BO$4,BO$3)</f>
        <v>0.15314940768582019</v>
      </c>
      <c r="BP184" s="17">
        <f ca="1">-(BN184-BO184)*100</f>
        <v>5.0822437664659281</v>
      </c>
      <c r="BQ184" s="14">
        <f ca="1">$Z184-$AE184-CK184</f>
        <v>64850.178566387665</v>
      </c>
      <c r="BR184" s="15">
        <f ca="1">_xll.DBRW($B$3,$R$37,$R$38,$R$40,$R$41,$R$42,$Q184,BR$2,BR$4,BR$3)</f>
        <v>0.47526405637473473</v>
      </c>
      <c r="BS184" s="15">
        <f ca="1">_xll.DBRW($B$3,$R$37,$R$38,$R$40,$R$41,$R$42,$Q184,BS$2,BS$4,BS$3)</f>
        <v>9.4862109090406861</v>
      </c>
      <c r="BT184" s="15">
        <f ca="1">_xll.DBRW($B$3,$R$37,$R$38,$R$40,$R$41,$R$42,$Q184,BT$2,BT$4,BT$3)</f>
        <v>44.059303967708622</v>
      </c>
      <c r="BU184" s="15">
        <f ca="1">_xll.DBRW($B$3,$R$37,$R$38,$R$40,$R$41,$R$42,$Q184,BU$2,BU$4,BU$3)</f>
        <v>274733</v>
      </c>
      <c r="BV184" s="15">
        <f ca="1">_xll.DBRW($B$3,$R$37,$R$38,$R$40,$R$41,$R$42,$Q184,BV$2,BV$4,BV$3)</f>
        <v>28961.3</v>
      </c>
      <c r="BW184" s="15">
        <f ca="1">_xll.DBRW($B$3,$R$37,$R$38,$R$40,$R$41,$R$42,$Q184,BW$2,BW$4,BW$3)</f>
        <v>0.63390127854494072</v>
      </c>
      <c r="BX184" s="15">
        <f ca="1">_xll.DBRW($B$3,$R$37,$R$38,$R$40,$R$41,$R$42,$Q184,BX$2,BX$4,BX$3)</f>
        <v>10.589647230038752</v>
      </c>
      <c r="BY184" s="15">
        <f ca="1">_xll.DBRW($B$3,$R$37,$R$38,$R$40,$R$41,$R$42,$Q184,BY$2,BY$4,BY$3)</f>
        <v>43.831647930578193</v>
      </c>
      <c r="BZ184" s="15">
        <f ca="1">_xll.DBRW($B$3,$R$37,$R$38,$R$40,$R$41,$R$42,$Q184,BZ$2,BZ$4,BZ$3)</f>
        <v>359166.1</v>
      </c>
      <c r="CA184" s="15">
        <f ca="1">_xll.DBRW($B$3,$R$37,$R$38,$R$40,$R$41,$R$42,$Q184,CA$2,CA$4,CA$3)</f>
        <v>33916.720000000001</v>
      </c>
      <c r="CB184" s="15">
        <f ca="1">BR184-BW184</f>
        <v>-0.15863722217020598</v>
      </c>
      <c r="CC184" s="15">
        <f ca="1">BS184-BX184</f>
        <v>-1.1034363209980658</v>
      </c>
      <c r="CD184" s="15">
        <f ca="1">BT184-BY184</f>
        <v>0.22765603713042992</v>
      </c>
      <c r="CE184" s="15">
        <f ca="1">IF(AND(BU184&lt;&gt;0,BZ184&lt;&gt;0),-1*CB184*BU184,0)</f>
        <v>43582.879958487203</v>
      </c>
      <c r="CF184" s="15">
        <f ca="1">IF(AND(BU184&lt;&gt;0,BZ184&lt;&gt;0,BV184&lt;&gt;0,CA184&lt;&gt;0),CC184/BX184*$Z184,)</f>
        <v>13605.40835564183</v>
      </c>
      <c r="CG184" s="15">
        <f ca="1">IF(AND(BV184&lt;&gt;0,CA184&lt;&gt;0),CD184*BN184*BV184,)</f>
        <v>674.66369196964138</v>
      </c>
      <c r="CH184" s="15">
        <f ca="1">IF(AND(BU184&lt;&gt;0,BZ184&lt;&gt;0,BV184&lt;&gt;0,CA184&lt;&gt;0),$AJ184-CE184-CF184-CG184-CK184,)</f>
        <v>6987.2265602889893</v>
      </c>
      <c r="CI184" s="15">
        <f ca="1">IF(OR(BU184=0,BZ184=0,BV184=0,CA184=0),$AJ184-CE184-CF184-CG184-CK184,)</f>
        <v>0</v>
      </c>
      <c r="CJ184" s="15">
        <f ca="1">SUM(CE184:CI184)</f>
        <v>64850.178566387665</v>
      </c>
      <c r="CK184" s="15">
        <f ca="1">IF($V184&lt;&gt;0,IF($V184&gt;0,$W184/$V184,-$W184/$V184))*$AE184</f>
        <v>32254.951433612398</v>
      </c>
      <c r="CL184" s="15">
        <f ca="1">SUM(CJ184:CK184)</f>
        <v>97105.130000000063</v>
      </c>
      <c r="CM184" s="16">
        <f ca="1">_xll.DBRW($B$3,$R$37,$R$38,$R$40,$R$41,$R$42,$Q184,CM$2,CM$4,CM$3)</f>
        <v>0</v>
      </c>
      <c r="CN184" s="16">
        <f ca="1">_xll.DBRW($B$3,$R$37,$R$38,$R$40,$R$41,$R$42,$Q184,CN$2,CN$4,CN$3)</f>
        <v>0</v>
      </c>
      <c r="CO184" s="17">
        <f ca="1">-(CM184-CN184)*100</f>
        <v>0</v>
      </c>
      <c r="CP184" s="14">
        <f ca="1">$AA184-$AF184-DJ184</f>
        <v>0</v>
      </c>
      <c r="CQ184" s="15">
        <f ca="1">_xll.DBRW($B$3,$R$37,$R$38,$R$40,$R$41,$R$42,$Q184,CQ$2,CQ$4,CQ$3)</f>
        <v>0</v>
      </c>
      <c r="CR184" s="15">
        <f ca="1">_xll.DBRW($B$3,$R$37,$R$38,$R$40,$R$41,$R$42,$Q184,CR$2,CR$4,CR$3)</f>
        <v>0</v>
      </c>
      <c r="CS184" s="15">
        <f ca="1">_xll.DBRW($B$3,$R$37,$R$38,$R$40,$R$41,$R$42,$Q184,CS$2,CS$4,CS$3)</f>
        <v>0</v>
      </c>
      <c r="CT184" s="15">
        <f ca="1">_xll.DBRW($B$3,$R$37,$R$38,$R$40,$R$41,$R$42,$Q184,CT$2,CT$4,CT$3)</f>
        <v>0</v>
      </c>
      <c r="CU184" s="15">
        <f ca="1">_xll.DBRW($B$3,$R$37,$R$38,$R$40,$R$41,$R$42,$Q184,CU$2,CU$4,CU$3)</f>
        <v>0</v>
      </c>
      <c r="CV184" s="15">
        <f ca="1">_xll.DBRW($B$3,$R$37,$R$38,$R$40,$R$41,$R$42,$Q184,CV$2,CV$4,CV$3)</f>
        <v>0</v>
      </c>
      <c r="CW184" s="15">
        <f ca="1">_xll.DBRW($B$3,$R$37,$R$38,$R$40,$R$41,$R$42,$Q184,CW$2,CW$4,CW$3)</f>
        <v>0</v>
      </c>
      <c r="CX184" s="15">
        <f ca="1">_xll.DBRW($B$3,$R$37,$R$38,$R$40,$R$41,$R$42,$Q184,CX$2,CX$4,CX$3)</f>
        <v>0</v>
      </c>
      <c r="CY184" s="15">
        <f ca="1">_xll.DBRW($B$3,$R$37,$R$38,$R$40,$R$41,$R$42,$Q184,CY$2,CY$4,CY$3)</f>
        <v>0</v>
      </c>
      <c r="CZ184" s="15">
        <f ca="1">_xll.DBRW($B$3,$R$37,$R$38,$R$40,$R$41,$R$42,$Q184,CZ$2,CZ$4,CZ$3)</f>
        <v>0</v>
      </c>
      <c r="DA184" s="15">
        <f ca="1">CQ184-CV184</f>
        <v>0</v>
      </c>
      <c r="DB184" s="15">
        <f ca="1">CR184-CW184</f>
        <v>0</v>
      </c>
      <c r="DC184" s="15">
        <f ca="1">CS184-CX184</f>
        <v>0</v>
      </c>
      <c r="DD184" s="15">
        <f ca="1">IF(AND(CT184&lt;&gt;0,CY184&lt;&gt;0),-1*DA184*CT184,0)</f>
        <v>0</v>
      </c>
      <c r="DE184" s="15">
        <f ca="1">IF(AND(CT184&lt;&gt;0,CY184&lt;&gt;0,CU184&lt;&gt;0,CZ184&lt;&gt;0),DB184/CW184*$AA184,)</f>
        <v>0</v>
      </c>
      <c r="DF184" s="15">
        <f ca="1">IF(AND(CU184&lt;&gt;0,CZ184&lt;&gt;0),DC184*CM184*CU184,)</f>
        <v>0</v>
      </c>
      <c r="DG184" s="15">
        <f ca="1">IF(AND(CT184&lt;&gt;0,CY184&lt;&gt;0,CU184&lt;&gt;0,CZ184&lt;&gt;0),$AK184-DD184-DE184-DF184-DJ184,)</f>
        <v>0</v>
      </c>
      <c r="DH184" s="15">
        <f ca="1">IF(OR(CT184=0,CY184=0,CU184=0,CZ184=0),$AK184-DD184-DE184-DF184-DJ184,)</f>
        <v>0</v>
      </c>
      <c r="DI184" s="15">
        <f ca="1">SUM(DD184:DH184)</f>
        <v>0</v>
      </c>
      <c r="DJ184" s="15">
        <f ca="1">IF($V184&lt;&gt;0,IF($V184&gt;0,$W184/$V184,-$W184/$V184))*$AF184</f>
        <v>0</v>
      </c>
      <c r="DK184" s="15">
        <f ca="1">SUM(DI184:DJ184)</f>
        <v>0</v>
      </c>
      <c r="DL184" s="16">
        <f ca="1">_xll.DBRW($B$3,$R$37,$R$38,$R$40,$R$41,$R$42,$Q184,DL$2,DL$4,DL$3)</f>
        <v>2.7820995670018611E-4</v>
      </c>
      <c r="DM184" s="16">
        <f ca="1">_xll.DBRW($B$3,$R$37,$R$38,$R$40,$R$41,$R$42,$Q184,DM$2,DM$4,DM$3)</f>
        <v>1.390531563045125E-4</v>
      </c>
      <c r="DN184" s="17">
        <f ca="1">-(DL184-DM184)*100</f>
        <v>-1.391568003956736E-2</v>
      </c>
      <c r="DO184" s="14">
        <f ca="1">$AB184-$AG184-EI184</f>
        <v>-177.56612569298125</v>
      </c>
      <c r="DP184" s="15">
        <f ca="1">_xll.DBRW($B$3,$R$37,$R$38,$R$40,$R$41,$R$42,$Q184,DP$2,DP$4,DP$3)</f>
        <v>0</v>
      </c>
      <c r="DQ184" s="15">
        <f ca="1">_xll.DBRW($B$3,$R$37,$R$38,$R$40,$R$41,$R$42,$Q184,DQ$2,DQ$4,DQ$3)</f>
        <v>0</v>
      </c>
      <c r="DR184" s="15">
        <f ca="1">_xll.DBRW($B$3,$R$37,$R$38,$R$40,$R$41,$R$42,$Q184,DR$2,DR$4,DR$3)</f>
        <v>0</v>
      </c>
      <c r="DS184" s="15">
        <f ca="1">_xll.DBRW($B$3,$R$37,$R$38,$R$40,$R$41,$R$42,$Q184,DS$2,DS$4,DS$3)</f>
        <v>0</v>
      </c>
      <c r="DT184" s="15">
        <f ca="1">_xll.DBRW($B$3,$R$37,$R$38,$R$40,$R$41,$R$42,$Q184,DT$2,DT$4,DT$3)</f>
        <v>0</v>
      </c>
      <c r="DU184" s="15">
        <f ca="1">_xll.DBRW($B$3,$R$37,$R$38,$R$40,$R$41,$R$42,$Q184,DU$2,DU$4,DU$3)</f>
        <v>0</v>
      </c>
      <c r="DV184" s="15">
        <f ca="1">_xll.DBRW($B$3,$R$37,$R$38,$R$40,$R$41,$R$42,$Q184,DV$2,DV$4,DV$3)</f>
        <v>0</v>
      </c>
      <c r="DW184" s="15">
        <f ca="1">_xll.DBRW($B$3,$R$37,$R$38,$R$40,$R$41,$R$42,$Q184,DW$2,DW$4,DW$3)</f>
        <v>0</v>
      </c>
      <c r="DX184" s="15">
        <f ca="1">_xll.DBRW($B$3,$R$37,$R$38,$R$40,$R$41,$R$42,$Q184,DX$2,DX$4,DX$3)</f>
        <v>0</v>
      </c>
      <c r="DY184" s="15">
        <f ca="1">_xll.DBRW($B$3,$R$37,$R$38,$R$40,$R$41,$R$42,$Q184,DY$2,DY$4,DY$3)</f>
        <v>0</v>
      </c>
      <c r="DZ184" s="15">
        <f ca="1">DP184-DU184</f>
        <v>0</v>
      </c>
      <c r="EA184" s="15">
        <f ca="1">DQ184-DV184</f>
        <v>0</v>
      </c>
      <c r="EB184" s="15">
        <f ca="1">DR184-DW184</f>
        <v>0</v>
      </c>
      <c r="EC184" s="15">
        <f ca="1">IF(AND(DS184&lt;&gt;0,DX184&lt;&gt;0),-1*DZ184*DS184,0)</f>
        <v>0</v>
      </c>
      <c r="ED184" s="15">
        <f ca="1">IF(AND(DS184&lt;&gt;0,DX184&lt;&gt;0,DT184&lt;&gt;0,DY184&lt;&gt;0),EA184/DV184*$AB184,)</f>
        <v>0</v>
      </c>
      <c r="EE184" s="15">
        <f ca="1">IF(AND(DT184&lt;&gt;0,DY184&lt;&gt;0),EB184*DL184*DT184,)</f>
        <v>0</v>
      </c>
      <c r="EF184" s="15">
        <f ca="1">IF(AND(DS184&lt;&gt;0,DX184&lt;&gt;0,DT184&lt;&gt;0,DY184&lt;&gt;0),$AL184-EC184-ED184-EE184-EI184,)</f>
        <v>0</v>
      </c>
      <c r="EG184" s="15">
        <f ca="1">IF(OR(DS184=0,DX184=0,DT184=0,DY184=0),$AL184-EC184-ED184-EE184-EI184,)</f>
        <v>-177.56612569298125</v>
      </c>
      <c r="EH184" s="15">
        <f ca="1">SUM(EC184:EG184)</f>
        <v>-177.56612569298125</v>
      </c>
      <c r="EI184" s="15">
        <f ca="1">IF($V184&lt;&gt;0,IF($V184&gt;0,$W184/$V184,-$W184/$V184))*$AG184</f>
        <v>29.286125692981283</v>
      </c>
      <c r="EJ184" s="15">
        <f ca="1">SUM(EH184:EI184)</f>
        <v>-148.27999999999997</v>
      </c>
      <c r="EK184" s="16">
        <f ca="1">_xll.DBRW($B$3,$R$37,$R$38,$R$40,$R$41,$R$42,$Q184,EK$2,EK$4,EK$3)</f>
        <v>0.40165841503771998</v>
      </c>
      <c r="EL184" s="16">
        <f ca="1">_xll.DBRW($B$3,$R$37,$R$38,$R$40,$R$41,$R$42,$Q184,EL$2,EL$4,EL$3)</f>
        <v>0.33178449696279649</v>
      </c>
      <c r="EM184" s="17">
        <f ca="1">-(EK184-EL184)*100</f>
        <v>-6.9873918074923491</v>
      </c>
      <c r="EN184" s="14">
        <f ca="1">$AC184-$AH184-FH184</f>
        <v>-89160.148007676296</v>
      </c>
      <c r="EO184" s="15">
        <f ca="1">_xll.DBRW($B$3,$R$37,$R$38,$R$40,$R$41,$R$42,$Q184,EO$2,EO$4,EO$3)</f>
        <v>17.696790199334973</v>
      </c>
      <c r="EP184" s="15">
        <f ca="1">_xll.DBRW($B$3,$R$37,$R$38,$R$40,$R$41,$R$42,$Q184,EP$2,EP$4,EP$3)</f>
        <v>1</v>
      </c>
      <c r="EQ184" s="15">
        <f ca="1">_xll.DBRW($B$3,$R$37,$R$38,$R$40,$R$41,$R$42,$Q184,EQ$2,EQ$4,EQ$3)</f>
        <v>44.059303967708622</v>
      </c>
      <c r="ER184" s="15">
        <f ca="1">_xll.DBRW($B$3,$R$37,$R$38,$R$40,$R$41,$R$42,$Q184,ER$2,ER$4,ER$3)</f>
        <v>28961.3</v>
      </c>
      <c r="ES184" s="15">
        <f ca="1">_xll.DBRW($B$3,$R$37,$R$38,$R$40,$R$41,$R$42,$Q184,ES$2,ES$4,ES$3)</f>
        <v>28961.3</v>
      </c>
      <c r="ET184" s="15">
        <f ca="1">_xll.DBRW($B$3,$R$37,$R$38,$R$40,$R$41,$R$42,$Q184,ET$2,ET$4,ET$3)</f>
        <v>14.542661259697285</v>
      </c>
      <c r="EU184" s="15">
        <f ca="1">_xll.DBRW($B$3,$R$37,$R$38,$R$40,$R$41,$R$42,$Q184,EU$2,EU$4,EU$3)</f>
        <v>1</v>
      </c>
      <c r="EV184" s="15">
        <f ca="1">_xll.DBRW($B$3,$R$37,$R$38,$R$40,$R$41,$R$42,$Q184,EV$2,EV$4,EV$3)</f>
        <v>43.831647930578193</v>
      </c>
      <c r="EW184" s="15">
        <f ca="1">_xll.DBRW($B$3,$R$37,$R$38,$R$40,$R$41,$R$42,$Q184,EW$2,EW$4,EW$3)</f>
        <v>33916.720000000001</v>
      </c>
      <c r="EX184" s="15">
        <f ca="1">_xll.DBRW($B$3,$R$37,$R$38,$R$40,$R$41,$R$42,$Q184,EX$2,EX$4,EX$3)</f>
        <v>33916.720000000001</v>
      </c>
      <c r="EY184" s="15">
        <f ca="1">EO184-ET184</f>
        <v>3.1541289396376886</v>
      </c>
      <c r="EZ184" s="15">
        <f ca="1">EP184-EU184</f>
        <v>0</v>
      </c>
      <c r="FA184" s="15">
        <f ca="1">EQ184-EV184</f>
        <v>0.22765603713042992</v>
      </c>
      <c r="FB184" s="15">
        <f ca="1">IF(AND(ER184&lt;&gt;0,EW184&lt;&gt;0),-1*EY184*ER184,0)</f>
        <v>-91347.674459528993</v>
      </c>
      <c r="FC184" s="15">
        <f ca="1">IF(AND(ER184&lt;&gt;0,EW184&lt;&gt;0,ES184&lt;&gt;0,EX184&lt;&gt;0),EZ184/EU184*$AC184,)</f>
        <v>0</v>
      </c>
      <c r="FD184" s="15">
        <f ca="1">IF(AND(ES184&lt;&gt;0,EX184&lt;&gt;0),FA184*EK184*ES184,)</f>
        <v>2648.2202018097864</v>
      </c>
      <c r="FE184" s="15">
        <f ca="1">IF(AND(ER184&lt;&gt;0,EW184&lt;&gt;0,ES184&lt;&gt;0,EX184&lt;&gt;0),$AM184-FB184-FC184-FD184-FH184,)</f>
        <v>-460.69374995709222</v>
      </c>
      <c r="FF184" s="15">
        <f ca="1">IF(OR(ER184=0,EW184=0,ES184=0,EX184=0),$AM184-FB184-FC184-FD184-FH184,)</f>
        <v>0</v>
      </c>
      <c r="FG184" s="15">
        <f ca="1">SUM(FB184:FF184)</f>
        <v>-89160.148007676296</v>
      </c>
      <c r="FH184" s="15">
        <f ca="1">IF($V184&lt;&gt;0,IF($V184&gt;0,$W184/$V184,-$W184/$V184))*$AH184</f>
        <v>69877.468007676594</v>
      </c>
      <c r="FI184" s="15">
        <f ca="1">SUM(FG184:FH184)</f>
        <v>-19282.679999999702</v>
      </c>
      <c r="FJ184" s="20"/>
      <c r="FK184" s="85">
        <f ca="1">BL184+CK184+DJ184+EI184+FH184</f>
        <v>194114.60942663587</v>
      </c>
      <c r="FL184" s="21"/>
      <c r="FM184" s="22"/>
      <c r="FN184" s="104">
        <f ca="1">_xll.DBRW($B$3,$R$37,$R$38,$R$40,$R$41,$R$42,$Q184,FN$2,FN$4,FN$3)</f>
        <v>93659.539999999746</v>
      </c>
      <c r="FO184" s="105">
        <f ca="1">IF(U184&lt;&gt;0,FN184/U184,0)</f>
        <v>7.340004667030782E-2</v>
      </c>
      <c r="FP184" s="104">
        <f ca="1">_xll.DBRW($B$3,$R$37,$R$38,$R$40,$R$41,$R$42,$Q184,FP$2,FP$4,FP$3)</f>
        <v>116442.02999999982</v>
      </c>
      <c r="FQ184" s="105">
        <f ca="1">IF(V184&lt;&gt;0,FP184/V184,0)</f>
        <v>7.8326392211710089E-2</v>
      </c>
      <c r="FR184" s="86">
        <f ca="1">FN184-FP184</f>
        <v>-22782.490000000078</v>
      </c>
      <c r="FS184" s="103">
        <f ca="1">(FO184-FQ184)*100</f>
        <v>-0.49263455414022689</v>
      </c>
      <c r="FT184" s="23"/>
      <c r="FV184" s="37"/>
      <c r="FW184" s="37"/>
      <c r="FX184" s="37"/>
      <c r="FY184" s="37"/>
      <c r="FZ184" s="37"/>
      <c r="GA184" s="37"/>
      <c r="GB184" s="37"/>
      <c r="GC184" s="37"/>
      <c r="GD184" s="37"/>
      <c r="GE184" s="37"/>
      <c r="GF184" s="37"/>
      <c r="GG184" s="37"/>
      <c r="GH184" s="37"/>
    </row>
    <row r="185" spans="1:190" ht="15" hidden="1" customHeight="1" x14ac:dyDescent="0.25">
      <c r="A185">
        <f ca="1">IF(ROW()=ROW($A$60),0,1)</f>
        <v>1</v>
      </c>
      <c r="D185" s="30"/>
      <c r="E185" s="30"/>
      <c r="F185" s="30">
        <f ca="1">IF(A185&lt;&gt;0,IF((AO185+BN185+CM185+DL185+EK185)&lt;&gt;0,ROUND((1-(AO185+BN185+CM185+DL185+EK185))-FO185,5),"VERIF. ELIGIBILITE PMM"),"CHECK "&amp;D170)</f>
        <v>0</v>
      </c>
      <c r="G185" s="30"/>
      <c r="H185" s="30"/>
      <c r="I185" s="30"/>
      <c r="J185" s="30">
        <f ca="1">IF(A185&lt;&gt;0,IF((AP185+BO185+CN185+DM185+EL185)&lt;&gt;0,ROUND((1-(AP185+BO185+CN185+DM185+EL185))-FQ185,5),"VERIF. ELIGIBILITE PMM"),"CHECK "&amp;D171)</f>
        <v>0</v>
      </c>
      <c r="K185" s="30">
        <f ca="1">IF(A185&lt;&gt;0,ROUND(W185+AR185+BQ185+CP185+DO185+EN185+FK185-FR185,5),"CHECK ")</f>
        <v>0</v>
      </c>
      <c r="L185" s="4"/>
      <c r="M185" s="9"/>
      <c r="N185" s="10"/>
      <c r="O185" s="9"/>
      <c r="P185" s="11"/>
      <c r="Q185" s="130" t="s">
        <v>414</v>
      </c>
      <c r="R185" s="130"/>
      <c r="S185" s="12"/>
      <c r="T185" s="13"/>
      <c r="U185" s="84">
        <f ca="1">_xll.DBRW($B$3,$R$37,$R$38,$R$40,$R$41,$R$42,$Q185,U$2,U$4,U$3)</f>
        <v>5875148</v>
      </c>
      <c r="V185" s="84">
        <f ca="1">_xll.DBRW($B$3,$R$37,$R$38,$R$40,$R$41,$R$42,$Q185,V$2,V$4,V$3)</f>
        <v>6077085</v>
      </c>
      <c r="W185" s="85">
        <f ca="1">U185-V185</f>
        <v>-201937</v>
      </c>
      <c r="X185" s="106">
        <f ca="1">IF(V185&lt;&gt;0,W185/V185,0)</f>
        <v>-3.3229253828110025E-2</v>
      </c>
      <c r="Y185" s="15">
        <f ca="1">_xll.DBRW($B$3,$R$37,$R$38,$R$40,$R$41,$R$42,$Q185,Y$2,Y$4,Y$3)</f>
        <v>-2524537</v>
      </c>
      <c r="Z185" s="15">
        <f ca="1">_xll.DBRW($B$3,$R$37,$R$38,$R$40,$R$41,$R$42,$Q185,Z$2,Z$4,Z$3)</f>
        <v>-1200855</v>
      </c>
      <c r="AA185" s="15">
        <f ca="1">_xll.DBRW($B$3,$R$37,$R$38,$R$40,$R$41,$R$42,$Q185,AA$2,AA$4,AA$3)</f>
        <v>-800593</v>
      </c>
      <c r="AB185" s="15">
        <f ca="1">_xll.DBRW($B$3,$R$37,$R$38,$R$40,$R$41,$R$42,$Q185,AB$2,AB$4,AB$3)</f>
        <v>-960819</v>
      </c>
      <c r="AC185" s="15">
        <f ca="1">_xll.DBRW($B$3,$R$37,$R$38,$R$40,$R$41,$R$42,$Q185,AC$2,AC$4,AC$3)</f>
        <v>-469711</v>
      </c>
      <c r="AD185" s="15">
        <f ca="1">_xll.DBRW($B$3,$R$37,$R$38,$R$40,$R$41,$R$42,$Q185,AD$2,AD$4,AD$3)</f>
        <v>-2894005</v>
      </c>
      <c r="AE185" s="15">
        <f ca="1">_xll.DBRW($B$3,$R$37,$R$38,$R$40,$R$41,$R$42,$Q185,AE$2,AE$4,AE$3)</f>
        <v>-1089238</v>
      </c>
      <c r="AF185" s="15">
        <f ca="1">_xll.DBRW($B$3,$R$37,$R$38,$R$40,$R$41,$R$42,$Q185,AF$2,AF$4,AF$3)</f>
        <v>-890329</v>
      </c>
      <c r="AG185" s="15">
        <f ca="1">_xll.DBRW($B$3,$R$37,$R$38,$R$40,$R$41,$R$42,$Q185,AG$2,AG$4,AG$3)</f>
        <v>-956791</v>
      </c>
      <c r="AH185" s="15">
        <f ca="1">_xll.DBRW($B$3,$R$37,$R$38,$R$40,$R$41,$R$42,$Q185,AH$2,AH$4,AH$3)</f>
        <v>-538233</v>
      </c>
      <c r="AI185" s="15">
        <f ca="1">Y185-AD185</f>
        <v>369468</v>
      </c>
      <c r="AJ185" s="15">
        <f ca="1">Z185-AE185</f>
        <v>-111617</v>
      </c>
      <c r="AK185" s="15">
        <f ca="1">AA185-AF185</f>
        <v>89736</v>
      </c>
      <c r="AL185" s="15">
        <f ca="1">AB185-AG185</f>
        <v>-4028</v>
      </c>
      <c r="AM185" s="15">
        <f ca="1">AC185-AH185</f>
        <v>68522</v>
      </c>
      <c r="AN185" s="20"/>
      <c r="AO185" s="16">
        <f ca="1">_xll.DBRW($B$3,$R$37,$R$38,$R$40,$R$41,$R$42,$Q185,AO$2,AO$4,AO$3)</f>
        <v>0.42969760080937536</v>
      </c>
      <c r="AP185" s="16">
        <f ca="1">_xll.DBRW($B$3,$R$37,$R$38,$R$40,$R$41,$R$42,$Q185,AP$2,AP$4,AP$3)</f>
        <v>0.47621598183997754</v>
      </c>
      <c r="AQ185" s="17">
        <f ca="1">-(AO185-AP185)*100</f>
        <v>4.6518381030602187</v>
      </c>
      <c r="AR185" s="14">
        <f ca="1">$Y185-$AD185-BL185</f>
        <v>273302.37327518046</v>
      </c>
      <c r="AS185" s="18">
        <f ca="1">_xll.DBRW($B$3,$R$37,$R$38,$R$40,$R$41,$R$42,$Q185,AS$2,AS$4,AS$3)</f>
        <v>10.960046018928541</v>
      </c>
      <c r="AT185" s="19">
        <f ca="1">_xll.DBRW($B$3,$R$37,$R$38,$R$40,$R$41,$R$42,$Q185,AT$2,AT$4,AT$3)</f>
        <v>1.7040133160717588</v>
      </c>
      <c r="AU185" s="18">
        <f ca="1">_xll.DBRW($B$3,$R$37,$R$38,$R$40,$R$41,$R$42,$Q185,AU$2,AU$4,AU$3)</f>
        <v>43.463273534307376</v>
      </c>
      <c r="AV185" s="15">
        <f ca="1">_xll.DBRW($B$3,$R$37,$R$38,$R$40,$R$41,$R$42,$Q185,AV$2,AV$4,AV$3)</f>
        <v>230340</v>
      </c>
      <c r="AW185" s="15">
        <f ca="1">_xll.DBRW($B$3,$R$37,$R$38,$R$40,$R$41,$R$42,$Q185,AW$2,AW$4,AW$3)</f>
        <v>135175</v>
      </c>
      <c r="AX185" s="18">
        <f ca="1">_xll.DBRW($B$3,$R$37,$R$38,$R$40,$R$41,$R$42,$Q185,AX$2,AX$4,AX$3)</f>
        <v>10.973737396718501</v>
      </c>
      <c r="AY185" s="19">
        <f ca="1">_xll.DBRW($B$3,$R$37,$R$38,$R$40,$R$41,$R$42,$Q185,AY$2,AY$4,AY$3)</f>
        <v>1.6000060670408009</v>
      </c>
      <c r="AZ185" s="18">
        <f ca="1">_xll.DBRW($B$3,$R$37,$R$38,$R$40,$R$41,$R$42,$Q185,AZ$2,AZ$4,AZ$3)</f>
        <v>36.869922645229792</v>
      </c>
      <c r="BA185" s="15">
        <f ca="1">_xll.DBRW($B$3,$R$37,$R$38,$R$40,$R$41,$R$42,$Q185,BA$2,BA$4,BA$3)</f>
        <v>263721</v>
      </c>
      <c r="BB185" s="15">
        <f ca="1">_xll.DBRW($B$3,$R$37,$R$38,$R$40,$R$41,$R$42,$Q185,BB$2,BB$4,BB$3)</f>
        <v>164825</v>
      </c>
      <c r="BC185" s="18">
        <f ca="1">AS185-AX185</f>
        <v>-1.3691377789960768E-2</v>
      </c>
      <c r="BD185" s="18">
        <f ca="1">AT185-AY185</f>
        <v>0.10400724903095782</v>
      </c>
      <c r="BE185" s="18">
        <f ca="1">AU185-AZ185</f>
        <v>6.593350889077584</v>
      </c>
      <c r="BF185" s="15">
        <f ca="1">IF(AND(AV185&lt;&gt;0,BA185&lt;&gt;0),-1*BC185*AV185,0)</f>
        <v>3153.6719601395635</v>
      </c>
      <c r="BG185" s="15">
        <f ca="1">IF(AND(AV185&lt;&gt;0,BA185&lt;&gt;0,AW185&lt;&gt;0,BB185&lt;&gt;0),BD185/AY185*$Y185,)</f>
        <v>-164105.72050672822</v>
      </c>
      <c r="BH185" s="15">
        <f ca="1">IF(AND(AW185&lt;&gt;0,BB185&lt;&gt;0),BE185*AO185*AW185,)</f>
        <v>382970.65360989294</v>
      </c>
      <c r="BI185" s="15">
        <f ca="1">IF(AND(AV185&lt;&gt;0,BA185&lt;&gt;0,AW185&lt;&gt;0,BB185&lt;&gt;0),$AI185-BF185-BG185-BH185-BL185,)</f>
        <v>51283.768211876144</v>
      </c>
      <c r="BJ185" s="15">
        <f ca="1">IF(OR(AV185=0,BA185=0,AW185=0,BB185=0),$AI185-BF185-BG185-BH185-BL185,)</f>
        <v>0</v>
      </c>
      <c r="BK185" s="15">
        <f ca="1">SUM(BF185:BJ185)</f>
        <v>273302.37327518041</v>
      </c>
      <c r="BL185" s="15">
        <f ca="1">IF($V185&lt;&gt;0,IF($V185&gt;0,$W185/$V185,-$W185/$V185))*$AD185</f>
        <v>96165.626724819551</v>
      </c>
      <c r="BM185" s="15">
        <f ca="1">SUM(BK185:BL185)</f>
        <v>369467.99999999994</v>
      </c>
      <c r="BN185" s="16">
        <f ca="1">_xll.DBRW($B$3,$R$37,$R$38,$R$40,$R$41,$R$42,$Q185,BN$2,BN$4,BN$3)</f>
        <v>0.20439570203167648</v>
      </c>
      <c r="BO185" s="16">
        <f ca="1">_xll.DBRW($B$3,$R$37,$R$38,$R$40,$R$41,$R$42,$Q185,BO$2,BO$4,BO$3)</f>
        <v>0.1792369203326924</v>
      </c>
      <c r="BP185" s="17">
        <f ca="1">-(BN185-BO185)*100</f>
        <v>-2.5158781698984085</v>
      </c>
      <c r="BQ185" s="14">
        <f ca="1">$Z185-$AE185-CK185</f>
        <v>-147811.5659812229</v>
      </c>
      <c r="BR185" s="15">
        <f ca="1">_xll.DBRW($B$3,$R$37,$R$38,$R$40,$R$41,$R$42,$Q185,BR$2,BR$4,BR$3)</f>
        <v>0.38533626493799539</v>
      </c>
      <c r="BS185" s="15">
        <f ca="1">_xll.DBRW($B$3,$R$37,$R$38,$R$40,$R$41,$R$42,$Q185,BS$2,BS$4,BS$3)</f>
        <v>23.0544257444054</v>
      </c>
      <c r="BT185" s="15">
        <f ca="1">_xll.DBRW($B$3,$R$37,$R$38,$R$40,$R$41,$R$42,$Q185,BT$2,BT$4,BT$3)</f>
        <v>43.463273534307376</v>
      </c>
      <c r="BU185" s="15">
        <f ca="1">_xll.DBRW($B$3,$R$37,$R$38,$R$40,$R$41,$R$42,$Q185,BU$2,BU$4,BU$3)</f>
        <v>3116382</v>
      </c>
      <c r="BV185" s="15">
        <f ca="1">_xll.DBRW($B$3,$R$37,$R$38,$R$40,$R$41,$R$42,$Q185,BV$2,BV$4,BV$3)</f>
        <v>135175</v>
      </c>
      <c r="BW185" s="15">
        <f ca="1">_xll.DBRW($B$3,$R$37,$R$38,$R$40,$R$41,$R$42,$Q185,BW$2,BW$4,BW$3)</f>
        <v>0.25743126031036262</v>
      </c>
      <c r="BX185" s="15">
        <f ca="1">_xll.DBRW($B$3,$R$37,$R$38,$R$40,$R$41,$R$42,$Q185,BX$2,BX$4,BX$3)</f>
        <v>25.670741695737902</v>
      </c>
      <c r="BY185" s="15">
        <f ca="1">_xll.DBRW($B$3,$R$37,$R$38,$R$40,$R$41,$R$42,$Q185,BY$2,BY$4,BY$3)</f>
        <v>36.869922645229792</v>
      </c>
      <c r="BZ185" s="15">
        <f ca="1">_xll.DBRW($B$3,$R$37,$R$38,$R$40,$R$41,$R$42,$Q185,BZ$2,BZ$4,BZ$3)</f>
        <v>4231180</v>
      </c>
      <c r="CA185" s="15">
        <f ca="1">_xll.DBRW($B$3,$R$37,$R$38,$R$40,$R$41,$R$42,$Q185,CA$2,CA$4,CA$3)</f>
        <v>164825</v>
      </c>
      <c r="CB185" s="15">
        <f ca="1">BR185-BW185</f>
        <v>0.12790500462763277</v>
      </c>
      <c r="CC185" s="15">
        <f ca="1">BS185-BX185</f>
        <v>-2.6163159513325027</v>
      </c>
      <c r="CD185" s="15">
        <f ca="1">BT185-BY185</f>
        <v>6.593350889077584</v>
      </c>
      <c r="CE185" s="15">
        <f ca="1">IF(AND(BU185&lt;&gt;0,BZ185&lt;&gt;0),-1*CB185*BU185,0)</f>
        <v>-398600.85413147148</v>
      </c>
      <c r="CF185" s="15">
        <f ca="1">IF(AND(BU185&lt;&gt;0,BZ185&lt;&gt;0,BV185&lt;&gt;0,CA185&lt;&gt;0),CC185/BX185*$Z185,)</f>
        <v>122388.98778133186</v>
      </c>
      <c r="CG185" s="15">
        <f ca="1">IF(AND(BV185&lt;&gt;0,CA185&lt;&gt;0),CD185*BN185*BV185,)</f>
        <v>182168.93800356577</v>
      </c>
      <c r="CH185" s="15">
        <f ca="1">IF(AND(BU185&lt;&gt;0,BZ185&lt;&gt;0,BV185&lt;&gt;0,CA185&lt;&gt;0),$AJ185-CE185-CF185-CG185-CK185,)</f>
        <v>-53768.637634649065</v>
      </c>
      <c r="CI185" s="15">
        <f ca="1">IF(OR(BU185=0,BZ185=0,BV185=0,CA185=0),$AJ185-CE185-CF185-CG185-CK185,)</f>
        <v>0</v>
      </c>
      <c r="CJ185" s="15">
        <f ca="1">SUM(CE185:CI185)</f>
        <v>-147811.5659812229</v>
      </c>
      <c r="CK185" s="15">
        <f ca="1">IF($V185&lt;&gt;0,IF($V185&gt;0,$W185/$V185,-$W185/$V185))*$AE185</f>
        <v>36194.565981222906</v>
      </c>
      <c r="CL185" s="15">
        <f ca="1">SUM(CJ185:CK185)</f>
        <v>-111617</v>
      </c>
      <c r="CM185" s="16">
        <f ca="1">_xll.DBRW($B$3,$R$37,$R$38,$R$40,$R$41,$R$42,$Q185,CM$2,CM$4,CM$3)</f>
        <v>0.13626771614944849</v>
      </c>
      <c r="CN185" s="16">
        <f ca="1">_xll.DBRW($B$3,$R$37,$R$38,$R$40,$R$41,$R$42,$Q185,CN$2,CN$4,CN$3)</f>
        <v>0.14650593170903484</v>
      </c>
      <c r="CO185" s="17">
        <f ca="1">-(CM185-CN185)*100</f>
        <v>1.0238215559586346</v>
      </c>
      <c r="CP185" s="14">
        <f ca="1">$AA185-$AF185-DJ185</f>
        <v>60151.031668472628</v>
      </c>
      <c r="CQ185" s="15">
        <f ca="1">_xll.DBRW($B$3,$R$37,$R$38,$R$40,$R$41,$R$42,$Q185,CQ$2,CQ$4,CQ$3)</f>
        <v>0.89194413435207032</v>
      </c>
      <c r="CR185" s="15">
        <f ca="1">_xll.DBRW($B$3,$R$37,$R$38,$R$40,$R$41,$R$42,$Q185,CR$2,CR$4,CR$3)</f>
        <v>6.6401479563528758</v>
      </c>
      <c r="CS185" s="15">
        <f ca="1">_xll.DBRW($B$3,$R$37,$R$38,$R$40,$R$41,$R$42,$Q185,CS$2,CS$4,CS$3)</f>
        <v>43.463273534307376</v>
      </c>
      <c r="CT185" s="15">
        <f ca="1">_xll.DBRW($B$3,$R$37,$R$38,$R$40,$R$41,$R$42,$Q185,CT$2,CT$4,CT$3)</f>
        <v>897582</v>
      </c>
      <c r="CU185" s="15">
        <f ca="1">_xll.DBRW($B$3,$R$37,$R$38,$R$40,$R$41,$R$42,$Q185,CU$2,CU$4,CU$3)</f>
        <v>135175</v>
      </c>
      <c r="CV185" s="15">
        <f ca="1">_xll.DBRW($B$3,$R$37,$R$38,$R$40,$R$41,$R$42,$Q185,CV$2,CV$4,CV$3)</f>
        <v>0.70507537955070831</v>
      </c>
      <c r="CW185" s="15">
        <f ca="1">_xll.DBRW($B$3,$R$37,$R$38,$R$40,$R$41,$R$42,$Q185,CW$2,CW$4,CW$3)</f>
        <v>7.6611133019869557</v>
      </c>
      <c r="CX185" s="15">
        <f ca="1">_xll.DBRW($B$3,$R$37,$R$38,$R$40,$R$41,$R$42,$Q185,CX$2,CX$4,CX$3)</f>
        <v>36.869922645229792</v>
      </c>
      <c r="CY185" s="15">
        <f ca="1">_xll.DBRW($B$3,$R$37,$R$38,$R$40,$R$41,$R$42,$Q185,CY$2,CY$4,CY$3)</f>
        <v>1262743</v>
      </c>
      <c r="CZ185" s="15">
        <f ca="1">_xll.DBRW($B$3,$R$37,$R$38,$R$40,$R$41,$R$42,$Q185,CZ$2,CZ$4,CZ$3)</f>
        <v>164825</v>
      </c>
      <c r="DA185" s="15">
        <f ca="1">CQ185-CV185</f>
        <v>0.186868754801362</v>
      </c>
      <c r="DB185" s="15">
        <f ca="1">CR185-CW185</f>
        <v>-1.0209653456340799</v>
      </c>
      <c r="DC185" s="15">
        <f ca="1">CS185-CX185</f>
        <v>6.593350889077584</v>
      </c>
      <c r="DD185" s="15">
        <f ca="1">IF(AND(CT185&lt;&gt;0,CY185&lt;&gt;0),-1*DA185*CT185,0)</f>
        <v>-167730.03067211612</v>
      </c>
      <c r="DE185" s="15">
        <f ca="1">IF(AND(CT185&lt;&gt;0,CY185&lt;&gt;0,CU185&lt;&gt;0,CZ185&lt;&gt;0),DB185/CW185*$AA185,)</f>
        <v>106691.76616213639</v>
      </c>
      <c r="DF185" s="15">
        <f ca="1">IF(AND(CU185&lt;&gt;0,CZ185&lt;&gt;0),DC185*CM185*CU185,)</f>
        <v>121449.44775438229</v>
      </c>
      <c r="DG185" s="15">
        <f ca="1">IF(AND(CT185&lt;&gt;0,CY185&lt;&gt;0,CU185&lt;&gt;0,CZ185&lt;&gt;0),$AK185-DD185-DE185-DF185-DJ185,)</f>
        <v>-260.15157592993637</v>
      </c>
      <c r="DH185" s="15">
        <f ca="1">IF(OR(CT185=0,CY185=0,CU185=0,CZ185=0),$AK185-DD185-DE185-DF185-DJ185,)</f>
        <v>0</v>
      </c>
      <c r="DI185" s="15">
        <f ca="1">SUM(DD185:DH185)</f>
        <v>60151.031668472628</v>
      </c>
      <c r="DJ185" s="15">
        <f ca="1">IF($V185&lt;&gt;0,IF($V185&gt;0,$W185/$V185,-$W185/$V185))*$AF185</f>
        <v>29584.968331527372</v>
      </c>
      <c r="DK185" s="15">
        <f ca="1">SUM(DI185:DJ185)</f>
        <v>89736</v>
      </c>
      <c r="DL185" s="16">
        <f ca="1">_xll.DBRW($B$3,$R$37,$R$38,$R$40,$R$41,$R$42,$Q185,DL$2,DL$4,DL$3)</f>
        <v>0.16353953976989175</v>
      </c>
      <c r="DM185" s="16">
        <f ca="1">_xll.DBRW($B$3,$R$37,$R$38,$R$40,$R$41,$R$42,$Q185,DM$2,DM$4,DM$3)</f>
        <v>0.15744242511006509</v>
      </c>
      <c r="DN185" s="17">
        <f ca="1">-(DL185-DM185)*100</f>
        <v>-0.60971146598266523</v>
      </c>
      <c r="DO185" s="14">
        <f ca="1">$AB185-$AG185-EI185</f>
        <v>-35821.450999451219</v>
      </c>
      <c r="DP185" s="15">
        <f ca="1">_xll.DBRW($B$3,$R$37,$R$38,$R$40,$R$41,$R$42,$Q185,DP$2,DP$4,DP$3)</f>
        <v>4126.2165644171782</v>
      </c>
      <c r="DQ185" s="15">
        <f ca="1">_xll.DBRW($B$3,$R$37,$R$38,$R$40,$R$41,$R$42,$Q185,DQ$2,DQ$4,DQ$3)</f>
        <v>1.722634679912283E-3</v>
      </c>
      <c r="DR185" s="15">
        <f ca="1">_xll.DBRW($B$3,$R$37,$R$38,$R$40,$R$41,$R$42,$Q185,DR$2,DR$4,DR$3)</f>
        <v>43.463273534307376</v>
      </c>
      <c r="DS185" s="15">
        <f ca="1">_xll.DBRW($B$3,$R$37,$R$38,$R$40,$R$41,$R$42,$Q185,DS$2,DS$4,DS$3)</f>
        <v>232.85714285714286</v>
      </c>
      <c r="DT185" s="15">
        <f ca="1">_xll.DBRW($B$3,$R$37,$R$38,$R$40,$R$41,$R$42,$Q185,DT$2,DT$4,DT$3)</f>
        <v>135175</v>
      </c>
      <c r="DU185" s="15">
        <f ca="1">_xll.DBRW($B$3,$R$37,$R$38,$R$40,$R$41,$R$42,$Q185,DU$2,DU$4,DU$3)</f>
        <v>3953.681818181818</v>
      </c>
      <c r="DV185" s="15">
        <f ca="1">_xll.DBRW($B$3,$R$37,$R$38,$R$40,$R$41,$R$42,$Q185,DV$2,DV$4,DV$3)</f>
        <v>1.4682238738055514E-3</v>
      </c>
      <c r="DW185" s="15">
        <f ca="1">_xll.DBRW($B$3,$R$37,$R$38,$R$40,$R$41,$R$42,$Q185,DW$2,DW$4,DW$3)</f>
        <v>36.869922645229792</v>
      </c>
      <c r="DX185" s="15">
        <f ca="1">_xll.DBRW($B$3,$R$37,$R$38,$R$40,$R$41,$R$42,$Q185,DX$2,DX$4,DX$3)</f>
        <v>242</v>
      </c>
      <c r="DY185" s="15">
        <f ca="1">_xll.DBRW($B$3,$R$37,$R$38,$R$40,$R$41,$R$42,$Q185,DY$2,DY$4,DY$3)</f>
        <v>164825</v>
      </c>
      <c r="DZ185" s="15">
        <f ca="1">DP185-DU185</f>
        <v>172.53474623536022</v>
      </c>
      <c r="EA185" s="15">
        <f ca="1">DQ185-DV185</f>
        <v>2.5441080610673155E-4</v>
      </c>
      <c r="EB185" s="15">
        <f ca="1">DR185-DW185</f>
        <v>6.593350889077584</v>
      </c>
      <c r="EC185" s="15">
        <f ca="1">IF(AND(DS185&lt;&gt;0,DX185&lt;&gt;0),-1*DZ185*DS185,0)</f>
        <v>-40175.948051948166</v>
      </c>
      <c r="ED185" s="15">
        <f ca="1">IF(AND(DS185&lt;&gt;0,DX185&lt;&gt;0,DT185&lt;&gt;0,DY185&lt;&gt;0),EA185/DV185*$AB185,)</f>
        <v>-166488.73558981321</v>
      </c>
      <c r="EE185" s="15">
        <f ca="1">IF(AND(DT185&lt;&gt;0,DY185&lt;&gt;0),EB185*DL185*DT185,)</f>
        <v>145755.62981679558</v>
      </c>
      <c r="EF185" s="15">
        <f ca="1">IF(AND(DS185&lt;&gt;0,DX185&lt;&gt;0,DT185&lt;&gt;0,DY185&lt;&gt;0),$AL185-EC185-ED185-EE185-EI185,)</f>
        <v>25087.602825514565</v>
      </c>
      <c r="EG185" s="15">
        <f ca="1">IF(OR(DS185=0,DX185=0,DT185=0,DY185=0),$AL185-EC185-ED185-EE185-EI185,)</f>
        <v>0</v>
      </c>
      <c r="EH185" s="15">
        <f ca="1">SUM(EC185:EG185)</f>
        <v>-35821.450999451219</v>
      </c>
      <c r="EI185" s="15">
        <f ca="1">IF($V185&lt;&gt;0,IF($V185&gt;0,$W185/$V185,-$W185/$V185))*$AG185</f>
        <v>31793.450999451219</v>
      </c>
      <c r="EJ185" s="15">
        <f ca="1">SUM(EH185:EI185)</f>
        <v>-4028</v>
      </c>
      <c r="EK185" s="16">
        <f ca="1">_xll.DBRW($B$3,$R$37,$R$38,$R$40,$R$41,$R$42,$Q185,EK$2,EK$4,EK$3)</f>
        <v>7.9948794481432633E-2</v>
      </c>
      <c r="EL185" s="16">
        <f ca="1">_xll.DBRW($B$3,$R$37,$R$38,$R$40,$R$41,$R$42,$Q185,EL$2,EL$4,EL$3)</f>
        <v>8.8567627406889976E-2</v>
      </c>
      <c r="EM185" s="17">
        <f ca="1">-(EK185-EL185)*100</f>
        <v>0.86188329254573426</v>
      </c>
      <c r="EN185" s="14">
        <f ca="1">$AC185-$AH185-FH185</f>
        <v>50636.919024334857</v>
      </c>
      <c r="EO185" s="15">
        <f ca="1">_xll.DBRW($B$3,$R$37,$R$38,$R$40,$R$41,$R$42,$Q185,EO$2,EO$4,EO$3)</f>
        <v>3.4748363232846309</v>
      </c>
      <c r="EP185" s="15">
        <f ca="1">_xll.DBRW($B$3,$R$37,$R$38,$R$40,$R$41,$R$42,$Q185,EP$2,EP$4,EP$3)</f>
        <v>1</v>
      </c>
      <c r="EQ185" s="15">
        <f ca="1">_xll.DBRW($B$3,$R$37,$R$38,$R$40,$R$41,$R$42,$Q185,EQ$2,EQ$4,EQ$3)</f>
        <v>43.463273534307376</v>
      </c>
      <c r="ER185" s="15">
        <f ca="1">_xll.DBRW($B$3,$R$37,$R$38,$R$40,$R$41,$R$42,$Q185,ER$2,ER$4,ER$3)</f>
        <v>135175</v>
      </c>
      <c r="ES185" s="15">
        <f ca="1">_xll.DBRW($B$3,$R$37,$R$38,$R$40,$R$41,$R$42,$Q185,ES$2,ES$4,ES$3)</f>
        <v>135175</v>
      </c>
      <c r="ET185" s="15">
        <f ca="1">_xll.DBRW($B$3,$R$37,$R$38,$R$40,$R$41,$R$42,$Q185,ET$2,ET$4,ET$3)</f>
        <v>3.2654815713635674</v>
      </c>
      <c r="EU185" s="15">
        <f ca="1">_xll.DBRW($B$3,$R$37,$R$38,$R$40,$R$41,$R$42,$Q185,EU$2,EU$4,EU$3)</f>
        <v>1</v>
      </c>
      <c r="EV185" s="15">
        <f ca="1">_xll.DBRW($B$3,$R$37,$R$38,$R$40,$R$41,$R$42,$Q185,EV$2,EV$4,EV$3)</f>
        <v>36.869922645229792</v>
      </c>
      <c r="EW185" s="15">
        <f ca="1">_xll.DBRW($B$3,$R$37,$R$38,$R$40,$R$41,$R$42,$Q185,EW$2,EW$4,EW$3)</f>
        <v>164825</v>
      </c>
      <c r="EX185" s="15">
        <f ca="1">_xll.DBRW($B$3,$R$37,$R$38,$R$40,$R$41,$R$42,$Q185,EX$2,EX$4,EX$3)</f>
        <v>164825</v>
      </c>
      <c r="EY185" s="15">
        <f ca="1">EO185-ET185</f>
        <v>0.20935475192106345</v>
      </c>
      <c r="EZ185" s="15">
        <f ca="1">EP185-EU185</f>
        <v>0</v>
      </c>
      <c r="FA185" s="15">
        <f ca="1">EQ185-EV185</f>
        <v>6.593350889077584</v>
      </c>
      <c r="FB185" s="15">
        <f ca="1">IF(AND(ER185&lt;&gt;0,EW185&lt;&gt;0),-1*EY185*ER185,0)</f>
        <v>-28299.528590929753</v>
      </c>
      <c r="FC185" s="15">
        <f ca="1">IF(AND(ER185&lt;&gt;0,EW185&lt;&gt;0,ES185&lt;&gt;0,EX185&lt;&gt;0),EZ185/EU185*$AC185,)</f>
        <v>0</v>
      </c>
      <c r="FD185" s="15">
        <f ca="1">IF(AND(ES185&lt;&gt;0,EX185&lt;&gt;0),FA185*EK185*ES185,)</f>
        <v>71254.859278258315</v>
      </c>
      <c r="FE185" s="15">
        <f ca="1">IF(AND(ER185&lt;&gt;0,EW185&lt;&gt;0,ES185&lt;&gt;0,EX185&lt;&gt;0),$AM185-FB185-FC185-FD185-FH185,)</f>
        <v>7681.5883370062948</v>
      </c>
      <c r="FF185" s="15">
        <f ca="1">IF(OR(ER185=0,EW185=0,ES185=0,EX185=0),$AM185-FB185-FC185-FD185-FH185,)</f>
        <v>0</v>
      </c>
      <c r="FG185" s="15">
        <f ca="1">SUM(FB185:FF185)</f>
        <v>50636.919024334857</v>
      </c>
      <c r="FH185" s="15">
        <f ca="1">IF($V185&lt;&gt;0,IF($V185&gt;0,$W185/$V185,-$W185/$V185))*$AH185</f>
        <v>17885.080975665143</v>
      </c>
      <c r="FI185" s="15">
        <f ca="1">SUM(FG185:FH185)</f>
        <v>68522</v>
      </c>
      <c r="FJ185" s="20"/>
      <c r="FK185" s="85">
        <f ca="1">BL185+CK185+DJ185+EI185+FH185</f>
        <v>211623.69301268621</v>
      </c>
      <c r="FL185" s="21"/>
      <c r="FM185" s="22"/>
      <c r="FN185" s="104">
        <f ca="1">_xll.DBRW($B$3,$R$37,$R$38,$R$40,$R$41,$R$42,$Q185,FN$2,FN$4,FN$3)</f>
        <v>-81367</v>
      </c>
      <c r="FO185" s="105">
        <f ca="1">IF(U185&lt;&gt;0,FN185/U185,0)</f>
        <v>-1.3849353241824717E-2</v>
      </c>
      <c r="FP185" s="104">
        <f ca="1">_xll.DBRW($B$3,$R$37,$R$38,$R$40,$R$41,$R$42,$Q185,FP$2,FP$4,FP$3)</f>
        <v>-291511</v>
      </c>
      <c r="FQ185" s="105">
        <f ca="1">IF(V185&lt;&gt;0,FP185/V185,0)</f>
        <v>-4.7968886398659885E-2</v>
      </c>
      <c r="FR185" s="86">
        <f ca="1">FN185-FP185</f>
        <v>210144</v>
      </c>
      <c r="FS185" s="103">
        <f ca="1">(FO185-FQ185)*100</f>
        <v>3.4119533156835171</v>
      </c>
      <c r="FT185" s="23"/>
      <c r="FV185" s="37"/>
      <c r="FW185" s="37"/>
      <c r="FX185" s="37"/>
      <c r="FY185" s="37"/>
      <c r="FZ185" s="37"/>
      <c r="GA185" s="37"/>
      <c r="GB185" s="37"/>
      <c r="GC185" s="37"/>
      <c r="GD185" s="37"/>
      <c r="GE185" s="37"/>
      <c r="GF185" s="37"/>
      <c r="GG185" s="37"/>
      <c r="GH185" s="37"/>
    </row>
    <row r="186" spans="1:190" ht="15" hidden="1" customHeight="1" x14ac:dyDescent="0.25">
      <c r="A186">
        <f ca="1">IF(ROW()=ROW($A$60),0,1)</f>
        <v>1</v>
      </c>
      <c r="D186" s="30"/>
      <c r="E186" s="30"/>
      <c r="F186" s="30">
        <f ca="1">IF(A186&lt;&gt;0,IF((AO186+BN186+CM186+DL186+EK186)&lt;&gt;0,ROUND((1-(AO186+BN186+CM186+DL186+EK186))-FO186,5),"VERIF. ELIGIBILITE PMM"),"CHECK "&amp;D171)</f>
        <v>0</v>
      </c>
      <c r="G186" s="30"/>
      <c r="H186" s="30"/>
      <c r="I186" s="30"/>
      <c r="J186" s="30">
        <f ca="1">IF(A186&lt;&gt;0,IF((AP186+BO186+CN186+DM186+EL186)&lt;&gt;0,ROUND((1-(AP186+BO186+CN186+DM186+EL186))-FQ186,5),"VERIF. ELIGIBILITE PMM"),"CHECK "&amp;D172)</f>
        <v>0</v>
      </c>
      <c r="K186" s="30">
        <f ca="1">IF(A186&lt;&gt;0,ROUND(W186+AR186+BQ186+CP186+DO186+EN186+FK186-FR186,5),"CHECK ")</f>
        <v>0</v>
      </c>
      <c r="L186" s="4"/>
      <c r="M186" s="9"/>
      <c r="N186" s="10"/>
      <c r="O186" s="9"/>
      <c r="P186" s="11"/>
      <c r="Q186" s="130" t="s">
        <v>179</v>
      </c>
      <c r="R186" s="130"/>
      <c r="S186" s="12"/>
      <c r="T186" s="13"/>
      <c r="U186" s="84">
        <f ca="1">_xll.DBRW($B$3,$R$37,$R$38,$R$40,$R$41,$R$42,$Q186,U$2,U$4,U$3)</f>
        <v>787298.21999999986</v>
      </c>
      <c r="V186" s="84">
        <f ca="1">_xll.DBRW($B$3,$R$37,$R$38,$R$40,$R$41,$R$42,$Q186,V$2,V$4,V$3)</f>
        <v>977191</v>
      </c>
      <c r="W186" s="85">
        <f ca="1">U186-V186</f>
        <v>-189892.78000000014</v>
      </c>
      <c r="X186" s="106">
        <f ca="1">IF(V186&lt;&gt;0,W186/V186,0)</f>
        <v>-0.1943251421677033</v>
      </c>
      <c r="Y186" s="15">
        <f ca="1">_xll.DBRW($B$3,$R$37,$R$38,$R$40,$R$41,$R$42,$Q186,Y$2,Y$4,Y$3)</f>
        <v>-434337.67</v>
      </c>
      <c r="Z186" s="15">
        <f ca="1">_xll.DBRW($B$3,$R$37,$R$38,$R$40,$R$41,$R$42,$Q186,Z$2,Z$4,Z$3)</f>
        <v>-93301.55</v>
      </c>
      <c r="AA186" s="15">
        <f ca="1">_xll.DBRW($B$3,$R$37,$R$38,$R$40,$R$41,$R$42,$Q186,AA$2,AA$4,AA$3)</f>
        <v>-81593.859999999986</v>
      </c>
      <c r="AB186" s="15">
        <f ca="1">_xll.DBRW($B$3,$R$37,$R$38,$R$40,$R$41,$R$42,$Q186,AB$2,AB$4,AB$3)</f>
        <v>-67099.38</v>
      </c>
      <c r="AC186" s="15">
        <f ca="1">_xll.DBRW($B$3,$R$37,$R$38,$R$40,$R$41,$R$42,$Q186,AC$2,AC$4,AC$3)</f>
        <v>-151760.10000000003</v>
      </c>
      <c r="AD186" s="15">
        <f ca="1">_xll.DBRW($B$3,$R$37,$R$38,$R$40,$R$41,$R$42,$Q186,AD$2,AD$4,AD$3)</f>
        <v>-414460</v>
      </c>
      <c r="AE186" s="15">
        <f ca="1">_xll.DBRW($B$3,$R$37,$R$38,$R$40,$R$41,$R$42,$Q186,AE$2,AE$4,AE$3)</f>
        <v>-95747</v>
      </c>
      <c r="AF186" s="15">
        <f ca="1">_xll.DBRW($B$3,$R$37,$R$38,$R$40,$R$41,$R$42,$Q186,AF$2,AF$4,AF$3)</f>
        <v>-76337.241399999999</v>
      </c>
      <c r="AG186" s="15">
        <f ca="1">_xll.DBRW($B$3,$R$37,$R$38,$R$40,$R$41,$R$42,$Q186,AG$2,AG$4,AG$3)</f>
        <v>-91715</v>
      </c>
      <c r="AH186" s="15">
        <f ca="1">_xll.DBRW($B$3,$R$37,$R$38,$R$40,$R$41,$R$42,$Q186,AH$2,AH$4,AH$3)</f>
        <v>-178032</v>
      </c>
      <c r="AI186" s="15">
        <f ca="1">Y186-AD186</f>
        <v>-19877.669999999984</v>
      </c>
      <c r="AJ186" s="15">
        <f ca="1">Z186-AE186</f>
        <v>2445.4499999999971</v>
      </c>
      <c r="AK186" s="15">
        <f ca="1">AA186-AF186</f>
        <v>-5256.6185999999871</v>
      </c>
      <c r="AL186" s="15">
        <f ca="1">AB186-AG186</f>
        <v>24615.619999999995</v>
      </c>
      <c r="AM186" s="15">
        <f ca="1">AC186-AH186</f>
        <v>26271.899999999965</v>
      </c>
      <c r="AN186" s="20"/>
      <c r="AO186" s="16">
        <f ca="1">_xll.DBRW($B$3,$R$37,$R$38,$R$40,$R$41,$R$42,$Q186,AO$2,AO$4,AO$3)</f>
        <v>0.55168125491252862</v>
      </c>
      <c r="AP186" s="16">
        <f ca="1">_xll.DBRW($B$3,$R$37,$R$38,$R$40,$R$41,$R$42,$Q186,AP$2,AP$4,AP$3)</f>
        <v>0.42413407409605697</v>
      </c>
      <c r="AQ186" s="17">
        <f ca="1">-(AO186-AP186)*100</f>
        <v>-12.754718081647166</v>
      </c>
      <c r="AR186" s="14">
        <f ca="1">$Y186-$AD186-BL186</f>
        <v>-100417.66842282629</v>
      </c>
      <c r="AS186" s="18">
        <f ca="1">_xll.DBRW($B$3,$R$37,$R$38,$R$40,$R$41,$R$42,$Q186,AS$2,AS$4,AS$3)</f>
        <v>26.600103990465701</v>
      </c>
      <c r="AT186" s="19">
        <f ca="1">_xll.DBRW($B$3,$R$37,$R$38,$R$40,$R$41,$R$42,$Q186,AT$2,AT$4,AT$3)</f>
        <v>7.6607457868858614E-2</v>
      </c>
      <c r="AU186" s="18">
        <f ca="1">_xll.DBRW($B$3,$R$37,$R$38,$R$40,$R$41,$R$42,$Q186,AU$2,AU$4,AU$3)</f>
        <v>3.6937385992568399</v>
      </c>
      <c r="AV186" s="15">
        <f ca="1">_xll.DBRW($B$3,$R$37,$R$38,$R$40,$R$41,$R$42,$Q186,AV$2,AV$4,AV$3)</f>
        <v>16328.42</v>
      </c>
      <c r="AW186" s="15">
        <f ca="1">_xll.DBRW($B$3,$R$37,$R$38,$R$40,$R$41,$R$42,$Q186,AW$2,AW$4,AW$3)</f>
        <v>213144</v>
      </c>
      <c r="AX186" s="18">
        <f ca="1">_xll.DBRW($B$3,$R$37,$R$38,$R$40,$R$41,$R$42,$Q186,AX$2,AX$4,AX$3)</f>
        <v>24.785016325603088</v>
      </c>
      <c r="AY186" s="19">
        <f ca="1">_xll.DBRW($B$3,$R$37,$R$38,$R$40,$R$41,$R$42,$Q186,AY$2,AY$4,AY$3)</f>
        <v>7.3664456730027972E-2</v>
      </c>
      <c r="AZ186" s="18">
        <f ca="1">_xll.DBRW($B$3,$R$37,$R$38,$R$40,$R$41,$R$42,$Q186,AZ$2,AZ$4,AZ$3)</f>
        <v>4.3047113499702654</v>
      </c>
      <c r="BA186" s="15">
        <f ca="1">_xll.DBRW($B$3,$R$37,$R$38,$R$40,$R$41,$R$42,$Q186,BA$2,BA$4,BA$3)</f>
        <v>16722.2</v>
      </c>
      <c r="BB186" s="15">
        <f ca="1">_xll.DBRW($B$3,$R$37,$R$38,$R$40,$R$41,$R$42,$Q186,BB$2,BB$4,BB$3)</f>
        <v>227005</v>
      </c>
      <c r="BC186" s="18">
        <f ca="1">AS186-AX186</f>
        <v>1.8150876648626131</v>
      </c>
      <c r="BD186" s="18">
        <f ca="1">AT186-AY186</f>
        <v>2.9430011388306421E-3</v>
      </c>
      <c r="BE186" s="18">
        <f ca="1">AU186-AZ186</f>
        <v>-0.61097275071342549</v>
      </c>
      <c r="BF186" s="15">
        <f ca="1">IF(AND(AV186&lt;&gt;0,BA186&lt;&gt;0),-1*BC186*AV186,0)</f>
        <v>-29637.513728695987</v>
      </c>
      <c r="BG186" s="15">
        <f ca="1">IF(AND(AV186&lt;&gt;0,BA186&lt;&gt;0,AW186&lt;&gt;0,BB186&lt;&gt;0),BD186/AY186*$Y186,)</f>
        <v>-17352.415455009927</v>
      </c>
      <c r="BH186" s="15">
        <f ca="1">IF(AND(AW186&lt;&gt;0,BB186&lt;&gt;0),BE186*AO186*AW186,)</f>
        <v>-71842.788504782322</v>
      </c>
      <c r="BI186" s="15">
        <f ca="1">IF(AND(AV186&lt;&gt;0,BA186&lt;&gt;0,AW186&lt;&gt;0,BB186&lt;&gt;0),$AI186-BF186-BG186-BH186-BL186,)</f>
        <v>18415.049265661946</v>
      </c>
      <c r="BJ186" s="15">
        <f ca="1">IF(OR(AV186=0,BA186=0,AW186=0,BB186=0),$AI186-BF186-BG186-BH186-BL186,)</f>
        <v>0</v>
      </c>
      <c r="BK186" s="15">
        <f ca="1">SUM(BF186:BJ186)</f>
        <v>-100417.66842282629</v>
      </c>
      <c r="BL186" s="15">
        <f ca="1">IF($V186&lt;&gt;0,IF($V186&gt;0,$W186/$V186,-$W186/$V186))*$AD186</f>
        <v>80539.998422826306</v>
      </c>
      <c r="BM186" s="15">
        <f ca="1">SUM(BK186:BL186)</f>
        <v>-19877.669999999984</v>
      </c>
      <c r="BN186" s="16">
        <f ca="1">_xll.DBRW($B$3,$R$37,$R$38,$R$40,$R$41,$R$42,$Q186,BN$2,BN$4,BN$3)</f>
        <v>0.11850852399996535</v>
      </c>
      <c r="BO186" s="16">
        <f ca="1">_xll.DBRW($B$3,$R$37,$R$38,$R$40,$R$41,$R$42,$Q186,BO$2,BO$4,BO$3)</f>
        <v>9.798186843718372E-2</v>
      </c>
      <c r="BP186" s="17">
        <f ca="1">-(BN186-BO186)*100</f>
        <v>-2.0526655562781633</v>
      </c>
      <c r="BQ186" s="14">
        <f ca="1">$Z186-$AE186-CK186</f>
        <v>-16160.599387131089</v>
      </c>
      <c r="BR186" s="15">
        <f ca="1">_xll.DBRW($B$3,$R$37,$R$38,$R$40,$R$41,$R$42,$Q186,BR$2,BR$4,BR$3)</f>
        <v>0.43773950943962764</v>
      </c>
      <c r="BS186" s="15">
        <f ca="1">_xll.DBRW($B$3,$R$37,$R$38,$R$40,$R$41,$R$42,$Q186,BS$2,BS$4,BS$3)</f>
        <v>1</v>
      </c>
      <c r="BT186" s="15">
        <f ca="1">_xll.DBRW($B$3,$R$37,$R$38,$R$40,$R$41,$R$42,$Q186,BT$2,BT$4,BT$3)</f>
        <v>3.6937385992568399</v>
      </c>
      <c r="BU186" s="15">
        <f ca="1">_xll.DBRW($B$3,$R$37,$R$38,$R$40,$R$41,$R$42,$Q186,BU$2,BU$4,BU$3)</f>
        <v>213144</v>
      </c>
      <c r="BV186" s="15">
        <f ca="1">_xll.DBRW($B$3,$R$37,$R$38,$R$40,$R$41,$R$42,$Q186,BV$2,BV$4,BV$3)</f>
        <v>213144</v>
      </c>
      <c r="BW186" s="15">
        <f ca="1">_xll.DBRW($B$3,$R$37,$R$38,$R$40,$R$41,$R$42,$Q186,BW$2,BW$4,BW$3)</f>
        <v>0.42178366115283805</v>
      </c>
      <c r="BX186" s="15">
        <f ca="1">_xll.DBRW($B$3,$R$37,$R$38,$R$40,$R$41,$R$42,$Q186,BX$2,BX$4,BX$3)</f>
        <v>1</v>
      </c>
      <c r="BY186" s="15">
        <f ca="1">_xll.DBRW($B$3,$R$37,$R$38,$R$40,$R$41,$R$42,$Q186,BY$2,BY$4,BY$3)</f>
        <v>4.3047113499702654</v>
      </c>
      <c r="BZ186" s="15">
        <f ca="1">_xll.DBRW($B$3,$R$37,$R$38,$R$40,$R$41,$R$42,$Q186,BZ$2,BZ$4,BZ$3)</f>
        <v>227005</v>
      </c>
      <c r="CA186" s="15">
        <f ca="1">_xll.DBRW($B$3,$R$37,$R$38,$R$40,$R$41,$R$42,$Q186,CA$2,CA$4,CA$3)</f>
        <v>227005</v>
      </c>
      <c r="CB186" s="15">
        <f ca="1">BR186-BW186</f>
        <v>1.5955848286789587E-2</v>
      </c>
      <c r="CC186" s="15">
        <f ca="1">BS186-BX186</f>
        <v>0</v>
      </c>
      <c r="CD186" s="15">
        <f ca="1">BT186-BY186</f>
        <v>-0.61097275071342549</v>
      </c>
      <c r="CE186" s="15">
        <f ca="1">IF(AND(BU186&lt;&gt;0,BZ186&lt;&gt;0),-1*CB186*BU186,0)</f>
        <v>-3400.8933272394797</v>
      </c>
      <c r="CF186" s="15">
        <f ca="1">IF(AND(BU186&lt;&gt;0,BZ186&lt;&gt;0,BV186&lt;&gt;0,CA186&lt;&gt;0),CC186/BX186*$Z186,)</f>
        <v>0</v>
      </c>
      <c r="CG186" s="15">
        <f ca="1">IF(AND(BV186&lt;&gt;0,CA186&lt;&gt;0),CD186*BN186*BV186,)</f>
        <v>-15432.793392795915</v>
      </c>
      <c r="CH186" s="15">
        <f ca="1">IF(AND(BU186&lt;&gt;0,BZ186&lt;&gt;0,BV186&lt;&gt;0,CA186&lt;&gt;0),$AJ186-CE186-CF186-CG186-CK186,)</f>
        <v>2673.0873329043061</v>
      </c>
      <c r="CI186" s="15">
        <f ca="1">IF(OR(BU186=0,BZ186=0,BV186=0,CA186=0),$AJ186-CE186-CF186-CG186-CK186,)</f>
        <v>0</v>
      </c>
      <c r="CJ186" s="15">
        <f ca="1">SUM(CE186:CI186)</f>
        <v>-16160.599387131089</v>
      </c>
      <c r="CK186" s="15">
        <f ca="1">IF($V186&lt;&gt;0,IF($V186&gt;0,$W186/$V186,-$W186/$V186))*$AE186</f>
        <v>18606.049387131086</v>
      </c>
      <c r="CL186" s="15">
        <f ca="1">SUM(CJ186:CK186)</f>
        <v>2445.4499999999971</v>
      </c>
      <c r="CM186" s="16">
        <f ca="1">_xll.DBRW($B$3,$R$37,$R$38,$R$40,$R$41,$R$42,$Q186,CM$2,CM$4,CM$3)</f>
        <v>0.10363780576056683</v>
      </c>
      <c r="CN186" s="16">
        <f ca="1">_xll.DBRW($B$3,$R$37,$R$38,$R$40,$R$41,$R$42,$Q186,CN$2,CN$4,CN$3)</f>
        <v>7.8119059017121517E-2</v>
      </c>
      <c r="CO186" s="17">
        <f ca="1">-(CM186-CN186)*100</f>
        <v>-2.5518746743445315</v>
      </c>
      <c r="CP186" s="14">
        <f ca="1">$AA186-$AF186-DJ186</f>
        <v>-20090.863887745272</v>
      </c>
      <c r="CQ186" s="15">
        <f ca="1">_xll.DBRW($B$3,$R$37,$R$38,$R$40,$R$41,$R$42,$Q186,CQ$2,CQ$4,CQ$3)</f>
        <v>1.0552408419282873</v>
      </c>
      <c r="CR186" s="15">
        <f ca="1">_xll.DBRW($B$3,$R$37,$R$38,$R$40,$R$41,$R$42,$Q186,CR$2,CR$4,CR$3)</f>
        <v>0.36277117817062643</v>
      </c>
      <c r="CS186" s="15">
        <f ca="1">_xll.DBRW($B$3,$R$37,$R$38,$R$40,$R$41,$R$42,$Q186,CS$2,CS$4,CS$3)</f>
        <v>3.6937385992568399</v>
      </c>
      <c r="CT186" s="15">
        <f ca="1">_xll.DBRW($B$3,$R$37,$R$38,$R$40,$R$41,$R$42,$Q186,CT$2,CT$4,CT$3)</f>
        <v>77322.5</v>
      </c>
      <c r="CU186" s="15">
        <f ca="1">_xll.DBRW($B$3,$R$37,$R$38,$R$40,$R$41,$R$42,$Q186,CU$2,CU$4,CU$3)</f>
        <v>213144</v>
      </c>
      <c r="CV186" s="15">
        <f ca="1">_xll.DBRW($B$3,$R$37,$R$38,$R$40,$R$41,$R$42,$Q186,CV$2,CV$4,CV$3)</f>
        <v>0.96079999999999999</v>
      </c>
      <c r="CW186" s="15">
        <f ca="1">_xll.DBRW($B$3,$R$37,$R$38,$R$40,$R$41,$R$42,$Q186,CW$2,CW$4,CW$3)</f>
        <v>0.35</v>
      </c>
      <c r="CX186" s="15">
        <f ca="1">_xll.DBRW($B$3,$R$37,$R$38,$R$40,$R$41,$R$42,$Q186,CX$2,CX$4,CX$3)</f>
        <v>4.3047113499702654</v>
      </c>
      <c r="CY186" s="15">
        <f ca="1">_xll.DBRW($B$3,$R$37,$R$38,$R$40,$R$41,$R$42,$Q186,CY$2,CY$4,CY$3)</f>
        <v>79451.75</v>
      </c>
      <c r="CZ186" s="15">
        <f ca="1">_xll.DBRW($B$3,$R$37,$R$38,$R$40,$R$41,$R$42,$Q186,CZ$2,CZ$4,CZ$3)</f>
        <v>227005</v>
      </c>
      <c r="DA186" s="15">
        <f ca="1">CQ186-CV186</f>
        <v>9.4440841928287278E-2</v>
      </c>
      <c r="DB186" s="15">
        <f ca="1">CR186-CW186</f>
        <v>1.2771178170626452E-2</v>
      </c>
      <c r="DC186" s="15">
        <f ca="1">CS186-CX186</f>
        <v>-0.61097275071342549</v>
      </c>
      <c r="DD186" s="15">
        <f ca="1">IF(AND(CT186&lt;&gt;0,CY186&lt;&gt;0),-1*DA186*CT186,0)</f>
        <v>-7302.4019999999928</v>
      </c>
      <c r="DE186" s="15">
        <f ca="1">IF(AND(CT186&lt;&gt;0,CY186&lt;&gt;0,CU186&lt;&gt;0,CZ186&lt;&gt;0),DB186/CW186*$AA186,)</f>
        <v>-2977.2849248261446</v>
      </c>
      <c r="DF186" s="15">
        <f ca="1">IF(AND(CU186&lt;&gt;0,CZ186&lt;&gt;0),DC186*CM186*CU186,)</f>
        <v>-13496.251493150061</v>
      </c>
      <c r="DG186" s="15">
        <f ca="1">IF(AND(CT186&lt;&gt;0,CY186&lt;&gt;0,CU186&lt;&gt;0,CZ186&lt;&gt;0),$AK186-DD186-DE186-DF186-DJ186,)</f>
        <v>3685.074530230926</v>
      </c>
      <c r="DH186" s="15">
        <f ca="1">IF(OR(CT186=0,CY186=0,CU186=0,CZ186=0),$AK186-DD186-DE186-DF186-DJ186,)</f>
        <v>0</v>
      </c>
      <c r="DI186" s="15">
        <f ca="1">SUM(DD186:DH186)</f>
        <v>-20090.863887745272</v>
      </c>
      <c r="DJ186" s="15">
        <f ca="1">IF($V186&lt;&gt;0,IF($V186&gt;0,$W186/$V186,-$W186/$V186))*$AF186</f>
        <v>14834.245287745285</v>
      </c>
      <c r="DK186" s="15">
        <f ca="1">SUM(DI186:DJ186)</f>
        <v>-5256.6185999999871</v>
      </c>
      <c r="DL186" s="16">
        <f ca="1">_xll.DBRW($B$3,$R$37,$R$38,$R$40,$R$41,$R$42,$Q186,DL$2,DL$4,DL$3)</f>
        <v>8.52273995996079E-2</v>
      </c>
      <c r="DM186" s="16">
        <f ca="1">_xll.DBRW($B$3,$R$37,$R$38,$R$40,$R$41,$R$42,$Q186,DM$2,DM$4,DM$3)</f>
        <v>9.3855755937170937E-2</v>
      </c>
      <c r="DN186" s="17">
        <f ca="1">-(DL186-DM186)*100</f>
        <v>0.86283563375630368</v>
      </c>
      <c r="DO186" s="14">
        <f ca="1">$AB186-$AG186-EI186</f>
        <v>6793.0895860890887</v>
      </c>
      <c r="DP186" s="15">
        <f ca="1">_xll.DBRW($B$3,$R$37,$R$38,$R$40,$R$41,$R$42,$Q186,DP$2,DP$4,DP$3)</f>
        <v>0.34433423822401948</v>
      </c>
      <c r="DQ186" s="15">
        <f ca="1">_xll.DBRW($B$3,$R$37,$R$38,$R$40,$R$41,$R$42,$Q186,DQ$2,DQ$4,DQ$3)</f>
        <v>0.91425045978305741</v>
      </c>
      <c r="DR186" s="15">
        <f ca="1">_xll.DBRW($B$3,$R$37,$R$38,$R$40,$R$41,$R$42,$Q186,DR$2,DR$4,DR$3)</f>
        <v>3.6937385992568399</v>
      </c>
      <c r="DS186" s="15">
        <f ca="1">_xll.DBRW($B$3,$R$37,$R$38,$R$40,$R$41,$R$42,$Q186,DS$2,DS$4,DS$3)</f>
        <v>194867</v>
      </c>
      <c r="DT186" s="15">
        <f ca="1">_xll.DBRW($B$3,$R$37,$R$38,$R$40,$R$41,$R$42,$Q186,DT$2,DT$4,DT$3)</f>
        <v>213144</v>
      </c>
      <c r="DU186" s="15">
        <f ca="1">_xll.DBRW($B$3,$R$37,$R$38,$R$40,$R$41,$R$42,$Q186,DU$2,DU$4,DU$3)</f>
        <v>0.42078821802165534</v>
      </c>
      <c r="DV186" s="15">
        <f ca="1">_xll.DBRW($B$3,$R$37,$R$38,$R$40,$R$41,$R$42,$Q186,DV$2,DV$4,DV$3)</f>
        <v>0.960155062663818</v>
      </c>
      <c r="DW186" s="15">
        <f ca="1">_xll.DBRW($B$3,$R$37,$R$38,$R$40,$R$41,$R$42,$Q186,DW$2,DW$4,DW$3)</f>
        <v>4.3047113499702654</v>
      </c>
      <c r="DX186" s="15">
        <f ca="1">_xll.DBRW($B$3,$R$37,$R$38,$R$40,$R$41,$R$42,$Q186,DX$2,DX$4,DX$3)</f>
        <v>217960</v>
      </c>
      <c r="DY186" s="15">
        <f ca="1">_xll.DBRW($B$3,$R$37,$R$38,$R$40,$R$41,$R$42,$Q186,DY$2,DY$4,DY$3)</f>
        <v>227005</v>
      </c>
      <c r="DZ186" s="15">
        <f ca="1">DP186-DU186</f>
        <v>-7.6453979797635852E-2</v>
      </c>
      <c r="EA186" s="15">
        <f ca="1">DQ186-DV186</f>
        <v>-4.5904602880760592E-2</v>
      </c>
      <c r="EB186" s="15">
        <f ca="1">DR186-DW186</f>
        <v>-0.61097275071342549</v>
      </c>
      <c r="EC186" s="15">
        <f ca="1">IF(AND(DS186&lt;&gt;0,DX186&lt;&gt;0),-1*DZ186*DS186,0)</f>
        <v>14898.357681225905</v>
      </c>
      <c r="ED186" s="15">
        <f ca="1">IF(AND(DS186&lt;&gt;0,DX186&lt;&gt;0,DT186&lt;&gt;0,DY186&lt;&gt;0),EA186/DV186*$AB186,)</f>
        <v>3207.9926589146353</v>
      </c>
      <c r="EE186" s="15">
        <f ca="1">IF(AND(DT186&lt;&gt;0,DY186&lt;&gt;0),EB186*DL186*DT186,)</f>
        <v>-11098.75311101158</v>
      </c>
      <c r="EF186" s="15">
        <f ca="1">IF(AND(DS186&lt;&gt;0,DX186&lt;&gt;0,DT186&lt;&gt;0,DY186&lt;&gt;0),$AL186-EC186-ED186-EE186-EI186,)</f>
        <v>-214.50764303987307</v>
      </c>
      <c r="EG186" s="15">
        <f ca="1">IF(OR(DS186=0,DX186=0,DT186=0,DY186=0),$AL186-EC186-ED186-EE186-EI186,)</f>
        <v>0</v>
      </c>
      <c r="EH186" s="15">
        <f ca="1">SUM(EC186:EG186)</f>
        <v>6793.0895860890869</v>
      </c>
      <c r="EI186" s="15">
        <f ca="1">IF($V186&lt;&gt;0,IF($V186&gt;0,$W186/$V186,-$W186/$V186))*$AG186</f>
        <v>17822.530413910907</v>
      </c>
      <c r="EJ186" s="15">
        <f ca="1">SUM(EH186:EI186)</f>
        <v>24615.619999999995</v>
      </c>
      <c r="EK186" s="16">
        <f ca="1">_xll.DBRW($B$3,$R$37,$R$38,$R$40,$R$41,$R$42,$Q186,EK$2,EK$4,EK$3)</f>
        <v>0.1927606288758027</v>
      </c>
      <c r="EL186" s="16">
        <f ca="1">_xll.DBRW($B$3,$R$37,$R$38,$R$40,$R$41,$R$42,$Q186,EL$2,EL$4,EL$3)</f>
        <v>0.18218751503032674</v>
      </c>
      <c r="EM186" s="17">
        <f ca="1">-(EK186-EL186)*100</f>
        <v>-1.0573113845475963</v>
      </c>
      <c r="EN186" s="14">
        <f ca="1">$AC186-$AH186-FH186</f>
        <v>-8324.193710400592</v>
      </c>
      <c r="EO186" s="15">
        <f ca="1">_xll.DBRW($B$3,$R$37,$R$38,$R$40,$R$41,$R$42,$Q186,EO$2,EO$4,EO$3)</f>
        <v>0.71200737529557501</v>
      </c>
      <c r="EP186" s="15">
        <f ca="1">_xll.DBRW($B$3,$R$37,$R$38,$R$40,$R$41,$R$42,$Q186,EP$2,EP$4,EP$3)</f>
        <v>1</v>
      </c>
      <c r="EQ186" s="15">
        <f ca="1">_xll.DBRW($B$3,$R$37,$R$38,$R$40,$R$41,$R$42,$Q186,EQ$2,EQ$4,EQ$3)</f>
        <v>3.6937385992568399</v>
      </c>
      <c r="ER186" s="15">
        <f ca="1">_xll.DBRW($B$3,$R$37,$R$38,$R$40,$R$41,$R$42,$Q186,ER$2,ER$4,ER$3)</f>
        <v>213144</v>
      </c>
      <c r="ES186" s="15">
        <f ca="1">_xll.DBRW($B$3,$R$37,$R$38,$R$40,$R$41,$R$42,$Q186,ES$2,ES$4,ES$3)</f>
        <v>213144</v>
      </c>
      <c r="ET186" s="15">
        <f ca="1">_xll.DBRW($B$3,$R$37,$R$38,$R$40,$R$41,$R$42,$Q186,ET$2,ET$4,ET$3)</f>
        <v>0.78426466377392567</v>
      </c>
      <c r="EU186" s="15">
        <f ca="1">_xll.DBRW($B$3,$R$37,$R$38,$R$40,$R$41,$R$42,$Q186,EU$2,EU$4,EU$3)</f>
        <v>1</v>
      </c>
      <c r="EV186" s="15">
        <f ca="1">_xll.DBRW($B$3,$R$37,$R$38,$R$40,$R$41,$R$42,$Q186,EV$2,EV$4,EV$3)</f>
        <v>4.3047113499702654</v>
      </c>
      <c r="EW186" s="15">
        <f ca="1">_xll.DBRW($B$3,$R$37,$R$38,$R$40,$R$41,$R$42,$Q186,EW$2,EW$4,EW$3)</f>
        <v>227005</v>
      </c>
      <c r="EX186" s="15">
        <f ca="1">_xll.DBRW($B$3,$R$37,$R$38,$R$40,$R$41,$R$42,$Q186,EX$2,EX$4,EX$3)</f>
        <v>227005</v>
      </c>
      <c r="EY186" s="15">
        <f ca="1">EO186-ET186</f>
        <v>-7.2257288478350667E-2</v>
      </c>
      <c r="EZ186" s="15">
        <f ca="1">EP186-EU186</f>
        <v>0</v>
      </c>
      <c r="FA186" s="15">
        <f ca="1">EQ186-EV186</f>
        <v>-0.61097275071342549</v>
      </c>
      <c r="FB186" s="15">
        <f ca="1">IF(AND(ER186&lt;&gt;0,EW186&lt;&gt;0),-1*EY186*ER186,0)</f>
        <v>15401.207495429575</v>
      </c>
      <c r="FC186" s="15">
        <f ca="1">IF(AND(ER186&lt;&gt;0,EW186&lt;&gt;0,ES186&lt;&gt;0,EX186&lt;&gt;0),EZ186/EU186*$AC186,)</f>
        <v>0</v>
      </c>
      <c r="FD186" s="15">
        <f ca="1">IF(AND(ES186&lt;&gt;0,EX186&lt;&gt;0),FA186*EK186*ES186,)</f>
        <v>-25102.286816993375</v>
      </c>
      <c r="FE186" s="15">
        <f ca="1">IF(AND(ER186&lt;&gt;0,EW186&lt;&gt;0,ES186&lt;&gt;0,EX186&lt;&gt;0),$AM186-FB186-FC186-FD186-FH186,)</f>
        <v>1376.8856111632049</v>
      </c>
      <c r="FF186" s="15">
        <f ca="1">IF(OR(ER186=0,EW186=0,ES186=0,EX186=0),$AM186-FB186-FC186-FD186-FH186,)</f>
        <v>0</v>
      </c>
      <c r="FG186" s="15">
        <f ca="1">SUM(FB186:FF186)</f>
        <v>-8324.1937104005956</v>
      </c>
      <c r="FH186" s="15">
        <f ca="1">IF($V186&lt;&gt;0,IF($V186&gt;0,$W186/$V186,-$W186/$V186))*$AH186</f>
        <v>34596.093710400557</v>
      </c>
      <c r="FI186" s="15">
        <f ca="1">SUM(FG186:FH186)</f>
        <v>26271.899999999961</v>
      </c>
      <c r="FJ186" s="20"/>
      <c r="FK186" s="85">
        <f ca="1">BL186+CK186+DJ186+EI186+FH186</f>
        <v>166398.91722201416</v>
      </c>
      <c r="FL186" s="21"/>
      <c r="FM186" s="22"/>
      <c r="FN186" s="104">
        <f ca="1">_xll.DBRW($B$3,$R$37,$R$38,$R$40,$R$41,$R$42,$Q186,FN$2,FN$4,FN$3)</f>
        <v>-40794.340000000062</v>
      </c>
      <c r="FO186" s="105">
        <f ca="1">IF(U186&lt;&gt;0,FN186/U186,0)</f>
        <v>-5.1815613148471322E-2</v>
      </c>
      <c r="FP186" s="104">
        <f ca="1">_xll.DBRW($B$3,$R$37,$R$38,$R$40,$R$41,$R$42,$Q186,FP$2,FP$4,FP$3)</f>
        <v>120899.75860000006</v>
      </c>
      <c r="FQ186" s="105">
        <f ca="1">IF(V186&lt;&gt;0,FP186/V186,0)</f>
        <v>0.12372172748214019</v>
      </c>
      <c r="FR186" s="86">
        <f ca="1">FN186-FP186</f>
        <v>-161694.09860000011</v>
      </c>
      <c r="FS186" s="103">
        <f ca="1">(FO186-FQ186)*100</f>
        <v>-17.553734063061153</v>
      </c>
      <c r="FT186" s="23"/>
      <c r="FV186" s="37"/>
      <c r="FW186" s="37"/>
      <c r="FX186" s="37"/>
      <c r="FY186" s="37"/>
      <c r="FZ186" s="37"/>
      <c r="GA186" s="37"/>
      <c r="GB186" s="37"/>
      <c r="GC186" s="37"/>
      <c r="GD186" s="37"/>
      <c r="GE186" s="37"/>
      <c r="GF186" s="37"/>
      <c r="GG186" s="37"/>
      <c r="GH186" s="37"/>
    </row>
    <row r="187" spans="1:190" ht="15" hidden="1" customHeight="1" x14ac:dyDescent="0.25">
      <c r="A187">
        <f ca="1">IF(ROW()=ROW($A$60),0,1)</f>
        <v>1</v>
      </c>
      <c r="D187" s="30"/>
      <c r="E187" s="30"/>
      <c r="F187" s="30">
        <f ca="1">IF(A187&lt;&gt;0,IF((AO187+BN187+CM187+DL187+EK187)&lt;&gt;0,ROUND((1-(AO187+BN187+CM187+DL187+EK187))-FO187,5),"VERIF. ELIGIBILITE PMM"),"CHECK "&amp;D172)</f>
        <v>0</v>
      </c>
      <c r="G187" s="30"/>
      <c r="H187" s="30"/>
      <c r="I187" s="30"/>
      <c r="J187" s="30">
        <f ca="1">IF(A187&lt;&gt;0,IF((AP187+BO187+CN187+DM187+EL187)&lt;&gt;0,ROUND((1-(AP187+BO187+CN187+DM187+EL187))-FQ187,5),"VERIF. ELIGIBILITE PMM"),"CHECK "&amp;D173)</f>
        <v>0</v>
      </c>
      <c r="K187" s="30">
        <f ca="1">IF(A187&lt;&gt;0,ROUND(W187+AR187+BQ187+CP187+DO187+EN187+FK187-FR187,5),"CHECK ")</f>
        <v>0</v>
      </c>
      <c r="L187" s="4"/>
      <c r="M187" s="9"/>
      <c r="N187" s="10"/>
      <c r="O187" s="9"/>
      <c r="P187" s="11"/>
      <c r="Q187" s="130" t="s">
        <v>155</v>
      </c>
      <c r="R187" s="130"/>
      <c r="S187" s="12"/>
      <c r="T187" s="13"/>
      <c r="U187" s="84">
        <f ca="1">_xll.DBRW($B$3,$R$37,$R$38,$R$40,$R$41,$R$42,$Q187,U$2,U$4,U$3)</f>
        <v>4861332.879999999</v>
      </c>
      <c r="V187" s="84">
        <f ca="1">_xll.DBRW($B$3,$R$37,$R$38,$R$40,$R$41,$R$42,$Q187,V$2,V$4,V$3)</f>
        <v>5049412</v>
      </c>
      <c r="W187" s="85">
        <f ca="1">U187-V187</f>
        <v>-188079.12000000104</v>
      </c>
      <c r="X187" s="106">
        <f ca="1">IF(V187&lt;&gt;0,W187/V187,0)</f>
        <v>-3.724772706208189E-2</v>
      </c>
      <c r="Y187" s="15">
        <f ca="1">_xll.DBRW($B$3,$R$37,$R$38,$R$40,$R$41,$R$42,$Q187,Y$2,Y$4,Y$3)</f>
        <v>-2055569.21</v>
      </c>
      <c r="Z187" s="15">
        <f ca="1">_xll.DBRW($B$3,$R$37,$R$38,$R$40,$R$41,$R$42,$Q187,Z$2,Z$4,Z$3)</f>
        <v>-415615.29999999993</v>
      </c>
      <c r="AA187" s="15">
        <f ca="1">_xll.DBRW($B$3,$R$37,$R$38,$R$40,$R$41,$R$42,$Q187,AA$2,AA$4,AA$3)</f>
        <v>-514692.55999999994</v>
      </c>
      <c r="AB187" s="15">
        <f ca="1">_xll.DBRW($B$3,$R$37,$R$38,$R$40,$R$41,$R$42,$Q187,AB$2,AB$4,AB$3)</f>
        <v>-895568.57999999984</v>
      </c>
      <c r="AC187" s="15">
        <f ca="1">_xll.DBRW($B$3,$R$37,$R$38,$R$40,$R$41,$R$42,$Q187,AC$2,AC$4,AC$3)</f>
        <v>-891672.6599999998</v>
      </c>
      <c r="AD187" s="15">
        <f ca="1">_xll.DBRW($B$3,$R$37,$R$38,$R$40,$R$41,$R$42,$Q187,AD$2,AD$4,AD$3)</f>
        <v>-2100782</v>
      </c>
      <c r="AE187" s="15">
        <f ca="1">_xll.DBRW($B$3,$R$37,$R$38,$R$40,$R$41,$R$42,$Q187,AE$2,AE$4,AE$3)</f>
        <v>-479634.23768897774</v>
      </c>
      <c r="AF187" s="15">
        <f ca="1">_xll.DBRW($B$3,$R$37,$R$38,$R$40,$R$41,$R$42,$Q187,AF$2,AF$4,AF$3)</f>
        <v>-566964.14530209987</v>
      </c>
      <c r="AG187" s="15">
        <f ca="1">_xll.DBRW($B$3,$R$37,$R$38,$R$40,$R$41,$R$42,$Q187,AG$2,AG$4,AG$3)</f>
        <v>-921190.83</v>
      </c>
      <c r="AH187" s="15">
        <f ca="1">_xll.DBRW($B$3,$R$37,$R$38,$R$40,$R$41,$R$42,$Q187,AH$2,AH$4,AH$3)</f>
        <v>-929378.14000000025</v>
      </c>
      <c r="AI187" s="15">
        <f ca="1">Y187-AD187</f>
        <v>45212.790000000037</v>
      </c>
      <c r="AJ187" s="15">
        <f ca="1">Z187-AE187</f>
        <v>64018.937688977807</v>
      </c>
      <c r="AK187" s="15">
        <f ca="1">AA187-AF187</f>
        <v>52271.585302099935</v>
      </c>
      <c r="AL187" s="15">
        <f ca="1">AB187-AG187</f>
        <v>25622.250000000116</v>
      </c>
      <c r="AM187" s="15">
        <f ca="1">AC187-AH187</f>
        <v>37705.480000000447</v>
      </c>
      <c r="AN187" s="20"/>
      <c r="AO187" s="16">
        <f ca="1">_xll.DBRW($B$3,$R$37,$R$38,$R$40,$R$41,$R$42,$Q187,AO$2,AO$4,AO$3)</f>
        <v>0.42284066134553605</v>
      </c>
      <c r="AP187" s="16">
        <f ca="1">_xll.DBRW($B$3,$R$37,$R$38,$R$40,$R$41,$R$42,$Q187,AP$2,AP$4,AP$3)</f>
        <v>0.41604487809669721</v>
      </c>
      <c r="AQ187" s="17">
        <f ca="1">-(AO187-AP187)*100</f>
        <v>-0.67957832488388381</v>
      </c>
      <c r="AR187" s="14">
        <f ca="1">$Y187-$AD187-BL187</f>
        <v>-33036.564552934477</v>
      </c>
      <c r="AS187" s="18">
        <f ca="1">_xll.DBRW($B$3,$R$37,$R$38,$R$40,$R$41,$R$42,$Q187,AS$2,AS$4,AS$3)</f>
        <v>34.862326177596316</v>
      </c>
      <c r="AT187" s="19">
        <f ca="1">_xll.DBRW($B$3,$R$37,$R$38,$R$40,$R$41,$R$42,$Q187,AT$2,AT$4,AT$3)</f>
        <v>3.2028254946353849E-2</v>
      </c>
      <c r="AU187" s="18">
        <f ca="1">_xll.DBRW($B$3,$R$37,$R$38,$R$40,$R$41,$R$42,$Q187,AU$2,AU$4,AU$3)</f>
        <v>2.6406624833238461</v>
      </c>
      <c r="AV187" s="15">
        <f ca="1">_xll.DBRW($B$3,$R$37,$R$38,$R$40,$R$41,$R$42,$Q187,AV$2,AV$4,AV$3)</f>
        <v>58962.48000000001</v>
      </c>
      <c r="AW187" s="15">
        <f ca="1">_xll.DBRW($B$3,$R$37,$R$38,$R$40,$R$41,$R$42,$Q187,AW$2,AW$4,AW$3)</f>
        <v>1840952</v>
      </c>
      <c r="AX187" s="18">
        <f ca="1">_xll.DBRW($B$3,$R$37,$R$38,$R$40,$R$41,$R$42,$Q187,AX$2,AX$4,AX$3)</f>
        <v>25.95165425301078</v>
      </c>
      <c r="AY187" s="19">
        <f ca="1">_xll.DBRW($B$3,$R$37,$R$38,$R$40,$R$41,$R$42,$Q187,AY$2,AY$4,AY$3)</f>
        <v>3.9160625661849836E-2</v>
      </c>
      <c r="AZ187" s="18">
        <f ca="1">_xll.DBRW($B$3,$R$37,$R$38,$R$40,$R$41,$R$42,$Q187,AZ$2,AZ$4,AZ$3)</f>
        <v>2.4427245016382675</v>
      </c>
      <c r="BA187" s="15">
        <f ca="1">_xll.DBRW($B$3,$R$37,$R$38,$R$40,$R$41,$R$42,$Q187,BA$2,BA$4,BA$3)</f>
        <v>80949.830000000016</v>
      </c>
      <c r="BB187" s="15">
        <f ca="1">_xll.DBRW($B$3,$R$37,$R$38,$R$40,$R$41,$R$42,$Q187,BB$2,BB$4,BB$3)</f>
        <v>2067123</v>
      </c>
      <c r="BC187" s="18">
        <f ca="1">AS187-AX187</f>
        <v>8.9106719245855359</v>
      </c>
      <c r="BD187" s="18">
        <f ca="1">AT187-AY187</f>
        <v>-7.1323707154959878E-3</v>
      </c>
      <c r="BE187" s="18">
        <f ca="1">AU187-AZ187</f>
        <v>0.19793798168557863</v>
      </c>
      <c r="BF187" s="15">
        <f ca="1">IF(AND(AV187&lt;&gt;0,BA187&lt;&gt;0),-1*BC187*AV187,0)</f>
        <v>-525395.31513993628</v>
      </c>
      <c r="BG187" s="15">
        <f ca="1">IF(AND(AV187&lt;&gt;0,BA187&lt;&gt;0,AW187&lt;&gt;0,BB187&lt;&gt;0),BD187/AY187*$Y187,)</f>
        <v>374383.23288491287</v>
      </c>
      <c r="BH187" s="15">
        <f ca="1">IF(AND(AW187&lt;&gt;0,BB187&lt;&gt;0),BE187*AO187*AW187,)</f>
        <v>154080.73663782986</v>
      </c>
      <c r="BI187" s="15">
        <f ca="1">IF(AND(AV187&lt;&gt;0,BA187&lt;&gt;0,AW187&lt;&gt;0,BB187&lt;&gt;0),$AI187-BF187-BG187-BH187-BL187,)</f>
        <v>-36105.218935740922</v>
      </c>
      <c r="BJ187" s="15">
        <f ca="1">IF(OR(AV187=0,BA187=0,AW187=0,BB187=0),$AI187-BF187-BG187-BH187-BL187,)</f>
        <v>0</v>
      </c>
      <c r="BK187" s="15">
        <f ca="1">SUM(BF187:BJ187)</f>
        <v>-33036.564552934477</v>
      </c>
      <c r="BL187" s="15">
        <f ca="1">IF($V187&lt;&gt;0,IF($V187&gt;0,$W187/$V187,-$W187/$V187))*$AD187</f>
        <v>78249.354552934514</v>
      </c>
      <c r="BM187" s="15">
        <f ca="1">SUM(BK187:BL187)</f>
        <v>45212.790000000037</v>
      </c>
      <c r="BN187" s="16">
        <f ca="1">_xll.DBRW($B$3,$R$37,$R$38,$R$40,$R$41,$R$42,$Q187,BN$2,BN$4,BN$3)</f>
        <v>8.5494104242456209E-2</v>
      </c>
      <c r="BO187" s="16">
        <f ca="1">_xll.DBRW($B$3,$R$37,$R$38,$R$40,$R$41,$R$42,$Q187,BO$2,BO$4,BO$3)</f>
        <v>9.4988136774930954E-2</v>
      </c>
      <c r="BP187" s="17">
        <f ca="1">-(BN187-BO187)*100</f>
        <v>0.94940325324747443</v>
      </c>
      <c r="BQ187" s="14">
        <f ca="1">$Z187-$AE187-CK187</f>
        <v>46153.652513909052</v>
      </c>
      <c r="BR187" s="15">
        <f ca="1">_xll.DBRW($B$3,$R$37,$R$38,$R$40,$R$41,$R$42,$Q187,BR$2,BR$4,BR$3)</f>
        <v>0.22576107361843217</v>
      </c>
      <c r="BS187" s="15">
        <f ca="1">_xll.DBRW($B$3,$R$37,$R$38,$R$40,$R$41,$R$42,$Q187,BS$2,BS$4,BS$3)</f>
        <v>1</v>
      </c>
      <c r="BT187" s="15">
        <f ca="1">_xll.DBRW($B$3,$R$37,$R$38,$R$40,$R$41,$R$42,$Q187,BT$2,BT$4,BT$3)</f>
        <v>2.6406624833238461</v>
      </c>
      <c r="BU187" s="15">
        <f ca="1">_xll.DBRW($B$3,$R$37,$R$38,$R$40,$R$41,$R$42,$Q187,BU$2,BU$4,BU$3)</f>
        <v>1840952</v>
      </c>
      <c r="BV187" s="15">
        <f ca="1">_xll.DBRW($B$3,$R$37,$R$38,$R$40,$R$41,$R$42,$Q187,BV$2,BV$4,BV$3)</f>
        <v>1840952</v>
      </c>
      <c r="BW187" s="15">
        <f ca="1">_xll.DBRW($B$3,$R$37,$R$38,$R$40,$R$41,$R$42,$Q187,BW$2,BW$4,BW$3)</f>
        <v>0.2320298490650908</v>
      </c>
      <c r="BX187" s="15">
        <f ca="1">_xll.DBRW($B$3,$R$37,$R$38,$R$40,$R$41,$R$42,$Q187,BX$2,BX$4,BX$3)</f>
        <v>1</v>
      </c>
      <c r="BY187" s="15">
        <f ca="1">_xll.DBRW($B$3,$R$37,$R$38,$R$40,$R$41,$R$42,$Q187,BY$2,BY$4,BY$3)</f>
        <v>2.4427245016382675</v>
      </c>
      <c r="BZ187" s="15">
        <f ca="1">_xll.DBRW($B$3,$R$37,$R$38,$R$40,$R$41,$R$42,$Q187,BZ$2,BZ$4,BZ$3)</f>
        <v>2067123</v>
      </c>
      <c r="CA187" s="15">
        <f ca="1">_xll.DBRW($B$3,$R$37,$R$38,$R$40,$R$41,$R$42,$Q187,CA$2,CA$4,CA$3)</f>
        <v>2067123</v>
      </c>
      <c r="CB187" s="15">
        <f ca="1">BR187-BW187</f>
        <v>-6.268775446658631E-3</v>
      </c>
      <c r="CC187" s="15">
        <f ca="1">BS187-BX187</f>
        <v>0</v>
      </c>
      <c r="CD187" s="15">
        <f ca="1">BT187-BY187</f>
        <v>0.19793798168557863</v>
      </c>
      <c r="CE187" s="15">
        <f ca="1">IF(AND(BU187&lt;&gt;0,BZ187&lt;&gt;0),-1*CB187*BU187,0)</f>
        <v>11540.5146960771</v>
      </c>
      <c r="CF187" s="15">
        <f ca="1">IF(AND(BU187&lt;&gt;0,BZ187&lt;&gt;0,BV187&lt;&gt;0,CA187&lt;&gt;0),CC187/BX187*$Z187,)</f>
        <v>0</v>
      </c>
      <c r="CG187" s="15">
        <f ca="1">IF(AND(BV187&lt;&gt;0,CA187&lt;&gt;0),CD187*BN187*BV187,)</f>
        <v>31153.566258152234</v>
      </c>
      <c r="CH187" s="15">
        <f ca="1">IF(AND(BU187&lt;&gt;0,BZ187&lt;&gt;0,BV187&lt;&gt;0,CA187&lt;&gt;0),$AJ187-CE187-CF187-CG187-CK187,)</f>
        <v>3459.5715596797163</v>
      </c>
      <c r="CI187" s="15">
        <f ca="1">IF(OR(BU187=0,BZ187=0,BV187=0,CA187=0),$AJ187-CE187-CF187-CG187-CK187,)</f>
        <v>0</v>
      </c>
      <c r="CJ187" s="15">
        <f ca="1">SUM(CE187:CI187)</f>
        <v>46153.652513909052</v>
      </c>
      <c r="CK187" s="15">
        <f ca="1">IF($V187&lt;&gt;0,IF($V187&gt;0,$W187/$V187,-$W187/$V187))*$AE187</f>
        <v>17865.285175068755</v>
      </c>
      <c r="CL187" s="15">
        <f ca="1">SUM(CJ187:CK187)</f>
        <v>64018.937688977807</v>
      </c>
      <c r="CM187" s="16">
        <f ca="1">_xll.DBRW($B$3,$R$37,$R$38,$R$40,$R$41,$R$42,$Q187,CM$2,CM$4,CM$3)</f>
        <v>0.1058747822263922</v>
      </c>
      <c r="CN187" s="16">
        <f ca="1">_xll.DBRW($B$3,$R$37,$R$38,$R$40,$R$41,$R$42,$Q187,CN$2,CN$4,CN$3)</f>
        <v>0.11228320154942791</v>
      </c>
      <c r="CO187" s="17">
        <f ca="1">-(CM187-CN187)*100</f>
        <v>0.64084193230357078</v>
      </c>
      <c r="CP187" s="14">
        <f ca="1">$AA187-$AF187-DJ187</f>
        <v>31153.459563900782</v>
      </c>
      <c r="CQ187" s="15">
        <f ca="1">_xll.DBRW($B$3,$R$37,$R$38,$R$40,$R$41,$R$42,$Q187,CQ$2,CQ$4,CQ$3)</f>
        <v>0.97731801413780162</v>
      </c>
      <c r="CR187" s="15">
        <f ca="1">_xll.DBRW($B$3,$R$37,$R$38,$R$40,$R$41,$R$42,$Q187,CR$2,CR$4,CR$3)</f>
        <v>0.28606815930018814</v>
      </c>
      <c r="CS187" s="15">
        <f ca="1">_xll.DBRW($B$3,$R$37,$R$38,$R$40,$R$41,$R$42,$Q187,CS$2,CS$4,CS$3)</f>
        <v>2.6406624833238461</v>
      </c>
      <c r="CT187" s="15">
        <f ca="1">_xll.DBRW($B$3,$R$37,$R$38,$R$40,$R$41,$R$42,$Q187,CT$2,CT$4,CT$3)</f>
        <v>526637.75</v>
      </c>
      <c r="CU187" s="15">
        <f ca="1">_xll.DBRW($B$3,$R$37,$R$38,$R$40,$R$41,$R$42,$Q187,CU$2,CU$4,CU$3)</f>
        <v>1840952</v>
      </c>
      <c r="CV187" s="15">
        <f ca="1">_xll.DBRW($B$3,$R$37,$R$38,$R$40,$R$41,$R$42,$Q187,CV$2,CV$4,CV$3)</f>
        <v>0.96508838761291937</v>
      </c>
      <c r="CW187" s="15">
        <f ca="1">_xll.DBRW($B$3,$R$37,$R$38,$R$40,$R$41,$R$42,$Q187,CW$2,CW$4,CW$3)</f>
        <v>0.28419876465986788</v>
      </c>
      <c r="CX187" s="15">
        <f ca="1">_xll.DBRW($B$3,$R$37,$R$38,$R$40,$R$41,$R$42,$Q187,CX$2,CX$4,CX$3)</f>
        <v>2.4427245016382675</v>
      </c>
      <c r="CY187" s="15">
        <f ca="1">_xll.DBRW($B$3,$R$37,$R$38,$R$40,$R$41,$R$42,$Q187,CY$2,CY$4,CY$3)</f>
        <v>587473.80300000007</v>
      </c>
      <c r="CZ187" s="15">
        <f ca="1">_xll.DBRW($B$3,$R$37,$R$38,$R$40,$R$41,$R$42,$Q187,CZ$2,CZ$4,CZ$3)</f>
        <v>2067123</v>
      </c>
      <c r="DA187" s="15">
        <f ca="1">CQ187-CV187</f>
        <v>1.2229626524882242E-2</v>
      </c>
      <c r="DB187" s="15">
        <f ca="1">CR187-CW187</f>
        <v>1.8693946403202655E-3</v>
      </c>
      <c r="DC187" s="15">
        <f ca="1">CS187-CX187</f>
        <v>0.19793798168557863</v>
      </c>
      <c r="DD187" s="15">
        <f ca="1">IF(AND(CT187&lt;&gt;0,CY187&lt;&gt;0),-1*DA187*CT187,0)</f>
        <v>-6440.5829964043032</v>
      </c>
      <c r="DE187" s="15">
        <f ca="1">IF(AND(CT187&lt;&gt;0,CY187&lt;&gt;0,CU187&lt;&gt;0,CZ187&lt;&gt;0),DB187/CW187*$AA187,)</f>
        <v>-3385.5302440467826</v>
      </c>
      <c r="DF187" s="15">
        <f ca="1">IF(AND(CU187&lt;&gt;0,CZ187&lt;&gt;0),DC187*CM187*CU187,)</f>
        <v>38580.169619689164</v>
      </c>
      <c r="DG187" s="15">
        <f ca="1">IF(AND(CT187&lt;&gt;0,CY187&lt;&gt;0,CU187&lt;&gt;0,CZ187&lt;&gt;0),$AK187-DD187-DE187-DF187-DJ187,)</f>
        <v>2399.403184662704</v>
      </c>
      <c r="DH187" s="15">
        <f ca="1">IF(OR(CT187=0,CY187=0,CU187=0,CZ187=0),$AK187-DD187-DE187-DF187-DJ187,)</f>
        <v>0</v>
      </c>
      <c r="DI187" s="15">
        <f ca="1">SUM(DD187:DH187)</f>
        <v>31153.459563900782</v>
      </c>
      <c r="DJ187" s="15">
        <f ca="1">IF($V187&lt;&gt;0,IF($V187&gt;0,$W187/$V187,-$W187/$V187))*$AF187</f>
        <v>21118.125738199153</v>
      </c>
      <c r="DK187" s="15">
        <f ca="1">SUM(DI187:DJ187)</f>
        <v>52271.585302099935</v>
      </c>
      <c r="DL187" s="16">
        <f ca="1">_xll.DBRW($B$3,$R$37,$R$38,$R$40,$R$41,$R$42,$Q187,DL$2,DL$4,DL$3)</f>
        <v>0.18422284630712224</v>
      </c>
      <c r="DM187" s="16">
        <f ca="1">_xll.DBRW($B$3,$R$37,$R$38,$R$40,$R$41,$R$42,$Q187,DM$2,DM$4,DM$3)</f>
        <v>0.18243526771037893</v>
      </c>
      <c r="DN187" s="17">
        <f ca="1">-(DL187-DM187)*100</f>
        <v>-0.17875785967433055</v>
      </c>
      <c r="DO187" s="14">
        <f ca="1">$AB187-$AG187-EI187</f>
        <v>-8690.0146079325568</v>
      </c>
      <c r="DP187" s="15">
        <f ca="1">_xll.DBRW($B$3,$R$37,$R$38,$R$40,$R$41,$R$42,$Q187,DP$2,DP$4,DP$3)</f>
        <v>0.88185659185327347</v>
      </c>
      <c r="DQ187" s="15">
        <f ca="1">_xll.DBRW($B$3,$R$37,$R$38,$R$40,$R$41,$R$42,$Q187,DQ$2,DQ$4,DQ$3)</f>
        <v>0.55164338885533137</v>
      </c>
      <c r="DR187" s="15">
        <f ca="1">_xll.DBRW($B$3,$R$37,$R$38,$R$40,$R$41,$R$42,$Q187,DR$2,DR$4,DR$3)</f>
        <v>2.6406624833238461</v>
      </c>
      <c r="DS187" s="15">
        <f ca="1">_xll.DBRW($B$3,$R$37,$R$38,$R$40,$R$41,$R$42,$Q187,DS$2,DS$4,DS$3)</f>
        <v>1015549</v>
      </c>
      <c r="DT187" s="15">
        <f ca="1">_xll.DBRW($B$3,$R$37,$R$38,$R$40,$R$41,$R$42,$Q187,DT$2,DT$4,DT$3)</f>
        <v>1840952</v>
      </c>
      <c r="DU187" s="15">
        <f ca="1">_xll.DBRW($B$3,$R$37,$R$38,$R$40,$R$41,$R$42,$Q187,DU$2,DU$4,DU$3)</f>
        <v>0.69646993135786528</v>
      </c>
      <c r="DV187" s="15">
        <f ca="1">_xll.DBRW($B$3,$R$37,$R$38,$R$40,$R$41,$R$42,$Q187,DV$2,DV$4,DV$3)</f>
        <v>0.63985403868081392</v>
      </c>
      <c r="DW187" s="15">
        <f ca="1">_xll.DBRW($B$3,$R$37,$R$38,$R$40,$R$41,$R$42,$Q187,DW$2,DW$4,DW$3)</f>
        <v>2.4427245016382675</v>
      </c>
      <c r="DX187" s="15">
        <f ca="1">_xll.DBRW($B$3,$R$37,$R$38,$R$40,$R$41,$R$42,$Q187,DX$2,DX$4,DX$3)</f>
        <v>1322657</v>
      </c>
      <c r="DY187" s="15">
        <f ca="1">_xll.DBRW($B$3,$R$37,$R$38,$R$40,$R$41,$R$42,$Q187,DY$2,DY$4,DY$3)</f>
        <v>2067123</v>
      </c>
      <c r="DZ187" s="15">
        <f ca="1">DP187-DU187</f>
        <v>0.1853866604954082</v>
      </c>
      <c r="EA187" s="15">
        <f ca="1">DQ187-DV187</f>
        <v>-8.8210649825482546E-2</v>
      </c>
      <c r="EB187" s="15">
        <f ca="1">DR187-DW187</f>
        <v>0.19793798168557863</v>
      </c>
      <c r="EC187" s="15">
        <f ca="1">IF(AND(DS187&lt;&gt;0,DX187&lt;&gt;0),-1*DZ187*DS187,0)</f>
        <v>-188269.2376794513</v>
      </c>
      <c r="ED187" s="15">
        <f ca="1">IF(AND(DS187&lt;&gt;0,DX187&lt;&gt;0,DT187&lt;&gt;0,DY187&lt;&gt;0),EA187/DV187*$AB187,)</f>
        <v>123463.605180888</v>
      </c>
      <c r="EE187" s="15">
        <f ca="1">IF(AND(DT187&lt;&gt;0,DY187&lt;&gt;0),EB187*DL187*DT187,)</f>
        <v>67129.759409120219</v>
      </c>
      <c r="EF187" s="15">
        <f ca="1">IF(AND(DS187&lt;&gt;0,DX187&lt;&gt;0,DT187&lt;&gt;0,DY187&lt;&gt;0),$AL187-EC187-ED187-EE187-EI187,)</f>
        <v>-11014.141518489479</v>
      </c>
      <c r="EG187" s="15">
        <f ca="1">IF(OR(DS187=0,DX187=0,DT187=0,DY187=0),$AL187-EC187-ED187-EE187-EI187,)</f>
        <v>0</v>
      </c>
      <c r="EH187" s="15">
        <f ca="1">SUM(EC187:EG187)</f>
        <v>-8690.0146079325568</v>
      </c>
      <c r="EI187" s="15">
        <f ca="1">IF($V187&lt;&gt;0,IF($V187&gt;0,$W187/$V187,-$W187/$V187))*$AG187</f>
        <v>34312.264607932673</v>
      </c>
      <c r="EJ187" s="15">
        <f ca="1">SUM(EH187:EI187)</f>
        <v>25622.250000000116</v>
      </c>
      <c r="EK187" s="16">
        <f ca="1">_xll.DBRW($B$3,$R$37,$R$38,$R$40,$R$41,$R$42,$Q187,EK$2,EK$4,EK$3)</f>
        <v>0.18342143646826337</v>
      </c>
      <c r="EL187" s="16">
        <f ca="1">_xll.DBRW($B$3,$R$37,$R$38,$R$40,$R$41,$R$42,$Q187,EL$2,EL$4,EL$3)</f>
        <v>0.18405670600854118</v>
      </c>
      <c r="EM187" s="17">
        <f ca="1">-(EK187-EL187)*100</f>
        <v>6.3526954027781635E-2</v>
      </c>
      <c r="EN187" s="14">
        <f ca="1">$AC187-$AH187-FH187</f>
        <v>3088.2567038151101</v>
      </c>
      <c r="EO187" s="15">
        <f ca="1">_xll.DBRW($B$3,$R$37,$R$38,$R$40,$R$41,$R$42,$Q187,EO$2,EO$4,EO$3)</f>
        <v>0.48435410591911138</v>
      </c>
      <c r="EP187" s="15">
        <f ca="1">_xll.DBRW($B$3,$R$37,$R$38,$R$40,$R$41,$R$42,$Q187,EP$2,EP$4,EP$3)</f>
        <v>1</v>
      </c>
      <c r="EQ187" s="15">
        <f ca="1">_xll.DBRW($B$3,$R$37,$R$38,$R$40,$R$41,$R$42,$Q187,EQ$2,EQ$4,EQ$3)</f>
        <v>2.6406624833238461</v>
      </c>
      <c r="ER187" s="15">
        <f ca="1">_xll.DBRW($B$3,$R$37,$R$38,$R$40,$R$41,$R$42,$Q187,ER$2,ER$4,ER$3)</f>
        <v>1840952</v>
      </c>
      <c r="ES187" s="15">
        <f ca="1">_xll.DBRW($B$3,$R$37,$R$38,$R$40,$R$41,$R$42,$Q187,ES$2,ES$4,ES$3)</f>
        <v>1840952</v>
      </c>
      <c r="ET187" s="15">
        <f ca="1">_xll.DBRW($B$3,$R$37,$R$38,$R$40,$R$41,$R$42,$Q187,ET$2,ET$4,ET$3)</f>
        <v>0.44959982545789479</v>
      </c>
      <c r="EU187" s="15">
        <f ca="1">_xll.DBRW($B$3,$R$37,$R$38,$R$40,$R$41,$R$42,$Q187,EU$2,EU$4,EU$3)</f>
        <v>1</v>
      </c>
      <c r="EV187" s="15">
        <f ca="1">_xll.DBRW($B$3,$R$37,$R$38,$R$40,$R$41,$R$42,$Q187,EV$2,EV$4,EV$3)</f>
        <v>2.4427245016382675</v>
      </c>
      <c r="EW187" s="15">
        <f ca="1">_xll.DBRW($B$3,$R$37,$R$38,$R$40,$R$41,$R$42,$Q187,EW$2,EW$4,EW$3)</f>
        <v>2067123</v>
      </c>
      <c r="EX187" s="15">
        <f ca="1">_xll.DBRW($B$3,$R$37,$R$38,$R$40,$R$41,$R$42,$Q187,EX$2,EX$4,EX$3)</f>
        <v>2067123</v>
      </c>
      <c r="EY187" s="15">
        <f ca="1">EO187-ET187</f>
        <v>3.4754280461216591E-2</v>
      </c>
      <c r="EZ187" s="15">
        <f ca="1">EP187-EU187</f>
        <v>0</v>
      </c>
      <c r="FA187" s="15">
        <f ca="1">EQ187-EV187</f>
        <v>0.19793798168557863</v>
      </c>
      <c r="FB187" s="15">
        <f ca="1">IF(AND(ER187&lt;&gt;0,EW187&lt;&gt;0),-1*EY187*ER187,0)</f>
        <v>-63980.962123637604</v>
      </c>
      <c r="FC187" s="15">
        <f ca="1">IF(AND(ER187&lt;&gt;0,EW187&lt;&gt;0,ES187&lt;&gt;0,EX187&lt;&gt;0),EZ187/EU187*$AC187,)</f>
        <v>0</v>
      </c>
      <c r="FD187" s="15">
        <f ca="1">IF(AND(ES187&lt;&gt;0,EX187&lt;&gt;0),FA187*EK187*ES187,)</f>
        <v>66837.730213235307</v>
      </c>
      <c r="FE187" s="15">
        <f ca="1">IF(AND(ER187&lt;&gt;0,EW187&lt;&gt;0,ES187&lt;&gt;0,EX187&lt;&gt;0),$AM187-FB187-FC187-FD187-FH187,)</f>
        <v>231.48861421741458</v>
      </c>
      <c r="FF187" s="15">
        <f ca="1">IF(OR(ER187=0,EW187=0,ES187=0,EX187=0),$AM187-FB187-FC187-FD187-FH187,)</f>
        <v>0</v>
      </c>
      <c r="FG187" s="15">
        <f ca="1">SUM(FB187:FF187)</f>
        <v>3088.2567038151174</v>
      </c>
      <c r="FH187" s="15">
        <f ca="1">IF($V187&lt;&gt;0,IF($V187&gt;0,$W187/$V187,-$W187/$V187))*$AH187</f>
        <v>34617.223296185337</v>
      </c>
      <c r="FI187" s="15">
        <f ca="1">SUM(FG187:FH187)</f>
        <v>37705.480000000454</v>
      </c>
      <c r="FJ187" s="20"/>
      <c r="FK187" s="85">
        <f ca="1">BL187+CK187+DJ187+EI187+FH187</f>
        <v>186162.25337032045</v>
      </c>
      <c r="FL187" s="21"/>
      <c r="FM187" s="22"/>
      <c r="FN187" s="104">
        <f ca="1">_xll.DBRW($B$3,$R$37,$R$38,$R$40,$R$41,$R$42,$Q187,FN$2,FN$4,FN$3)</f>
        <v>88214.569999999891</v>
      </c>
      <c r="FO187" s="105">
        <f ca="1">IF(U187&lt;&gt;0,FN187/U187,0)</f>
        <v>1.8146169410229711E-2</v>
      </c>
      <c r="FP187" s="104">
        <f ca="1">_xll.DBRW($B$3,$R$37,$R$38,$R$40,$R$41,$R$42,$Q187,FP$2,FP$4,FP$3)</f>
        <v>51462.647008922431</v>
      </c>
      <c r="FQ187" s="105">
        <f ca="1">IF(V187&lt;&gt;0,FP187/V187,0)</f>
        <v>1.0191809860023788E-2</v>
      </c>
      <c r="FR187" s="86">
        <f ca="1">FN187-FP187</f>
        <v>36751.922991077459</v>
      </c>
      <c r="FS187" s="103">
        <f ca="1">(FO187-FQ187)*100</f>
        <v>0.79543595502059239</v>
      </c>
      <c r="FT187" s="23"/>
      <c r="FV187" s="37"/>
      <c r="FW187" s="37"/>
      <c r="FX187" s="37"/>
      <c r="FY187" s="37"/>
      <c r="FZ187" s="37"/>
      <c r="GA187" s="37"/>
      <c r="GB187" s="37"/>
      <c r="GC187" s="37"/>
      <c r="GD187" s="37"/>
      <c r="GE187" s="37"/>
      <c r="GF187" s="37"/>
      <c r="GG187" s="37"/>
      <c r="GH187" s="37"/>
    </row>
    <row r="188" spans="1:190" ht="15" hidden="1" customHeight="1" x14ac:dyDescent="0.25">
      <c r="A188">
        <f ca="1">IF(ROW()=ROW($A$60),0,1)</f>
        <v>1</v>
      </c>
      <c r="D188" s="30"/>
      <c r="E188" s="30"/>
      <c r="F188" s="30">
        <f ca="1">IF(A188&lt;&gt;0,IF((AO188+BN188+CM188+DL188+EK188)&lt;&gt;0,ROUND((1-(AO188+BN188+CM188+DL188+EK188))-FO188,5),"VERIF. ELIGIBILITE PMM"),"CHECK "&amp;D173)</f>
        <v>0</v>
      </c>
      <c r="G188" s="30"/>
      <c r="H188" s="30"/>
      <c r="I188" s="30"/>
      <c r="J188" s="30">
        <f ca="1">IF(A188&lt;&gt;0,IF((AP188+BO188+CN188+DM188+EL188)&lt;&gt;0,ROUND((1-(AP188+BO188+CN188+DM188+EL188))-FQ188,5),"VERIF. ELIGIBILITE PMM"),"CHECK "&amp;D174)</f>
        <v>0</v>
      </c>
      <c r="K188" s="30">
        <f ca="1">IF(A188&lt;&gt;0,ROUND(W188+AR188+BQ188+CP188+DO188+EN188+FK188-FR188,5),"CHECK ")</f>
        <v>0</v>
      </c>
      <c r="L188" s="4"/>
      <c r="M188" s="9"/>
      <c r="N188" s="10"/>
      <c r="O188" s="9"/>
      <c r="P188" s="11"/>
      <c r="Q188" s="130" t="s">
        <v>266</v>
      </c>
      <c r="R188" s="130"/>
      <c r="S188" s="12"/>
      <c r="T188" s="13"/>
      <c r="U188" s="84">
        <f ca="1">_xll.DBRW($B$3,$R$37,$R$38,$R$40,$R$41,$R$42,$Q188,U$2,U$4,U$3)</f>
        <v>1833345.48</v>
      </c>
      <c r="V188" s="84">
        <f ca="1">_xll.DBRW($B$3,$R$37,$R$38,$R$40,$R$41,$R$42,$Q188,V$2,V$4,V$3)</f>
        <v>2020836.37</v>
      </c>
      <c r="W188" s="85">
        <f ca="1">U188-V188</f>
        <v>-187490.89000000013</v>
      </c>
      <c r="X188" s="106">
        <f ca="1">IF(V188&lt;&gt;0,W188/V188,0)</f>
        <v>-9.2778857696429975E-2</v>
      </c>
      <c r="Y188" s="15">
        <f ca="1">_xll.DBRW($B$3,$R$37,$R$38,$R$40,$R$41,$R$42,$Q188,Y$2,Y$4,Y$3)</f>
        <v>-700457.8</v>
      </c>
      <c r="Z188" s="15">
        <f ca="1">_xll.DBRW($B$3,$R$37,$R$38,$R$40,$R$41,$R$42,$Q188,Z$2,Z$4,Z$3)</f>
        <v>-89605.280000000028</v>
      </c>
      <c r="AA188" s="15">
        <f ca="1">_xll.DBRW($B$3,$R$37,$R$38,$R$40,$R$41,$R$42,$Q188,AA$2,AA$4,AA$3)</f>
        <v>-214878.91</v>
      </c>
      <c r="AB188" s="15">
        <f ca="1">_xll.DBRW($B$3,$R$37,$R$38,$R$40,$R$41,$R$42,$Q188,AB$2,AB$4,AB$3)</f>
        <v>-168106.79</v>
      </c>
      <c r="AC188" s="15">
        <f ca="1">_xll.DBRW($B$3,$R$37,$R$38,$R$40,$R$41,$R$42,$Q188,AC$2,AC$4,AC$3)</f>
        <v>-598409.68000000005</v>
      </c>
      <c r="AD188" s="15">
        <f ca="1">_xll.DBRW($B$3,$R$37,$R$38,$R$40,$R$41,$R$42,$Q188,AD$2,AD$4,AD$3)</f>
        <v>-789069.93999999971</v>
      </c>
      <c r="AE188" s="15">
        <f ca="1">_xll.DBRW($B$3,$R$37,$R$38,$R$40,$R$41,$R$42,$Q188,AE$2,AE$4,AE$3)</f>
        <v>-108576.86000000002</v>
      </c>
      <c r="AF188" s="15">
        <f ca="1">_xll.DBRW($B$3,$R$37,$R$38,$R$40,$R$41,$R$42,$Q188,AF$2,AF$4,AF$3)</f>
        <v>-263796.52</v>
      </c>
      <c r="AG188" s="15">
        <f ca="1">_xll.DBRW($B$3,$R$37,$R$38,$R$40,$R$41,$R$42,$Q188,AG$2,AG$4,AG$3)</f>
        <v>-195846.75999999998</v>
      </c>
      <c r="AH188" s="15">
        <f ca="1">_xll.DBRW($B$3,$R$37,$R$38,$R$40,$R$41,$R$42,$Q188,AH$2,AH$4,AH$3)</f>
        <v>-458014.13</v>
      </c>
      <c r="AI188" s="15">
        <f ca="1">Y188-AD188</f>
        <v>88612.139999999665</v>
      </c>
      <c r="AJ188" s="15">
        <f ca="1">Z188-AE188</f>
        <v>18971.579999999987</v>
      </c>
      <c r="AK188" s="15">
        <f ca="1">AA188-AF188</f>
        <v>48917.610000000015</v>
      </c>
      <c r="AL188" s="15">
        <f ca="1">AB188-AG188</f>
        <v>27739.969999999972</v>
      </c>
      <c r="AM188" s="15">
        <f ca="1">AC188-AH188</f>
        <v>-140395.55000000005</v>
      </c>
      <c r="AN188" s="20"/>
      <c r="AO188" s="16">
        <f ca="1">_xll.DBRW($B$3,$R$37,$R$38,$R$40,$R$41,$R$42,$Q188,AO$2,AO$4,AO$3)</f>
        <v>0.38206535955241783</v>
      </c>
      <c r="AP188" s="16">
        <f ca="1">_xll.DBRW($B$3,$R$37,$R$38,$R$40,$R$41,$R$42,$Q188,AP$2,AP$4,AP$3)</f>
        <v>0.39046701242812631</v>
      </c>
      <c r="AQ188" s="17">
        <f ca="1">-(AO188-AP188)*100</f>
        <v>0.84016528757084874</v>
      </c>
      <c r="AR188" s="14">
        <f ca="1">$Y188-$AD188-BL188</f>
        <v>15403.132324209146</v>
      </c>
      <c r="AS188" s="18">
        <f ca="1">_xll.DBRW($B$3,$R$37,$R$38,$R$40,$R$41,$R$42,$Q188,AS$2,AS$4,AS$3)</f>
        <v>13.654483521427624</v>
      </c>
      <c r="AT188" s="19">
        <f ca="1">_xll.DBRW($B$3,$R$37,$R$38,$R$40,$R$41,$R$42,$Q188,AT$2,AT$4,AT$3)</f>
        <v>1.0098793430307755</v>
      </c>
      <c r="AU188" s="18">
        <f ca="1">_xll.DBRW($B$3,$R$37,$R$38,$R$40,$R$41,$R$42,$Q188,AU$2,AU$4,AU$3)</f>
        <v>36.091680397819552</v>
      </c>
      <c r="AV188" s="15">
        <f ca="1">_xll.DBRW($B$3,$R$37,$R$38,$R$40,$R$41,$R$42,$Q188,AV$2,AV$4,AV$3)</f>
        <v>51298.74</v>
      </c>
      <c r="AW188" s="15">
        <f ca="1">_xll.DBRW($B$3,$R$37,$R$38,$R$40,$R$41,$R$42,$Q188,AW$2,AW$4,AW$3)</f>
        <v>50796.9</v>
      </c>
      <c r="AX188" s="18">
        <f ca="1">_xll.DBRW($B$3,$R$37,$R$38,$R$40,$R$41,$R$42,$Q188,AX$2,AX$4,AX$3)</f>
        <v>13.705019778463832</v>
      </c>
      <c r="AY188" s="19">
        <f ca="1">_xll.DBRW($B$3,$R$37,$R$38,$R$40,$R$41,$R$42,$Q188,AY$2,AY$4,AY$3)</f>
        <v>1.0300000178896316</v>
      </c>
      <c r="AZ188" s="18">
        <f ca="1">_xll.DBRW($B$3,$R$37,$R$38,$R$40,$R$41,$R$42,$Q188,AZ$2,AZ$4,AZ$3)</f>
        <v>36.152018397697248</v>
      </c>
      <c r="BA188" s="15">
        <f ca="1">_xll.DBRW($B$3,$R$37,$R$38,$R$40,$R$41,$R$42,$Q188,BA$2,BA$4,BA$3)</f>
        <v>57575.25</v>
      </c>
      <c r="BB188" s="15">
        <f ca="1">_xll.DBRW($B$3,$R$37,$R$38,$R$40,$R$41,$R$42,$Q188,BB$2,BB$4,BB$3)</f>
        <v>55898.3</v>
      </c>
      <c r="BC188" s="18">
        <f ca="1">AS188-AX188</f>
        <v>-5.0536257036208454E-2</v>
      </c>
      <c r="BD188" s="18">
        <f ca="1">AT188-AY188</f>
        <v>-2.0120674858856047E-2</v>
      </c>
      <c r="BE188" s="18">
        <f ca="1">AU188-AZ188</f>
        <v>-6.0337999877695836E-2</v>
      </c>
      <c r="BF188" s="15">
        <f ca="1">IF(AND(AV188&lt;&gt;0,BA188&lt;&gt;0),-1*BC188*AV188,0)</f>
        <v>2592.4463102736281</v>
      </c>
      <c r="BG188" s="15">
        <f ca="1">IF(AND(AV188&lt;&gt;0,BA188&lt;&gt;0,AW188&lt;&gt;0,BB188&lt;&gt;0),BD188/AY188*$Y188,)</f>
        <v>13683.187768313039</v>
      </c>
      <c r="BH188" s="15">
        <f ca="1">IF(AND(AW188&lt;&gt;0,BB188&lt;&gt;0),BE188*AO188*AW188,)</f>
        <v>-1171.023964106821</v>
      </c>
      <c r="BI188" s="15">
        <f ca="1">IF(AND(AV188&lt;&gt;0,BA188&lt;&gt;0,AW188&lt;&gt;0,BB188&lt;&gt;0),$AI188-BF188-BG188-BH188-BL188,)</f>
        <v>298.52220972928626</v>
      </c>
      <c r="BJ188" s="15">
        <f ca="1">IF(OR(AV188=0,BA188=0,AW188=0,BB188=0),$AI188-BF188-BG188-BH188-BL188,)</f>
        <v>0</v>
      </c>
      <c r="BK188" s="15">
        <f ca="1">SUM(BF188:BJ188)</f>
        <v>15403.132324209131</v>
      </c>
      <c r="BL188" s="15">
        <f ca="1">IF($V188&lt;&gt;0,IF($V188&gt;0,$W188/$V188,-$W188/$V188))*$AD188</f>
        <v>73209.007675790519</v>
      </c>
      <c r="BM188" s="15">
        <f ca="1">SUM(BK188:BL188)</f>
        <v>88612.13999999965</v>
      </c>
      <c r="BN188" s="16">
        <f ca="1">_xll.DBRW($B$3,$R$37,$R$38,$R$40,$R$41,$R$42,$Q188,BN$2,BN$4,BN$3)</f>
        <v>4.8875283451758365E-2</v>
      </c>
      <c r="BO188" s="16">
        <f ca="1">_xll.DBRW($B$3,$R$37,$R$38,$R$40,$R$41,$R$42,$Q188,BO$2,BO$4,BO$3)</f>
        <v>5.3728674726890427E-2</v>
      </c>
      <c r="BP188" s="17">
        <f ca="1">-(BN188-BO188)*100</f>
        <v>0.48533912751320618</v>
      </c>
      <c r="BQ188" s="14">
        <f ca="1">$Z188-$AE188-CK188</f>
        <v>8897.9429569347867</v>
      </c>
      <c r="BR188" s="15">
        <f ca="1">_xll.DBRW($B$3,$R$37,$R$38,$R$40,$R$41,$R$42,$Q188,BR$2,BR$4,BR$3)</f>
        <v>0.31969459548172569</v>
      </c>
      <c r="BS188" s="15">
        <f ca="1">_xll.DBRW($B$3,$R$37,$R$38,$R$40,$R$41,$R$42,$Q188,BS$2,BS$4,BS$3)</f>
        <v>5.5177382871789415</v>
      </c>
      <c r="BT188" s="15">
        <f ca="1">_xll.DBRW($B$3,$R$37,$R$38,$R$40,$R$41,$R$42,$Q188,BT$2,BT$4,BT$3)</f>
        <v>36.091680397819552</v>
      </c>
      <c r="BU188" s="15">
        <f ca="1">_xll.DBRW($B$3,$R$37,$R$38,$R$40,$R$41,$R$42,$Q188,BU$2,BU$4,BU$3)</f>
        <v>280284</v>
      </c>
      <c r="BV188" s="15">
        <f ca="1">_xll.DBRW($B$3,$R$37,$R$38,$R$40,$R$41,$R$42,$Q188,BV$2,BV$4,BV$3)</f>
        <v>50796.9</v>
      </c>
      <c r="BW188" s="15">
        <f ca="1">_xll.DBRW($B$3,$R$37,$R$38,$R$40,$R$41,$R$42,$Q188,BW$2,BW$4,BW$3)</f>
        <v>0.28356204552501185</v>
      </c>
      <c r="BX188" s="15">
        <f ca="1">_xll.DBRW($B$3,$R$37,$R$38,$R$40,$R$41,$R$42,$Q188,BX$2,BX$4,BX$3)</f>
        <v>6.8500000894481579</v>
      </c>
      <c r="BY188" s="15">
        <f ca="1">_xll.DBRW($B$3,$R$37,$R$38,$R$40,$R$41,$R$42,$Q188,BY$2,BY$4,BY$3)</f>
        <v>36.152018397697248</v>
      </c>
      <c r="BZ188" s="15">
        <f ca="1">_xll.DBRW($B$3,$R$37,$R$38,$R$40,$R$41,$R$42,$Q188,BZ$2,BZ$4,BZ$3)</f>
        <v>382903.36</v>
      </c>
      <c r="CA188" s="15">
        <f ca="1">_xll.DBRW($B$3,$R$37,$R$38,$R$40,$R$41,$R$42,$Q188,CA$2,CA$4,CA$3)</f>
        <v>55898.3</v>
      </c>
      <c r="CB188" s="15">
        <f ca="1">BR188-BW188</f>
        <v>3.6132549956713833E-2</v>
      </c>
      <c r="CC188" s="15">
        <f ca="1">BS188-BX188</f>
        <v>-1.3322618022692163</v>
      </c>
      <c r="CD188" s="15">
        <f ca="1">BT188-BY188</f>
        <v>-6.0337999877695836E-2</v>
      </c>
      <c r="CE188" s="15">
        <f ca="1">IF(AND(BU188&lt;&gt;0,BZ188&lt;&gt;0),-1*CB188*BU188,0)</f>
        <v>-10127.37563206758</v>
      </c>
      <c r="CF188" s="15">
        <f ca="1">IF(AND(BU188&lt;&gt;0,BZ188&lt;&gt;0,BV188&lt;&gt;0,CA188&lt;&gt;0),CC188/BX188*$Z188,)</f>
        <v>17427.400038947297</v>
      </c>
      <c r="CG188" s="15">
        <f ca="1">IF(AND(BV188&lt;&gt;0,CA188&lt;&gt;0),CD188*BN188*BV188,)</f>
        <v>-149.80192981004942</v>
      </c>
      <c r="CH188" s="15">
        <f ca="1">IF(AND(BU188&lt;&gt;0,BZ188&lt;&gt;0,BV188&lt;&gt;0,CA188&lt;&gt;0),$AJ188-CE188-CF188-CG188-CK188,)</f>
        <v>1747.7204798651219</v>
      </c>
      <c r="CI188" s="15">
        <f ca="1">IF(OR(BU188=0,BZ188=0,BV188=0,CA188=0),$AJ188-CE188-CF188-CG188-CK188,)</f>
        <v>0</v>
      </c>
      <c r="CJ188" s="15">
        <f ca="1">SUM(CE188:CI188)</f>
        <v>8897.9429569347885</v>
      </c>
      <c r="CK188" s="15">
        <f ca="1">IF($V188&lt;&gt;0,IF($V188&gt;0,$W188/$V188,-$W188/$V188))*$AE188</f>
        <v>10073.6370430652</v>
      </c>
      <c r="CL188" s="15">
        <f ca="1">SUM(CJ188:CK188)</f>
        <v>18971.579999999987</v>
      </c>
      <c r="CM188" s="16">
        <f ca="1">_xll.DBRW($B$3,$R$37,$R$38,$R$40,$R$41,$R$42,$Q188,CM$2,CM$4,CM$3)</f>
        <v>0.11720590163944442</v>
      </c>
      <c r="CN188" s="16">
        <f ca="1">_xll.DBRW($B$3,$R$37,$R$38,$R$40,$R$41,$R$42,$Q188,CN$2,CN$4,CN$3)</f>
        <v>0.13053828796638295</v>
      </c>
      <c r="CO188" s="17">
        <f ca="1">-(CM188-CN188)*100</f>
        <v>1.3332386326938535</v>
      </c>
      <c r="CP188" s="14">
        <f ca="1">$AA188-$AF188-DJ188</f>
        <v>24442.870210106568</v>
      </c>
      <c r="CQ188" s="15">
        <f ca="1">_xll.DBRW($B$3,$R$37,$R$38,$R$40,$R$41,$R$42,$Q188,CQ$2,CQ$4,CQ$3)</f>
        <v>0</v>
      </c>
      <c r="CR188" s="15">
        <f ca="1">_xll.DBRW($B$3,$R$37,$R$38,$R$40,$R$41,$R$42,$Q188,CR$2,CR$4,CR$3)</f>
        <v>0</v>
      </c>
      <c r="CS188" s="15">
        <f ca="1">_xll.DBRW($B$3,$R$37,$R$38,$R$40,$R$41,$R$42,$Q188,CS$2,CS$4,CS$3)</f>
        <v>0</v>
      </c>
      <c r="CT188" s="15">
        <f ca="1">_xll.DBRW($B$3,$R$37,$R$38,$R$40,$R$41,$R$42,$Q188,CT$2,CT$4,CT$3)</f>
        <v>0</v>
      </c>
      <c r="CU188" s="15">
        <f ca="1">_xll.DBRW($B$3,$R$37,$R$38,$R$40,$R$41,$R$42,$Q188,CU$2,CU$4,CU$3)</f>
        <v>0</v>
      </c>
      <c r="CV188" s="15">
        <f ca="1">_xll.DBRW($B$3,$R$37,$R$38,$R$40,$R$41,$R$42,$Q188,CV$2,CV$4,CV$3)</f>
        <v>0</v>
      </c>
      <c r="CW188" s="15">
        <f ca="1">_xll.DBRW($B$3,$R$37,$R$38,$R$40,$R$41,$R$42,$Q188,CW$2,CW$4,CW$3)</f>
        <v>0</v>
      </c>
      <c r="CX188" s="15">
        <f ca="1">_xll.DBRW($B$3,$R$37,$R$38,$R$40,$R$41,$R$42,$Q188,CX$2,CX$4,CX$3)</f>
        <v>0</v>
      </c>
      <c r="CY188" s="15">
        <f ca="1">_xll.DBRW($B$3,$R$37,$R$38,$R$40,$R$41,$R$42,$Q188,CY$2,CY$4,CY$3)</f>
        <v>0</v>
      </c>
      <c r="CZ188" s="15">
        <f ca="1">_xll.DBRW($B$3,$R$37,$R$38,$R$40,$R$41,$R$42,$Q188,CZ$2,CZ$4,CZ$3)</f>
        <v>0</v>
      </c>
      <c r="DA188" s="15">
        <f ca="1">CQ188-CV188</f>
        <v>0</v>
      </c>
      <c r="DB188" s="15">
        <f ca="1">CR188-CW188</f>
        <v>0</v>
      </c>
      <c r="DC188" s="15">
        <f ca="1">CS188-CX188</f>
        <v>0</v>
      </c>
      <c r="DD188" s="15">
        <f ca="1">IF(AND(CT188&lt;&gt;0,CY188&lt;&gt;0),-1*DA188*CT188,0)</f>
        <v>0</v>
      </c>
      <c r="DE188" s="15">
        <f ca="1">IF(AND(CT188&lt;&gt;0,CY188&lt;&gt;0,CU188&lt;&gt;0,CZ188&lt;&gt;0),DB188/CW188*$AA188,)</f>
        <v>0</v>
      </c>
      <c r="DF188" s="15">
        <f ca="1">IF(AND(CU188&lt;&gt;0,CZ188&lt;&gt;0),DC188*CM188*CU188,)</f>
        <v>0</v>
      </c>
      <c r="DG188" s="15">
        <f ca="1">IF(AND(CT188&lt;&gt;0,CY188&lt;&gt;0,CU188&lt;&gt;0,CZ188&lt;&gt;0),$AK188-DD188-DE188-DF188-DJ188,)</f>
        <v>0</v>
      </c>
      <c r="DH188" s="15">
        <f ca="1">IF(OR(CT188=0,CY188=0,CU188=0,CZ188=0),$AK188-DD188-DE188-DF188-DJ188,)</f>
        <v>24442.870210106568</v>
      </c>
      <c r="DI188" s="15">
        <f ca="1">SUM(DD188:DH188)</f>
        <v>24442.870210106568</v>
      </c>
      <c r="DJ188" s="15">
        <f ca="1">IF($V188&lt;&gt;0,IF($V188&gt;0,$W188/$V188,-$W188/$V188))*$AF188</f>
        <v>24474.739789893447</v>
      </c>
      <c r="DK188" s="15">
        <f ca="1">SUM(DI188:DJ188)</f>
        <v>48917.610000000015</v>
      </c>
      <c r="DL188" s="16">
        <f ca="1">_xll.DBRW($B$3,$R$37,$R$38,$R$40,$R$41,$R$42,$Q188,DL$2,DL$4,DL$3)</f>
        <v>9.1694005212809127E-2</v>
      </c>
      <c r="DM188" s="16">
        <f ca="1">_xll.DBRW($B$3,$R$37,$R$38,$R$40,$R$41,$R$42,$Q188,DM$2,DM$4,DM$3)</f>
        <v>9.691371498821548E-2</v>
      </c>
      <c r="DN188" s="17">
        <f ca="1">-(DL188-DM188)*100</f>
        <v>0.52197097754063537</v>
      </c>
      <c r="DO188" s="14">
        <f ca="1">$AB188-$AG188-EI188</f>
        <v>9569.5313236531001</v>
      </c>
      <c r="DP188" s="15">
        <f ca="1">_xll.DBRW($B$3,$R$37,$R$38,$R$40,$R$41,$R$42,$Q188,DP$2,DP$4,DP$3)</f>
        <v>0</v>
      </c>
      <c r="DQ188" s="15">
        <f ca="1">_xll.DBRW($B$3,$R$37,$R$38,$R$40,$R$41,$R$42,$Q188,DQ$2,DQ$4,DQ$3)</f>
        <v>0</v>
      </c>
      <c r="DR188" s="15">
        <f ca="1">_xll.DBRW($B$3,$R$37,$R$38,$R$40,$R$41,$R$42,$Q188,DR$2,DR$4,DR$3)</f>
        <v>0</v>
      </c>
      <c r="DS188" s="15">
        <f ca="1">_xll.DBRW($B$3,$R$37,$R$38,$R$40,$R$41,$R$42,$Q188,DS$2,DS$4,DS$3)</f>
        <v>0</v>
      </c>
      <c r="DT188" s="15">
        <f ca="1">_xll.DBRW($B$3,$R$37,$R$38,$R$40,$R$41,$R$42,$Q188,DT$2,DT$4,DT$3)</f>
        <v>0</v>
      </c>
      <c r="DU188" s="15">
        <f ca="1">_xll.DBRW($B$3,$R$37,$R$38,$R$40,$R$41,$R$42,$Q188,DU$2,DU$4,DU$3)</f>
        <v>0</v>
      </c>
      <c r="DV188" s="15">
        <f ca="1">_xll.DBRW($B$3,$R$37,$R$38,$R$40,$R$41,$R$42,$Q188,DV$2,DV$4,DV$3)</f>
        <v>0</v>
      </c>
      <c r="DW188" s="15">
        <f ca="1">_xll.DBRW($B$3,$R$37,$R$38,$R$40,$R$41,$R$42,$Q188,DW$2,DW$4,DW$3)</f>
        <v>0</v>
      </c>
      <c r="DX188" s="15">
        <f ca="1">_xll.DBRW($B$3,$R$37,$R$38,$R$40,$R$41,$R$42,$Q188,DX$2,DX$4,DX$3)</f>
        <v>0</v>
      </c>
      <c r="DY188" s="15">
        <f ca="1">_xll.DBRW($B$3,$R$37,$R$38,$R$40,$R$41,$R$42,$Q188,DY$2,DY$4,DY$3)</f>
        <v>0</v>
      </c>
      <c r="DZ188" s="15">
        <f ca="1">DP188-DU188</f>
        <v>0</v>
      </c>
      <c r="EA188" s="15">
        <f ca="1">DQ188-DV188</f>
        <v>0</v>
      </c>
      <c r="EB188" s="15">
        <f ca="1">DR188-DW188</f>
        <v>0</v>
      </c>
      <c r="EC188" s="15">
        <f ca="1">IF(AND(DS188&lt;&gt;0,DX188&lt;&gt;0),-1*DZ188*DS188,0)</f>
        <v>0</v>
      </c>
      <c r="ED188" s="15">
        <f ca="1">IF(AND(DS188&lt;&gt;0,DX188&lt;&gt;0,DT188&lt;&gt;0,DY188&lt;&gt;0),EA188/DV188*$AB188,)</f>
        <v>0</v>
      </c>
      <c r="EE188" s="15">
        <f ca="1">IF(AND(DT188&lt;&gt;0,DY188&lt;&gt;0),EB188*DL188*DT188,)</f>
        <v>0</v>
      </c>
      <c r="EF188" s="15">
        <f ca="1">IF(AND(DS188&lt;&gt;0,DX188&lt;&gt;0,DT188&lt;&gt;0,DY188&lt;&gt;0),$AL188-EC188-ED188-EE188-EI188,)</f>
        <v>0</v>
      </c>
      <c r="EG188" s="15">
        <f ca="1">IF(OR(DS188=0,DX188=0,DT188=0,DY188=0),$AL188-EC188-ED188-EE188-EI188,)</f>
        <v>9569.5313236531001</v>
      </c>
      <c r="EH188" s="15">
        <f ca="1">SUM(EC188:EG188)</f>
        <v>9569.5313236531001</v>
      </c>
      <c r="EI188" s="15">
        <f ca="1">IF($V188&lt;&gt;0,IF($V188&gt;0,$W188/$V188,-$W188/$V188))*$AG188</f>
        <v>18170.438676346872</v>
      </c>
      <c r="EJ188" s="15">
        <f ca="1">SUM(EH188:EI188)</f>
        <v>27739.969999999972</v>
      </c>
      <c r="EK188" s="16">
        <f ca="1">_xll.DBRW($B$3,$R$37,$R$38,$R$40,$R$41,$R$42,$Q188,EK$2,EK$4,EK$3)</f>
        <v>0.32640311743098199</v>
      </c>
      <c r="EL188" s="16">
        <f ca="1">_xll.DBRW($B$3,$R$37,$R$38,$R$40,$R$41,$R$42,$Q188,EL$2,EL$4,EL$3)</f>
        <v>0.22664582684643586</v>
      </c>
      <c r="EM188" s="17">
        <f ca="1">-(EK188-EL188)*100</f>
        <v>-9.975729058454613</v>
      </c>
      <c r="EN188" s="14">
        <f ca="1">$AC188-$AH188-FH188</f>
        <v>-182889.57779022423</v>
      </c>
      <c r="EO188" s="15">
        <f ca="1">_xll.DBRW($B$3,$R$37,$R$38,$R$40,$R$41,$R$42,$Q188,EO$2,EO$4,EO$3)</f>
        <v>11.780436995170966</v>
      </c>
      <c r="EP188" s="15">
        <f ca="1">_xll.DBRW($B$3,$R$37,$R$38,$R$40,$R$41,$R$42,$Q188,EP$2,EP$4,EP$3)</f>
        <v>1</v>
      </c>
      <c r="EQ188" s="15">
        <f ca="1">_xll.DBRW($B$3,$R$37,$R$38,$R$40,$R$41,$R$42,$Q188,EQ$2,EQ$4,EQ$3)</f>
        <v>36.091680397819552</v>
      </c>
      <c r="ER188" s="15">
        <f ca="1">_xll.DBRW($B$3,$R$37,$R$38,$R$40,$R$41,$R$42,$Q188,ER$2,ER$4,ER$3)</f>
        <v>50796.9</v>
      </c>
      <c r="ES188" s="15">
        <f ca="1">_xll.DBRW($B$3,$R$37,$R$38,$R$40,$R$41,$R$42,$Q188,ES$2,ES$4,ES$3)</f>
        <v>50796.9</v>
      </c>
      <c r="ET188" s="15">
        <f ca="1">_xll.DBRW($B$3,$R$37,$R$38,$R$40,$R$41,$R$42,$Q188,ET$2,ET$4,ET$3)</f>
        <v>8.1937041019136529</v>
      </c>
      <c r="EU188" s="15">
        <f ca="1">_xll.DBRW($B$3,$R$37,$R$38,$R$40,$R$41,$R$42,$Q188,EU$2,EU$4,EU$3)</f>
        <v>1</v>
      </c>
      <c r="EV188" s="15">
        <f ca="1">_xll.DBRW($B$3,$R$37,$R$38,$R$40,$R$41,$R$42,$Q188,EV$2,EV$4,EV$3)</f>
        <v>36.152018397697248</v>
      </c>
      <c r="EW188" s="15">
        <f ca="1">_xll.DBRW($B$3,$R$37,$R$38,$R$40,$R$41,$R$42,$Q188,EW$2,EW$4,EW$3)</f>
        <v>55898.3</v>
      </c>
      <c r="EX188" s="15">
        <f ca="1">_xll.DBRW($B$3,$R$37,$R$38,$R$40,$R$41,$R$42,$Q188,EX$2,EX$4,EX$3)</f>
        <v>55898.3</v>
      </c>
      <c r="EY188" s="15">
        <f ca="1">EO188-ET188</f>
        <v>3.586732893257313</v>
      </c>
      <c r="EZ188" s="15">
        <f ca="1">EP188-EU188</f>
        <v>0</v>
      </c>
      <c r="FA188" s="15">
        <f ca="1">EQ188-EV188</f>
        <v>-6.0337999877695836E-2</v>
      </c>
      <c r="FB188" s="15">
        <f ca="1">IF(AND(ER188&lt;&gt;0,EW188&lt;&gt;0),-1*EY188*ER188,0)</f>
        <v>-182194.91210550242</v>
      </c>
      <c r="FC188" s="15">
        <f ca="1">IF(AND(ER188&lt;&gt;0,EW188&lt;&gt;0,ES188&lt;&gt;0,EX188&lt;&gt;0),EZ188/EU188*$AC188,)</f>
        <v>0</v>
      </c>
      <c r="FD188" s="15">
        <f ca="1">IF(AND(ES188&lt;&gt;0,EX188&lt;&gt;0),FA188*EK188*ES188,)</f>
        <v>-1000.4201190043059</v>
      </c>
      <c r="FE188" s="15">
        <f ca="1">IF(AND(ER188&lt;&gt;0,EW188&lt;&gt;0,ES188&lt;&gt;0,EX188&lt;&gt;0),$AM188-FB188-FC188-FD188-FH188,)</f>
        <v>305.75443428249855</v>
      </c>
      <c r="FF188" s="15">
        <f ca="1">IF(OR(ER188=0,EW188=0,ES188=0,EX188=0),$AM188-FB188-FC188-FD188-FH188,)</f>
        <v>0</v>
      </c>
      <c r="FG188" s="15">
        <f ca="1">SUM(FB188:FF188)</f>
        <v>-182889.57779022423</v>
      </c>
      <c r="FH188" s="15">
        <f ca="1">IF($V188&lt;&gt;0,IF($V188&gt;0,$W188/$V188,-$W188/$V188))*$AH188</f>
        <v>42494.02779022418</v>
      </c>
      <c r="FI188" s="15">
        <f ca="1">SUM(FG188:FH188)</f>
        <v>-140395.55000000005</v>
      </c>
      <c r="FJ188" s="20"/>
      <c r="FK188" s="85">
        <f ca="1">BL188+CK188+DJ188+EI188+FH188</f>
        <v>168421.85097532021</v>
      </c>
      <c r="FL188" s="21"/>
      <c r="FM188" s="22"/>
      <c r="FN188" s="104">
        <f ca="1">_xll.DBRW($B$3,$R$37,$R$38,$R$40,$R$41,$R$42,$Q188,FN$2,FN$4,FN$3)</f>
        <v>61887.01999999996</v>
      </c>
      <c r="FO188" s="105">
        <f ca="1">IF(U188&lt;&gt;0,FN188/U188,0)</f>
        <v>3.3756332712588336E-2</v>
      </c>
      <c r="FP188" s="104">
        <f ca="1">_xll.DBRW($B$3,$R$37,$R$38,$R$40,$R$41,$R$42,$Q188,FP$2,FP$4,FP$3)</f>
        <v>205532.16000000018</v>
      </c>
      <c r="FQ188" s="105">
        <f ca="1">IF(V188&lt;&gt;0,FP188/V188,0)</f>
        <v>0.10170648304394886</v>
      </c>
      <c r="FR188" s="86">
        <f ca="1">FN188-FP188</f>
        <v>-143645.14000000022</v>
      </c>
      <c r="FS188" s="103">
        <f ca="1">(FO188-FQ188)*100</f>
        <v>-6.7950150331360524</v>
      </c>
      <c r="FT188" s="23"/>
      <c r="FV188" s="37"/>
      <c r="FW188" s="37"/>
      <c r="FX188" s="37"/>
      <c r="FY188" s="37"/>
      <c r="FZ188" s="37"/>
      <c r="GA188" s="37"/>
      <c r="GB188" s="37"/>
      <c r="GC188" s="37"/>
      <c r="GD188" s="37"/>
      <c r="GE188" s="37"/>
      <c r="GF188" s="37"/>
      <c r="GG188" s="37"/>
      <c r="GH188" s="37"/>
    </row>
    <row r="189" spans="1:190" ht="15" hidden="1" customHeight="1" x14ac:dyDescent="0.25">
      <c r="A189">
        <f ca="1">IF(ROW()=ROW($A$60),0,1)</f>
        <v>1</v>
      </c>
      <c r="D189" s="30"/>
      <c r="E189" s="30"/>
      <c r="F189" s="30">
        <f ca="1">IF(A189&lt;&gt;0,IF((AO189+BN189+CM189+DL189+EK189)&lt;&gt;0,ROUND((1-(AO189+BN189+CM189+DL189+EK189))-FO189,5),"VERIF. ELIGIBILITE PMM"),"CHECK "&amp;D174)</f>
        <v>0</v>
      </c>
      <c r="G189" s="30"/>
      <c r="H189" s="30"/>
      <c r="I189" s="30"/>
      <c r="J189" s="30">
        <f ca="1">IF(A189&lt;&gt;0,IF((AP189+BO189+CN189+DM189+EL189)&lt;&gt;0,ROUND((1-(AP189+BO189+CN189+DM189+EL189))-FQ189,5),"VERIF. ELIGIBILITE PMM"),"CHECK "&amp;D175)</f>
        <v>0</v>
      </c>
      <c r="K189" s="30">
        <f ca="1">IF(A189&lt;&gt;0,ROUND(W189+AR189+BQ189+CP189+DO189+EN189+FK189-FR189,5),"CHECK ")</f>
        <v>0</v>
      </c>
      <c r="L189" s="4"/>
      <c r="M189" s="9"/>
      <c r="N189" s="10"/>
      <c r="O189" s="9"/>
      <c r="P189" s="11"/>
      <c r="Q189" s="130" t="s">
        <v>181</v>
      </c>
      <c r="R189" s="130"/>
      <c r="S189" s="12"/>
      <c r="T189" s="13"/>
      <c r="U189" s="84">
        <f ca="1">_xll.DBRW($B$3,$R$37,$R$38,$R$40,$R$41,$R$42,$Q189,U$2,U$4,U$3)</f>
        <v>2388534.52</v>
      </c>
      <c r="V189" s="84">
        <f ca="1">_xll.DBRW($B$3,$R$37,$R$38,$R$40,$R$41,$R$42,$Q189,V$2,V$4,V$3)</f>
        <v>2564831.52</v>
      </c>
      <c r="W189" s="85">
        <f ca="1">U189-V189</f>
        <v>-176297</v>
      </c>
      <c r="X189" s="106">
        <f ca="1">IF(V189&lt;&gt;0,W189/V189,0)</f>
        <v>-6.8736288768004541E-2</v>
      </c>
      <c r="Y189" s="15">
        <f ca="1">_xll.DBRW($B$3,$R$37,$R$38,$R$40,$R$41,$R$42,$Q189,Y$2,Y$4,Y$3)</f>
        <v>-1038704.8499999999</v>
      </c>
      <c r="Z189" s="15">
        <f ca="1">_xll.DBRW($B$3,$R$37,$R$38,$R$40,$R$41,$R$42,$Q189,Z$2,Z$4,Z$3)</f>
        <v>-196774.99999999997</v>
      </c>
      <c r="AA189" s="15">
        <f ca="1">_xll.DBRW($B$3,$R$37,$R$38,$R$40,$R$41,$R$42,$Q189,AA$2,AA$4,AA$3)</f>
        <v>-308563.66000000003</v>
      </c>
      <c r="AB189" s="15">
        <f ca="1">_xll.DBRW($B$3,$R$37,$R$38,$R$40,$R$41,$R$42,$Q189,AB$2,AB$4,AB$3)</f>
        <v>-378113.46</v>
      </c>
      <c r="AC189" s="15">
        <f ca="1">_xll.DBRW($B$3,$R$37,$R$38,$R$40,$R$41,$R$42,$Q189,AC$2,AC$4,AC$3)</f>
        <v>-315005.50000000012</v>
      </c>
      <c r="AD189" s="15">
        <f ca="1">_xll.DBRW($B$3,$R$37,$R$38,$R$40,$R$41,$R$42,$Q189,AD$2,AD$4,AD$3)</f>
        <v>-1088496</v>
      </c>
      <c r="AE189" s="15">
        <f ca="1">_xll.DBRW($B$3,$R$37,$R$38,$R$40,$R$41,$R$42,$Q189,AE$2,AE$4,AE$3)</f>
        <v>-247248</v>
      </c>
      <c r="AF189" s="15">
        <f ca="1">_xll.DBRW($B$3,$R$37,$R$38,$R$40,$R$41,$R$42,$Q189,AF$2,AF$4,AF$3)</f>
        <v>-338969.781976</v>
      </c>
      <c r="AG189" s="15">
        <f ca="1">_xll.DBRW($B$3,$R$37,$R$38,$R$40,$R$41,$R$42,$Q189,AG$2,AG$4,AG$3)</f>
        <v>-404058</v>
      </c>
      <c r="AH189" s="15">
        <f ca="1">_xll.DBRW($B$3,$R$37,$R$38,$R$40,$R$41,$R$42,$Q189,AH$2,AH$4,AH$3)</f>
        <v>-333958.32999999996</v>
      </c>
      <c r="AI189" s="15">
        <f ca="1">Y189-AD189</f>
        <v>49791.15000000014</v>
      </c>
      <c r="AJ189" s="15">
        <f ca="1">Z189-AE189</f>
        <v>50473.000000000029</v>
      </c>
      <c r="AK189" s="15">
        <f ca="1">AA189-AF189</f>
        <v>30406.121975999966</v>
      </c>
      <c r="AL189" s="15">
        <f ca="1">AB189-AG189</f>
        <v>25944.539999999979</v>
      </c>
      <c r="AM189" s="15">
        <f ca="1">AC189-AH189</f>
        <v>18952.829999999842</v>
      </c>
      <c r="AN189" s="20"/>
      <c r="AO189" s="16">
        <f ca="1">_xll.DBRW($B$3,$R$37,$R$38,$R$40,$R$41,$R$42,$Q189,AO$2,AO$4,AO$3)</f>
        <v>0.43487119038999705</v>
      </c>
      <c r="AP189" s="16">
        <f ca="1">_xll.DBRW($B$3,$R$37,$R$38,$R$40,$R$41,$R$42,$Q189,AP$2,AP$4,AP$3)</f>
        <v>0.42439278818594672</v>
      </c>
      <c r="AQ189" s="17">
        <f ca="1">-(AO189-AP189)*100</f>
        <v>-1.047840220405033</v>
      </c>
      <c r="AR189" s="14">
        <f ca="1">$Y189-$AD189-BL189</f>
        <v>-25028.025378817736</v>
      </c>
      <c r="AS189" s="18">
        <f ca="1">_xll.DBRW($B$3,$R$37,$R$38,$R$40,$R$41,$R$42,$Q189,AS$2,AS$4,AS$3)</f>
        <v>22.831618533727635</v>
      </c>
      <c r="AT189" s="19">
        <f ca="1">_xll.DBRW($B$3,$R$37,$R$38,$R$40,$R$41,$R$42,$Q189,AT$2,AT$4,AT$3)</f>
        <v>4.1657162116349476E-2</v>
      </c>
      <c r="AU189" s="18">
        <f ca="1">_xll.DBRW($B$3,$R$37,$R$38,$R$40,$R$41,$R$42,$Q189,AU$2,AU$4,AU$3)</f>
        <v>2.1870854074862596</v>
      </c>
      <c r="AV189" s="15">
        <f ca="1">_xll.DBRW($B$3,$R$37,$R$38,$R$40,$R$41,$R$42,$Q189,AV$2,AV$4,AV$3)</f>
        <v>45494.140000000007</v>
      </c>
      <c r="AW189" s="15">
        <f ca="1">_xll.DBRW($B$3,$R$37,$R$38,$R$40,$R$41,$R$42,$Q189,AW$2,AW$4,AW$3)</f>
        <v>1092108.48</v>
      </c>
      <c r="AX189" s="18">
        <f ca="1">_xll.DBRW($B$3,$R$37,$R$38,$R$40,$R$41,$R$42,$Q189,AX$2,AX$4,AX$3)</f>
        <v>20.301886524999947</v>
      </c>
      <c r="AY189" s="19">
        <f ca="1">_xll.DBRW($B$3,$R$37,$R$38,$R$40,$R$41,$R$42,$Q189,AY$2,AY$4,AY$3)</f>
        <v>4.4793703626655572E-2</v>
      </c>
      <c r="AZ189" s="18">
        <f ca="1">_xll.DBRW($B$3,$R$37,$R$38,$R$40,$R$41,$R$42,$Q189,AZ$2,AZ$4,AZ$3)</f>
        <v>2.1428184299502986</v>
      </c>
      <c r="BA189" s="15">
        <f ca="1">_xll.DBRW($B$3,$R$37,$R$38,$R$40,$R$41,$R$42,$Q189,BA$2,BA$4,BA$3)</f>
        <v>53615.51</v>
      </c>
      <c r="BB189" s="15">
        <f ca="1">_xll.DBRW($B$3,$R$37,$R$38,$R$40,$R$41,$R$42,$Q189,BB$2,BB$4,BB$3)</f>
        <v>1196943</v>
      </c>
      <c r="BC189" s="18">
        <f ca="1">AS189-AX189</f>
        <v>2.529732008727688</v>
      </c>
      <c r="BD189" s="18">
        <f ca="1">AT189-AY189</f>
        <v>-3.1365415103060956E-3</v>
      </c>
      <c r="BE189" s="18">
        <f ca="1">AU189-AZ189</f>
        <v>4.4266977535960983E-2</v>
      </c>
      <c r="BF189" s="15">
        <f ca="1">IF(AND(AV189&lt;&gt;0,BA189&lt;&gt;0),-1*BC189*AV189,0)</f>
        <v>-115087.98216753868</v>
      </c>
      <c r="BG189" s="15">
        <f ca="1">IF(AND(AV189&lt;&gt;0,BA189&lt;&gt;0,AW189&lt;&gt;0,BB189&lt;&gt;0),BD189/AY189*$Y189,)</f>
        <v>72732.116686206544</v>
      </c>
      <c r="BH189" s="15">
        <f ca="1">IF(AND(AW189&lt;&gt;0,BB189&lt;&gt;0),BE189*AO189*AW189,)</f>
        <v>21023.561358900701</v>
      </c>
      <c r="BI189" s="15">
        <f ca="1">IF(AND(AV189&lt;&gt;0,BA189&lt;&gt;0,AW189&lt;&gt;0,BB189&lt;&gt;0),$AI189-BF189-BG189-BH189-BL189,)</f>
        <v>-3695.7212563863141</v>
      </c>
      <c r="BJ189" s="15">
        <f ca="1">IF(OR(AV189=0,BA189=0,AW189=0,BB189=0),$AI189-BF189-BG189-BH189-BL189,)</f>
        <v>0</v>
      </c>
      <c r="BK189" s="15">
        <f ca="1">SUM(BF189:BJ189)</f>
        <v>-25028.025378817747</v>
      </c>
      <c r="BL189" s="15">
        <f ca="1">IF($V189&lt;&gt;0,IF($V189&gt;0,$W189/$V189,-$W189/$V189))*$AD189</f>
        <v>74819.175378817876</v>
      </c>
      <c r="BM189" s="15">
        <f ca="1">SUM(BK189:BL189)</f>
        <v>49791.150000000125</v>
      </c>
      <c r="BN189" s="16">
        <f ca="1">_xll.DBRW($B$3,$R$37,$R$38,$R$40,$R$41,$R$42,$Q189,BN$2,BN$4,BN$3)</f>
        <v>8.2383150987493367E-2</v>
      </c>
      <c r="BO189" s="16">
        <f ca="1">_xll.DBRW($B$3,$R$37,$R$38,$R$40,$R$41,$R$42,$Q189,BO$2,BO$4,BO$3)</f>
        <v>9.6399314368999942E-2</v>
      </c>
      <c r="BP189" s="17">
        <f ca="1">-(BN189-BO189)*100</f>
        <v>1.4016163381506574</v>
      </c>
      <c r="BQ189" s="14">
        <f ca="1">$Z189-$AE189-CK189</f>
        <v>33478.090074688444</v>
      </c>
      <c r="BR189" s="15">
        <f ca="1">_xll.DBRW($B$3,$R$37,$R$38,$R$40,$R$41,$R$42,$Q189,BR$2,BR$4,BR$3)</f>
        <v>0.180178987347484</v>
      </c>
      <c r="BS189" s="15">
        <f ca="1">_xll.DBRW($B$3,$R$37,$R$38,$R$40,$R$41,$R$42,$Q189,BS$2,BS$4,BS$3)</f>
        <v>1</v>
      </c>
      <c r="BT189" s="15">
        <f ca="1">_xll.DBRW($B$3,$R$37,$R$38,$R$40,$R$41,$R$42,$Q189,BT$2,BT$4,BT$3)</f>
        <v>2.1870854074862596</v>
      </c>
      <c r="BU189" s="15">
        <f ca="1">_xll.DBRW($B$3,$R$37,$R$38,$R$40,$R$41,$R$42,$Q189,BU$2,BU$4,BU$3)</f>
        <v>1092108.48</v>
      </c>
      <c r="BV189" s="15">
        <f ca="1">_xll.DBRW($B$3,$R$37,$R$38,$R$40,$R$41,$R$42,$Q189,BV$2,BV$4,BV$3)</f>
        <v>1092108.48</v>
      </c>
      <c r="BW189" s="15">
        <f ca="1">_xll.DBRW($B$3,$R$37,$R$38,$R$40,$R$41,$R$42,$Q189,BW$2,BW$4,BW$3)</f>
        <v>0.20656622746446573</v>
      </c>
      <c r="BX189" s="15">
        <f ca="1">_xll.DBRW($B$3,$R$37,$R$38,$R$40,$R$41,$R$42,$Q189,BX$2,BX$4,BX$3)</f>
        <v>1</v>
      </c>
      <c r="BY189" s="15">
        <f ca="1">_xll.DBRW($B$3,$R$37,$R$38,$R$40,$R$41,$R$42,$Q189,BY$2,BY$4,BY$3)</f>
        <v>2.1428184299502986</v>
      </c>
      <c r="BZ189" s="15">
        <f ca="1">_xll.DBRW($B$3,$R$37,$R$38,$R$40,$R$41,$R$42,$Q189,BZ$2,BZ$4,BZ$3)</f>
        <v>1196943</v>
      </c>
      <c r="CA189" s="15">
        <f ca="1">_xll.DBRW($B$3,$R$37,$R$38,$R$40,$R$41,$R$42,$Q189,CA$2,CA$4,CA$3)</f>
        <v>1196943</v>
      </c>
      <c r="CB189" s="15">
        <f ca="1">BR189-BW189</f>
        <v>-2.6387240116981736E-2</v>
      </c>
      <c r="CC189" s="15">
        <f ca="1">BS189-BX189</f>
        <v>0</v>
      </c>
      <c r="CD189" s="15">
        <f ca="1">BT189-BY189</f>
        <v>4.4266977535960983E-2</v>
      </c>
      <c r="CE189" s="15">
        <f ca="1">IF(AND(BU189&lt;&gt;0,BZ189&lt;&gt;0),-1*CB189*BU189,0)</f>
        <v>28817.728695551945</v>
      </c>
      <c r="CF189" s="15">
        <f ca="1">IF(AND(BU189&lt;&gt;0,BZ189&lt;&gt;0,BV189&lt;&gt;0,CA189&lt;&gt;0),CC189/BX189*$Z189,)</f>
        <v>0</v>
      </c>
      <c r="CG189" s="15">
        <f ca="1">IF(AND(BV189&lt;&gt;0,CA189&lt;&gt;0),CD189*BN189*BV189,)</f>
        <v>3982.7591893863641</v>
      </c>
      <c r="CH189" s="15">
        <f ca="1">IF(AND(BU189&lt;&gt;0,BZ189&lt;&gt;0,BV189&lt;&gt;0,CA189&lt;&gt;0),$AJ189-CE189-CF189-CG189-CK189,)</f>
        <v>677.60218975013413</v>
      </c>
      <c r="CI189" s="15">
        <f ca="1">IF(OR(BU189=0,BZ189=0,BV189=0,CA189=0),$AJ189-CE189-CF189-CG189-CK189,)</f>
        <v>0</v>
      </c>
      <c r="CJ189" s="15">
        <f ca="1">SUM(CE189:CI189)</f>
        <v>33478.090074688444</v>
      </c>
      <c r="CK189" s="15">
        <f ca="1">IF($V189&lt;&gt;0,IF($V189&gt;0,$W189/$V189,-$W189/$V189))*$AE189</f>
        <v>16994.909925311586</v>
      </c>
      <c r="CL189" s="15">
        <f ca="1">SUM(CJ189:CK189)</f>
        <v>50473.000000000029</v>
      </c>
      <c r="CM189" s="16">
        <f ca="1">_xll.DBRW($B$3,$R$37,$R$38,$R$40,$R$41,$R$42,$Q189,CM$2,CM$4,CM$3)</f>
        <v>0.12918534667022524</v>
      </c>
      <c r="CN189" s="16">
        <f ca="1">_xll.DBRW($B$3,$R$37,$R$38,$R$40,$R$41,$R$42,$Q189,CN$2,CN$4,CN$3)</f>
        <v>0.13216064265149077</v>
      </c>
      <c r="CO189" s="17">
        <f ca="1">-(CM189-CN189)*100</f>
        <v>0.297529598126553</v>
      </c>
      <c r="CP189" s="14">
        <f ca="1">$AA189-$AF189-DJ189</f>
        <v>7106.5971584700892</v>
      </c>
      <c r="CQ189" s="15">
        <f ca="1">_xll.DBRW($B$3,$R$37,$R$38,$R$40,$R$41,$R$42,$Q189,CQ$2,CQ$4,CQ$3)</f>
        <v>1.1469196025065262</v>
      </c>
      <c r="CR189" s="15">
        <f ca="1">_xll.DBRW($B$3,$R$37,$R$38,$R$40,$R$41,$R$42,$Q189,CR$2,CR$4,CR$3)</f>
        <v>0.2463462878705969</v>
      </c>
      <c r="CS189" s="15">
        <f ca="1">_xll.DBRW($B$3,$R$37,$R$38,$R$40,$R$41,$R$42,$Q189,CS$2,CS$4,CS$3)</f>
        <v>2.1870854074862596</v>
      </c>
      <c r="CT189" s="15">
        <f ca="1">_xll.DBRW($B$3,$R$37,$R$38,$R$40,$R$41,$R$42,$Q189,CT$2,CT$4,CT$3)</f>
        <v>269036.87</v>
      </c>
      <c r="CU189" s="15">
        <f ca="1">_xll.DBRW($B$3,$R$37,$R$38,$R$40,$R$41,$R$42,$Q189,CU$2,CU$4,CU$3)</f>
        <v>1092108.48</v>
      </c>
      <c r="CV189" s="15">
        <f ca="1">_xll.DBRW($B$3,$R$37,$R$38,$R$40,$R$41,$R$42,$Q189,CV$2,CV$4,CV$3)</f>
        <v>0.97653883030237931</v>
      </c>
      <c r="CW189" s="15">
        <f ca="1">_xll.DBRW($B$3,$R$37,$R$38,$R$40,$R$41,$R$42,$Q189,CW$2,CW$4,CW$3)</f>
        <v>0.28999999999999998</v>
      </c>
      <c r="CX189" s="15">
        <f ca="1">_xll.DBRW($B$3,$R$37,$R$38,$R$40,$R$41,$R$42,$Q189,CX$2,CX$4,CX$3)</f>
        <v>2.1428184299502986</v>
      </c>
      <c r="CY189" s="15">
        <f ca="1">_xll.DBRW($B$3,$R$37,$R$38,$R$40,$R$41,$R$42,$Q189,CY$2,CY$4,CY$3)</f>
        <v>347113.47</v>
      </c>
      <c r="CZ189" s="15">
        <f ca="1">_xll.DBRW($B$3,$R$37,$R$38,$R$40,$R$41,$R$42,$Q189,CZ$2,CZ$4,CZ$3)</f>
        <v>1196943</v>
      </c>
      <c r="DA189" s="15">
        <f ca="1">CQ189-CV189</f>
        <v>0.17038077220414694</v>
      </c>
      <c r="DB189" s="15">
        <f ca="1">CR189-CW189</f>
        <v>-4.3653712129403083E-2</v>
      </c>
      <c r="DC189" s="15">
        <f ca="1">CS189-CX189</f>
        <v>4.4266977535960983E-2</v>
      </c>
      <c r="DD189" s="15">
        <f ca="1">IF(AND(CT189&lt;&gt;0,CY189&lt;&gt;0),-1*DA189*CT189,0)</f>
        <v>-45838.709661986693</v>
      </c>
      <c r="DE189" s="15">
        <f ca="1">IF(AND(CT189&lt;&gt;0,CY189&lt;&gt;0,CU189&lt;&gt;0,CZ189&lt;&gt;0),DB189/CW189*$AA189,)</f>
        <v>46448.100645637969</v>
      </c>
      <c r="DF189" s="15">
        <f ca="1">IF(AND(CU189&lt;&gt;0,CZ189&lt;&gt;0),DC189*CM189*CU189,)</f>
        <v>6245.3805228087394</v>
      </c>
      <c r="DG189" s="15">
        <f ca="1">IF(AND(CT189&lt;&gt;0,CY189&lt;&gt;0,CU189&lt;&gt;0,CZ189&lt;&gt;0),$AK189-DD189-DE189-DF189-DJ189,)</f>
        <v>251.8256520100731</v>
      </c>
      <c r="DH189" s="15">
        <f ca="1">IF(OR(CT189=0,CY189=0,CU189=0,CZ189=0),$AK189-DD189-DE189-DF189-DJ189,)</f>
        <v>0</v>
      </c>
      <c r="DI189" s="15">
        <f ca="1">SUM(DD189:DH189)</f>
        <v>7106.5971584700883</v>
      </c>
      <c r="DJ189" s="15">
        <f ca="1">IF($V189&lt;&gt;0,IF($V189&gt;0,$W189/$V189,-$W189/$V189))*$AF189</f>
        <v>23299.524817529877</v>
      </c>
      <c r="DK189" s="15">
        <f ca="1">SUM(DI189:DJ189)</f>
        <v>30406.121975999966</v>
      </c>
      <c r="DL189" s="16">
        <f ca="1">_xll.DBRW($B$3,$R$37,$R$38,$R$40,$R$41,$R$42,$Q189,DL$2,DL$4,DL$3)</f>
        <v>0.15830353584339241</v>
      </c>
      <c r="DM189" s="16">
        <f ca="1">_xll.DBRW($B$3,$R$37,$R$38,$R$40,$R$41,$R$42,$Q189,DM$2,DM$4,DM$3)</f>
        <v>0.15753783312831399</v>
      </c>
      <c r="DN189" s="17">
        <f ca="1">-(DL189-DM189)*100</f>
        <v>-7.6570271507842014E-2</v>
      </c>
      <c r="DO189" s="14">
        <f ca="1">$AB189-$AG189-EI189</f>
        <v>-1828.9073670223988</v>
      </c>
      <c r="DP189" s="15">
        <f ca="1">_xll.DBRW($B$3,$R$37,$R$38,$R$40,$R$41,$R$42,$Q189,DP$2,DP$4,DP$3)</f>
        <v>0.48868559292421893</v>
      </c>
      <c r="DQ189" s="15">
        <f ca="1">_xll.DBRW($B$3,$R$37,$R$38,$R$40,$R$41,$R$42,$Q189,DQ$2,DQ$4,DQ$3)</f>
        <v>0.70847874013394718</v>
      </c>
      <c r="DR189" s="15">
        <f ca="1">_xll.DBRW($B$3,$R$37,$R$38,$R$40,$R$41,$R$42,$Q189,DR$2,DR$4,DR$3)</f>
        <v>2.1870854074862596</v>
      </c>
      <c r="DS189" s="15">
        <f ca="1">_xll.DBRW($B$3,$R$37,$R$38,$R$40,$R$41,$R$42,$Q189,DS$2,DS$4,DS$3)</f>
        <v>773735.64</v>
      </c>
      <c r="DT189" s="15">
        <f ca="1">_xll.DBRW($B$3,$R$37,$R$38,$R$40,$R$41,$R$42,$Q189,DT$2,DT$4,DT$3)</f>
        <v>1092108.48</v>
      </c>
      <c r="DU189" s="15">
        <f ca="1">_xll.DBRW($B$3,$R$37,$R$38,$R$40,$R$41,$R$42,$Q189,DU$2,DU$4,DU$3)</f>
        <v>0.46592813052417464</v>
      </c>
      <c r="DV189" s="15">
        <f ca="1">_xll.DBRW($B$3,$R$37,$R$38,$R$40,$R$41,$R$42,$Q189,DV$2,DV$4,DV$3)</f>
        <v>0.72452155198702028</v>
      </c>
      <c r="DW189" s="15">
        <f ca="1">_xll.DBRW($B$3,$R$37,$R$38,$R$40,$R$41,$R$42,$Q189,DW$2,DW$4,DW$3)</f>
        <v>2.1428184299502986</v>
      </c>
      <c r="DX189" s="15">
        <f ca="1">_xll.DBRW($B$3,$R$37,$R$38,$R$40,$R$41,$R$42,$Q189,DX$2,DX$4,DX$3)</f>
        <v>867211</v>
      </c>
      <c r="DY189" s="15">
        <f ca="1">_xll.DBRW($B$3,$R$37,$R$38,$R$40,$R$41,$R$42,$Q189,DY$2,DY$4,DY$3)</f>
        <v>1196943</v>
      </c>
      <c r="DZ189" s="15">
        <f ca="1">DP189-DU189</f>
        <v>2.2757462400044282E-2</v>
      </c>
      <c r="EA189" s="15">
        <f ca="1">DQ189-DV189</f>
        <v>-1.6042811853073102E-2</v>
      </c>
      <c r="EB189" s="15">
        <f ca="1">DR189-DW189</f>
        <v>4.4266977535960983E-2</v>
      </c>
      <c r="EC189" s="15">
        <f ca="1">IF(AND(DS189&lt;&gt;0,DX189&lt;&gt;0),-1*DZ189*DS189,0)</f>
        <v>-17608.259734874198</v>
      </c>
      <c r="ED189" s="15">
        <f ca="1">IF(AND(DS189&lt;&gt;0,DX189&lt;&gt;0,DT189&lt;&gt;0,DY189&lt;&gt;0),EA189/DV189*$AB189,)</f>
        <v>8372.4260255037316</v>
      </c>
      <c r="EE189" s="15">
        <f ca="1">IF(AND(DT189&lt;&gt;0,DY189&lt;&gt;0),EB189*DL189*DT189,)</f>
        <v>7653.0802055427457</v>
      </c>
      <c r="EF189" s="15">
        <f ca="1">IF(AND(DS189&lt;&gt;0,DX189&lt;&gt;0,DT189&lt;&gt;0,DY189&lt;&gt;0),$AL189-EC189-ED189-EE189-EI189,)</f>
        <v>-246.15386319467507</v>
      </c>
      <c r="EG189" s="15">
        <f ca="1">IF(OR(DS189=0,DX189=0,DT189=0,DY189=0),$AL189-EC189-ED189-EE189-EI189,)</f>
        <v>0</v>
      </c>
      <c r="EH189" s="15">
        <f ca="1">SUM(EC189:EG189)</f>
        <v>-1828.9073670223961</v>
      </c>
      <c r="EI189" s="15">
        <f ca="1">IF($V189&lt;&gt;0,IF($V189&gt;0,$W189/$V189,-$W189/$V189))*$AG189</f>
        <v>27773.447367022378</v>
      </c>
      <c r="EJ189" s="15">
        <f ca="1">SUM(EH189:EI189)</f>
        <v>25944.539999999983</v>
      </c>
      <c r="EK189" s="16">
        <f ca="1">_xll.DBRW($B$3,$R$37,$R$38,$R$40,$R$41,$R$42,$Q189,EK$2,EK$4,EK$3)</f>
        <v>0.131882330928171</v>
      </c>
      <c r="EL189" s="16">
        <f ca="1">_xll.DBRW($B$3,$R$37,$R$38,$R$40,$R$41,$R$42,$Q189,EL$2,EL$4,EL$3)</f>
        <v>0.13020673186361961</v>
      </c>
      <c r="EM189" s="17">
        <f ca="1">-(EK189-EL189)*100</f>
        <v>-0.16755990645513918</v>
      </c>
      <c r="EN189" s="14">
        <f ca="1">$AC189-$AH189-FH189</f>
        <v>-4002.2262073607089</v>
      </c>
      <c r="EO189" s="15">
        <f ca="1">_xll.DBRW($B$3,$R$37,$R$38,$R$40,$R$41,$R$42,$Q189,EO$2,EO$4,EO$3)</f>
        <v>0.28843792147827657</v>
      </c>
      <c r="EP189" s="15">
        <f ca="1">_xll.DBRW($B$3,$R$37,$R$38,$R$40,$R$41,$R$42,$Q189,EP$2,EP$4,EP$3)</f>
        <v>1</v>
      </c>
      <c r="EQ189" s="15">
        <f ca="1">_xll.DBRW($B$3,$R$37,$R$38,$R$40,$R$41,$R$42,$Q189,EQ$2,EQ$4,EQ$3)</f>
        <v>2.1870854074862596</v>
      </c>
      <c r="ER189" s="15">
        <f ca="1">_xll.DBRW($B$3,$R$37,$R$38,$R$40,$R$41,$R$42,$Q189,ER$2,ER$4,ER$3)</f>
        <v>1092108.48</v>
      </c>
      <c r="ES189" s="15">
        <f ca="1">_xll.DBRW($B$3,$R$37,$R$38,$R$40,$R$41,$R$42,$Q189,ES$2,ES$4,ES$3)</f>
        <v>1092108.48</v>
      </c>
      <c r="ET189" s="15">
        <f ca="1">_xll.DBRW($B$3,$R$37,$R$38,$R$40,$R$41,$R$42,$Q189,ET$2,ET$4,ET$3)</f>
        <v>0.27900938474096093</v>
      </c>
      <c r="EU189" s="15">
        <f ca="1">_xll.DBRW($B$3,$R$37,$R$38,$R$40,$R$41,$R$42,$Q189,EU$2,EU$4,EU$3)</f>
        <v>1</v>
      </c>
      <c r="EV189" s="15">
        <f ca="1">_xll.DBRW($B$3,$R$37,$R$38,$R$40,$R$41,$R$42,$Q189,EV$2,EV$4,EV$3)</f>
        <v>2.1428184299502986</v>
      </c>
      <c r="EW189" s="15">
        <f ca="1">_xll.DBRW($B$3,$R$37,$R$38,$R$40,$R$41,$R$42,$Q189,EW$2,EW$4,EW$3)</f>
        <v>1196943</v>
      </c>
      <c r="EX189" s="15">
        <f ca="1">_xll.DBRW($B$3,$R$37,$R$38,$R$40,$R$41,$R$42,$Q189,EX$2,EX$4,EX$3)</f>
        <v>1196943</v>
      </c>
      <c r="EY189" s="15">
        <f ca="1">EO189-ET189</f>
        <v>9.4285367373156403E-3</v>
      </c>
      <c r="EZ189" s="15">
        <f ca="1">EP189-EU189</f>
        <v>0</v>
      </c>
      <c r="FA189" s="15">
        <f ca="1">EQ189-EV189</f>
        <v>4.4266977535960983E-2</v>
      </c>
      <c r="FB189" s="15">
        <f ca="1">IF(AND(ER189&lt;&gt;0,EW189&lt;&gt;0),-1*EY189*ER189,0)</f>
        <v>-10296.984924813944</v>
      </c>
      <c r="FC189" s="15">
        <f ca="1">IF(AND(ER189&lt;&gt;0,EW189&lt;&gt;0,ES189&lt;&gt;0,EX189&lt;&gt;0),EZ189/EU189*$AC189,)</f>
        <v>0</v>
      </c>
      <c r="FD189" s="15">
        <f ca="1">IF(AND(ES189&lt;&gt;0,EX189&lt;&gt;0),FA189*EK189*ES189,)</f>
        <v>6375.76445093252</v>
      </c>
      <c r="FE189" s="15">
        <f ca="1">IF(AND(ER189&lt;&gt;0,EW189&lt;&gt;0,ES189&lt;&gt;0,EX189&lt;&gt;0),$AM189-FB189-FC189-FD189-FH189,)</f>
        <v>-81.005733479283663</v>
      </c>
      <c r="FF189" s="15">
        <f ca="1">IF(OR(ER189=0,EW189=0,ES189=0,EX189=0),$AM189-FB189-FC189-FD189-FH189,)</f>
        <v>0</v>
      </c>
      <c r="FG189" s="15">
        <f ca="1">SUM(FB189:FF189)</f>
        <v>-4002.2262073607071</v>
      </c>
      <c r="FH189" s="15">
        <f ca="1">IF($V189&lt;&gt;0,IF($V189&gt;0,$W189/$V189,-$W189/$V189))*$AH189</f>
        <v>22955.056207360551</v>
      </c>
      <c r="FI189" s="15">
        <f ca="1">SUM(FG189:FH189)</f>
        <v>18952.829999999842</v>
      </c>
      <c r="FJ189" s="20"/>
      <c r="FK189" s="85">
        <f ca="1">BL189+CK189+DJ189+EI189+FH189</f>
        <v>165842.11369604227</v>
      </c>
      <c r="FL189" s="21"/>
      <c r="FM189" s="22"/>
      <c r="FN189" s="104">
        <f ca="1">_xll.DBRW($B$3,$R$37,$R$38,$R$40,$R$41,$R$42,$Q189,FN$2,FN$4,FN$3)</f>
        <v>151372.05000000013</v>
      </c>
      <c r="FO189" s="105">
        <f ca="1">IF(U189&lt;&gt;0,FN189/U189,0)</f>
        <v>6.3374445180721162E-2</v>
      </c>
      <c r="FP189" s="104">
        <f ca="1">_xll.DBRW($B$3,$R$37,$R$38,$R$40,$R$41,$R$42,$Q189,FP$2,FP$4,FP$3)</f>
        <v>152101.40802400012</v>
      </c>
      <c r="FQ189" s="105">
        <f ca="1">IF(V189&lt;&gt;0,FP189/V189,0)</f>
        <v>5.9302689801628811E-2</v>
      </c>
      <c r="FR189" s="86">
        <f ca="1">FN189-FP189</f>
        <v>-729.35802399998647</v>
      </c>
      <c r="FS189" s="103">
        <f ca="1">(FO189-FQ189)*100</f>
        <v>0.40717553790923511</v>
      </c>
      <c r="FT189" s="23"/>
      <c r="FV189" s="37"/>
      <c r="FW189" s="37"/>
      <c r="FX189" s="37"/>
      <c r="FY189" s="37"/>
      <c r="FZ189" s="37"/>
      <c r="GA189" s="37"/>
      <c r="GB189" s="37"/>
      <c r="GC189" s="37"/>
      <c r="GD189" s="37"/>
      <c r="GE189" s="37"/>
      <c r="GF189" s="37"/>
      <c r="GG189" s="37"/>
      <c r="GH189" s="37"/>
    </row>
    <row r="190" spans="1:190" ht="15" hidden="1" customHeight="1" x14ac:dyDescent="0.25">
      <c r="A190">
        <f ca="1">IF(ROW()=ROW($A$60),0,1)</f>
        <v>1</v>
      </c>
      <c r="D190" s="30"/>
      <c r="E190" s="30"/>
      <c r="F190" s="30">
        <f ca="1">IF(A190&lt;&gt;0,IF((AO190+BN190+CM190+DL190+EK190)&lt;&gt;0,ROUND((1-(AO190+BN190+CM190+DL190+EK190))-FO190,5),"VERIF. ELIGIBILITE PMM"),"CHECK "&amp;D175)</f>
        <v>0</v>
      </c>
      <c r="G190" s="30"/>
      <c r="H190" s="30"/>
      <c r="I190" s="30"/>
      <c r="J190" s="30">
        <f ca="1">IF(A190&lt;&gt;0,IF((AP190+BO190+CN190+DM190+EL190)&lt;&gt;0,ROUND((1-(AP190+BO190+CN190+DM190+EL190))-FQ190,5),"VERIF. ELIGIBILITE PMM"),"CHECK "&amp;D176)</f>
        <v>0</v>
      </c>
      <c r="K190" s="30">
        <f ca="1">IF(A190&lt;&gt;0,ROUND(W190+AR190+BQ190+CP190+DO190+EN190+FK190-FR190,5),"CHECK ")</f>
        <v>0</v>
      </c>
      <c r="L190" s="4"/>
      <c r="M190" s="9"/>
      <c r="N190" s="10"/>
      <c r="O190" s="9"/>
      <c r="P190" s="11"/>
      <c r="Q190" s="130" t="s">
        <v>267</v>
      </c>
      <c r="R190" s="130"/>
      <c r="S190" s="12"/>
      <c r="T190" s="13"/>
      <c r="U190" s="84">
        <f ca="1">_xll.DBRW($B$3,$R$37,$R$38,$R$40,$R$41,$R$42,$Q190,U$2,U$4,U$3)</f>
        <v>429646.14</v>
      </c>
      <c r="V190" s="84">
        <f ca="1">_xll.DBRW($B$3,$R$37,$R$38,$R$40,$R$41,$R$42,$Q190,V$2,V$4,V$3)</f>
        <v>602379.04</v>
      </c>
      <c r="W190" s="85">
        <f ca="1">U190-V190</f>
        <v>-172732.90000000002</v>
      </c>
      <c r="X190" s="106">
        <f ca="1">IF(V190&lt;&gt;0,W190/V190,0)</f>
        <v>-0.286751179124692</v>
      </c>
      <c r="Y190" s="15">
        <f ca="1">_xll.DBRW($B$3,$R$37,$R$38,$R$40,$R$41,$R$42,$Q190,Y$2,Y$4,Y$3)</f>
        <v>-85912.540000000008</v>
      </c>
      <c r="Z190" s="15">
        <f ca="1">_xll.DBRW($B$3,$R$37,$R$38,$R$40,$R$41,$R$42,$Q190,Z$2,Z$4,Z$3)</f>
        <v>-59310.169999999984</v>
      </c>
      <c r="AA190" s="15">
        <f ca="1">_xll.DBRW($B$3,$R$37,$R$38,$R$40,$R$41,$R$42,$Q190,AA$2,AA$4,AA$3)</f>
        <v>0</v>
      </c>
      <c r="AB190" s="15">
        <f ca="1">_xll.DBRW($B$3,$R$37,$R$38,$R$40,$R$41,$R$42,$Q190,AB$2,AB$4,AB$3)</f>
        <v>-3152.81</v>
      </c>
      <c r="AC190" s="15">
        <f ca="1">_xll.DBRW($B$3,$R$37,$R$38,$R$40,$R$41,$R$42,$Q190,AC$2,AC$4,AC$3)</f>
        <v>-175596.52000000002</v>
      </c>
      <c r="AD190" s="15">
        <f ca="1">_xll.DBRW($B$3,$R$37,$R$38,$R$40,$R$41,$R$42,$Q190,AD$2,AD$4,AD$3)</f>
        <v>-143734.97</v>
      </c>
      <c r="AE190" s="15">
        <f ca="1">_xll.DBRW($B$3,$R$37,$R$38,$R$40,$R$41,$R$42,$Q190,AE$2,AE$4,AE$3)</f>
        <v>-75061.86</v>
      </c>
      <c r="AF190" s="15">
        <f ca="1">_xll.DBRW($B$3,$R$37,$R$38,$R$40,$R$41,$R$42,$Q190,AF$2,AF$4,AF$3)</f>
        <v>0</v>
      </c>
      <c r="AG190" s="15">
        <f ca="1">_xll.DBRW($B$3,$R$37,$R$38,$R$40,$R$41,$R$42,$Q190,AG$2,AG$4,AG$3)</f>
        <v>-3931</v>
      </c>
      <c r="AH190" s="15">
        <f ca="1">_xll.DBRW($B$3,$R$37,$R$38,$R$40,$R$41,$R$42,$Q190,AH$2,AH$4,AH$3)</f>
        <v>-224623.03</v>
      </c>
      <c r="AI190" s="15">
        <f ca="1">Y190-AD190</f>
        <v>57822.429999999993</v>
      </c>
      <c r="AJ190" s="15">
        <f ca="1">Z190-AE190</f>
        <v>15751.690000000017</v>
      </c>
      <c r="AK190" s="15">
        <f ca="1">AA190-AF190</f>
        <v>0</v>
      </c>
      <c r="AL190" s="15">
        <f ca="1">AB190-AG190</f>
        <v>778.19</v>
      </c>
      <c r="AM190" s="15">
        <f ca="1">AC190-AH190</f>
        <v>49026.50999999998</v>
      </c>
      <c r="AN190" s="20"/>
      <c r="AO190" s="16">
        <f ca="1">_xll.DBRW($B$3,$R$37,$R$38,$R$40,$R$41,$R$42,$Q190,AO$2,AO$4,AO$3)</f>
        <v>0.19996115873402234</v>
      </c>
      <c r="AP190" s="16">
        <f ca="1">_xll.DBRW($B$3,$R$37,$R$38,$R$40,$R$41,$R$42,$Q190,AP$2,AP$4,AP$3)</f>
        <v>0.23861217017112679</v>
      </c>
      <c r="AQ190" s="17">
        <f ca="1">-(AO190-AP190)*100</f>
        <v>3.865101143710445</v>
      </c>
      <c r="AR190" s="14">
        <f ca="1">$Y190-$AD190-BL190</f>
        <v>16606.257871047761</v>
      </c>
      <c r="AS190" s="18">
        <f ca="1">_xll.DBRW($B$3,$R$37,$R$38,$R$40,$R$41,$R$42,$Q190,AS$2,AS$4,AS$3)</f>
        <v>15.766459230657707</v>
      </c>
      <c r="AT190" s="19">
        <f ca="1">_xll.DBRW($B$3,$R$37,$R$38,$R$40,$R$41,$R$42,$Q190,AT$2,AT$4,AT$3)</f>
        <v>1.0265613931967867</v>
      </c>
      <c r="AU190" s="18">
        <f ca="1">_xll.DBRW($B$3,$R$37,$R$38,$R$40,$R$41,$R$42,$Q190,AU$2,AU$4,AU$3)</f>
        <v>80.941911199529784</v>
      </c>
      <c r="AV190" s="15">
        <f ca="1">_xll.DBRW($B$3,$R$37,$R$38,$R$40,$R$41,$R$42,$Q190,AV$2,AV$4,AV$3)</f>
        <v>5449.07</v>
      </c>
      <c r="AW190" s="15">
        <f ca="1">_xll.DBRW($B$3,$R$37,$R$38,$R$40,$R$41,$R$42,$Q190,AW$2,AW$4,AW$3)</f>
        <v>5308.08</v>
      </c>
      <c r="AX190" s="18">
        <f ca="1">_xll.DBRW($B$3,$R$37,$R$38,$R$40,$R$41,$R$42,$Q190,AX$2,AX$4,AX$3)</f>
        <v>16.246967292423999</v>
      </c>
      <c r="AY190" s="19">
        <f ca="1">_xll.DBRW($B$3,$R$37,$R$38,$R$40,$R$41,$R$42,$Q190,AY$2,AY$4,AY$3)</f>
        <v>1.05644479472666</v>
      </c>
      <c r="AZ190" s="18">
        <f ca="1">_xll.DBRW($B$3,$R$37,$R$38,$R$40,$R$41,$R$42,$Q190,AZ$2,AZ$4,AZ$3)</f>
        <v>71.932726708222873</v>
      </c>
      <c r="BA190" s="15">
        <f ca="1">_xll.DBRW($B$3,$R$37,$R$38,$R$40,$R$41,$R$42,$Q190,BA$2,BA$4,BA$3)</f>
        <v>8846.8799999999974</v>
      </c>
      <c r="BB190" s="15">
        <f ca="1">_xll.DBRW($B$3,$R$37,$R$38,$R$40,$R$41,$R$42,$Q190,BB$2,BB$4,BB$3)</f>
        <v>8374.2000000000007</v>
      </c>
      <c r="BC190" s="18">
        <f ca="1">AS190-AX190</f>
        <v>-0.48050806176629202</v>
      </c>
      <c r="BD190" s="18">
        <f ca="1">AT190-AY190</f>
        <v>-2.9883401529873233E-2</v>
      </c>
      <c r="BE190" s="18">
        <f ca="1">AU190-AZ190</f>
        <v>9.009184491306911</v>
      </c>
      <c r="BF190" s="15">
        <f ca="1">IF(AND(AV190&lt;&gt;0,BA190&lt;&gt;0),-1*BC190*AV190,0)</f>
        <v>2618.3220641288485</v>
      </c>
      <c r="BG190" s="15">
        <f ca="1">IF(AND(AV190&lt;&gt;0,BA190&lt;&gt;0,AW190&lt;&gt;0,BB190&lt;&gt;0),BD190/AY190*$Y190,)</f>
        <v>2430.1874949703956</v>
      </c>
      <c r="BH190" s="15">
        <f ca="1">IF(AND(AW190&lt;&gt;0,BB190&lt;&gt;0),BE190*AO190*AW190,)</f>
        <v>9562.436956409314</v>
      </c>
      <c r="BI190" s="15">
        <f ca="1">IF(AND(AV190&lt;&gt;0,BA190&lt;&gt;0,AW190&lt;&gt;0,BB190&lt;&gt;0),$AI190-BF190-BG190-BH190-BL190,)</f>
        <v>1995.3113555392047</v>
      </c>
      <c r="BJ190" s="15">
        <f ca="1">IF(OR(AV190=0,BA190=0,AW190=0,BB190=0),$AI190-BF190-BG190-BH190-BL190,)</f>
        <v>0</v>
      </c>
      <c r="BK190" s="15">
        <f ca="1">SUM(BF190:BJ190)</f>
        <v>16606.257871047761</v>
      </c>
      <c r="BL190" s="15">
        <f ca="1">IF($V190&lt;&gt;0,IF($V190&gt;0,$W190/$V190,-$W190/$V190))*$AD190</f>
        <v>41216.172128952232</v>
      </c>
      <c r="BM190" s="15">
        <f ca="1">SUM(BK190:BL190)</f>
        <v>57822.429999999993</v>
      </c>
      <c r="BN190" s="16">
        <f ca="1">_xll.DBRW($B$3,$R$37,$R$38,$R$40,$R$41,$R$42,$Q190,BN$2,BN$4,BN$3)</f>
        <v>0.13804422867618454</v>
      </c>
      <c r="BO190" s="16">
        <f ca="1">_xll.DBRW($B$3,$R$37,$R$38,$R$40,$R$41,$R$42,$Q190,BO$2,BO$4,BO$3)</f>
        <v>0.12460901694056287</v>
      </c>
      <c r="BP190" s="17">
        <f ca="1">-(BN190-BO190)*100</f>
        <v>-1.3435211735621677</v>
      </c>
      <c r="BQ190" s="14">
        <f ca="1">$Z190-$AE190-CK190</f>
        <v>-5772.3868622925365</v>
      </c>
      <c r="BR190" s="15">
        <f ca="1">_xll.DBRW($B$3,$R$37,$R$38,$R$40,$R$41,$R$42,$Q190,BR$2,BR$4,BR$3)</f>
        <v>0.83597854736634392</v>
      </c>
      <c r="BS190" s="15">
        <f ca="1">_xll.DBRW($B$3,$R$37,$R$38,$R$40,$R$41,$R$42,$Q190,BS$2,BS$4,BS$3)</f>
        <v>13.365849798797305</v>
      </c>
      <c r="BT190" s="15">
        <f ca="1">_xll.DBRW($B$3,$R$37,$R$38,$R$40,$R$41,$R$42,$Q190,BT$2,BT$4,BT$3)</f>
        <v>80.941911199529784</v>
      </c>
      <c r="BU190" s="15">
        <f ca="1">_xll.DBRW($B$3,$R$37,$R$38,$R$40,$R$41,$R$42,$Q190,BU$2,BU$4,BU$3)</f>
        <v>70947</v>
      </c>
      <c r="BV190" s="15">
        <f ca="1">_xll.DBRW($B$3,$R$37,$R$38,$R$40,$R$41,$R$42,$Q190,BV$2,BV$4,BV$3)</f>
        <v>5308.08</v>
      </c>
      <c r="BW190" s="15">
        <f ca="1">_xll.DBRW($B$3,$R$37,$R$38,$R$40,$R$41,$R$42,$Q190,BW$2,BW$4,BW$3)</f>
        <v>0.66009780391447814</v>
      </c>
      <c r="BX190" s="15">
        <f ca="1">_xll.DBRW($B$3,$R$37,$R$38,$R$40,$R$41,$R$42,$Q190,BX$2,BX$4,BX$3)</f>
        <v>13.578997396766258</v>
      </c>
      <c r="BY190" s="15">
        <f ca="1">_xll.DBRW($B$3,$R$37,$R$38,$R$40,$R$41,$R$42,$Q190,BY$2,BY$4,BY$3)</f>
        <v>71.932726708222873</v>
      </c>
      <c r="BZ190" s="15">
        <f ca="1">_xll.DBRW($B$3,$R$37,$R$38,$R$40,$R$41,$R$42,$Q190,BZ$2,BZ$4,BZ$3)</f>
        <v>113713.24</v>
      </c>
      <c r="CA190" s="15">
        <f ca="1">_xll.DBRW($B$3,$R$37,$R$38,$R$40,$R$41,$R$42,$Q190,CA$2,CA$4,CA$3)</f>
        <v>8374.2000000000007</v>
      </c>
      <c r="CB190" s="15">
        <f ca="1">BR190-BW190</f>
        <v>0.17588074345186577</v>
      </c>
      <c r="CC190" s="15">
        <f ca="1">BS190-BX190</f>
        <v>-0.21314759796895366</v>
      </c>
      <c r="CD190" s="15">
        <f ca="1">BT190-BY190</f>
        <v>9.009184491306911</v>
      </c>
      <c r="CE190" s="15">
        <f ca="1">IF(AND(BU190&lt;&gt;0,BZ190&lt;&gt;0),-1*CB190*BU190,0)</f>
        <v>-12478.21110567952</v>
      </c>
      <c r="CF190" s="15">
        <f ca="1">IF(AND(BU190&lt;&gt;0,BZ190&lt;&gt;0,BV190&lt;&gt;0,CA190&lt;&gt;0),CC190/BX190*$Z190,)</f>
        <v>930.98333413340606</v>
      </c>
      <c r="CG190" s="15">
        <f ca="1">IF(AND(BV190&lt;&gt;0,CA190&lt;&gt;0),CD190*BN190*BV190,)</f>
        <v>6601.4782184174637</v>
      </c>
      <c r="CH190" s="15">
        <f ca="1">IF(AND(BU190&lt;&gt;0,BZ190&lt;&gt;0,BV190&lt;&gt;0,CA190&lt;&gt;0),$AJ190-CE190-CF190-CG190-CK190,)</f>
        <v>-826.63730916388886</v>
      </c>
      <c r="CI190" s="15">
        <f ca="1">IF(OR(BU190=0,BZ190=0,BV190=0,CA190=0),$AJ190-CE190-CF190-CG190-CK190,)</f>
        <v>0</v>
      </c>
      <c r="CJ190" s="15">
        <f ca="1">SUM(CE190:CI190)</f>
        <v>-5772.3868622925384</v>
      </c>
      <c r="CK190" s="15">
        <f ca="1">IF($V190&lt;&gt;0,IF($V190&gt;0,$W190/$V190,-$W190/$V190))*$AE190</f>
        <v>21524.076862292553</v>
      </c>
      <c r="CL190" s="15">
        <f ca="1">SUM(CJ190:CK190)</f>
        <v>15751.690000000015</v>
      </c>
      <c r="CM190" s="16">
        <f ca="1">_xll.DBRW($B$3,$R$37,$R$38,$R$40,$R$41,$R$42,$Q190,CM$2,CM$4,CM$3)</f>
        <v>0</v>
      </c>
      <c r="CN190" s="16">
        <f ca="1">_xll.DBRW($B$3,$R$37,$R$38,$R$40,$R$41,$R$42,$Q190,CN$2,CN$4,CN$3)</f>
        <v>0</v>
      </c>
      <c r="CO190" s="17">
        <f ca="1">-(CM190-CN190)*100</f>
        <v>0</v>
      </c>
      <c r="CP190" s="14">
        <f ca="1">$AA190-$AF190-DJ190</f>
        <v>0</v>
      </c>
      <c r="CQ190" s="15">
        <f ca="1">_xll.DBRW($B$3,$R$37,$R$38,$R$40,$R$41,$R$42,$Q190,CQ$2,CQ$4,CQ$3)</f>
        <v>0</v>
      </c>
      <c r="CR190" s="15">
        <f ca="1">_xll.DBRW($B$3,$R$37,$R$38,$R$40,$R$41,$R$42,$Q190,CR$2,CR$4,CR$3)</f>
        <v>0</v>
      </c>
      <c r="CS190" s="15">
        <f ca="1">_xll.DBRW($B$3,$R$37,$R$38,$R$40,$R$41,$R$42,$Q190,CS$2,CS$4,CS$3)</f>
        <v>0</v>
      </c>
      <c r="CT190" s="15">
        <f ca="1">_xll.DBRW($B$3,$R$37,$R$38,$R$40,$R$41,$R$42,$Q190,CT$2,CT$4,CT$3)</f>
        <v>0</v>
      </c>
      <c r="CU190" s="15">
        <f ca="1">_xll.DBRW($B$3,$R$37,$R$38,$R$40,$R$41,$R$42,$Q190,CU$2,CU$4,CU$3)</f>
        <v>0</v>
      </c>
      <c r="CV190" s="15">
        <f ca="1">_xll.DBRW($B$3,$R$37,$R$38,$R$40,$R$41,$R$42,$Q190,CV$2,CV$4,CV$3)</f>
        <v>0</v>
      </c>
      <c r="CW190" s="15">
        <f ca="1">_xll.DBRW($B$3,$R$37,$R$38,$R$40,$R$41,$R$42,$Q190,CW$2,CW$4,CW$3)</f>
        <v>0</v>
      </c>
      <c r="CX190" s="15">
        <f ca="1">_xll.DBRW($B$3,$R$37,$R$38,$R$40,$R$41,$R$42,$Q190,CX$2,CX$4,CX$3)</f>
        <v>0</v>
      </c>
      <c r="CY190" s="15">
        <f ca="1">_xll.DBRW($B$3,$R$37,$R$38,$R$40,$R$41,$R$42,$Q190,CY$2,CY$4,CY$3)</f>
        <v>0</v>
      </c>
      <c r="CZ190" s="15">
        <f ca="1">_xll.DBRW($B$3,$R$37,$R$38,$R$40,$R$41,$R$42,$Q190,CZ$2,CZ$4,CZ$3)</f>
        <v>0</v>
      </c>
      <c r="DA190" s="15">
        <f ca="1">CQ190-CV190</f>
        <v>0</v>
      </c>
      <c r="DB190" s="15">
        <f ca="1">CR190-CW190</f>
        <v>0</v>
      </c>
      <c r="DC190" s="15">
        <f ca="1">CS190-CX190</f>
        <v>0</v>
      </c>
      <c r="DD190" s="15">
        <f ca="1">IF(AND(CT190&lt;&gt;0,CY190&lt;&gt;0),-1*DA190*CT190,0)</f>
        <v>0</v>
      </c>
      <c r="DE190" s="15">
        <f ca="1">IF(AND(CT190&lt;&gt;0,CY190&lt;&gt;0,CU190&lt;&gt;0,CZ190&lt;&gt;0),DB190/CW190*$AA190,)</f>
        <v>0</v>
      </c>
      <c r="DF190" s="15">
        <f ca="1">IF(AND(CU190&lt;&gt;0,CZ190&lt;&gt;0),DC190*CM190*CU190,)</f>
        <v>0</v>
      </c>
      <c r="DG190" s="15">
        <f ca="1">IF(AND(CT190&lt;&gt;0,CY190&lt;&gt;0,CU190&lt;&gt;0,CZ190&lt;&gt;0),$AK190-DD190-DE190-DF190-DJ190,)</f>
        <v>0</v>
      </c>
      <c r="DH190" s="15">
        <f ca="1">IF(OR(CT190=0,CY190=0,CU190=0,CZ190=0),$AK190-DD190-DE190-DF190-DJ190,)</f>
        <v>0</v>
      </c>
      <c r="DI190" s="15">
        <f ca="1">SUM(DD190:DH190)</f>
        <v>0</v>
      </c>
      <c r="DJ190" s="15">
        <f ca="1">IF($V190&lt;&gt;0,IF($V190&gt;0,$W190/$V190,-$W190/$V190))*$AF190</f>
        <v>0</v>
      </c>
      <c r="DK190" s="15">
        <f ca="1">SUM(DI190:DJ190)</f>
        <v>0</v>
      </c>
      <c r="DL190" s="16">
        <f ca="1">_xll.DBRW($B$3,$R$37,$R$38,$R$40,$R$41,$R$42,$Q190,DL$2,DL$4,DL$3)</f>
        <v>7.3381550687270222E-3</v>
      </c>
      <c r="DM190" s="16">
        <f ca="1">_xll.DBRW($B$3,$R$37,$R$38,$R$40,$R$41,$R$42,$Q190,DM$2,DM$4,DM$3)</f>
        <v>6.5257914684415308E-3</v>
      </c>
      <c r="DN190" s="17">
        <f ca="1">-(DL190-DM190)*100</f>
        <v>-8.1236360028549143E-2</v>
      </c>
      <c r="DO190" s="14">
        <f ca="1">$AB190-$AG190-EI190</f>
        <v>-349.02888513916423</v>
      </c>
      <c r="DP190" s="15">
        <f ca="1">_xll.DBRW($B$3,$R$37,$R$38,$R$40,$R$41,$R$42,$Q190,DP$2,DP$4,DP$3)</f>
        <v>0</v>
      </c>
      <c r="DQ190" s="15">
        <f ca="1">_xll.DBRW($B$3,$R$37,$R$38,$R$40,$R$41,$R$42,$Q190,DQ$2,DQ$4,DQ$3)</f>
        <v>0</v>
      </c>
      <c r="DR190" s="15">
        <f ca="1">_xll.DBRW($B$3,$R$37,$R$38,$R$40,$R$41,$R$42,$Q190,DR$2,DR$4,DR$3)</f>
        <v>0</v>
      </c>
      <c r="DS190" s="15">
        <f ca="1">_xll.DBRW($B$3,$R$37,$R$38,$R$40,$R$41,$R$42,$Q190,DS$2,DS$4,DS$3)</f>
        <v>0</v>
      </c>
      <c r="DT190" s="15">
        <f ca="1">_xll.DBRW($B$3,$R$37,$R$38,$R$40,$R$41,$R$42,$Q190,DT$2,DT$4,DT$3)</f>
        <v>0</v>
      </c>
      <c r="DU190" s="15">
        <f ca="1">_xll.DBRW($B$3,$R$37,$R$38,$R$40,$R$41,$R$42,$Q190,DU$2,DU$4,DU$3)</f>
        <v>0</v>
      </c>
      <c r="DV190" s="15">
        <f ca="1">_xll.DBRW($B$3,$R$37,$R$38,$R$40,$R$41,$R$42,$Q190,DV$2,DV$4,DV$3)</f>
        <v>0</v>
      </c>
      <c r="DW190" s="15">
        <f ca="1">_xll.DBRW($B$3,$R$37,$R$38,$R$40,$R$41,$R$42,$Q190,DW$2,DW$4,DW$3)</f>
        <v>0</v>
      </c>
      <c r="DX190" s="15">
        <f ca="1">_xll.DBRW($B$3,$R$37,$R$38,$R$40,$R$41,$R$42,$Q190,DX$2,DX$4,DX$3)</f>
        <v>0</v>
      </c>
      <c r="DY190" s="15">
        <f ca="1">_xll.DBRW($B$3,$R$37,$R$38,$R$40,$R$41,$R$42,$Q190,DY$2,DY$4,DY$3)</f>
        <v>0</v>
      </c>
      <c r="DZ190" s="15">
        <f ca="1">DP190-DU190</f>
        <v>0</v>
      </c>
      <c r="EA190" s="15">
        <f ca="1">DQ190-DV190</f>
        <v>0</v>
      </c>
      <c r="EB190" s="15">
        <f ca="1">DR190-DW190</f>
        <v>0</v>
      </c>
      <c r="EC190" s="15">
        <f ca="1">IF(AND(DS190&lt;&gt;0,DX190&lt;&gt;0),-1*DZ190*DS190,0)</f>
        <v>0</v>
      </c>
      <c r="ED190" s="15">
        <f ca="1">IF(AND(DS190&lt;&gt;0,DX190&lt;&gt;0,DT190&lt;&gt;0,DY190&lt;&gt;0),EA190/DV190*$AB190,)</f>
        <v>0</v>
      </c>
      <c r="EE190" s="15">
        <f ca="1">IF(AND(DT190&lt;&gt;0,DY190&lt;&gt;0),EB190*DL190*DT190,)</f>
        <v>0</v>
      </c>
      <c r="EF190" s="15">
        <f ca="1">IF(AND(DS190&lt;&gt;0,DX190&lt;&gt;0,DT190&lt;&gt;0,DY190&lt;&gt;0),$AL190-EC190-ED190-EE190-EI190,)</f>
        <v>0</v>
      </c>
      <c r="EG190" s="15">
        <f ca="1">IF(OR(DS190=0,DX190=0,DT190=0,DY190=0),$AL190-EC190-ED190-EE190-EI190,)</f>
        <v>-349.02888513916423</v>
      </c>
      <c r="EH190" s="15">
        <f ca="1">SUM(EC190:EG190)</f>
        <v>-349.02888513916423</v>
      </c>
      <c r="EI190" s="15">
        <f ca="1">IF($V190&lt;&gt;0,IF($V190&gt;0,$W190/$V190,-$W190/$V190))*$AG190</f>
        <v>1127.2188851391643</v>
      </c>
      <c r="EJ190" s="15">
        <f ca="1">SUM(EH190:EI190)</f>
        <v>778.19</v>
      </c>
      <c r="EK190" s="16">
        <f ca="1">_xll.DBRW($B$3,$R$37,$R$38,$R$40,$R$41,$R$42,$Q190,EK$2,EK$4,EK$3)</f>
        <v>0.40870033185914345</v>
      </c>
      <c r="EL190" s="16">
        <f ca="1">_xll.DBRW($B$3,$R$37,$R$38,$R$40,$R$41,$R$42,$Q190,EL$2,EL$4,EL$3)</f>
        <v>0.37289317038653935</v>
      </c>
      <c r="EM190" s="17">
        <f ca="1">-(EK190-EL190)*100</f>
        <v>-3.5807161472604099</v>
      </c>
      <c r="EN190" s="14">
        <f ca="1">$AC190-$AH190-FH190</f>
        <v>-15384.408711061085</v>
      </c>
      <c r="EO190" s="15">
        <f ca="1">_xll.DBRW($B$3,$R$37,$R$38,$R$40,$R$41,$R$42,$Q190,EO$2,EO$4,EO$3)</f>
        <v>33.080985968561144</v>
      </c>
      <c r="EP190" s="15">
        <f ca="1">_xll.DBRW($B$3,$R$37,$R$38,$R$40,$R$41,$R$42,$Q190,EP$2,EP$4,EP$3)</f>
        <v>1</v>
      </c>
      <c r="EQ190" s="15">
        <f ca="1">_xll.DBRW($B$3,$R$37,$R$38,$R$40,$R$41,$R$42,$Q190,EQ$2,EQ$4,EQ$3)</f>
        <v>80.941911199529784</v>
      </c>
      <c r="ER190" s="15">
        <f ca="1">_xll.DBRW($B$3,$R$37,$R$38,$R$40,$R$41,$R$42,$Q190,ER$2,ER$4,ER$3)</f>
        <v>5308.08</v>
      </c>
      <c r="ES190" s="15">
        <f ca="1">_xll.DBRW($B$3,$R$37,$R$38,$R$40,$R$41,$R$42,$Q190,ES$2,ES$4,ES$3)</f>
        <v>5308.08</v>
      </c>
      <c r="ET190" s="15">
        <f ca="1">_xll.DBRW($B$3,$R$37,$R$38,$R$40,$R$41,$R$42,$Q190,ET$2,ET$4,ET$3)</f>
        <v>26.823222516777722</v>
      </c>
      <c r="EU190" s="15">
        <f ca="1">_xll.DBRW($B$3,$R$37,$R$38,$R$40,$R$41,$R$42,$Q190,EU$2,EU$4,EU$3)</f>
        <v>1</v>
      </c>
      <c r="EV190" s="15">
        <f ca="1">_xll.DBRW($B$3,$R$37,$R$38,$R$40,$R$41,$R$42,$Q190,EV$2,EV$4,EV$3)</f>
        <v>71.932726708222873</v>
      </c>
      <c r="EW190" s="15">
        <f ca="1">_xll.DBRW($B$3,$R$37,$R$38,$R$40,$R$41,$R$42,$Q190,EW$2,EW$4,EW$3)</f>
        <v>8374.2000000000007</v>
      </c>
      <c r="EX190" s="15">
        <f ca="1">_xll.DBRW($B$3,$R$37,$R$38,$R$40,$R$41,$R$42,$Q190,EX$2,EX$4,EX$3)</f>
        <v>8374.2000000000007</v>
      </c>
      <c r="EY190" s="15">
        <f ca="1">EO190-ET190</f>
        <v>6.257763451783422</v>
      </c>
      <c r="EZ190" s="15">
        <f ca="1">EP190-EU190</f>
        <v>0</v>
      </c>
      <c r="FA190" s="15">
        <f ca="1">EQ190-EV190</f>
        <v>9.009184491306911</v>
      </c>
      <c r="FB190" s="15">
        <f ca="1">IF(AND(ER190&lt;&gt;0,EW190&lt;&gt;0),-1*EY190*ER190,0)</f>
        <v>-33216.709023142546</v>
      </c>
      <c r="FC190" s="15">
        <f ca="1">IF(AND(ER190&lt;&gt;0,EW190&lt;&gt;0,ES190&lt;&gt;0,EX190&lt;&gt;0),EZ190/EU190*$AC190,)</f>
        <v>0</v>
      </c>
      <c r="FD190" s="15">
        <f ca="1">IF(AND(ES190&lt;&gt;0,EX190&lt;&gt;0),FA190*EK190*ES190,)</f>
        <v>19544.651482366458</v>
      </c>
      <c r="FE190" s="15">
        <f ca="1">IF(AND(ER190&lt;&gt;0,EW190&lt;&gt;0,ES190&lt;&gt;0,EX190&lt;&gt;0),$AM190-FB190-FC190-FD190-FH190,)</f>
        <v>-1712.3511702849937</v>
      </c>
      <c r="FF190" s="15">
        <f ca="1">IF(OR(ER190=0,EW190=0,ES190=0,EX190=0),$AM190-FB190-FC190-FD190-FH190,)</f>
        <v>0</v>
      </c>
      <c r="FG190" s="15">
        <f ca="1">SUM(FB190:FF190)</f>
        <v>-15384.408711061082</v>
      </c>
      <c r="FH190" s="15">
        <f ca="1">IF($V190&lt;&gt;0,IF($V190&gt;0,$W190/$V190,-$W190/$V190))*$AH190</f>
        <v>64410.918711061066</v>
      </c>
      <c r="FI190" s="15">
        <f ca="1">SUM(FG190:FH190)</f>
        <v>49026.50999999998</v>
      </c>
      <c r="FJ190" s="20"/>
      <c r="FK190" s="85">
        <f ca="1">BL190+CK190+DJ190+EI190+FH190</f>
        <v>128278.38658744501</v>
      </c>
      <c r="FL190" s="21"/>
      <c r="FM190" s="22"/>
      <c r="FN190" s="104">
        <f ca="1">_xll.DBRW($B$3,$R$37,$R$38,$R$40,$R$41,$R$42,$Q190,FN$2,FN$4,FN$3)</f>
        <v>105674.10000000003</v>
      </c>
      <c r="FO190" s="105">
        <f ca="1">IF(U190&lt;&gt;0,FN190/U190,0)</f>
        <v>0.24595612566192271</v>
      </c>
      <c r="FP190" s="104">
        <f ca="1">_xll.DBRW($B$3,$R$37,$R$38,$R$40,$R$41,$R$42,$Q190,FP$2,FP$4,FP$3)</f>
        <v>155028.18000000008</v>
      </c>
      <c r="FQ190" s="105">
        <f ca="1">IF(V190&lt;&gt;0,FP190/V190,0)</f>
        <v>0.25735985103332959</v>
      </c>
      <c r="FR190" s="86">
        <f ca="1">FN190-FP190</f>
        <v>-49354.080000000045</v>
      </c>
      <c r="FS190" s="103">
        <f ca="1">(FO190-FQ190)*100</f>
        <v>-1.1403725371406881</v>
      </c>
      <c r="FT190" s="23"/>
      <c r="FV190" s="37"/>
      <c r="FW190" s="37"/>
      <c r="FX190" s="37"/>
      <c r="FY190" s="37"/>
      <c r="FZ190" s="37"/>
      <c r="GA190" s="37"/>
      <c r="GB190" s="37"/>
      <c r="GC190" s="37"/>
      <c r="GD190" s="37"/>
      <c r="GE190" s="37"/>
      <c r="GF190" s="37"/>
      <c r="GG190" s="37"/>
      <c r="GH190" s="37"/>
    </row>
    <row r="191" spans="1:190" ht="15" hidden="1" customHeight="1" x14ac:dyDescent="0.25">
      <c r="A191">
        <f ca="1">IF(ROW()=ROW($A$60),0,1)</f>
        <v>1</v>
      </c>
      <c r="D191" s="30"/>
      <c r="E191" s="30"/>
      <c r="F191" s="30">
        <f ca="1">IF(A191&lt;&gt;0,IF((AO191+BN191+CM191+DL191+EK191)&lt;&gt;0,ROUND((1-(AO191+BN191+CM191+DL191+EK191))-FO191,5),"VERIF. ELIGIBILITE PMM"),"CHECK "&amp;D176)</f>
        <v>0</v>
      </c>
      <c r="G191" s="30"/>
      <c r="H191" s="30"/>
      <c r="I191" s="30"/>
      <c r="J191" s="30">
        <f ca="1">IF(A191&lt;&gt;0,IF((AP191+BO191+CN191+DM191+EL191)&lt;&gt;0,ROUND((1-(AP191+BO191+CN191+DM191+EL191))-FQ191,5),"VERIF. ELIGIBILITE PMM"),"CHECK "&amp;D177)</f>
        <v>0</v>
      </c>
      <c r="K191" s="30">
        <f ca="1">IF(A191&lt;&gt;0,ROUND(W191+AR191+BQ191+CP191+DO191+EN191+FK191-FR191,5),"CHECK ")</f>
        <v>0</v>
      </c>
      <c r="L191" s="4"/>
      <c r="M191" s="9"/>
      <c r="N191" s="10"/>
      <c r="O191" s="9"/>
      <c r="P191" s="11"/>
      <c r="Q191" s="130" t="s">
        <v>128</v>
      </c>
      <c r="R191" s="130"/>
      <c r="S191" s="12"/>
      <c r="T191" s="13"/>
      <c r="U191" s="84">
        <f ca="1">_xll.DBRW($B$3,$R$37,$R$38,$R$40,$R$41,$R$42,$Q191,U$2,U$4,U$3)</f>
        <v>3063745.3800000004</v>
      </c>
      <c r="V191" s="84">
        <f ca="1">_xll.DBRW($B$3,$R$37,$R$38,$R$40,$R$41,$R$42,$Q191,V$2,V$4,V$3)</f>
        <v>3226004.7433333327</v>
      </c>
      <c r="W191" s="85">
        <f ca="1">U191-V191</f>
        <v>-162259.36333333235</v>
      </c>
      <c r="X191" s="106">
        <f ca="1">IF(V191&lt;&gt;0,W191/V191,0)</f>
        <v>-5.0297310835840457E-2</v>
      </c>
      <c r="Y191" s="15">
        <f ca="1">_xll.DBRW($B$3,$R$37,$R$38,$R$40,$R$41,$R$42,$Q191,Y$2,Y$4,Y$3)</f>
        <v>-1336317.23</v>
      </c>
      <c r="Z191" s="15">
        <f ca="1">_xll.DBRW($B$3,$R$37,$R$38,$R$40,$R$41,$R$42,$Q191,Z$2,Z$4,Z$3)</f>
        <v>-178846.91999999998</v>
      </c>
      <c r="AA191" s="15">
        <f ca="1">_xll.DBRW($B$3,$R$37,$R$38,$R$40,$R$41,$R$42,$Q191,AA$2,AA$4,AA$3)</f>
        <v>-240286.85000000003</v>
      </c>
      <c r="AB191" s="15">
        <f ca="1">_xll.DBRW($B$3,$R$37,$R$38,$R$40,$R$41,$R$42,$Q191,AB$2,AB$4,AB$3)</f>
        <v>-242669.43000000005</v>
      </c>
      <c r="AC191" s="15">
        <f ca="1">_xll.DBRW($B$3,$R$37,$R$38,$R$40,$R$41,$R$42,$Q191,AC$2,AC$4,AC$3)</f>
        <v>-460612.60000000015</v>
      </c>
      <c r="AD191" s="15">
        <f ca="1">_xll.DBRW($B$3,$R$37,$R$38,$R$40,$R$41,$R$42,$Q191,AD$2,AD$4,AD$3)</f>
        <v>-1381872.0533333302</v>
      </c>
      <c r="AE191" s="15">
        <f ca="1">_xll.DBRW($B$3,$R$37,$R$38,$R$40,$R$41,$R$42,$Q191,AE$2,AE$4,AE$3)</f>
        <v>-190885.27666666661</v>
      </c>
      <c r="AF191" s="15">
        <f ca="1">_xll.DBRW($B$3,$R$37,$R$38,$R$40,$R$41,$R$42,$Q191,AF$2,AF$4,AF$3)</f>
        <v>-267110.910722784</v>
      </c>
      <c r="AG191" s="15">
        <f ca="1">_xll.DBRW($B$3,$R$37,$R$38,$R$40,$R$41,$R$42,$Q191,AG$2,AG$4,AG$3)</f>
        <v>-264603.43999999989</v>
      </c>
      <c r="AH191" s="15">
        <f ca="1">_xll.DBRW($B$3,$R$37,$R$38,$R$40,$R$41,$R$42,$Q191,AH$2,AH$4,AH$3)</f>
        <v>-470568.64333333308</v>
      </c>
      <c r="AI191" s="15">
        <f ca="1">Y191-AD191</f>
        <v>45554.82333333022</v>
      </c>
      <c r="AJ191" s="15">
        <f ca="1">Z191-AE191</f>
        <v>12038.35666666663</v>
      </c>
      <c r="AK191" s="15">
        <f ca="1">AA191-AF191</f>
        <v>26824.060722783965</v>
      </c>
      <c r="AL191" s="15">
        <f ca="1">AB191-AG191</f>
        <v>21934.009999999835</v>
      </c>
      <c r="AM191" s="15">
        <f ca="1">AC191-AH191</f>
        <v>9956.0433333329274</v>
      </c>
      <c r="AN191" s="20"/>
      <c r="AO191" s="16">
        <f ca="1">_xll.DBRW($B$3,$R$37,$R$38,$R$40,$R$41,$R$42,$Q191,AO$2,AO$4,AO$3)</f>
        <v>0.43617111223518207</v>
      </c>
      <c r="AP191" s="16">
        <f ca="1">_xll.DBRW($B$3,$R$37,$R$38,$R$40,$R$41,$R$42,$Q191,AP$2,AP$4,AP$3)</f>
        <v>0.42835400542699859</v>
      </c>
      <c r="AQ191" s="17">
        <f ca="1">-(AO191-AP191)*100</f>
        <v>-0.78171068081834827</v>
      </c>
      <c r="AR191" s="14">
        <f ca="1">$Y191-$AD191-BL191</f>
        <v>-23949.624868537387</v>
      </c>
      <c r="AS191" s="18">
        <f ca="1">_xll.DBRW($B$3,$R$37,$R$38,$R$40,$R$41,$R$42,$Q191,AS$2,AS$4,AS$3)</f>
        <v>36.182063859179053</v>
      </c>
      <c r="AT191" s="19">
        <f ca="1">_xll.DBRW($B$3,$R$37,$R$38,$R$40,$R$41,$R$42,$Q191,AT$2,AT$4,AT$3)</f>
        <v>7.7903389447972843E-2</v>
      </c>
      <c r="AU191" s="18">
        <f ca="1">_xll.DBRW($B$3,$R$37,$R$38,$R$40,$R$41,$R$42,$Q191,AU$2,AU$4,AU$3)</f>
        <v>6.4623844468021812</v>
      </c>
      <c r="AV191" s="15">
        <f ca="1">_xll.DBRW($B$3,$R$37,$R$38,$R$40,$R$41,$R$42,$Q191,AV$2,AV$4,AV$3)</f>
        <v>36933.14</v>
      </c>
      <c r="AW191" s="15">
        <f ca="1">_xll.DBRW($B$3,$R$37,$R$38,$R$40,$R$41,$R$42,$Q191,AW$2,AW$4,AW$3)</f>
        <v>474089</v>
      </c>
      <c r="AX191" s="18">
        <f ca="1">_xll.DBRW($B$3,$R$37,$R$38,$R$40,$R$41,$R$42,$Q191,AX$2,AX$4,AX$3)</f>
        <v>26.871077924266519</v>
      </c>
      <c r="AY191" s="19">
        <f ca="1">_xll.DBRW($B$3,$R$37,$R$38,$R$40,$R$41,$R$42,$Q191,AY$2,AY$4,AY$3)</f>
        <v>8.0772637888030963E-2</v>
      </c>
      <c r="AZ191" s="18">
        <f ca="1">_xll.DBRW($B$3,$R$37,$R$38,$R$40,$R$41,$R$42,$Q191,AZ$2,AZ$4,AZ$3)</f>
        <v>5.066948877189235</v>
      </c>
      <c r="BA191" s="15">
        <f ca="1">_xll.DBRW($B$3,$R$37,$R$38,$R$40,$R$41,$R$42,$Q191,BA$2,BA$4,BA$3)</f>
        <v>51426</v>
      </c>
      <c r="BB191" s="15">
        <f ca="1">_xll.DBRW($B$3,$R$37,$R$38,$R$40,$R$41,$R$42,$Q191,BB$2,BB$4,BB$3)</f>
        <v>636676</v>
      </c>
      <c r="BC191" s="18">
        <f ca="1">AS191-AX191</f>
        <v>9.3109859349125337</v>
      </c>
      <c r="BD191" s="18">
        <f ca="1">AT191-AY191</f>
        <v>-2.8692484400581197E-3</v>
      </c>
      <c r="BE191" s="18">
        <f ca="1">AU191-AZ191</f>
        <v>1.3954355696129461</v>
      </c>
      <c r="BF191" s="15">
        <f ca="1">IF(AND(AV191&lt;&gt;0,BA191&lt;&gt;0),-1*BC191*AV191,0)</f>
        <v>-343883.94707215548</v>
      </c>
      <c r="BG191" s="15">
        <f ca="1">IF(AND(AV191&lt;&gt;0,BA191&lt;&gt;0,AW191&lt;&gt;0,BB191&lt;&gt;0),BD191/AY191*$Y191,)</f>
        <v>47469.368685412839</v>
      </c>
      <c r="BH191" s="15">
        <f ca="1">IF(AND(AW191&lt;&gt;0,BB191&lt;&gt;0),BE191*AO191*AW191,)</f>
        <v>288553.64616250695</v>
      </c>
      <c r="BI191" s="15">
        <f ca="1">IF(AND(AV191&lt;&gt;0,BA191&lt;&gt;0,AW191&lt;&gt;0,BB191&lt;&gt;0),$AI191-BF191-BG191-BH191-BL191,)</f>
        <v>-16088.692644301715</v>
      </c>
      <c r="BJ191" s="15">
        <f ca="1">IF(OR(AV191=0,BA191=0,AW191=0,BB191=0),$AI191-BF191-BG191-BH191-BL191,)</f>
        <v>0</v>
      </c>
      <c r="BK191" s="15">
        <f ca="1">SUM(BF191:BJ191)</f>
        <v>-23949.624868537387</v>
      </c>
      <c r="BL191" s="15">
        <f ca="1">IF($V191&lt;&gt;0,IF($V191&gt;0,$W191/$V191,-$W191/$V191))*$AD191</f>
        <v>69504.448201867606</v>
      </c>
      <c r="BM191" s="15">
        <f ca="1">SUM(BK191:BL191)</f>
        <v>45554.82333333022</v>
      </c>
      <c r="BN191" s="16">
        <f ca="1">_xll.DBRW($B$3,$R$37,$R$38,$R$40,$R$41,$R$42,$Q191,BN$2,BN$4,BN$3)</f>
        <v>5.8375255713971903E-2</v>
      </c>
      <c r="BO191" s="16">
        <f ca="1">_xll.DBRW($B$3,$R$37,$R$38,$R$40,$R$41,$R$42,$Q191,BO$2,BO$4,BO$3)</f>
        <v>5.9170798512041455E-2</v>
      </c>
      <c r="BP191" s="17">
        <f ca="1">-(BN191-BO191)*100</f>
        <v>7.9554279806955119E-2</v>
      </c>
      <c r="BQ191" s="14">
        <f ca="1">$Z191-$AE191-CK191</f>
        <v>2437.3405721778963</v>
      </c>
      <c r="BR191" s="15">
        <f ca="1">_xll.DBRW($B$3,$R$37,$R$38,$R$40,$R$41,$R$42,$Q191,BR$2,BR$4,BR$3)</f>
        <v>0.37724334460407222</v>
      </c>
      <c r="BS191" s="15">
        <f ca="1">_xll.DBRW($B$3,$R$37,$R$38,$R$40,$R$41,$R$42,$Q191,BS$2,BS$4,BS$3)</f>
        <v>1</v>
      </c>
      <c r="BT191" s="15">
        <f ca="1">_xll.DBRW($B$3,$R$37,$R$38,$R$40,$R$41,$R$42,$Q191,BT$2,BT$4,BT$3)</f>
        <v>6.4623844468021812</v>
      </c>
      <c r="BU191" s="15">
        <f ca="1">_xll.DBRW($B$3,$R$37,$R$38,$R$40,$R$41,$R$42,$Q191,BU$2,BU$4,BU$3)</f>
        <v>474089</v>
      </c>
      <c r="BV191" s="15">
        <f ca="1">_xll.DBRW($B$3,$R$37,$R$38,$R$40,$R$41,$R$42,$Q191,BV$2,BV$4,BV$3)</f>
        <v>474089</v>
      </c>
      <c r="BW191" s="15">
        <f ca="1">_xll.DBRW($B$3,$R$37,$R$38,$R$40,$R$41,$R$42,$Q191,BW$2,BW$4,BW$3)</f>
        <v>0.29981541108297893</v>
      </c>
      <c r="BX191" s="15">
        <f ca="1">_xll.DBRW($B$3,$R$37,$R$38,$R$40,$R$41,$R$42,$Q191,BX$2,BX$4,BX$3)</f>
        <v>1</v>
      </c>
      <c r="BY191" s="15">
        <f ca="1">_xll.DBRW($B$3,$R$37,$R$38,$R$40,$R$41,$R$42,$Q191,BY$2,BY$4,BY$3)</f>
        <v>5.066948877189235</v>
      </c>
      <c r="BZ191" s="15">
        <f ca="1">_xll.DBRW($B$3,$R$37,$R$38,$R$40,$R$41,$R$42,$Q191,BZ$2,BZ$4,BZ$3)</f>
        <v>636676</v>
      </c>
      <c r="CA191" s="15">
        <f ca="1">_xll.DBRW($B$3,$R$37,$R$38,$R$40,$R$41,$R$42,$Q191,CA$2,CA$4,CA$3)</f>
        <v>636676</v>
      </c>
      <c r="CB191" s="15">
        <f ca="1">BR191-BW191</f>
        <v>7.7427933521093284E-2</v>
      </c>
      <c r="CC191" s="15">
        <f ca="1">BS191-BX191</f>
        <v>0</v>
      </c>
      <c r="CD191" s="15">
        <f ca="1">BT191-BY191</f>
        <v>1.3954355696129461</v>
      </c>
      <c r="CE191" s="15">
        <f ca="1">IF(AND(BU191&lt;&gt;0,BZ191&lt;&gt;0),-1*CB191*BU191,0)</f>
        <v>-36707.731575081591</v>
      </c>
      <c r="CF191" s="15">
        <f ca="1">IF(AND(BU191&lt;&gt;0,BZ191&lt;&gt;0,BV191&lt;&gt;0,CA191&lt;&gt;0),CC191/BX191*$Z191,)</f>
        <v>0</v>
      </c>
      <c r="CG191" s="15">
        <f ca="1">IF(AND(BV191&lt;&gt;0,CA191&lt;&gt;0),CD191*BN191*BV191,)</f>
        <v>38618.772333672721</v>
      </c>
      <c r="CH191" s="15">
        <f ca="1">IF(AND(BU191&lt;&gt;0,BZ191&lt;&gt;0,BV191&lt;&gt;0,CA191&lt;&gt;0),$AJ191-CE191-CF191-CG191-CK191,)</f>
        <v>526.29981358676559</v>
      </c>
      <c r="CI191" s="15">
        <f ca="1">IF(OR(BU191=0,BZ191=0,BV191=0,CA191=0),$AJ191-CE191-CF191-CG191-CK191,)</f>
        <v>0</v>
      </c>
      <c r="CJ191" s="15">
        <f ca="1">SUM(CE191:CI191)</f>
        <v>2437.3405721778963</v>
      </c>
      <c r="CK191" s="15">
        <f ca="1">IF($V191&lt;&gt;0,IF($V191&gt;0,$W191/$V191,-$W191/$V191))*$AE191</f>
        <v>9601.0160944887339</v>
      </c>
      <c r="CL191" s="15">
        <f ca="1">SUM(CJ191:CK191)</f>
        <v>12038.35666666663</v>
      </c>
      <c r="CM191" s="16">
        <f ca="1">_xll.DBRW($B$3,$R$37,$R$38,$R$40,$R$41,$R$42,$Q191,CM$2,CM$4,CM$3)</f>
        <v>7.8429118675651846E-2</v>
      </c>
      <c r="CN191" s="16">
        <f ca="1">_xll.DBRW($B$3,$R$37,$R$38,$R$40,$R$41,$R$42,$Q191,CN$2,CN$4,CN$3)</f>
        <v>8.2799292615666251E-2</v>
      </c>
      <c r="CO191" s="17">
        <f ca="1">-(CM191-CN191)*100</f>
        <v>0.43701739400144046</v>
      </c>
      <c r="CP191" s="14">
        <f ca="1">$AA191-$AF191-DJ191</f>
        <v>13389.100218515669</v>
      </c>
      <c r="CQ191" s="15">
        <f ca="1">_xll.DBRW($B$3,$R$37,$R$38,$R$40,$R$41,$R$42,$Q191,CQ$2,CQ$4,CQ$3)</f>
        <v>1.1520101351756276</v>
      </c>
      <c r="CR191" s="15">
        <f ca="1">_xll.DBRW($B$3,$R$37,$R$38,$R$40,$R$41,$R$42,$Q191,CR$2,CR$4,CR$3)</f>
        <v>0.43996064030171556</v>
      </c>
      <c r="CS191" s="15">
        <f ca="1">_xll.DBRW($B$3,$R$37,$R$38,$R$40,$R$41,$R$42,$Q191,CS$2,CS$4,CS$3)</f>
        <v>6.4623844468021812</v>
      </c>
      <c r="CT191" s="15">
        <f ca="1">_xll.DBRW($B$3,$R$37,$R$38,$R$40,$R$41,$R$42,$Q191,CT$2,CT$4,CT$3)</f>
        <v>208580.50000000003</v>
      </c>
      <c r="CU191" s="15">
        <f ca="1">_xll.DBRW($B$3,$R$37,$R$38,$R$40,$R$41,$R$42,$Q191,CU$2,CU$4,CU$3)</f>
        <v>474089</v>
      </c>
      <c r="CV191" s="15">
        <f ca="1">_xll.DBRW($B$3,$R$37,$R$38,$R$40,$R$41,$R$42,$Q191,CV$2,CV$4,CV$3)</f>
        <v>0.96189999999999998</v>
      </c>
      <c r="CW191" s="15">
        <f ca="1">_xll.DBRW($B$3,$R$37,$R$38,$R$40,$R$41,$R$42,$Q191,CW$2,CW$4,CW$3)</f>
        <v>0.43615737888659223</v>
      </c>
      <c r="CX191" s="15">
        <f ca="1">_xll.DBRW($B$3,$R$37,$R$38,$R$40,$R$41,$R$42,$Q191,CX$2,CX$4,CX$3)</f>
        <v>5.066948877189235</v>
      </c>
      <c r="CY191" s="15">
        <f ca="1">_xll.DBRW($B$3,$R$37,$R$38,$R$40,$R$41,$R$42,$Q191,CY$2,CY$4,CY$3)</f>
        <v>277690.93536</v>
      </c>
      <c r="CZ191" s="15">
        <f ca="1">_xll.DBRW($B$3,$R$37,$R$38,$R$40,$R$41,$R$42,$Q191,CZ$2,CZ$4,CZ$3)</f>
        <v>636676</v>
      </c>
      <c r="DA191" s="15">
        <f ca="1">CQ191-CV191</f>
        <v>0.19011013517562758</v>
      </c>
      <c r="DB191" s="15">
        <f ca="1">CR191-CW191</f>
        <v>3.8032614151233268E-3</v>
      </c>
      <c r="DC191" s="15">
        <f ca="1">CS191-CX191</f>
        <v>1.3954355696129461</v>
      </c>
      <c r="DD191" s="15">
        <f ca="1">IF(AND(CT191&lt;&gt;0,CY191&lt;&gt;0),-1*DA191*CT191,0)</f>
        <v>-39653.267049999995</v>
      </c>
      <c r="DE191" s="15">
        <f ca="1">IF(AND(CT191&lt;&gt;0,CY191&lt;&gt;0,CU191&lt;&gt;0,CZ191&lt;&gt;0),DB191/CW191*$AA191,)</f>
        <v>-2095.2842927922775</v>
      </c>
      <c r="DF191" s="15">
        <f ca="1">IF(AND(CU191&lt;&gt;0,CZ191&lt;&gt;0),DC191*CM191*CU191,)</f>
        <v>51885.61902505991</v>
      </c>
      <c r="DG191" s="15">
        <f ca="1">IF(AND(CT191&lt;&gt;0,CY191&lt;&gt;0,CU191&lt;&gt;0,CZ191&lt;&gt;0),$AK191-DD191-DE191-DF191-DJ191,)</f>
        <v>3252.0325362480289</v>
      </c>
      <c r="DH191" s="15">
        <f ca="1">IF(OR(CT191=0,CY191=0,CU191=0,CZ191=0),$AK191-DD191-DE191-DF191-DJ191,)</f>
        <v>0</v>
      </c>
      <c r="DI191" s="15">
        <f ca="1">SUM(DD191:DH191)</f>
        <v>13389.100218515669</v>
      </c>
      <c r="DJ191" s="15">
        <f ca="1">IF($V191&lt;&gt;0,IF($V191&gt;0,$W191/$V191,-$W191/$V191))*$AF191</f>
        <v>13434.960504268296</v>
      </c>
      <c r="DK191" s="15">
        <f ca="1">SUM(DI191:DJ191)</f>
        <v>26824.060722783965</v>
      </c>
      <c r="DL191" s="16">
        <f ca="1">_xll.DBRW($B$3,$R$37,$R$38,$R$40,$R$41,$R$42,$Q191,DL$2,DL$4,DL$3)</f>
        <v>7.9206787738999418E-2</v>
      </c>
      <c r="DM191" s="16">
        <f ca="1">_xll.DBRW($B$3,$R$37,$R$38,$R$40,$R$41,$R$42,$Q191,DM$2,DM$4,DM$3)</f>
        <v>8.2022024470612895E-2</v>
      </c>
      <c r="DN191" s="17">
        <f ca="1">-(DL191-DM191)*100</f>
        <v>0.28152367316134769</v>
      </c>
      <c r="DO191" s="14">
        <f ca="1">$AB191-$AG191-EI191</f>
        <v>8625.1685300871795</v>
      </c>
      <c r="DP191" s="15">
        <f ca="1">_xll.DBRW($B$3,$R$37,$R$38,$R$40,$R$41,$R$42,$Q191,DP$2,DP$4,DP$3)</f>
        <v>0.61417417713830169</v>
      </c>
      <c r="DQ191" s="15">
        <f ca="1">_xll.DBRW($B$3,$R$37,$R$38,$R$40,$R$41,$R$42,$Q191,DQ$2,DQ$4,DQ$3)</f>
        <v>0.83341946343408091</v>
      </c>
      <c r="DR191" s="15">
        <f ca="1">_xll.DBRW($B$3,$R$37,$R$38,$R$40,$R$41,$R$42,$Q191,DR$2,DR$4,DR$3)</f>
        <v>6.4623844468021812</v>
      </c>
      <c r="DS191" s="15">
        <f ca="1">_xll.DBRW($B$3,$R$37,$R$38,$R$40,$R$41,$R$42,$Q191,DS$2,DS$4,DS$3)</f>
        <v>395115</v>
      </c>
      <c r="DT191" s="15">
        <f ca="1">_xll.DBRW($B$3,$R$37,$R$38,$R$40,$R$41,$R$42,$Q191,DT$2,DT$4,DT$3)</f>
        <v>474089</v>
      </c>
      <c r="DU191" s="15">
        <f ca="1">_xll.DBRW($B$3,$R$37,$R$38,$R$40,$R$41,$R$42,$Q191,DU$2,DU$4,DU$3)</f>
        <v>0.50885276923076916</v>
      </c>
      <c r="DV191" s="15">
        <f ca="1">_xll.DBRW($B$3,$R$37,$R$38,$R$40,$R$41,$R$42,$Q191,DV$2,DV$4,DV$3)</f>
        <v>0.81674195352110024</v>
      </c>
      <c r="DW191" s="15">
        <f ca="1">_xll.DBRW($B$3,$R$37,$R$38,$R$40,$R$41,$R$42,$Q191,DW$2,DW$4,DW$3)</f>
        <v>5.066948877189235</v>
      </c>
      <c r="DX191" s="15">
        <f ca="1">_xll.DBRW($B$3,$R$37,$R$38,$R$40,$R$41,$R$42,$Q191,DX$2,DX$4,DX$3)</f>
        <v>520000</v>
      </c>
      <c r="DY191" s="15">
        <f ca="1">_xll.DBRW($B$3,$R$37,$R$38,$R$40,$R$41,$R$42,$Q191,DY$2,DY$4,DY$3)</f>
        <v>636676</v>
      </c>
      <c r="DZ191" s="15">
        <f ca="1">DP191-DU191</f>
        <v>0.10532140790753253</v>
      </c>
      <c r="EA191" s="15">
        <f ca="1">DQ191-DV191</f>
        <v>1.667750991298067E-2</v>
      </c>
      <c r="EB191" s="15">
        <f ca="1">DR191-DW191</f>
        <v>1.3954355696129461</v>
      </c>
      <c r="EC191" s="15">
        <f ca="1">IF(AND(DS191&lt;&gt;0,DX191&lt;&gt;0),-1*DZ191*DS191,0)</f>
        <v>-41614.068085384715</v>
      </c>
      <c r="ED191" s="15">
        <f ca="1">IF(AND(DS191&lt;&gt;0,DX191&lt;&gt;0,DT191&lt;&gt;0,DY191&lt;&gt;0),EA191/DV191*$AB191,)</f>
        <v>-4955.202566679237</v>
      </c>
      <c r="EE191" s="15">
        <f ca="1">IF(AND(DT191&lt;&gt;0,DY191&lt;&gt;0),EB191*DL191*DT191,)</f>
        <v>52400.094279018798</v>
      </c>
      <c r="EF191" s="15">
        <f ca="1">IF(AND(DS191&lt;&gt;0,DX191&lt;&gt;0,DT191&lt;&gt;0,DY191&lt;&gt;0),$AL191-EC191-ED191-EE191-EI191,)</f>
        <v>2794.3449031323289</v>
      </c>
      <c r="EG191" s="15">
        <f ca="1">IF(OR(DS191=0,DX191=0,DT191=0,DY191=0),$AL191-EC191-ED191-EE191-EI191,)</f>
        <v>0</v>
      </c>
      <c r="EH191" s="15">
        <f ca="1">SUM(EC191:EG191)</f>
        <v>8625.1685300871723</v>
      </c>
      <c r="EI191" s="15">
        <f ca="1">IF($V191&lt;&gt;0,IF($V191&gt;0,$W191/$V191,-$W191/$V191))*$AG191</f>
        <v>13308.841469912655</v>
      </c>
      <c r="EJ191" s="15">
        <f ca="1">SUM(EH191:EI191)</f>
        <v>21934.009999999827</v>
      </c>
      <c r="EK191" s="16">
        <f ca="1">_xll.DBRW($B$3,$R$37,$R$38,$R$40,$R$41,$R$42,$Q191,EK$2,EK$4,EK$3)</f>
        <v>0.15034297660858489</v>
      </c>
      <c r="EL191" s="16">
        <f ca="1">_xll.DBRW($B$3,$R$37,$R$38,$R$40,$R$41,$R$42,$Q191,EL$2,EL$4,EL$3)</f>
        <v>0.14586731290639982</v>
      </c>
      <c r="EM191" s="17">
        <f ca="1">-(EK191-EL191)*100</f>
        <v>-0.44756637021850787</v>
      </c>
      <c r="EN191" s="14">
        <f ca="1">$AC191-$AH191-FH191</f>
        <v>-13712.293990003469</v>
      </c>
      <c r="EO191" s="15">
        <f ca="1">_xll.DBRW($B$3,$R$37,$R$38,$R$40,$R$41,$R$42,$Q191,EO$2,EO$4,EO$3)</f>
        <v>0.97157411372126323</v>
      </c>
      <c r="EP191" s="15">
        <f ca="1">_xll.DBRW($B$3,$R$37,$R$38,$R$40,$R$41,$R$42,$Q191,EP$2,EP$4,EP$3)</f>
        <v>1</v>
      </c>
      <c r="EQ191" s="15">
        <f ca="1">_xll.DBRW($B$3,$R$37,$R$38,$R$40,$R$41,$R$42,$Q191,EQ$2,EQ$4,EQ$3)</f>
        <v>6.4623844468021812</v>
      </c>
      <c r="ER191" s="15">
        <f ca="1">_xll.DBRW($B$3,$R$37,$R$38,$R$40,$R$41,$R$42,$Q191,ER$2,ER$4,ER$3)</f>
        <v>474089</v>
      </c>
      <c r="ES191" s="15">
        <f ca="1">_xll.DBRW($B$3,$R$37,$R$38,$R$40,$R$41,$R$42,$Q191,ES$2,ES$4,ES$3)</f>
        <v>474089</v>
      </c>
      <c r="ET191" s="15">
        <f ca="1">_xll.DBRW($B$3,$R$37,$R$38,$R$40,$R$41,$R$42,$Q191,ET$2,ET$4,ET$3)</f>
        <v>0.73910221734969339</v>
      </c>
      <c r="EU191" s="15">
        <f ca="1">_xll.DBRW($B$3,$R$37,$R$38,$R$40,$R$41,$R$42,$Q191,EU$2,EU$4,EU$3)</f>
        <v>1</v>
      </c>
      <c r="EV191" s="15">
        <f ca="1">_xll.DBRW($B$3,$R$37,$R$38,$R$40,$R$41,$R$42,$Q191,EV$2,EV$4,EV$3)</f>
        <v>5.066948877189235</v>
      </c>
      <c r="EW191" s="15">
        <f ca="1">_xll.DBRW($B$3,$R$37,$R$38,$R$40,$R$41,$R$42,$Q191,EW$2,EW$4,EW$3)</f>
        <v>636676</v>
      </c>
      <c r="EX191" s="15">
        <f ca="1">_xll.DBRW($B$3,$R$37,$R$38,$R$40,$R$41,$R$42,$Q191,EX$2,EX$4,EX$3)</f>
        <v>636676</v>
      </c>
      <c r="EY191" s="15">
        <f ca="1">EO191-ET191</f>
        <v>0.23247189637156984</v>
      </c>
      <c r="EZ191" s="15">
        <f ca="1">EP191-EU191</f>
        <v>0</v>
      </c>
      <c r="FA191" s="15">
        <f ca="1">EQ191-EV191</f>
        <v>1.3954355696129461</v>
      </c>
      <c r="FB191" s="15">
        <f ca="1">IF(AND(ER191&lt;&gt;0,EW191&lt;&gt;0),-1*EY191*ER191,0)</f>
        <v>-110212.36887890118</v>
      </c>
      <c r="FC191" s="15">
        <f ca="1">IF(AND(ER191&lt;&gt;0,EW191&lt;&gt;0,ES191&lt;&gt;0,EX191&lt;&gt;0),EZ191/EU191*$AC191,)</f>
        <v>0</v>
      </c>
      <c r="FD191" s="15">
        <f ca="1">IF(AND(ES191&lt;&gt;0,EX191&lt;&gt;0),FA191*EK191*ES191,)</f>
        <v>99460.997893735388</v>
      </c>
      <c r="FE191" s="15">
        <f ca="1">IF(AND(ER191&lt;&gt;0,EW191&lt;&gt;0,ES191&lt;&gt;0,EX191&lt;&gt;0),$AM191-FB191-FC191-FD191-FH191,)</f>
        <v>-2960.9230048376776</v>
      </c>
      <c r="FF191" s="15">
        <f ca="1">IF(OR(ER191=0,EW191=0,ES191=0,EX191=0),$AM191-FB191-FC191-FD191-FH191,)</f>
        <v>0</v>
      </c>
      <c r="FG191" s="15">
        <f ca="1">SUM(FB191:FF191)</f>
        <v>-13712.293990003469</v>
      </c>
      <c r="FH191" s="15">
        <f ca="1">IF($V191&lt;&gt;0,IF($V191&gt;0,$W191/$V191,-$W191/$V191))*$AH191</f>
        <v>23668.337323336396</v>
      </c>
      <c r="FI191" s="15">
        <f ca="1">SUM(FG191:FH191)</f>
        <v>9956.0433333329274</v>
      </c>
      <c r="FJ191" s="20"/>
      <c r="FK191" s="85">
        <f ca="1">BL191+CK191+DJ191+EI191+FH191</f>
        <v>129517.60359387369</v>
      </c>
      <c r="FL191" s="21"/>
      <c r="FM191" s="22"/>
      <c r="FN191" s="104">
        <f ca="1">_xll.DBRW($B$3,$R$37,$R$38,$R$40,$R$41,$R$42,$Q191,FN$2,FN$4,FN$3)</f>
        <v>605012.34999999963</v>
      </c>
      <c r="FO191" s="105">
        <f ca="1">IF(U191&lt;&gt;0,FN191/U191,0)</f>
        <v>0.19747474902760997</v>
      </c>
      <c r="FP191" s="104">
        <f ca="1">_xll.DBRW($B$3,$R$37,$R$38,$R$40,$R$41,$R$42,$Q191,FP$2,FP$4,FP$3)</f>
        <v>650964.41927721864</v>
      </c>
      <c r="FQ191" s="105">
        <f ca="1">IF(V191&lt;&gt;0,FP191/V191,0)</f>
        <v>0.20178656606828074</v>
      </c>
      <c r="FR191" s="86">
        <f ca="1">FN191-FP191</f>
        <v>-45952.069277219009</v>
      </c>
      <c r="FS191" s="103">
        <f ca="1">(FO191-FQ191)*100</f>
        <v>-0.43118170406707679</v>
      </c>
      <c r="FT191" s="23"/>
      <c r="FV191" s="37"/>
      <c r="FW191" s="37"/>
      <c r="FX191" s="37"/>
      <c r="FY191" s="37"/>
      <c r="FZ191" s="37"/>
      <c r="GA191" s="37"/>
      <c r="GB191" s="37"/>
      <c r="GC191" s="37"/>
      <c r="GD191" s="37"/>
      <c r="GE191" s="37"/>
      <c r="GF191" s="37"/>
      <c r="GG191" s="37"/>
      <c r="GH191" s="37"/>
    </row>
    <row r="192" spans="1:190" ht="15" hidden="1" customHeight="1" x14ac:dyDescent="0.25">
      <c r="A192">
        <f ca="1">IF(ROW()=ROW($A$60),0,1)</f>
        <v>1</v>
      </c>
      <c r="D192" s="30"/>
      <c r="E192" s="30"/>
      <c r="F192" s="30">
        <f ca="1">IF(A192&lt;&gt;0,IF((AO192+BN192+CM192+DL192+EK192)&lt;&gt;0,ROUND((1-(AO192+BN192+CM192+DL192+EK192))-FO192,5),"VERIF. ELIGIBILITE PMM"),"CHECK "&amp;D177)</f>
        <v>-2.2899999999999999E-3</v>
      </c>
      <c r="G192" s="30"/>
      <c r="H192" s="30"/>
      <c r="I192" s="30"/>
      <c r="J192" s="30">
        <f ca="1">IF(A192&lt;&gt;0,IF((AP192+BO192+CN192+DM192+EL192)&lt;&gt;0,ROUND((1-(AP192+BO192+CN192+DM192+EL192))-FQ192,5),"VERIF. ELIGIBILITE PMM"),"CHECK "&amp;D178)</f>
        <v>-1.3999999999999999E-4</v>
      </c>
      <c r="K192" s="30">
        <f ca="1">IF(A192&lt;&gt;0,ROUND(W192+AR192+BQ192+CP192+DO192+EN192+FK192-FR192,5),"CHECK ")</f>
        <v>-61020.49</v>
      </c>
      <c r="L192" s="4"/>
      <c r="M192" s="9"/>
      <c r="N192" s="10"/>
      <c r="O192" s="9"/>
      <c r="P192" s="11"/>
      <c r="Q192" s="130" t="s">
        <v>178</v>
      </c>
      <c r="R192" s="130"/>
      <c r="S192" s="12"/>
      <c r="T192" s="13"/>
      <c r="U192" s="84">
        <f ca="1">_xll.DBRW($B$3,$R$37,$R$38,$R$40,$R$41,$R$42,$Q192,U$2,U$4,U$3)</f>
        <v>28309067.750000004</v>
      </c>
      <c r="V192" s="84">
        <f ca="1">_xll.DBRW($B$3,$R$37,$R$38,$R$40,$R$41,$R$42,$Q192,V$2,V$4,V$3)</f>
        <v>28467537.295000002</v>
      </c>
      <c r="W192" s="85">
        <f ca="1">U192-V192</f>
        <v>-158469.54499999806</v>
      </c>
      <c r="X192" s="106">
        <f ca="1">IF(V192&lt;&gt;0,W192/V192,0)</f>
        <v>-5.5666755911418942E-3</v>
      </c>
      <c r="Y192" s="15">
        <f ca="1">_xll.DBRW($B$3,$R$37,$R$38,$R$40,$R$41,$R$42,$Q192,Y$2,Y$4,Y$3)</f>
        <v>-10559884.060000001</v>
      </c>
      <c r="Z192" s="15">
        <f ca="1">_xll.DBRW($B$3,$R$37,$R$38,$R$40,$R$41,$R$42,$Q192,Z$2,Z$4,Z$3)</f>
        <v>-4916203.0199999986</v>
      </c>
      <c r="AA192" s="15">
        <f ca="1">_xll.DBRW($B$3,$R$37,$R$38,$R$40,$R$41,$R$42,$Q192,AA$2,AA$4,AA$3)</f>
        <v>-1619260.25</v>
      </c>
      <c r="AB192" s="15">
        <f ca="1">_xll.DBRW($B$3,$R$37,$R$38,$R$40,$R$41,$R$42,$Q192,AB$2,AB$4,AB$3)</f>
        <v>24539.260000000002</v>
      </c>
      <c r="AC192" s="15">
        <f ca="1">_xll.DBRW($B$3,$R$37,$R$38,$R$40,$R$41,$R$42,$Q192,AC$2,AC$4,AC$3)</f>
        <v>-6473139.9899999984</v>
      </c>
      <c r="AD192" s="15">
        <f ca="1">_xll.DBRW($B$3,$R$37,$R$38,$R$40,$R$41,$R$42,$Q192,AD$2,AD$4,AD$3)</f>
        <v>-10833411.333309999</v>
      </c>
      <c r="AE192" s="15">
        <f ca="1">_xll.DBRW($B$3,$R$37,$R$38,$R$40,$R$41,$R$42,$Q192,AE$2,AE$4,AE$3)</f>
        <v>-5703913</v>
      </c>
      <c r="AF192" s="15">
        <f ca="1">_xll.DBRW($B$3,$R$37,$R$38,$R$40,$R$41,$R$42,$Q192,AF$2,AF$4,AF$3)</f>
        <v>-1629669.4950611671</v>
      </c>
      <c r="AG192" s="15">
        <f ca="1">_xll.DBRW($B$3,$R$37,$R$38,$R$40,$R$41,$R$42,$Q192,AG$2,AG$4,AG$3)</f>
        <v>34530</v>
      </c>
      <c r="AH192" s="15">
        <f ca="1">_xll.DBRW($B$3,$R$37,$R$38,$R$40,$R$41,$R$42,$Q192,AH$2,AH$4,AH$3)</f>
        <v>-7716233</v>
      </c>
      <c r="AI192" s="15">
        <f ca="1">Y192-AD192</f>
        <v>273527.27330999821</v>
      </c>
      <c r="AJ192" s="15">
        <f ca="1">Z192-AE192</f>
        <v>787709.98000000138</v>
      </c>
      <c r="AK192" s="15">
        <f ca="1">AA192-AF192</f>
        <v>10409.24506116705</v>
      </c>
      <c r="AL192" s="15">
        <f ca="1">AB192-AG192</f>
        <v>-9990.739999999998</v>
      </c>
      <c r="AM192" s="15">
        <f ca="1">AC192-AH192</f>
        <v>1243093.0100000016</v>
      </c>
      <c r="AN192" s="20"/>
      <c r="AO192" s="16">
        <f ca="1">_xll.DBRW($B$3,$R$37,$R$38,$R$40,$R$41,$R$42,$Q192,AO$2,AO$4,AO$3)</f>
        <v>0.37302125782647849</v>
      </c>
      <c r="AP192" s="16">
        <f ca="1">_xll.DBRW($B$3,$R$37,$R$38,$R$40,$R$41,$R$42,$Q192,AP$2,AP$4,AP$3)</f>
        <v>0.38055316204724055</v>
      </c>
      <c r="AQ192" s="17">
        <f ca="1">-(AO192-AP192)*100</f>
        <v>0.75319042207620535</v>
      </c>
      <c r="AR192" s="14">
        <f ca="1">$Y192-$AD192-BL192</f>
        <v>213221.18687206149</v>
      </c>
      <c r="AS192" s="18">
        <f ca="1">_xll.DBRW($B$3,$R$37,$R$38,$R$40,$R$41,$R$42,$Q192,AS$2,AS$4,AS$3)</f>
        <v>0</v>
      </c>
      <c r="AT192" s="19">
        <f ca="1">_xll.DBRW($B$3,$R$37,$R$38,$R$40,$R$41,$R$42,$Q192,AT$2,AT$4,AT$3)</f>
        <v>0</v>
      </c>
      <c r="AU192" s="18">
        <f ca="1">_xll.DBRW($B$3,$R$37,$R$38,$R$40,$R$41,$R$42,$Q192,AU$2,AU$4,AU$3)</f>
        <v>0</v>
      </c>
      <c r="AV192" s="15">
        <f ca="1">_xll.DBRW($B$3,$R$37,$R$38,$R$40,$R$41,$R$42,$Q192,AV$2,AV$4,AV$3)</f>
        <v>0</v>
      </c>
      <c r="AW192" s="15">
        <f ca="1">_xll.DBRW($B$3,$R$37,$R$38,$R$40,$R$41,$R$42,$Q192,AW$2,AW$4,AW$3)</f>
        <v>0</v>
      </c>
      <c r="AX192" s="18">
        <f ca="1">_xll.DBRW($B$3,$R$37,$R$38,$R$40,$R$41,$R$42,$Q192,AX$2,AX$4,AX$3)</f>
        <v>38.116109041697591</v>
      </c>
      <c r="AY192" s="19">
        <f ca="1">_xll.DBRW($B$3,$R$37,$R$38,$R$40,$R$41,$R$42,$Q192,AY$2,AY$4,AY$3)</f>
        <v>8.2227364622280558E-2</v>
      </c>
      <c r="AZ192" s="18">
        <f ca="1">_xll.DBRW($B$3,$R$37,$R$38,$R$40,$R$41,$R$42,$Q192,AZ$2,AZ$4,AZ$3)</f>
        <v>8.2358721690642671</v>
      </c>
      <c r="BA192" s="15">
        <f ca="1">_xll.DBRW($B$3,$R$37,$R$38,$R$40,$R$41,$R$42,$Q192,BA$2,BA$4,BA$3)</f>
        <v>284221.33333333302</v>
      </c>
      <c r="BB192" s="15">
        <f ca="1">_xll.DBRW($B$3,$R$37,$R$38,$R$40,$R$41,$R$42,$Q192,BB$2,BB$4,BB$3)</f>
        <v>3456529.76523</v>
      </c>
      <c r="BC192" s="18">
        <f ca="1">AS192-AX192</f>
        <v>-38.116109041697591</v>
      </c>
      <c r="BD192" s="18">
        <f ca="1">AT192-AY192</f>
        <v>-8.2227364622280558E-2</v>
      </c>
      <c r="BE192" s="18">
        <f ca="1">AU192-AZ192</f>
        <v>-8.2358721690642671</v>
      </c>
      <c r="BF192" s="15">
        <f ca="1">IF(AND(AV192&lt;&gt;0,BA192&lt;&gt;0),-1*BC192*AV192,0)</f>
        <v>0</v>
      </c>
      <c r="BG192" s="15">
        <f ca="1">IF(AND(AV192&lt;&gt;0,BA192&lt;&gt;0,AW192&lt;&gt;0,BB192&lt;&gt;0),BD192/AY192*$Y192,)</f>
        <v>0</v>
      </c>
      <c r="BH192" s="15">
        <f ca="1">IF(AND(AW192&lt;&gt;0,BB192&lt;&gt;0),BE192*AO192*AW192,)</f>
        <v>0</v>
      </c>
      <c r="BI192" s="15">
        <f ca="1">IF(AND(AV192&lt;&gt;0,BA192&lt;&gt;0,AW192&lt;&gt;0,BB192&lt;&gt;0),$AI192-BF192-BG192-BH192-BL192,)</f>
        <v>0</v>
      </c>
      <c r="BJ192" s="15">
        <f ca="1">IF(OR(AV192=0,BA192=0,AW192=0,BB192=0),$AI192-BF192-BG192-BH192-BL192,)</f>
        <v>213221.18687206149</v>
      </c>
      <c r="BK192" s="15">
        <f ca="1">SUM(BF192:BJ192)</f>
        <v>213221.18687206149</v>
      </c>
      <c r="BL192" s="15">
        <f ca="1">IF($V192&lt;&gt;0,IF($V192&gt;0,$W192/$V192,-$W192/$V192))*$AD192</f>
        <v>60306.086437936734</v>
      </c>
      <c r="BM192" s="15">
        <f ca="1">SUM(BK192:BL192)</f>
        <v>273527.27330999821</v>
      </c>
      <c r="BN192" s="16">
        <f ca="1">_xll.DBRW($B$3,$R$37,$R$38,$R$40,$R$41,$R$42,$Q192,BN$2,BN$4,BN$3)</f>
        <v>0.17366177732927993</v>
      </c>
      <c r="BO192" s="16">
        <f ca="1">_xll.DBRW($B$3,$R$37,$R$38,$R$40,$R$41,$R$42,$Q192,BO$2,BO$4,BO$3)</f>
        <v>0.20036552304796057</v>
      </c>
      <c r="BP192" s="17">
        <f ca="1">-(BN192-BO192)*100</f>
        <v>2.6703745718680643</v>
      </c>
      <c r="BQ192" s="14">
        <f ca="1">$Z192-$AE192-CK192</f>
        <v>755958.14672890445</v>
      </c>
      <c r="BR192" s="15">
        <f ca="1">_xll.DBRW($B$3,$R$37,$R$38,$R$40,$R$41,$R$42,$Q192,BR$2,BR$4,BR$3)</f>
        <v>0</v>
      </c>
      <c r="BS192" s="15">
        <f ca="1">_xll.DBRW($B$3,$R$37,$R$38,$R$40,$R$41,$R$42,$Q192,BS$2,BS$4,BS$3)</f>
        <v>0</v>
      </c>
      <c r="BT192" s="15">
        <f ca="1">_xll.DBRW($B$3,$R$37,$R$38,$R$40,$R$41,$R$42,$Q192,BT$2,BT$4,BT$3)</f>
        <v>0</v>
      </c>
      <c r="BU192" s="15">
        <f ca="1">_xll.DBRW($B$3,$R$37,$R$38,$R$40,$R$41,$R$42,$Q192,BU$2,BU$4,BU$3)</f>
        <v>0</v>
      </c>
      <c r="BV192" s="15">
        <f ca="1">_xll.DBRW($B$3,$R$37,$R$38,$R$40,$R$41,$R$42,$Q192,BV$2,BV$4,BV$3)</f>
        <v>0</v>
      </c>
      <c r="BW192" s="15">
        <f ca="1">_xll.DBRW($B$3,$R$37,$R$38,$R$40,$R$41,$R$42,$Q192,BW$2,BW$4,BW$3)</f>
        <v>1.6501848349107033</v>
      </c>
      <c r="BX192" s="15">
        <f ca="1">_xll.DBRW($B$3,$R$37,$R$38,$R$40,$R$41,$R$42,$Q192,BX$2,BX$4,BX$3)</f>
        <v>1</v>
      </c>
      <c r="BY192" s="15">
        <f ca="1">_xll.DBRW($B$3,$R$37,$R$38,$R$40,$R$41,$R$42,$Q192,BY$2,BY$4,BY$3)</f>
        <v>8.2358721690642671</v>
      </c>
      <c r="BZ192" s="15">
        <f ca="1">_xll.DBRW($B$3,$R$37,$R$38,$R$40,$R$41,$R$42,$Q192,BZ$2,BZ$4,BZ$3)</f>
        <v>3456529.76523</v>
      </c>
      <c r="CA192" s="15">
        <f ca="1">_xll.DBRW($B$3,$R$37,$R$38,$R$40,$R$41,$R$42,$Q192,CA$2,CA$4,CA$3)</f>
        <v>3456529.76523</v>
      </c>
      <c r="CB192" s="15">
        <f ca="1">BR192-BW192</f>
        <v>-1.6501848349107033</v>
      </c>
      <c r="CC192" s="15">
        <f ca="1">BS192-BX192</f>
        <v>-1</v>
      </c>
      <c r="CD192" s="15">
        <f ca="1">BT192-BY192</f>
        <v>-8.2358721690642671</v>
      </c>
      <c r="CE192" s="15">
        <f ca="1">IF(AND(BU192&lt;&gt;0,BZ192&lt;&gt;0),-1*CB192*BU192,0)</f>
        <v>0</v>
      </c>
      <c r="CF192" s="15">
        <f ca="1">IF(AND(BU192&lt;&gt;0,BZ192&lt;&gt;0,BV192&lt;&gt;0,CA192&lt;&gt;0),CC192/BX192*$Z192,)</f>
        <v>0</v>
      </c>
      <c r="CG192" s="15">
        <f ca="1">IF(AND(BV192&lt;&gt;0,CA192&lt;&gt;0),CD192*BN192*BV192,)</f>
        <v>0</v>
      </c>
      <c r="CH192" s="15">
        <f ca="1">IF(AND(BU192&lt;&gt;0,BZ192&lt;&gt;0,BV192&lt;&gt;0,CA192&lt;&gt;0),$AJ192-CE192-CF192-CG192-CK192,)</f>
        <v>0</v>
      </c>
      <c r="CI192" s="15">
        <f ca="1">IF(OR(BU192=0,BZ192=0,BV192=0,CA192=0),$AJ192-CE192-CF192-CG192-CK192,)</f>
        <v>755958.14672890445</v>
      </c>
      <c r="CJ192" s="15">
        <f ca="1">SUM(CE192:CI192)</f>
        <v>755958.14672890445</v>
      </c>
      <c r="CK192" s="15">
        <f ca="1">IF($V192&lt;&gt;0,IF($V192&gt;0,$W192/$V192,-$W192/$V192))*$AE192</f>
        <v>31751.833271096933</v>
      </c>
      <c r="CL192" s="15">
        <f ca="1">SUM(CJ192:CK192)</f>
        <v>787709.98000000138</v>
      </c>
      <c r="CM192" s="16">
        <f ca="1">_xll.DBRW($B$3,$R$37,$R$38,$R$40,$R$41,$R$42,$Q192,CM$2,CM$4,CM$3)</f>
        <v>5.7199349137874715E-2</v>
      </c>
      <c r="CN192" s="16">
        <f ca="1">_xll.DBRW($B$3,$R$37,$R$38,$R$40,$R$41,$R$42,$Q192,CN$2,CN$4,CN$3)</f>
        <v>5.7246592080425582E-2</v>
      </c>
      <c r="CO192" s="17">
        <f ca="1">-(CM192-CN192)*100</f>
        <v>4.724294255086664E-3</v>
      </c>
      <c r="CP192" s="14">
        <f ca="1">$AA192-$AF192-DJ192</f>
        <v>1337.4036613815151</v>
      </c>
      <c r="CQ192" s="15">
        <f ca="1">_xll.DBRW($B$3,$R$37,$R$38,$R$40,$R$41,$R$42,$Q192,CQ$2,CQ$4,CQ$3)</f>
        <v>0</v>
      </c>
      <c r="CR192" s="15">
        <f ca="1">_xll.DBRW($B$3,$R$37,$R$38,$R$40,$R$41,$R$42,$Q192,CR$2,CR$4,CR$3)</f>
        <v>0</v>
      </c>
      <c r="CS192" s="15">
        <f ca="1">_xll.DBRW($B$3,$R$37,$R$38,$R$40,$R$41,$R$42,$Q192,CS$2,CS$4,CS$3)</f>
        <v>0</v>
      </c>
      <c r="CT192" s="15">
        <f ca="1">_xll.DBRW($B$3,$R$37,$R$38,$R$40,$R$41,$R$42,$Q192,CT$2,CT$4,CT$3)</f>
        <v>0</v>
      </c>
      <c r="CU192" s="15">
        <f ca="1">_xll.DBRW($B$3,$R$37,$R$38,$R$40,$R$41,$R$42,$Q192,CU$2,CU$4,CU$3)</f>
        <v>0</v>
      </c>
      <c r="CV192" s="15">
        <f ca="1">_xll.DBRW($B$3,$R$37,$R$38,$R$40,$R$41,$R$42,$Q192,CV$2,CV$4,CV$3)</f>
        <v>1.0459244704158779</v>
      </c>
      <c r="CW192" s="15">
        <f ca="1">_xll.DBRW($B$3,$R$37,$R$38,$R$40,$R$41,$R$42,$Q192,CW$2,CW$4,CW$3)</f>
        <v>0.45077405474745702</v>
      </c>
      <c r="CX192" s="15">
        <f ca="1">_xll.DBRW($B$3,$R$37,$R$38,$R$40,$R$41,$R$42,$Q192,CX$2,CX$4,CX$3)</f>
        <v>8.2358721690642671</v>
      </c>
      <c r="CY192" s="15">
        <f ca="1">_xll.DBRW($B$3,$R$37,$R$38,$R$40,$R$41,$R$42,$Q192,CY$2,CY$4,CY$3)</f>
        <v>1558113.9376280028</v>
      </c>
      <c r="CZ192" s="15">
        <f ca="1">_xll.DBRW($B$3,$R$37,$R$38,$R$40,$R$41,$R$42,$Q192,CZ$2,CZ$4,CZ$3)</f>
        <v>3456529.76523</v>
      </c>
      <c r="DA192" s="15">
        <f ca="1">CQ192-CV192</f>
        <v>-1.0459244704158779</v>
      </c>
      <c r="DB192" s="15">
        <f ca="1">CR192-CW192</f>
        <v>-0.45077405474745702</v>
      </c>
      <c r="DC192" s="15">
        <f ca="1">CS192-CX192</f>
        <v>-8.2358721690642671</v>
      </c>
      <c r="DD192" s="15">
        <f ca="1">IF(AND(CT192&lt;&gt;0,CY192&lt;&gt;0),-1*DA192*CT192,0)</f>
        <v>0</v>
      </c>
      <c r="DE192" s="15">
        <f ca="1">IF(AND(CT192&lt;&gt;0,CY192&lt;&gt;0,CU192&lt;&gt;0,CZ192&lt;&gt;0),DB192/CW192*$AA192,)</f>
        <v>0</v>
      </c>
      <c r="DF192" s="15">
        <f ca="1">IF(AND(CU192&lt;&gt;0,CZ192&lt;&gt;0),DC192*CM192*CU192,)</f>
        <v>0</v>
      </c>
      <c r="DG192" s="15">
        <f ca="1">IF(AND(CT192&lt;&gt;0,CY192&lt;&gt;0,CU192&lt;&gt;0,CZ192&lt;&gt;0),$AK192-DD192-DE192-DF192-DJ192,)</f>
        <v>0</v>
      </c>
      <c r="DH192" s="15">
        <f ca="1">IF(OR(CT192=0,CY192=0,CU192=0,CZ192=0),$AK192-DD192-DE192-DF192-DJ192,)</f>
        <v>1337.4036613815151</v>
      </c>
      <c r="DI192" s="15">
        <f ca="1">SUM(DD192:DH192)</f>
        <v>1337.4036613815151</v>
      </c>
      <c r="DJ192" s="15">
        <f ca="1">IF($V192&lt;&gt;0,IF($V192&gt;0,$W192/$V192,-$W192/$V192))*$AF192</f>
        <v>9071.841399785535</v>
      </c>
      <c r="DK192" s="15">
        <f ca="1">SUM(DI192:DJ192)</f>
        <v>10409.24506116705</v>
      </c>
      <c r="DL192" s="16">
        <f ca="1">_xll.DBRW($B$3,$R$37,$R$38,$R$40,$R$41,$R$42,$Q192,DL$2,DL$4,DL$3)</f>
        <v>-8.6683391402035822E-4</v>
      </c>
      <c r="DM192" s="16">
        <f ca="1">_xll.DBRW($B$3,$R$37,$R$38,$R$40,$R$41,$R$42,$Q192,DM$2,DM$4,DM$3)</f>
        <v>-1.2129605607319183E-3</v>
      </c>
      <c r="DN192" s="17">
        <f ca="1">-(DL192-DM192)*100</f>
        <v>-3.4612664671156007E-2</v>
      </c>
      <c r="DO192" s="14">
        <f ca="1">$AB192-$AG192-EI192</f>
        <v>-9798.5226918378685</v>
      </c>
      <c r="DP192" s="15">
        <f ca="1">_xll.DBRW($B$3,$R$37,$R$38,$R$40,$R$41,$R$42,$Q192,DP$2,DP$4,DP$3)</f>
        <v>0</v>
      </c>
      <c r="DQ192" s="15">
        <f ca="1">_xll.DBRW($B$3,$R$37,$R$38,$R$40,$R$41,$R$42,$Q192,DQ$2,DQ$4,DQ$3)</f>
        <v>0</v>
      </c>
      <c r="DR192" s="15">
        <f ca="1">_xll.DBRW($B$3,$R$37,$R$38,$R$40,$R$41,$R$42,$Q192,DR$2,DR$4,DR$3)</f>
        <v>0</v>
      </c>
      <c r="DS192" s="15">
        <f ca="1">_xll.DBRW($B$3,$R$37,$R$38,$R$40,$R$41,$R$42,$Q192,DS$2,DS$4,DS$3)</f>
        <v>0</v>
      </c>
      <c r="DT192" s="15">
        <f ca="1">_xll.DBRW($B$3,$R$37,$R$38,$R$40,$R$41,$R$42,$Q192,DT$2,DT$4,DT$3)</f>
        <v>0</v>
      </c>
      <c r="DU192" s="15">
        <f ca="1">_xll.DBRW($B$3,$R$37,$R$38,$R$40,$R$41,$R$42,$Q192,DU$2,DU$4,DU$3)</f>
        <v>-7.5275498526037469E-3</v>
      </c>
      <c r="DV192" s="15">
        <f ca="1">_xll.DBRW($B$3,$R$37,$R$38,$R$40,$R$41,$R$42,$Q192,DV$2,DV$4,DV$3)</f>
        <v>1.3270969066846059</v>
      </c>
      <c r="DW192" s="15">
        <f ca="1">_xll.DBRW($B$3,$R$37,$R$38,$R$40,$R$41,$R$42,$Q192,DW$2,DW$4,DW$3)</f>
        <v>8.2358721690642671</v>
      </c>
      <c r="DX192" s="15">
        <f ca="1">_xll.DBRW($B$3,$R$37,$R$38,$R$40,$R$41,$R$42,$Q192,DX$2,DX$4,DX$3)</f>
        <v>4587149.9593000002</v>
      </c>
      <c r="DY192" s="15">
        <f ca="1">_xll.DBRW($B$3,$R$37,$R$38,$R$40,$R$41,$R$42,$Q192,DY$2,DY$4,DY$3)</f>
        <v>3456529.76523</v>
      </c>
      <c r="DZ192" s="15">
        <f ca="1">DP192-DU192</f>
        <v>7.5275498526037469E-3</v>
      </c>
      <c r="EA192" s="15">
        <f ca="1">DQ192-DV192</f>
        <v>-1.3270969066846059</v>
      </c>
      <c r="EB192" s="15">
        <f ca="1">DR192-DW192</f>
        <v>-8.2358721690642671</v>
      </c>
      <c r="EC192" s="15">
        <f ca="1">IF(AND(DS192&lt;&gt;0,DX192&lt;&gt;0),-1*DZ192*DS192,0)</f>
        <v>0</v>
      </c>
      <c r="ED192" s="15">
        <f ca="1">IF(AND(DS192&lt;&gt;0,DX192&lt;&gt;0,DT192&lt;&gt;0,DY192&lt;&gt;0),EA192/DV192*$AB192,)</f>
        <v>0</v>
      </c>
      <c r="EE192" s="15">
        <f ca="1">IF(AND(DT192&lt;&gt;0,DY192&lt;&gt;0),EB192*DL192*DT192,)</f>
        <v>0</v>
      </c>
      <c r="EF192" s="15">
        <f ca="1">IF(AND(DS192&lt;&gt;0,DX192&lt;&gt;0,DT192&lt;&gt;0,DY192&lt;&gt;0),$AL192-EC192-ED192-EE192-EI192,)</f>
        <v>0</v>
      </c>
      <c r="EG192" s="15">
        <f ca="1">IF(OR(DS192=0,DX192=0,DT192=0,DY192=0),$AL192-EC192-ED192-EE192-EI192,)</f>
        <v>-9798.5226918378685</v>
      </c>
      <c r="EH192" s="15">
        <f ca="1">SUM(EC192:EG192)</f>
        <v>-9798.5226918378685</v>
      </c>
      <c r="EI192" s="15">
        <f ca="1">IF($V192&lt;&gt;0,IF($V192&gt;0,$W192/$V192,-$W192/$V192))*$AG192</f>
        <v>-192.2173081621296</v>
      </c>
      <c r="EJ192" s="15">
        <f ca="1">SUM(EH192:EI192)</f>
        <v>-9990.739999999998</v>
      </c>
      <c r="EK192" s="16">
        <f ca="1">_xll.DBRW($B$3,$R$37,$R$38,$R$40,$R$41,$R$42,$Q192,EK$2,EK$4,EK$3)</f>
        <v>0.22865959582861917</v>
      </c>
      <c r="EL192" s="16">
        <f ca="1">_xll.DBRW($B$3,$R$37,$R$38,$R$40,$R$41,$R$42,$Q192,EL$2,EL$4,EL$3)</f>
        <v>0.27105375923597258</v>
      </c>
      <c r="EM192" s="17">
        <f ca="1">-(EK192-EL192)*100</f>
        <v>4.2394163407353416</v>
      </c>
      <c r="EN192" s="14">
        <f ca="1">$AC192-$AH192-FH192</f>
        <v>1200139.2441033381</v>
      </c>
      <c r="EO192" s="15">
        <f ca="1">_xll.DBRW($B$3,$R$37,$R$38,$R$40,$R$41,$R$42,$Q192,EO$2,EO$4,EO$3)</f>
        <v>0</v>
      </c>
      <c r="EP192" s="15">
        <f ca="1">_xll.DBRW($B$3,$R$37,$R$38,$R$40,$R$41,$R$42,$Q192,EP$2,EP$4,EP$3)</f>
        <v>0</v>
      </c>
      <c r="EQ192" s="15">
        <f ca="1">_xll.DBRW($B$3,$R$37,$R$38,$R$40,$R$41,$R$42,$Q192,EQ$2,EQ$4,EQ$3)</f>
        <v>0</v>
      </c>
      <c r="ER192" s="15">
        <f ca="1">_xll.DBRW($B$3,$R$37,$R$38,$R$40,$R$41,$R$42,$Q192,ER$2,ER$4,ER$3)</f>
        <v>0</v>
      </c>
      <c r="ES192" s="15">
        <f ca="1">_xll.DBRW($B$3,$R$37,$R$38,$R$40,$R$41,$R$42,$Q192,ES$2,ES$4,ES$3)</f>
        <v>0</v>
      </c>
      <c r="ET192" s="15">
        <f ca="1">_xll.DBRW($B$3,$R$37,$R$38,$R$40,$R$41,$R$42,$Q192,ET$2,ET$4,ET$3)</f>
        <v>2.2323641120117927</v>
      </c>
      <c r="EU192" s="15">
        <f ca="1">_xll.DBRW($B$3,$R$37,$R$38,$R$40,$R$41,$R$42,$Q192,EU$2,EU$4,EU$3)</f>
        <v>1</v>
      </c>
      <c r="EV192" s="15">
        <f ca="1">_xll.DBRW($B$3,$R$37,$R$38,$R$40,$R$41,$R$42,$Q192,EV$2,EV$4,EV$3)</f>
        <v>8.2358721690642671</v>
      </c>
      <c r="EW192" s="15">
        <f ca="1">_xll.DBRW($B$3,$R$37,$R$38,$R$40,$R$41,$R$42,$Q192,EW$2,EW$4,EW$3)</f>
        <v>3456529.76523</v>
      </c>
      <c r="EX192" s="15">
        <f ca="1">_xll.DBRW($B$3,$R$37,$R$38,$R$40,$R$41,$R$42,$Q192,EX$2,EX$4,EX$3)</f>
        <v>3456529.76523</v>
      </c>
      <c r="EY192" s="15">
        <f ca="1">EO192-ET192</f>
        <v>-2.2323641120117927</v>
      </c>
      <c r="EZ192" s="15">
        <f ca="1">EP192-EU192</f>
        <v>-1</v>
      </c>
      <c r="FA192" s="15">
        <f ca="1">EQ192-EV192</f>
        <v>-8.2358721690642671</v>
      </c>
      <c r="FB192" s="15">
        <f ca="1">IF(AND(ER192&lt;&gt;0,EW192&lt;&gt;0),-1*EY192*ER192,0)</f>
        <v>0</v>
      </c>
      <c r="FC192" s="15">
        <f ca="1">IF(AND(ER192&lt;&gt;0,EW192&lt;&gt;0,ES192&lt;&gt;0,EX192&lt;&gt;0),EZ192/EU192*$AC192,)</f>
        <v>0</v>
      </c>
      <c r="FD192" s="15">
        <f ca="1">IF(AND(ES192&lt;&gt;0,EX192&lt;&gt;0),FA192*EK192*ES192,)</f>
        <v>0</v>
      </c>
      <c r="FE192" s="15">
        <f ca="1">IF(AND(ER192&lt;&gt;0,EW192&lt;&gt;0,ES192&lt;&gt;0,EX192&lt;&gt;0),$AM192-FB192-FC192-FD192-FH192,)</f>
        <v>0</v>
      </c>
      <c r="FF192" s="15">
        <f ca="1">IF(OR(ER192=0,EW192=0,ES192=0,EX192=0),$AM192-FB192-FC192-FD192-FH192,)</f>
        <v>1200139.2441033381</v>
      </c>
      <c r="FG192" s="15">
        <f ca="1">SUM(FB192:FF192)</f>
        <v>1200139.2441033381</v>
      </c>
      <c r="FH192" s="15">
        <f ca="1">IF($V192&lt;&gt;0,IF($V192&gt;0,$W192/$V192,-$W192/$V192))*$AH192</f>
        <v>42953.765896663594</v>
      </c>
      <c r="FI192" s="15">
        <f ca="1">SUM(FG192:FH192)</f>
        <v>1243093.0100000016</v>
      </c>
      <c r="FJ192" s="20"/>
      <c r="FK192" s="85">
        <f ca="1">BL192+CK192+DJ192+EI192+FH192</f>
        <v>143891.30969732068</v>
      </c>
      <c r="FL192" s="21"/>
      <c r="FM192" s="22"/>
      <c r="FN192" s="104">
        <f ca="1">_xll.DBRW($B$3,$R$37,$R$38,$R$40,$R$41,$R$42,$Q192,FN$2,FN$4,FN$3)</f>
        <v>4829991.1800000053</v>
      </c>
      <c r="FO192" s="105">
        <f ca="1">IF(U192&lt;&gt;0,FN192/U192,0)</f>
        <v>0.1706163983446613</v>
      </c>
      <c r="FP192" s="104">
        <f ca="1">_xll.DBRW($B$3,$R$37,$R$38,$R$40,$R$41,$R$42,$Q192,FP$2,FP$4,FP$3)</f>
        <v>2622691.466628836</v>
      </c>
      <c r="FQ192" s="105">
        <f ca="1">IF(V192&lt;&gt;0,FP192/V192,0)</f>
        <v>9.2129201042251085E-2</v>
      </c>
      <c r="FR192" s="86">
        <f ca="1">FN192-FP192</f>
        <v>2207299.7133711693</v>
      </c>
      <c r="FS192" s="103">
        <f ca="1">(FO192-FQ192)*100</f>
        <v>7.8487197302410214</v>
      </c>
      <c r="FT192" s="23"/>
      <c r="FV192" s="37"/>
      <c r="FW192" s="37"/>
      <c r="FX192" s="37"/>
      <c r="FY192" s="37"/>
      <c r="FZ192" s="37"/>
      <c r="GA192" s="37"/>
      <c r="GB192" s="37"/>
      <c r="GC192" s="37"/>
      <c r="GD192" s="37"/>
      <c r="GE192" s="37"/>
      <c r="GF192" s="37"/>
      <c r="GG192" s="37"/>
      <c r="GH192" s="37"/>
    </row>
    <row r="193" spans="1:190" ht="15" hidden="1" customHeight="1" x14ac:dyDescent="0.25">
      <c r="A193">
        <f ca="1">IF(ROW()=ROW($A$60),0,1)</f>
        <v>1</v>
      </c>
      <c r="D193" s="30"/>
      <c r="E193" s="30"/>
      <c r="F193" s="30">
        <f ca="1">IF(A193&lt;&gt;0,IF((AO193+BN193+CM193+DL193+EK193)&lt;&gt;0,ROUND((1-(AO193+BN193+CM193+DL193+EK193))-FO193,5),"VERIF. ELIGIBILITE PMM"),"CHECK "&amp;D178)</f>
        <v>0</v>
      </c>
      <c r="G193" s="30"/>
      <c r="H193" s="30"/>
      <c r="I193" s="30"/>
      <c r="J193" s="30">
        <f ca="1">IF(A193&lt;&gt;0,IF((AP193+BO193+CN193+DM193+EL193)&lt;&gt;0,ROUND((1-(AP193+BO193+CN193+DM193+EL193))-FQ193,5),"VERIF. ELIGIBILITE PMM"),"CHECK "&amp;D179)</f>
        <v>0</v>
      </c>
      <c r="K193" s="30">
        <f ca="1">IF(A193&lt;&gt;0,ROUND(W193+AR193+BQ193+CP193+DO193+EN193+FK193-FR193,5),"CHECK ")</f>
        <v>0</v>
      </c>
      <c r="L193" s="4"/>
      <c r="M193" s="9"/>
      <c r="N193" s="10"/>
      <c r="O193" s="9"/>
      <c r="P193" s="11"/>
      <c r="Q193" s="130" t="s">
        <v>118</v>
      </c>
      <c r="R193" s="130"/>
      <c r="S193" s="12"/>
      <c r="T193" s="13"/>
      <c r="U193" s="84">
        <f ca="1">_xll.DBRW($B$3,$R$37,$R$38,$R$40,$R$41,$R$42,$Q193,U$2,U$4,U$3)</f>
        <v>28174361.149999999</v>
      </c>
      <c r="V193" s="84">
        <f ca="1">_xll.DBRW($B$3,$R$37,$R$38,$R$40,$R$41,$R$42,$Q193,V$2,V$4,V$3)</f>
        <v>28319882.774425998</v>
      </c>
      <c r="W193" s="85">
        <f ca="1">U193-V193</f>
        <v>-145521.62442599982</v>
      </c>
      <c r="X193" s="106">
        <f ca="1">IF(V193&lt;&gt;0,W193/V193,0)</f>
        <v>-5.1384967086591099E-3</v>
      </c>
      <c r="Y193" s="15">
        <f ca="1">_xll.DBRW($B$3,$R$37,$R$38,$R$40,$R$41,$R$42,$Q193,Y$2,Y$4,Y$3)</f>
        <v>-12406808.369999999</v>
      </c>
      <c r="Z193" s="15">
        <f ca="1">_xll.DBRW($B$3,$R$37,$R$38,$R$40,$R$41,$R$42,$Q193,Z$2,Z$4,Z$3)</f>
        <v>-2905083.7199999997</v>
      </c>
      <c r="AA193" s="15">
        <f ca="1">_xll.DBRW($B$3,$R$37,$R$38,$R$40,$R$41,$R$42,$Q193,AA$2,AA$4,AA$3)</f>
        <v>-3808099.3900000006</v>
      </c>
      <c r="AB193" s="15">
        <f ca="1">_xll.DBRW($B$3,$R$37,$R$38,$R$40,$R$41,$R$42,$Q193,AB$2,AB$4,AB$3)</f>
        <v>-2136387.1099999994</v>
      </c>
      <c r="AC193" s="15">
        <f ca="1">_xll.DBRW($B$3,$R$37,$R$38,$R$40,$R$41,$R$42,$Q193,AC$2,AC$4,AC$3)</f>
        <v>-5551563.589999998</v>
      </c>
      <c r="AD193" s="15">
        <f ca="1">_xll.DBRW($B$3,$R$37,$R$38,$R$40,$R$41,$R$42,$Q193,AD$2,AD$4,AD$3)</f>
        <v>-12571262.623333331</v>
      </c>
      <c r="AE193" s="15">
        <f ca="1">_xll.DBRW($B$3,$R$37,$R$38,$R$40,$R$41,$R$42,$Q193,AE$2,AE$4,AE$3)</f>
        <v>-2704093.911150001</v>
      </c>
      <c r="AF193" s="15">
        <f ca="1">_xll.DBRW($B$3,$R$37,$R$38,$R$40,$R$41,$R$42,$Q193,AF$2,AF$4,AF$3)</f>
        <v>-3397147.2080928995</v>
      </c>
      <c r="AG193" s="15">
        <f ca="1">_xll.DBRW($B$3,$R$37,$R$38,$R$40,$R$41,$R$42,$Q193,AG$2,AG$4,AG$3)</f>
        <v>-2180114.8099999996</v>
      </c>
      <c r="AH193" s="15">
        <f ca="1">_xll.DBRW($B$3,$R$37,$R$38,$R$40,$R$41,$R$42,$Q193,AH$2,AH$4,AH$3)</f>
        <v>-5439906.0300000012</v>
      </c>
      <c r="AI193" s="15">
        <f ca="1">Y193-AD193</f>
        <v>164454.25333333202</v>
      </c>
      <c r="AJ193" s="15">
        <f ca="1">Z193-AE193</f>
        <v>-200989.80884999875</v>
      </c>
      <c r="AK193" s="15">
        <f ca="1">AA193-AF193</f>
        <v>-410952.18190710107</v>
      </c>
      <c r="AL193" s="15">
        <f ca="1">AB193-AG193</f>
        <v>43727.700000000186</v>
      </c>
      <c r="AM193" s="15">
        <f ca="1">AC193-AH193</f>
        <v>-111657.5599999968</v>
      </c>
      <c r="AN193" s="20"/>
      <c r="AO193" s="16">
        <f ca="1">_xll.DBRW($B$3,$R$37,$R$38,$R$40,$R$41,$R$42,$Q193,AO$2,AO$4,AO$3)</f>
        <v>0.44035810799564484</v>
      </c>
      <c r="AP193" s="16">
        <f ca="1">_xll.DBRW($B$3,$R$37,$R$38,$R$40,$R$41,$R$42,$Q193,AP$2,AP$4,AP$3)</f>
        <v>0.4439023538150268</v>
      </c>
      <c r="AQ193" s="17">
        <f ca="1">-(AO193-AP193)*100</f>
        <v>0.35442458193819526</v>
      </c>
      <c r="AR193" s="14">
        <f ca="1">$Y193-$AD193-BL193</f>
        <v>99856.86171964441</v>
      </c>
      <c r="AS193" s="18">
        <f ca="1">_xll.DBRW($B$3,$R$37,$R$38,$R$40,$R$41,$R$42,$Q193,AS$2,AS$4,AS$3)</f>
        <v>32.452814573780486</v>
      </c>
      <c r="AT193" s="19">
        <f ca="1">_xll.DBRW($B$3,$R$37,$R$38,$R$40,$R$41,$R$42,$Q193,AT$2,AT$4,AT$3)</f>
        <v>5.1143098819383608E-2</v>
      </c>
      <c r="AU193" s="18">
        <f ca="1">_xll.DBRW($B$3,$R$37,$R$38,$R$40,$R$41,$R$42,$Q193,AU$2,AU$4,AU$3)</f>
        <v>3.7690631160818837</v>
      </c>
      <c r="AV193" s="15">
        <f ca="1">_xll.DBRW($B$3,$R$37,$R$38,$R$40,$R$41,$R$42,$Q193,AV$2,AV$4,AV$3)</f>
        <v>382303</v>
      </c>
      <c r="AW193" s="15">
        <f ca="1">_xll.DBRW($B$3,$R$37,$R$38,$R$40,$R$41,$R$42,$Q193,AW$2,AW$4,AW$3)</f>
        <v>7475163</v>
      </c>
      <c r="AX193" s="18">
        <f ca="1">_xll.DBRW($B$3,$R$37,$R$38,$R$40,$R$41,$R$42,$Q193,AX$2,AX$4,AX$3)</f>
        <v>28.443508140391682</v>
      </c>
      <c r="AY193" s="19">
        <f ca="1">_xll.DBRW($B$3,$R$37,$R$38,$R$40,$R$41,$R$42,$Q193,AY$2,AY$4,AY$3)</f>
        <v>4.9861378029306069E-2</v>
      </c>
      <c r="AZ193" s="18">
        <f ca="1">_xll.DBRW($B$3,$R$37,$R$38,$R$40,$R$41,$R$42,$Q193,AZ$2,AZ$4,AZ$3)</f>
        <v>3.1949200081482081</v>
      </c>
      <c r="BA193" s="15">
        <f ca="1">_xll.DBRW($B$3,$R$37,$R$38,$R$40,$R$41,$R$42,$Q193,BA$2,BA$4,BA$3)</f>
        <v>441973</v>
      </c>
      <c r="BB193" s="15">
        <f ca="1">_xll.DBRW($B$3,$R$37,$R$38,$R$40,$R$41,$R$42,$Q193,BB$2,BB$4,BB$3)</f>
        <v>8864035</v>
      </c>
      <c r="BC193" s="18">
        <f ca="1">AS193-AX193</f>
        <v>4.0093064333888044</v>
      </c>
      <c r="BD193" s="18">
        <f ca="1">AT193-AY193</f>
        <v>1.2817207900775382E-3</v>
      </c>
      <c r="BE193" s="18">
        <f ca="1">AU193-AZ193</f>
        <v>0.57414310793367562</v>
      </c>
      <c r="BF193" s="15">
        <f ca="1">IF(AND(AV193&lt;&gt;0,BA193&lt;&gt;0),-1*BC193*AV193,0)</f>
        <v>-1532769.8774038402</v>
      </c>
      <c r="BG193" s="15">
        <f ca="1">IF(AND(AV193&lt;&gt;0,BA193&lt;&gt;0,AW193&lt;&gt;0,BB193&lt;&gt;0),BD193/AY193*$Y193,)</f>
        <v>-318925.48611453461</v>
      </c>
      <c r="BH193" s="15">
        <f ca="1">IF(AND(AW193&lt;&gt;0,BB193&lt;&gt;0),BE193*AO193*AW193,)</f>
        <v>1889934.7922022396</v>
      </c>
      <c r="BI193" s="15">
        <f ca="1">IF(AND(AV193&lt;&gt;0,BA193&lt;&gt;0,AW193&lt;&gt;0,BB193&lt;&gt;0),$AI193-BF193-BG193-BH193-BL193,)</f>
        <v>61617.433035779526</v>
      </c>
      <c r="BJ193" s="15">
        <f ca="1">IF(OR(AV193=0,BA193=0,AW193=0,BB193=0),$AI193-BF193-BG193-BH193-BL193,)</f>
        <v>0</v>
      </c>
      <c r="BK193" s="15">
        <f ca="1">SUM(BF193:BJ193)</f>
        <v>99856.86171964441</v>
      </c>
      <c r="BL193" s="15">
        <f ca="1">IF($V193&lt;&gt;0,IF($V193&gt;0,$W193/$V193,-$W193/$V193))*$AD193</f>
        <v>64597.391613687607</v>
      </c>
      <c r="BM193" s="15">
        <f ca="1">SUM(BK193:BL193)</f>
        <v>164454.25333333202</v>
      </c>
      <c r="BN193" s="16">
        <f ca="1">_xll.DBRW($B$3,$R$37,$R$38,$R$40,$R$41,$R$42,$Q193,BN$2,BN$4,BN$3)</f>
        <v>0.10311089946399724</v>
      </c>
      <c r="BO193" s="16">
        <f ca="1">_xll.DBRW($B$3,$R$37,$R$38,$R$40,$R$41,$R$42,$Q193,BO$2,BO$4,BO$3)</f>
        <v>9.5483937299059241E-2</v>
      </c>
      <c r="BP193" s="17">
        <f ca="1">-(BN193-BO193)*100</f>
        <v>-0.76269621649379948</v>
      </c>
      <c r="BQ193" s="14">
        <f ca="1">$Z193-$AE193-CK193</f>
        <v>-214884.78651234816</v>
      </c>
      <c r="BR193" s="15">
        <f ca="1">_xll.DBRW($B$3,$R$37,$R$38,$R$40,$R$41,$R$42,$Q193,BR$2,BR$4,BR$3)</f>
        <v>0.38863148803577924</v>
      </c>
      <c r="BS193" s="15">
        <f ca="1">_xll.DBRW($B$3,$R$37,$R$38,$R$40,$R$41,$R$42,$Q193,BS$2,BS$4,BS$3)</f>
        <v>1</v>
      </c>
      <c r="BT193" s="15">
        <f ca="1">_xll.DBRW($B$3,$R$37,$R$38,$R$40,$R$41,$R$42,$Q193,BT$2,BT$4,BT$3)</f>
        <v>3.7690631160818837</v>
      </c>
      <c r="BU193" s="15">
        <f ca="1">_xll.DBRW($B$3,$R$37,$R$38,$R$40,$R$41,$R$42,$Q193,BU$2,BU$4,BU$3)</f>
        <v>7475163</v>
      </c>
      <c r="BV193" s="15">
        <f ca="1">_xll.DBRW($B$3,$R$37,$R$38,$R$40,$R$41,$R$42,$Q193,BV$2,BV$4,BV$3)</f>
        <v>7475163</v>
      </c>
      <c r="BW193" s="15">
        <f ca="1">_xll.DBRW($B$3,$R$37,$R$38,$R$40,$R$41,$R$42,$Q193,BW$2,BW$4,BW$3)</f>
        <v>0.30506354173353334</v>
      </c>
      <c r="BX193" s="15">
        <f ca="1">_xll.DBRW($B$3,$R$37,$R$38,$R$40,$R$41,$R$42,$Q193,BX$2,BX$4,BX$3)</f>
        <v>1</v>
      </c>
      <c r="BY193" s="15">
        <f ca="1">_xll.DBRW($B$3,$R$37,$R$38,$R$40,$R$41,$R$42,$Q193,BY$2,BY$4,BY$3)</f>
        <v>3.1949200081482081</v>
      </c>
      <c r="BZ193" s="15">
        <f ca="1">_xll.DBRW($B$3,$R$37,$R$38,$R$40,$R$41,$R$42,$Q193,BZ$2,BZ$4,BZ$3)</f>
        <v>8864035</v>
      </c>
      <c r="CA193" s="15">
        <f ca="1">_xll.DBRW($B$3,$R$37,$R$38,$R$40,$R$41,$R$42,$Q193,CA$2,CA$4,CA$3)</f>
        <v>8864035</v>
      </c>
      <c r="CB193" s="15">
        <f ca="1">BR193-BW193</f>
        <v>8.3567946302245899E-2</v>
      </c>
      <c r="CC193" s="15">
        <f ca="1">BS193-BX193</f>
        <v>0</v>
      </c>
      <c r="CD193" s="15">
        <f ca="1">BT193-BY193</f>
        <v>0.57414310793367562</v>
      </c>
      <c r="CE193" s="15">
        <f ca="1">IF(AND(BU193&lt;&gt;0,BZ193&lt;&gt;0),-1*CB193*BU193,0)</f>
        <v>-624684.02018453542</v>
      </c>
      <c r="CF193" s="15">
        <f ca="1">IF(AND(BU193&lt;&gt;0,BZ193&lt;&gt;0,BV193&lt;&gt;0,CA193&lt;&gt;0),CC193/BX193*$Z193,)</f>
        <v>0</v>
      </c>
      <c r="CG193" s="15">
        <f ca="1">IF(AND(BV193&lt;&gt;0,CA193&lt;&gt;0),CD193*BN193*BV193,)</f>
        <v>442532.7314609203</v>
      </c>
      <c r="CH193" s="15">
        <f ca="1">IF(AND(BU193&lt;&gt;0,BZ193&lt;&gt;0,BV193&lt;&gt;0,CA193&lt;&gt;0),$AJ193-CE193-CF193-CG193-CK193,)</f>
        <v>-32733.497788733053</v>
      </c>
      <c r="CI193" s="15">
        <f ca="1">IF(OR(BU193=0,BZ193=0,BV193=0,CA193=0),$AJ193-CE193-CF193-CG193-CK193,)</f>
        <v>0</v>
      </c>
      <c r="CJ193" s="15">
        <f ca="1">SUM(CE193:CI193)</f>
        <v>-214884.78651234816</v>
      </c>
      <c r="CK193" s="15">
        <f ca="1">IF($V193&lt;&gt;0,IF($V193&gt;0,$W193/$V193,-$W193/$V193))*$AE193</f>
        <v>13894.97766234942</v>
      </c>
      <c r="CL193" s="15">
        <f ca="1">SUM(CJ193:CK193)</f>
        <v>-200989.80884999875</v>
      </c>
      <c r="CM193" s="16">
        <f ca="1">_xll.DBRW($B$3,$R$37,$R$38,$R$40,$R$41,$R$42,$Q193,CM$2,CM$4,CM$3)</f>
        <v>0.13516187180698502</v>
      </c>
      <c r="CN193" s="16">
        <f ca="1">_xll.DBRW($B$3,$R$37,$R$38,$R$40,$R$41,$R$42,$Q193,CN$2,CN$4,CN$3)</f>
        <v>0.1199562595351087</v>
      </c>
      <c r="CO193" s="17">
        <f ca="1">-(CM193-CN193)*100</f>
        <v>-1.5205612271876321</v>
      </c>
      <c r="CP193" s="14">
        <f ca="1">$AA193-$AF193-DJ193</f>
        <v>-428408.41165471694</v>
      </c>
      <c r="CQ193" s="15">
        <f ca="1">_xll.DBRW($B$3,$R$37,$R$38,$R$40,$R$41,$R$42,$Q193,CQ$2,CQ$4,CQ$3)</f>
        <v>1.3304125009638361</v>
      </c>
      <c r="CR193" s="15">
        <f ca="1">_xll.DBRW($B$3,$R$37,$R$38,$R$40,$R$41,$R$42,$Q193,CR$2,CR$4,CR$3)</f>
        <v>0.38291404008849045</v>
      </c>
      <c r="CS193" s="15">
        <f ca="1">_xll.DBRW($B$3,$R$37,$R$38,$R$40,$R$41,$R$42,$Q193,CS$2,CS$4,CS$3)</f>
        <v>3.7690631160818837</v>
      </c>
      <c r="CT193" s="15">
        <f ca="1">_xll.DBRW($B$3,$R$37,$R$38,$R$40,$R$41,$R$42,$Q193,CT$2,CT$4,CT$3)</f>
        <v>2862344.8646500004</v>
      </c>
      <c r="CU193" s="15">
        <f ca="1">_xll.DBRW($B$3,$R$37,$R$38,$R$40,$R$41,$R$42,$Q193,CU$2,CU$4,CU$3)</f>
        <v>7475163</v>
      </c>
      <c r="CV193" s="15">
        <f ca="1">_xll.DBRW($B$3,$R$37,$R$38,$R$40,$R$41,$R$42,$Q193,CV$2,CV$4,CV$3)</f>
        <v>1.0074133247349151</v>
      </c>
      <c r="CW193" s="15">
        <f ca="1">_xll.DBRW($B$3,$R$37,$R$38,$R$40,$R$41,$R$42,$Q193,CW$2,CW$4,CW$3)</f>
        <v>0.3804303996000693</v>
      </c>
      <c r="CX193" s="15">
        <f ca="1">_xll.DBRW($B$3,$R$37,$R$38,$R$40,$R$41,$R$42,$Q193,CX$2,CX$4,CX$3)</f>
        <v>3.1949200081482081</v>
      </c>
      <c r="CY193" s="15">
        <f ca="1">_xll.DBRW($B$3,$R$37,$R$38,$R$40,$R$41,$R$42,$Q193,CY$2,CY$4,CY$3)</f>
        <v>3372148.3771190001</v>
      </c>
      <c r="CZ193" s="15">
        <f ca="1">_xll.DBRW($B$3,$R$37,$R$38,$R$40,$R$41,$R$42,$Q193,CZ$2,CZ$4,CZ$3)</f>
        <v>8864035</v>
      </c>
      <c r="DA193" s="15">
        <f ca="1">CQ193-CV193</f>
        <v>0.32299917622892105</v>
      </c>
      <c r="DB193" s="15">
        <f ca="1">CR193-CW193</f>
        <v>2.483640488421146E-3</v>
      </c>
      <c r="DC193" s="15">
        <f ca="1">CS193-CX193</f>
        <v>0.57414310793367562</v>
      </c>
      <c r="DD193" s="15">
        <f ca="1">IF(AND(CT193&lt;&gt;0,CY193&lt;&gt;0),-1*DA193*CT193,0)</f>
        <v>-924535.03336503264</v>
      </c>
      <c r="DE193" s="15">
        <f ca="1">IF(AND(CT193&lt;&gt;0,CY193&lt;&gt;0,CU193&lt;&gt;0,CZ193&lt;&gt;0),DB193/CW193*$AA193,)</f>
        <v>-24861.183120167632</v>
      </c>
      <c r="DF193" s="15">
        <f ca="1">IF(AND(CU193&lt;&gt;0,CZ193&lt;&gt;0),DC193*CM193*CU193,)</f>
        <v>580089.5213895468</v>
      </c>
      <c r="DG193" s="15">
        <f ca="1">IF(AND(CT193&lt;&gt;0,CY193&lt;&gt;0,CU193&lt;&gt;0,CZ193&lt;&gt;0),$AK193-DD193-DE193-DF193-DJ193,)</f>
        <v>-59101.716559063505</v>
      </c>
      <c r="DH193" s="15">
        <f ca="1">IF(OR(CT193=0,CY193=0,CU193=0,CZ193=0),$AK193-DD193-DE193-DF193-DJ193,)</f>
        <v>0</v>
      </c>
      <c r="DI193" s="15">
        <f ca="1">SUM(DD193:DH193)</f>
        <v>-428408.41165471694</v>
      </c>
      <c r="DJ193" s="15">
        <f ca="1">IF($V193&lt;&gt;0,IF($V193&gt;0,$W193/$V193,-$W193/$V193))*$AF193</f>
        <v>17456.229747615849</v>
      </c>
      <c r="DK193" s="15">
        <f ca="1">SUM(DI193:DJ193)</f>
        <v>-410952.18190710107</v>
      </c>
      <c r="DL193" s="16">
        <f ca="1">_xll.DBRW($B$3,$R$37,$R$38,$R$40,$R$41,$R$42,$Q193,DL$2,DL$4,DL$3)</f>
        <v>7.582734879509416E-2</v>
      </c>
      <c r="DM193" s="16">
        <f ca="1">_xll.DBRW($B$3,$R$37,$R$38,$R$40,$R$41,$R$42,$Q193,DM$2,DM$4,DM$3)</f>
        <v>7.698177380764909E-2</v>
      </c>
      <c r="DN193" s="17">
        <f ca="1">-(DL193-DM193)*100</f>
        <v>0.11544250125549299</v>
      </c>
      <c r="DO193" s="14">
        <f ca="1">$AB193-$AG193-EI193</f>
        <v>32525.187224316207</v>
      </c>
      <c r="DP193" s="15">
        <f ca="1">_xll.DBRW($B$3,$R$37,$R$38,$R$40,$R$41,$R$42,$Q193,DP$2,DP$4,DP$3)</f>
        <v>0.37562909725923088</v>
      </c>
      <c r="DQ193" s="15">
        <f ca="1">_xll.DBRW($B$3,$R$37,$R$38,$R$40,$R$41,$R$42,$Q193,DQ$2,DQ$4,DQ$3)</f>
        <v>0.76085177005504767</v>
      </c>
      <c r="DR193" s="15">
        <f ca="1">_xll.DBRW($B$3,$R$37,$R$38,$R$40,$R$41,$R$42,$Q193,DR$2,DR$4,DR$3)</f>
        <v>3.7690631160818837</v>
      </c>
      <c r="DS193" s="15">
        <f ca="1">_xll.DBRW($B$3,$R$37,$R$38,$R$40,$R$41,$R$42,$Q193,DS$2,DS$4,DS$3)</f>
        <v>5687491</v>
      </c>
      <c r="DT193" s="15">
        <f ca="1">_xll.DBRW($B$3,$R$37,$R$38,$R$40,$R$41,$R$42,$Q193,DT$2,DT$4,DT$3)</f>
        <v>7475163</v>
      </c>
      <c r="DU193" s="15">
        <f ca="1">_xll.DBRW($B$3,$R$37,$R$38,$R$40,$R$41,$R$42,$Q193,DU$2,DU$4,DU$3)</f>
        <v>0.32454915499591808</v>
      </c>
      <c r="DV193" s="15">
        <f ca="1">_xll.DBRW($B$3,$R$37,$R$38,$R$40,$R$41,$R$42,$Q193,DV$2,DV$4,DV$3)</f>
        <v>0.75782236870680231</v>
      </c>
      <c r="DW193" s="15">
        <f ca="1">_xll.DBRW($B$3,$R$37,$R$38,$R$40,$R$41,$R$42,$Q193,DW$2,DW$4,DW$3)</f>
        <v>3.1949200081482081</v>
      </c>
      <c r="DX193" s="15">
        <f ca="1">_xll.DBRW($B$3,$R$37,$R$38,$R$40,$R$41,$R$42,$Q193,DX$2,DX$4,DX$3)</f>
        <v>6717364</v>
      </c>
      <c r="DY193" s="15">
        <f ca="1">_xll.DBRW($B$3,$R$37,$R$38,$R$40,$R$41,$R$42,$Q193,DY$2,DY$4,DY$3)</f>
        <v>8864035</v>
      </c>
      <c r="DZ193" s="15">
        <f ca="1">DP193-DU193</f>
        <v>5.1079942263312805E-2</v>
      </c>
      <c r="EA193" s="15">
        <f ca="1">DQ193-DV193</f>
        <v>3.0294013482453641E-3</v>
      </c>
      <c r="EB193" s="15">
        <f ca="1">DR193-DW193</f>
        <v>0.57414310793367562</v>
      </c>
      <c r="EC193" s="15">
        <f ca="1">IF(AND(DS193&lt;&gt;0,DX193&lt;&gt;0),-1*DZ193*DS193,0)</f>
        <v>-290516.71190311119</v>
      </c>
      <c r="ED193" s="15">
        <f ca="1">IF(AND(DS193&lt;&gt;0,DX193&lt;&gt;0,DT193&lt;&gt;0,DY193&lt;&gt;0),EA193/DV193*$AB193,)</f>
        <v>-8540.2255972626081</v>
      </c>
      <c r="EE193" s="15">
        <f ca="1">IF(AND(DT193&lt;&gt;0,DY193&lt;&gt;0),EB193*DL193*DT193,)</f>
        <v>325436.82536150864</v>
      </c>
      <c r="EF193" s="15">
        <f ca="1">IF(AND(DS193&lt;&gt;0,DX193&lt;&gt;0,DT193&lt;&gt;0,DY193&lt;&gt;0),$AL193-EC193-ED193-EE193-EI193,)</f>
        <v>6145.2993631813733</v>
      </c>
      <c r="EG193" s="15">
        <f ca="1">IF(OR(DS193=0,DX193=0,DT193=0,DY193=0),$AL193-EC193-ED193-EE193-EI193,)</f>
        <v>0</v>
      </c>
      <c r="EH193" s="15">
        <f ca="1">SUM(EC193:EG193)</f>
        <v>32525.187224316207</v>
      </c>
      <c r="EI193" s="15">
        <f ca="1">IF($V193&lt;&gt;0,IF($V193&gt;0,$W193/$V193,-$W193/$V193))*$AG193</f>
        <v>11202.512775683979</v>
      </c>
      <c r="EJ193" s="15">
        <f ca="1">SUM(EH193:EI193)</f>
        <v>43727.700000000186</v>
      </c>
      <c r="EK193" s="16">
        <f ca="1">_xll.DBRW($B$3,$R$37,$R$38,$R$40,$R$41,$R$42,$Q193,EK$2,EK$4,EK$3)</f>
        <v>0.19704310456033178</v>
      </c>
      <c r="EL193" s="16">
        <f ca="1">_xll.DBRW($B$3,$R$37,$R$38,$R$40,$R$41,$R$42,$Q193,EL$2,EL$4,EL$3)</f>
        <v>0.19208787244389497</v>
      </c>
      <c r="EM193" s="17">
        <f ca="1">-(EK193-EL193)*100</f>
        <v>-0.49552321164368085</v>
      </c>
      <c r="EN193" s="14">
        <f ca="1">$AC193-$AH193-FH193</f>
        <v>-139610.49923056664</v>
      </c>
      <c r="EO193" s="15">
        <f ca="1">_xll.DBRW($B$3,$R$37,$R$38,$R$40,$R$41,$R$42,$Q193,EO$2,EO$4,EO$3)</f>
        <v>0.74266789767661257</v>
      </c>
      <c r="EP193" s="15">
        <f ca="1">_xll.DBRW($B$3,$R$37,$R$38,$R$40,$R$41,$R$42,$Q193,EP$2,EP$4,EP$3)</f>
        <v>1</v>
      </c>
      <c r="EQ193" s="15">
        <f ca="1">_xll.DBRW($B$3,$R$37,$R$38,$R$40,$R$41,$R$42,$Q193,EQ$2,EQ$4,EQ$3)</f>
        <v>3.7690631160818837</v>
      </c>
      <c r="ER193" s="15">
        <f ca="1">_xll.DBRW($B$3,$R$37,$R$38,$R$40,$R$41,$R$42,$Q193,ER$2,ER$4,ER$3)</f>
        <v>7475163</v>
      </c>
      <c r="ES193" s="15">
        <f ca="1">_xll.DBRW($B$3,$R$37,$R$38,$R$40,$R$41,$R$42,$Q193,ES$2,ES$4,ES$3)</f>
        <v>7475163</v>
      </c>
      <c r="ET193" s="15">
        <f ca="1">_xll.DBRW($B$3,$R$37,$R$38,$R$40,$R$41,$R$42,$Q193,ET$2,ET$4,ET$3)</f>
        <v>0.61370538699362087</v>
      </c>
      <c r="EU193" s="15">
        <f ca="1">_xll.DBRW($B$3,$R$37,$R$38,$R$40,$R$41,$R$42,$Q193,EU$2,EU$4,EU$3)</f>
        <v>1</v>
      </c>
      <c r="EV193" s="15">
        <f ca="1">_xll.DBRW($B$3,$R$37,$R$38,$R$40,$R$41,$R$42,$Q193,EV$2,EV$4,EV$3)</f>
        <v>3.1949200081482081</v>
      </c>
      <c r="EW193" s="15">
        <f ca="1">_xll.DBRW($B$3,$R$37,$R$38,$R$40,$R$41,$R$42,$Q193,EW$2,EW$4,EW$3)</f>
        <v>8864035</v>
      </c>
      <c r="EX193" s="15">
        <f ca="1">_xll.DBRW($B$3,$R$37,$R$38,$R$40,$R$41,$R$42,$Q193,EX$2,EX$4,EX$3)</f>
        <v>8864035</v>
      </c>
      <c r="EY193" s="15">
        <f ca="1">EO193-ET193</f>
        <v>0.12896251068299169</v>
      </c>
      <c r="EZ193" s="15">
        <f ca="1">EP193-EU193</f>
        <v>0</v>
      </c>
      <c r="FA193" s="15">
        <f ca="1">EQ193-EV193</f>
        <v>0.57414310793367562</v>
      </c>
      <c r="FB193" s="15">
        <f ca="1">IF(AND(ER193&lt;&gt;0,EW193&lt;&gt;0),-1*EY193*ER193,0)</f>
        <v>-964015.78824460425</v>
      </c>
      <c r="FC193" s="15">
        <f ca="1">IF(AND(ER193&lt;&gt;0,EW193&lt;&gt;0,ES193&lt;&gt;0,EX193&lt;&gt;0),EZ193/EU193*$AC193,)</f>
        <v>0</v>
      </c>
      <c r="FD193" s="15">
        <f ca="1">IF(AND(ES193&lt;&gt;0,EX193&lt;&gt;0),FA193*EK193*ES193,)</f>
        <v>845672.22020083223</v>
      </c>
      <c r="FE193" s="15">
        <f ca="1">IF(AND(ER193&lt;&gt;0,EW193&lt;&gt;0,ES193&lt;&gt;0,EX193&lt;&gt;0),$AM193-FB193-FC193-FD193-FH193,)</f>
        <v>-21266.931186794634</v>
      </c>
      <c r="FF193" s="15">
        <f ca="1">IF(OR(ER193=0,EW193=0,ES193=0,EX193=0),$AM193-FB193-FC193-FD193-FH193,)</f>
        <v>0</v>
      </c>
      <c r="FG193" s="15">
        <f ca="1">SUM(FB193:FF193)</f>
        <v>-139610.49923056664</v>
      </c>
      <c r="FH193" s="15">
        <f ca="1">IF($V193&lt;&gt;0,IF($V193&gt;0,$W193/$V193,-$W193/$V193))*$AH193</f>
        <v>27952.939230569853</v>
      </c>
      <c r="FI193" s="15">
        <f ca="1">SUM(FG193:FH193)</f>
        <v>-111657.55999999678</v>
      </c>
      <c r="FJ193" s="20"/>
      <c r="FK193" s="85">
        <f ca="1">BL193+CK193+DJ193+EI193+FH193</f>
        <v>135104.0510299067</v>
      </c>
      <c r="FL193" s="21"/>
      <c r="FM193" s="22"/>
      <c r="FN193" s="104">
        <f ca="1">_xll.DBRW($B$3,$R$37,$R$38,$R$40,$R$41,$R$42,$Q193,FN$2,FN$4,FN$3)</f>
        <v>1366418.9700000023</v>
      </c>
      <c r="FO193" s="105">
        <f ca="1">IF(U193&lt;&gt;0,FN193/U193,0)</f>
        <v>4.8498667377947002E-2</v>
      </c>
      <c r="FP193" s="104">
        <f ca="1">_xll.DBRW($B$3,$R$37,$R$38,$R$40,$R$41,$R$42,$Q193,FP$2,FP$4,FP$3)</f>
        <v>2027358.1918497696</v>
      </c>
      <c r="FQ193" s="105">
        <f ca="1">IF(V193&lt;&gt;0,FP193/V193,0)</f>
        <v>7.1587803099261271E-2</v>
      </c>
      <c r="FR193" s="86">
        <f ca="1">FN193-FP193</f>
        <v>-660939.22184976726</v>
      </c>
      <c r="FS193" s="103">
        <f ca="1">(FO193-FQ193)*100</f>
        <v>-2.3089135721314271</v>
      </c>
      <c r="FT193" s="23"/>
      <c r="FV193" s="37"/>
      <c r="FW193" s="37"/>
      <c r="FX193" s="37"/>
      <c r="FY193" s="37"/>
      <c r="FZ193" s="37"/>
      <c r="GA193" s="37"/>
      <c r="GB193" s="37"/>
      <c r="GC193" s="37"/>
      <c r="GD193" s="37"/>
      <c r="GE193" s="37"/>
      <c r="GF193" s="37"/>
      <c r="GG193" s="37"/>
      <c r="GH193" s="37"/>
    </row>
    <row r="194" spans="1:190" ht="15" hidden="1" customHeight="1" x14ac:dyDescent="0.25">
      <c r="A194">
        <f ca="1">IF(ROW()=ROW($A$60),0,1)</f>
        <v>1</v>
      </c>
      <c r="D194" s="30"/>
      <c r="E194" s="30"/>
      <c r="F194" s="30">
        <f ca="1">IF(A194&lt;&gt;0,IF((AO194+BN194+CM194+DL194+EK194)&lt;&gt;0,ROUND((1-(AO194+BN194+CM194+DL194+EK194))-FO194,5),"VERIF. ELIGIBILITE PMM"),"CHECK "&amp;D179)</f>
        <v>0</v>
      </c>
      <c r="G194" s="30"/>
      <c r="H194" s="30"/>
      <c r="I194" s="30"/>
      <c r="J194" s="30">
        <f ca="1">IF(A194&lt;&gt;0,IF((AP194+BO194+CN194+DM194+EL194)&lt;&gt;0,ROUND((1-(AP194+BO194+CN194+DM194+EL194))-FQ194,5),"VERIF. ELIGIBILITE PMM"),"CHECK "&amp;D180)</f>
        <v>0</v>
      </c>
      <c r="K194" s="30">
        <f ca="1">IF(A194&lt;&gt;0,ROUND(W194+AR194+BQ194+CP194+DO194+EN194+FK194-FR194,5),"CHECK ")</f>
        <v>0</v>
      </c>
      <c r="L194" s="4"/>
      <c r="M194" s="9"/>
      <c r="N194" s="10"/>
      <c r="O194" s="9"/>
      <c r="P194" s="11"/>
      <c r="Q194" s="130" t="s">
        <v>157</v>
      </c>
      <c r="R194" s="130"/>
      <c r="S194" s="12"/>
      <c r="T194" s="13"/>
      <c r="U194" s="84">
        <f ca="1">_xll.DBRW($B$3,$R$37,$R$38,$R$40,$R$41,$R$42,$Q194,U$2,U$4,U$3)</f>
        <v>1766113.9700000002</v>
      </c>
      <c r="V194" s="84">
        <f ca="1">_xll.DBRW($B$3,$R$37,$R$38,$R$40,$R$41,$R$42,$Q194,V$2,V$4,V$3)</f>
        <v>1899821.8599999999</v>
      </c>
      <c r="W194" s="85">
        <f ca="1">U194-V194</f>
        <v>-133707.88999999966</v>
      </c>
      <c r="X194" s="106">
        <f ca="1">IF(V194&lt;&gt;0,W194/V194,0)</f>
        <v>-7.0379172287237321E-2</v>
      </c>
      <c r="Y194" s="15">
        <f ca="1">_xll.DBRW($B$3,$R$37,$R$38,$R$40,$R$41,$R$42,$Q194,Y$2,Y$4,Y$3)</f>
        <v>-742101.05999999994</v>
      </c>
      <c r="Z194" s="15">
        <f ca="1">_xll.DBRW($B$3,$R$37,$R$38,$R$40,$R$41,$R$42,$Q194,Z$2,Z$4,Z$3)</f>
        <v>-26031.110000000073</v>
      </c>
      <c r="AA194" s="15">
        <f ca="1">_xll.DBRW($B$3,$R$37,$R$38,$R$40,$R$41,$R$42,$Q194,AA$2,AA$4,AA$3)</f>
        <v>-230889.27</v>
      </c>
      <c r="AB194" s="15">
        <f ca="1">_xll.DBRW($B$3,$R$37,$R$38,$R$40,$R$41,$R$42,$Q194,AB$2,AB$4,AB$3)</f>
        <v>-352228.67000000004</v>
      </c>
      <c r="AC194" s="15">
        <f ca="1">_xll.DBRW($B$3,$R$37,$R$38,$R$40,$R$41,$R$42,$Q194,AC$2,AC$4,AC$3)</f>
        <v>-450999.75999999972</v>
      </c>
      <c r="AD194" s="15">
        <f ca="1">_xll.DBRW($B$3,$R$37,$R$38,$R$40,$R$41,$R$42,$Q194,AD$2,AD$4,AD$3)</f>
        <v>-686559.26</v>
      </c>
      <c r="AE194" s="15">
        <f ca="1">_xll.DBRW($B$3,$R$37,$R$38,$R$40,$R$41,$R$42,$Q194,AE$2,AE$4,AE$3)</f>
        <v>-153277.77819999988</v>
      </c>
      <c r="AF194" s="15">
        <f ca="1">_xll.DBRW($B$3,$R$37,$R$38,$R$40,$R$41,$R$42,$Q194,AF$2,AF$4,AF$3)</f>
        <v>-178062.12670399999</v>
      </c>
      <c r="AG194" s="15">
        <f ca="1">_xll.DBRW($B$3,$R$37,$R$38,$R$40,$R$41,$R$42,$Q194,AG$2,AG$4,AG$3)</f>
        <v>-392245.43</v>
      </c>
      <c r="AH194" s="15">
        <f ca="1">_xll.DBRW($B$3,$R$37,$R$38,$R$40,$R$41,$R$42,$Q194,AH$2,AH$4,AH$3)</f>
        <v>-529471.34000000008</v>
      </c>
      <c r="AI194" s="15">
        <f ca="1">Y194-AD194</f>
        <v>-55541.79999999993</v>
      </c>
      <c r="AJ194" s="15">
        <f ca="1">Z194-AE194</f>
        <v>127246.66819999981</v>
      </c>
      <c r="AK194" s="15">
        <f ca="1">AA194-AF194</f>
        <v>-52827.143295999995</v>
      </c>
      <c r="AL194" s="15">
        <f ca="1">AB194-AG194</f>
        <v>40016.759999999951</v>
      </c>
      <c r="AM194" s="15">
        <f ca="1">AC194-AH194</f>
        <v>78471.580000000366</v>
      </c>
      <c r="AN194" s="20"/>
      <c r="AO194" s="16">
        <f ca="1">_xll.DBRW($B$3,$R$37,$R$38,$R$40,$R$41,$R$42,$Q194,AO$2,AO$4,AO$3)</f>
        <v>0.42018865860621663</v>
      </c>
      <c r="AP194" s="16">
        <f ca="1">_xll.DBRW($B$3,$R$37,$R$38,$R$40,$R$41,$R$42,$Q194,AP$2,AP$4,AP$3)</f>
        <v>0.36138086125611801</v>
      </c>
      <c r="AQ194" s="17">
        <f ca="1">-(AO194-AP194)*100</f>
        <v>-5.8807797350098614</v>
      </c>
      <c r="AR194" s="14">
        <f ca="1">$Y194-$AD194-BL194</f>
        <v>-103861.27244493809</v>
      </c>
      <c r="AS194" s="18">
        <f ca="1">_xll.DBRW($B$3,$R$37,$R$38,$R$40,$R$41,$R$42,$Q194,AS$2,AS$4,AS$3)</f>
        <v>30.601159139408061</v>
      </c>
      <c r="AT194" s="19">
        <f ca="1">_xll.DBRW($B$3,$R$37,$R$38,$R$40,$R$41,$R$42,$Q194,AT$2,AT$4,AT$3)</f>
        <v>4.8350742385242812E-2</v>
      </c>
      <c r="AU194" s="18">
        <f ca="1">_xll.DBRW($B$3,$R$37,$R$38,$R$40,$R$41,$R$42,$Q194,AU$2,AU$4,AU$3)</f>
        <v>3.5212486865951971</v>
      </c>
      <c r="AV194" s="15">
        <f ca="1">_xll.DBRW($B$3,$R$37,$R$38,$R$40,$R$41,$R$42,$Q194,AV$2,AV$4,AV$3)</f>
        <v>24250.75</v>
      </c>
      <c r="AW194" s="15">
        <f ca="1">_xll.DBRW($B$3,$R$37,$R$38,$R$40,$R$41,$R$42,$Q194,AW$2,AW$4,AW$3)</f>
        <v>501559</v>
      </c>
      <c r="AX194" s="18">
        <f ca="1">_xll.DBRW($B$3,$R$37,$R$38,$R$40,$R$41,$R$42,$Q194,AX$2,AX$4,AX$3)</f>
        <v>24.400584994846643</v>
      </c>
      <c r="AY194" s="19">
        <f ca="1">_xll.DBRW($B$3,$R$37,$R$38,$R$40,$R$41,$R$42,$Q194,AY$2,AY$4,AY$3)</f>
        <v>4.4625071369663136E-2</v>
      </c>
      <c r="AZ194" s="18">
        <f ca="1">_xll.DBRW($B$3,$R$37,$R$38,$R$40,$R$41,$R$42,$Q194,AZ$2,AZ$4,AZ$3)</f>
        <v>3.0131032481126687</v>
      </c>
      <c r="BA194" s="15">
        <f ca="1">_xll.DBRW($B$3,$R$37,$R$38,$R$40,$R$41,$R$42,$Q194,BA$2,BA$4,BA$3)</f>
        <v>28137</v>
      </c>
      <c r="BB194" s="15">
        <f ca="1">_xll.DBRW($B$3,$R$37,$R$38,$R$40,$R$41,$R$42,$Q194,BB$2,BB$4,BB$3)</f>
        <v>630520</v>
      </c>
      <c r="BC194" s="18">
        <f ca="1">AS194-AX194</f>
        <v>6.2005741445614184</v>
      </c>
      <c r="BD194" s="18">
        <f ca="1">AT194-AY194</f>
        <v>3.7256710155796763E-3</v>
      </c>
      <c r="BE194" s="18">
        <f ca="1">AU194-AZ194</f>
        <v>0.50814543848252836</v>
      </c>
      <c r="BF194" s="15">
        <f ca="1">IF(AND(AV194&lt;&gt;0,BA194&lt;&gt;0),-1*BC194*AV194,0)</f>
        <v>-150368.57343622282</v>
      </c>
      <c r="BG194" s="15">
        <f ca="1">IF(AND(AV194&lt;&gt;0,BA194&lt;&gt;0,AW194&lt;&gt;0,BB194&lt;&gt;0),BD194/AY194*$Y194,)</f>
        <v>-61956.750432281158</v>
      </c>
      <c r="BH194" s="15">
        <f ca="1">IF(AND(AW194&lt;&gt;0,BB194&lt;&gt;0),BE194*AO194*AW194,)</f>
        <v>107091.34801174013</v>
      </c>
      <c r="BI194" s="15">
        <f ca="1">IF(AND(AV194&lt;&gt;0,BA194&lt;&gt;0,AW194&lt;&gt;0,BB194&lt;&gt;0),$AI194-BF194-BG194-BH194-BL194,)</f>
        <v>1372.7034118257434</v>
      </c>
      <c r="BJ194" s="15">
        <f ca="1">IF(OR(AV194=0,BA194=0,AW194=0,BB194=0),$AI194-BF194-BG194-BH194-BL194,)</f>
        <v>0</v>
      </c>
      <c r="BK194" s="15">
        <f ca="1">SUM(BF194:BJ194)</f>
        <v>-103861.27244493809</v>
      </c>
      <c r="BL194" s="15">
        <f ca="1">IF($V194&lt;&gt;0,IF($V194&gt;0,$W194/$V194,-$W194/$V194))*$AD194</f>
        <v>48319.472444938161</v>
      </c>
      <c r="BM194" s="15">
        <f ca="1">SUM(BK194:BL194)</f>
        <v>-55541.79999999993</v>
      </c>
      <c r="BN194" s="16">
        <f ca="1">_xll.DBRW($B$3,$R$37,$R$38,$R$40,$R$41,$R$42,$Q194,BN$2,BN$4,BN$3)</f>
        <v>1.4739201683569765E-2</v>
      </c>
      <c r="BO194" s="16">
        <f ca="1">_xll.DBRW($B$3,$R$37,$R$38,$R$40,$R$41,$R$42,$Q194,BO$2,BO$4,BO$3)</f>
        <v>8.0680079236481669E-2</v>
      </c>
      <c r="BP194" s="17">
        <f ca="1">-(BN194-BO194)*100</f>
        <v>6.5940877552911905</v>
      </c>
      <c r="BQ194" s="14">
        <f ca="1">$Z194-$AE194-CK194</f>
        <v>116459.10504025707</v>
      </c>
      <c r="BR194" s="15">
        <f ca="1">_xll.DBRW($B$3,$R$37,$R$38,$R$40,$R$41,$R$42,$Q194,BR$2,BR$4,BR$3)</f>
        <v>5.190039456973175E-2</v>
      </c>
      <c r="BS194" s="15">
        <f ca="1">_xll.DBRW($B$3,$R$37,$R$38,$R$40,$R$41,$R$42,$Q194,BS$2,BS$4,BS$3)</f>
        <v>1</v>
      </c>
      <c r="BT194" s="15">
        <f ca="1">_xll.DBRW($B$3,$R$37,$R$38,$R$40,$R$41,$R$42,$Q194,BT$2,BT$4,BT$3)</f>
        <v>3.5212486865951971</v>
      </c>
      <c r="BU194" s="15">
        <f ca="1">_xll.DBRW($B$3,$R$37,$R$38,$R$40,$R$41,$R$42,$Q194,BU$2,BU$4,BU$3)</f>
        <v>501559</v>
      </c>
      <c r="BV194" s="15">
        <f ca="1">_xll.DBRW($B$3,$R$37,$R$38,$R$40,$R$41,$R$42,$Q194,BV$2,BV$4,BV$3)</f>
        <v>501559</v>
      </c>
      <c r="BW194" s="15">
        <f ca="1">_xll.DBRW($B$3,$R$37,$R$38,$R$40,$R$41,$R$42,$Q194,BW$2,BW$4,BW$3)</f>
        <v>0.2430974088054304</v>
      </c>
      <c r="BX194" s="15">
        <f ca="1">_xll.DBRW($B$3,$R$37,$R$38,$R$40,$R$41,$R$42,$Q194,BX$2,BX$4,BX$3)</f>
        <v>1</v>
      </c>
      <c r="BY194" s="15">
        <f ca="1">_xll.DBRW($B$3,$R$37,$R$38,$R$40,$R$41,$R$42,$Q194,BY$2,BY$4,BY$3)</f>
        <v>3.0131032481126687</v>
      </c>
      <c r="BZ194" s="15">
        <f ca="1">_xll.DBRW($B$3,$R$37,$R$38,$R$40,$R$41,$R$42,$Q194,BZ$2,BZ$4,BZ$3)</f>
        <v>630520</v>
      </c>
      <c r="CA194" s="15">
        <f ca="1">_xll.DBRW($B$3,$R$37,$R$38,$R$40,$R$41,$R$42,$Q194,CA$2,CA$4,CA$3)</f>
        <v>630520</v>
      </c>
      <c r="CB194" s="15">
        <f ca="1">BR194-BW194</f>
        <v>-0.19119701423569865</v>
      </c>
      <c r="CC194" s="15">
        <f ca="1">BS194-BX194</f>
        <v>0</v>
      </c>
      <c r="CD194" s="15">
        <f ca="1">BT194-BY194</f>
        <v>0.50814543848252836</v>
      </c>
      <c r="CE194" s="15">
        <f ca="1">IF(AND(BU194&lt;&gt;0,BZ194&lt;&gt;0),-1*CB194*BU194,0)</f>
        <v>95896.583263042776</v>
      </c>
      <c r="CF194" s="15">
        <f ca="1">IF(AND(BU194&lt;&gt;0,BZ194&lt;&gt;0,BV194&lt;&gt;0,CA194&lt;&gt;0),CC194/BX194*$Z194,)</f>
        <v>0</v>
      </c>
      <c r="CG194" s="15">
        <f ca="1">IF(AND(BV194&lt;&gt;0,CA194&lt;&gt;0),CD194*BN194*BV194,)</f>
        <v>3756.5054281715998</v>
      </c>
      <c r="CH194" s="15">
        <f ca="1">IF(AND(BU194&lt;&gt;0,BZ194&lt;&gt;0,BV194&lt;&gt;0,CA194&lt;&gt;0),$AJ194-CE194-CF194-CG194-CK194,)</f>
        <v>16806.016349042693</v>
      </c>
      <c r="CI194" s="15">
        <f ca="1">IF(OR(BU194=0,BZ194=0,BV194=0,CA194=0),$AJ194-CE194-CF194-CG194-CK194,)</f>
        <v>0</v>
      </c>
      <c r="CJ194" s="15">
        <f ca="1">SUM(CE194:CI194)</f>
        <v>116459.10504025707</v>
      </c>
      <c r="CK194" s="15">
        <f ca="1">IF($V194&lt;&gt;0,IF($V194&gt;0,$W194/$V194,-$W194/$V194))*$AE194</f>
        <v>10787.56315974274</v>
      </c>
      <c r="CL194" s="15">
        <f ca="1">SUM(CJ194:CK194)</f>
        <v>127246.66819999981</v>
      </c>
      <c r="CM194" s="16">
        <f ca="1">_xll.DBRW($B$3,$R$37,$R$38,$R$40,$R$41,$R$42,$Q194,CM$2,CM$4,CM$3)</f>
        <v>0.1307329390526252</v>
      </c>
      <c r="CN194" s="16">
        <f ca="1">_xll.DBRW($B$3,$R$37,$R$38,$R$40,$R$41,$R$42,$Q194,CN$2,CN$4,CN$3)</f>
        <v>9.3725696315548238E-2</v>
      </c>
      <c r="CO194" s="17">
        <f ca="1">-(CM194-CN194)*100</f>
        <v>-3.7007242737076966</v>
      </c>
      <c r="CP194" s="14">
        <f ca="1">$AA194-$AF194-DJ194</f>
        <v>-65359.008389132694</v>
      </c>
      <c r="CQ194" s="15">
        <f ca="1">_xll.DBRW($B$3,$R$37,$R$38,$R$40,$R$41,$R$42,$Q194,CQ$2,CQ$4,CQ$3)</f>
        <v>1.6553754632703581</v>
      </c>
      <c r="CR194" s="15">
        <f ca="1">_xll.DBRW($B$3,$R$37,$R$38,$R$40,$R$41,$R$42,$Q194,CR$2,CR$4,CR$3)</f>
        <v>0.27808989570519121</v>
      </c>
      <c r="CS194" s="15">
        <f ca="1">_xll.DBRW($B$3,$R$37,$R$38,$R$40,$R$41,$R$42,$Q194,CS$2,CS$4,CS$3)</f>
        <v>3.5212486865951971</v>
      </c>
      <c r="CT194" s="15">
        <f ca="1">_xll.DBRW($B$3,$R$37,$R$38,$R$40,$R$41,$R$42,$Q194,CT$2,CT$4,CT$3)</f>
        <v>139478.49</v>
      </c>
      <c r="CU194" s="15">
        <f ca="1">_xll.DBRW($B$3,$R$37,$R$38,$R$40,$R$41,$R$42,$Q194,CU$2,CU$4,CU$3)</f>
        <v>501559</v>
      </c>
      <c r="CV194" s="15">
        <f ca="1">_xll.DBRW($B$3,$R$37,$R$38,$R$40,$R$41,$R$42,$Q194,CV$2,CV$4,CV$3)</f>
        <v>0.96879999999999977</v>
      </c>
      <c r="CW194" s="15">
        <f ca="1">_xll.DBRW($B$3,$R$37,$R$38,$R$40,$R$41,$R$42,$Q194,CW$2,CW$4,CW$3)</f>
        <v>0.29150000000000009</v>
      </c>
      <c r="CX194" s="15">
        <f ca="1">_xll.DBRW($B$3,$R$37,$R$38,$R$40,$R$41,$R$42,$Q194,CX$2,CX$4,CX$3)</f>
        <v>3.0131032481126687</v>
      </c>
      <c r="CY194" s="15">
        <f ca="1">_xll.DBRW($B$3,$R$37,$R$38,$R$40,$R$41,$R$42,$Q194,CY$2,CY$4,CY$3)</f>
        <v>183796.58000000005</v>
      </c>
      <c r="CZ194" s="15">
        <f ca="1">_xll.DBRW($B$3,$R$37,$R$38,$R$40,$R$41,$R$42,$Q194,CZ$2,CZ$4,CZ$3)</f>
        <v>630520</v>
      </c>
      <c r="DA194" s="15">
        <f ca="1">CQ194-CV194</f>
        <v>0.68657546327035834</v>
      </c>
      <c r="DB194" s="15">
        <f ca="1">CR194-CW194</f>
        <v>-1.3410104294808878E-2</v>
      </c>
      <c r="DC194" s="15">
        <f ca="1">CS194-CX194</f>
        <v>0.50814543848252836</v>
      </c>
      <c r="DD194" s="15">
        <f ca="1">IF(AND(CT194&lt;&gt;0,CY194&lt;&gt;0),-1*DA194*CT194,0)</f>
        <v>-95762.50888800004</v>
      </c>
      <c r="DE194" s="15">
        <f ca="1">IF(AND(CT194&lt;&gt;0,CY194&lt;&gt;0,CU194&lt;&gt;0,CZ194&lt;&gt;0),DB194/CW194*$AA194,)</f>
        <v>10621.781102066159</v>
      </c>
      <c r="DF194" s="15">
        <f ca="1">IF(AND(CU194&lt;&gt;0,CZ194&lt;&gt;0),DC194*CM194*CU194,)</f>
        <v>33319.239788913153</v>
      </c>
      <c r="DG194" s="15">
        <f ca="1">IF(AND(CT194&lt;&gt;0,CY194&lt;&gt;0,CU194&lt;&gt;0,CZ194&lt;&gt;0),$AK194-DD194-DE194-DF194-DJ194,)</f>
        <v>-13537.520392111966</v>
      </c>
      <c r="DH194" s="15">
        <f ca="1">IF(OR(CT194=0,CY194=0,CU194=0,CZ194=0),$AK194-DD194-DE194-DF194-DJ194,)</f>
        <v>0</v>
      </c>
      <c r="DI194" s="15">
        <f ca="1">SUM(DD194:DH194)</f>
        <v>-65359.008389132694</v>
      </c>
      <c r="DJ194" s="15">
        <f ca="1">IF($V194&lt;&gt;0,IF($V194&gt;0,$W194/$V194,-$W194/$V194))*$AF194</f>
        <v>12531.865093132697</v>
      </c>
      <c r="DK194" s="15">
        <f ca="1">SUM(DI194:DJ194)</f>
        <v>-52827.143295999995</v>
      </c>
      <c r="DL194" s="16">
        <f ca="1">_xll.DBRW($B$3,$R$37,$R$38,$R$40,$R$41,$R$42,$Q194,DL$2,DL$4,DL$3)</f>
        <v>0.19943711220403282</v>
      </c>
      <c r="DM194" s="16">
        <f ca="1">_xll.DBRW($B$3,$R$37,$R$38,$R$40,$R$41,$R$42,$Q194,DM$2,DM$4,DM$3)</f>
        <v>0.20646432081795288</v>
      </c>
      <c r="DN194" s="17">
        <f ca="1">-(DL194-DM194)*100</f>
        <v>0.70272086139200607</v>
      </c>
      <c r="DO194" s="14">
        <f ca="1">$AB194-$AG194-EI194</f>
        <v>12410.851303148465</v>
      </c>
      <c r="DP194" s="15">
        <f ca="1">_xll.DBRW($B$3,$R$37,$R$38,$R$40,$R$41,$R$42,$Q194,DP$2,DP$4,DP$3)</f>
        <v>1.1403045420699922</v>
      </c>
      <c r="DQ194" s="15">
        <f ca="1">_xll.DBRW($B$3,$R$37,$R$38,$R$40,$R$41,$R$42,$Q194,DQ$2,DQ$4,DQ$3)</f>
        <v>0.61585974930167742</v>
      </c>
      <c r="DR194" s="15">
        <f ca="1">_xll.DBRW($B$3,$R$37,$R$38,$R$40,$R$41,$R$42,$Q194,DR$2,DR$4,DR$3)</f>
        <v>3.5212486865951971</v>
      </c>
      <c r="DS194" s="15">
        <f ca="1">_xll.DBRW($B$3,$R$37,$R$38,$R$40,$R$41,$R$42,$Q194,DS$2,DS$4,DS$3)</f>
        <v>308890</v>
      </c>
      <c r="DT194" s="15">
        <f ca="1">_xll.DBRW($B$3,$R$37,$R$38,$R$40,$R$41,$R$42,$Q194,DT$2,DT$4,DT$3)</f>
        <v>501559</v>
      </c>
      <c r="DU194" s="15">
        <f ca="1">_xll.DBRW($B$3,$R$37,$R$38,$R$40,$R$41,$R$42,$Q194,DU$2,DU$4,DU$3)</f>
        <v>0.84908408249145484</v>
      </c>
      <c r="DV194" s="15">
        <f ca="1">_xll.DBRW($B$3,$R$37,$R$38,$R$40,$R$41,$R$42,$Q194,DV$2,DV$4,DV$3)</f>
        <v>0.73266985979826171</v>
      </c>
      <c r="DW194" s="15">
        <f ca="1">_xll.DBRW($B$3,$R$37,$R$38,$R$40,$R$41,$R$42,$Q194,DW$2,DW$4,DW$3)</f>
        <v>3.0131032481126687</v>
      </c>
      <c r="DX194" s="15">
        <f ca="1">_xll.DBRW($B$3,$R$37,$R$38,$R$40,$R$41,$R$42,$Q194,DX$2,DX$4,DX$3)</f>
        <v>461963</v>
      </c>
      <c r="DY194" s="15">
        <f ca="1">_xll.DBRW($B$3,$R$37,$R$38,$R$40,$R$41,$R$42,$Q194,DY$2,DY$4,DY$3)</f>
        <v>630520</v>
      </c>
      <c r="DZ194" s="15">
        <f ca="1">DP194-DU194</f>
        <v>0.29122045957853737</v>
      </c>
      <c r="EA194" s="15">
        <f ca="1">DQ194-DV194</f>
        <v>-0.1168101104965843</v>
      </c>
      <c r="EB194" s="15">
        <f ca="1">DR194-DW194</f>
        <v>0.50814543848252836</v>
      </c>
      <c r="EC194" s="15">
        <f ca="1">IF(AND(DS194&lt;&gt;0,DX194&lt;&gt;0),-1*DZ194*DS194,0)</f>
        <v>-89955.08775921441</v>
      </c>
      <c r="ED194" s="15">
        <f ca="1">IF(AND(DS194&lt;&gt;0,DX194&lt;&gt;0,DT194&lt;&gt;0,DY194&lt;&gt;0),EA194/DV194*$AB194,)</f>
        <v>56156.083551865719</v>
      </c>
      <c r="EE194" s="15">
        <f ca="1">IF(AND(DT194&lt;&gt;0,DY194&lt;&gt;0),EB194*DL194*DT194,)</f>
        <v>50829.523244020646</v>
      </c>
      <c r="EF194" s="15">
        <f ca="1">IF(AND(DS194&lt;&gt;0,DX194&lt;&gt;0,DT194&lt;&gt;0,DY194&lt;&gt;0),$AL194-EC194-ED194-EE194-EI194,)</f>
        <v>-4619.6677335234963</v>
      </c>
      <c r="EG194" s="15">
        <f ca="1">IF(OR(DS194=0,DX194=0,DT194=0,DY194=0),$AL194-EC194-ED194-EE194-EI194,)</f>
        <v>0</v>
      </c>
      <c r="EH194" s="15">
        <f ca="1">SUM(EC194:EG194)</f>
        <v>12410.851303148458</v>
      </c>
      <c r="EI194" s="15">
        <f ca="1">IF($V194&lt;&gt;0,IF($V194&gt;0,$W194/$V194,-$W194/$V194))*$AG194</f>
        <v>27605.908696851486</v>
      </c>
      <c r="EJ194" s="15">
        <f ca="1">SUM(EH194:EI194)</f>
        <v>40016.759999999944</v>
      </c>
      <c r="EK194" s="16">
        <f ca="1">_xll.DBRW($B$3,$R$37,$R$38,$R$40,$R$41,$R$42,$Q194,EK$2,EK$4,EK$3)</f>
        <v>0.25536277253953205</v>
      </c>
      <c r="EL194" s="16">
        <f ca="1">_xll.DBRW($B$3,$R$37,$R$38,$R$40,$R$41,$R$42,$Q194,EL$2,EL$4,EL$3)</f>
        <v>0.2786952561962836</v>
      </c>
      <c r="EM194" s="17">
        <f ca="1">-(EK194-EL194)*100</f>
        <v>2.3332483656751557</v>
      </c>
      <c r="EN194" s="14">
        <f ca="1">$AC194-$AH194-FH194</f>
        <v>41207.825340985954</v>
      </c>
      <c r="EO194" s="15">
        <f ca="1">_xll.DBRW($B$3,$R$37,$R$38,$R$40,$R$41,$R$42,$Q194,EO$2,EO$4,EO$3)</f>
        <v>0.89919582741013526</v>
      </c>
      <c r="EP194" s="15">
        <f ca="1">_xll.DBRW($B$3,$R$37,$R$38,$R$40,$R$41,$R$42,$Q194,EP$2,EP$4,EP$3)</f>
        <v>1</v>
      </c>
      <c r="EQ194" s="15">
        <f ca="1">_xll.DBRW($B$3,$R$37,$R$38,$R$40,$R$41,$R$42,$Q194,EQ$2,EQ$4,EQ$3)</f>
        <v>3.5212486865951971</v>
      </c>
      <c r="ER194" s="15">
        <f ca="1">_xll.DBRW($B$3,$R$37,$R$38,$R$40,$R$41,$R$42,$Q194,ER$2,ER$4,ER$3)</f>
        <v>501559</v>
      </c>
      <c r="ES194" s="15">
        <f ca="1">_xll.DBRW($B$3,$R$37,$R$38,$R$40,$R$41,$R$42,$Q194,ES$2,ES$4,ES$3)</f>
        <v>501559</v>
      </c>
      <c r="ET194" s="15">
        <f ca="1">_xll.DBRW($B$3,$R$37,$R$38,$R$40,$R$41,$R$42,$Q194,ET$2,ET$4,ET$3)</f>
        <v>0.83973758167861445</v>
      </c>
      <c r="EU194" s="15">
        <f ca="1">_xll.DBRW($B$3,$R$37,$R$38,$R$40,$R$41,$R$42,$Q194,EU$2,EU$4,EU$3)</f>
        <v>1</v>
      </c>
      <c r="EV194" s="15">
        <f ca="1">_xll.DBRW($B$3,$R$37,$R$38,$R$40,$R$41,$R$42,$Q194,EV$2,EV$4,EV$3)</f>
        <v>3.0131032481126687</v>
      </c>
      <c r="EW194" s="15">
        <f ca="1">_xll.DBRW($B$3,$R$37,$R$38,$R$40,$R$41,$R$42,$Q194,EW$2,EW$4,EW$3)</f>
        <v>630520</v>
      </c>
      <c r="EX194" s="15">
        <f ca="1">_xll.DBRW($B$3,$R$37,$R$38,$R$40,$R$41,$R$42,$Q194,EX$2,EX$4,EX$3)</f>
        <v>630520</v>
      </c>
      <c r="EY194" s="15">
        <f ca="1">EO194-ET194</f>
        <v>5.9458245731520809E-2</v>
      </c>
      <c r="EZ194" s="15">
        <f ca="1">EP194-EU194</f>
        <v>0</v>
      </c>
      <c r="FA194" s="15">
        <f ca="1">EQ194-EV194</f>
        <v>0.50814543848252836</v>
      </c>
      <c r="FB194" s="15">
        <f ca="1">IF(AND(ER194&lt;&gt;0,EW194&lt;&gt;0),-1*EY194*ER194,0)</f>
        <v>-29821.818270855845</v>
      </c>
      <c r="FC194" s="15">
        <f ca="1">IF(AND(ER194&lt;&gt;0,EW194&lt;&gt;0,ES194&lt;&gt;0,EX194&lt;&gt;0),EZ194/EU194*$AC194,)</f>
        <v>0</v>
      </c>
      <c r="FD194" s="15">
        <f ca="1">IF(AND(ES194&lt;&gt;0,EX194&lt;&gt;0),FA194*EK194*ES194,)</f>
        <v>65083.012078397085</v>
      </c>
      <c r="FE194" s="15">
        <f ca="1">IF(AND(ER194&lt;&gt;0,EW194&lt;&gt;0,ES194&lt;&gt;0,EX194&lt;&gt;0),$AM194-FB194-FC194-FD194-FH194,)</f>
        <v>5946.6315334447136</v>
      </c>
      <c r="FF194" s="15">
        <f ca="1">IF(OR(ER194=0,EW194=0,ES194=0,EX194=0),$AM194-FB194-FC194-FD194-FH194,)</f>
        <v>0</v>
      </c>
      <c r="FG194" s="15">
        <f ca="1">SUM(FB194:FF194)</f>
        <v>41207.825340985954</v>
      </c>
      <c r="FH194" s="15">
        <f ca="1">IF($V194&lt;&gt;0,IF($V194&gt;0,$W194/$V194,-$W194/$V194))*$AH194</f>
        <v>37263.754659014412</v>
      </c>
      <c r="FI194" s="15">
        <f ca="1">SUM(FG194:FH194)</f>
        <v>78471.580000000366</v>
      </c>
      <c r="FJ194" s="20"/>
      <c r="FK194" s="85">
        <f ca="1">BL194+CK194+DJ194+EI194+FH194</f>
        <v>136508.5640536795</v>
      </c>
      <c r="FL194" s="21"/>
      <c r="FM194" s="22"/>
      <c r="FN194" s="104">
        <f ca="1">_xll.DBRW($B$3,$R$37,$R$38,$R$40,$R$41,$R$42,$Q194,FN$2,FN$4,FN$3)</f>
        <v>-36135.899999999776</v>
      </c>
      <c r="FO194" s="105">
        <f ca="1">IF(U194&lt;&gt;0,FN194/U194,0)</f>
        <v>-2.0460684085976497E-2</v>
      </c>
      <c r="FP194" s="104">
        <f ca="1">_xll.DBRW($B$3,$R$37,$R$38,$R$40,$R$41,$R$42,$Q194,FP$2,FP$4,FP$3)</f>
        <v>-39794.074904000227</v>
      </c>
      <c r="FQ194" s="105">
        <f ca="1">IF(V194&lt;&gt;0,FP194/V194,0)</f>
        <v>-2.0946213822384499E-2</v>
      </c>
      <c r="FR194" s="86">
        <f ca="1">FN194-FP194</f>
        <v>3658.1749040004506</v>
      </c>
      <c r="FS194" s="103">
        <f ca="1">(FO194-FQ194)*100</f>
        <v>4.8552973640800245E-2</v>
      </c>
      <c r="FT194" s="23"/>
      <c r="FV194" s="37"/>
      <c r="FW194" s="37"/>
      <c r="FX194" s="37"/>
      <c r="FY194" s="37"/>
      <c r="FZ194" s="37"/>
      <c r="GA194" s="37"/>
      <c r="GB194" s="37"/>
      <c r="GC194" s="37"/>
      <c r="GD194" s="37"/>
      <c r="GE194" s="37"/>
      <c r="GF194" s="37"/>
      <c r="GG194" s="37"/>
      <c r="GH194" s="37"/>
    </row>
    <row r="195" spans="1:190" ht="15" hidden="1" customHeight="1" x14ac:dyDescent="0.25">
      <c r="A195">
        <f ca="1">IF(ROW()=ROW($A$60),0,1)</f>
        <v>1</v>
      </c>
      <c r="D195" s="30"/>
      <c r="E195" s="30"/>
      <c r="F195" s="30">
        <f ca="1">IF(A195&lt;&gt;0,IF((AO195+BN195+CM195+DL195+EK195)&lt;&gt;0,ROUND((1-(AO195+BN195+CM195+DL195+EK195))-FO195,5),"VERIF. ELIGIBILITE PMM"),"CHECK "&amp;D180)</f>
        <v>0</v>
      </c>
      <c r="G195" s="30"/>
      <c r="H195" s="30"/>
      <c r="I195" s="30"/>
      <c r="J195" s="30">
        <f ca="1">IF(A195&lt;&gt;0,IF((AP195+BO195+CN195+DM195+EL195)&lt;&gt;0,ROUND((1-(AP195+BO195+CN195+DM195+EL195))-FQ195,5),"VERIF. ELIGIBILITE PMM"),"CHECK "&amp;D181)</f>
        <v>0</v>
      </c>
      <c r="K195" s="30">
        <f ca="1">IF(A195&lt;&gt;0,ROUND(W195+AR195+BQ195+CP195+DO195+EN195+FK195-FR195,5),"CHECK ")</f>
        <v>0</v>
      </c>
      <c r="L195" s="4"/>
      <c r="M195" s="9"/>
      <c r="N195" s="10"/>
      <c r="O195" s="9"/>
      <c r="P195" s="11"/>
      <c r="Q195" s="130" t="s">
        <v>303</v>
      </c>
      <c r="R195" s="130"/>
      <c r="S195" s="12"/>
      <c r="T195" s="13"/>
      <c r="U195" s="84">
        <f ca="1">_xll.DBRW($B$3,$R$37,$R$38,$R$40,$R$41,$R$42,$Q195,U$2,U$4,U$3)</f>
        <v>2589239.3299999996</v>
      </c>
      <c r="V195" s="84">
        <f ca="1">_xll.DBRW($B$3,$R$37,$R$38,$R$40,$R$41,$R$42,$Q195,V$2,V$4,V$3)</f>
        <v>2719459</v>
      </c>
      <c r="W195" s="85">
        <f ca="1">U195-V195</f>
        <v>-130219.67000000039</v>
      </c>
      <c r="X195" s="106">
        <f ca="1">IF(V195&lt;&gt;0,W195/V195,0)</f>
        <v>-4.7884402743339903E-2</v>
      </c>
      <c r="Y195" s="15">
        <f ca="1">_xll.DBRW($B$3,$R$37,$R$38,$R$40,$R$41,$R$42,$Q195,Y$2,Y$4,Y$3)</f>
        <v>-1062340.57</v>
      </c>
      <c r="Z195" s="15">
        <f ca="1">_xll.DBRW($B$3,$R$37,$R$38,$R$40,$R$41,$R$42,$Q195,Z$2,Z$4,Z$3)</f>
        <v>-380770.66999999987</v>
      </c>
      <c r="AA195" s="15">
        <f ca="1">_xll.DBRW($B$3,$R$37,$R$38,$R$40,$R$41,$R$42,$Q195,AA$2,AA$4,AA$3)</f>
        <v>-286951.07</v>
      </c>
      <c r="AB195" s="15">
        <f ca="1">_xll.DBRW($B$3,$R$37,$R$38,$R$40,$R$41,$R$42,$Q195,AB$2,AB$4,AB$3)</f>
        <v>-265379.94</v>
      </c>
      <c r="AC195" s="15">
        <f ca="1">_xll.DBRW($B$3,$R$37,$R$38,$R$40,$R$41,$R$42,$Q195,AC$2,AC$4,AC$3)</f>
        <v>-300572.64999999997</v>
      </c>
      <c r="AD195" s="15">
        <f ca="1">_xll.DBRW($B$3,$R$37,$R$38,$R$40,$R$41,$R$42,$Q195,AD$2,AD$4,AD$3)</f>
        <v>-1082280</v>
      </c>
      <c r="AE195" s="15">
        <f ca="1">_xll.DBRW($B$3,$R$37,$R$38,$R$40,$R$41,$R$42,$Q195,AE$2,AE$4,AE$3)</f>
        <v>-491736</v>
      </c>
      <c r="AF195" s="15">
        <f ca="1">_xll.DBRW($B$3,$R$37,$R$38,$R$40,$R$41,$R$42,$Q195,AF$2,AF$4,AF$3)</f>
        <v>-377070</v>
      </c>
      <c r="AG195" s="15">
        <f ca="1">_xll.DBRW($B$3,$R$37,$R$38,$R$40,$R$41,$R$42,$Q195,AG$2,AG$4,AG$3)</f>
        <v>-283073</v>
      </c>
      <c r="AH195" s="15">
        <f ca="1">_xll.DBRW($B$3,$R$37,$R$38,$R$40,$R$41,$R$42,$Q195,AH$2,AH$4,AH$3)</f>
        <v>-292381</v>
      </c>
      <c r="AI195" s="15">
        <f ca="1">Y195-AD195</f>
        <v>19939.429999999935</v>
      </c>
      <c r="AJ195" s="15">
        <f ca="1">Z195-AE195</f>
        <v>110965.33000000013</v>
      </c>
      <c r="AK195" s="15">
        <f ca="1">AA195-AF195</f>
        <v>90118.93</v>
      </c>
      <c r="AL195" s="15">
        <f ca="1">AB195-AG195</f>
        <v>17693.059999999998</v>
      </c>
      <c r="AM195" s="15">
        <f ca="1">AC195-AH195</f>
        <v>-8191.6499999999651</v>
      </c>
      <c r="AN195" s="20"/>
      <c r="AO195" s="16">
        <f ca="1">_xll.DBRW($B$3,$R$37,$R$38,$R$40,$R$41,$R$42,$Q195,AO$2,AO$4,AO$3)</f>
        <v>0.41029060453828348</v>
      </c>
      <c r="AP195" s="16">
        <f ca="1">_xll.DBRW($B$3,$R$37,$R$38,$R$40,$R$41,$R$42,$Q195,AP$2,AP$4,AP$3)</f>
        <v>0.39797621512219894</v>
      </c>
      <c r="AQ195" s="17">
        <f ca="1">-(AO195-AP195)*100</f>
        <v>-1.2314389416084537</v>
      </c>
      <c r="AR195" s="14">
        <f ca="1">$Y195-$AD195-BL195</f>
        <v>-31884.901401061972</v>
      </c>
      <c r="AS195" s="18">
        <f ca="1">_xll.DBRW($B$3,$R$37,$R$38,$R$40,$R$41,$R$42,$Q195,AS$2,AS$4,AS$3)</f>
        <v>25.153454839398616</v>
      </c>
      <c r="AT195" s="19">
        <f ca="1">_xll.DBRW($B$3,$R$37,$R$38,$R$40,$R$41,$R$42,$Q195,AT$2,AT$4,AT$3)</f>
        <v>5.2235814741018606E-2</v>
      </c>
      <c r="AU195" s="18">
        <f ca="1">_xll.DBRW($B$3,$R$37,$R$38,$R$40,$R$41,$R$42,$Q195,AU$2,AU$4,AU$3)</f>
        <v>3.2023916525361367</v>
      </c>
      <c r="AV195" s="15">
        <f ca="1">_xll.DBRW($B$3,$R$37,$R$38,$R$40,$R$41,$R$42,$Q195,AV$2,AV$4,AV$3)</f>
        <v>42234.38</v>
      </c>
      <c r="AW195" s="15">
        <f ca="1">_xll.DBRW($B$3,$R$37,$R$38,$R$40,$R$41,$R$42,$Q195,AW$2,AW$4,AW$3)</f>
        <v>808533</v>
      </c>
      <c r="AX195" s="18">
        <f ca="1">_xll.DBRW($B$3,$R$37,$R$38,$R$40,$R$41,$R$42,$Q195,AX$2,AX$4,AX$3)</f>
        <v>24.63591191548381</v>
      </c>
      <c r="AY195" s="19">
        <f ca="1">_xll.DBRW($B$3,$R$37,$R$38,$R$40,$R$41,$R$42,$Q195,AY$2,AY$4,AY$3)</f>
        <v>5.016023968586901E-2</v>
      </c>
      <c r="AZ195" s="18">
        <f ca="1">_xll.DBRW($B$3,$R$37,$R$38,$R$40,$R$41,$R$42,$Q195,AZ$2,AZ$4,AZ$3)</f>
        <v>3.1050680910194299</v>
      </c>
      <c r="BA195" s="15">
        <f ca="1">_xll.DBRW($B$3,$R$37,$R$38,$R$40,$R$41,$R$42,$Q195,BA$2,BA$4,BA$3)</f>
        <v>43930.99</v>
      </c>
      <c r="BB195" s="15">
        <f ca="1">_xll.DBRW($B$3,$R$37,$R$38,$R$40,$R$41,$R$42,$Q195,BB$2,BB$4,BB$3)</f>
        <v>875813</v>
      </c>
      <c r="BC195" s="18">
        <f ca="1">AS195-AX195</f>
        <v>0.51754292391480661</v>
      </c>
      <c r="BD195" s="18">
        <f ca="1">AT195-AY195</f>
        <v>2.0755750551495963E-3</v>
      </c>
      <c r="BE195" s="18">
        <f ca="1">AU195-AZ195</f>
        <v>9.7323561516706736E-2</v>
      </c>
      <c r="BF195" s="15">
        <f ca="1">IF(AND(AV195&lt;&gt;0,BA195&lt;&gt;0),-1*BC195*AV195,0)</f>
        <v>-21858.104514929029</v>
      </c>
      <c r="BG195" s="15">
        <f ca="1">IF(AND(AV195&lt;&gt;0,BA195&lt;&gt;0,AW195&lt;&gt;0,BB195&lt;&gt;0),BD195/AY195*$Y195,)</f>
        <v>-43958.4739023203</v>
      </c>
      <c r="BH195" s="15">
        <f ca="1">IF(AND(AW195&lt;&gt;0,BB195&lt;&gt;0),BE195*AO195*AW195,)</f>
        <v>32285.48504809145</v>
      </c>
      <c r="BI195" s="15">
        <f ca="1">IF(AND(AV195&lt;&gt;0,BA195&lt;&gt;0,AW195&lt;&gt;0,BB195&lt;&gt;0),$AI195-BF195-BG195-BH195-BL195,)</f>
        <v>1646.1919680959109</v>
      </c>
      <c r="BJ195" s="15">
        <f ca="1">IF(OR(AV195=0,BA195=0,AW195=0,BB195=0),$AI195-BF195-BG195-BH195-BL195,)</f>
        <v>0</v>
      </c>
      <c r="BK195" s="15">
        <f ca="1">SUM(BF195:BJ195)</f>
        <v>-31884.901401061972</v>
      </c>
      <c r="BL195" s="15">
        <f ca="1">IF($V195&lt;&gt;0,IF($V195&gt;0,$W195/$V195,-$W195/$V195))*$AD195</f>
        <v>51824.331401061907</v>
      </c>
      <c r="BM195" s="15">
        <f ca="1">SUM(BK195:BL195)</f>
        <v>19939.429999999935</v>
      </c>
      <c r="BN195" s="16">
        <f ca="1">_xll.DBRW($B$3,$R$37,$R$38,$R$40,$R$41,$R$42,$Q195,BN$2,BN$4,BN$3)</f>
        <v>0.14705889316149079</v>
      </c>
      <c r="BO195" s="16">
        <f ca="1">_xll.DBRW($B$3,$R$37,$R$38,$R$40,$R$41,$R$42,$Q195,BO$2,BO$4,BO$3)</f>
        <v>0.18082125893422185</v>
      </c>
      <c r="BP195" s="17">
        <f ca="1">-(BN195-BO195)*100</f>
        <v>3.3762365772731062</v>
      </c>
      <c r="BQ195" s="14">
        <f ca="1">$Z195-$AE195-CK195</f>
        <v>87418.845332601137</v>
      </c>
      <c r="BR195" s="15">
        <f ca="1">_xll.DBRW($B$3,$R$37,$R$38,$R$40,$R$41,$R$42,$Q195,BR$2,BR$4,BR$3)</f>
        <v>0.47094017189156162</v>
      </c>
      <c r="BS195" s="15">
        <f ca="1">_xll.DBRW($B$3,$R$37,$R$38,$R$40,$R$41,$R$42,$Q195,BS$2,BS$4,BS$3)</f>
        <v>1</v>
      </c>
      <c r="BT195" s="15">
        <f ca="1">_xll.DBRW($B$3,$R$37,$R$38,$R$40,$R$41,$R$42,$Q195,BT$2,BT$4,BT$3)</f>
        <v>3.2023916525361367</v>
      </c>
      <c r="BU195" s="15">
        <f ca="1">_xll.DBRW($B$3,$R$37,$R$38,$R$40,$R$41,$R$42,$Q195,BU$2,BU$4,BU$3)</f>
        <v>808533</v>
      </c>
      <c r="BV195" s="15">
        <f ca="1">_xll.DBRW($B$3,$R$37,$R$38,$R$40,$R$41,$R$42,$Q195,BV$2,BV$4,BV$3)</f>
        <v>808533</v>
      </c>
      <c r="BW195" s="15">
        <f ca="1">_xll.DBRW($B$3,$R$37,$R$38,$R$40,$R$41,$R$42,$Q195,BW$2,BW$4,BW$3)</f>
        <v>0.56146232129461426</v>
      </c>
      <c r="BX195" s="15">
        <f ca="1">_xll.DBRW($B$3,$R$37,$R$38,$R$40,$R$41,$R$42,$Q195,BX$2,BX$4,BX$3)</f>
        <v>1</v>
      </c>
      <c r="BY195" s="15">
        <f ca="1">_xll.DBRW($B$3,$R$37,$R$38,$R$40,$R$41,$R$42,$Q195,BY$2,BY$4,BY$3)</f>
        <v>3.1050680910194299</v>
      </c>
      <c r="BZ195" s="15">
        <f ca="1">_xll.DBRW($B$3,$R$37,$R$38,$R$40,$R$41,$R$42,$Q195,BZ$2,BZ$4,BZ$3)</f>
        <v>875813</v>
      </c>
      <c r="CA195" s="15">
        <f ca="1">_xll.DBRW($B$3,$R$37,$R$38,$R$40,$R$41,$R$42,$Q195,CA$2,CA$4,CA$3)</f>
        <v>875813</v>
      </c>
      <c r="CB195" s="15">
        <f ca="1">BR195-BW195</f>
        <v>-9.0522149403052643E-2</v>
      </c>
      <c r="CC195" s="15">
        <f ca="1">BS195-BX195</f>
        <v>0</v>
      </c>
      <c r="CD195" s="15">
        <f ca="1">BT195-BY195</f>
        <v>9.7323561516706736E-2</v>
      </c>
      <c r="CE195" s="15">
        <f ca="1">IF(AND(BU195&lt;&gt;0,BZ195&lt;&gt;0),-1*CB195*BU195,0)</f>
        <v>73190.145023298363</v>
      </c>
      <c r="CF195" s="15">
        <f ca="1">IF(AND(BU195&lt;&gt;0,BZ195&lt;&gt;0,BV195&lt;&gt;0,CA195&lt;&gt;0),CC195/BX195*$Z195,)</f>
        <v>0</v>
      </c>
      <c r="CG195" s="15">
        <f ca="1">IF(AND(BV195&lt;&gt;0,CA195&lt;&gt;0),CD195*BN195*BV195,)</f>
        <v>11571.963003386722</v>
      </c>
      <c r="CH195" s="15">
        <f ca="1">IF(AND(BU195&lt;&gt;0,BZ195&lt;&gt;0,BV195&lt;&gt;0,CA195&lt;&gt;0),$AJ195-CE195-CF195-CG195-CK195,)</f>
        <v>2656.7373059160564</v>
      </c>
      <c r="CI195" s="15">
        <f ca="1">IF(OR(BU195=0,BZ195=0,BV195=0,CA195=0),$AJ195-CE195-CF195-CG195-CK195,)</f>
        <v>0</v>
      </c>
      <c r="CJ195" s="15">
        <f ca="1">SUM(CE195:CI195)</f>
        <v>87418.845332601137</v>
      </c>
      <c r="CK195" s="15">
        <f ca="1">IF($V195&lt;&gt;0,IF($V195&gt;0,$W195/$V195,-$W195/$V195))*$AE195</f>
        <v>23546.484667398992</v>
      </c>
      <c r="CL195" s="15">
        <f ca="1">SUM(CJ195:CK195)</f>
        <v>110965.33000000013</v>
      </c>
      <c r="CM195" s="16">
        <f ca="1">_xll.DBRW($B$3,$R$37,$R$38,$R$40,$R$41,$R$42,$Q195,CM$2,CM$4,CM$3)</f>
        <v>0.11082446750876444</v>
      </c>
      <c r="CN195" s="16">
        <f ca="1">_xll.DBRW($B$3,$R$37,$R$38,$R$40,$R$41,$R$42,$Q195,CN$2,CN$4,CN$3)</f>
        <v>0.13865625479185381</v>
      </c>
      <c r="CO195" s="17">
        <f ca="1">-(CM195-CN195)*100</f>
        <v>2.7831787283089366</v>
      </c>
      <c r="CP195" s="14">
        <f ca="1">$AA195-$AF195-DJ195</f>
        <v>72063.158257568808</v>
      </c>
      <c r="CQ195" s="15">
        <f ca="1">_xll.DBRW($B$3,$R$37,$R$38,$R$40,$R$41,$R$42,$Q195,CQ$2,CQ$4,CQ$3)</f>
        <v>1.0543198477405418</v>
      </c>
      <c r="CR195" s="15">
        <f ca="1">_xll.DBRW($B$3,$R$37,$R$38,$R$40,$R$41,$R$42,$Q195,CR$2,CR$4,CR$3)</f>
        <v>0.33661829510978525</v>
      </c>
      <c r="CS195" s="15">
        <f ca="1">_xll.DBRW($B$3,$R$37,$R$38,$R$40,$R$41,$R$42,$Q195,CS$2,CS$4,CS$3)</f>
        <v>3.2023916525361367</v>
      </c>
      <c r="CT195" s="15">
        <f ca="1">_xll.DBRW($B$3,$R$37,$R$38,$R$40,$R$41,$R$42,$Q195,CT$2,CT$4,CT$3)</f>
        <v>272167</v>
      </c>
      <c r="CU195" s="15">
        <f ca="1">_xll.DBRW($B$3,$R$37,$R$38,$R$40,$R$41,$R$42,$Q195,CU$2,CU$4,CU$3)</f>
        <v>808533</v>
      </c>
      <c r="CV195" s="15">
        <f ca="1">_xll.DBRW($B$3,$R$37,$R$38,$R$40,$R$41,$R$42,$Q195,CV$2,CV$4,CV$3)</f>
        <v>1.249653302155908</v>
      </c>
      <c r="CW195" s="15">
        <f ca="1">_xll.DBRW($B$3,$R$37,$R$38,$R$40,$R$41,$R$42,$Q195,CW$2,CW$4,CW$3)</f>
        <v>0.34452524682780455</v>
      </c>
      <c r="CX195" s="15">
        <f ca="1">_xll.DBRW($B$3,$R$37,$R$38,$R$40,$R$41,$R$42,$Q195,CX$2,CX$4,CX$3)</f>
        <v>3.1050680910194299</v>
      </c>
      <c r="CY195" s="15">
        <f ca="1">_xll.DBRW($B$3,$R$37,$R$38,$R$40,$R$41,$R$42,$Q195,CY$2,CY$4,CY$3)</f>
        <v>301739.69</v>
      </c>
      <c r="CZ195" s="15">
        <f ca="1">_xll.DBRW($B$3,$R$37,$R$38,$R$40,$R$41,$R$42,$Q195,CZ$2,CZ$4,CZ$3)</f>
        <v>875813</v>
      </c>
      <c r="DA195" s="15">
        <f ca="1">CQ195-CV195</f>
        <v>-0.1953334544153662</v>
      </c>
      <c r="DB195" s="15">
        <f ca="1">CR195-CW195</f>
        <v>-7.9069517180193061E-3</v>
      </c>
      <c r="DC195" s="15">
        <f ca="1">CS195-CX195</f>
        <v>9.7323561516706736E-2</v>
      </c>
      <c r="DD195" s="15">
        <f ca="1">IF(AND(CT195&lt;&gt;0,CY195&lt;&gt;0),-1*DA195*CT195,0)</f>
        <v>53163.320287866976</v>
      </c>
      <c r="DE195" s="15">
        <f ca="1">IF(AND(CT195&lt;&gt;0,CY195&lt;&gt;0,CU195&lt;&gt;0,CZ195&lt;&gt;0),DB195/CW195*$AA195,)</f>
        <v>6585.6080993042287</v>
      </c>
      <c r="DF195" s="15">
        <f ca="1">IF(AND(CU195&lt;&gt;0,CZ195&lt;&gt;0),DC195*CM195*CU195,)</f>
        <v>8720.7010083582172</v>
      </c>
      <c r="DG195" s="15">
        <f ca="1">IF(AND(CT195&lt;&gt;0,CY195&lt;&gt;0,CU195&lt;&gt;0,CZ195&lt;&gt;0),$AK195-DD195-DE195-DF195-DJ195,)</f>
        <v>3593.5288620393949</v>
      </c>
      <c r="DH195" s="15">
        <f ca="1">IF(OR(CT195=0,CY195=0,CU195=0,CZ195=0),$AK195-DD195-DE195-DF195-DJ195,)</f>
        <v>0</v>
      </c>
      <c r="DI195" s="15">
        <f ca="1">SUM(DD195:DH195)</f>
        <v>72063.158257568823</v>
      </c>
      <c r="DJ195" s="15">
        <f ca="1">IF($V195&lt;&gt;0,IF($V195&gt;0,$W195/$V195,-$W195/$V195))*$AF195</f>
        <v>18055.771742431178</v>
      </c>
      <c r="DK195" s="15">
        <f ca="1">SUM(DI195:DJ195)</f>
        <v>90118.93</v>
      </c>
      <c r="DL195" s="16">
        <f ca="1">_xll.DBRW($B$3,$R$37,$R$38,$R$40,$R$41,$R$42,$Q195,DL$2,DL$4,DL$3)</f>
        <v>0.10249339909416562</v>
      </c>
      <c r="DM195" s="16">
        <f ca="1">_xll.DBRW($B$3,$R$37,$R$38,$R$40,$R$41,$R$42,$Q195,DM$2,DM$4,DM$3)</f>
        <v>0.10409165940725711</v>
      </c>
      <c r="DN195" s="17">
        <f ca="1">-(DL195-DM195)*100</f>
        <v>0.15982603130914874</v>
      </c>
      <c r="DO195" s="14">
        <f ca="1">$AB195-$AG195-EI195</f>
        <v>4138.2784622345407</v>
      </c>
      <c r="DP195" s="15">
        <f ca="1">_xll.DBRW($B$3,$R$37,$R$38,$R$40,$R$41,$R$42,$Q195,DP$2,DP$4,DP$3)</f>
        <v>3478.7632584269659</v>
      </c>
      <c r="DQ195" s="15">
        <f ca="1">_xll.DBRW($B$3,$R$37,$R$38,$R$40,$R$41,$R$42,$Q195,DQ$2,DQ$4,DQ$3)</f>
        <v>9.4350773914873352E-5</v>
      </c>
      <c r="DR195" s="15">
        <f ca="1">_xll.DBRW($B$3,$R$37,$R$38,$R$40,$R$41,$R$42,$Q195,DR$2,DR$4,DR$3)</f>
        <v>3.2023916525361367</v>
      </c>
      <c r="DS195" s="15">
        <f ca="1">_xll.DBRW($B$3,$R$37,$R$38,$R$40,$R$41,$R$42,$Q195,DS$2,DS$4,DS$3)</f>
        <v>76.285714285714292</v>
      </c>
      <c r="DT195" s="15">
        <f ca="1">_xll.DBRW($B$3,$R$37,$R$38,$R$40,$R$41,$R$42,$Q195,DT$2,DT$4,DT$3)</f>
        <v>808533</v>
      </c>
      <c r="DU195" s="15">
        <f ca="1">_xll.DBRW($B$3,$R$37,$R$38,$R$40,$R$41,$R$42,$Q195,DU$2,DU$4,DU$3)</f>
        <v>3676.2727272727275</v>
      </c>
      <c r="DV195" s="15">
        <f ca="1">_xll.DBRW($B$3,$R$37,$R$38,$R$40,$R$41,$R$42,$Q195,DV$2,DV$4,DV$3)</f>
        <v>8.7918311329016584E-5</v>
      </c>
      <c r="DW195" s="15">
        <f ca="1">_xll.DBRW($B$3,$R$37,$R$38,$R$40,$R$41,$R$42,$Q195,DW$2,DW$4,DW$3)</f>
        <v>3.1050680910194299</v>
      </c>
      <c r="DX195" s="15">
        <f ca="1">_xll.DBRW($B$3,$R$37,$R$38,$R$40,$R$41,$R$42,$Q195,DX$2,DX$4,DX$3)</f>
        <v>77</v>
      </c>
      <c r="DY195" s="15">
        <f ca="1">_xll.DBRW($B$3,$R$37,$R$38,$R$40,$R$41,$R$42,$Q195,DY$2,DY$4,DY$3)</f>
        <v>875813</v>
      </c>
      <c r="DZ195" s="15">
        <f ca="1">DP195-DU195</f>
        <v>-197.5094688457616</v>
      </c>
      <c r="EA195" s="15">
        <f ca="1">DQ195-DV195</f>
        <v>6.4324625858567678E-6</v>
      </c>
      <c r="EB195" s="15">
        <f ca="1">DR195-DW195</f>
        <v>9.7323561516706736E-2</v>
      </c>
      <c r="EC195" s="15">
        <f ca="1">IF(AND(DS195&lt;&gt;0,DX195&lt;&gt;0),-1*DZ195*DS195,0)</f>
        <v>15067.150909090959</v>
      </c>
      <c r="ED195" s="15">
        <f ca="1">IF(AND(DS195&lt;&gt;0,DX195&lt;&gt;0,DT195&lt;&gt;0,DY195&lt;&gt;0),EA195/DV195*$AB195,)</f>
        <v>-19416.279831611369</v>
      </c>
      <c r="EE195" s="15">
        <f ca="1">IF(AND(DT195&lt;&gt;0,DY195&lt;&gt;0),EB195*DL195*DT195,)</f>
        <v>8065.1349735550493</v>
      </c>
      <c r="EF195" s="15">
        <f ca="1">IF(AND(DS195&lt;&gt;0,DX195&lt;&gt;0,DT195&lt;&gt;0,DY195&lt;&gt;0),$AL195-EC195-ED195-EE195-EI195,)</f>
        <v>422.27241119989958</v>
      </c>
      <c r="EG195" s="15">
        <f ca="1">IF(OR(DS195=0,DX195=0,DT195=0,DY195=0),$AL195-EC195-ED195-EE195-EI195,)</f>
        <v>0</v>
      </c>
      <c r="EH195" s="15">
        <f ca="1">SUM(EC195:EG195)</f>
        <v>4138.278462234538</v>
      </c>
      <c r="EI195" s="15">
        <f ca="1">IF($V195&lt;&gt;0,IF($V195&gt;0,$W195/$V195,-$W195/$V195))*$AG195</f>
        <v>13554.781537765457</v>
      </c>
      <c r="EJ195" s="15">
        <f ca="1">SUM(EH195:EI195)</f>
        <v>17693.059999999994</v>
      </c>
      <c r="EK195" s="16">
        <f ca="1">_xll.DBRW($B$3,$R$37,$R$38,$R$40,$R$41,$R$42,$Q195,EK$2,EK$4,EK$3)</f>
        <v>0.11608530988906304</v>
      </c>
      <c r="EL195" s="16">
        <f ca="1">_xll.DBRW($B$3,$R$37,$R$38,$R$40,$R$41,$R$42,$Q195,EL$2,EL$4,EL$3)</f>
        <v>0.10751439900362535</v>
      </c>
      <c r="EM195" s="17">
        <f ca="1">-(EK195-EL195)*100</f>
        <v>-0.8570910885437697</v>
      </c>
      <c r="EN195" s="14">
        <f ca="1">$AC195-$AH195-FH195</f>
        <v>-22192.139558500428</v>
      </c>
      <c r="EO195" s="15">
        <f ca="1">_xll.DBRW($B$3,$R$37,$R$38,$R$40,$R$41,$R$42,$Q195,EO$2,EO$4,EO$3)</f>
        <v>0.37175062737080611</v>
      </c>
      <c r="EP195" s="15">
        <f ca="1">_xll.DBRW($B$3,$R$37,$R$38,$R$40,$R$41,$R$42,$Q195,EP$2,EP$4,EP$3)</f>
        <v>1</v>
      </c>
      <c r="EQ195" s="15">
        <f ca="1">_xll.DBRW($B$3,$R$37,$R$38,$R$40,$R$41,$R$42,$Q195,EQ$2,EQ$4,EQ$3)</f>
        <v>3.2023916525361367</v>
      </c>
      <c r="ER195" s="15">
        <f ca="1">_xll.DBRW($B$3,$R$37,$R$38,$R$40,$R$41,$R$42,$Q195,ER$2,ER$4,ER$3)</f>
        <v>808533</v>
      </c>
      <c r="ES195" s="15">
        <f ca="1">_xll.DBRW($B$3,$R$37,$R$38,$R$40,$R$41,$R$42,$Q195,ES$2,ES$4,ES$3)</f>
        <v>808533</v>
      </c>
      <c r="ET195" s="15">
        <f ca="1">_xll.DBRW($B$3,$R$37,$R$38,$R$40,$R$41,$R$42,$Q195,ET$2,ET$4,ET$3)</f>
        <v>0.33383952967128827</v>
      </c>
      <c r="EU195" s="15">
        <f ca="1">_xll.DBRW($B$3,$R$37,$R$38,$R$40,$R$41,$R$42,$Q195,EU$2,EU$4,EU$3)</f>
        <v>1</v>
      </c>
      <c r="EV195" s="15">
        <f ca="1">_xll.DBRW($B$3,$R$37,$R$38,$R$40,$R$41,$R$42,$Q195,EV$2,EV$4,EV$3)</f>
        <v>3.1050680910194299</v>
      </c>
      <c r="EW195" s="15">
        <f ca="1">_xll.DBRW($B$3,$R$37,$R$38,$R$40,$R$41,$R$42,$Q195,EW$2,EW$4,EW$3)</f>
        <v>875813</v>
      </c>
      <c r="EX195" s="15">
        <f ca="1">_xll.DBRW($B$3,$R$37,$R$38,$R$40,$R$41,$R$42,$Q195,EX$2,EX$4,EX$3)</f>
        <v>875813</v>
      </c>
      <c r="EY195" s="15">
        <f ca="1">EO195-ET195</f>
        <v>3.7911097699517837E-2</v>
      </c>
      <c r="EZ195" s="15">
        <f ca="1">EP195-EU195</f>
        <v>0</v>
      </c>
      <c r="FA195" s="15">
        <f ca="1">EQ195-EV195</f>
        <v>9.7323561516706736E-2</v>
      </c>
      <c r="FB195" s="15">
        <f ca="1">IF(AND(ER195&lt;&gt;0,EW195&lt;&gt;0),-1*EY195*ER195,0)</f>
        <v>-30652.373556284256</v>
      </c>
      <c r="FC195" s="15">
        <f ca="1">IF(AND(ER195&lt;&gt;0,EW195&lt;&gt;0,ES195&lt;&gt;0,EX195&lt;&gt;0),EZ195/EU195*$AC195,)</f>
        <v>0</v>
      </c>
      <c r="FD195" s="15">
        <f ca="1">IF(AND(ES195&lt;&gt;0,EX195&lt;&gt;0),FA195*EK195*ES195,)</f>
        <v>9134.6730714051737</v>
      </c>
      <c r="FE195" s="15">
        <f ca="1">IF(AND(ER195&lt;&gt;0,EW195&lt;&gt;0,ES195&lt;&gt;0,EX195&lt;&gt;0),$AM195-FB195-FC195-FD195-FH195,)</f>
        <v>-674.43907362134632</v>
      </c>
      <c r="FF195" s="15">
        <f ca="1">IF(OR(ER195=0,EW195=0,ES195=0,EX195=0),$AM195-FB195-FC195-FD195-FH195,)</f>
        <v>0</v>
      </c>
      <c r="FG195" s="15">
        <f ca="1">SUM(FB195:FF195)</f>
        <v>-22192.139558500428</v>
      </c>
      <c r="FH195" s="15">
        <f ca="1">IF($V195&lt;&gt;0,IF($V195&gt;0,$W195/$V195,-$W195/$V195))*$AH195</f>
        <v>14000.489558500463</v>
      </c>
      <c r="FI195" s="15">
        <f ca="1">SUM(FG195:FH195)</f>
        <v>-8191.6499999999651</v>
      </c>
      <c r="FJ195" s="20"/>
      <c r="FK195" s="85">
        <f ca="1">BL195+CK195+DJ195+EI195+FH195</f>
        <v>120981.85890715802</v>
      </c>
      <c r="FL195" s="21"/>
      <c r="FM195" s="22"/>
      <c r="FN195" s="104">
        <f ca="1">_xll.DBRW($B$3,$R$37,$R$38,$R$40,$R$41,$R$42,$Q195,FN$2,FN$4,FN$3)</f>
        <v>293224.43000000028</v>
      </c>
      <c r="FO195" s="105">
        <f ca="1">IF(U195&lt;&gt;0,FN195/U195,0)</f>
        <v>0.11324732580823277</v>
      </c>
      <c r="FP195" s="104">
        <f ca="1">_xll.DBRW($B$3,$R$37,$R$38,$R$40,$R$41,$R$42,$Q195,FP$2,FP$4,FP$3)</f>
        <v>192919</v>
      </c>
      <c r="FQ195" s="105">
        <f ca="1">IF(V195&lt;&gt;0,FP195/V195,0)</f>
        <v>7.0940212740842945E-2</v>
      </c>
      <c r="FR195" s="86">
        <f ca="1">FN195-FP195</f>
        <v>100305.43000000028</v>
      </c>
      <c r="FS195" s="103">
        <f ca="1">(FO195-FQ195)*100</f>
        <v>4.2307113067389821</v>
      </c>
      <c r="FT195" s="23"/>
      <c r="FV195" s="37"/>
      <c r="FW195" s="37"/>
      <c r="FX195" s="37"/>
      <c r="FY195" s="37"/>
      <c r="FZ195" s="37"/>
      <c r="GA195" s="37"/>
      <c r="GB195" s="37"/>
      <c r="GC195" s="37"/>
      <c r="GD195" s="37"/>
      <c r="GE195" s="37"/>
      <c r="GF195" s="37"/>
      <c r="GG195" s="37"/>
      <c r="GH195" s="37"/>
    </row>
    <row r="196" spans="1:190" ht="15" hidden="1" customHeight="1" x14ac:dyDescent="0.25">
      <c r="A196">
        <f ca="1">IF(ROW()=ROW($A$60),0,1)</f>
        <v>1</v>
      </c>
      <c r="D196" s="30"/>
      <c r="E196" s="30"/>
      <c r="F196" s="30">
        <f ca="1">IF(A196&lt;&gt;0,IF((AO196+BN196+CM196+DL196+EK196)&lt;&gt;0,ROUND((1-(AO196+BN196+CM196+DL196+EK196))-FO196,5),"VERIF. ELIGIBILITE PMM"),"CHECK "&amp;D181)</f>
        <v>0</v>
      </c>
      <c r="G196" s="30"/>
      <c r="H196" s="30"/>
      <c r="I196" s="30"/>
      <c r="J196" s="30">
        <f ca="1">IF(A196&lt;&gt;0,IF((AP196+BO196+CN196+DM196+EL196)&lt;&gt;0,ROUND((1-(AP196+BO196+CN196+DM196+EL196))-FQ196,5),"VERIF. ELIGIBILITE PMM"),"CHECK "&amp;D182)</f>
        <v>0</v>
      </c>
      <c r="K196" s="30">
        <f ca="1">IF(A196&lt;&gt;0,ROUND(W196+AR196+BQ196+CP196+DO196+EN196+FK196-FR196,5),"CHECK ")</f>
        <v>0</v>
      </c>
      <c r="L196" s="4"/>
      <c r="M196" s="9"/>
      <c r="N196" s="10"/>
      <c r="O196" s="9"/>
      <c r="P196" s="11"/>
      <c r="Q196" s="130" t="s">
        <v>221</v>
      </c>
      <c r="R196" s="130"/>
      <c r="S196" s="12"/>
      <c r="T196" s="13"/>
      <c r="U196" s="84">
        <f ca="1">_xll.DBRW($B$3,$R$37,$R$38,$R$40,$R$41,$R$42,$Q196,U$2,U$4,U$3)</f>
        <v>10026356.469999997</v>
      </c>
      <c r="V196" s="84">
        <f ca="1">_xll.DBRW($B$3,$R$37,$R$38,$R$40,$R$41,$R$42,$Q196,V$2,V$4,V$3)</f>
        <v>10153209.939999998</v>
      </c>
      <c r="W196" s="85">
        <f ca="1">U196-V196</f>
        <v>-126853.47000000067</v>
      </c>
      <c r="X196" s="106">
        <f ca="1">IF(V196&lt;&gt;0,W196/V196,0)</f>
        <v>-1.2493927610050059E-2</v>
      </c>
      <c r="Y196" s="15">
        <f ca="1">_xll.DBRW($B$3,$R$37,$R$38,$R$40,$R$41,$R$42,$Q196,Y$2,Y$4,Y$3)</f>
        <v>-3492817.73</v>
      </c>
      <c r="Z196" s="15">
        <f ca="1">_xll.DBRW($B$3,$R$37,$R$38,$R$40,$R$41,$R$42,$Q196,Z$2,Z$4,Z$3)</f>
        <v>-1304806.4200000004</v>
      </c>
      <c r="AA196" s="15">
        <f ca="1">_xll.DBRW($B$3,$R$37,$R$38,$R$40,$R$41,$R$42,$Q196,AA$2,AA$4,AA$3)</f>
        <v>-1068262.0599999998</v>
      </c>
      <c r="AB196" s="15">
        <f ca="1">_xll.DBRW($B$3,$R$37,$R$38,$R$40,$R$41,$R$42,$Q196,AB$2,AB$4,AB$3)</f>
        <v>-973472.99999999988</v>
      </c>
      <c r="AC196" s="15">
        <f ca="1">_xll.DBRW($B$3,$R$37,$R$38,$R$40,$R$41,$R$42,$Q196,AC$2,AC$4,AC$3)</f>
        <v>-1961907.16</v>
      </c>
      <c r="AD196" s="15">
        <f ca="1">_xll.DBRW($B$3,$R$37,$R$38,$R$40,$R$41,$R$42,$Q196,AD$2,AD$4,AD$3)</f>
        <v>-3693625.3333333326</v>
      </c>
      <c r="AE196" s="15">
        <f ca="1">_xll.DBRW($B$3,$R$37,$R$38,$R$40,$R$41,$R$42,$Q196,AE$2,AE$4,AE$3)</f>
        <v>-1301490</v>
      </c>
      <c r="AF196" s="15">
        <f ca="1">_xll.DBRW($B$3,$R$37,$R$38,$R$40,$R$41,$R$42,$Q196,AF$2,AF$4,AF$3)</f>
        <v>-1025574.4843787999</v>
      </c>
      <c r="AG196" s="15">
        <f ca="1">_xll.DBRW($B$3,$R$37,$R$38,$R$40,$R$41,$R$42,$Q196,AG$2,AG$4,AG$3)</f>
        <v>-882108</v>
      </c>
      <c r="AH196" s="15">
        <f ca="1">_xll.DBRW($B$3,$R$37,$R$38,$R$40,$R$41,$R$42,$Q196,AH$2,AH$4,AH$3)</f>
        <v>-2183374.0000000005</v>
      </c>
      <c r="AI196" s="15">
        <f ca="1">Y196-AD196</f>
        <v>200807.60333333258</v>
      </c>
      <c r="AJ196" s="15">
        <f ca="1">Z196-AE196</f>
        <v>-3316.4200000003912</v>
      </c>
      <c r="AK196" s="15">
        <f ca="1">AA196-AF196</f>
        <v>-42687.575621199911</v>
      </c>
      <c r="AL196" s="15">
        <f ca="1">AB196-AG196</f>
        <v>-91364.999999999884</v>
      </c>
      <c r="AM196" s="15">
        <f ca="1">AC196-AH196</f>
        <v>221466.84000000055</v>
      </c>
      <c r="AN196" s="20"/>
      <c r="AO196" s="16">
        <f ca="1">_xll.DBRW($B$3,$R$37,$R$38,$R$40,$R$41,$R$42,$Q196,AO$2,AO$4,AO$3)</f>
        <v>0.34836360949771827</v>
      </c>
      <c r="AP196" s="16">
        <f ca="1">_xll.DBRW($B$3,$R$37,$R$38,$R$40,$R$41,$R$42,$Q196,AP$2,AP$4,AP$3)</f>
        <v>0.36378892539016411</v>
      </c>
      <c r="AQ196" s="17">
        <f ca="1">-(AO196-AP196)*100</f>
        <v>1.5425315892445834</v>
      </c>
      <c r="AR196" s="14">
        <f ca="1">$Y196-$AD196-BL196</f>
        <v>154659.71580001889</v>
      </c>
      <c r="AS196" s="18">
        <f ca="1">_xll.DBRW($B$3,$R$37,$R$38,$R$40,$R$41,$R$42,$Q196,AS$2,AS$4,AS$3)</f>
        <v>23.257796462819279</v>
      </c>
      <c r="AT196" s="19">
        <f ca="1">_xll.DBRW($B$3,$R$37,$R$38,$R$40,$R$41,$R$42,$Q196,AT$2,AT$4,AT$3)</f>
        <v>5.8606417976265278E-2</v>
      </c>
      <c r="AU196" s="18">
        <f ca="1">_xll.DBRW($B$3,$R$37,$R$38,$R$40,$R$41,$R$42,$Q196,AU$2,AU$4,AU$3)</f>
        <v>3.912739745325835</v>
      </c>
      <c r="AV196" s="15">
        <f ca="1">_xll.DBRW($B$3,$R$37,$R$38,$R$40,$R$41,$R$42,$Q196,AV$2,AV$4,AV$3)</f>
        <v>150178.36000000002</v>
      </c>
      <c r="AW196" s="15">
        <f ca="1">_xll.DBRW($B$3,$R$37,$R$38,$R$40,$R$41,$R$42,$Q196,AW$2,AW$4,AW$3)</f>
        <v>2562490</v>
      </c>
      <c r="AX196" s="18">
        <f ca="1">_xll.DBRW($B$3,$R$37,$R$38,$R$40,$R$41,$R$42,$Q196,AX$2,AX$4,AX$3)</f>
        <v>20.438443739238615</v>
      </c>
      <c r="AY196" s="19">
        <f ca="1">_xll.DBRW($B$3,$R$37,$R$38,$R$40,$R$41,$R$42,$Q196,AY$2,AY$4,AY$3)</f>
        <v>6.2108617453607698E-2</v>
      </c>
      <c r="AZ196" s="18">
        <f ca="1">_xll.DBRW($B$3,$R$37,$R$38,$R$40,$R$41,$R$42,$Q196,AZ$2,AZ$4,AZ$3)</f>
        <v>3.4893956218871072</v>
      </c>
      <c r="BA196" s="15">
        <f ca="1">_xll.DBRW($B$3,$R$37,$R$38,$R$40,$R$41,$R$42,$Q196,BA$2,BA$4,BA$3)</f>
        <v>180719.5</v>
      </c>
      <c r="BB196" s="15">
        <f ca="1">_xll.DBRW($B$3,$R$37,$R$38,$R$40,$R$41,$R$42,$Q196,BB$2,BB$4,BB$3)</f>
        <v>2909733.0999999996</v>
      </c>
      <c r="BC196" s="18">
        <f ca="1">AS196-AX196</f>
        <v>2.8193527235806641</v>
      </c>
      <c r="BD196" s="18">
        <f ca="1">AT196-AY196</f>
        <v>-3.50219947734242E-3</v>
      </c>
      <c r="BE196" s="18">
        <f ca="1">AU196-AZ196</f>
        <v>0.42334412343872785</v>
      </c>
      <c r="BF196" s="15">
        <f ca="1">IF(AND(AV196&lt;&gt;0,BA196&lt;&gt;0),-1*BC196*AV196,0)</f>
        <v>-423405.7682888775</v>
      </c>
      <c r="BG196" s="15">
        <f ca="1">IF(AND(AV196&lt;&gt;0,BA196&lt;&gt;0,AW196&lt;&gt;0,BB196&lt;&gt;0),BD196/AY196*$Y196,)</f>
        <v>196954.0609657829</v>
      </c>
      <c r="BH196" s="15">
        <f ca="1">IF(AND(AW196&lt;&gt;0,BB196&lt;&gt;0),BE196*AO196*AW196,)</f>
        <v>377910.09790633572</v>
      </c>
      <c r="BI196" s="15">
        <f ca="1">IF(AND(AV196&lt;&gt;0,BA196&lt;&gt;0,AW196&lt;&gt;0,BB196&lt;&gt;0),$AI196-BF196-BG196-BH196-BL196,)</f>
        <v>3201.3252167778337</v>
      </c>
      <c r="BJ196" s="15">
        <f ca="1">IF(OR(AV196=0,BA196=0,AW196=0,BB196=0),$AI196-BF196-BG196-BH196-BL196,)</f>
        <v>0</v>
      </c>
      <c r="BK196" s="15">
        <f ca="1">SUM(BF196:BJ196)</f>
        <v>154659.71580001895</v>
      </c>
      <c r="BL196" s="15">
        <f ca="1">IF($V196&lt;&gt;0,IF($V196&gt;0,$W196/$V196,-$W196/$V196))*$AD196</f>
        <v>46147.887533313675</v>
      </c>
      <c r="BM196" s="15">
        <f ca="1">SUM(BK196:BL196)</f>
        <v>200807.60333333263</v>
      </c>
      <c r="BN196" s="16">
        <f ca="1">_xll.DBRW($B$3,$R$37,$R$38,$R$40,$R$41,$R$42,$Q196,BN$2,BN$4,BN$3)</f>
        <v>0.13013764510608908</v>
      </c>
      <c r="BO196" s="16">
        <f ca="1">_xll.DBRW($B$3,$R$37,$R$38,$R$40,$R$41,$R$42,$Q196,BO$2,BO$4,BO$3)</f>
        <v>0.1281850772013092</v>
      </c>
      <c r="BP196" s="17">
        <f ca="1">-(BN196-BO196)*100</f>
        <v>-0.19525679047798783</v>
      </c>
      <c r="BQ196" s="14">
        <f ca="1">$Z196-$AE196-CK196</f>
        <v>-19577.141845204445</v>
      </c>
      <c r="BR196" s="15">
        <f ca="1">_xll.DBRW($B$3,$R$37,$R$38,$R$40,$R$41,$R$42,$Q196,BR$2,BR$4,BR$3)</f>
        <v>0.50919473636970292</v>
      </c>
      <c r="BS196" s="15">
        <f ca="1">_xll.DBRW($B$3,$R$37,$R$38,$R$40,$R$41,$R$42,$Q196,BS$2,BS$4,BS$3)</f>
        <v>1</v>
      </c>
      <c r="BT196" s="15">
        <f ca="1">_xll.DBRW($B$3,$R$37,$R$38,$R$40,$R$41,$R$42,$Q196,BT$2,BT$4,BT$3)</f>
        <v>3.912739745325835</v>
      </c>
      <c r="BU196" s="15">
        <f ca="1">_xll.DBRW($B$3,$R$37,$R$38,$R$40,$R$41,$R$42,$Q196,BU$2,BU$4,BU$3)</f>
        <v>2562490</v>
      </c>
      <c r="BV196" s="15">
        <f ca="1">_xll.DBRW($B$3,$R$37,$R$38,$R$40,$R$41,$R$42,$Q196,BV$2,BV$4,BV$3)</f>
        <v>2562490</v>
      </c>
      <c r="BW196" s="15">
        <f ca="1">_xll.DBRW($B$3,$R$37,$R$38,$R$40,$R$41,$R$42,$Q196,BW$2,BW$4,BW$3)</f>
        <v>0.44728844717750921</v>
      </c>
      <c r="BX196" s="15">
        <f ca="1">_xll.DBRW($B$3,$R$37,$R$38,$R$40,$R$41,$R$42,$Q196,BX$2,BX$4,BX$3)</f>
        <v>1</v>
      </c>
      <c r="BY196" s="15">
        <f ca="1">_xll.DBRW($B$3,$R$37,$R$38,$R$40,$R$41,$R$42,$Q196,BY$2,BY$4,BY$3)</f>
        <v>3.4893956218871072</v>
      </c>
      <c r="BZ196" s="15">
        <f ca="1">_xll.DBRW($B$3,$R$37,$R$38,$R$40,$R$41,$R$42,$Q196,BZ$2,BZ$4,BZ$3)</f>
        <v>2909733.0999999996</v>
      </c>
      <c r="CA196" s="15">
        <f ca="1">_xll.DBRW($B$3,$R$37,$R$38,$R$40,$R$41,$R$42,$Q196,CA$2,CA$4,CA$3)</f>
        <v>2909733.0999999996</v>
      </c>
      <c r="CB196" s="15">
        <f ca="1">BR196-BW196</f>
        <v>6.1906289192193709E-2</v>
      </c>
      <c r="CC196" s="15">
        <f ca="1">BS196-BX196</f>
        <v>0</v>
      </c>
      <c r="CD196" s="15">
        <f ca="1">BT196-BY196</f>
        <v>0.42334412343872785</v>
      </c>
      <c r="CE196" s="15">
        <f ca="1">IF(AND(BU196&lt;&gt;0,BZ196&lt;&gt;0),-1*CB196*BU196,0)</f>
        <v>-158634.24699210445</v>
      </c>
      <c r="CF196" s="15">
        <f ca="1">IF(AND(BU196&lt;&gt;0,BZ196&lt;&gt;0,BV196&lt;&gt;0,CA196&lt;&gt;0),CC196/BX196*$Z196,)</f>
        <v>0</v>
      </c>
      <c r="CG196" s="15">
        <f ca="1">IF(AND(BV196&lt;&gt;0,CA196&lt;&gt;0),CD196*BN196*BV196,)</f>
        <v>141175.28026033449</v>
      </c>
      <c r="CH196" s="15">
        <f ca="1">IF(AND(BU196&lt;&gt;0,BZ196&lt;&gt;0,BV196&lt;&gt;0,CA196&lt;&gt;0),$AJ196-CE196-CF196-CG196-CK196,)</f>
        <v>-2118.1751134344795</v>
      </c>
      <c r="CI196" s="15">
        <f ca="1">IF(OR(BU196=0,BZ196=0,BV196=0,CA196=0),$AJ196-CE196-CF196-CG196-CK196,)</f>
        <v>0</v>
      </c>
      <c r="CJ196" s="15">
        <f ca="1">SUM(CE196:CI196)</f>
        <v>-19577.141845204445</v>
      </c>
      <c r="CK196" s="15">
        <f ca="1">IF($V196&lt;&gt;0,IF($V196&gt;0,$W196/$V196,-$W196/$V196))*$AE196</f>
        <v>16260.721845204052</v>
      </c>
      <c r="CL196" s="15">
        <f ca="1">SUM(CJ196:CK196)</f>
        <v>-3316.420000000393</v>
      </c>
      <c r="CM196" s="16">
        <f ca="1">_xll.DBRW($B$3,$R$37,$R$38,$R$40,$R$41,$R$42,$Q196,CM$2,CM$4,CM$3)</f>
        <v>0.10654538996258131</v>
      </c>
      <c r="CN196" s="16">
        <f ca="1">_xll.DBRW($B$3,$R$37,$R$38,$R$40,$R$41,$R$42,$Q196,CN$2,CN$4,CN$3)</f>
        <v>0.10100987672267121</v>
      </c>
      <c r="CO196" s="17">
        <f ca="1">-(CM196-CN196)*100</f>
        <v>-0.5535513239910097</v>
      </c>
      <c r="CP196" s="14">
        <f ca="1">$AA196-$AF196-DJ196</f>
        <v>-55501.028987743048</v>
      </c>
      <c r="CQ196" s="15">
        <f ca="1">_xll.DBRW($B$3,$R$37,$R$38,$R$40,$R$41,$R$42,$Q196,CQ$2,CQ$4,CQ$3)</f>
        <v>1.1295515257893292</v>
      </c>
      <c r="CR196" s="15">
        <f ca="1">_xll.DBRW($B$3,$R$37,$R$38,$R$40,$R$41,$R$42,$Q196,CR$2,CR$4,CR$3)</f>
        <v>0.36907070856861879</v>
      </c>
      <c r="CS196" s="15">
        <f ca="1">_xll.DBRW($B$3,$R$37,$R$38,$R$40,$R$41,$R$42,$Q196,CS$2,CS$4,CS$3)</f>
        <v>3.912739745325835</v>
      </c>
      <c r="CT196" s="15">
        <f ca="1">_xll.DBRW($B$3,$R$37,$R$38,$R$40,$R$41,$R$42,$Q196,CT$2,CT$4,CT$3)</f>
        <v>945740</v>
      </c>
      <c r="CU196" s="15">
        <f ca="1">_xll.DBRW($B$3,$R$37,$R$38,$R$40,$R$41,$R$42,$Q196,CU$2,CU$4,CU$3)</f>
        <v>2562490</v>
      </c>
      <c r="CV196" s="15">
        <f ca="1">_xll.DBRW($B$3,$R$37,$R$38,$R$40,$R$41,$R$42,$Q196,CV$2,CV$4,CV$3)</f>
        <v>0.97570120877089361</v>
      </c>
      <c r="CW196" s="15">
        <f ca="1">_xll.DBRW($B$3,$R$37,$R$38,$R$40,$R$41,$R$42,$Q196,CW$2,CW$4,CW$3)</f>
        <v>0.36124114476341496</v>
      </c>
      <c r="CX196" s="15">
        <f ca="1">_xll.DBRW($B$3,$R$37,$R$38,$R$40,$R$41,$R$42,$Q196,CX$2,CX$4,CX$3)</f>
        <v>3.4893956218871072</v>
      </c>
      <c r="CY196" s="15">
        <f ca="1">_xll.DBRW($B$3,$R$37,$R$38,$R$40,$R$41,$R$42,$Q196,CY$2,CY$4,CY$3)</f>
        <v>1051115.3160000001</v>
      </c>
      <c r="CZ196" s="15">
        <f ca="1">_xll.DBRW($B$3,$R$37,$R$38,$R$40,$R$41,$R$42,$Q196,CZ$2,CZ$4,CZ$3)</f>
        <v>2909733.0999999996</v>
      </c>
      <c r="DA196" s="15">
        <f ca="1">CQ196-CV196</f>
        <v>0.15385031701843555</v>
      </c>
      <c r="DB196" s="15">
        <f ca="1">CR196-CW196</f>
        <v>7.8295638052038319E-3</v>
      </c>
      <c r="DC196" s="15">
        <f ca="1">CS196-CX196</f>
        <v>0.42334412343872785</v>
      </c>
      <c r="DD196" s="15">
        <f ca="1">IF(AND(CT196&lt;&gt;0,CY196&lt;&gt;0),-1*DA196*CT196,0)</f>
        <v>-145502.39881701523</v>
      </c>
      <c r="DE196" s="15">
        <f ca="1">IF(AND(CT196&lt;&gt;0,CY196&lt;&gt;0,CU196&lt;&gt;0,CZ196&lt;&gt;0),DB196/CW196*$AA196,)</f>
        <v>-23153.580594830288</v>
      </c>
      <c r="DF196" s="15">
        <f ca="1">IF(AND(CU196&lt;&gt;0,CZ196&lt;&gt;0),DC196*CM196*CU196,)</f>
        <v>115582.046041728</v>
      </c>
      <c r="DG196" s="15">
        <f ca="1">IF(AND(CT196&lt;&gt;0,CY196&lt;&gt;0,CU196&lt;&gt;0,CZ196&lt;&gt;0),$AK196-DD196-DE196-DF196-DJ196,)</f>
        <v>-2427.0956176255313</v>
      </c>
      <c r="DH196" s="15">
        <f ca="1">IF(OR(CT196=0,CY196=0,CU196=0,CZ196=0),$AK196-DD196-DE196-DF196-DJ196,)</f>
        <v>0</v>
      </c>
      <c r="DI196" s="15">
        <f ca="1">SUM(DD196:DH196)</f>
        <v>-55501.028987743033</v>
      </c>
      <c r="DJ196" s="15">
        <f ca="1">IF($V196&lt;&gt;0,IF($V196&gt;0,$W196/$V196,-$W196/$V196))*$AF196</f>
        <v>12813.453366543141</v>
      </c>
      <c r="DK196" s="15">
        <f ca="1">SUM(DI196:DJ196)</f>
        <v>-42687.575621199896</v>
      </c>
      <c r="DL196" s="16">
        <f ca="1">_xll.DBRW($B$3,$R$37,$R$38,$R$40,$R$41,$R$42,$Q196,DL$2,DL$4,DL$3)</f>
        <v>9.709140133933418E-2</v>
      </c>
      <c r="DM196" s="16">
        <f ca="1">_xll.DBRW($B$3,$R$37,$R$38,$R$40,$R$41,$R$42,$Q196,DM$2,DM$4,DM$3)</f>
        <v>8.6879716386520422E-2</v>
      </c>
      <c r="DN196" s="17">
        <f ca="1">-(DL196-DM196)*100</f>
        <v>-1.0211684952813758</v>
      </c>
      <c r="DO196" s="14">
        <f ca="1">$AB196-$AG196-EI196</f>
        <v>-102385.99349624592</v>
      </c>
      <c r="DP196" s="15">
        <f ca="1">_xll.DBRW($B$3,$R$37,$R$38,$R$40,$R$41,$R$42,$Q196,DP$2,DP$4,DP$3)</f>
        <v>0.54277836632283227</v>
      </c>
      <c r="DQ196" s="15">
        <f ca="1">_xll.DBRW($B$3,$R$37,$R$38,$R$40,$R$41,$R$42,$Q196,DQ$2,DQ$4,DQ$3)</f>
        <v>0.69990517036164046</v>
      </c>
      <c r="DR196" s="15">
        <f ca="1">_xll.DBRW($B$3,$R$37,$R$38,$R$40,$R$41,$R$42,$Q196,DR$2,DR$4,DR$3)</f>
        <v>3.912739745325835</v>
      </c>
      <c r="DS196" s="15">
        <f ca="1">_xll.DBRW($B$3,$R$37,$R$38,$R$40,$R$41,$R$42,$Q196,DS$2,DS$4,DS$3)</f>
        <v>1793500</v>
      </c>
      <c r="DT196" s="15">
        <f ca="1">_xll.DBRW($B$3,$R$37,$R$38,$R$40,$R$41,$R$42,$Q196,DT$2,DT$4,DT$3)</f>
        <v>2562490</v>
      </c>
      <c r="DU196" s="15">
        <f ca="1">_xll.DBRW($B$3,$R$37,$R$38,$R$40,$R$41,$R$42,$Q196,DU$2,DU$4,DU$3)</f>
        <v>0.40646017454451622</v>
      </c>
      <c r="DV196" s="15">
        <f ca="1">_xll.DBRW($B$3,$R$37,$R$38,$R$40,$R$41,$R$42,$Q196,DV$2,DV$4,DV$3)</f>
        <v>0.74584847661801013</v>
      </c>
      <c r="DW196" s="15">
        <f ca="1">_xll.DBRW($B$3,$R$37,$R$38,$R$40,$R$41,$R$42,$Q196,DW$2,DW$4,DW$3)</f>
        <v>3.4893956218871072</v>
      </c>
      <c r="DX196" s="15">
        <f ca="1">_xll.DBRW($B$3,$R$37,$R$38,$R$40,$R$41,$R$42,$Q196,DX$2,DX$4,DX$3)</f>
        <v>2170220</v>
      </c>
      <c r="DY196" s="15">
        <f ca="1">_xll.DBRW($B$3,$R$37,$R$38,$R$40,$R$41,$R$42,$Q196,DY$2,DY$4,DY$3)</f>
        <v>2909733.0999999996</v>
      </c>
      <c r="DZ196" s="15">
        <f ca="1">DP196-DU196</f>
        <v>0.13631819177831606</v>
      </c>
      <c r="EA196" s="15">
        <f ca="1">DQ196-DV196</f>
        <v>-4.5943306256369665E-2</v>
      </c>
      <c r="EB196" s="15">
        <f ca="1">DR196-DW196</f>
        <v>0.42334412343872785</v>
      </c>
      <c r="EC196" s="15">
        <f ca="1">IF(AND(DS196&lt;&gt;0,DX196&lt;&gt;0),-1*DZ196*DS196,0)</f>
        <v>-244486.67695440984</v>
      </c>
      <c r="ED196" s="15">
        <f ca="1">IF(AND(DS196&lt;&gt;0,DX196&lt;&gt;0,DT196&lt;&gt;0,DY196&lt;&gt;0),EA196/DV196*$AB196,)</f>
        <v>59964.68394506468</v>
      </c>
      <c r="EE196" s="15">
        <f ca="1">IF(AND(DT196&lt;&gt;0,DY196&lt;&gt;0),EB196*DL196*DT196,)</f>
        <v>105326.21658994335</v>
      </c>
      <c r="EF196" s="15">
        <f ca="1">IF(AND(DS196&lt;&gt;0,DX196&lt;&gt;0,DT196&lt;&gt;0,DY196&lt;&gt;0),$AL196-EC196-ED196-EE196-EI196,)</f>
        <v>-23190.217076844114</v>
      </c>
      <c r="EG196" s="15">
        <f ca="1">IF(OR(DS196=0,DX196=0,DT196=0,DY196=0),$AL196-EC196-ED196-EE196-EI196,)</f>
        <v>0</v>
      </c>
      <c r="EH196" s="15">
        <f ca="1">SUM(EC196:EG196)</f>
        <v>-102385.99349624591</v>
      </c>
      <c r="EI196" s="15">
        <f ca="1">IF($V196&lt;&gt;0,IF($V196&gt;0,$W196/$V196,-$W196/$V196))*$AG196</f>
        <v>11020.993496246037</v>
      </c>
      <c r="EJ196" s="15">
        <f ca="1">SUM(EH196:EI196)</f>
        <v>-91364.999999999869</v>
      </c>
      <c r="EK196" s="16">
        <f ca="1">_xll.DBRW($B$3,$R$37,$R$38,$R$40,$R$41,$R$42,$Q196,EK$2,EK$4,EK$3)</f>
        <v>0.19567498581067311</v>
      </c>
      <c r="EL196" s="16">
        <f ca="1">_xll.DBRW($B$3,$R$37,$R$38,$R$40,$R$41,$R$42,$Q196,EL$2,EL$4,EL$3)</f>
        <v>0.21504273159942167</v>
      </c>
      <c r="EM196" s="17">
        <f ca="1">-(EK196-EL196)*100</f>
        <v>1.9367745788748558</v>
      </c>
      <c r="EN196" s="14">
        <f ca="1">$AC196-$AH196-FH196</f>
        <v>194187.92329833511</v>
      </c>
      <c r="EO196" s="15">
        <f ca="1">_xll.DBRW($B$3,$R$37,$R$38,$R$40,$R$41,$R$42,$Q196,EO$2,EO$4,EO$3)</f>
        <v>0.76562529414748937</v>
      </c>
      <c r="EP196" s="15">
        <f ca="1">_xll.DBRW($B$3,$R$37,$R$38,$R$40,$R$41,$R$42,$Q196,EP$2,EP$4,EP$3)</f>
        <v>1</v>
      </c>
      <c r="EQ196" s="15">
        <f ca="1">_xll.DBRW($B$3,$R$37,$R$38,$R$40,$R$41,$R$42,$Q196,EQ$2,EQ$4,EQ$3)</f>
        <v>3.912739745325835</v>
      </c>
      <c r="ER196" s="15">
        <f ca="1">_xll.DBRW($B$3,$R$37,$R$38,$R$40,$R$41,$R$42,$Q196,ER$2,ER$4,ER$3)</f>
        <v>2562490</v>
      </c>
      <c r="ES196" s="15">
        <f ca="1">_xll.DBRW($B$3,$R$37,$R$38,$R$40,$R$41,$R$42,$Q196,ES$2,ES$4,ES$3)</f>
        <v>2562490</v>
      </c>
      <c r="ET196" s="15">
        <f ca="1">_xll.DBRW($B$3,$R$37,$R$38,$R$40,$R$41,$R$42,$Q196,ET$2,ET$4,ET$3)</f>
        <v>0.75036916616166627</v>
      </c>
      <c r="EU196" s="15">
        <f ca="1">_xll.DBRW($B$3,$R$37,$R$38,$R$40,$R$41,$R$42,$Q196,EU$2,EU$4,EU$3)</f>
        <v>1</v>
      </c>
      <c r="EV196" s="15">
        <f ca="1">_xll.DBRW($B$3,$R$37,$R$38,$R$40,$R$41,$R$42,$Q196,EV$2,EV$4,EV$3)</f>
        <v>3.4893956218871072</v>
      </c>
      <c r="EW196" s="15">
        <f ca="1">_xll.DBRW($B$3,$R$37,$R$38,$R$40,$R$41,$R$42,$Q196,EW$2,EW$4,EW$3)</f>
        <v>2909733.0999999996</v>
      </c>
      <c r="EX196" s="15">
        <f ca="1">_xll.DBRW($B$3,$R$37,$R$38,$R$40,$R$41,$R$42,$Q196,EX$2,EX$4,EX$3)</f>
        <v>2909733.0999999996</v>
      </c>
      <c r="EY196" s="15">
        <f ca="1">EO196-ET196</f>
        <v>1.5256127985823098E-2</v>
      </c>
      <c r="EZ196" s="15">
        <f ca="1">EP196-EU196</f>
        <v>0</v>
      </c>
      <c r="FA196" s="15">
        <f ca="1">EQ196-EV196</f>
        <v>0.42334412343872785</v>
      </c>
      <c r="FB196" s="15">
        <f ca="1">IF(AND(ER196&lt;&gt;0,EW196&lt;&gt;0),-1*EY196*ER196,0)</f>
        <v>-39093.675402391833</v>
      </c>
      <c r="FC196" s="15">
        <f ca="1">IF(AND(ER196&lt;&gt;0,EW196&lt;&gt;0,ES196&lt;&gt;0,EX196&lt;&gt;0),EZ196/EU196*$AC196,)</f>
        <v>0</v>
      </c>
      <c r="FD196" s="15">
        <f ca="1">IF(AND(ES196&lt;&gt;0,EX196&lt;&gt;0),FA196*EK196*ES196,)</f>
        <v>212271.17594789036</v>
      </c>
      <c r="FE196" s="15">
        <f ca="1">IF(AND(ER196&lt;&gt;0,EW196&lt;&gt;0,ES196&lt;&gt;0,EX196&lt;&gt;0),$AM196-FB196-FC196-FD196-FH196,)</f>
        <v>21010.42275283657</v>
      </c>
      <c r="FF196" s="15">
        <f ca="1">IF(OR(ER196=0,EW196=0,ES196=0,EX196=0),$AM196-FB196-FC196-FD196-FH196,)</f>
        <v>0</v>
      </c>
      <c r="FG196" s="15">
        <f ca="1">SUM(FB196:FF196)</f>
        <v>194187.92329833508</v>
      </c>
      <c r="FH196" s="15">
        <f ca="1">IF($V196&lt;&gt;0,IF($V196&gt;0,$W196/$V196,-$W196/$V196))*$AH196</f>
        <v>27278.916701665443</v>
      </c>
      <c r="FI196" s="15">
        <f ca="1">SUM(FG196:FH196)</f>
        <v>221466.84000000052</v>
      </c>
      <c r="FJ196" s="20"/>
      <c r="FK196" s="85">
        <f ca="1">BL196+CK196+DJ196+EI196+FH196</f>
        <v>113521.97294297235</v>
      </c>
      <c r="FL196" s="21"/>
      <c r="FM196" s="22"/>
      <c r="FN196" s="104">
        <f ca="1">_xll.DBRW($B$3,$R$37,$R$38,$R$40,$R$41,$R$42,$Q196,FN$2,FN$4,FN$3)</f>
        <v>1225090.0999999994</v>
      </c>
      <c r="FO196" s="105">
        <f ca="1">IF(U196&lt;&gt;0,FN196/U196,0)</f>
        <v>0.1221869682836042</v>
      </c>
      <c r="FP196" s="104">
        <f ca="1">_xll.DBRW($B$3,$R$37,$R$38,$R$40,$R$41,$R$42,$Q196,FP$2,FP$4,FP$3)</f>
        <v>1067038.1222878669</v>
      </c>
      <c r="FQ196" s="105">
        <f ca="1">IF(V196&lt;&gt;0,FP196/V196,0)</f>
        <v>0.10509367269991338</v>
      </c>
      <c r="FR196" s="86">
        <f ca="1">FN196-FP196</f>
        <v>158051.9777121325</v>
      </c>
      <c r="FS196" s="103">
        <f ca="1">(FO196-FQ196)*100</f>
        <v>1.7093295583690826</v>
      </c>
      <c r="FT196" s="23"/>
      <c r="FV196" s="37"/>
      <c r="FW196" s="37"/>
      <c r="FX196" s="37"/>
      <c r="FY196" s="37"/>
      <c r="FZ196" s="37"/>
      <c r="GA196" s="37"/>
      <c r="GB196" s="37"/>
      <c r="GC196" s="37"/>
      <c r="GD196" s="37"/>
      <c r="GE196" s="37"/>
      <c r="GF196" s="37"/>
      <c r="GG196" s="37"/>
      <c r="GH196" s="37"/>
    </row>
    <row r="197" spans="1:190" ht="15" hidden="1" customHeight="1" x14ac:dyDescent="0.25">
      <c r="A197">
        <f ca="1">IF(ROW()=ROW($A$60),0,1)</f>
        <v>1</v>
      </c>
      <c r="D197" s="30"/>
      <c r="E197" s="30"/>
      <c r="F197" s="30">
        <f ca="1">IF(A197&lt;&gt;0,IF((AO197+BN197+CM197+DL197+EK197)&lt;&gt;0,ROUND((1-(AO197+BN197+CM197+DL197+EK197))-FO197,5),"VERIF. ELIGIBILITE PMM"),"CHECK "&amp;D182)</f>
        <v>0</v>
      </c>
      <c r="G197" s="30"/>
      <c r="H197" s="30"/>
      <c r="I197" s="30"/>
      <c r="J197" s="30">
        <f ca="1">IF(A197&lt;&gt;0,IF((AP197+BO197+CN197+DM197+EL197)&lt;&gt;0,ROUND((1-(AP197+BO197+CN197+DM197+EL197))-FQ197,5),"VERIF. ELIGIBILITE PMM"),"CHECK "&amp;D183)</f>
        <v>0</v>
      </c>
      <c r="K197" s="30">
        <f ca="1">IF(A197&lt;&gt;0,ROUND(W197+AR197+BQ197+CP197+DO197+EN197+FK197-FR197,5),"CHECK ")</f>
        <v>0</v>
      </c>
      <c r="L197" s="4"/>
      <c r="M197" s="9"/>
      <c r="N197" s="10"/>
      <c r="O197" s="9"/>
      <c r="P197" s="11"/>
      <c r="Q197" s="130" t="s">
        <v>220</v>
      </c>
      <c r="R197" s="130"/>
      <c r="S197" s="12"/>
      <c r="T197" s="13"/>
      <c r="U197" s="84">
        <f ca="1">_xll.DBRW($B$3,$R$37,$R$38,$R$40,$R$41,$R$42,$Q197,U$2,U$4,U$3)</f>
        <v>2936098.5100000002</v>
      </c>
      <c r="V197" s="84">
        <f ca="1">_xll.DBRW($B$3,$R$37,$R$38,$R$40,$R$41,$R$42,$Q197,V$2,V$4,V$3)</f>
        <v>3059238</v>
      </c>
      <c r="W197" s="85">
        <f ca="1">U197-V197</f>
        <v>-123139.48999999976</v>
      </c>
      <c r="X197" s="106">
        <f ca="1">IF(V197&lt;&gt;0,W197/V197,0)</f>
        <v>-4.0251686857969128E-2</v>
      </c>
      <c r="Y197" s="15">
        <f ca="1">_xll.DBRW($B$3,$R$37,$R$38,$R$40,$R$41,$R$42,$Q197,Y$2,Y$4,Y$3)</f>
        <v>-978858.08000000019</v>
      </c>
      <c r="Z197" s="15">
        <f ca="1">_xll.DBRW($B$3,$R$37,$R$38,$R$40,$R$41,$R$42,$Q197,Z$2,Z$4,Z$3)</f>
        <v>-259845.97000000003</v>
      </c>
      <c r="AA197" s="15">
        <f ca="1">_xll.DBRW($B$3,$R$37,$R$38,$R$40,$R$41,$R$42,$Q197,AA$2,AA$4,AA$3)</f>
        <v>-297618.39999999997</v>
      </c>
      <c r="AB197" s="15">
        <f ca="1">_xll.DBRW($B$3,$R$37,$R$38,$R$40,$R$41,$R$42,$Q197,AB$2,AB$4,AB$3)</f>
        <v>-451635.94</v>
      </c>
      <c r="AC197" s="15">
        <f ca="1">_xll.DBRW($B$3,$R$37,$R$38,$R$40,$R$41,$R$42,$Q197,AC$2,AC$4,AC$3)</f>
        <v>-580727.25000000047</v>
      </c>
      <c r="AD197" s="15">
        <f ca="1">_xll.DBRW($B$3,$R$37,$R$38,$R$40,$R$41,$R$42,$Q197,AD$2,AD$4,AD$3)</f>
        <v>-924285.33333333372</v>
      </c>
      <c r="AE197" s="15">
        <f ca="1">_xll.DBRW($B$3,$R$37,$R$38,$R$40,$R$41,$R$42,$Q197,AE$2,AE$4,AE$3)</f>
        <v>-332316</v>
      </c>
      <c r="AF197" s="15">
        <f ca="1">_xll.DBRW($B$3,$R$37,$R$38,$R$40,$R$41,$R$42,$Q197,AF$2,AF$4,AF$3)</f>
        <v>-292466.82201719994</v>
      </c>
      <c r="AG197" s="15">
        <f ca="1">_xll.DBRW($B$3,$R$37,$R$38,$R$40,$R$41,$R$42,$Q197,AG$2,AG$4,AG$3)</f>
        <v>-478706</v>
      </c>
      <c r="AH197" s="15">
        <f ca="1">_xll.DBRW($B$3,$R$37,$R$38,$R$40,$R$41,$R$42,$Q197,AH$2,AH$4,AH$3)</f>
        <v>-633691</v>
      </c>
      <c r="AI197" s="15">
        <f ca="1">Y197-AD197</f>
        <v>-54572.74666666647</v>
      </c>
      <c r="AJ197" s="15">
        <f ca="1">Z197-AE197</f>
        <v>72470.02999999997</v>
      </c>
      <c r="AK197" s="15">
        <f ca="1">AA197-AF197</f>
        <v>-5151.5779828000232</v>
      </c>
      <c r="AL197" s="15">
        <f ca="1">AB197-AG197</f>
        <v>27070.059999999998</v>
      </c>
      <c r="AM197" s="15">
        <f ca="1">AC197-AH197</f>
        <v>52963.749999999534</v>
      </c>
      <c r="AN197" s="20"/>
      <c r="AO197" s="16">
        <f ca="1">_xll.DBRW($B$3,$R$37,$R$38,$R$40,$R$41,$R$42,$Q197,AO$2,AO$4,AO$3)</f>
        <v>0.33338734264743736</v>
      </c>
      <c r="AP197" s="16">
        <f ca="1">_xll.DBRW($B$3,$R$37,$R$38,$R$40,$R$41,$R$42,$Q197,AP$2,AP$4,AP$3)</f>
        <v>0.30212926661257911</v>
      </c>
      <c r="AQ197" s="17">
        <f ca="1">-(AO197-AP197)*100</f>
        <v>-3.1258076034858249</v>
      </c>
      <c r="AR197" s="14">
        <f ca="1">$Y197-$AD197-BL197</f>
        <v>-91776.790471413435</v>
      </c>
      <c r="AS197" s="18">
        <f ca="1">_xll.DBRW($B$3,$R$37,$R$38,$R$40,$R$41,$R$42,$Q197,AS$2,AS$4,AS$3)</f>
        <v>24.107851358843096</v>
      </c>
      <c r="AT197" s="19">
        <f ca="1">_xll.DBRW($B$3,$R$37,$R$38,$R$40,$R$41,$R$42,$Q197,AT$2,AT$4,AT$3)</f>
        <v>6.3531982475355978E-2</v>
      </c>
      <c r="AU197" s="18">
        <f ca="1">_xll.DBRW($B$3,$R$37,$R$38,$R$40,$R$41,$R$42,$Q197,AU$2,AU$4,AU$3)</f>
        <v>4.5941143952433112</v>
      </c>
      <c r="AV197" s="15">
        <f ca="1">_xll.DBRW($B$3,$R$37,$R$38,$R$40,$R$41,$R$42,$Q197,AV$2,AV$4,AV$3)</f>
        <v>40603.29</v>
      </c>
      <c r="AW197" s="15">
        <f ca="1">_xll.DBRW($B$3,$R$37,$R$38,$R$40,$R$41,$R$42,$Q197,AW$2,AW$4,AW$3)</f>
        <v>639100</v>
      </c>
      <c r="AX197" s="18">
        <f ca="1">_xll.DBRW($B$3,$R$37,$R$38,$R$40,$R$41,$R$42,$Q197,AX$2,AX$4,AX$3)</f>
        <v>21.429225014683606</v>
      </c>
      <c r="AY197" s="19">
        <f ca="1">_xll.DBRW($B$3,$R$37,$R$38,$R$40,$R$41,$R$42,$Q197,AY$2,AY$4,AY$3)</f>
        <v>5.8238479091559658E-2</v>
      </c>
      <c r="AZ197" s="18">
        <f ca="1">_xll.DBRW($B$3,$R$37,$R$38,$R$40,$R$41,$R$42,$Q197,AZ$2,AZ$4,AZ$3)</f>
        <v>4.1307003686150603</v>
      </c>
      <c r="BA197" s="15">
        <f ca="1">_xll.DBRW($B$3,$R$37,$R$38,$R$40,$R$41,$R$42,$Q197,BA$2,BA$4,BA$3)</f>
        <v>43132</v>
      </c>
      <c r="BB197" s="15">
        <f ca="1">_xll.DBRW($B$3,$R$37,$R$38,$R$40,$R$41,$R$42,$Q197,BB$2,BB$4,BB$3)</f>
        <v>740610</v>
      </c>
      <c r="BC197" s="18">
        <f ca="1">AS197-AX197</f>
        <v>2.6786263441594897</v>
      </c>
      <c r="BD197" s="18">
        <f ca="1">AT197-AY197</f>
        <v>5.2935033837963191E-3</v>
      </c>
      <c r="BE197" s="18">
        <f ca="1">AU197-AZ197</f>
        <v>0.46341402662825093</v>
      </c>
      <c r="BF197" s="15">
        <f ca="1">IF(AND(AV197&lt;&gt;0,BA197&lt;&gt;0),-1*BC197*AV197,0)</f>
        <v>-108761.04225354757</v>
      </c>
      <c r="BG197" s="15">
        <f ca="1">IF(AND(AV197&lt;&gt;0,BA197&lt;&gt;0,AW197&lt;&gt;0,BB197&lt;&gt;0),BD197/AY197*$Y197,)</f>
        <v>-88971.90722632251</v>
      </c>
      <c r="BH197" s="15">
        <f ca="1">IF(AND(AW197&lt;&gt;0,BB197&lt;&gt;0),BE197*AO197*AW197,)</f>
        <v>98738.630631415639</v>
      </c>
      <c r="BI197" s="15">
        <f ca="1">IF(AND(AV197&lt;&gt;0,BA197&lt;&gt;0,AW197&lt;&gt;0,BB197&lt;&gt;0),$AI197-BF197-BG197-BH197-BL197,)</f>
        <v>7217.5283770410169</v>
      </c>
      <c r="BJ197" s="15">
        <f ca="1">IF(OR(AV197=0,BA197=0,AW197=0,BB197=0),$AI197-BF197-BG197-BH197-BL197,)</f>
        <v>0</v>
      </c>
      <c r="BK197" s="15">
        <f ca="1">SUM(BF197:BJ197)</f>
        <v>-91776.790471413435</v>
      </c>
      <c r="BL197" s="15">
        <f ca="1">IF($V197&lt;&gt;0,IF($V197&gt;0,$W197/$V197,-$W197/$V197))*$AD197</f>
        <v>37204.043804746965</v>
      </c>
      <c r="BM197" s="15">
        <f ca="1">SUM(BK197:BL197)</f>
        <v>-54572.74666666647</v>
      </c>
      <c r="BN197" s="16">
        <f ca="1">_xll.DBRW($B$3,$R$37,$R$38,$R$40,$R$41,$R$42,$Q197,BN$2,BN$4,BN$3)</f>
        <v>8.8500426370231006E-2</v>
      </c>
      <c r="BO197" s="16">
        <f ca="1">_xll.DBRW($B$3,$R$37,$R$38,$R$40,$R$41,$R$42,$Q197,BO$2,BO$4,BO$3)</f>
        <v>0.10862705026545826</v>
      </c>
      <c r="BP197" s="17">
        <f ca="1">-(BN197-BO197)*100</f>
        <v>2.0126623895227249</v>
      </c>
      <c r="BQ197" s="14">
        <f ca="1">$Z197-$AE197-CK197</f>
        <v>59093.750430107102</v>
      </c>
      <c r="BR197" s="15">
        <f ca="1">_xll.DBRW($B$3,$R$37,$R$38,$R$40,$R$41,$R$42,$Q197,BR$2,BR$4,BR$3)</f>
        <v>0.40658108277264904</v>
      </c>
      <c r="BS197" s="15">
        <f ca="1">_xll.DBRW($B$3,$R$37,$R$38,$R$40,$R$41,$R$42,$Q197,BS$2,BS$4,BS$3)</f>
        <v>1</v>
      </c>
      <c r="BT197" s="15">
        <f ca="1">_xll.DBRW($B$3,$R$37,$R$38,$R$40,$R$41,$R$42,$Q197,BT$2,BT$4,BT$3)</f>
        <v>4.5941143952433112</v>
      </c>
      <c r="BU197" s="15">
        <f ca="1">_xll.DBRW($B$3,$R$37,$R$38,$R$40,$R$41,$R$42,$Q197,BU$2,BU$4,BU$3)</f>
        <v>639100</v>
      </c>
      <c r="BV197" s="15">
        <f ca="1">_xll.DBRW($B$3,$R$37,$R$38,$R$40,$R$41,$R$42,$Q197,BV$2,BV$4,BV$3)</f>
        <v>639100</v>
      </c>
      <c r="BW197" s="15">
        <f ca="1">_xll.DBRW($B$3,$R$37,$R$38,$R$40,$R$41,$R$42,$Q197,BW$2,BW$4,BW$3)</f>
        <v>0.44870579657309517</v>
      </c>
      <c r="BX197" s="15">
        <f ca="1">_xll.DBRW($B$3,$R$37,$R$38,$R$40,$R$41,$R$42,$Q197,BX$2,BX$4,BX$3)</f>
        <v>1</v>
      </c>
      <c r="BY197" s="15">
        <f ca="1">_xll.DBRW($B$3,$R$37,$R$38,$R$40,$R$41,$R$42,$Q197,BY$2,BY$4,BY$3)</f>
        <v>4.1307003686150603</v>
      </c>
      <c r="BZ197" s="15">
        <f ca="1">_xll.DBRW($B$3,$R$37,$R$38,$R$40,$R$41,$R$42,$Q197,BZ$2,BZ$4,BZ$3)</f>
        <v>740610</v>
      </c>
      <c r="CA197" s="15">
        <f ca="1">_xll.DBRW($B$3,$R$37,$R$38,$R$40,$R$41,$R$42,$Q197,CA$2,CA$4,CA$3)</f>
        <v>740610</v>
      </c>
      <c r="CB197" s="15">
        <f ca="1">BR197-BW197</f>
        <v>-4.2124713800446134E-2</v>
      </c>
      <c r="CC197" s="15">
        <f ca="1">BS197-BX197</f>
        <v>0</v>
      </c>
      <c r="CD197" s="15">
        <f ca="1">BT197-BY197</f>
        <v>0.46341402662825093</v>
      </c>
      <c r="CE197" s="15">
        <f ca="1">IF(AND(BU197&lt;&gt;0,BZ197&lt;&gt;0),-1*CB197*BU197,0)</f>
        <v>26921.904589865124</v>
      </c>
      <c r="CF197" s="15">
        <f ca="1">IF(AND(BU197&lt;&gt;0,BZ197&lt;&gt;0,BV197&lt;&gt;0,CA197&lt;&gt;0),CC197/BX197*$Z197,)</f>
        <v>0</v>
      </c>
      <c r="CG197" s="15">
        <f ca="1">IF(AND(BV197&lt;&gt;0,CA197&lt;&gt;0),CD197*BN197*BV197,)</f>
        <v>26210.985818181016</v>
      </c>
      <c r="CH197" s="15">
        <f ca="1">IF(AND(BU197&lt;&gt;0,BZ197&lt;&gt;0,BV197&lt;&gt;0,CA197&lt;&gt;0),$AJ197-CE197-CF197-CG197-CK197,)</f>
        <v>5960.8600220609605</v>
      </c>
      <c r="CI197" s="15">
        <f ca="1">IF(OR(BU197=0,BZ197=0,BV197=0,CA197=0),$AJ197-CE197-CF197-CG197-CK197,)</f>
        <v>0</v>
      </c>
      <c r="CJ197" s="15">
        <f ca="1">SUM(CE197:CI197)</f>
        <v>59093.750430107095</v>
      </c>
      <c r="CK197" s="15">
        <f ca="1">IF($V197&lt;&gt;0,IF($V197&gt;0,$W197/$V197,-$W197/$V197))*$AE197</f>
        <v>13376.279569892869</v>
      </c>
      <c r="CL197" s="15">
        <f ca="1">SUM(CJ197:CK197)</f>
        <v>72470.02999999997</v>
      </c>
      <c r="CM197" s="16">
        <f ca="1">_xll.DBRW($B$3,$R$37,$R$38,$R$40,$R$41,$R$42,$Q197,CM$2,CM$4,CM$3)</f>
        <v>0.10136526379695616</v>
      </c>
      <c r="CN197" s="16">
        <f ca="1">_xll.DBRW($B$3,$R$37,$R$38,$R$40,$R$41,$R$42,$Q197,CN$2,CN$4,CN$3)</f>
        <v>9.5601199389259678E-2</v>
      </c>
      <c r="CO197" s="17">
        <f ca="1">-(CM197-CN197)*100</f>
        <v>-0.57640644076964875</v>
      </c>
      <c r="CP197" s="14">
        <f ca="1">$AA197-$AF197-DJ197</f>
        <v>-16923.860918981743</v>
      </c>
      <c r="CQ197" s="15">
        <f ca="1">_xll.DBRW($B$3,$R$37,$R$38,$R$40,$R$41,$R$42,$Q197,CQ$2,CQ$4,CQ$3)</f>
        <v>1.126165069851216</v>
      </c>
      <c r="CR197" s="15">
        <f ca="1">_xll.DBRW($B$3,$R$37,$R$38,$R$40,$R$41,$R$42,$Q197,CR$2,CR$4,CR$3)</f>
        <v>0.41351275230793305</v>
      </c>
      <c r="CS197" s="15">
        <f ca="1">_xll.DBRW($B$3,$R$37,$R$38,$R$40,$R$41,$R$42,$Q197,CS$2,CS$4,CS$3)</f>
        <v>4.5941143952433112</v>
      </c>
      <c r="CT197" s="15">
        <f ca="1">_xll.DBRW($B$3,$R$37,$R$38,$R$40,$R$41,$R$42,$Q197,CT$2,CT$4,CT$3)</f>
        <v>264276</v>
      </c>
      <c r="CU197" s="15">
        <f ca="1">_xll.DBRW($B$3,$R$37,$R$38,$R$40,$R$41,$R$42,$Q197,CU$2,CU$4,CU$3)</f>
        <v>639100</v>
      </c>
      <c r="CV197" s="15">
        <f ca="1">_xll.DBRW($B$3,$R$37,$R$38,$R$40,$R$41,$R$42,$Q197,CV$2,CV$4,CV$3)</f>
        <v>0.97518341152012777</v>
      </c>
      <c r="CW197" s="15">
        <f ca="1">_xll.DBRW($B$3,$R$37,$R$38,$R$40,$R$41,$R$42,$Q197,CW$2,CW$4,CW$3)</f>
        <v>0.4049493714640634</v>
      </c>
      <c r="CX197" s="15">
        <f ca="1">_xll.DBRW($B$3,$R$37,$R$38,$R$40,$R$41,$R$42,$Q197,CX$2,CX$4,CX$3)</f>
        <v>4.1307003686150603</v>
      </c>
      <c r="CY197" s="15">
        <f ca="1">_xll.DBRW($B$3,$R$37,$R$38,$R$40,$R$41,$R$42,$Q197,CY$2,CY$4,CY$3)</f>
        <v>299909.554</v>
      </c>
      <c r="CZ197" s="15">
        <f ca="1">_xll.DBRW($B$3,$R$37,$R$38,$R$40,$R$41,$R$42,$Q197,CZ$2,CZ$4,CZ$3)</f>
        <v>740610</v>
      </c>
      <c r="DA197" s="15">
        <f ca="1">CQ197-CV197</f>
        <v>0.15098165833108823</v>
      </c>
      <c r="DB197" s="15">
        <f ca="1">CR197-CW197</f>
        <v>8.5633808438696501E-3</v>
      </c>
      <c r="DC197" s="15">
        <f ca="1">CS197-CX197</f>
        <v>0.46341402662825093</v>
      </c>
      <c r="DD197" s="15">
        <f ca="1">IF(AND(CT197&lt;&gt;0,CY197&lt;&gt;0),-1*DA197*CT197,0)</f>
        <v>-39900.828737106676</v>
      </c>
      <c r="DE197" s="15">
        <f ca="1">IF(AND(CT197&lt;&gt;0,CY197&lt;&gt;0,CU197&lt;&gt;0,CZ197&lt;&gt;0),DB197/CW197*$AA197,)</f>
        <v>-6293.6749256550165</v>
      </c>
      <c r="DF197" s="15">
        <f ca="1">IF(AND(CU197&lt;&gt;0,CZ197&lt;&gt;0),DC197*CM197*CU197,)</f>
        <v>30021.13775953394</v>
      </c>
      <c r="DG197" s="15">
        <f ca="1">IF(AND(CT197&lt;&gt;0,CY197&lt;&gt;0,CU197&lt;&gt;0,CZ197&lt;&gt;0),$AK197-DD197-DE197-DF197-DJ197,)</f>
        <v>-750.49501575399154</v>
      </c>
      <c r="DH197" s="15">
        <f ca="1">IF(OR(CT197=0,CY197=0,CU197=0,CZ197=0),$AK197-DD197-DE197-DF197-DJ197,)</f>
        <v>0</v>
      </c>
      <c r="DI197" s="15">
        <f ca="1">SUM(DD197:DH197)</f>
        <v>-16923.860918981743</v>
      </c>
      <c r="DJ197" s="15">
        <f ca="1">IF($V197&lt;&gt;0,IF($V197&gt;0,$W197/$V197,-$W197/$V197))*$AF197</f>
        <v>11772.282936181722</v>
      </c>
      <c r="DK197" s="15">
        <f ca="1">SUM(DI197:DJ197)</f>
        <v>-5151.5779828000213</v>
      </c>
      <c r="DL197" s="16">
        <f ca="1">_xll.DBRW($B$3,$R$37,$R$38,$R$40,$R$41,$R$42,$Q197,DL$2,DL$4,DL$3)</f>
        <v>0.15382179394246551</v>
      </c>
      <c r="DM197" s="16">
        <f ca="1">_xll.DBRW($B$3,$R$37,$R$38,$R$40,$R$41,$R$42,$Q197,DM$2,DM$4,DM$3)</f>
        <v>0.15647883557931747</v>
      </c>
      <c r="DN197" s="17">
        <f ca="1">-(DL197-DM197)*100</f>
        <v>0.26570416368519589</v>
      </c>
      <c r="DO197" s="14">
        <f ca="1">$AB197-$AG197-EI197</f>
        <v>7801.3359909690298</v>
      </c>
      <c r="DP197" s="15">
        <f ca="1">_xll.DBRW($B$3,$R$37,$R$38,$R$40,$R$41,$R$42,$Q197,DP$2,DP$4,DP$3)</f>
        <v>0.88493600595657962</v>
      </c>
      <c r="DQ197" s="15">
        <f ca="1">_xll.DBRW($B$3,$R$37,$R$38,$R$40,$R$41,$R$42,$Q197,DQ$2,DQ$4,DQ$3)</f>
        <v>0.79856047566890942</v>
      </c>
      <c r="DR197" s="15">
        <f ca="1">_xll.DBRW($B$3,$R$37,$R$38,$R$40,$R$41,$R$42,$Q197,DR$2,DR$4,DR$3)</f>
        <v>4.5941143952433112</v>
      </c>
      <c r="DS197" s="15">
        <f ca="1">_xll.DBRW($B$3,$R$37,$R$38,$R$40,$R$41,$R$42,$Q197,DS$2,DS$4,DS$3)</f>
        <v>510360</v>
      </c>
      <c r="DT197" s="15">
        <f ca="1">_xll.DBRW($B$3,$R$37,$R$38,$R$40,$R$41,$R$42,$Q197,DT$2,DT$4,DT$3)</f>
        <v>639100</v>
      </c>
      <c r="DU197" s="15">
        <f ca="1">_xll.DBRW($B$3,$R$37,$R$38,$R$40,$R$41,$R$42,$Q197,DU$2,DU$4,DU$3)</f>
        <v>0.75556923465441861</v>
      </c>
      <c r="DV197" s="15">
        <f ca="1">_xll.DBRW($B$3,$R$37,$R$38,$R$40,$R$41,$R$42,$Q197,DV$2,DV$4,DV$3)</f>
        <v>0.85547049054158064</v>
      </c>
      <c r="DW197" s="15">
        <f ca="1">_xll.DBRW($B$3,$R$37,$R$38,$R$40,$R$41,$R$42,$Q197,DW$2,DW$4,DW$3)</f>
        <v>4.1307003686150603</v>
      </c>
      <c r="DX197" s="15">
        <f ca="1">_xll.DBRW($B$3,$R$37,$R$38,$R$40,$R$41,$R$42,$Q197,DX$2,DX$4,DX$3)</f>
        <v>633570</v>
      </c>
      <c r="DY197" s="15">
        <f ca="1">_xll.DBRW($B$3,$R$37,$R$38,$R$40,$R$41,$R$42,$Q197,DY$2,DY$4,DY$3)</f>
        <v>740610</v>
      </c>
      <c r="DZ197" s="15">
        <f ca="1">DP197-DU197</f>
        <v>0.12936677130216101</v>
      </c>
      <c r="EA197" s="15">
        <f ca="1">DQ197-DV197</f>
        <v>-5.6910014872671222E-2</v>
      </c>
      <c r="EB197" s="15">
        <f ca="1">DR197-DW197</f>
        <v>0.46341402662825093</v>
      </c>
      <c r="EC197" s="15">
        <f ca="1">IF(AND(DS197&lt;&gt;0,DX197&lt;&gt;0),-1*DZ197*DS197,0)</f>
        <v>-66023.6254017709</v>
      </c>
      <c r="ED197" s="15">
        <f ca="1">IF(AND(DS197&lt;&gt;0,DX197&lt;&gt;0,DT197&lt;&gt;0,DY197&lt;&gt;0),EA197/DV197*$AB197,)</f>
        <v>30044.996696684488</v>
      </c>
      <c r="EE197" s="15">
        <f ca="1">IF(AND(DT197&lt;&gt;0,DY197&lt;&gt;0),EB197*DL197*DT197,)</f>
        <v>45557.078365775131</v>
      </c>
      <c r="EF197" s="15">
        <f ca="1">IF(AND(DS197&lt;&gt;0,DX197&lt;&gt;0,DT197&lt;&gt;0,DY197&lt;&gt;0),$AL197-EC197-ED197-EE197-EI197,)</f>
        <v>-1777.1136697196889</v>
      </c>
      <c r="EG197" s="15">
        <f ca="1">IF(OR(DS197=0,DX197=0,DT197=0,DY197=0),$AL197-EC197-ED197-EE197-EI197,)</f>
        <v>0</v>
      </c>
      <c r="EH197" s="15">
        <f ca="1">SUM(EC197:EG197)</f>
        <v>7801.3359909690298</v>
      </c>
      <c r="EI197" s="15">
        <f ca="1">IF($V197&lt;&gt;0,IF($V197&gt;0,$W197/$V197,-$W197/$V197))*$AG197</f>
        <v>19268.724009030968</v>
      </c>
      <c r="EJ197" s="15">
        <f ca="1">SUM(EH197:EI197)</f>
        <v>27070.059999999998</v>
      </c>
      <c r="EK197" s="16">
        <f ca="1">_xll.DBRW($B$3,$R$37,$R$38,$R$40,$R$41,$R$42,$Q197,EK$2,EK$4,EK$3)</f>
        <v>0.19778874857982881</v>
      </c>
      <c r="EL197" s="16">
        <f ca="1">_xll.DBRW($B$3,$R$37,$R$38,$R$40,$R$41,$R$42,$Q197,EL$2,EL$4,EL$3)</f>
        <v>0.2071401440489429</v>
      </c>
      <c r="EM197" s="17">
        <f ca="1">-(EK197-EL197)*100</f>
        <v>0.93513954691140933</v>
      </c>
      <c r="EN197" s="14">
        <f ca="1">$AC197-$AH197-FH197</f>
        <v>27456.618303286221</v>
      </c>
      <c r="EO197" s="15">
        <f ca="1">_xll.DBRW($B$3,$R$37,$R$38,$R$40,$R$41,$R$42,$Q197,EO$2,EO$4,EO$3)</f>
        <v>0.90866413706775151</v>
      </c>
      <c r="EP197" s="15">
        <f ca="1">_xll.DBRW($B$3,$R$37,$R$38,$R$40,$R$41,$R$42,$Q197,EP$2,EP$4,EP$3)</f>
        <v>1</v>
      </c>
      <c r="EQ197" s="15">
        <f ca="1">_xll.DBRW($B$3,$R$37,$R$38,$R$40,$R$41,$R$42,$Q197,EQ$2,EQ$4,EQ$3)</f>
        <v>4.5941143952433112</v>
      </c>
      <c r="ER197" s="15">
        <f ca="1">_xll.DBRW($B$3,$R$37,$R$38,$R$40,$R$41,$R$42,$Q197,ER$2,ER$4,ER$3)</f>
        <v>639100</v>
      </c>
      <c r="ES197" s="15">
        <f ca="1">_xll.DBRW($B$3,$R$37,$R$38,$R$40,$R$41,$R$42,$Q197,ES$2,ES$4,ES$3)</f>
        <v>639100</v>
      </c>
      <c r="ET197" s="15">
        <f ca="1">_xll.DBRW($B$3,$R$37,$R$38,$R$40,$R$41,$R$42,$Q197,ET$2,ET$4,ET$3)</f>
        <v>0.85563386937794517</v>
      </c>
      <c r="EU197" s="15">
        <f ca="1">_xll.DBRW($B$3,$R$37,$R$38,$R$40,$R$41,$R$42,$Q197,EU$2,EU$4,EU$3)</f>
        <v>1</v>
      </c>
      <c r="EV197" s="15">
        <f ca="1">_xll.DBRW($B$3,$R$37,$R$38,$R$40,$R$41,$R$42,$Q197,EV$2,EV$4,EV$3)</f>
        <v>4.1307003686150603</v>
      </c>
      <c r="EW197" s="15">
        <f ca="1">_xll.DBRW($B$3,$R$37,$R$38,$R$40,$R$41,$R$42,$Q197,EW$2,EW$4,EW$3)</f>
        <v>740610</v>
      </c>
      <c r="EX197" s="15">
        <f ca="1">_xll.DBRW($B$3,$R$37,$R$38,$R$40,$R$41,$R$42,$Q197,EX$2,EX$4,EX$3)</f>
        <v>740610</v>
      </c>
      <c r="EY197" s="15">
        <f ca="1">EO197-ET197</f>
        <v>5.3030267689806343E-2</v>
      </c>
      <c r="EZ197" s="15">
        <f ca="1">EP197-EU197</f>
        <v>0</v>
      </c>
      <c r="FA197" s="15">
        <f ca="1">EQ197-EV197</f>
        <v>0.46341402662825093</v>
      </c>
      <c r="FB197" s="15">
        <f ca="1">IF(AND(ER197&lt;&gt;0,EW197&lt;&gt;0),-1*EY197*ER197,0)</f>
        <v>-33891.644080555234</v>
      </c>
      <c r="FC197" s="15">
        <f ca="1">IF(AND(ER197&lt;&gt;0,EW197&lt;&gt;0,ES197&lt;&gt;0,EX197&lt;&gt;0),EZ197/EU197*$AC197,)</f>
        <v>0</v>
      </c>
      <c r="FD197" s="15">
        <f ca="1">IF(AND(ES197&lt;&gt;0,EX197&lt;&gt;0),FA197*EK197*ES197,)</f>
        <v>58578.679184369357</v>
      </c>
      <c r="FE197" s="15">
        <f ca="1">IF(AND(ER197&lt;&gt;0,EW197&lt;&gt;0,ES197&lt;&gt;0,EX197&lt;&gt;0),$AM197-FB197-FC197-FD197-FH197,)</f>
        <v>2769.5831994721048</v>
      </c>
      <c r="FF197" s="15">
        <f ca="1">IF(OR(ER197=0,EW197=0,ES197=0,EX197=0),$AM197-FB197-FC197-FD197-FH197,)</f>
        <v>0</v>
      </c>
      <c r="FG197" s="15">
        <f ca="1">SUM(FB197:FF197)</f>
        <v>27456.618303286228</v>
      </c>
      <c r="FH197" s="15">
        <f ca="1">IF($V197&lt;&gt;0,IF($V197&gt;0,$W197/$V197,-$W197/$V197))*$AH197</f>
        <v>25507.131696713313</v>
      </c>
      <c r="FI197" s="15">
        <f ca="1">SUM(FG197:FH197)</f>
        <v>52963.749999999542</v>
      </c>
      <c r="FJ197" s="20"/>
      <c r="FK197" s="85">
        <f ca="1">BL197+CK197+DJ197+EI197+FH197</f>
        <v>107128.46201656584</v>
      </c>
      <c r="FL197" s="21"/>
      <c r="FM197" s="22"/>
      <c r="FN197" s="104">
        <f ca="1">_xll.DBRW($B$3,$R$37,$R$38,$R$40,$R$41,$R$42,$Q197,FN$2,FN$4,FN$3)</f>
        <v>367412.8700000004</v>
      </c>
      <c r="FO197" s="105">
        <f ca="1">IF(U197&lt;&gt;0,FN197/U197,0)</f>
        <v>0.12513642466308134</v>
      </c>
      <c r="FP197" s="104">
        <f ca="1">_xll.DBRW($B$3,$R$37,$R$38,$R$40,$R$41,$R$42,$Q197,FP$2,FP$4,FP$3)</f>
        <v>397772.84464946645</v>
      </c>
      <c r="FQ197" s="105">
        <f ca="1">IF(V197&lt;&gt;0,FP197/V197,0)</f>
        <v>0.13002350410444249</v>
      </c>
      <c r="FR197" s="86">
        <f ca="1">FN197-FP197</f>
        <v>-30359.97464946605</v>
      </c>
      <c r="FS197" s="103">
        <f ca="1">(FO197-FQ197)*100</f>
        <v>-0.48870794413611585</v>
      </c>
      <c r="FT197" s="23"/>
      <c r="FV197" s="37"/>
      <c r="FW197" s="37"/>
      <c r="FX197" s="37"/>
      <c r="FY197" s="37"/>
      <c r="FZ197" s="37"/>
      <c r="GA197" s="37"/>
      <c r="GB197" s="37"/>
      <c r="GC197" s="37"/>
      <c r="GD197" s="37"/>
      <c r="GE197" s="37"/>
      <c r="GF197" s="37"/>
      <c r="GG197" s="37"/>
      <c r="GH197" s="37"/>
    </row>
    <row r="198" spans="1:190" ht="15" hidden="1" customHeight="1" x14ac:dyDescent="0.25">
      <c r="A198">
        <f ca="1">IF(ROW()=ROW($A$60),0,1)</f>
        <v>1</v>
      </c>
      <c r="D198" s="30"/>
      <c r="E198" s="30"/>
      <c r="F198" s="30">
        <f ca="1">IF(A198&lt;&gt;0,IF((AO198+BN198+CM198+DL198+EK198)&lt;&gt;0,ROUND((1-(AO198+BN198+CM198+DL198+EK198))-FO198,5),"VERIF. ELIGIBILITE PMM"),"CHECK "&amp;D183)</f>
        <v>0</v>
      </c>
      <c r="G198" s="30"/>
      <c r="H198" s="30"/>
      <c r="I198" s="30"/>
      <c r="J198" s="30">
        <f ca="1">IF(A198&lt;&gt;0,IF((AP198+BO198+CN198+DM198+EL198)&lt;&gt;0,ROUND((1-(AP198+BO198+CN198+DM198+EL198))-FQ198,5),"VERIF. ELIGIBILITE PMM"),"CHECK "&amp;D184)</f>
        <v>0</v>
      </c>
      <c r="K198" s="30">
        <f ca="1">IF(A198&lt;&gt;0,ROUND(W198+AR198+BQ198+CP198+DO198+EN198+FK198-FR198,5),"CHECK ")</f>
        <v>0</v>
      </c>
      <c r="L198" s="4"/>
      <c r="M198" s="9"/>
      <c r="N198" s="10"/>
      <c r="O198" s="9"/>
      <c r="P198" s="11"/>
      <c r="Q198" s="130" t="s">
        <v>186</v>
      </c>
      <c r="R198" s="130"/>
      <c r="S198" s="12"/>
      <c r="T198" s="13"/>
      <c r="U198" s="84">
        <f ca="1">_xll.DBRW($B$3,$R$37,$R$38,$R$40,$R$41,$R$42,$Q198,U$2,U$4,U$3)</f>
        <v>2071489.3699999999</v>
      </c>
      <c r="V198" s="84">
        <f ca="1">_xll.DBRW($B$3,$R$37,$R$38,$R$40,$R$41,$R$42,$Q198,V$2,V$4,V$3)</f>
        <v>2165954.0735525209</v>
      </c>
      <c r="W198" s="85">
        <f ca="1">U198-V198</f>
        <v>-94464.703552521067</v>
      </c>
      <c r="X198" s="106">
        <f ca="1">IF(V198&lt;&gt;0,W198/V198,0)</f>
        <v>-4.3613437932958299E-2</v>
      </c>
      <c r="Y198" s="15">
        <f ca="1">_xll.DBRW($B$3,$R$37,$R$38,$R$40,$R$41,$R$42,$Q198,Y$2,Y$4,Y$3)</f>
        <v>-825177.14999999979</v>
      </c>
      <c r="Z198" s="15">
        <f ca="1">_xll.DBRW($B$3,$R$37,$R$38,$R$40,$R$41,$R$42,$Q198,Z$2,Z$4,Z$3)</f>
        <v>-253481.23</v>
      </c>
      <c r="AA198" s="15">
        <f ca="1">_xll.DBRW($B$3,$R$37,$R$38,$R$40,$R$41,$R$42,$Q198,AA$2,AA$4,AA$3)</f>
        <v>-234801.35000000003</v>
      </c>
      <c r="AB198" s="15">
        <f ca="1">_xll.DBRW($B$3,$R$37,$R$38,$R$40,$R$41,$R$42,$Q198,AB$2,AB$4,AB$3)</f>
        <v>-294191.50999999995</v>
      </c>
      <c r="AC198" s="15">
        <f ca="1">_xll.DBRW($B$3,$R$37,$R$38,$R$40,$R$41,$R$42,$Q198,AC$2,AC$4,AC$3)</f>
        <v>-393336.47000000009</v>
      </c>
      <c r="AD198" s="15">
        <f ca="1">_xll.DBRW($B$3,$R$37,$R$38,$R$40,$R$41,$R$42,$Q198,AD$2,AD$4,AD$3)</f>
        <v>-760552.99999899999</v>
      </c>
      <c r="AE198" s="15">
        <f ca="1">_xll.DBRW($B$3,$R$37,$R$38,$R$40,$R$41,$R$42,$Q198,AE$2,AE$4,AE$3)</f>
        <v>-235813.01836140419</v>
      </c>
      <c r="AF198" s="15">
        <f ca="1">_xll.DBRW($B$3,$R$37,$R$38,$R$40,$R$41,$R$42,$Q198,AF$2,AF$4,AF$3)</f>
        <v>-215534.81832599992</v>
      </c>
      <c r="AG198" s="15">
        <f ca="1">_xll.DBRW($B$3,$R$37,$R$38,$R$40,$R$41,$R$42,$Q198,AG$2,AG$4,AG$3)</f>
        <v>-353118.48000000004</v>
      </c>
      <c r="AH198" s="15">
        <f ca="1">_xll.DBRW($B$3,$R$37,$R$38,$R$40,$R$41,$R$42,$Q198,AH$2,AH$4,AH$3)</f>
        <v>-393944.69306039996</v>
      </c>
      <c r="AI198" s="15">
        <f ca="1">Y198-AD198</f>
        <v>-64624.150000999798</v>
      </c>
      <c r="AJ198" s="15">
        <f ca="1">Z198-AE198</f>
        <v>-17668.211638595822</v>
      </c>
      <c r="AK198" s="15">
        <f ca="1">AA198-AF198</f>
        <v>-19266.531674000114</v>
      </c>
      <c r="AL198" s="15">
        <f ca="1">AB198-AG198</f>
        <v>58926.970000000088</v>
      </c>
      <c r="AM198" s="15">
        <f ca="1">AC198-AH198</f>
        <v>608.22306039987598</v>
      </c>
      <c r="AN198" s="20"/>
      <c r="AO198" s="16">
        <f ca="1">_xll.DBRW($B$3,$R$37,$R$38,$R$40,$R$41,$R$42,$Q198,AO$2,AO$4,AO$3)</f>
        <v>0.39834969078311033</v>
      </c>
      <c r="AP198" s="16">
        <f ca="1">_xll.DBRW($B$3,$R$37,$R$38,$R$40,$R$41,$R$42,$Q198,AP$2,AP$4,AP$3)</f>
        <v>0.35113994764975232</v>
      </c>
      <c r="AQ198" s="17">
        <f ca="1">-(AO198-AP198)*100</f>
        <v>-4.7209743133358018</v>
      </c>
      <c r="AR198" s="14">
        <f ca="1">$Y198-$AD198-BL198</f>
        <v>-97794.481061181417</v>
      </c>
      <c r="AS198" s="18">
        <f ca="1">_xll.DBRW($B$3,$R$37,$R$38,$R$40,$R$41,$R$42,$Q198,AS$2,AS$4,AS$3)</f>
        <v>25.289344530583424</v>
      </c>
      <c r="AT198" s="19">
        <f ca="1">_xll.DBRW($B$3,$R$37,$R$38,$R$40,$R$41,$R$42,$Q198,AT$2,AT$4,AT$3)</f>
        <v>4.8392533510513654E-2</v>
      </c>
      <c r="AU198" s="18">
        <f ca="1">_xll.DBRW($B$3,$R$37,$R$38,$R$40,$R$41,$R$42,$Q198,AU$2,AU$4,AU$3)</f>
        <v>3.0722138888806496</v>
      </c>
      <c r="AV198" s="15">
        <f ca="1">_xll.DBRW($B$3,$R$37,$R$38,$R$40,$R$41,$R$42,$Q198,AV$2,AV$4,AV$3)</f>
        <v>32629.439999999999</v>
      </c>
      <c r="AW198" s="15">
        <f ca="1">_xll.DBRW($B$3,$R$37,$R$38,$R$40,$R$41,$R$42,$Q198,AW$2,AW$4,AW$3)</f>
        <v>674266</v>
      </c>
      <c r="AX198" s="18">
        <f ca="1">_xll.DBRW($B$3,$R$37,$R$38,$R$40,$R$41,$R$42,$Q198,AX$2,AX$4,AX$3)</f>
        <v>22.536382090339199</v>
      </c>
      <c r="AY198" s="19">
        <f ca="1">_xll.DBRW($B$3,$R$37,$R$38,$R$40,$R$41,$R$42,$Q198,AY$2,AY$4,AY$3)</f>
        <v>4.8655276019665232E-2</v>
      </c>
      <c r="AZ198" s="18">
        <f ca="1">_xll.DBRW($B$3,$R$37,$R$38,$R$40,$R$41,$R$42,$Q198,AZ$2,AZ$4,AZ$3)</f>
        <v>3.1227261336378094</v>
      </c>
      <c r="BA198" s="15">
        <f ca="1">_xll.DBRW($B$3,$R$37,$R$38,$R$40,$R$41,$R$42,$Q198,BA$2,BA$4,BA$3)</f>
        <v>33747.786</v>
      </c>
      <c r="BB198" s="15">
        <f ca="1">_xll.DBRW($B$3,$R$37,$R$38,$R$40,$R$41,$R$42,$Q198,BB$2,BB$4,BB$3)</f>
        <v>693610</v>
      </c>
      <c r="BC198" s="18">
        <f ca="1">AS198-AX198</f>
        <v>2.7529624402442252</v>
      </c>
      <c r="BD198" s="18">
        <f ca="1">AT198-AY198</f>
        <v>-2.6274250915157837E-4</v>
      </c>
      <c r="BE198" s="18">
        <f ca="1">AU198-AZ198</f>
        <v>-5.0512244757159763E-2</v>
      </c>
      <c r="BF198" s="15">
        <f ca="1">IF(AND(AV198&lt;&gt;0,BA198&lt;&gt;0),-1*BC198*AV198,0)</f>
        <v>-89827.622766202534</v>
      </c>
      <c r="BG198" s="15">
        <f ca="1">IF(AND(AV198&lt;&gt;0,BA198&lt;&gt;0,AW198&lt;&gt;0,BB198&lt;&gt;0),BD198/AY198*$Y198,)</f>
        <v>4456.0247648768773</v>
      </c>
      <c r="BH198" s="15">
        <f ca="1">IF(AND(AW198&lt;&gt;0,BB198&lt;&gt;0),BE198*AO198*AW198,)</f>
        <v>-13567.268320631825</v>
      </c>
      <c r="BI198" s="15">
        <f ca="1">IF(AND(AV198&lt;&gt;0,BA198&lt;&gt;0,AW198&lt;&gt;0,BB198&lt;&gt;0),$AI198-BF198-BG198-BH198-BL198,)</f>
        <v>1144.3852607760637</v>
      </c>
      <c r="BJ198" s="15">
        <f ca="1">IF(OR(AV198=0,BA198=0,AW198=0,BB198=0),$AI198-BF198-BG198-BH198-BL198,)</f>
        <v>0</v>
      </c>
      <c r="BK198" s="15">
        <f ca="1">SUM(BF198:BJ198)</f>
        <v>-97794.481061181432</v>
      </c>
      <c r="BL198" s="15">
        <f ca="1">IF($V198&lt;&gt;0,IF($V198&gt;0,$W198/$V198,-$W198/$V198))*$AD198</f>
        <v>33170.331060181619</v>
      </c>
      <c r="BM198" s="15">
        <f ca="1">SUM(BK198:BL198)</f>
        <v>-64624.150000999813</v>
      </c>
      <c r="BN198" s="16">
        <f ca="1">_xll.DBRW($B$3,$R$37,$R$38,$R$40,$R$41,$R$42,$Q198,BN$2,BN$4,BN$3)</f>
        <v>0.12236665737753699</v>
      </c>
      <c r="BO198" s="16">
        <f ca="1">_xll.DBRW($B$3,$R$37,$R$38,$R$40,$R$41,$R$42,$Q198,BO$2,BO$4,BO$3)</f>
        <v>0.10887258471488828</v>
      </c>
      <c r="BP198" s="17">
        <f ca="1">-(BN198-BO198)*100</f>
        <v>-1.3494072662648708</v>
      </c>
      <c r="BQ198" s="14">
        <f ca="1">$Z198-$AE198-CK198</f>
        <v>-27952.828078684477</v>
      </c>
      <c r="BR198" s="15">
        <f ca="1">_xll.DBRW($B$3,$R$37,$R$38,$R$40,$R$41,$R$42,$Q198,BR$2,BR$4,BR$3)</f>
        <v>0.37593654433116896</v>
      </c>
      <c r="BS198" s="15">
        <f ca="1">_xll.DBRW($B$3,$R$37,$R$38,$R$40,$R$41,$R$42,$Q198,BS$2,BS$4,BS$3)</f>
        <v>1</v>
      </c>
      <c r="BT198" s="15">
        <f ca="1">_xll.DBRW($B$3,$R$37,$R$38,$R$40,$R$41,$R$42,$Q198,BT$2,BT$4,BT$3)</f>
        <v>3.0722138888806496</v>
      </c>
      <c r="BU198" s="15">
        <f ca="1">_xll.DBRW($B$3,$R$37,$R$38,$R$40,$R$41,$R$42,$Q198,BU$2,BU$4,BU$3)</f>
        <v>674266</v>
      </c>
      <c r="BV198" s="15">
        <f ca="1">_xll.DBRW($B$3,$R$37,$R$38,$R$40,$R$41,$R$42,$Q198,BV$2,BV$4,BV$3)</f>
        <v>674266</v>
      </c>
      <c r="BW198" s="15">
        <f ca="1">_xll.DBRW($B$3,$R$37,$R$38,$R$40,$R$41,$R$42,$Q198,BW$2,BW$4,BW$3)</f>
        <v>0.33997926552587793</v>
      </c>
      <c r="BX198" s="15">
        <f ca="1">_xll.DBRW($B$3,$R$37,$R$38,$R$40,$R$41,$R$42,$Q198,BX$2,BX$4,BX$3)</f>
        <v>1</v>
      </c>
      <c r="BY198" s="15">
        <f ca="1">_xll.DBRW($B$3,$R$37,$R$38,$R$40,$R$41,$R$42,$Q198,BY$2,BY$4,BY$3)</f>
        <v>3.1227261336378094</v>
      </c>
      <c r="BZ198" s="15">
        <f ca="1">_xll.DBRW($B$3,$R$37,$R$38,$R$40,$R$41,$R$42,$Q198,BZ$2,BZ$4,BZ$3)</f>
        <v>693610</v>
      </c>
      <c r="CA198" s="15">
        <f ca="1">_xll.DBRW($B$3,$R$37,$R$38,$R$40,$R$41,$R$42,$Q198,CA$2,CA$4,CA$3)</f>
        <v>693610</v>
      </c>
      <c r="CB198" s="15">
        <f ca="1">BR198-BW198</f>
        <v>3.5957278805291037E-2</v>
      </c>
      <c r="CC198" s="15">
        <f ca="1">BS198-BX198</f>
        <v>0</v>
      </c>
      <c r="CD198" s="15">
        <f ca="1">BT198-BY198</f>
        <v>-5.0512244757159763E-2</v>
      </c>
      <c r="CE198" s="15">
        <f ca="1">IF(AND(BU198&lt;&gt;0,BZ198&lt;&gt;0),-1*CB198*BU198,0)</f>
        <v>-24244.770550928366</v>
      </c>
      <c r="CF198" s="15">
        <f ca="1">IF(AND(BU198&lt;&gt;0,BZ198&lt;&gt;0,BV198&lt;&gt;0,CA198&lt;&gt;0),CC198/BX198*$Z198,)</f>
        <v>0</v>
      </c>
      <c r="CG198" s="15">
        <f ca="1">IF(AND(BV198&lt;&gt;0,CA198&lt;&gt;0),CD198*BN198*BV198,)</f>
        <v>-4167.6479549316036</v>
      </c>
      <c r="CH198" s="15">
        <f ca="1">IF(AND(BU198&lt;&gt;0,BZ198&lt;&gt;0,BV198&lt;&gt;0,CA198&lt;&gt;0),$AJ198-CE198-CF198-CG198-CK198,)</f>
        <v>459.59042717548982</v>
      </c>
      <c r="CI198" s="15">
        <f ca="1">IF(OR(BU198=0,BZ198=0,BV198=0,CA198=0),$AJ198-CE198-CF198-CG198-CK198,)</f>
        <v>0</v>
      </c>
      <c r="CJ198" s="15">
        <f ca="1">SUM(CE198:CI198)</f>
        <v>-27952.828078684477</v>
      </c>
      <c r="CK198" s="15">
        <f ca="1">IF($V198&lt;&gt;0,IF($V198&gt;0,$W198/$V198,-$W198/$V198))*$AE198</f>
        <v>10284.616440088657</v>
      </c>
      <c r="CL198" s="15">
        <f ca="1">SUM(CJ198:CK198)</f>
        <v>-17668.211638595822</v>
      </c>
      <c r="CM198" s="16">
        <f ca="1">_xll.DBRW($B$3,$R$37,$R$38,$R$40,$R$41,$R$42,$Q198,CM$2,CM$4,CM$3)</f>
        <v>0.11334904895022463</v>
      </c>
      <c r="CN198" s="16">
        <f ca="1">_xll.DBRW($B$3,$R$37,$R$38,$R$40,$R$41,$R$42,$Q198,CN$2,CN$4,CN$3)</f>
        <v>9.9510336326054868E-2</v>
      </c>
      <c r="CO198" s="17">
        <f ca="1">-(CM198-CN198)*100</f>
        <v>-1.383871262416976</v>
      </c>
      <c r="CP198" s="14">
        <f ca="1">$AA198-$AF198-DJ198</f>
        <v>-28666.746095452552</v>
      </c>
      <c r="CQ198" s="15">
        <f ca="1">_xll.DBRW($B$3,$R$37,$R$38,$R$40,$R$41,$R$42,$Q198,CQ$2,CQ$4,CQ$3)</f>
        <v>1.1559524488795523</v>
      </c>
      <c r="CR198" s="15">
        <f ca="1">_xll.DBRW($B$3,$R$37,$R$38,$R$40,$R$41,$R$42,$Q198,CR$2,CR$4,CR$3)</f>
        <v>0.3012515980340103</v>
      </c>
      <c r="CS198" s="15">
        <f ca="1">_xll.DBRW($B$3,$R$37,$R$38,$R$40,$R$41,$R$42,$Q198,CS$2,CS$4,CS$3)</f>
        <v>3.0722138888806496</v>
      </c>
      <c r="CT198" s="15">
        <f ca="1">_xll.DBRW($B$3,$R$37,$R$38,$R$40,$R$41,$R$42,$Q198,CT$2,CT$4,CT$3)</f>
        <v>203123.71</v>
      </c>
      <c r="CU198" s="15">
        <f ca="1">_xll.DBRW($B$3,$R$37,$R$38,$R$40,$R$41,$R$42,$Q198,CU$2,CU$4,CU$3)</f>
        <v>674266</v>
      </c>
      <c r="CV198" s="15">
        <f ca="1">_xll.DBRW($B$3,$R$37,$R$38,$R$40,$R$41,$R$42,$Q198,CV$2,CV$4,CV$3)</f>
        <v>0.95028601777510513</v>
      </c>
      <c r="CW198" s="15">
        <f ca="1">_xll.DBRW($B$3,$R$37,$R$38,$R$40,$R$41,$R$42,$Q198,CW$2,CW$4,CW$3)</f>
        <v>0.32700000000000001</v>
      </c>
      <c r="CX198" s="15">
        <f ca="1">_xll.DBRW($B$3,$R$37,$R$38,$R$40,$R$41,$R$42,$Q198,CX$2,CX$4,CX$3)</f>
        <v>3.1227261336378094</v>
      </c>
      <c r="CY198" s="15">
        <f ca="1">_xll.DBRW($B$3,$R$37,$R$38,$R$40,$R$41,$R$42,$Q198,CY$2,CY$4,CY$3)</f>
        <v>226810.47</v>
      </c>
      <c r="CZ198" s="15">
        <f ca="1">_xll.DBRW($B$3,$R$37,$R$38,$R$40,$R$41,$R$42,$Q198,CZ$2,CZ$4,CZ$3)</f>
        <v>693610</v>
      </c>
      <c r="DA198" s="15">
        <f ca="1">CQ198-CV198</f>
        <v>0.20566643110444716</v>
      </c>
      <c r="DB198" s="15">
        <f ca="1">CR198-CW198</f>
        <v>-2.5748401965989709E-2</v>
      </c>
      <c r="DC198" s="15">
        <f ca="1">CS198-CX198</f>
        <v>-5.0512244757159763E-2</v>
      </c>
      <c r="DD198" s="15">
        <f ca="1">IF(AND(CT198&lt;&gt;0,CY198&lt;&gt;0),-1*DA198*CT198,0)</f>
        <v>-41775.728508394699</v>
      </c>
      <c r="DE198" s="15">
        <f ca="1">IF(AND(CT198&lt;&gt;0,CY198&lt;&gt;0,CU198&lt;&gt;0,CZ198&lt;&gt;0),DB198/CW198*$AA198,)</f>
        <v>18488.561290388498</v>
      </c>
      <c r="DF198" s="15">
        <f ca="1">IF(AND(CU198&lt;&gt;0,CZ198&lt;&gt;0),DC198*CM198*CU198,)</f>
        <v>-3860.5200319671781</v>
      </c>
      <c r="DG198" s="15">
        <f ca="1">IF(AND(CT198&lt;&gt;0,CY198&lt;&gt;0,CU198&lt;&gt;0,CZ198&lt;&gt;0),$AK198-DD198-DE198-DF198-DJ198,)</f>
        <v>-1519.0588454791741</v>
      </c>
      <c r="DH198" s="15">
        <f ca="1">IF(OR(CT198=0,CY198=0,CU198=0,CZ198=0),$AK198-DD198-DE198-DF198-DJ198,)</f>
        <v>0</v>
      </c>
      <c r="DI198" s="15">
        <f ca="1">SUM(DD198:DH198)</f>
        <v>-28666.746095452552</v>
      </c>
      <c r="DJ198" s="15">
        <f ca="1">IF($V198&lt;&gt;0,IF($V198&gt;0,$W198/$V198,-$W198/$V198))*$AF198</f>
        <v>9400.2144214524396</v>
      </c>
      <c r="DK198" s="15">
        <f ca="1">SUM(DI198:DJ198)</f>
        <v>-19266.531674000114</v>
      </c>
      <c r="DL198" s="16">
        <f ca="1">_xll.DBRW($B$3,$R$37,$R$38,$R$40,$R$41,$R$42,$Q198,DL$2,DL$4,DL$3)</f>
        <v>0.14201931917227262</v>
      </c>
      <c r="DM198" s="16">
        <f ca="1">_xll.DBRW($B$3,$R$37,$R$38,$R$40,$R$41,$R$42,$Q198,DM$2,DM$4,DM$3)</f>
        <v>0.16303137924841946</v>
      </c>
      <c r="DN198" s="17">
        <f ca="1">-(DL198-DM198)*100</f>
        <v>2.1012060076146839</v>
      </c>
      <c r="DO198" s="14">
        <f ca="1">$AB198-$AG198-EI198</f>
        <v>43526.259089539511</v>
      </c>
      <c r="DP198" s="15">
        <f ca="1">_xll.DBRW($B$3,$R$37,$R$38,$R$40,$R$41,$R$42,$Q198,DP$2,DP$4,DP$3)</f>
        <v>0.75288232759648754</v>
      </c>
      <c r="DQ198" s="15">
        <f ca="1">_xll.DBRW($B$3,$R$37,$R$38,$R$40,$R$41,$R$42,$Q198,DQ$2,DQ$4,DQ$3)</f>
        <v>0.57952446067279084</v>
      </c>
      <c r="DR198" s="15">
        <f ca="1">_xll.DBRW($B$3,$R$37,$R$38,$R$40,$R$41,$R$42,$Q198,DR$2,DR$4,DR$3)</f>
        <v>3.0722138888806496</v>
      </c>
      <c r="DS198" s="15">
        <f ca="1">_xll.DBRW($B$3,$R$37,$R$38,$R$40,$R$41,$R$42,$Q198,DS$2,DS$4,DS$3)</f>
        <v>390753.64</v>
      </c>
      <c r="DT198" s="15">
        <f ca="1">_xll.DBRW($B$3,$R$37,$R$38,$R$40,$R$41,$R$42,$Q198,DT$2,DT$4,DT$3)</f>
        <v>674266</v>
      </c>
      <c r="DU198" s="15">
        <f ca="1">_xll.DBRW($B$3,$R$37,$R$38,$R$40,$R$41,$R$42,$Q198,DU$2,DU$4,DU$3)</f>
        <v>0.82283229639986033</v>
      </c>
      <c r="DV198" s="15">
        <f ca="1">_xll.DBRW($B$3,$R$37,$R$38,$R$40,$R$41,$R$42,$Q198,DV$2,DV$4,DV$3)</f>
        <v>0.61871945329507938</v>
      </c>
      <c r="DW198" s="15">
        <f ca="1">_xll.DBRW($B$3,$R$37,$R$38,$R$40,$R$41,$R$42,$Q198,DW$2,DW$4,DW$3)</f>
        <v>3.1227261336378094</v>
      </c>
      <c r="DX198" s="15">
        <f ca="1">_xll.DBRW($B$3,$R$37,$R$38,$R$40,$R$41,$R$42,$Q198,DX$2,DX$4,DX$3)</f>
        <v>429150</v>
      </c>
      <c r="DY198" s="15">
        <f ca="1">_xll.DBRW($B$3,$R$37,$R$38,$R$40,$R$41,$R$42,$Q198,DY$2,DY$4,DY$3)</f>
        <v>693610</v>
      </c>
      <c r="DZ198" s="15">
        <f ca="1">DP198-DU198</f>
        <v>-6.9949968803372786E-2</v>
      </c>
      <c r="EA198" s="15">
        <f ca="1">DQ198-DV198</f>
        <v>-3.9194992622288538E-2</v>
      </c>
      <c r="EB198" s="15">
        <f ca="1">DR198-DW198</f>
        <v>-5.0512244757159763E-2</v>
      </c>
      <c r="EC198" s="15">
        <f ca="1">IF(AND(DS198&lt;&gt;0,DX198&lt;&gt;0),-1*DZ198*DS198,0)</f>
        <v>27333.204927804363</v>
      </c>
      <c r="ED198" s="15">
        <f ca="1">IF(AND(DS198&lt;&gt;0,DX198&lt;&gt;0,DT198&lt;&gt;0,DY198&lt;&gt;0),EA198/DV198*$AB198,)</f>
        <v>18636.611476462895</v>
      </c>
      <c r="EE198" s="15">
        <f ca="1">IF(AND(DT198&lt;&gt;0,DY198&lt;&gt;0),EB198*DL198*DT198,)</f>
        <v>-4836.9918554117012</v>
      </c>
      <c r="EF198" s="15">
        <f ca="1">IF(AND(DS198&lt;&gt;0,DX198&lt;&gt;0,DT198&lt;&gt;0,DY198&lt;&gt;0),$AL198-EC198-ED198-EE198-EI198,)</f>
        <v>2393.4345406839548</v>
      </c>
      <c r="EG198" s="15">
        <f ca="1">IF(OR(DS198=0,DX198=0,DT198=0,DY198=0),$AL198-EC198-ED198-EE198-EI198,)</f>
        <v>0</v>
      </c>
      <c r="EH198" s="15">
        <f ca="1">SUM(EC198:EG198)</f>
        <v>43526.259089539511</v>
      </c>
      <c r="EI198" s="15">
        <f ca="1">IF($V198&lt;&gt;0,IF($V198&gt;0,$W198/$V198,-$W198/$V198))*$AG198</f>
        <v>15400.710910460579</v>
      </c>
      <c r="EJ198" s="15">
        <f ca="1">SUM(EH198:EI198)</f>
        <v>58926.970000000088</v>
      </c>
      <c r="EK198" s="16">
        <f ca="1">_xll.DBRW($B$3,$R$37,$R$38,$R$40,$R$41,$R$42,$Q198,EK$2,EK$4,EK$3)</f>
        <v>0.18988099852040272</v>
      </c>
      <c r="EL198" s="16">
        <f ca="1">_xll.DBRW($B$3,$R$37,$R$38,$R$40,$R$41,$R$42,$Q198,EL$2,EL$4,EL$3)</f>
        <v>0.18188044606793802</v>
      </c>
      <c r="EM198" s="17">
        <f ca="1">-(EK198-EL198)*100</f>
        <v>-0.80005524524646987</v>
      </c>
      <c r="EN198" s="14">
        <f ca="1">$AC198-$AH198-FH198</f>
        <v>-16573.059359408187</v>
      </c>
      <c r="EO198" s="15">
        <f ca="1">_xll.DBRW($B$3,$R$37,$R$38,$R$40,$R$41,$R$42,$Q198,EO$2,EO$4,EO$3)</f>
        <v>0.58335504088890733</v>
      </c>
      <c r="EP198" s="15">
        <f ca="1">_xll.DBRW($B$3,$R$37,$R$38,$R$40,$R$41,$R$42,$Q198,EP$2,EP$4,EP$3)</f>
        <v>1</v>
      </c>
      <c r="EQ198" s="15">
        <f ca="1">_xll.DBRW($B$3,$R$37,$R$38,$R$40,$R$41,$R$42,$Q198,EQ$2,EQ$4,EQ$3)</f>
        <v>3.0722138888806496</v>
      </c>
      <c r="ER198" s="15">
        <f ca="1">_xll.DBRW($B$3,$R$37,$R$38,$R$40,$R$41,$R$42,$Q198,ER$2,ER$4,ER$3)</f>
        <v>674266</v>
      </c>
      <c r="ES198" s="15">
        <f ca="1">_xll.DBRW($B$3,$R$37,$R$38,$R$40,$R$41,$R$42,$Q198,ES$2,ES$4,ES$3)</f>
        <v>674266</v>
      </c>
      <c r="ET198" s="15">
        <f ca="1">_xll.DBRW($B$3,$R$37,$R$38,$R$40,$R$41,$R$42,$Q198,ET$2,ET$4,ET$3)</f>
        <v>0.56796282213405225</v>
      </c>
      <c r="EU198" s="15">
        <f ca="1">_xll.DBRW($B$3,$R$37,$R$38,$R$40,$R$41,$R$42,$Q198,EU$2,EU$4,EU$3)</f>
        <v>1</v>
      </c>
      <c r="EV198" s="15">
        <f ca="1">_xll.DBRW($B$3,$R$37,$R$38,$R$40,$R$41,$R$42,$Q198,EV$2,EV$4,EV$3)</f>
        <v>3.1227261336378094</v>
      </c>
      <c r="EW198" s="15">
        <f ca="1">_xll.DBRW($B$3,$R$37,$R$38,$R$40,$R$41,$R$42,$Q198,EW$2,EW$4,EW$3)</f>
        <v>693610</v>
      </c>
      <c r="EX198" s="15">
        <f ca="1">_xll.DBRW($B$3,$R$37,$R$38,$R$40,$R$41,$R$42,$Q198,EX$2,EX$4,EX$3)</f>
        <v>693610</v>
      </c>
      <c r="EY198" s="15">
        <f ca="1">EO198-ET198</f>
        <v>1.539221875485508E-2</v>
      </c>
      <c r="EZ198" s="15">
        <f ca="1">EP198-EU198</f>
        <v>0</v>
      </c>
      <c r="FA198" s="15">
        <f ca="1">EQ198-EV198</f>
        <v>-5.0512244757159763E-2</v>
      </c>
      <c r="FB198" s="15">
        <f ca="1">IF(AND(ER198&lt;&gt;0,EW198&lt;&gt;0),-1*EY198*ER198,0)</f>
        <v>-10378.449770961115</v>
      </c>
      <c r="FC198" s="15">
        <f ca="1">IF(AND(ER198&lt;&gt;0,EW198&lt;&gt;0,ES198&lt;&gt;0,EX198&lt;&gt;0),EZ198/EU198*$AC198,)</f>
        <v>0</v>
      </c>
      <c r="FD198" s="15">
        <f ca="1">IF(AND(ES198&lt;&gt;0,EX198&lt;&gt;0),FA198*EK198*ES198,)</f>
        <v>-6467.0979180411741</v>
      </c>
      <c r="FE198" s="15">
        <f ca="1">IF(AND(ER198&lt;&gt;0,EW198&lt;&gt;0,ES198&lt;&gt;0,EX198&lt;&gt;0),$AM198-FB198-FC198-FD198-FH198,)</f>
        <v>272.48832959410356</v>
      </c>
      <c r="FF198" s="15">
        <f ca="1">IF(OR(ER198=0,EW198=0,ES198=0,EX198=0),$AM198-FB198-FC198-FD198-FH198,)</f>
        <v>0</v>
      </c>
      <c r="FG198" s="15">
        <f ca="1">SUM(FB198:FF198)</f>
        <v>-16573.059359408187</v>
      </c>
      <c r="FH198" s="15">
        <f ca="1">IF($V198&lt;&gt;0,IF($V198&gt;0,$W198/$V198,-$W198/$V198))*$AH198</f>
        <v>17181.282419808063</v>
      </c>
      <c r="FI198" s="15">
        <f ca="1">SUM(FG198:FH198)</f>
        <v>608.22306039987598</v>
      </c>
      <c r="FJ198" s="20"/>
      <c r="FK198" s="85">
        <f ca="1">BL198+CK198+DJ198+EI198+FH198</f>
        <v>85437.155251991353</v>
      </c>
      <c r="FL198" s="21"/>
      <c r="FM198" s="22"/>
      <c r="FN198" s="104">
        <f ca="1">_xll.DBRW($B$3,$R$37,$R$38,$R$40,$R$41,$R$42,$Q198,FN$2,FN$4,FN$3)</f>
        <v>70501.659999999945</v>
      </c>
      <c r="FO198" s="105">
        <f ca="1">IF(U198&lt;&gt;0,FN198/U198,0)</f>
        <v>3.4034285196452616E-2</v>
      </c>
      <c r="FP198" s="104">
        <f ca="1">_xll.DBRW($B$3,$R$37,$R$38,$R$40,$R$41,$R$42,$Q198,FP$2,FP$4,FP$3)</f>
        <v>206990.06380571687</v>
      </c>
      <c r="FQ198" s="105">
        <f ca="1">IF(V198&lt;&gt;0,FP198/V198,0)</f>
        <v>9.5565305992947075E-2</v>
      </c>
      <c r="FR198" s="86">
        <f ca="1">FN198-FP198</f>
        <v>-136488.40380571692</v>
      </c>
      <c r="FS198" s="103">
        <f ca="1">(FO198-FQ198)*100</f>
        <v>-6.1531020796494458</v>
      </c>
      <c r="FT198" s="23"/>
      <c r="FV198" s="37"/>
      <c r="FW198" s="37"/>
      <c r="FX198" s="37"/>
      <c r="FY198" s="37"/>
      <c r="FZ198" s="37"/>
      <c r="GA198" s="37"/>
      <c r="GB198" s="37"/>
      <c r="GC198" s="37"/>
      <c r="GD198" s="37"/>
      <c r="GE198" s="37"/>
      <c r="GF198" s="37"/>
      <c r="GG198" s="37"/>
      <c r="GH198" s="37"/>
    </row>
    <row r="199" spans="1:190" ht="15" hidden="1" customHeight="1" x14ac:dyDescent="0.25">
      <c r="A199">
        <f ca="1">IF(ROW()=ROW($A$60),0,1)</f>
        <v>1</v>
      </c>
      <c r="D199" s="30"/>
      <c r="E199" s="30"/>
      <c r="F199" s="30">
        <f ca="1">IF(A199&lt;&gt;0,IF((AO199+BN199+CM199+DL199+EK199)&lt;&gt;0,ROUND((1-(AO199+BN199+CM199+DL199+EK199))-FO199,5),"VERIF. ELIGIBILITE PMM"),"CHECK "&amp;D184)</f>
        <v>0</v>
      </c>
      <c r="G199" s="30"/>
      <c r="H199" s="30"/>
      <c r="I199" s="30"/>
      <c r="J199" s="30">
        <f ca="1">IF(A199&lt;&gt;0,IF((AP199+BO199+CN199+DM199+EL199)&lt;&gt;0,ROUND((1-(AP199+BO199+CN199+DM199+EL199))-FQ199,5),"VERIF. ELIGIBILITE PMM"),"CHECK "&amp;D185)</f>
        <v>0</v>
      </c>
      <c r="K199" s="30">
        <f ca="1">IF(A199&lt;&gt;0,ROUND(W199+AR199+BQ199+CP199+DO199+EN199+FK199-FR199,5),"CHECK ")</f>
        <v>0</v>
      </c>
      <c r="L199" s="4"/>
      <c r="M199" s="9"/>
      <c r="N199" s="10"/>
      <c r="O199" s="9"/>
      <c r="P199" s="11"/>
      <c r="Q199" s="130" t="s">
        <v>400</v>
      </c>
      <c r="R199" s="130"/>
      <c r="S199" s="12"/>
      <c r="T199" s="13"/>
      <c r="U199" s="84">
        <f ca="1">_xll.DBRW($B$3,$R$37,$R$38,$R$40,$R$41,$R$42,$Q199,U$2,U$4,U$3)</f>
        <v>490832.41000000015</v>
      </c>
      <c r="V199" s="84">
        <f ca="1">_xll.DBRW($B$3,$R$37,$R$38,$R$40,$R$41,$R$42,$Q199,V$2,V$4,V$3)</f>
        <v>581523.89882827341</v>
      </c>
      <c r="W199" s="85">
        <f ca="1">U199-V199</f>
        <v>-90691.488828273257</v>
      </c>
      <c r="X199" s="106">
        <f ca="1">IF(V199&lt;&gt;0,W199/V199,0)</f>
        <v>-0.15595487822772158</v>
      </c>
      <c r="Y199" s="15">
        <f ca="1">_xll.DBRW($B$3,$R$37,$R$38,$R$40,$R$41,$R$42,$Q199,Y$2,Y$4,Y$3)</f>
        <v>-13357.609999999999</v>
      </c>
      <c r="Z199" s="15">
        <f ca="1">_xll.DBRW($B$3,$R$37,$R$38,$R$40,$R$41,$R$42,$Q199,Z$2,Z$4,Z$3)</f>
        <v>-24544.369999999995</v>
      </c>
      <c r="AA199" s="15">
        <f ca="1">_xll.DBRW($B$3,$R$37,$R$38,$R$40,$R$41,$R$42,$Q199,AA$2,AA$4,AA$3)</f>
        <v>0</v>
      </c>
      <c r="AB199" s="15">
        <f ca="1">_xll.DBRW($B$3,$R$37,$R$38,$R$40,$R$41,$R$42,$Q199,AB$2,AB$4,AB$3)</f>
        <v>-10020.570000000003</v>
      </c>
      <c r="AC199" s="15">
        <f ca="1">_xll.DBRW($B$3,$R$37,$R$38,$R$40,$R$41,$R$42,$Q199,AC$2,AC$4,AC$3)</f>
        <v>-131890.13</v>
      </c>
      <c r="AD199" s="15">
        <f ca="1">_xll.DBRW($B$3,$R$37,$R$38,$R$40,$R$41,$R$42,$Q199,AD$2,AD$4,AD$3)</f>
        <v>-14086.246666666702</v>
      </c>
      <c r="AE199" s="15">
        <f ca="1">_xll.DBRW($B$3,$R$37,$R$38,$R$40,$R$41,$R$42,$Q199,AE$2,AE$4,AE$3)</f>
        <v>-23485.785599999999</v>
      </c>
      <c r="AF199" s="15">
        <f ca="1">_xll.DBRW($B$3,$R$37,$R$38,$R$40,$R$41,$R$42,$Q199,AF$2,AF$4,AF$3)</f>
        <v>0</v>
      </c>
      <c r="AG199" s="15">
        <f ca="1">_xll.DBRW($B$3,$R$37,$R$38,$R$40,$R$41,$R$42,$Q199,AG$2,AG$4,AG$3)</f>
        <v>0</v>
      </c>
      <c r="AH199" s="15">
        <f ca="1">_xll.DBRW($B$3,$R$37,$R$38,$R$40,$R$41,$R$42,$Q199,AH$2,AH$4,AH$3)</f>
        <v>-300031.24059705151</v>
      </c>
      <c r="AI199" s="15">
        <f ca="1">Y199-AD199</f>
        <v>728.6366666667036</v>
      </c>
      <c r="AJ199" s="15">
        <f ca="1">Z199-AE199</f>
        <v>-1058.5843999999961</v>
      </c>
      <c r="AK199" s="15">
        <f ca="1">AA199-AF199</f>
        <v>0</v>
      </c>
      <c r="AL199" s="15">
        <f ca="1">AB199-AG199</f>
        <v>-10020.570000000003</v>
      </c>
      <c r="AM199" s="15">
        <f ca="1">AC199-AH199</f>
        <v>168141.11059705151</v>
      </c>
      <c r="AN199" s="20"/>
      <c r="AO199" s="16">
        <f ca="1">_xll.DBRW($B$3,$R$37,$R$38,$R$40,$R$41,$R$42,$Q199,AO$2,AO$4,AO$3)</f>
        <v>2.7214197204296259E-2</v>
      </c>
      <c r="AP199" s="16">
        <f ca="1">_xll.DBRW($B$3,$R$37,$R$38,$R$40,$R$41,$R$42,$Q199,AP$2,AP$4,AP$3)</f>
        <v>2.4222988418961665E-2</v>
      </c>
      <c r="AQ199" s="17">
        <f ca="1">-(AO199-AP199)*100</f>
        <v>-0.29912087853345948</v>
      </c>
      <c r="AR199" s="14">
        <f ca="1">$Y199-$AD199-BL199</f>
        <v>-1468.1822169189509</v>
      </c>
      <c r="AS199" s="18">
        <f ca="1">_xll.DBRW($B$3,$R$37,$R$38,$R$40,$R$41,$R$42,$Q199,AS$2,AS$4,AS$3)</f>
        <v>0</v>
      </c>
      <c r="AT199" s="19">
        <f ca="1">_xll.DBRW($B$3,$R$37,$R$38,$R$40,$R$41,$R$42,$Q199,AT$2,AT$4,AT$3)</f>
        <v>0</v>
      </c>
      <c r="AU199" s="18">
        <f ca="1">_xll.DBRW($B$3,$R$37,$R$38,$R$40,$R$41,$R$42,$Q199,AU$2,AU$4,AU$3)</f>
        <v>0</v>
      </c>
      <c r="AV199" s="15">
        <f ca="1">_xll.DBRW($B$3,$R$37,$R$38,$R$40,$R$41,$R$42,$Q199,AV$2,AV$4,AV$3)</f>
        <v>0</v>
      </c>
      <c r="AW199" s="15">
        <f ca="1">_xll.DBRW($B$3,$R$37,$R$38,$R$40,$R$41,$R$42,$Q199,AW$2,AW$4,AW$3)</f>
        <v>0</v>
      </c>
      <c r="AX199" s="18">
        <f ca="1">_xll.DBRW($B$3,$R$37,$R$38,$R$40,$R$41,$R$42,$Q199,AX$2,AX$4,AX$3)</f>
        <v>0</v>
      </c>
      <c r="AY199" s="19">
        <f ca="1">_xll.DBRW($B$3,$R$37,$R$38,$R$40,$R$41,$R$42,$Q199,AY$2,AY$4,AY$3)</f>
        <v>0</v>
      </c>
      <c r="AZ199" s="18">
        <f ca="1">_xll.DBRW($B$3,$R$37,$R$38,$R$40,$R$41,$R$42,$Q199,AZ$2,AZ$4,AZ$3)</f>
        <v>0</v>
      </c>
      <c r="BA199" s="15">
        <f ca="1">_xll.DBRW($B$3,$R$37,$R$38,$R$40,$R$41,$R$42,$Q199,BA$2,BA$4,BA$3)</f>
        <v>0</v>
      </c>
      <c r="BB199" s="15">
        <f ca="1">_xll.DBRW($B$3,$R$37,$R$38,$R$40,$R$41,$R$42,$Q199,BB$2,BB$4,BB$3)</f>
        <v>0</v>
      </c>
      <c r="BC199" s="18">
        <f ca="1">AS199-AX199</f>
        <v>0</v>
      </c>
      <c r="BD199" s="18">
        <f ca="1">AT199-AY199</f>
        <v>0</v>
      </c>
      <c r="BE199" s="18">
        <f ca="1">AU199-AZ199</f>
        <v>0</v>
      </c>
      <c r="BF199" s="15">
        <f ca="1">IF(AND(AV199&lt;&gt;0,BA199&lt;&gt;0),-1*BC199*AV199,0)</f>
        <v>0</v>
      </c>
      <c r="BG199" s="15">
        <f ca="1">IF(AND(AV199&lt;&gt;0,BA199&lt;&gt;0,AW199&lt;&gt;0,BB199&lt;&gt;0),BD199/AY199*$Y199,)</f>
        <v>0</v>
      </c>
      <c r="BH199" s="15">
        <f ca="1">IF(AND(AW199&lt;&gt;0,BB199&lt;&gt;0),BE199*AO199*AW199,)</f>
        <v>0</v>
      </c>
      <c r="BI199" s="15">
        <f ca="1">IF(AND(AV199&lt;&gt;0,BA199&lt;&gt;0,AW199&lt;&gt;0,BB199&lt;&gt;0),$AI199-BF199-BG199-BH199-BL199,)</f>
        <v>0</v>
      </c>
      <c r="BJ199" s="15">
        <f ca="1">IF(OR(AV199=0,BA199=0,AW199=0,BB199=0),$AI199-BF199-BG199-BH199-BL199,)</f>
        <v>-1468.1822169189509</v>
      </c>
      <c r="BK199" s="15">
        <f ca="1">SUM(BF199:BJ199)</f>
        <v>-1468.1822169189509</v>
      </c>
      <c r="BL199" s="15">
        <f ca="1">IF($V199&lt;&gt;0,IF($V199&gt;0,$W199/$V199,-$W199/$V199))*$AD199</f>
        <v>2196.8188835856545</v>
      </c>
      <c r="BM199" s="15">
        <f ca="1">SUM(BK199:BL199)</f>
        <v>728.6366666667036</v>
      </c>
      <c r="BN199" s="16">
        <f ca="1">_xll.DBRW($B$3,$R$37,$R$38,$R$40,$R$41,$R$42,$Q199,BN$2,BN$4,BN$3)</f>
        <v>5.0005601708330523E-2</v>
      </c>
      <c r="BO199" s="16">
        <f ca="1">_xll.DBRW($B$3,$R$37,$R$38,$R$40,$R$41,$R$42,$Q199,BO$2,BO$4,BO$3)</f>
        <v>4.0386621508285522E-2</v>
      </c>
      <c r="BP199" s="17">
        <f ca="1">-(BN199-BO199)*100</f>
        <v>-0.96189802000450009</v>
      </c>
      <c r="BQ199" s="14">
        <f ca="1">$Z199-$AE199-CK199</f>
        <v>-4721.3072333303735</v>
      </c>
      <c r="BR199" s="15">
        <f ca="1">_xll.DBRW($B$3,$R$37,$R$38,$R$40,$R$41,$R$42,$Q199,BR$2,BR$4,BR$3)</f>
        <v>0</v>
      </c>
      <c r="BS199" s="15">
        <f ca="1">_xll.DBRW($B$3,$R$37,$R$38,$R$40,$R$41,$R$42,$Q199,BS$2,BS$4,BS$3)</f>
        <v>0</v>
      </c>
      <c r="BT199" s="15">
        <f ca="1">_xll.DBRW($B$3,$R$37,$R$38,$R$40,$R$41,$R$42,$Q199,BT$2,BT$4,BT$3)</f>
        <v>0</v>
      </c>
      <c r="BU199" s="15">
        <f ca="1">_xll.DBRW($B$3,$R$37,$R$38,$R$40,$R$41,$R$42,$Q199,BU$2,BU$4,BU$3)</f>
        <v>0</v>
      </c>
      <c r="BV199" s="15">
        <f ca="1">_xll.DBRW($B$3,$R$37,$R$38,$R$40,$R$41,$R$42,$Q199,BV$2,BV$4,BV$3)</f>
        <v>0</v>
      </c>
      <c r="BW199" s="15">
        <f ca="1">_xll.DBRW($B$3,$R$37,$R$38,$R$40,$R$41,$R$42,$Q199,BW$2,BW$4,BW$3)</f>
        <v>0</v>
      </c>
      <c r="BX199" s="15">
        <f ca="1">_xll.DBRW($B$3,$R$37,$R$38,$R$40,$R$41,$R$42,$Q199,BX$2,BX$4,BX$3)</f>
        <v>0</v>
      </c>
      <c r="BY199" s="15">
        <f ca="1">_xll.DBRW($B$3,$R$37,$R$38,$R$40,$R$41,$R$42,$Q199,BY$2,BY$4,BY$3)</f>
        <v>0</v>
      </c>
      <c r="BZ199" s="15">
        <f ca="1">_xll.DBRW($B$3,$R$37,$R$38,$R$40,$R$41,$R$42,$Q199,BZ$2,BZ$4,BZ$3)</f>
        <v>0</v>
      </c>
      <c r="CA199" s="15">
        <f ca="1">_xll.DBRW($B$3,$R$37,$R$38,$R$40,$R$41,$R$42,$Q199,CA$2,CA$4,CA$3)</f>
        <v>0</v>
      </c>
      <c r="CB199" s="15">
        <f ca="1">BR199-BW199</f>
        <v>0</v>
      </c>
      <c r="CC199" s="15">
        <f ca="1">BS199-BX199</f>
        <v>0</v>
      </c>
      <c r="CD199" s="15">
        <f ca="1">BT199-BY199</f>
        <v>0</v>
      </c>
      <c r="CE199" s="15">
        <f ca="1">IF(AND(BU199&lt;&gt;0,BZ199&lt;&gt;0),-1*CB199*BU199,0)</f>
        <v>0</v>
      </c>
      <c r="CF199" s="15">
        <f ca="1">IF(AND(BU199&lt;&gt;0,BZ199&lt;&gt;0,BV199&lt;&gt;0,CA199&lt;&gt;0),CC199/BX199*$Z199,)</f>
        <v>0</v>
      </c>
      <c r="CG199" s="15">
        <f ca="1">IF(AND(BV199&lt;&gt;0,CA199&lt;&gt;0),CD199*BN199*BV199,)</f>
        <v>0</v>
      </c>
      <c r="CH199" s="15">
        <f ca="1">IF(AND(BU199&lt;&gt;0,BZ199&lt;&gt;0,BV199&lt;&gt;0,CA199&lt;&gt;0),$AJ199-CE199-CF199-CG199-CK199,)</f>
        <v>0</v>
      </c>
      <c r="CI199" s="15">
        <f ca="1">IF(OR(BU199=0,BZ199=0,BV199=0,CA199=0),$AJ199-CE199-CF199-CG199-CK199,)</f>
        <v>-4721.3072333303735</v>
      </c>
      <c r="CJ199" s="15">
        <f ca="1">SUM(CE199:CI199)</f>
        <v>-4721.3072333303735</v>
      </c>
      <c r="CK199" s="15">
        <f ca="1">IF($V199&lt;&gt;0,IF($V199&gt;0,$W199/$V199,-$W199/$V199))*$AE199</f>
        <v>3662.7228333303769</v>
      </c>
      <c r="CL199" s="15">
        <f ca="1">SUM(CJ199:CK199)</f>
        <v>-1058.5843999999965</v>
      </c>
      <c r="CM199" s="16">
        <f ca="1">_xll.DBRW($B$3,$R$37,$R$38,$R$40,$R$41,$R$42,$Q199,CM$2,CM$4,CM$3)</f>
        <v>0</v>
      </c>
      <c r="CN199" s="16">
        <f ca="1">_xll.DBRW($B$3,$R$37,$R$38,$R$40,$R$41,$R$42,$Q199,CN$2,CN$4,CN$3)</f>
        <v>0</v>
      </c>
      <c r="CO199" s="17">
        <f ca="1">-(CM199-CN199)*100</f>
        <v>0</v>
      </c>
      <c r="CP199" s="14">
        <f ca="1">$AA199-$AF199-DJ199</f>
        <v>0</v>
      </c>
      <c r="CQ199" s="15">
        <f ca="1">_xll.DBRW($B$3,$R$37,$R$38,$R$40,$R$41,$R$42,$Q199,CQ$2,CQ$4,CQ$3)</f>
        <v>0</v>
      </c>
      <c r="CR199" s="15">
        <f ca="1">_xll.DBRW($B$3,$R$37,$R$38,$R$40,$R$41,$R$42,$Q199,CR$2,CR$4,CR$3)</f>
        <v>0</v>
      </c>
      <c r="CS199" s="15">
        <f ca="1">_xll.DBRW($B$3,$R$37,$R$38,$R$40,$R$41,$R$42,$Q199,CS$2,CS$4,CS$3)</f>
        <v>0</v>
      </c>
      <c r="CT199" s="15">
        <f ca="1">_xll.DBRW($B$3,$R$37,$R$38,$R$40,$R$41,$R$42,$Q199,CT$2,CT$4,CT$3)</f>
        <v>0</v>
      </c>
      <c r="CU199" s="15">
        <f ca="1">_xll.DBRW($B$3,$R$37,$R$38,$R$40,$R$41,$R$42,$Q199,CU$2,CU$4,CU$3)</f>
        <v>0</v>
      </c>
      <c r="CV199" s="15">
        <f ca="1">_xll.DBRW($B$3,$R$37,$R$38,$R$40,$R$41,$R$42,$Q199,CV$2,CV$4,CV$3)</f>
        <v>0</v>
      </c>
      <c r="CW199" s="15">
        <f ca="1">_xll.DBRW($B$3,$R$37,$R$38,$R$40,$R$41,$R$42,$Q199,CW$2,CW$4,CW$3)</f>
        <v>0</v>
      </c>
      <c r="CX199" s="15">
        <f ca="1">_xll.DBRW($B$3,$R$37,$R$38,$R$40,$R$41,$R$42,$Q199,CX$2,CX$4,CX$3)</f>
        <v>0</v>
      </c>
      <c r="CY199" s="15">
        <f ca="1">_xll.DBRW($B$3,$R$37,$R$38,$R$40,$R$41,$R$42,$Q199,CY$2,CY$4,CY$3)</f>
        <v>0</v>
      </c>
      <c r="CZ199" s="15">
        <f ca="1">_xll.DBRW($B$3,$R$37,$R$38,$R$40,$R$41,$R$42,$Q199,CZ$2,CZ$4,CZ$3)</f>
        <v>0</v>
      </c>
      <c r="DA199" s="15">
        <f ca="1">CQ199-CV199</f>
        <v>0</v>
      </c>
      <c r="DB199" s="15">
        <f ca="1">CR199-CW199</f>
        <v>0</v>
      </c>
      <c r="DC199" s="15">
        <f ca="1">CS199-CX199</f>
        <v>0</v>
      </c>
      <c r="DD199" s="15">
        <f ca="1">IF(AND(CT199&lt;&gt;0,CY199&lt;&gt;0),-1*DA199*CT199,0)</f>
        <v>0</v>
      </c>
      <c r="DE199" s="15">
        <f ca="1">IF(AND(CT199&lt;&gt;0,CY199&lt;&gt;0,CU199&lt;&gt;0,CZ199&lt;&gt;0),DB199/CW199*$AA199,)</f>
        <v>0</v>
      </c>
      <c r="DF199" s="15">
        <f ca="1">IF(AND(CU199&lt;&gt;0,CZ199&lt;&gt;0),DC199*CM199*CU199,)</f>
        <v>0</v>
      </c>
      <c r="DG199" s="15">
        <f ca="1">IF(AND(CT199&lt;&gt;0,CY199&lt;&gt;0,CU199&lt;&gt;0,CZ199&lt;&gt;0),$AK199-DD199-DE199-DF199-DJ199,)</f>
        <v>0</v>
      </c>
      <c r="DH199" s="15">
        <f ca="1">IF(OR(CT199=0,CY199=0,CU199=0,CZ199=0),$AK199-DD199-DE199-DF199-DJ199,)</f>
        <v>0</v>
      </c>
      <c r="DI199" s="15">
        <f ca="1">SUM(DD199:DH199)</f>
        <v>0</v>
      </c>
      <c r="DJ199" s="15">
        <f ca="1">IF($V199&lt;&gt;0,IF($V199&gt;0,$W199/$V199,-$W199/$V199))*$AF199</f>
        <v>0</v>
      </c>
      <c r="DK199" s="15">
        <f ca="1">SUM(DI199:DJ199)</f>
        <v>0</v>
      </c>
      <c r="DL199" s="16">
        <f ca="1">_xll.DBRW($B$3,$R$37,$R$38,$R$40,$R$41,$R$42,$Q199,DL$2,DL$4,DL$3)</f>
        <v>2.0415461155061054E-2</v>
      </c>
      <c r="DM199" s="16">
        <f ca="1">_xll.DBRW($B$3,$R$37,$R$38,$R$40,$R$41,$R$42,$Q199,DM$2,DM$4,DM$3)</f>
        <v>0</v>
      </c>
      <c r="DN199" s="17">
        <f ca="1">-(DL199-DM199)*100</f>
        <v>-2.0415461155061054</v>
      </c>
      <c r="DO199" s="14">
        <f ca="1">$AB199-$AG199-EI199</f>
        <v>-10020.570000000003</v>
      </c>
      <c r="DP199" s="15">
        <f ca="1">_xll.DBRW($B$3,$R$37,$R$38,$R$40,$R$41,$R$42,$Q199,DP$2,DP$4,DP$3)</f>
        <v>0</v>
      </c>
      <c r="DQ199" s="15">
        <f ca="1">_xll.DBRW($B$3,$R$37,$R$38,$R$40,$R$41,$R$42,$Q199,DQ$2,DQ$4,DQ$3)</f>
        <v>0</v>
      </c>
      <c r="DR199" s="15">
        <f ca="1">_xll.DBRW($B$3,$R$37,$R$38,$R$40,$R$41,$R$42,$Q199,DR$2,DR$4,DR$3)</f>
        <v>0</v>
      </c>
      <c r="DS199" s="15">
        <f ca="1">_xll.DBRW($B$3,$R$37,$R$38,$R$40,$R$41,$R$42,$Q199,DS$2,DS$4,DS$3)</f>
        <v>0</v>
      </c>
      <c r="DT199" s="15">
        <f ca="1">_xll.DBRW($B$3,$R$37,$R$38,$R$40,$R$41,$R$42,$Q199,DT$2,DT$4,DT$3)</f>
        <v>0</v>
      </c>
      <c r="DU199" s="15">
        <f ca="1">_xll.DBRW($B$3,$R$37,$R$38,$R$40,$R$41,$R$42,$Q199,DU$2,DU$4,DU$3)</f>
        <v>0</v>
      </c>
      <c r="DV199" s="15">
        <f ca="1">_xll.DBRW($B$3,$R$37,$R$38,$R$40,$R$41,$R$42,$Q199,DV$2,DV$4,DV$3)</f>
        <v>0</v>
      </c>
      <c r="DW199" s="15">
        <f ca="1">_xll.DBRW($B$3,$R$37,$R$38,$R$40,$R$41,$R$42,$Q199,DW$2,DW$4,DW$3)</f>
        <v>0</v>
      </c>
      <c r="DX199" s="15">
        <f ca="1">_xll.DBRW($B$3,$R$37,$R$38,$R$40,$R$41,$R$42,$Q199,DX$2,DX$4,DX$3)</f>
        <v>0</v>
      </c>
      <c r="DY199" s="15">
        <f ca="1">_xll.DBRW($B$3,$R$37,$R$38,$R$40,$R$41,$R$42,$Q199,DY$2,DY$4,DY$3)</f>
        <v>0</v>
      </c>
      <c r="DZ199" s="15">
        <f ca="1">DP199-DU199</f>
        <v>0</v>
      </c>
      <c r="EA199" s="15">
        <f ca="1">DQ199-DV199</f>
        <v>0</v>
      </c>
      <c r="EB199" s="15">
        <f ca="1">DR199-DW199</f>
        <v>0</v>
      </c>
      <c r="EC199" s="15">
        <f ca="1">IF(AND(DS199&lt;&gt;0,DX199&lt;&gt;0),-1*DZ199*DS199,0)</f>
        <v>0</v>
      </c>
      <c r="ED199" s="15">
        <f ca="1">IF(AND(DS199&lt;&gt;0,DX199&lt;&gt;0,DT199&lt;&gt;0,DY199&lt;&gt;0),EA199/DV199*$AB199,)</f>
        <v>0</v>
      </c>
      <c r="EE199" s="15">
        <f ca="1">IF(AND(DT199&lt;&gt;0,DY199&lt;&gt;0),EB199*DL199*DT199,)</f>
        <v>0</v>
      </c>
      <c r="EF199" s="15">
        <f ca="1">IF(AND(DS199&lt;&gt;0,DX199&lt;&gt;0,DT199&lt;&gt;0,DY199&lt;&gt;0),$AL199-EC199-ED199-EE199-EI199,)</f>
        <v>0</v>
      </c>
      <c r="EG199" s="15">
        <f ca="1">IF(OR(DS199=0,DX199=0,DT199=0,DY199=0),$AL199-EC199-ED199-EE199-EI199,)</f>
        <v>-10020.570000000003</v>
      </c>
      <c r="EH199" s="15">
        <f ca="1">SUM(EC199:EG199)</f>
        <v>-10020.570000000003</v>
      </c>
      <c r="EI199" s="15">
        <f ca="1">IF($V199&lt;&gt;0,IF($V199&gt;0,$W199/$V199,-$W199/$V199))*$AG199</f>
        <v>0</v>
      </c>
      <c r="EJ199" s="15">
        <f ca="1">SUM(EH199:EI199)</f>
        <v>-10020.570000000003</v>
      </c>
      <c r="EK199" s="16">
        <f ca="1">_xll.DBRW($B$3,$R$37,$R$38,$R$40,$R$41,$R$42,$Q199,EK$2,EK$4,EK$3)</f>
        <v>0.26870705216878399</v>
      </c>
      <c r="EL199" s="16">
        <f ca="1">_xll.DBRW($B$3,$R$37,$R$38,$R$40,$R$41,$R$42,$Q199,EL$2,EL$4,EL$3)</f>
        <v>0.51593965648117246</v>
      </c>
      <c r="EM199" s="17">
        <f ca="1">-(EK199-EL199)*100</f>
        <v>24.723260431238849</v>
      </c>
      <c r="EN199" s="14">
        <f ca="1">$AC199-$AH199-FH199</f>
        <v>121349.77500522611</v>
      </c>
      <c r="EO199" s="15">
        <f ca="1">_xll.DBRW($B$3,$R$37,$R$38,$R$40,$R$41,$R$42,$Q199,EO$2,EO$4,EO$3)</f>
        <v>0</v>
      </c>
      <c r="EP199" s="15">
        <f ca="1">_xll.DBRW($B$3,$R$37,$R$38,$R$40,$R$41,$R$42,$Q199,EP$2,EP$4,EP$3)</f>
        <v>0</v>
      </c>
      <c r="EQ199" s="15">
        <f ca="1">_xll.DBRW($B$3,$R$37,$R$38,$R$40,$R$41,$R$42,$Q199,EQ$2,EQ$4,EQ$3)</f>
        <v>0</v>
      </c>
      <c r="ER199" s="15">
        <f ca="1">_xll.DBRW($B$3,$R$37,$R$38,$R$40,$R$41,$R$42,$Q199,ER$2,ER$4,ER$3)</f>
        <v>0</v>
      </c>
      <c r="ES199" s="15">
        <f ca="1">_xll.DBRW($B$3,$R$37,$R$38,$R$40,$R$41,$R$42,$Q199,ES$2,ES$4,ES$3)</f>
        <v>0</v>
      </c>
      <c r="ET199" s="15">
        <f ca="1">_xll.DBRW($B$3,$R$37,$R$38,$R$40,$R$41,$R$42,$Q199,ET$2,ET$4,ET$3)</f>
        <v>0</v>
      </c>
      <c r="EU199" s="15">
        <f ca="1">_xll.DBRW($B$3,$R$37,$R$38,$R$40,$R$41,$R$42,$Q199,EU$2,EU$4,EU$3)</f>
        <v>0</v>
      </c>
      <c r="EV199" s="15">
        <f ca="1">_xll.DBRW($B$3,$R$37,$R$38,$R$40,$R$41,$R$42,$Q199,EV$2,EV$4,EV$3)</f>
        <v>0</v>
      </c>
      <c r="EW199" s="15">
        <f ca="1">_xll.DBRW($B$3,$R$37,$R$38,$R$40,$R$41,$R$42,$Q199,EW$2,EW$4,EW$3)</f>
        <v>0</v>
      </c>
      <c r="EX199" s="15">
        <f ca="1">_xll.DBRW($B$3,$R$37,$R$38,$R$40,$R$41,$R$42,$Q199,EX$2,EX$4,EX$3)</f>
        <v>0</v>
      </c>
      <c r="EY199" s="15">
        <f ca="1">EO199-ET199</f>
        <v>0</v>
      </c>
      <c r="EZ199" s="15">
        <f ca="1">EP199-EU199</f>
        <v>0</v>
      </c>
      <c r="FA199" s="15">
        <f ca="1">EQ199-EV199</f>
        <v>0</v>
      </c>
      <c r="FB199" s="15">
        <f ca="1">IF(AND(ER199&lt;&gt;0,EW199&lt;&gt;0),-1*EY199*ER199,0)</f>
        <v>0</v>
      </c>
      <c r="FC199" s="15">
        <f ca="1">IF(AND(ER199&lt;&gt;0,EW199&lt;&gt;0,ES199&lt;&gt;0,EX199&lt;&gt;0),EZ199/EU199*$AC199,)</f>
        <v>0</v>
      </c>
      <c r="FD199" s="15">
        <f ca="1">IF(AND(ES199&lt;&gt;0,EX199&lt;&gt;0),FA199*EK199*ES199,)</f>
        <v>0</v>
      </c>
      <c r="FE199" s="15">
        <f ca="1">IF(AND(ER199&lt;&gt;0,EW199&lt;&gt;0,ES199&lt;&gt;0,EX199&lt;&gt;0),$AM199-FB199-FC199-FD199-FH199,)</f>
        <v>0</v>
      </c>
      <c r="FF199" s="15">
        <f ca="1">IF(OR(ER199=0,EW199=0,ES199=0,EX199=0),$AM199-FB199-FC199-FD199-FH199,)</f>
        <v>121349.77500522611</v>
      </c>
      <c r="FG199" s="15">
        <f ca="1">SUM(FB199:FF199)</f>
        <v>121349.77500522611</v>
      </c>
      <c r="FH199" s="15">
        <f ca="1">IF($V199&lt;&gt;0,IF($V199&gt;0,$W199/$V199,-$W199/$V199))*$AH199</f>
        <v>46791.335591825402</v>
      </c>
      <c r="FI199" s="15">
        <f ca="1">SUM(FG199:FH199)</f>
        <v>168141.11059705151</v>
      </c>
      <c r="FJ199" s="20"/>
      <c r="FK199" s="85">
        <f ca="1">BL199+CK199+DJ199+EI199+FH199</f>
        <v>52650.87730874143</v>
      </c>
      <c r="FL199" s="21"/>
      <c r="FM199" s="22"/>
      <c r="FN199" s="104">
        <f ca="1">_xll.DBRW($B$3,$R$37,$R$38,$R$40,$R$41,$R$42,$Q199,FN$2,FN$4,FN$3)</f>
        <v>311019.72999999981</v>
      </c>
      <c r="FO199" s="105">
        <f ca="1">IF(U199&lt;&gt;0,FN199/U199,0)</f>
        <v>0.63365768776352749</v>
      </c>
      <c r="FP199" s="104">
        <f ca="1">_xll.DBRW($B$3,$R$37,$R$38,$R$40,$R$41,$R$42,$Q199,FP$2,FP$4,FP$3)</f>
        <v>243920.62596455505</v>
      </c>
      <c r="FQ199" s="105">
        <f ca="1">IF(V199&lt;&gt;0,FP199/V199,0)</f>
        <v>0.41945073359158003</v>
      </c>
      <c r="FR199" s="86">
        <f ca="1">FN199-FP199</f>
        <v>67099.104035444761</v>
      </c>
      <c r="FS199" s="103">
        <f ca="1">(FO199-FQ199)*100</f>
        <v>21.420695417194747</v>
      </c>
      <c r="FT199" s="23"/>
      <c r="FV199" s="37"/>
      <c r="FW199" s="37"/>
      <c r="FX199" s="37"/>
      <c r="FY199" s="37"/>
      <c r="FZ199" s="37"/>
      <c r="GA199" s="37"/>
      <c r="GB199" s="37"/>
      <c r="GC199" s="37"/>
      <c r="GD199" s="37"/>
      <c r="GE199" s="37"/>
      <c r="GF199" s="37"/>
      <c r="GG199" s="37"/>
      <c r="GH199" s="37"/>
    </row>
    <row r="200" spans="1:190" ht="15" hidden="1" customHeight="1" x14ac:dyDescent="0.25">
      <c r="A200">
        <f ca="1">IF(ROW()=ROW($A$60),0,1)</f>
        <v>1</v>
      </c>
      <c r="D200" s="30"/>
      <c r="E200" s="30"/>
      <c r="F200" s="30">
        <f ca="1">IF(A200&lt;&gt;0,IF((AO200+BN200+CM200+DL200+EK200)&lt;&gt;0,ROUND((1-(AO200+BN200+CM200+DL200+EK200))-FO200,5),"VERIF. ELIGIBILITE PMM"),"CHECK "&amp;D185)</f>
        <v>0</v>
      </c>
      <c r="G200" s="30"/>
      <c r="H200" s="30"/>
      <c r="I200" s="30"/>
      <c r="J200" s="30">
        <f ca="1">IF(A200&lt;&gt;0,IF((AP200+BO200+CN200+DM200+EL200)&lt;&gt;0,ROUND((1-(AP200+BO200+CN200+DM200+EL200))-FQ200,5),"VERIF. ELIGIBILITE PMM"),"CHECK "&amp;D186)</f>
        <v>0</v>
      </c>
      <c r="K200" s="30">
        <f ca="1">IF(A200&lt;&gt;0,ROUND(W200+AR200+BQ200+CP200+DO200+EN200+FK200-FR200,5),"CHECK ")</f>
        <v>0</v>
      </c>
      <c r="L200" s="4"/>
      <c r="M200" s="9"/>
      <c r="N200" s="10"/>
      <c r="O200" s="9"/>
      <c r="P200" s="11"/>
      <c r="Q200" s="130" t="s">
        <v>169</v>
      </c>
      <c r="R200" s="130"/>
      <c r="S200" s="12"/>
      <c r="T200" s="13"/>
      <c r="U200" s="84">
        <f ca="1">_xll.DBRW($B$3,$R$37,$R$38,$R$40,$R$41,$R$42,$Q200,U$2,U$4,U$3)</f>
        <v>8312892.7500000019</v>
      </c>
      <c r="V200" s="84">
        <f ca="1">_xll.DBRW($B$3,$R$37,$R$38,$R$40,$R$41,$R$42,$Q200,V$2,V$4,V$3)</f>
        <v>8401040.4239848461</v>
      </c>
      <c r="W200" s="85">
        <f ca="1">U200-V200</f>
        <v>-88147.673984844238</v>
      </c>
      <c r="X200" s="106">
        <f ca="1">IF(V200&lt;&gt;0,W200/V200,0)</f>
        <v>-1.0492471115028079E-2</v>
      </c>
      <c r="Y200" s="15">
        <f ca="1">_xll.DBRW($B$3,$R$37,$R$38,$R$40,$R$41,$R$42,$Q200,Y$2,Y$4,Y$3)</f>
        <v>-3451262.4900000012</v>
      </c>
      <c r="Z200" s="15">
        <f ca="1">_xll.DBRW($B$3,$R$37,$R$38,$R$40,$R$41,$R$42,$Q200,Z$2,Z$4,Z$3)</f>
        <v>-738301.61999999988</v>
      </c>
      <c r="AA200" s="15">
        <f ca="1">_xll.DBRW($B$3,$R$37,$R$38,$R$40,$R$41,$R$42,$Q200,AA$2,AA$4,AA$3)</f>
        <v>-990480.16000000015</v>
      </c>
      <c r="AB200" s="15">
        <f ca="1">_xll.DBRW($B$3,$R$37,$R$38,$R$40,$R$41,$R$42,$Q200,AB$2,AB$4,AB$3)</f>
        <v>-989607.59</v>
      </c>
      <c r="AC200" s="15">
        <f ca="1">_xll.DBRW($B$3,$R$37,$R$38,$R$40,$R$41,$R$42,$Q200,AC$2,AC$4,AC$3)</f>
        <v>-1203320.0200000005</v>
      </c>
      <c r="AD200" s="15">
        <f ca="1">_xll.DBRW($B$3,$R$37,$R$38,$R$40,$R$41,$R$42,$Q200,AD$2,AD$4,AD$3)</f>
        <v>-3414264.6397596602</v>
      </c>
      <c r="AE200" s="15">
        <f ca="1">_xll.DBRW($B$3,$R$37,$R$38,$R$40,$R$41,$R$42,$Q200,AE$2,AE$4,AE$3)</f>
        <v>-771413.08902074373</v>
      </c>
      <c r="AF200" s="15">
        <f ca="1">_xll.DBRW($B$3,$R$37,$R$38,$R$40,$R$41,$R$42,$Q200,AF$2,AF$4,AF$3)</f>
        <v>-983972.9263109538</v>
      </c>
      <c r="AG200" s="15">
        <f ca="1">_xll.DBRW($B$3,$R$37,$R$38,$R$40,$R$41,$R$42,$Q200,AG$2,AG$4,AG$3)</f>
        <v>-1068163.2068421007</v>
      </c>
      <c r="AH200" s="15">
        <f ca="1">_xll.DBRW($B$3,$R$37,$R$38,$R$40,$R$41,$R$42,$Q200,AH$2,AH$4,AH$3)</f>
        <v>-1291527.7290992581</v>
      </c>
      <c r="AI200" s="15">
        <f ca="1">Y200-AD200</f>
        <v>-36997.850240340922</v>
      </c>
      <c r="AJ200" s="15">
        <f ca="1">Z200-AE200</f>
        <v>33111.469020743854</v>
      </c>
      <c r="AK200" s="15">
        <f ca="1">AA200-AF200</f>
        <v>-6507.2336890463484</v>
      </c>
      <c r="AL200" s="15">
        <f ca="1">AB200-AG200</f>
        <v>78555.616842100746</v>
      </c>
      <c r="AM200" s="15">
        <f ca="1">AC200-AH200</f>
        <v>88207.709099257598</v>
      </c>
      <c r="AN200" s="20"/>
      <c r="AO200" s="16">
        <f ca="1">_xll.DBRW($B$3,$R$37,$R$38,$R$40,$R$41,$R$42,$Q200,AO$2,AO$4,AO$3)</f>
        <v>0.41516985648587862</v>
      </c>
      <c r="AP200" s="16">
        <f ca="1">_xll.DBRW($B$3,$R$37,$R$38,$R$40,$R$41,$R$42,$Q200,AP$2,AP$4,AP$3)</f>
        <v>0.40640973825241755</v>
      </c>
      <c r="AQ200" s="17">
        <f ca="1">-(AO200-AP200)*100</f>
        <v>-0.87601182334610672</v>
      </c>
      <c r="AR200" s="14">
        <f ca="1">$Y200-$AD200-BL200</f>
        <v>-72821.923352080907</v>
      </c>
      <c r="AS200" s="18">
        <f ca="1">_xll.DBRW($B$3,$R$37,$R$38,$R$40,$R$41,$R$42,$Q200,AS$2,AS$4,AS$3)</f>
        <v>24.228037429365575</v>
      </c>
      <c r="AT200" s="19">
        <f ca="1">_xll.DBRW($B$3,$R$37,$R$38,$R$40,$R$41,$R$42,$Q200,AT$2,AT$4,AT$3)</f>
        <v>4.6979562589225234E-2</v>
      </c>
      <c r="AU200" s="18">
        <f ca="1">_xll.DBRW($B$3,$R$37,$R$38,$R$40,$R$41,$R$42,$Q200,AU$2,AU$4,AU$3)</f>
        <v>2.7415829522432746</v>
      </c>
      <c r="AV200" s="15">
        <f ca="1">_xll.DBRW($B$3,$R$37,$R$38,$R$40,$R$41,$R$42,$Q200,AV$2,AV$4,AV$3)</f>
        <v>142449.11499999999</v>
      </c>
      <c r="AW200" s="15">
        <f ca="1">_xll.DBRW($B$3,$R$37,$R$38,$R$40,$R$41,$R$42,$Q200,AW$2,AW$4,AW$3)</f>
        <v>3032150.73</v>
      </c>
      <c r="AX200" s="18">
        <f ca="1">_xll.DBRW($B$3,$R$37,$R$38,$R$40,$R$41,$R$42,$Q200,AX$2,AX$4,AX$3)</f>
        <v>22.653400064578651</v>
      </c>
      <c r="AY200" s="19">
        <f ca="1">_xll.DBRW($B$3,$R$37,$R$38,$R$40,$R$41,$R$42,$Q200,AY$2,AY$4,AY$3)</f>
        <v>4.6206548838844043E-2</v>
      </c>
      <c r="AZ200" s="18">
        <f ca="1">_xll.DBRW($B$3,$R$37,$R$38,$R$40,$R$41,$R$42,$Q200,AZ$2,AZ$4,AZ$3)</f>
        <v>2.5755668182333462</v>
      </c>
      <c r="BA200" s="15">
        <f ca="1">_xll.DBRW($B$3,$R$37,$R$38,$R$40,$R$41,$R$42,$Q200,BA$2,BA$4,BA$3)</f>
        <v>150717.5360001821</v>
      </c>
      <c r="BB200" s="15">
        <f ca="1">_xll.DBRW($B$3,$R$37,$R$38,$R$40,$R$41,$R$42,$Q200,BB$2,BB$4,BB$3)</f>
        <v>3261821.9665321498</v>
      </c>
      <c r="BC200" s="18">
        <f ca="1">AS200-AX200</f>
        <v>1.5746373647869234</v>
      </c>
      <c r="BD200" s="18">
        <f ca="1">AT200-AY200</f>
        <v>7.7301375038119069E-4</v>
      </c>
      <c r="BE200" s="18">
        <f ca="1">AU200-AZ200</f>
        <v>0.16601613400992843</v>
      </c>
      <c r="BF200" s="15">
        <f ca="1">IF(AND(AV200&lt;&gt;0,BA200&lt;&gt;0),-1*BC200*AV200,0)</f>
        <v>-224305.69905982938</v>
      </c>
      <c r="BG200" s="15">
        <f ca="1">IF(AND(AV200&lt;&gt;0,BA200&lt;&gt;0,AW200&lt;&gt;0,BB200&lt;&gt;0),BD200/AY200*$Y200,)</f>
        <v>-57737.992297361336</v>
      </c>
      <c r="BH200" s="15">
        <f ca="1">IF(AND(AW200&lt;&gt;0,BB200&lt;&gt;0),BE200*AO200*AW200,)</f>
        <v>208990.6692680796</v>
      </c>
      <c r="BI200" s="15">
        <f ca="1">IF(AND(AV200&lt;&gt;0,BA200&lt;&gt;0,AW200&lt;&gt;0,BB200&lt;&gt;0),$AI200-BF200-BG200-BH200-BL200,)</f>
        <v>231.09873703021731</v>
      </c>
      <c r="BJ200" s="15">
        <f ca="1">IF(OR(AV200=0,BA200=0,AW200=0,BB200=0),$AI200-BF200-BG200-BH200-BL200,)</f>
        <v>0</v>
      </c>
      <c r="BK200" s="15">
        <f ca="1">SUM(BF200:BJ200)</f>
        <v>-72821.923352080907</v>
      </c>
      <c r="BL200" s="15">
        <f ca="1">IF($V200&lt;&gt;0,IF($V200&gt;0,$W200/$V200,-$W200/$V200))*$AD200</f>
        <v>35824.073111739985</v>
      </c>
      <c r="BM200" s="15">
        <f ca="1">SUM(BK200:BL200)</f>
        <v>-36997.850240340922</v>
      </c>
      <c r="BN200" s="16">
        <f ca="1">_xll.DBRW($B$3,$R$37,$R$38,$R$40,$R$41,$R$42,$Q200,BN$2,BN$4,BN$3)</f>
        <v>8.8814043703378712E-2</v>
      </c>
      <c r="BO200" s="16">
        <f ca="1">_xll.DBRW($B$3,$R$37,$R$38,$R$40,$R$41,$R$42,$Q200,BO$2,BO$4,BO$3)</f>
        <v>9.1823518289278871E-2</v>
      </c>
      <c r="BP200" s="17">
        <f ca="1">-(BN200-BO200)*100</f>
        <v>0.30094745859001598</v>
      </c>
      <c r="BQ200" s="14">
        <f ca="1">$Z200-$AE200-CK200</f>
        <v>25017.439466439115</v>
      </c>
      <c r="BR200" s="15">
        <f ca="1">_xll.DBRW($B$3,$R$37,$R$38,$R$40,$R$41,$R$42,$Q200,BR$2,BR$4,BR$3)</f>
        <v>0.24349106813697219</v>
      </c>
      <c r="BS200" s="15">
        <f ca="1">_xll.DBRW($B$3,$R$37,$R$38,$R$40,$R$41,$R$42,$Q200,BS$2,BS$4,BS$3)</f>
        <v>1</v>
      </c>
      <c r="BT200" s="15">
        <f ca="1">_xll.DBRW($B$3,$R$37,$R$38,$R$40,$R$41,$R$42,$Q200,BT$2,BT$4,BT$3)</f>
        <v>2.7415829522432746</v>
      </c>
      <c r="BU200" s="15">
        <f ca="1">_xll.DBRW($B$3,$R$37,$R$38,$R$40,$R$41,$R$42,$Q200,BU$2,BU$4,BU$3)</f>
        <v>3032150.73</v>
      </c>
      <c r="BV200" s="15">
        <f ca="1">_xll.DBRW($B$3,$R$37,$R$38,$R$40,$R$41,$R$42,$Q200,BV$2,BV$4,BV$3)</f>
        <v>3032150.73</v>
      </c>
      <c r="BW200" s="15">
        <f ca="1">_xll.DBRW($B$3,$R$37,$R$38,$R$40,$R$41,$R$42,$Q200,BW$2,BW$4,BW$3)</f>
        <v>0.23649760683930948</v>
      </c>
      <c r="BX200" s="15">
        <f ca="1">_xll.DBRW($B$3,$R$37,$R$38,$R$40,$R$41,$R$42,$Q200,BX$2,BX$4,BX$3)</f>
        <v>1</v>
      </c>
      <c r="BY200" s="15">
        <f ca="1">_xll.DBRW($B$3,$R$37,$R$38,$R$40,$R$41,$R$42,$Q200,BY$2,BY$4,BY$3)</f>
        <v>2.5755668182333462</v>
      </c>
      <c r="BZ200" s="15">
        <f ca="1">_xll.DBRW($B$3,$R$37,$R$38,$R$40,$R$41,$R$42,$Q200,BZ$2,BZ$4,BZ$3)</f>
        <v>3261821.9665321498</v>
      </c>
      <c r="CA200" s="15">
        <f ca="1">_xll.DBRW($B$3,$R$37,$R$38,$R$40,$R$41,$R$42,$Q200,CA$2,CA$4,CA$3)</f>
        <v>3261821.9665321498</v>
      </c>
      <c r="CB200" s="15">
        <f ca="1">BR200-BW200</f>
        <v>6.9934612976627064E-3</v>
      </c>
      <c r="CC200" s="15">
        <f ca="1">BS200-BX200</f>
        <v>0</v>
      </c>
      <c r="CD200" s="15">
        <f ca="1">BT200-BY200</f>
        <v>0.16601613400992843</v>
      </c>
      <c r="CE200" s="15">
        <f ca="1">IF(AND(BU200&lt;&gt;0,BZ200&lt;&gt;0),-1*CB200*BU200,0)</f>
        <v>-21205.228778934721</v>
      </c>
      <c r="CF200" s="15">
        <f ca="1">IF(AND(BU200&lt;&gt;0,BZ200&lt;&gt;0,BV200&lt;&gt;0,CA200&lt;&gt;0),CC200/BX200*$Z200,)</f>
        <v>0</v>
      </c>
      <c r="CG200" s="15">
        <f ca="1">IF(AND(BV200&lt;&gt;0,CA200&lt;&gt;0),CD200*BN200*BV200,)</f>
        <v>44707.741046235904</v>
      </c>
      <c r="CH200" s="15">
        <f ca="1">IF(AND(BU200&lt;&gt;0,BZ200&lt;&gt;0,BV200&lt;&gt;0,CA200&lt;&gt;0),$AJ200-CE200-CF200-CG200-CK200,)</f>
        <v>1514.9271991379301</v>
      </c>
      <c r="CI200" s="15">
        <f ca="1">IF(OR(BU200=0,BZ200=0,BV200=0,CA200=0),$AJ200-CE200-CF200-CG200-CK200,)</f>
        <v>0</v>
      </c>
      <c r="CJ200" s="15">
        <f ca="1">SUM(CE200:CI200)</f>
        <v>25017.439466439115</v>
      </c>
      <c r="CK200" s="15">
        <f ca="1">IF($V200&lt;&gt;0,IF($V200&gt;0,$W200/$V200,-$W200/$V200))*$AE200</f>
        <v>8094.0295543047378</v>
      </c>
      <c r="CL200" s="15">
        <f ca="1">SUM(CJ200:CK200)</f>
        <v>33111.469020743854</v>
      </c>
      <c r="CM200" s="16">
        <f ca="1">_xll.DBRW($B$3,$R$37,$R$38,$R$40,$R$41,$R$42,$Q200,CM$2,CM$4,CM$3)</f>
        <v>0.11914987836213815</v>
      </c>
      <c r="CN200" s="16">
        <f ca="1">_xll.DBRW($B$3,$R$37,$R$38,$R$40,$R$41,$R$42,$Q200,CN$2,CN$4,CN$3)</f>
        <v>0.11712512696662257</v>
      </c>
      <c r="CO200" s="17">
        <f ca="1">-(CM200-CN200)*100</f>
        <v>-0.20247513955155838</v>
      </c>
      <c r="CP200" s="14">
        <f ca="1">$AA200-$AF200-DJ200</f>
        <v>-16831.541196333681</v>
      </c>
      <c r="CQ200" s="15">
        <f ca="1">_xll.DBRW($B$3,$R$37,$R$38,$R$40,$R$41,$R$42,$Q200,CQ$2,CQ$4,CQ$3)</f>
        <v>1.0659995094474419</v>
      </c>
      <c r="CR200" s="15">
        <f ca="1">_xll.DBRW($B$3,$R$37,$R$38,$R$40,$R$41,$R$42,$Q200,CR$2,CR$4,CR$3)</f>
        <v>0.30643473320998132</v>
      </c>
      <c r="CS200" s="15">
        <f ca="1">_xll.DBRW($B$3,$R$37,$R$38,$R$40,$R$41,$R$42,$Q200,CS$2,CS$4,CS$3)</f>
        <v>2.7415829522432746</v>
      </c>
      <c r="CT200" s="15">
        <f ca="1">_xll.DBRW($B$3,$R$37,$R$38,$R$40,$R$41,$R$42,$Q200,CT$2,CT$4,CT$3)</f>
        <v>929156.3</v>
      </c>
      <c r="CU200" s="15">
        <f ca="1">_xll.DBRW($B$3,$R$37,$R$38,$R$40,$R$41,$R$42,$Q200,CU$2,CU$4,CU$3)</f>
        <v>3032150.73</v>
      </c>
      <c r="CV200" s="15">
        <f ca="1">_xll.DBRW($B$3,$R$37,$R$38,$R$40,$R$41,$R$42,$Q200,CV$2,CV$4,CV$3)</f>
        <v>0.97046194826005061</v>
      </c>
      <c r="CW200" s="15">
        <f ca="1">_xll.DBRW($B$3,$R$37,$R$38,$R$40,$R$41,$R$42,$Q200,CW$2,CW$4,CW$3)</f>
        <v>0.31084535682976133</v>
      </c>
      <c r="CX200" s="15">
        <f ca="1">_xll.DBRW($B$3,$R$37,$R$38,$R$40,$R$41,$R$42,$Q200,CX$2,CX$4,CX$3)</f>
        <v>2.5755668182333462</v>
      </c>
      <c r="CY200" s="15">
        <f ca="1">_xll.DBRW($B$3,$R$37,$R$38,$R$40,$R$41,$R$42,$Q200,CY$2,CY$4,CY$3)</f>
        <v>1013922.21310184</v>
      </c>
      <c r="CZ200" s="15">
        <f ca="1">_xll.DBRW($B$3,$R$37,$R$38,$R$40,$R$41,$R$42,$Q200,CZ$2,CZ$4,CZ$3)</f>
        <v>3261821.9665321498</v>
      </c>
      <c r="DA200" s="15">
        <f ca="1">CQ200-CV200</f>
        <v>9.5537561187391318E-2</v>
      </c>
      <c r="DB200" s="15">
        <f ca="1">CR200-CW200</f>
        <v>-4.4106236197800075E-3</v>
      </c>
      <c r="DC200" s="15">
        <f ca="1">CS200-CX200</f>
        <v>0.16601613400992843</v>
      </c>
      <c r="DD200" s="15">
        <f ca="1">IF(AND(CT200&lt;&gt;0,CY200&lt;&gt;0),-1*DA200*CT200,0)</f>
        <v>-88769.326863900133</v>
      </c>
      <c r="DE200" s="15">
        <f ca="1">IF(AND(CT200&lt;&gt;0,CY200&lt;&gt;0,CU200&lt;&gt;0,CZ200&lt;&gt;0),DB200/CW200*$AA200,)</f>
        <v>14054.046787682995</v>
      </c>
      <c r="DF200" s="15">
        <f ca="1">IF(AND(CU200&lt;&gt;0,CZ200&lt;&gt;0),DC200*CM200*CU200,)</f>
        <v>59978.373750167731</v>
      </c>
      <c r="DG200" s="15">
        <f ca="1">IF(AND(CT200&lt;&gt;0,CY200&lt;&gt;0,CU200&lt;&gt;0,CZ200&lt;&gt;0),$AK200-DD200-DE200-DF200-DJ200,)</f>
        <v>-2094.6348702842752</v>
      </c>
      <c r="DH200" s="15">
        <f ca="1">IF(OR(CT200=0,CY200=0,CU200=0,CZ200=0),$AK200-DD200-DE200-DF200-DJ200,)</f>
        <v>0</v>
      </c>
      <c r="DI200" s="15">
        <f ca="1">SUM(DD200:DH200)</f>
        <v>-16831.541196333681</v>
      </c>
      <c r="DJ200" s="15">
        <f ca="1">IF($V200&lt;&gt;0,IF($V200&gt;0,$W200/$V200,-$W200/$V200))*$AF200</f>
        <v>10324.307507287334</v>
      </c>
      <c r="DK200" s="15">
        <f ca="1">SUM(DI200:DJ200)</f>
        <v>-6507.2336890463466</v>
      </c>
      <c r="DL200" s="16">
        <f ca="1">_xll.DBRW($B$3,$R$37,$R$38,$R$40,$R$41,$R$42,$Q200,DL$2,DL$4,DL$3)</f>
        <v>0.11904491249451039</v>
      </c>
      <c r="DM200" s="16">
        <f ca="1">_xll.DBRW($B$3,$R$37,$R$38,$R$40,$R$41,$R$42,$Q200,DM$2,DM$4,DM$3)</f>
        <v>0.12714653815883453</v>
      </c>
      <c r="DN200" s="17">
        <f ca="1">-(DL200-DM200)*100</f>
        <v>0.81016256643241391</v>
      </c>
      <c r="DO200" s="14">
        <f ca="1">$AB200-$AG200-EI200</f>
        <v>67347.945248174248</v>
      </c>
      <c r="DP200" s="15">
        <f ca="1">_xll.DBRW($B$3,$R$37,$R$38,$R$40,$R$41,$R$42,$Q200,DP$2,DP$4,DP$3)</f>
        <v>0.44783429993706603</v>
      </c>
      <c r="DQ200" s="15">
        <f ca="1">_xll.DBRW($B$3,$R$37,$R$38,$R$40,$R$41,$R$42,$Q200,DQ$2,DQ$4,DQ$3)</f>
        <v>0.72877736853141206</v>
      </c>
      <c r="DR200" s="15">
        <f ca="1">_xll.DBRW($B$3,$R$37,$R$38,$R$40,$R$41,$R$42,$Q200,DR$2,DR$4,DR$3)</f>
        <v>2.7415829522432746</v>
      </c>
      <c r="DS200" s="15">
        <f ca="1">_xll.DBRW($B$3,$R$37,$R$38,$R$40,$R$41,$R$42,$Q200,DS$2,DS$4,DS$3)</f>
        <v>2209762.83</v>
      </c>
      <c r="DT200" s="15">
        <f ca="1">_xll.DBRW($B$3,$R$37,$R$38,$R$40,$R$41,$R$42,$Q200,DT$2,DT$4,DT$3)</f>
        <v>3032150.73</v>
      </c>
      <c r="DU200" s="15">
        <f ca="1">_xll.DBRW($B$3,$R$37,$R$38,$R$40,$R$41,$R$42,$Q200,DU$2,DU$4,DU$3)</f>
        <v>0.42904372636648463</v>
      </c>
      <c r="DV200" s="15">
        <f ca="1">_xll.DBRW($B$3,$R$37,$R$38,$R$40,$R$41,$R$42,$Q200,DV$2,DV$4,DV$3)</f>
        <v>0.7632658039507354</v>
      </c>
      <c r="DW200" s="15">
        <f ca="1">_xll.DBRW($B$3,$R$37,$R$38,$R$40,$R$41,$R$42,$Q200,DW$2,DW$4,DW$3)</f>
        <v>2.5755668182333462</v>
      </c>
      <c r="DX200" s="15">
        <f ca="1">_xll.DBRW($B$3,$R$37,$R$38,$R$40,$R$41,$R$42,$Q200,DX$2,DX$4,DX$3)</f>
        <v>2489637.1656293301</v>
      </c>
      <c r="DY200" s="15">
        <f ca="1">_xll.DBRW($B$3,$R$37,$R$38,$R$40,$R$41,$R$42,$Q200,DY$2,DY$4,DY$3)</f>
        <v>3261821.9665321498</v>
      </c>
      <c r="DZ200" s="15">
        <f ca="1">DP200-DU200</f>
        <v>1.8790573570581393E-2</v>
      </c>
      <c r="EA200" s="15">
        <f ca="1">DQ200-DV200</f>
        <v>-3.4488435419323338E-2</v>
      </c>
      <c r="EB200" s="15">
        <f ca="1">DR200-DW200</f>
        <v>0.16601613400992843</v>
      </c>
      <c r="EC200" s="15">
        <f ca="1">IF(AND(DS200&lt;&gt;0,DX200&lt;&gt;0),-1*DZ200*DS200,0)</f>
        <v>-41522.711030651146</v>
      </c>
      <c r="ED200" s="15">
        <f ca="1">IF(AND(DS200&lt;&gt;0,DX200&lt;&gt;0,DT200&lt;&gt;0,DY200&lt;&gt;0),EA200/DV200*$AB200,)</f>
        <v>44715.769108909422</v>
      </c>
      <c r="EE200" s="15">
        <f ca="1">IF(AND(DT200&lt;&gt;0,DY200&lt;&gt;0),EB200*DL200*DT200,)</f>
        <v>59925.535408021438</v>
      </c>
      <c r="EF200" s="15">
        <f ca="1">IF(AND(DS200&lt;&gt;0,DX200&lt;&gt;0,DT200&lt;&gt;0,DY200&lt;&gt;0),$AL200-EC200-ED200-EE200-EI200,)</f>
        <v>4229.3517618945334</v>
      </c>
      <c r="EG200" s="15">
        <f ca="1">IF(OR(DS200=0,DX200=0,DT200=0,DY200=0),$AL200-EC200-ED200-EE200-EI200,)</f>
        <v>0</v>
      </c>
      <c r="EH200" s="15">
        <f ca="1">SUM(EC200:EG200)</f>
        <v>67347.945248174248</v>
      </c>
      <c r="EI200" s="15">
        <f ca="1">IF($V200&lt;&gt;0,IF($V200&gt;0,$W200/$V200,-$W200/$V200))*$AG200</f>
        <v>11207.671593926505</v>
      </c>
      <c r="EJ200" s="15">
        <f ca="1">SUM(EH200:EI200)</f>
        <v>78555.616842100746</v>
      </c>
      <c r="EK200" s="16">
        <f ca="1">_xll.DBRW($B$3,$R$37,$R$38,$R$40,$R$41,$R$42,$Q200,EK$2,EK$4,EK$3)</f>
        <v>0.14475346382882184</v>
      </c>
      <c r="EL200" s="16">
        <f ca="1">_xll.DBRW($B$3,$R$37,$R$38,$R$40,$R$41,$R$42,$Q200,EL$2,EL$4,EL$3)</f>
        <v>0.1537342595581335</v>
      </c>
      <c r="EM200" s="17">
        <f ca="1">-(EK200-EL200)*100</f>
        <v>0.89807957293116525</v>
      </c>
      <c r="EN200" s="14">
        <f ca="1">$AC200-$AH200-FH200</f>
        <v>74656.391707425821</v>
      </c>
      <c r="EO200" s="15">
        <f ca="1">_xll.DBRW($B$3,$R$37,$R$38,$R$40,$R$41,$R$42,$Q200,EO$2,EO$4,EO$3)</f>
        <v>0.3968536287112614</v>
      </c>
      <c r="EP200" s="15">
        <f ca="1">_xll.DBRW($B$3,$R$37,$R$38,$R$40,$R$41,$R$42,$Q200,EP$2,EP$4,EP$3)</f>
        <v>1</v>
      </c>
      <c r="EQ200" s="15">
        <f ca="1">_xll.DBRW($B$3,$R$37,$R$38,$R$40,$R$41,$R$42,$Q200,EQ$2,EQ$4,EQ$3)</f>
        <v>2.7415829522432746</v>
      </c>
      <c r="ER200" s="15">
        <f ca="1">_xll.DBRW($B$3,$R$37,$R$38,$R$40,$R$41,$R$42,$Q200,ER$2,ER$4,ER$3)</f>
        <v>3032150.73</v>
      </c>
      <c r="ES200" s="15">
        <f ca="1">_xll.DBRW($B$3,$R$37,$R$38,$R$40,$R$41,$R$42,$Q200,ES$2,ES$4,ES$3)</f>
        <v>3032150.73</v>
      </c>
      <c r="ET200" s="15">
        <f ca="1">_xll.DBRW($B$3,$R$37,$R$38,$R$40,$R$41,$R$42,$Q200,ET$2,ET$4,ET$3)</f>
        <v>0.39595285774360134</v>
      </c>
      <c r="EU200" s="15">
        <f ca="1">_xll.DBRW($B$3,$R$37,$R$38,$R$40,$R$41,$R$42,$Q200,EU$2,EU$4,EU$3)</f>
        <v>1</v>
      </c>
      <c r="EV200" s="15">
        <f ca="1">_xll.DBRW($B$3,$R$37,$R$38,$R$40,$R$41,$R$42,$Q200,EV$2,EV$4,EV$3)</f>
        <v>2.5755668182333462</v>
      </c>
      <c r="EW200" s="15">
        <f ca="1">_xll.DBRW($B$3,$R$37,$R$38,$R$40,$R$41,$R$42,$Q200,EW$2,EW$4,EW$3)</f>
        <v>3261821.9665321498</v>
      </c>
      <c r="EX200" s="15">
        <f ca="1">_xll.DBRW($B$3,$R$37,$R$38,$R$40,$R$41,$R$42,$Q200,EX$2,EX$4,EX$3)</f>
        <v>3261821.9665321498</v>
      </c>
      <c r="EY200" s="15">
        <f ca="1">EO200-ET200</f>
        <v>9.0077096766005837E-4</v>
      </c>
      <c r="EZ200" s="15">
        <f ca="1">EP200-EU200</f>
        <v>0</v>
      </c>
      <c r="FA200" s="15">
        <f ca="1">EQ200-EV200</f>
        <v>0.16601613400992843</v>
      </c>
      <c r="FB200" s="15">
        <f ca="1">IF(AND(ER200&lt;&gt;0,EW200&lt;&gt;0),-1*EY200*ER200,0)</f>
        <v>-2731.2733471532524</v>
      </c>
      <c r="FC200" s="15">
        <f ca="1">IF(AND(ER200&lt;&gt;0,EW200&lt;&gt;0,ES200&lt;&gt;0,EX200&lt;&gt;0),EZ200/EU200*$AC200,)</f>
        <v>0</v>
      </c>
      <c r="FD200" s="15">
        <f ca="1">IF(AND(ES200&lt;&gt;0,EX200&lt;&gt;0),FA200*EK200*ES200,)</f>
        <v>72866.858737099101</v>
      </c>
      <c r="FE200" s="15">
        <f ca="1">IF(AND(ER200&lt;&gt;0,EW200&lt;&gt;0,ES200&lt;&gt;0,EX200&lt;&gt;0),$AM200-FB200-FC200-FD200-FH200,)</f>
        <v>4520.8063174799772</v>
      </c>
      <c r="FF200" s="15">
        <f ca="1">IF(OR(ER200=0,EW200=0,ES200=0,EX200=0),$AM200-FB200-FC200-FD200-FH200,)</f>
        <v>0</v>
      </c>
      <c r="FG200" s="15">
        <f ca="1">SUM(FB200:FF200)</f>
        <v>74656.391707425821</v>
      </c>
      <c r="FH200" s="15">
        <f ca="1">IF($V200&lt;&gt;0,IF($V200&gt;0,$W200/$V200,-$W200/$V200))*$AH200</f>
        <v>13551.317391831775</v>
      </c>
      <c r="FI200" s="15">
        <f ca="1">SUM(FG200:FH200)</f>
        <v>88207.709099257598</v>
      </c>
      <c r="FJ200" s="20"/>
      <c r="FK200" s="85">
        <f ca="1">BL200+CK200+DJ200+EI200+FH200</f>
        <v>79001.399159090332</v>
      </c>
      <c r="FL200" s="21"/>
      <c r="FM200" s="22"/>
      <c r="FN200" s="104">
        <f ca="1">_xll.DBRW($B$3,$R$37,$R$38,$R$40,$R$41,$R$42,$Q200,FN$2,FN$4,FN$3)</f>
        <v>939920.8699999993</v>
      </c>
      <c r="FO200" s="105">
        <f ca="1">IF(U200&lt;&gt;0,FN200/U200,0)</f>
        <v>0.11306784512527232</v>
      </c>
      <c r="FP200" s="104">
        <f ca="1">_xll.DBRW($B$3,$R$37,$R$38,$R$40,$R$41,$R$42,$Q200,FP$2,FP$4,FP$3)</f>
        <v>871698.83295213059</v>
      </c>
      <c r="FQ200" s="105">
        <f ca="1">IF(V200&lt;&gt;0,FP200/V200,0)</f>
        <v>0.1037608187747131</v>
      </c>
      <c r="FR200" s="86">
        <f ca="1">FN200-FP200</f>
        <v>68222.037047868711</v>
      </c>
      <c r="FS200" s="103">
        <f ca="1">(FO200-FQ200)*100</f>
        <v>0.93070263505592166</v>
      </c>
      <c r="FT200" s="23"/>
      <c r="FV200" s="37"/>
      <c r="FW200" s="37"/>
      <c r="FX200" s="37"/>
      <c r="FY200" s="37"/>
      <c r="FZ200" s="37"/>
      <c r="GA200" s="37"/>
      <c r="GB200" s="37"/>
      <c r="GC200" s="37"/>
      <c r="GD200" s="37"/>
      <c r="GE200" s="37"/>
      <c r="GF200" s="37"/>
      <c r="GG200" s="37"/>
      <c r="GH200" s="37"/>
    </row>
    <row r="201" spans="1:190" ht="15" hidden="1" customHeight="1" x14ac:dyDescent="0.25">
      <c r="A201">
        <f ca="1">IF(ROW()=ROW($A$60),0,1)</f>
        <v>1</v>
      </c>
      <c r="D201" s="30"/>
      <c r="E201" s="30"/>
      <c r="F201" s="30">
        <f ca="1">IF(A201&lt;&gt;0,IF((AO201+BN201+CM201+DL201+EK201)&lt;&gt;0,ROUND((1-(AO201+BN201+CM201+DL201+EK201))-FO201,5),"VERIF. ELIGIBILITE PMM"),"CHECK "&amp;D186)</f>
        <v>0</v>
      </c>
      <c r="G201" s="30"/>
      <c r="H201" s="30"/>
      <c r="I201" s="30"/>
      <c r="J201" s="30">
        <f ca="1">IF(A201&lt;&gt;0,IF((AP201+BO201+CN201+DM201+EL201)&lt;&gt;0,ROUND((1-(AP201+BO201+CN201+DM201+EL201))-FQ201,5),"VERIF. ELIGIBILITE PMM"),"CHECK "&amp;D187)</f>
        <v>0</v>
      </c>
      <c r="K201" s="30">
        <f ca="1">IF(A201&lt;&gt;0,ROUND(W201+AR201+BQ201+CP201+DO201+EN201+FK201-FR201,5),"CHECK ")</f>
        <v>0</v>
      </c>
      <c r="L201" s="4"/>
      <c r="M201" s="9"/>
      <c r="N201" s="10"/>
      <c r="O201" s="9"/>
      <c r="P201" s="11"/>
      <c r="Q201" s="130" t="s">
        <v>539</v>
      </c>
      <c r="R201" s="130"/>
      <c r="S201" s="12"/>
      <c r="T201" s="13"/>
      <c r="U201" s="84">
        <f ca="1">_xll.DBRW($B$3,$R$37,$R$38,$R$40,$R$41,$R$42,$Q201,U$2,U$4,U$3)</f>
        <v>690521.8</v>
      </c>
      <c r="V201" s="84">
        <f ca="1">_xll.DBRW($B$3,$R$37,$R$38,$R$40,$R$41,$R$42,$Q201,V$2,V$4,V$3)</f>
        <v>776106.83</v>
      </c>
      <c r="W201" s="85">
        <f ca="1">U201-V201</f>
        <v>-85585.029999999912</v>
      </c>
      <c r="X201" s="106">
        <f ca="1">IF(V201&lt;&gt;0,W201/V201,0)</f>
        <v>-0.11027480585372496</v>
      </c>
      <c r="Y201" s="15">
        <f ca="1">_xll.DBRW($B$3,$R$37,$R$38,$R$40,$R$41,$R$42,$Q201,Y$2,Y$4,Y$3)</f>
        <v>-210762.61000000002</v>
      </c>
      <c r="Z201" s="15">
        <f ca="1">_xll.DBRW($B$3,$R$37,$R$38,$R$40,$R$41,$R$42,$Q201,Z$2,Z$4,Z$3)</f>
        <v>-31650.47</v>
      </c>
      <c r="AA201" s="15">
        <f ca="1">_xll.DBRW($B$3,$R$37,$R$38,$R$40,$R$41,$R$42,$Q201,AA$2,AA$4,AA$3)</f>
        <v>0</v>
      </c>
      <c r="AB201" s="15">
        <f ca="1">_xll.DBRW($B$3,$R$37,$R$38,$R$40,$R$41,$R$42,$Q201,AB$2,AB$4,AB$3)</f>
        <v>-17459.120000000003</v>
      </c>
      <c r="AC201" s="15">
        <f ca="1">_xll.DBRW($B$3,$R$37,$R$38,$R$40,$R$41,$R$42,$Q201,AC$2,AC$4,AC$3)</f>
        <v>-236925.21000000008</v>
      </c>
      <c r="AD201" s="15">
        <f ca="1">_xll.DBRW($B$3,$R$37,$R$38,$R$40,$R$41,$R$42,$Q201,AD$2,AD$4,AD$3)</f>
        <v>-252831.44</v>
      </c>
      <c r="AE201" s="15">
        <f ca="1">_xll.DBRW($B$3,$R$37,$R$38,$R$40,$R$41,$R$42,$Q201,AE$2,AE$4,AE$3)</f>
        <v>-85524.430000000022</v>
      </c>
      <c r="AF201" s="15">
        <f ca="1">_xll.DBRW($B$3,$R$37,$R$38,$R$40,$R$41,$R$42,$Q201,AF$2,AF$4,AF$3)</f>
        <v>0</v>
      </c>
      <c r="AG201" s="15">
        <f ca="1">_xll.DBRW($B$3,$R$37,$R$38,$R$40,$R$41,$R$42,$Q201,AG$2,AG$4,AG$3)</f>
        <v>-19453.450000000004</v>
      </c>
      <c r="AH201" s="15">
        <f ca="1">_xll.DBRW($B$3,$R$37,$R$38,$R$40,$R$41,$R$42,$Q201,AH$2,AH$4,AH$3)</f>
        <v>-255389.47999999998</v>
      </c>
      <c r="AI201" s="15">
        <f ca="1">Y201-AD201</f>
        <v>42068.829999999987</v>
      </c>
      <c r="AJ201" s="15">
        <f ca="1">Z201-AE201</f>
        <v>53873.960000000021</v>
      </c>
      <c r="AK201" s="15">
        <f ca="1">AA201-AF201</f>
        <v>0</v>
      </c>
      <c r="AL201" s="15">
        <f ca="1">AB201-AG201</f>
        <v>1994.3300000000017</v>
      </c>
      <c r="AM201" s="15">
        <f ca="1">AC201-AH201</f>
        <v>18464.269999999902</v>
      </c>
      <c r="AN201" s="20"/>
      <c r="AO201" s="16">
        <f ca="1">_xll.DBRW($B$3,$R$37,$R$38,$R$40,$R$41,$R$42,$Q201,AO$2,AO$4,AO$3)</f>
        <v>0.30522223918202146</v>
      </c>
      <c r="AP201" s="16">
        <f ca="1">_xll.DBRW($B$3,$R$37,$R$38,$R$40,$R$41,$R$42,$Q201,AP$2,AP$4,AP$3)</f>
        <v>0.3257688635467878</v>
      </c>
      <c r="AQ201" s="17">
        <f ca="1">-(AO201-AP201)*100</f>
        <v>2.0546624364766339</v>
      </c>
      <c r="AR201" s="14">
        <f ca="1">$Y201-$AD201-BL201</f>
        <v>14187.892040282277</v>
      </c>
      <c r="AS201" s="18">
        <f ca="1">_xll.DBRW($B$3,$R$37,$R$38,$R$40,$R$41,$R$42,$Q201,AS$2,AS$4,AS$3)</f>
        <v>15.283063100952822</v>
      </c>
      <c r="AT201" s="19">
        <f ca="1">_xll.DBRW($B$3,$R$37,$R$38,$R$40,$R$41,$R$42,$Q201,AT$2,AT$4,AT$3)</f>
        <v>1.06008800115613</v>
      </c>
      <c r="AU201" s="18">
        <f ca="1">_xll.DBRW($B$3,$R$37,$R$38,$R$40,$R$41,$R$42,$Q201,AU$2,AU$4,AU$3)</f>
        <v>53.080640053132775</v>
      </c>
      <c r="AV201" s="15">
        <f ca="1">_xll.DBRW($B$3,$R$37,$R$38,$R$40,$R$41,$R$42,$Q201,AV$2,AV$4,AV$3)</f>
        <v>13790.600000000002</v>
      </c>
      <c r="AW201" s="15">
        <f ca="1">_xll.DBRW($B$3,$R$37,$R$38,$R$40,$R$41,$R$42,$Q201,AW$2,AW$4,AW$3)</f>
        <v>13008.92</v>
      </c>
      <c r="AX201" s="18">
        <f ca="1">_xll.DBRW($B$3,$R$37,$R$38,$R$40,$R$41,$R$42,$Q201,AX$2,AX$4,AX$3)</f>
        <v>15.4597915022077</v>
      </c>
      <c r="AY201" s="19">
        <f ca="1">_xll.DBRW($B$3,$R$37,$R$38,$R$40,$R$41,$R$42,$Q201,AY$2,AY$4,AY$3)</f>
        <v>1.0802149316036644</v>
      </c>
      <c r="AZ201" s="18">
        <f ca="1">_xll.DBRW($B$3,$R$37,$R$38,$R$40,$R$41,$R$42,$Q201,AZ$2,AZ$4,AZ$3)</f>
        <v>51.263025687431053</v>
      </c>
      <c r="BA201" s="15">
        <f ca="1">_xll.DBRW($B$3,$R$37,$R$38,$R$40,$R$41,$R$42,$Q201,BA$2,BA$4,BA$3)</f>
        <v>16354.13</v>
      </c>
      <c r="BB201" s="15">
        <f ca="1">_xll.DBRW($B$3,$R$37,$R$38,$R$40,$R$41,$R$42,$Q201,BB$2,BB$4,BB$3)</f>
        <v>15139.7</v>
      </c>
      <c r="BC201" s="18">
        <f ca="1">AS201-AX201</f>
        <v>-0.17672840125487888</v>
      </c>
      <c r="BD201" s="18">
        <f ca="1">AT201-AY201</f>
        <v>-2.0126930447534441E-2</v>
      </c>
      <c r="BE201" s="18">
        <f ca="1">AU201-AZ201</f>
        <v>1.8176143657017221</v>
      </c>
      <c r="BF201" s="15">
        <f ca="1">IF(AND(AV201&lt;&gt;0,BA201&lt;&gt;0),-1*BC201*AV201,0)</f>
        <v>2437.1906903455329</v>
      </c>
      <c r="BG201" s="15">
        <f ca="1">IF(AND(AV201&lt;&gt;0,BA201&lt;&gt;0,AW201&lt;&gt;0,BB201&lt;&gt;0),BD201/AY201*$Y201,)</f>
        <v>3927.0003295670394</v>
      </c>
      <c r="BH201" s="15">
        <f ca="1">IF(AND(AW201&lt;&gt;0,BB201&lt;&gt;0),BE201*AO201*AW201,)</f>
        <v>7217.0408515294466</v>
      </c>
      <c r="BI201" s="15">
        <f ca="1">IF(AND(AV201&lt;&gt;0,BA201&lt;&gt;0,AW201&lt;&gt;0,BB201&lt;&gt;0),$AI201-BF201-BG201-BH201-BL201,)</f>
        <v>606.66016884025885</v>
      </c>
      <c r="BJ201" s="15">
        <f ca="1">IF(OR(AV201=0,BA201=0,AW201=0,BB201=0),$AI201-BF201-BG201-BH201-BL201,)</f>
        <v>0</v>
      </c>
      <c r="BK201" s="15">
        <f ca="1">SUM(BF201:BJ201)</f>
        <v>14187.892040282277</v>
      </c>
      <c r="BL201" s="15">
        <f ca="1">IF($V201&lt;&gt;0,IF($V201&gt;0,$W201/$V201,-$W201/$V201))*$AD201</f>
        <v>27880.93795971771</v>
      </c>
      <c r="BM201" s="15">
        <f ca="1">SUM(BK201:BL201)</f>
        <v>42068.829999999987</v>
      </c>
      <c r="BN201" s="16">
        <f ca="1">_xll.DBRW($B$3,$R$37,$R$38,$R$40,$R$41,$R$42,$Q201,BN$2,BN$4,BN$3)</f>
        <v>4.5835584046731034E-2</v>
      </c>
      <c r="BO201" s="16">
        <f ca="1">_xll.DBRW($B$3,$R$37,$R$38,$R$40,$R$41,$R$42,$Q201,BO$2,BO$4,BO$3)</f>
        <v>0.11019672381958034</v>
      </c>
      <c r="BP201" s="17">
        <f ca="1">-(BN201-BO201)*100</f>
        <v>6.436113977284931</v>
      </c>
      <c r="BQ201" s="14">
        <f ca="1">$Z201-$AE201-CK201</f>
        <v>44442.770085999524</v>
      </c>
      <c r="BR201" s="15">
        <f ca="1">_xll.DBRW($B$3,$R$37,$R$38,$R$40,$R$41,$R$42,$Q201,BR$2,BR$4,BR$3)</f>
        <v>0.18278059147267572</v>
      </c>
      <c r="BS201" s="15">
        <f ca="1">_xll.DBRW($B$3,$R$37,$R$38,$R$40,$R$41,$R$42,$Q201,BS$2,BS$4,BS$3)</f>
        <v>13.310943567951837</v>
      </c>
      <c r="BT201" s="15">
        <f ca="1">_xll.DBRW($B$3,$R$37,$R$38,$R$40,$R$41,$R$42,$Q201,BT$2,BT$4,BT$3)</f>
        <v>53.080640053132775</v>
      </c>
      <c r="BU201" s="15">
        <f ca="1">_xll.DBRW($B$3,$R$37,$R$38,$R$40,$R$41,$R$42,$Q201,BU$2,BU$4,BU$3)</f>
        <v>173161</v>
      </c>
      <c r="BV201" s="15">
        <f ca="1">_xll.DBRW($B$3,$R$37,$R$38,$R$40,$R$41,$R$42,$Q201,BV$2,BV$4,BV$3)</f>
        <v>13008.92</v>
      </c>
      <c r="BW201" s="15">
        <f ca="1">_xll.DBRW($B$3,$R$37,$R$38,$R$40,$R$41,$R$42,$Q201,BW$2,BW$4,BW$3)</f>
        <v>0.45924882554485447</v>
      </c>
      <c r="BX201" s="15">
        <f ca="1">_xll.DBRW($B$3,$R$37,$R$38,$R$40,$R$41,$R$42,$Q201,BX$2,BX$4,BX$3)</f>
        <v>12.300559456263993</v>
      </c>
      <c r="BY201" s="15">
        <f ca="1">_xll.DBRW($B$3,$R$37,$R$38,$R$40,$R$41,$R$42,$Q201,BY$2,BY$4,BY$3)</f>
        <v>51.263025687431053</v>
      </c>
      <c r="BZ201" s="15">
        <f ca="1">_xll.DBRW($B$3,$R$37,$R$38,$R$40,$R$41,$R$42,$Q201,BZ$2,BZ$4,BZ$3)</f>
        <v>186226.78</v>
      </c>
      <c r="CA201" s="15">
        <f ca="1">_xll.DBRW($B$3,$R$37,$R$38,$R$40,$R$41,$R$42,$Q201,CA$2,CA$4,CA$3)</f>
        <v>15139.7</v>
      </c>
      <c r="CB201" s="15">
        <f ca="1">BR201-BW201</f>
        <v>-0.27646823407217874</v>
      </c>
      <c r="CC201" s="15">
        <f ca="1">BS201-BX201</f>
        <v>1.0103841116878431</v>
      </c>
      <c r="CD201" s="15">
        <f ca="1">BT201-BY201</f>
        <v>1.8176143657017221</v>
      </c>
      <c r="CE201" s="15">
        <f ca="1">IF(AND(BU201&lt;&gt;0,BZ201&lt;&gt;0),-1*CB201*BU201,0)</f>
        <v>47873.515880172541</v>
      </c>
      <c r="CF201" s="15">
        <f ca="1">IF(AND(BU201&lt;&gt;0,BZ201&lt;&gt;0,BV201&lt;&gt;0,CA201&lt;&gt;0),CC201/BX201*$Z201,)</f>
        <v>-2599.8111816912142</v>
      </c>
      <c r="CG201" s="15">
        <f ca="1">IF(AND(BV201&lt;&gt;0,CA201&lt;&gt;0),CD201*BN201*BV201,)</f>
        <v>1083.7915461386021</v>
      </c>
      <c r="CH201" s="15">
        <f ca="1">IF(AND(BU201&lt;&gt;0,BZ201&lt;&gt;0,BV201&lt;&gt;0,CA201&lt;&gt;0),$AJ201-CE201-CF201-CG201-CK201,)</f>
        <v>-1914.7261586204022</v>
      </c>
      <c r="CI201" s="15">
        <f ca="1">IF(OR(BU201=0,BZ201=0,BV201=0,CA201=0),$AJ201-CE201-CF201-CG201-CK201,)</f>
        <v>0</v>
      </c>
      <c r="CJ201" s="15">
        <f ca="1">SUM(CE201:CI201)</f>
        <v>44442.770085999524</v>
      </c>
      <c r="CK201" s="15">
        <f ca="1">IF($V201&lt;&gt;0,IF($V201&gt;0,$W201/$V201,-$W201/$V201))*$AE201</f>
        <v>9431.1899140004934</v>
      </c>
      <c r="CL201" s="15">
        <f ca="1">SUM(CJ201:CK201)</f>
        <v>53873.960000000021</v>
      </c>
      <c r="CM201" s="16">
        <f ca="1">_xll.DBRW($B$3,$R$37,$R$38,$R$40,$R$41,$R$42,$Q201,CM$2,CM$4,CM$3)</f>
        <v>0</v>
      </c>
      <c r="CN201" s="16">
        <f ca="1">_xll.DBRW($B$3,$R$37,$R$38,$R$40,$R$41,$R$42,$Q201,CN$2,CN$4,CN$3)</f>
        <v>0</v>
      </c>
      <c r="CO201" s="17">
        <f ca="1">-(CM201-CN201)*100</f>
        <v>0</v>
      </c>
      <c r="CP201" s="14">
        <f ca="1">$AA201-$AF201-DJ201</f>
        <v>0</v>
      </c>
      <c r="CQ201" s="15">
        <f ca="1">_xll.DBRW($B$3,$R$37,$R$38,$R$40,$R$41,$R$42,$Q201,CQ$2,CQ$4,CQ$3)</f>
        <v>0</v>
      </c>
      <c r="CR201" s="15">
        <f ca="1">_xll.DBRW($B$3,$R$37,$R$38,$R$40,$R$41,$R$42,$Q201,CR$2,CR$4,CR$3)</f>
        <v>0</v>
      </c>
      <c r="CS201" s="15">
        <f ca="1">_xll.DBRW($B$3,$R$37,$R$38,$R$40,$R$41,$R$42,$Q201,CS$2,CS$4,CS$3)</f>
        <v>0</v>
      </c>
      <c r="CT201" s="15">
        <f ca="1">_xll.DBRW($B$3,$R$37,$R$38,$R$40,$R$41,$R$42,$Q201,CT$2,CT$4,CT$3)</f>
        <v>0</v>
      </c>
      <c r="CU201" s="15">
        <f ca="1">_xll.DBRW($B$3,$R$37,$R$38,$R$40,$R$41,$R$42,$Q201,CU$2,CU$4,CU$3)</f>
        <v>0</v>
      </c>
      <c r="CV201" s="15">
        <f ca="1">_xll.DBRW($B$3,$R$37,$R$38,$R$40,$R$41,$R$42,$Q201,CV$2,CV$4,CV$3)</f>
        <v>0</v>
      </c>
      <c r="CW201" s="15">
        <f ca="1">_xll.DBRW($B$3,$R$37,$R$38,$R$40,$R$41,$R$42,$Q201,CW$2,CW$4,CW$3)</f>
        <v>0</v>
      </c>
      <c r="CX201" s="15">
        <f ca="1">_xll.DBRW($B$3,$R$37,$R$38,$R$40,$R$41,$R$42,$Q201,CX$2,CX$4,CX$3)</f>
        <v>0</v>
      </c>
      <c r="CY201" s="15">
        <f ca="1">_xll.DBRW($B$3,$R$37,$R$38,$R$40,$R$41,$R$42,$Q201,CY$2,CY$4,CY$3)</f>
        <v>0</v>
      </c>
      <c r="CZ201" s="15">
        <f ca="1">_xll.DBRW($B$3,$R$37,$R$38,$R$40,$R$41,$R$42,$Q201,CZ$2,CZ$4,CZ$3)</f>
        <v>0</v>
      </c>
      <c r="DA201" s="15">
        <f ca="1">CQ201-CV201</f>
        <v>0</v>
      </c>
      <c r="DB201" s="15">
        <f ca="1">CR201-CW201</f>
        <v>0</v>
      </c>
      <c r="DC201" s="15">
        <f ca="1">CS201-CX201</f>
        <v>0</v>
      </c>
      <c r="DD201" s="15">
        <f ca="1">IF(AND(CT201&lt;&gt;0,CY201&lt;&gt;0),-1*DA201*CT201,0)</f>
        <v>0</v>
      </c>
      <c r="DE201" s="15">
        <f ca="1">IF(AND(CT201&lt;&gt;0,CY201&lt;&gt;0,CU201&lt;&gt;0,CZ201&lt;&gt;0),DB201/CW201*$AA201,)</f>
        <v>0</v>
      </c>
      <c r="DF201" s="15">
        <f ca="1">IF(AND(CU201&lt;&gt;0,CZ201&lt;&gt;0),DC201*CM201*CU201,)</f>
        <v>0</v>
      </c>
      <c r="DG201" s="15">
        <f ca="1">IF(AND(CT201&lt;&gt;0,CY201&lt;&gt;0,CU201&lt;&gt;0,CZ201&lt;&gt;0),$AK201-DD201-DE201-DF201-DJ201,)</f>
        <v>0</v>
      </c>
      <c r="DH201" s="15">
        <f ca="1">IF(OR(CT201=0,CY201=0,CU201=0,CZ201=0),$AK201-DD201-DE201-DF201-DJ201,)</f>
        <v>0</v>
      </c>
      <c r="DI201" s="15">
        <f ca="1">SUM(DD201:DH201)</f>
        <v>0</v>
      </c>
      <c r="DJ201" s="15">
        <f ca="1">IF($V201&lt;&gt;0,IF($V201&gt;0,$W201/$V201,-$W201/$V201))*$AF201</f>
        <v>0</v>
      </c>
      <c r="DK201" s="15">
        <f ca="1">SUM(DI201:DJ201)</f>
        <v>0</v>
      </c>
      <c r="DL201" s="16">
        <f ca="1">_xll.DBRW($B$3,$R$37,$R$38,$R$40,$R$41,$R$42,$Q201,DL$2,DL$4,DL$3)</f>
        <v>2.5283951933161273E-2</v>
      </c>
      <c r="DM201" s="16">
        <f ca="1">_xll.DBRW($B$3,$R$37,$R$38,$R$40,$R$41,$R$42,$Q201,DM$2,DM$4,DM$3)</f>
        <v>2.5065428170500711E-2</v>
      </c>
      <c r="DN201" s="17">
        <f ca="1">-(DL201-DM201)*100</f>
        <v>-2.1852376266056142E-2</v>
      </c>
      <c r="DO201" s="14">
        <f ca="1">$AB201-$AG201-EI201</f>
        <v>-150.89542193514444</v>
      </c>
      <c r="DP201" s="15">
        <f ca="1">_xll.DBRW($B$3,$R$37,$R$38,$R$40,$R$41,$R$42,$Q201,DP$2,DP$4,DP$3)</f>
        <v>0</v>
      </c>
      <c r="DQ201" s="15">
        <f ca="1">_xll.DBRW($B$3,$R$37,$R$38,$R$40,$R$41,$R$42,$Q201,DQ$2,DQ$4,DQ$3)</f>
        <v>0</v>
      </c>
      <c r="DR201" s="15">
        <f ca="1">_xll.DBRW($B$3,$R$37,$R$38,$R$40,$R$41,$R$42,$Q201,DR$2,DR$4,DR$3)</f>
        <v>0</v>
      </c>
      <c r="DS201" s="15">
        <f ca="1">_xll.DBRW($B$3,$R$37,$R$38,$R$40,$R$41,$R$42,$Q201,DS$2,DS$4,DS$3)</f>
        <v>0</v>
      </c>
      <c r="DT201" s="15">
        <f ca="1">_xll.DBRW($B$3,$R$37,$R$38,$R$40,$R$41,$R$42,$Q201,DT$2,DT$4,DT$3)</f>
        <v>0</v>
      </c>
      <c r="DU201" s="15">
        <f ca="1">_xll.DBRW($B$3,$R$37,$R$38,$R$40,$R$41,$R$42,$Q201,DU$2,DU$4,DU$3)</f>
        <v>0</v>
      </c>
      <c r="DV201" s="15">
        <f ca="1">_xll.DBRW($B$3,$R$37,$R$38,$R$40,$R$41,$R$42,$Q201,DV$2,DV$4,DV$3)</f>
        <v>0</v>
      </c>
      <c r="DW201" s="15">
        <f ca="1">_xll.DBRW($B$3,$R$37,$R$38,$R$40,$R$41,$R$42,$Q201,DW$2,DW$4,DW$3)</f>
        <v>0</v>
      </c>
      <c r="DX201" s="15">
        <f ca="1">_xll.DBRW($B$3,$R$37,$R$38,$R$40,$R$41,$R$42,$Q201,DX$2,DX$4,DX$3)</f>
        <v>0</v>
      </c>
      <c r="DY201" s="15">
        <f ca="1">_xll.DBRW($B$3,$R$37,$R$38,$R$40,$R$41,$R$42,$Q201,DY$2,DY$4,DY$3)</f>
        <v>0</v>
      </c>
      <c r="DZ201" s="15">
        <f ca="1">DP201-DU201</f>
        <v>0</v>
      </c>
      <c r="EA201" s="15">
        <f ca="1">DQ201-DV201</f>
        <v>0</v>
      </c>
      <c r="EB201" s="15">
        <f ca="1">DR201-DW201</f>
        <v>0</v>
      </c>
      <c r="EC201" s="15">
        <f ca="1">IF(AND(DS201&lt;&gt;0,DX201&lt;&gt;0),-1*DZ201*DS201,0)</f>
        <v>0</v>
      </c>
      <c r="ED201" s="15">
        <f ca="1">IF(AND(DS201&lt;&gt;0,DX201&lt;&gt;0,DT201&lt;&gt;0,DY201&lt;&gt;0),EA201/DV201*$AB201,)</f>
        <v>0</v>
      </c>
      <c r="EE201" s="15">
        <f ca="1">IF(AND(DT201&lt;&gt;0,DY201&lt;&gt;0),EB201*DL201*DT201,)</f>
        <v>0</v>
      </c>
      <c r="EF201" s="15">
        <f ca="1">IF(AND(DS201&lt;&gt;0,DX201&lt;&gt;0,DT201&lt;&gt;0,DY201&lt;&gt;0),$AL201-EC201-ED201-EE201-EI201,)</f>
        <v>0</v>
      </c>
      <c r="EG201" s="15">
        <f ca="1">IF(OR(DS201=0,DX201=0,DT201=0,DY201=0),$AL201-EC201-ED201-EE201-EI201,)</f>
        <v>-150.89542193514444</v>
      </c>
      <c r="EH201" s="15">
        <f ca="1">SUM(EC201:EG201)</f>
        <v>-150.89542193514444</v>
      </c>
      <c r="EI201" s="15">
        <f ca="1">IF($V201&lt;&gt;0,IF($V201&gt;0,$W201/$V201,-$W201/$V201))*$AG201</f>
        <v>2145.2254219351462</v>
      </c>
      <c r="EJ201" s="15">
        <f ca="1">SUM(EH201:EI201)</f>
        <v>1994.3300000000017</v>
      </c>
      <c r="EK201" s="16">
        <f ca="1">_xll.DBRW($B$3,$R$37,$R$38,$R$40,$R$41,$R$42,$Q201,EK$2,EK$4,EK$3)</f>
        <v>0.34311039854208797</v>
      </c>
      <c r="EL201" s="16">
        <f ca="1">_xll.DBRW($B$3,$R$37,$R$38,$R$40,$R$41,$R$42,$Q201,EL$2,EL$4,EL$3)</f>
        <v>0.32906485309503075</v>
      </c>
      <c r="EM201" s="17">
        <f ca="1">-(EK201-EL201)*100</f>
        <v>-1.4045545447057217</v>
      </c>
      <c r="EN201" s="14">
        <f ca="1">$AC201-$AH201-FH201</f>
        <v>-9698.7553240838679</v>
      </c>
      <c r="EO201" s="15">
        <f ca="1">_xll.DBRW($B$3,$R$37,$R$38,$R$40,$R$41,$R$42,$Q201,EO$2,EO$4,EO$3)</f>
        <v>18.212519563499505</v>
      </c>
      <c r="EP201" s="15">
        <f ca="1">_xll.DBRW($B$3,$R$37,$R$38,$R$40,$R$41,$R$42,$Q201,EP$2,EP$4,EP$3)</f>
        <v>1</v>
      </c>
      <c r="EQ201" s="15">
        <f ca="1">_xll.DBRW($B$3,$R$37,$R$38,$R$40,$R$41,$R$42,$Q201,EQ$2,EQ$4,EQ$3)</f>
        <v>53.080640053132775</v>
      </c>
      <c r="ER201" s="15">
        <f ca="1">_xll.DBRW($B$3,$R$37,$R$38,$R$40,$R$41,$R$42,$Q201,ER$2,ER$4,ER$3)</f>
        <v>13008.92</v>
      </c>
      <c r="ES201" s="15">
        <f ca="1">_xll.DBRW($B$3,$R$37,$R$38,$R$40,$R$41,$R$42,$Q201,ES$2,ES$4,ES$3)</f>
        <v>13008.92</v>
      </c>
      <c r="ET201" s="15">
        <f ca="1">_xll.DBRW($B$3,$R$37,$R$38,$R$40,$R$41,$R$42,$Q201,ET$2,ET$4,ET$3)</f>
        <v>16.868860017041285</v>
      </c>
      <c r="EU201" s="15">
        <f ca="1">_xll.DBRW($B$3,$R$37,$R$38,$R$40,$R$41,$R$42,$Q201,EU$2,EU$4,EU$3)</f>
        <v>1</v>
      </c>
      <c r="EV201" s="15">
        <f ca="1">_xll.DBRW($B$3,$R$37,$R$38,$R$40,$R$41,$R$42,$Q201,EV$2,EV$4,EV$3)</f>
        <v>51.263025687431053</v>
      </c>
      <c r="EW201" s="15">
        <f ca="1">_xll.DBRW($B$3,$R$37,$R$38,$R$40,$R$41,$R$42,$Q201,EW$2,EW$4,EW$3)</f>
        <v>15139.7</v>
      </c>
      <c r="EX201" s="15">
        <f ca="1">_xll.DBRW($B$3,$R$37,$R$38,$R$40,$R$41,$R$42,$Q201,EX$2,EX$4,EX$3)</f>
        <v>15139.7</v>
      </c>
      <c r="EY201" s="15">
        <f ca="1">EO201-ET201</f>
        <v>1.3436595464582197</v>
      </c>
      <c r="EZ201" s="15">
        <f ca="1">EP201-EU201</f>
        <v>0</v>
      </c>
      <c r="FA201" s="15">
        <f ca="1">EQ201-EV201</f>
        <v>1.8176143657017221</v>
      </c>
      <c r="FB201" s="15">
        <f ca="1">IF(AND(ER201&lt;&gt;0,EW201&lt;&gt;0),-1*EY201*ER201,0)</f>
        <v>-17479.559547111265</v>
      </c>
      <c r="FC201" s="15">
        <f ca="1">IF(AND(ER201&lt;&gt;0,EW201&lt;&gt;0,ES201&lt;&gt;0,EX201&lt;&gt;0),EZ201/EU201*$AC201,)</f>
        <v>0</v>
      </c>
      <c r="FD201" s="15">
        <f ca="1">IF(AND(ES201&lt;&gt;0,EX201&lt;&gt;0),FA201*EK201*ES201,)</f>
        <v>8112.9139524662032</v>
      </c>
      <c r="FE201" s="15">
        <f ca="1">IF(AND(ER201&lt;&gt;0,EW201&lt;&gt;0,ES201&lt;&gt;0,EX201&lt;&gt;0),$AM201-FB201-FC201-FD201-FH201,)</f>
        <v>-332.10972943880915</v>
      </c>
      <c r="FF201" s="15">
        <f ca="1">IF(OR(ER201=0,EW201=0,ES201=0,EX201=0),$AM201-FB201-FC201-FD201-FH201,)</f>
        <v>0</v>
      </c>
      <c r="FG201" s="15">
        <f ca="1">SUM(FB201:FF201)</f>
        <v>-9698.7553240838715</v>
      </c>
      <c r="FH201" s="15">
        <f ca="1">IF($V201&lt;&gt;0,IF($V201&gt;0,$W201/$V201,-$W201/$V201))*$AH201</f>
        <v>28163.02532408377</v>
      </c>
      <c r="FI201" s="15">
        <f ca="1">SUM(FG201:FH201)</f>
        <v>18464.269999999899</v>
      </c>
      <c r="FJ201" s="20"/>
      <c r="FK201" s="85">
        <f ca="1">BL201+CK201+DJ201+EI201+FH201</f>
        <v>67620.378619737108</v>
      </c>
      <c r="FL201" s="21"/>
      <c r="FM201" s="22"/>
      <c r="FN201" s="104">
        <f ca="1">_xll.DBRW($B$3,$R$37,$R$38,$R$40,$R$41,$R$42,$Q201,FN$2,FN$4,FN$3)</f>
        <v>193724.3899999999</v>
      </c>
      <c r="FO201" s="105">
        <f ca="1">IF(U201&lt;&gt;0,FN201/U201,0)</f>
        <v>0.280547826295998</v>
      </c>
      <c r="FP201" s="104">
        <f ca="1">_xll.DBRW($B$3,$R$37,$R$38,$R$40,$R$41,$R$42,$Q201,FP$2,FP$4,FP$3)</f>
        <v>162908.03000000006</v>
      </c>
      <c r="FQ201" s="105">
        <f ca="1">IF(V201&lt;&gt;0,FP201/V201,0)</f>
        <v>0.20990413136810054</v>
      </c>
      <c r="FR201" s="86">
        <f ca="1">FN201-FP201</f>
        <v>30816.359999999841</v>
      </c>
      <c r="FS201" s="103">
        <f ca="1">(FO201-FQ201)*100</f>
        <v>7.064369492789746</v>
      </c>
      <c r="FT201" s="23"/>
      <c r="FV201" s="37"/>
      <c r="FW201" s="37"/>
      <c r="FX201" s="37"/>
      <c r="FY201" s="37"/>
      <c r="FZ201" s="37"/>
      <c r="GA201" s="37"/>
      <c r="GB201" s="37"/>
      <c r="GC201" s="37"/>
      <c r="GD201" s="37"/>
      <c r="GE201" s="37"/>
      <c r="GF201" s="37"/>
      <c r="GG201" s="37"/>
      <c r="GH201" s="37"/>
    </row>
    <row r="202" spans="1:190" ht="15" hidden="1" customHeight="1" x14ac:dyDescent="0.25">
      <c r="A202">
        <f ca="1">IF(ROW()=ROW($A$60),0,1)</f>
        <v>1</v>
      </c>
      <c r="D202" s="30"/>
      <c r="E202" s="30"/>
      <c r="F202" s="30">
        <f ca="1">IF(A202&lt;&gt;0,IF((AO202+BN202+CM202+DL202+EK202)&lt;&gt;0,ROUND((1-(AO202+BN202+CM202+DL202+EK202))-FO202,5),"VERIF. ELIGIBILITE PMM"),"CHECK "&amp;D187)</f>
        <v>0</v>
      </c>
      <c r="G202" s="30"/>
      <c r="H202" s="30"/>
      <c r="I202" s="30"/>
      <c r="J202" s="30">
        <f ca="1">IF(A202&lt;&gt;0,IF((AP202+BO202+CN202+DM202+EL202)&lt;&gt;0,ROUND((1-(AP202+BO202+CN202+DM202+EL202))-FQ202,5),"VERIF. ELIGIBILITE PMM"),"CHECK "&amp;D188)</f>
        <v>0</v>
      </c>
      <c r="K202" s="30">
        <f ca="1">IF(A202&lt;&gt;0,ROUND(W202+AR202+BQ202+CP202+DO202+EN202+FK202-FR202,5),"CHECK ")</f>
        <v>0</v>
      </c>
      <c r="L202" s="4"/>
      <c r="M202" s="9"/>
      <c r="N202" s="10"/>
      <c r="O202" s="9"/>
      <c r="P202" s="11"/>
      <c r="Q202" s="130" t="s">
        <v>133</v>
      </c>
      <c r="R202" s="130"/>
      <c r="S202" s="12"/>
      <c r="T202" s="13"/>
      <c r="U202" s="84">
        <f ca="1">_xll.DBRW($B$3,$R$37,$R$38,$R$40,$R$41,$R$42,$Q202,U$2,U$4,U$3)</f>
        <v>12641050.82</v>
      </c>
      <c r="V202" s="84">
        <f ca="1">_xll.DBRW($B$3,$R$37,$R$38,$R$40,$R$41,$R$42,$Q202,V$2,V$4,V$3)</f>
        <v>12725866.200000001</v>
      </c>
      <c r="W202" s="85">
        <f ca="1">U202-V202</f>
        <v>-84815.38000000082</v>
      </c>
      <c r="X202" s="106">
        <f ca="1">IF(V202&lt;&gt;0,W202/V202,0)</f>
        <v>-6.6648021177529602E-3</v>
      </c>
      <c r="Y202" s="15">
        <f ca="1">_xll.DBRW($B$3,$R$37,$R$38,$R$40,$R$41,$R$42,$Q202,Y$2,Y$4,Y$3)</f>
        <v>-5903767.790000001</v>
      </c>
      <c r="Z202" s="15">
        <f ca="1">_xll.DBRW($B$3,$R$37,$R$38,$R$40,$R$41,$R$42,$Q202,Z$2,Z$4,Z$3)</f>
        <v>-1324752.5199999996</v>
      </c>
      <c r="AA202" s="15">
        <f ca="1">_xll.DBRW($B$3,$R$37,$R$38,$R$40,$R$41,$R$42,$Q202,AA$2,AA$4,AA$3)</f>
        <v>-774248.43</v>
      </c>
      <c r="AB202" s="15">
        <f ca="1">_xll.DBRW($B$3,$R$37,$R$38,$R$40,$R$41,$R$42,$Q202,AB$2,AB$4,AB$3)</f>
        <v>-1194447.6200000001</v>
      </c>
      <c r="AC202" s="15">
        <f ca="1">_xll.DBRW($B$3,$R$37,$R$38,$R$40,$R$41,$R$42,$Q202,AC$2,AC$4,AC$3)</f>
        <v>-2184050.959999999</v>
      </c>
      <c r="AD202" s="15">
        <f ca="1">_xll.DBRW($B$3,$R$37,$R$38,$R$40,$R$41,$R$42,$Q202,AD$2,AD$4,AD$3)</f>
        <v>-5754095.1920000026</v>
      </c>
      <c r="AE202" s="15">
        <f ca="1">_xll.DBRW($B$3,$R$37,$R$38,$R$40,$R$41,$R$42,$Q202,AE$2,AE$4,AE$3)</f>
        <v>-831153.07333333371</v>
      </c>
      <c r="AF202" s="15">
        <f ca="1">_xll.DBRW($B$3,$R$37,$R$38,$R$40,$R$41,$R$42,$Q202,AF$2,AF$4,AF$3)</f>
        <v>-879387.4764820002</v>
      </c>
      <c r="AG202" s="15">
        <f ca="1">_xll.DBRW($B$3,$R$37,$R$38,$R$40,$R$41,$R$42,$Q202,AG$2,AG$4,AG$3)</f>
        <v>-1583119.38</v>
      </c>
      <c r="AH202" s="15">
        <f ca="1">_xll.DBRW($B$3,$R$37,$R$38,$R$40,$R$41,$R$42,$Q202,AH$2,AH$4,AH$3)</f>
        <v>-1884508.0900000003</v>
      </c>
      <c r="AI202" s="15">
        <f ca="1">Y202-AD202</f>
        <v>-149672.59799999837</v>
      </c>
      <c r="AJ202" s="15">
        <f ca="1">Z202-AE202</f>
        <v>-493599.44666666584</v>
      </c>
      <c r="AK202" s="15">
        <f ca="1">AA202-AF202</f>
        <v>105139.04648200015</v>
      </c>
      <c r="AL202" s="15">
        <f ca="1">AB202-AG202</f>
        <v>388671.75999999978</v>
      </c>
      <c r="AM202" s="15">
        <f ca="1">AC202-AH202</f>
        <v>-299542.86999999871</v>
      </c>
      <c r="AN202" s="20"/>
      <c r="AO202" s="16">
        <f ca="1">_xll.DBRW($B$3,$R$37,$R$38,$R$40,$R$41,$R$42,$Q202,AO$2,AO$4,AO$3)</f>
        <v>0.46703141013082322</v>
      </c>
      <c r="AP202" s="16">
        <f ca="1">_xll.DBRW($B$3,$R$37,$R$38,$R$40,$R$41,$R$42,$Q202,AP$2,AP$4,AP$3)</f>
        <v>0.45215744858294982</v>
      </c>
      <c r="AQ202" s="17">
        <f ca="1">-(AO202-AP202)*100</f>
        <v>-1.4873961547873404</v>
      </c>
      <c r="AR202" s="14">
        <f ca="1">$Y202-$AD202-BL202</f>
        <v>-188022.50382139211</v>
      </c>
      <c r="AS202" s="18">
        <f ca="1">_xll.DBRW($B$3,$R$37,$R$38,$R$40,$R$41,$R$42,$Q202,AS$2,AS$4,AS$3)</f>
        <v>35.576059804841009</v>
      </c>
      <c r="AT202" s="19">
        <f ca="1">_xll.DBRW($B$3,$R$37,$R$38,$R$40,$R$41,$R$42,$Q202,AT$2,AT$4,AT$3)</f>
        <v>8.6367434225591941E-2</v>
      </c>
      <c r="AU202" s="18">
        <f ca="1">_xll.DBRW($B$3,$R$37,$R$38,$R$40,$R$41,$R$42,$Q202,AU$2,AU$4,AU$3)</f>
        <v>6.5790286018228228</v>
      </c>
      <c r="AV202" s="15">
        <f ca="1">_xll.DBRW($B$3,$R$37,$R$38,$R$40,$R$41,$R$42,$Q202,AV$2,AV$4,AV$3)</f>
        <v>165947.76999999996</v>
      </c>
      <c r="AW202" s="15">
        <f ca="1">_xll.DBRW($B$3,$R$37,$R$38,$R$40,$R$41,$R$42,$Q202,AW$2,AW$4,AW$3)</f>
        <v>1921416</v>
      </c>
      <c r="AX202" s="18">
        <f ca="1">_xll.DBRW($B$3,$R$37,$R$38,$R$40,$R$41,$R$42,$Q202,AX$2,AX$4,AX$3)</f>
        <v>31.824600086324327</v>
      </c>
      <c r="AY202" s="19">
        <f ca="1">_xll.DBRW($B$3,$R$37,$R$38,$R$40,$R$41,$R$42,$Q202,AY$2,AY$4,AY$3)</f>
        <v>8.3204682119415563E-2</v>
      </c>
      <c r="AZ202" s="18">
        <f ca="1">_xll.DBRW($B$3,$R$37,$R$38,$R$40,$R$41,$R$42,$Q202,AZ$2,AZ$4,AZ$3)</f>
        <v>5.8562691868922379</v>
      </c>
      <c r="BA202" s="15">
        <f ca="1">_xll.DBRW($B$3,$R$37,$R$38,$R$40,$R$41,$R$42,$Q202,BA$2,BA$4,BA$3)</f>
        <v>180806.51999999996</v>
      </c>
      <c r="BB202" s="15">
        <f ca="1">_xll.DBRW($B$3,$R$37,$R$38,$R$40,$R$41,$R$42,$Q202,BB$2,BB$4,BB$3)</f>
        <v>2173033</v>
      </c>
      <c r="BC202" s="18">
        <f ca="1">AS202-AX202</f>
        <v>3.7514597185166814</v>
      </c>
      <c r="BD202" s="18">
        <f ca="1">AT202-AY202</f>
        <v>3.162752106176378E-3</v>
      </c>
      <c r="BE202" s="18">
        <f ca="1">AU202-AZ202</f>
        <v>0.72275941493058493</v>
      </c>
      <c r="BF202" s="15">
        <f ca="1">IF(AND(AV202&lt;&gt;0,BA202&lt;&gt;0),-1*BC202*AV202,0)</f>
        <v>-622546.37453267083</v>
      </c>
      <c r="BG202" s="15">
        <f ca="1">IF(AND(AV202&lt;&gt;0,BA202&lt;&gt;0,AW202&lt;&gt;0,BB202&lt;&gt;0),BD202/AY202*$Y202,)</f>
        <v>-224412.29912278784</v>
      </c>
      <c r="BH202" s="15">
        <f ca="1">IF(AND(AW202&lt;&gt;0,BB202&lt;&gt;0),BE202*AO202*AW202,)</f>
        <v>648576.56229130726</v>
      </c>
      <c r="BI202" s="15">
        <f ca="1">IF(AND(AV202&lt;&gt;0,BA202&lt;&gt;0,AW202&lt;&gt;0,BB202&lt;&gt;0),$AI202-BF202-BG202-BH202-BL202,)</f>
        <v>10359.607542759353</v>
      </c>
      <c r="BJ202" s="15">
        <f ca="1">IF(OR(AV202=0,BA202=0,AW202=0,BB202=0),$AI202-BF202-BG202-BH202-BL202,)</f>
        <v>0</v>
      </c>
      <c r="BK202" s="15">
        <f ca="1">SUM(BF202:BJ202)</f>
        <v>-188022.50382139211</v>
      </c>
      <c r="BL202" s="15">
        <f ca="1">IF($V202&lt;&gt;0,IF($V202&gt;0,$W202/$V202,-$W202/$V202))*$AD202</f>
        <v>38349.905821393746</v>
      </c>
      <c r="BM202" s="15">
        <f ca="1">SUM(BK202:BL202)</f>
        <v>-149672.59799999837</v>
      </c>
      <c r="BN202" s="16">
        <f ca="1">_xll.DBRW($B$3,$R$37,$R$38,$R$40,$R$41,$R$42,$Q202,BN$2,BN$4,BN$3)</f>
        <v>0.10479765795293276</v>
      </c>
      <c r="BO202" s="16">
        <f ca="1">_xll.DBRW($B$3,$R$37,$R$38,$R$40,$R$41,$R$42,$Q202,BO$2,BO$4,BO$3)</f>
        <v>6.5312102160349078E-2</v>
      </c>
      <c r="BP202" s="17">
        <f ca="1">-(BN202-BO202)*100</f>
        <v>-3.9485555792583686</v>
      </c>
      <c r="BQ202" s="14">
        <f ca="1">$Z202-$AE202-CK202</f>
        <v>-499138.91742999473</v>
      </c>
      <c r="BR202" s="15">
        <f ca="1">_xll.DBRW($B$3,$R$37,$R$38,$R$40,$R$41,$R$42,$Q202,BR$2,BR$4,BR$3)</f>
        <v>0.68946678907638959</v>
      </c>
      <c r="BS202" s="15">
        <f ca="1">_xll.DBRW($B$3,$R$37,$R$38,$R$40,$R$41,$R$42,$Q202,BS$2,BS$4,BS$3)</f>
        <v>1</v>
      </c>
      <c r="BT202" s="15">
        <f ca="1">_xll.DBRW($B$3,$R$37,$R$38,$R$40,$R$41,$R$42,$Q202,BT$2,BT$4,BT$3)</f>
        <v>6.5790286018228228</v>
      </c>
      <c r="BU202" s="15">
        <f ca="1">_xll.DBRW($B$3,$R$37,$R$38,$R$40,$R$41,$R$42,$Q202,BU$2,BU$4,BU$3)</f>
        <v>1921416</v>
      </c>
      <c r="BV202" s="15">
        <f ca="1">_xll.DBRW($B$3,$R$37,$R$38,$R$40,$R$41,$R$42,$Q202,BV$2,BV$4,BV$3)</f>
        <v>1921416</v>
      </c>
      <c r="BW202" s="15">
        <f ca="1">_xll.DBRW($B$3,$R$37,$R$38,$R$40,$R$41,$R$42,$Q202,BW$2,BW$4,BW$3)</f>
        <v>0.38248525141281026</v>
      </c>
      <c r="BX202" s="15">
        <f ca="1">_xll.DBRW($B$3,$R$37,$R$38,$R$40,$R$41,$R$42,$Q202,BX$2,BX$4,BX$3)</f>
        <v>1</v>
      </c>
      <c r="BY202" s="15">
        <f ca="1">_xll.DBRW($B$3,$R$37,$R$38,$R$40,$R$41,$R$42,$Q202,BY$2,BY$4,BY$3)</f>
        <v>5.8562691868922379</v>
      </c>
      <c r="BZ202" s="15">
        <f ca="1">_xll.DBRW($B$3,$R$37,$R$38,$R$40,$R$41,$R$42,$Q202,BZ$2,BZ$4,BZ$3)</f>
        <v>2173033</v>
      </c>
      <c r="CA202" s="15">
        <f ca="1">_xll.DBRW($B$3,$R$37,$R$38,$R$40,$R$41,$R$42,$Q202,CA$2,CA$4,CA$3)</f>
        <v>2173033</v>
      </c>
      <c r="CB202" s="15">
        <f ca="1">BR202-BW202</f>
        <v>0.30698153766357933</v>
      </c>
      <c r="CC202" s="15">
        <f ca="1">BS202-BX202</f>
        <v>0</v>
      </c>
      <c r="CD202" s="15">
        <f ca="1">BT202-BY202</f>
        <v>0.72275941493058493</v>
      </c>
      <c r="CE202" s="15">
        <f ca="1">IF(AND(BU202&lt;&gt;0,BZ202&lt;&gt;0),-1*CB202*BU202,0)</f>
        <v>-589839.23817140399</v>
      </c>
      <c r="CF202" s="15">
        <f ca="1">IF(AND(BU202&lt;&gt;0,BZ202&lt;&gt;0,BV202&lt;&gt;0,CA202&lt;&gt;0),CC202/BX202*$Z202,)</f>
        <v>0</v>
      </c>
      <c r="CG202" s="15">
        <f ca="1">IF(AND(BV202&lt;&gt;0,CA202&lt;&gt;0),CD202*BN202*BV202,)</f>
        <v>145534.76116789249</v>
      </c>
      <c r="CH202" s="15">
        <f ca="1">IF(AND(BU202&lt;&gt;0,BZ202&lt;&gt;0,BV202&lt;&gt;0,CA202&lt;&gt;0),$AJ202-CE202-CF202-CG202-CK202,)</f>
        <v>-54834.440426483219</v>
      </c>
      <c r="CI202" s="15">
        <f ca="1">IF(OR(BU202=0,BZ202=0,BV202=0,CA202=0),$AJ202-CE202-CF202-CG202-CK202,)</f>
        <v>0</v>
      </c>
      <c r="CJ202" s="15">
        <f ca="1">SUM(CE202:CI202)</f>
        <v>-499138.91742999473</v>
      </c>
      <c r="CK202" s="15">
        <f ca="1">IF($V202&lt;&gt;0,IF($V202&gt;0,$W202/$V202,-$W202/$V202))*$AE202</f>
        <v>5539.4707633288835</v>
      </c>
      <c r="CL202" s="15">
        <f ca="1">SUM(CJ202:CK202)</f>
        <v>-493599.44666666584</v>
      </c>
      <c r="CM202" s="16">
        <f ca="1">_xll.DBRW($B$3,$R$37,$R$38,$R$40,$R$41,$R$42,$Q202,CM$2,CM$4,CM$3)</f>
        <v>6.1248739604386787E-2</v>
      </c>
      <c r="CN202" s="16">
        <f ca="1">_xll.DBRW($B$3,$R$37,$R$38,$R$40,$R$41,$R$42,$Q202,CN$2,CN$4,CN$3)</f>
        <v>6.910236699502624E-2</v>
      </c>
      <c r="CO202" s="17">
        <f ca="1">-(CM202-CN202)*100</f>
        <v>0.78536273906394527</v>
      </c>
      <c r="CP202" s="14">
        <f ca="1">$AA202-$AF202-DJ202</f>
        <v>99278.102966417486</v>
      </c>
      <c r="CQ202" s="15">
        <f ca="1">_xll.DBRW($B$3,$R$37,$R$38,$R$40,$R$41,$R$42,$Q202,CQ$2,CQ$4,CQ$3)</f>
        <v>0.93072800688565827</v>
      </c>
      <c r="CR202" s="15">
        <f ca="1">_xll.DBRW($B$3,$R$37,$R$38,$R$40,$R$41,$R$42,$Q202,CR$2,CR$4,CR$3)</f>
        <v>0.43294840888178304</v>
      </c>
      <c r="CS202" s="15">
        <f ca="1">_xll.DBRW($B$3,$R$37,$R$38,$R$40,$R$41,$R$42,$Q202,CS$2,CS$4,CS$3)</f>
        <v>6.5790286018228228</v>
      </c>
      <c r="CT202" s="15">
        <f ca="1">_xll.DBRW($B$3,$R$37,$R$38,$R$40,$R$41,$R$42,$Q202,CT$2,CT$4,CT$3)</f>
        <v>831874</v>
      </c>
      <c r="CU202" s="15">
        <f ca="1">_xll.DBRW($B$3,$R$37,$R$38,$R$40,$R$41,$R$42,$Q202,CU$2,CU$4,CU$3)</f>
        <v>1921416</v>
      </c>
      <c r="CV202" s="15">
        <f ca="1">_xll.DBRW($B$3,$R$37,$R$38,$R$40,$R$41,$R$42,$Q202,CV$2,CV$4,CV$3)</f>
        <v>0.9626586217028118</v>
      </c>
      <c r="CW202" s="15">
        <f ca="1">_xll.DBRW($B$3,$R$37,$R$38,$R$40,$R$41,$R$42,$Q202,CW$2,CW$4,CW$3)</f>
        <v>0.42037961687650394</v>
      </c>
      <c r="CX202" s="15">
        <f ca="1">_xll.DBRW($B$3,$R$37,$R$38,$R$40,$R$41,$R$42,$Q202,CX$2,CX$4,CX$3)</f>
        <v>5.8562691868922379</v>
      </c>
      <c r="CY202" s="15">
        <f ca="1">_xll.DBRW($B$3,$R$37,$R$38,$R$40,$R$41,$R$42,$Q202,CY$2,CY$4,CY$3)</f>
        <v>913498.78</v>
      </c>
      <c r="CZ202" s="15">
        <f ca="1">_xll.DBRW($B$3,$R$37,$R$38,$R$40,$R$41,$R$42,$Q202,CZ$2,CZ$4,CZ$3)</f>
        <v>2173033</v>
      </c>
      <c r="DA202" s="15">
        <f ca="1">CQ202-CV202</f>
        <v>-3.1930614817153535E-2</v>
      </c>
      <c r="DB202" s="15">
        <f ca="1">CR202-CW202</f>
        <v>1.2568792005279106E-2</v>
      </c>
      <c r="DC202" s="15">
        <f ca="1">CS202-CX202</f>
        <v>0.72275941493058493</v>
      </c>
      <c r="DD202" s="15">
        <f ca="1">IF(AND(CT202&lt;&gt;0,CY202&lt;&gt;0),-1*DA202*CT202,0)</f>
        <v>26562.24827040478</v>
      </c>
      <c r="DE202" s="15">
        <f ca="1">IF(AND(CT202&lt;&gt;0,CY202&lt;&gt;0,CU202&lt;&gt;0,CZ202&lt;&gt;0),DB202/CW202*$AA202,)</f>
        <v>-23148.999348231271</v>
      </c>
      <c r="DF202" s="15">
        <f ca="1">IF(AND(CU202&lt;&gt;0,CZ202&lt;&gt;0),DC202*CM202*CU202,)</f>
        <v>85057.4417814021</v>
      </c>
      <c r="DG202" s="15">
        <f ca="1">IF(AND(CT202&lt;&gt;0,CY202&lt;&gt;0,CU202&lt;&gt;0,CZ202&lt;&gt;0),$AK202-DD202-DE202-DF202-DJ202,)</f>
        <v>10807.412262841868</v>
      </c>
      <c r="DH202" s="15">
        <f ca="1">IF(OR(CT202=0,CY202=0,CU202=0,CZ202=0),$AK202-DD202-DE202-DF202-DJ202,)</f>
        <v>0</v>
      </c>
      <c r="DI202" s="15">
        <f ca="1">SUM(DD202:DH202)</f>
        <v>99278.102966417486</v>
      </c>
      <c r="DJ202" s="15">
        <f ca="1">IF($V202&lt;&gt;0,IF($V202&gt;0,$W202/$V202,-$W202/$V202))*$AF202</f>
        <v>5860.9435155826668</v>
      </c>
      <c r="DK202" s="15">
        <f ca="1">SUM(DI202:DJ202)</f>
        <v>105139.04648200015</v>
      </c>
      <c r="DL202" s="16">
        <f ca="1">_xll.DBRW($B$3,$R$37,$R$38,$R$40,$R$41,$R$42,$Q202,DL$2,DL$4,DL$3)</f>
        <v>9.4489582947503731E-2</v>
      </c>
      <c r="DM202" s="16">
        <f ca="1">_xll.DBRW($B$3,$R$37,$R$38,$R$40,$R$41,$R$42,$Q202,DM$2,DM$4,DM$3)</f>
        <v>0.12440169927293435</v>
      </c>
      <c r="DN202" s="17">
        <f ca="1">-(DL202-DM202)*100</f>
        <v>2.9912116325430613</v>
      </c>
      <c r="DO202" s="14">
        <f ca="1">$AB202-$AG202-EI202</f>
        <v>378120.58260352002</v>
      </c>
      <c r="DP202" s="15">
        <f ca="1">_xll.DBRW($B$3,$R$37,$R$38,$R$40,$R$41,$R$42,$Q202,DP$2,DP$4,DP$3)</f>
        <v>0.77862786911203274</v>
      </c>
      <c r="DQ202" s="15">
        <f ca="1">_xll.DBRW($B$3,$R$37,$R$38,$R$40,$R$41,$R$42,$Q202,DQ$2,DQ$4,DQ$3)</f>
        <v>0.79839123854490646</v>
      </c>
      <c r="DR202" s="15">
        <f ca="1">_xll.DBRW($B$3,$R$37,$R$38,$R$40,$R$41,$R$42,$Q202,DR$2,DR$4,DR$3)</f>
        <v>6.5790286018228228</v>
      </c>
      <c r="DS202" s="15">
        <f ca="1">_xll.DBRW($B$3,$R$37,$R$38,$R$40,$R$41,$R$42,$Q202,DS$2,DS$4,DS$3)</f>
        <v>1534041.7</v>
      </c>
      <c r="DT202" s="15">
        <f ca="1">_xll.DBRW($B$3,$R$37,$R$38,$R$40,$R$41,$R$42,$Q202,DT$2,DT$4,DT$3)</f>
        <v>1921416</v>
      </c>
      <c r="DU202" s="15">
        <f ca="1">_xll.DBRW($B$3,$R$37,$R$38,$R$40,$R$41,$R$42,$Q202,DU$2,DU$4,DU$3)</f>
        <v>0.87995527460704215</v>
      </c>
      <c r="DV202" s="15">
        <f ca="1">_xll.DBRW($B$3,$R$37,$R$38,$R$40,$R$41,$R$42,$Q202,DV$2,DV$4,DV$3)</f>
        <v>0.82791689449723049</v>
      </c>
      <c r="DW202" s="15">
        <f ca="1">_xll.DBRW($B$3,$R$37,$R$38,$R$40,$R$41,$R$42,$Q202,DW$2,DW$4,DW$3)</f>
        <v>5.8562691868922379</v>
      </c>
      <c r="DX202" s="15">
        <f ca="1">_xll.DBRW($B$3,$R$37,$R$38,$R$40,$R$41,$R$42,$Q202,DX$2,DX$4,DX$3)</f>
        <v>1799090.7330000002</v>
      </c>
      <c r="DY202" s="15">
        <f ca="1">_xll.DBRW($B$3,$R$37,$R$38,$R$40,$R$41,$R$42,$Q202,DY$2,DY$4,DY$3)</f>
        <v>2173033</v>
      </c>
      <c r="DZ202" s="15">
        <f ca="1">DP202-DU202</f>
        <v>-0.1013274054950094</v>
      </c>
      <c r="EA202" s="15">
        <f ca="1">DQ202-DV202</f>
        <v>-2.9525655952324037E-2</v>
      </c>
      <c r="EB202" s="15">
        <f ca="1">DR202-DW202</f>
        <v>0.72275941493058493</v>
      </c>
      <c r="EC202" s="15">
        <f ca="1">IF(AND(DS202&lt;&gt;0,DX202&lt;&gt;0),-1*DZ202*DS202,0)</f>
        <v>155440.46538215358</v>
      </c>
      <c r="ED202" s="15">
        <f ca="1">IF(AND(DS202&lt;&gt;0,DX202&lt;&gt;0,DT202&lt;&gt;0,DY202&lt;&gt;0),EA202/DV202*$AB202,)</f>
        <v>42597.088808785331</v>
      </c>
      <c r="EE202" s="15">
        <f ca="1">IF(AND(DT202&lt;&gt;0,DY202&lt;&gt;0),EB202*DL202*DT202,)</f>
        <v>131219.71574302617</v>
      </c>
      <c r="EF202" s="15">
        <f ca="1">IF(AND(DS202&lt;&gt;0,DX202&lt;&gt;0,DT202&lt;&gt;0,DY202&lt;&gt;0),$AL202-EC202-ED202-EE202-EI202,)</f>
        <v>48863.312669554936</v>
      </c>
      <c r="EG202" s="15">
        <f ca="1">IF(OR(DS202=0,DX202=0,DT202=0,DY202=0),$AL202-EC202-ED202-EE202-EI202,)</f>
        <v>0</v>
      </c>
      <c r="EH202" s="15">
        <f ca="1">SUM(EC202:EG202)</f>
        <v>378120.58260352002</v>
      </c>
      <c r="EI202" s="15">
        <f ca="1">IF($V202&lt;&gt;0,IF($V202&gt;0,$W202/$V202,-$W202/$V202))*$AG202</f>
        <v>10551.177396479752</v>
      </c>
      <c r="EJ202" s="15">
        <f ca="1">SUM(EH202:EI202)</f>
        <v>388671.75999999978</v>
      </c>
      <c r="EK202" s="16">
        <f ca="1">_xll.DBRW($B$3,$R$37,$R$38,$R$40,$R$41,$R$42,$Q202,EK$2,EK$4,EK$3)</f>
        <v>0.17277447825338302</v>
      </c>
      <c r="EL202" s="16">
        <f ca="1">_xll.DBRW($B$3,$R$37,$R$38,$R$40,$R$41,$R$42,$Q202,EL$2,EL$4,EL$3)</f>
        <v>0.14808485806647878</v>
      </c>
      <c r="EM202" s="17">
        <f ca="1">-(EK202-EL202)*100</f>
        <v>-2.4689620186904238</v>
      </c>
      <c r="EN202" s="14">
        <f ca="1">$AC202-$AH202-FH202</f>
        <v>-312102.74350915331</v>
      </c>
      <c r="EO202" s="15">
        <f ca="1">_xll.DBRW($B$3,$R$37,$R$38,$R$40,$R$41,$R$42,$Q202,EO$2,EO$4,EO$3)</f>
        <v>1.1366882340940221</v>
      </c>
      <c r="EP202" s="15">
        <f ca="1">_xll.DBRW($B$3,$R$37,$R$38,$R$40,$R$41,$R$42,$Q202,EP$2,EP$4,EP$3)</f>
        <v>1</v>
      </c>
      <c r="EQ202" s="15">
        <f ca="1">_xll.DBRW($B$3,$R$37,$R$38,$R$40,$R$41,$R$42,$Q202,EQ$2,EQ$4,EQ$3)</f>
        <v>6.5790286018228228</v>
      </c>
      <c r="ER202" s="15">
        <f ca="1">_xll.DBRW($B$3,$R$37,$R$38,$R$40,$R$41,$R$42,$Q202,ER$2,ER$4,ER$3)</f>
        <v>1921416</v>
      </c>
      <c r="ES202" s="15">
        <f ca="1">_xll.DBRW($B$3,$R$37,$R$38,$R$40,$R$41,$R$42,$Q202,ES$2,ES$4,ES$3)</f>
        <v>1921416</v>
      </c>
      <c r="ET202" s="15">
        <f ca="1">_xll.DBRW($B$3,$R$37,$R$38,$R$40,$R$41,$R$42,$Q202,ET$2,ET$4,ET$3)</f>
        <v>0.86722479134003017</v>
      </c>
      <c r="EU202" s="15">
        <f ca="1">_xll.DBRW($B$3,$R$37,$R$38,$R$40,$R$41,$R$42,$Q202,EU$2,EU$4,EU$3)</f>
        <v>1</v>
      </c>
      <c r="EV202" s="15">
        <f ca="1">_xll.DBRW($B$3,$R$37,$R$38,$R$40,$R$41,$R$42,$Q202,EV$2,EV$4,EV$3)</f>
        <v>5.8562691868922379</v>
      </c>
      <c r="EW202" s="15">
        <f ca="1">_xll.DBRW($B$3,$R$37,$R$38,$R$40,$R$41,$R$42,$Q202,EW$2,EW$4,EW$3)</f>
        <v>2173033</v>
      </c>
      <c r="EX202" s="15">
        <f ca="1">_xll.DBRW($B$3,$R$37,$R$38,$R$40,$R$41,$R$42,$Q202,EX$2,EX$4,EX$3)</f>
        <v>2173033</v>
      </c>
      <c r="EY202" s="15">
        <f ca="1">EO202-ET202</f>
        <v>0.26946344275399192</v>
      </c>
      <c r="EZ202" s="15">
        <f ca="1">EP202-EU202</f>
        <v>0</v>
      </c>
      <c r="FA202" s="15">
        <f ca="1">EQ202-EV202</f>
        <v>0.72275941493058493</v>
      </c>
      <c r="FB202" s="15">
        <f ca="1">IF(AND(ER202&lt;&gt;0,EW202&lt;&gt;0),-1*EY202*ER202,0)</f>
        <v>-517751.37032260414</v>
      </c>
      <c r="FC202" s="15">
        <f ca="1">IF(AND(ER202&lt;&gt;0,EW202&lt;&gt;0,ES202&lt;&gt;0,EX202&lt;&gt;0),EZ202/EU202*$AC202,)</f>
        <v>0</v>
      </c>
      <c r="FD202" s="15">
        <f ca="1">IF(AND(ES202&lt;&gt;0,EX202&lt;&gt;0),FA202*EK202*ES202,)</f>
        <v>239935.63329255357</v>
      </c>
      <c r="FE202" s="15">
        <f ca="1">IF(AND(ER202&lt;&gt;0,EW202&lt;&gt;0,ES202&lt;&gt;0,EX202&lt;&gt;0),$AM202-FB202-FC202-FD202-FH202,)</f>
        <v>-34287.006479102733</v>
      </c>
      <c r="FF202" s="15">
        <f ca="1">IF(OR(ER202=0,EW202=0,ES202=0,EX202=0),$AM202-FB202-FC202-FD202-FH202,)</f>
        <v>0</v>
      </c>
      <c r="FG202" s="15">
        <f ca="1">SUM(FB202:FF202)</f>
        <v>-312102.74350915331</v>
      </c>
      <c r="FH202" s="15">
        <f ca="1">IF($V202&lt;&gt;0,IF($V202&gt;0,$W202/$V202,-$W202/$V202))*$AH202</f>
        <v>12559.873509154588</v>
      </c>
      <c r="FI202" s="15">
        <f ca="1">SUM(FG202:FH202)</f>
        <v>-299542.86999999871</v>
      </c>
      <c r="FJ202" s="20"/>
      <c r="FK202" s="85">
        <f ca="1">BL202+CK202+DJ202+EI202+FH202</f>
        <v>72861.37100593964</v>
      </c>
      <c r="FL202" s="21"/>
      <c r="FM202" s="22"/>
      <c r="FN202" s="104">
        <f ca="1">_xll.DBRW($B$3,$R$37,$R$38,$R$40,$R$41,$R$42,$Q202,FN$2,FN$4,FN$3)</f>
        <v>1259783.5000000016</v>
      </c>
      <c r="FO202" s="105">
        <f ca="1">IF(U202&lt;&gt;0,FN202/U202,0)</f>
        <v>9.9658131110970535E-2</v>
      </c>
      <c r="FP202" s="104">
        <f ca="1">_xll.DBRW($B$3,$R$37,$R$38,$R$40,$R$41,$R$42,$Q202,FP$2,FP$4,FP$3)</f>
        <v>1793602.9881846663</v>
      </c>
      <c r="FQ202" s="105">
        <f ca="1">IF(V202&lt;&gt;0,FP202/V202,0)</f>
        <v>0.14094152492226156</v>
      </c>
      <c r="FR202" s="86">
        <f ca="1">FN202-FP202</f>
        <v>-533819.48818466463</v>
      </c>
      <c r="FS202" s="103">
        <f ca="1">(FO202-FQ202)*100</f>
        <v>-4.128339381129102</v>
      </c>
      <c r="FT202" s="23"/>
      <c r="FV202" s="37"/>
      <c r="FW202" s="37"/>
      <c r="FX202" s="37"/>
      <c r="FY202" s="37"/>
      <c r="FZ202" s="37"/>
      <c r="GA202" s="37"/>
      <c r="GB202" s="37"/>
      <c r="GC202" s="37"/>
      <c r="GD202" s="37"/>
      <c r="GE202" s="37"/>
      <c r="GF202" s="37"/>
      <c r="GG202" s="37"/>
      <c r="GH202" s="37"/>
    </row>
    <row r="203" spans="1:190" ht="15" hidden="1" customHeight="1" x14ac:dyDescent="0.25">
      <c r="A203">
        <f ca="1">IF(ROW()=ROW($A$60),0,1)</f>
        <v>1</v>
      </c>
      <c r="D203" s="30"/>
      <c r="E203" s="30"/>
      <c r="F203" s="30">
        <f ca="1">IF(A203&lt;&gt;0,IF((AO203+BN203+CM203+DL203+EK203)&lt;&gt;0,ROUND((1-(AO203+BN203+CM203+DL203+EK203))-FO203,5),"VERIF. ELIGIBILITE PMM"),"CHECK "&amp;D188)</f>
        <v>0</v>
      </c>
      <c r="G203" s="30"/>
      <c r="H203" s="30"/>
      <c r="I203" s="30"/>
      <c r="J203" s="30">
        <f ca="1">IF(A203&lt;&gt;0,IF((AP203+BO203+CN203+DM203+EL203)&lt;&gt;0,ROUND((1-(AP203+BO203+CN203+DM203+EL203))-FQ203,5),"VERIF. ELIGIBILITE PMM"),"CHECK "&amp;D189)</f>
        <v>0</v>
      </c>
      <c r="K203" s="30">
        <f ca="1">IF(A203&lt;&gt;0,ROUND(W203+AR203+BQ203+CP203+DO203+EN203+FK203-FR203,5),"CHECK ")</f>
        <v>0</v>
      </c>
      <c r="L203" s="4"/>
      <c r="M203" s="9"/>
      <c r="N203" s="10"/>
      <c r="O203" s="9"/>
      <c r="P203" s="11"/>
      <c r="Q203" s="130" t="s">
        <v>311</v>
      </c>
      <c r="R203" s="130"/>
      <c r="S203" s="12"/>
      <c r="T203" s="13"/>
      <c r="U203" s="84">
        <f ca="1">_xll.DBRW($B$3,$R$37,$R$38,$R$40,$R$41,$R$42,$Q203,U$2,U$4,U$3)</f>
        <v>1113386.8800000001</v>
      </c>
      <c r="V203" s="84">
        <f ca="1">_xll.DBRW($B$3,$R$37,$R$38,$R$40,$R$41,$R$42,$Q203,V$2,V$4,V$3)</f>
        <v>1196475</v>
      </c>
      <c r="W203" s="85">
        <f ca="1">U203-V203</f>
        <v>-83088.119999999879</v>
      </c>
      <c r="X203" s="106">
        <f ca="1">IF(V203&lt;&gt;0,W203/V203,0)</f>
        <v>-6.9444092020309559E-2</v>
      </c>
      <c r="Y203" s="15">
        <f ca="1">_xll.DBRW($B$3,$R$37,$R$38,$R$40,$R$41,$R$42,$Q203,Y$2,Y$4,Y$3)</f>
        <v>-426721.17999999993</v>
      </c>
      <c r="Z203" s="15">
        <f ca="1">_xll.DBRW($B$3,$R$37,$R$38,$R$40,$R$41,$R$42,$Q203,Z$2,Z$4,Z$3)</f>
        <v>-142344.17999999996</v>
      </c>
      <c r="AA203" s="15">
        <f ca="1">_xll.DBRW($B$3,$R$37,$R$38,$R$40,$R$41,$R$42,$Q203,AA$2,AA$4,AA$3)</f>
        <v>-123824.35</v>
      </c>
      <c r="AB203" s="15">
        <f ca="1">_xll.DBRW($B$3,$R$37,$R$38,$R$40,$R$41,$R$42,$Q203,AB$2,AB$4,AB$3)</f>
        <v>-142335.75999999998</v>
      </c>
      <c r="AC203" s="15">
        <f ca="1">_xll.DBRW($B$3,$R$37,$R$38,$R$40,$R$41,$R$42,$Q203,AC$2,AC$4,AC$3)</f>
        <v>-97642.070000000022</v>
      </c>
      <c r="AD203" s="15">
        <f ca="1">_xll.DBRW($B$3,$R$37,$R$38,$R$40,$R$41,$R$42,$Q203,AD$2,AD$4,AD$3)</f>
        <v>-450845</v>
      </c>
      <c r="AE203" s="15">
        <f ca="1">_xll.DBRW($B$3,$R$37,$R$38,$R$40,$R$41,$R$42,$Q203,AE$2,AE$4,AE$3)</f>
        <v>-163786</v>
      </c>
      <c r="AF203" s="15">
        <f ca="1">_xll.DBRW($B$3,$R$37,$R$38,$R$40,$R$41,$R$42,$Q203,AF$2,AF$4,AF$3)</f>
        <v>-164221</v>
      </c>
      <c r="AG203" s="15">
        <f ca="1">_xll.DBRW($B$3,$R$37,$R$38,$R$40,$R$41,$R$42,$Q203,AG$2,AG$4,AG$3)</f>
        <v>-141492</v>
      </c>
      <c r="AH203" s="15">
        <f ca="1">_xll.DBRW($B$3,$R$37,$R$38,$R$40,$R$41,$R$42,$Q203,AH$2,AH$4,AH$3)</f>
        <v>-111646</v>
      </c>
      <c r="AI203" s="15">
        <f ca="1">Y203-AD203</f>
        <v>24123.820000000065</v>
      </c>
      <c r="AJ203" s="15">
        <f ca="1">Z203-AE203</f>
        <v>21441.820000000036</v>
      </c>
      <c r="AK203" s="15">
        <f ca="1">AA203-AF203</f>
        <v>40396.649999999994</v>
      </c>
      <c r="AL203" s="15">
        <f ca="1">AB203-AG203</f>
        <v>-843.75999999998021</v>
      </c>
      <c r="AM203" s="15">
        <f ca="1">AC203-AH203</f>
        <v>14003.929999999978</v>
      </c>
      <c r="AN203" s="20"/>
      <c r="AO203" s="16">
        <f ca="1">_xll.DBRW($B$3,$R$37,$R$38,$R$40,$R$41,$R$42,$Q203,AO$2,AO$4,AO$3)</f>
        <v>0.38326406361102433</v>
      </c>
      <c r="AP203" s="16">
        <f ca="1">_xll.DBRW($B$3,$R$37,$R$38,$R$40,$R$41,$R$42,$Q203,AP$2,AP$4,AP$3)</f>
        <v>0.37681104912346686</v>
      </c>
      <c r="AQ203" s="17">
        <f ca="1">-(AO203-AP203)*100</f>
        <v>-0.64530144875574735</v>
      </c>
      <c r="AR203" s="14">
        <f ca="1">$Y203-$AD203-BL203</f>
        <v>-7184.7016668963988</v>
      </c>
      <c r="AS203" s="18">
        <f ca="1">_xll.DBRW($B$3,$R$37,$R$38,$R$40,$R$41,$R$42,$Q203,AS$2,AS$4,AS$3)</f>
        <v>24.990332904842912</v>
      </c>
      <c r="AT203" s="19">
        <f ca="1">_xll.DBRW($B$3,$R$37,$R$38,$R$40,$R$41,$R$42,$Q203,AT$2,AT$4,AT$3)</f>
        <v>3.7601598713982144E-2</v>
      </c>
      <c r="AU203" s="18">
        <f ca="1">_xll.DBRW($B$3,$R$37,$R$38,$R$40,$R$41,$R$42,$Q203,AU$2,AU$4,AU$3)</f>
        <v>2.4517729649978532</v>
      </c>
      <c r="AV203" s="15">
        <f ca="1">_xll.DBRW($B$3,$R$37,$R$38,$R$40,$R$41,$R$42,$Q203,AV$2,AV$4,AV$3)</f>
        <v>17075.45</v>
      </c>
      <c r="AW203" s="15">
        <f ca="1">_xll.DBRW($B$3,$R$37,$R$38,$R$40,$R$41,$R$42,$Q203,AW$2,AW$4,AW$3)</f>
        <v>454115</v>
      </c>
      <c r="AX203" s="18">
        <f ca="1">_xll.DBRW($B$3,$R$37,$R$38,$R$40,$R$41,$R$42,$Q203,AX$2,AX$4,AX$3)</f>
        <v>25.260111720575306</v>
      </c>
      <c r="AY203" s="19">
        <f ca="1">_xll.DBRW($B$3,$R$37,$R$38,$R$40,$R$41,$R$42,$Q203,AY$2,AY$4,AY$3)</f>
        <v>3.3856826338672583E-2</v>
      </c>
      <c r="AZ203" s="18">
        <f ca="1">_xll.DBRW($B$3,$R$37,$R$38,$R$40,$R$41,$R$42,$Q203,AZ$2,AZ$4,AZ$3)</f>
        <v>2.269644740536152</v>
      </c>
      <c r="BA203" s="15">
        <f ca="1">_xll.DBRW($B$3,$R$37,$R$38,$R$40,$R$41,$R$42,$Q203,BA$2,BA$4,BA$3)</f>
        <v>17848.099999999995</v>
      </c>
      <c r="BB203" s="15">
        <f ca="1">_xll.DBRW($B$3,$R$37,$R$38,$R$40,$R$41,$R$42,$Q203,BB$2,BB$4,BB$3)</f>
        <v>527164</v>
      </c>
      <c r="BC203" s="18">
        <f ca="1">AS203-AX203</f>
        <v>-0.26977881573239415</v>
      </c>
      <c r="BD203" s="18">
        <f ca="1">AT203-AY203</f>
        <v>3.7447723753095616E-3</v>
      </c>
      <c r="BE203" s="18">
        <f ca="1">AU203-AZ203</f>
        <v>0.18212822446170129</v>
      </c>
      <c r="BF203" s="15">
        <f ca="1">IF(AND(AV203&lt;&gt;0,BA203&lt;&gt;0),-1*BC203*AV203,0)</f>
        <v>4606.5946790977096</v>
      </c>
      <c r="BG203" s="15">
        <f ca="1">IF(AND(AV203&lt;&gt;0,BA203&lt;&gt;0,AW203&lt;&gt;0,BB203&lt;&gt;0),BD203/AY203*$Y203,)</f>
        <v>-47197.976291068699</v>
      </c>
      <c r="BH203" s="15">
        <f ca="1">IF(AND(AW203&lt;&gt;0,BB203&lt;&gt;0),BE203*AO203*AW203,)</f>
        <v>31698.681714467017</v>
      </c>
      <c r="BI203" s="15">
        <f ca="1">IF(AND(AV203&lt;&gt;0,BA203&lt;&gt;0,AW203&lt;&gt;0,BB203&lt;&gt;0),$AI203-BF203-BG203-BH203-BL203,)</f>
        <v>3707.9982306075617</v>
      </c>
      <c r="BJ203" s="15">
        <f ca="1">IF(OR(AV203=0,BA203=0,AW203=0,BB203=0),$AI203-BF203-BG203-BH203-BL203,)</f>
        <v>0</v>
      </c>
      <c r="BK203" s="15">
        <f ca="1">SUM(BF203:BJ203)</f>
        <v>-7184.7016668964097</v>
      </c>
      <c r="BL203" s="15">
        <f ca="1">IF($V203&lt;&gt;0,IF($V203&gt;0,$W203/$V203,-$W203/$V203))*$AD203</f>
        <v>31308.521666896464</v>
      </c>
      <c r="BM203" s="15">
        <f ca="1">SUM(BK203:BL203)</f>
        <v>24123.820000000054</v>
      </c>
      <c r="BN203" s="16">
        <f ca="1">_xll.DBRW($B$3,$R$37,$R$38,$R$40,$R$41,$R$42,$Q203,BN$2,BN$4,BN$3)</f>
        <v>0.12784790494387718</v>
      </c>
      <c r="BO203" s="16">
        <f ca="1">_xll.DBRW($B$3,$R$37,$R$38,$R$40,$R$41,$R$42,$Q203,BO$2,BO$4,BO$3)</f>
        <v>0.13689044902735117</v>
      </c>
      <c r="BP203" s="17">
        <f ca="1">-(BN203-BO203)*100</f>
        <v>0.90425440834739912</v>
      </c>
      <c r="BQ203" s="14">
        <f ca="1">$Z203-$AE203-CK203</f>
        <v>10067.849944361615</v>
      </c>
      <c r="BR203" s="15">
        <f ca="1">_xll.DBRW($B$3,$R$37,$R$38,$R$40,$R$41,$R$42,$Q203,BR$2,BR$4,BR$3)</f>
        <v>0.31345403697301344</v>
      </c>
      <c r="BS203" s="15">
        <f ca="1">_xll.DBRW($B$3,$R$37,$R$38,$R$40,$R$41,$R$42,$Q203,BS$2,BS$4,BS$3)</f>
        <v>1</v>
      </c>
      <c r="BT203" s="15">
        <f ca="1">_xll.DBRW($B$3,$R$37,$R$38,$R$40,$R$41,$R$42,$Q203,BT$2,BT$4,BT$3)</f>
        <v>2.4517729649978532</v>
      </c>
      <c r="BU203" s="15">
        <f ca="1">_xll.DBRW($B$3,$R$37,$R$38,$R$40,$R$41,$R$42,$Q203,BU$2,BU$4,BU$3)</f>
        <v>454115</v>
      </c>
      <c r="BV203" s="15">
        <f ca="1">_xll.DBRW($B$3,$R$37,$R$38,$R$40,$R$41,$R$42,$Q203,BV$2,BV$4,BV$3)</f>
        <v>454115</v>
      </c>
      <c r="BW203" s="15">
        <f ca="1">_xll.DBRW($B$3,$R$37,$R$38,$R$40,$R$41,$R$42,$Q203,BW$2,BW$4,BW$3)</f>
        <v>0.31069268766455982</v>
      </c>
      <c r="BX203" s="15">
        <f ca="1">_xll.DBRW($B$3,$R$37,$R$38,$R$40,$R$41,$R$42,$Q203,BX$2,BX$4,BX$3)</f>
        <v>1</v>
      </c>
      <c r="BY203" s="15">
        <f ca="1">_xll.DBRW($B$3,$R$37,$R$38,$R$40,$R$41,$R$42,$Q203,BY$2,BY$4,BY$3)</f>
        <v>2.269644740536152</v>
      </c>
      <c r="BZ203" s="15">
        <f ca="1">_xll.DBRW($B$3,$R$37,$R$38,$R$40,$R$41,$R$42,$Q203,BZ$2,BZ$4,BZ$3)</f>
        <v>527164</v>
      </c>
      <c r="CA203" s="15">
        <f ca="1">_xll.DBRW($B$3,$R$37,$R$38,$R$40,$R$41,$R$42,$Q203,CA$2,CA$4,CA$3)</f>
        <v>527164</v>
      </c>
      <c r="CB203" s="15">
        <f ca="1">BR203-BW203</f>
        <v>2.76134930845362E-3</v>
      </c>
      <c r="CC203" s="15">
        <f ca="1">BS203-BX203</f>
        <v>0</v>
      </c>
      <c r="CD203" s="15">
        <f ca="1">BT203-BY203</f>
        <v>0.18212822446170129</v>
      </c>
      <c r="CE203" s="15">
        <f ca="1">IF(AND(BU203&lt;&gt;0,BZ203&lt;&gt;0),-1*CB203*BU203,0)</f>
        <v>-1253.9701412084157</v>
      </c>
      <c r="CF203" s="15">
        <f ca="1">IF(AND(BU203&lt;&gt;0,BZ203&lt;&gt;0,BV203&lt;&gt;0,CA203&lt;&gt;0),CC203/BX203*$Z203,)</f>
        <v>0</v>
      </c>
      <c r="CG203" s="15">
        <f ca="1">IF(AND(BV203&lt;&gt;0,CA203&lt;&gt;0),CD203*BN203*BV203,)</f>
        <v>10573.936957445614</v>
      </c>
      <c r="CH203" s="15">
        <f ca="1">IF(AND(BU203&lt;&gt;0,BZ203&lt;&gt;0,BV203&lt;&gt;0,CA203&lt;&gt;0),$AJ203-CE203-CF203-CG203-CK203,)</f>
        <v>747.88312812441472</v>
      </c>
      <c r="CI203" s="15">
        <f ca="1">IF(OR(BU203=0,BZ203=0,BV203=0,CA203=0),$AJ203-CE203-CF203-CG203-CK203,)</f>
        <v>0</v>
      </c>
      <c r="CJ203" s="15">
        <f ca="1">SUM(CE203:CI203)</f>
        <v>10067.849944361613</v>
      </c>
      <c r="CK203" s="15">
        <f ca="1">IF($V203&lt;&gt;0,IF($V203&gt;0,$W203/$V203,-$W203/$V203))*$AE203</f>
        <v>11373.970055638421</v>
      </c>
      <c r="CL203" s="15">
        <f ca="1">SUM(CJ203:CK203)</f>
        <v>21441.820000000036</v>
      </c>
      <c r="CM203" s="16">
        <f ca="1">_xll.DBRW($B$3,$R$37,$R$38,$R$40,$R$41,$R$42,$Q203,CM$2,CM$4,CM$3)</f>
        <v>0.11121412711455697</v>
      </c>
      <c r="CN203" s="16">
        <f ca="1">_xll.DBRW($B$3,$R$37,$R$38,$R$40,$R$41,$R$42,$Q203,CN$2,CN$4,CN$3)</f>
        <v>0.1372540170082952</v>
      </c>
      <c r="CO203" s="17">
        <f ca="1">-(CM203-CN203)*100</f>
        <v>2.6039889893738231</v>
      </c>
      <c r="CP203" s="14">
        <f ca="1">$AA203-$AF203-DJ203</f>
        <v>28992.471764332739</v>
      </c>
      <c r="CQ203" s="15">
        <f ca="1">_xll.DBRW($B$3,$R$37,$R$38,$R$40,$R$41,$R$42,$Q203,CQ$2,CQ$4,CQ$3)</f>
        <v>1.0699509198213066</v>
      </c>
      <c r="CR203" s="15">
        <f ca="1">_xll.DBRW($B$3,$R$37,$R$38,$R$40,$R$41,$R$42,$Q203,CR$2,CR$4,CR$3)</f>
        <v>0.25484513834601369</v>
      </c>
      <c r="CS203" s="15">
        <f ca="1">_xll.DBRW($B$3,$R$37,$R$38,$R$40,$R$41,$R$42,$Q203,CS$2,CS$4,CS$3)</f>
        <v>2.4517729649978532</v>
      </c>
      <c r="CT203" s="15">
        <f ca="1">_xll.DBRW($B$3,$R$37,$R$38,$R$40,$R$41,$R$42,$Q203,CT$2,CT$4,CT$3)</f>
        <v>115729</v>
      </c>
      <c r="CU203" s="15">
        <f ca="1">_xll.DBRW($B$3,$R$37,$R$38,$R$40,$R$41,$R$42,$Q203,CU$2,CU$4,CU$3)</f>
        <v>454115</v>
      </c>
      <c r="CV203" s="15">
        <f ca="1">_xll.DBRW($B$3,$R$37,$R$38,$R$40,$R$41,$R$42,$Q203,CV$2,CV$4,CV$3)</f>
        <v>1.2215185297475364</v>
      </c>
      <c r="CW203" s="15">
        <f ca="1">_xll.DBRW($B$3,$R$37,$R$38,$R$40,$R$41,$R$42,$Q203,CW$2,CW$4,CW$3)</f>
        <v>0.25502507758496407</v>
      </c>
      <c r="CX203" s="15">
        <f ca="1">_xll.DBRW($B$3,$R$37,$R$38,$R$40,$R$41,$R$42,$Q203,CX$2,CX$4,CX$3)</f>
        <v>2.269644740536152</v>
      </c>
      <c r="CY203" s="15">
        <f ca="1">_xll.DBRW($B$3,$R$37,$R$38,$R$40,$R$41,$R$42,$Q203,CY$2,CY$4,CY$3)</f>
        <v>134440.04</v>
      </c>
      <c r="CZ203" s="15">
        <f ca="1">_xll.DBRW($B$3,$R$37,$R$38,$R$40,$R$41,$R$42,$Q203,CZ$2,CZ$4,CZ$3)</f>
        <v>527164</v>
      </c>
      <c r="DA203" s="15">
        <f ca="1">CQ203-CV203</f>
        <v>-0.15156760992622975</v>
      </c>
      <c r="DB203" s="15">
        <f ca="1">CR203-CW203</f>
        <v>-1.7993923895037733E-4</v>
      </c>
      <c r="DC203" s="15">
        <f ca="1">CS203-CX203</f>
        <v>0.18212822446170129</v>
      </c>
      <c r="DD203" s="15">
        <f ca="1">IF(AND(CT203&lt;&gt;0,CY203&lt;&gt;0),-1*DA203*CT203,0)</f>
        <v>17540.767929152644</v>
      </c>
      <c r="DE203" s="15">
        <f ca="1">IF(AND(CT203&lt;&gt;0,CY203&lt;&gt;0,CU203&lt;&gt;0,CZ203&lt;&gt;0),DB203/CW203*$AA203,)</f>
        <v>87.367326827308077</v>
      </c>
      <c r="DF203" s="15">
        <f ca="1">IF(AND(CU203&lt;&gt;0,CZ203&lt;&gt;0),DC203*CM203*CU203,)</f>
        <v>9198.2044555434641</v>
      </c>
      <c r="DG203" s="15">
        <f ca="1">IF(AND(CT203&lt;&gt;0,CY203&lt;&gt;0,CU203&lt;&gt;0,CZ203&lt;&gt;0),$AK203-DD203-DE203-DF203-DJ203,)</f>
        <v>2166.132052809322</v>
      </c>
      <c r="DH203" s="15">
        <f ca="1">IF(OR(CT203=0,CY203=0,CU203=0,CZ203=0),$AK203-DD203-DE203-DF203-DJ203,)</f>
        <v>0</v>
      </c>
      <c r="DI203" s="15">
        <f ca="1">SUM(DD203:DH203)</f>
        <v>28992.471764332739</v>
      </c>
      <c r="DJ203" s="15">
        <f ca="1">IF($V203&lt;&gt;0,IF($V203&gt;0,$W203/$V203,-$W203/$V203))*$AF203</f>
        <v>11404.178235667256</v>
      </c>
      <c r="DK203" s="15">
        <f ca="1">SUM(DI203:DJ203)</f>
        <v>40396.649999999994</v>
      </c>
      <c r="DL203" s="16">
        <f ca="1">_xll.DBRW($B$3,$R$37,$R$38,$R$40,$R$41,$R$42,$Q203,DL$2,DL$4,DL$3)</f>
        <v>0.12784034243335074</v>
      </c>
      <c r="DM203" s="16">
        <f ca="1">_xll.DBRW($B$3,$R$37,$R$38,$R$40,$R$41,$R$42,$Q203,DM$2,DM$4,DM$3)</f>
        <v>0.11825738105685452</v>
      </c>
      <c r="DN203" s="17">
        <f ca="1">-(DL203-DM203)*100</f>
        <v>-0.9582961376496224</v>
      </c>
      <c r="DO203" s="14">
        <f ca="1">$AB203-$AG203-EI203</f>
        <v>-10669.543468137621</v>
      </c>
      <c r="DP203" s="15">
        <f ca="1">_xll.DBRW($B$3,$R$37,$R$38,$R$40,$R$41,$R$42,$Q203,DP$2,DP$4,DP$3)</f>
        <v>3953.7711111111112</v>
      </c>
      <c r="DQ203" s="15">
        <f ca="1">_xll.DBRW($B$3,$R$37,$R$38,$R$40,$R$41,$R$42,$Q203,DQ$2,DQ$4,DQ$3)</f>
        <v>7.9275073494599379E-5</v>
      </c>
      <c r="DR203" s="15">
        <f ca="1">_xll.DBRW($B$3,$R$37,$R$38,$R$40,$R$41,$R$42,$Q203,DR$2,DR$4,DR$3)</f>
        <v>2.4517729649978532</v>
      </c>
      <c r="DS203" s="15">
        <f ca="1">_xll.DBRW($B$3,$R$37,$R$38,$R$40,$R$41,$R$42,$Q203,DS$2,DS$4,DS$3)</f>
        <v>36</v>
      </c>
      <c r="DT203" s="15">
        <f ca="1">_xll.DBRW($B$3,$R$37,$R$38,$R$40,$R$41,$R$42,$Q203,DT$2,DT$4,DT$3)</f>
        <v>454115</v>
      </c>
      <c r="DU203" s="15">
        <f ca="1">_xll.DBRW($B$3,$R$37,$R$38,$R$40,$R$41,$R$42,$Q203,DU$2,DU$4,DU$3)</f>
        <v>4042.6285714285714</v>
      </c>
      <c r="DV203" s="15">
        <f ca="1">_xll.DBRW($B$3,$R$37,$R$38,$R$40,$R$41,$R$42,$Q203,DV$2,DV$4,DV$3)</f>
        <v>6.6393001039524708E-5</v>
      </c>
      <c r="DW203" s="15">
        <f ca="1">_xll.DBRW($B$3,$R$37,$R$38,$R$40,$R$41,$R$42,$Q203,DW$2,DW$4,DW$3)</f>
        <v>2.269644740536152</v>
      </c>
      <c r="DX203" s="15">
        <f ca="1">_xll.DBRW($B$3,$R$37,$R$38,$R$40,$R$41,$R$42,$Q203,DX$2,DX$4,DX$3)</f>
        <v>35</v>
      </c>
      <c r="DY203" s="15">
        <f ca="1">_xll.DBRW($B$3,$R$37,$R$38,$R$40,$R$41,$R$42,$Q203,DY$2,DY$4,DY$3)</f>
        <v>527164</v>
      </c>
      <c r="DZ203" s="15">
        <f ca="1">DP203-DU203</f>
        <v>-88.857460317460209</v>
      </c>
      <c r="EA203" s="15">
        <f ca="1">DQ203-DV203</f>
        <v>1.2882072455074671E-5</v>
      </c>
      <c r="EB203" s="15">
        <f ca="1">DR203-DW203</f>
        <v>0.18212822446170129</v>
      </c>
      <c r="EC203" s="15">
        <f ca="1">IF(AND(DS203&lt;&gt;0,DX203&lt;&gt;0),-1*DZ203*DS203,0)</f>
        <v>3198.8685714285675</v>
      </c>
      <c r="ED203" s="15">
        <f ca="1">IF(AND(DS203&lt;&gt;0,DX203&lt;&gt;0,DT203&lt;&gt;0,DY203&lt;&gt;0),EA203/DV203*$AB203,)</f>
        <v>-27617.061204637561</v>
      </c>
      <c r="EE203" s="15">
        <f ca="1">IF(AND(DT203&lt;&gt;0,DY203&lt;&gt;0),EB203*DL203*DT203,)</f>
        <v>10573.311483687701</v>
      </c>
      <c r="EF203" s="15">
        <f ca="1">IF(AND(DS203&lt;&gt;0,DX203&lt;&gt;0,DT203&lt;&gt;0,DY203&lt;&gt;0),$AL203-EC203-ED203-EE203-EI203,)</f>
        <v>3175.3376813836712</v>
      </c>
      <c r="EG203" s="15">
        <f ca="1">IF(OR(DS203=0,DX203=0,DT203=0,DY203=0),$AL203-EC203-ED203-EE203-EI203,)</f>
        <v>0</v>
      </c>
      <c r="EH203" s="15">
        <f ca="1">SUM(EC203:EG203)</f>
        <v>-10669.543468137621</v>
      </c>
      <c r="EI203" s="15">
        <f ca="1">IF($V203&lt;&gt;0,IF($V203&gt;0,$W203/$V203,-$W203/$V203))*$AG203</f>
        <v>9825.7834681376407</v>
      </c>
      <c r="EJ203" s="15">
        <f ca="1">SUM(EH203:EI203)</f>
        <v>-843.75999999998021</v>
      </c>
      <c r="EK203" s="16">
        <f ca="1">_xll.DBRW($B$3,$R$37,$R$38,$R$40,$R$41,$R$42,$Q203,EK$2,EK$4,EK$3)</f>
        <v>8.7698240166077732E-2</v>
      </c>
      <c r="EL203" s="16">
        <f ca="1">_xll.DBRW($B$3,$R$37,$R$38,$R$40,$R$41,$R$42,$Q203,EL$2,EL$4,EL$3)</f>
        <v>9.331243862178483E-2</v>
      </c>
      <c r="EM203" s="17">
        <f ca="1">-(EK203-EL203)*100</f>
        <v>0.56141984557070979</v>
      </c>
      <c r="EN203" s="14">
        <f ca="1">$AC203-$AH203-FH203</f>
        <v>6250.7749023004972</v>
      </c>
      <c r="EO203" s="15">
        <f ca="1">_xll.DBRW($B$3,$R$37,$R$38,$R$40,$R$41,$R$42,$Q203,EO$2,EO$4,EO$3)</f>
        <v>0.21501617431707823</v>
      </c>
      <c r="EP203" s="15">
        <f ca="1">_xll.DBRW($B$3,$R$37,$R$38,$R$40,$R$41,$R$42,$Q203,EP$2,EP$4,EP$3)</f>
        <v>1</v>
      </c>
      <c r="EQ203" s="15">
        <f ca="1">_xll.DBRW($B$3,$R$37,$R$38,$R$40,$R$41,$R$42,$Q203,EQ$2,EQ$4,EQ$3)</f>
        <v>2.4517729649978532</v>
      </c>
      <c r="ER203" s="15">
        <f ca="1">_xll.DBRW($B$3,$R$37,$R$38,$R$40,$R$41,$R$42,$Q203,ER$2,ER$4,ER$3)</f>
        <v>454115</v>
      </c>
      <c r="ES203" s="15">
        <f ca="1">_xll.DBRW($B$3,$R$37,$R$38,$R$40,$R$41,$R$42,$Q203,ES$2,ES$4,ES$3)</f>
        <v>454115</v>
      </c>
      <c r="ET203" s="15">
        <f ca="1">_xll.DBRW($B$3,$R$37,$R$38,$R$40,$R$41,$R$42,$Q203,ET$2,ET$4,ET$3)</f>
        <v>0.21178608554453643</v>
      </c>
      <c r="EU203" s="15">
        <f ca="1">_xll.DBRW($B$3,$R$37,$R$38,$R$40,$R$41,$R$42,$Q203,EU$2,EU$4,EU$3)</f>
        <v>1</v>
      </c>
      <c r="EV203" s="15">
        <f ca="1">_xll.DBRW($B$3,$R$37,$R$38,$R$40,$R$41,$R$42,$Q203,EV$2,EV$4,EV$3)</f>
        <v>2.269644740536152</v>
      </c>
      <c r="EW203" s="15">
        <f ca="1">_xll.DBRW($B$3,$R$37,$R$38,$R$40,$R$41,$R$42,$Q203,EW$2,EW$4,EW$3)</f>
        <v>527164</v>
      </c>
      <c r="EX203" s="15">
        <f ca="1">_xll.DBRW($B$3,$R$37,$R$38,$R$40,$R$41,$R$42,$Q203,EX$2,EX$4,EX$3)</f>
        <v>527164</v>
      </c>
      <c r="EY203" s="15">
        <f ca="1">EO203-ET203</f>
        <v>3.2300887725418004E-3</v>
      </c>
      <c r="EZ203" s="15">
        <f ca="1">EP203-EU203</f>
        <v>0</v>
      </c>
      <c r="FA203" s="15">
        <f ca="1">EQ203-EV203</f>
        <v>0.18212822446170129</v>
      </c>
      <c r="FB203" s="15">
        <f ca="1">IF(AND(ER203&lt;&gt;0,EW203&lt;&gt;0),-1*EY203*ER203,0)</f>
        <v>-1466.8317629428198</v>
      </c>
      <c r="FC203" s="15">
        <f ca="1">IF(AND(ER203&lt;&gt;0,EW203&lt;&gt;0,ES203&lt;&gt;0,EX203&lt;&gt;0),EZ203/EU203*$AC203,)</f>
        <v>0</v>
      </c>
      <c r="FD203" s="15">
        <f ca="1">IF(AND(ES203&lt;&gt;0,EX203&lt;&gt;0),FA203*EK203*ES203,)</f>
        <v>7253.2722628666052</v>
      </c>
      <c r="FE203" s="15">
        <f ca="1">IF(AND(ER203&lt;&gt;0,EW203&lt;&gt;0,ES203&lt;&gt;0,EX203&lt;&gt;0),$AM203-FB203-FC203-FD203-FH203,)</f>
        <v>464.33440237671221</v>
      </c>
      <c r="FF203" s="15">
        <f ca="1">IF(OR(ER203=0,EW203=0,ES203=0,EX203=0),$AM203-FB203-FC203-FD203-FH203,)</f>
        <v>0</v>
      </c>
      <c r="FG203" s="15">
        <f ca="1">SUM(FB203:FF203)</f>
        <v>6250.7749023004972</v>
      </c>
      <c r="FH203" s="15">
        <f ca="1">IF($V203&lt;&gt;0,IF($V203&gt;0,$W203/$V203,-$W203/$V203))*$AH203</f>
        <v>7753.1550976994813</v>
      </c>
      <c r="FI203" s="15">
        <f ca="1">SUM(FG203:FH203)</f>
        <v>14003.929999999978</v>
      </c>
      <c r="FJ203" s="20"/>
      <c r="FK203" s="85">
        <f ca="1">BL203+CK203+DJ203+EI203+FH203</f>
        <v>71665.608524039257</v>
      </c>
      <c r="FL203" s="21"/>
      <c r="FM203" s="22"/>
      <c r="FN203" s="104">
        <f ca="1">_xll.DBRW($B$3,$R$37,$R$38,$R$40,$R$41,$R$42,$Q203,FN$2,FN$4,FN$3)</f>
        <v>180519.34000000026</v>
      </c>
      <c r="FO203" s="105">
        <f ca="1">IF(U203&lt;&gt;0,FN203/U203,0)</f>
        <v>0.16213532173111311</v>
      </c>
      <c r="FP203" s="104">
        <f ca="1">_xll.DBRW($B$3,$R$37,$R$38,$R$40,$R$41,$R$42,$Q203,FP$2,FP$4,FP$3)</f>
        <v>164485</v>
      </c>
      <c r="FQ203" s="105">
        <f ca="1">IF(V203&lt;&gt;0,FP203/V203,0)</f>
        <v>0.13747466516224743</v>
      </c>
      <c r="FR203" s="86">
        <f ca="1">FN203-FP203</f>
        <v>16034.340000000258</v>
      </c>
      <c r="FS203" s="103">
        <f ca="1">(FO203-FQ203)*100</f>
        <v>2.4660656568865678</v>
      </c>
      <c r="FT203" s="23"/>
      <c r="FV203" s="37"/>
      <c r="FW203" s="37"/>
      <c r="FX203" s="37"/>
      <c r="FY203" s="37"/>
      <c r="FZ203" s="37"/>
      <c r="GA203" s="37"/>
      <c r="GB203" s="37"/>
      <c r="GC203" s="37"/>
      <c r="GD203" s="37"/>
      <c r="GE203" s="37"/>
      <c r="GF203" s="37"/>
      <c r="GG203" s="37"/>
      <c r="GH203" s="37"/>
    </row>
    <row r="204" spans="1:190" ht="15" hidden="1" customHeight="1" x14ac:dyDescent="0.25">
      <c r="A204">
        <f ca="1">IF(ROW()=ROW($A$60),0,1)</f>
        <v>1</v>
      </c>
      <c r="D204" s="30"/>
      <c r="E204" s="30"/>
      <c r="F204" s="30">
        <f ca="1">IF(A204&lt;&gt;0,IF((AO204+BN204+CM204+DL204+EK204)&lt;&gt;0,ROUND((1-(AO204+BN204+CM204+DL204+EK204))-FO204,5),"VERIF. ELIGIBILITE PMM"),"CHECK "&amp;D189)</f>
        <v>0</v>
      </c>
      <c r="G204" s="30"/>
      <c r="H204" s="30"/>
      <c r="I204" s="30"/>
      <c r="J204" s="30">
        <f ca="1">IF(A204&lt;&gt;0,IF((AP204+BO204+CN204+DM204+EL204)&lt;&gt;0,ROUND((1-(AP204+BO204+CN204+DM204+EL204))-FQ204,5),"VERIF. ELIGIBILITE PMM"),"CHECK "&amp;D190)</f>
        <v>0</v>
      </c>
      <c r="K204" s="30">
        <f ca="1">IF(A204&lt;&gt;0,ROUND(W204+AR204+BQ204+CP204+DO204+EN204+FK204-FR204,5),"CHECK ")</f>
        <v>0</v>
      </c>
      <c r="L204" s="4"/>
      <c r="M204" s="9"/>
      <c r="N204" s="10"/>
      <c r="O204" s="9"/>
      <c r="P204" s="11"/>
      <c r="Q204" s="130" t="s">
        <v>167</v>
      </c>
      <c r="R204" s="130"/>
      <c r="S204" s="12"/>
      <c r="T204" s="13"/>
      <c r="U204" s="84">
        <f ca="1">_xll.DBRW($B$3,$R$37,$R$38,$R$40,$R$41,$R$42,$Q204,U$2,U$4,U$3)</f>
        <v>6232183.7099999981</v>
      </c>
      <c r="V204" s="84">
        <f ca="1">_xll.DBRW($B$3,$R$37,$R$38,$R$40,$R$41,$R$42,$Q204,V$2,V$4,V$3)</f>
        <v>6310599.4777234066</v>
      </c>
      <c r="W204" s="85">
        <f ca="1">U204-V204</f>
        <v>-78415.767723408528</v>
      </c>
      <c r="X204" s="106">
        <f ca="1">IF(V204&lt;&gt;0,W204/V204,0)</f>
        <v>-1.2426040980768688E-2</v>
      </c>
      <c r="Y204" s="15">
        <f ca="1">_xll.DBRW($B$3,$R$37,$R$38,$R$40,$R$41,$R$42,$Q204,Y$2,Y$4,Y$3)</f>
        <v>-2151085.3799999994</v>
      </c>
      <c r="Z204" s="15">
        <f ca="1">_xll.DBRW($B$3,$R$37,$R$38,$R$40,$R$41,$R$42,$Q204,Z$2,Z$4,Z$3)</f>
        <v>-488236.01000000007</v>
      </c>
      <c r="AA204" s="15">
        <f ca="1">_xll.DBRW($B$3,$R$37,$R$38,$R$40,$R$41,$R$42,$Q204,AA$2,AA$4,AA$3)</f>
        <v>-654261.51000000013</v>
      </c>
      <c r="AB204" s="15">
        <f ca="1">_xll.DBRW($B$3,$R$37,$R$38,$R$40,$R$41,$R$42,$Q204,AB$2,AB$4,AB$3)</f>
        <v>-762105</v>
      </c>
      <c r="AC204" s="15">
        <f ca="1">_xll.DBRW($B$3,$R$37,$R$38,$R$40,$R$41,$R$42,$Q204,AC$2,AC$4,AC$3)</f>
        <v>-1118927.7800000005</v>
      </c>
      <c r="AD204" s="15">
        <f ca="1">_xll.DBRW($B$3,$R$37,$R$38,$R$40,$R$41,$R$42,$Q204,AD$2,AD$4,AD$3)</f>
        <v>-2343525.8072770429</v>
      </c>
      <c r="AE204" s="15">
        <f ca="1">_xll.DBRW($B$3,$R$37,$R$38,$R$40,$R$41,$R$42,$Q204,AE$2,AE$4,AE$3)</f>
        <v>-529647.25509003107</v>
      </c>
      <c r="AF204" s="15">
        <f ca="1">_xll.DBRW($B$3,$R$37,$R$38,$R$40,$R$41,$R$42,$Q204,AF$2,AF$4,AF$3)</f>
        <v>-711953.21369623998</v>
      </c>
      <c r="AG204" s="15">
        <f ca="1">_xll.DBRW($B$3,$R$37,$R$38,$R$40,$R$41,$R$42,$Q204,AG$2,AG$4,AG$3)</f>
        <v>-782381.97966235608</v>
      </c>
      <c r="AH204" s="15">
        <f ca="1">_xll.DBRW($B$3,$R$37,$R$38,$R$40,$R$41,$R$42,$Q204,AH$2,AH$4,AH$3)</f>
        <v>-1177112.4811086564</v>
      </c>
      <c r="AI204" s="15">
        <f ca="1">Y204-AD204</f>
        <v>192440.42727704346</v>
      </c>
      <c r="AJ204" s="15">
        <f ca="1">Z204-AE204</f>
        <v>41411.245090031007</v>
      </c>
      <c r="AK204" s="15">
        <f ca="1">AA204-AF204</f>
        <v>57691.703696239856</v>
      </c>
      <c r="AL204" s="15">
        <f ca="1">AB204-AG204</f>
        <v>20276.979662356083</v>
      </c>
      <c r="AM204" s="15">
        <f ca="1">AC204-AH204</f>
        <v>58184.701108655892</v>
      </c>
      <c r="AN204" s="20"/>
      <c r="AO204" s="16">
        <f ca="1">_xll.DBRW($B$3,$R$37,$R$38,$R$40,$R$41,$R$42,$Q204,AO$2,AO$4,AO$3)</f>
        <v>0.34515756917570067</v>
      </c>
      <c r="AP204" s="16">
        <f ca="1">_xll.DBRW($B$3,$R$37,$R$38,$R$40,$R$41,$R$42,$Q204,AP$2,AP$4,AP$3)</f>
        <v>0.37136342047213666</v>
      </c>
      <c r="AQ204" s="17">
        <f ca="1">-(AO204-AP204)*100</f>
        <v>2.6205851296435991</v>
      </c>
      <c r="AR204" s="14">
        <f ca="1">$Y204-$AD204-BL204</f>
        <v>163319.67955632991</v>
      </c>
      <c r="AS204" s="18">
        <f ca="1">_xll.DBRW($B$3,$R$37,$R$38,$R$40,$R$41,$R$42,$Q204,AS$2,AS$4,AS$3)</f>
        <v>26.387686088058746</v>
      </c>
      <c r="AT204" s="19">
        <f ca="1">_xll.DBRW($B$3,$R$37,$R$38,$R$40,$R$41,$R$42,$Q204,AT$2,AT$4,AT$3)</f>
        <v>3.9386640575928888E-2</v>
      </c>
      <c r="AU204" s="18">
        <f ca="1">_xll.DBRW($B$3,$R$37,$R$38,$R$40,$R$41,$R$42,$Q204,AU$2,AU$4,AU$3)</f>
        <v>3.0111531671256704</v>
      </c>
      <c r="AV204" s="15">
        <f ca="1">_xll.DBRW($B$3,$R$37,$R$38,$R$40,$R$41,$R$42,$Q204,AV$2,AV$4,AV$3)</f>
        <v>81518.530000000013</v>
      </c>
      <c r="AW204" s="15">
        <f ca="1">_xll.DBRW($B$3,$R$37,$R$38,$R$40,$R$41,$R$42,$Q204,AW$2,AW$4,AW$3)</f>
        <v>2069700</v>
      </c>
      <c r="AX204" s="18">
        <f ca="1">_xll.DBRW($B$3,$R$37,$R$38,$R$40,$R$41,$R$42,$Q204,AX$2,AX$4,AX$3)</f>
        <v>23.341402982167949</v>
      </c>
      <c r="AY204" s="19">
        <f ca="1">_xll.DBRW($B$3,$R$37,$R$38,$R$40,$R$41,$R$42,$Q204,AY$2,AY$4,AY$3)</f>
        <v>4.5433631464722853E-2</v>
      </c>
      <c r="AZ204" s="18">
        <f ca="1">_xll.DBRW($B$3,$R$37,$R$38,$R$40,$R$41,$R$42,$Q204,AZ$2,AZ$4,AZ$3)</f>
        <v>2.8556520176735325</v>
      </c>
      <c r="BA204" s="15">
        <f ca="1">_xll.DBRW($B$3,$R$37,$R$38,$R$40,$R$41,$R$42,$Q204,BA$2,BA$4,BA$3)</f>
        <v>100402.09704050001</v>
      </c>
      <c r="BB204" s="15">
        <f ca="1">_xll.DBRW($B$3,$R$37,$R$38,$R$40,$R$41,$R$42,$Q204,BB$2,BB$4,BB$3)</f>
        <v>2209862.91</v>
      </c>
      <c r="BC204" s="18">
        <f ca="1">AS204-AX204</f>
        <v>3.0462831058907973</v>
      </c>
      <c r="BD204" s="18">
        <f ca="1">AT204-AY204</f>
        <v>-6.0469908887939641E-3</v>
      </c>
      <c r="BE204" s="18">
        <f ca="1">AU204-AZ204</f>
        <v>0.15550114945213789</v>
      </c>
      <c r="BF204" s="15">
        <f ca="1">IF(AND(AV204&lt;&gt;0,BA204&lt;&gt;0),-1*BC204*AV204,0)</f>
        <v>-248328.52075605217</v>
      </c>
      <c r="BG204" s="15">
        <f ca="1">IF(AND(AV204&lt;&gt;0,BA204&lt;&gt;0,AW204&lt;&gt;0,BB204&lt;&gt;0),BD204/AY204*$Y204,)</f>
        <v>286298.78956467973</v>
      </c>
      <c r="BH204" s="15">
        <f ca="1">IF(AND(AW204&lt;&gt;0,BB204&lt;&gt;0),BE204*AO204*AW204,)</f>
        <v>111085.76369065473</v>
      </c>
      <c r="BI204" s="15">
        <f ca="1">IF(AND(AV204&lt;&gt;0,BA204&lt;&gt;0,AW204&lt;&gt;0,BB204&lt;&gt;0),$AI204-BF204-BG204-BH204-BL204,)</f>
        <v>14263.647057047619</v>
      </c>
      <c r="BJ204" s="15">
        <f ca="1">IF(OR(AV204=0,BA204=0,AW204=0,BB204=0),$AI204-BF204-BG204-BH204-BL204,)</f>
        <v>0</v>
      </c>
      <c r="BK204" s="15">
        <f ca="1">SUM(BF204:BJ204)</f>
        <v>163319.67955632988</v>
      </c>
      <c r="BL204" s="15">
        <f ca="1">IF($V204&lt;&gt;0,IF($V204&gt;0,$W204/$V204,-$W204/$V204))*$AD204</f>
        <v>29120.747720713556</v>
      </c>
      <c r="BM204" s="15">
        <f ca="1">SUM(BK204:BL204)</f>
        <v>192440.42727704343</v>
      </c>
      <c r="BN204" s="16">
        <f ca="1">_xll.DBRW($B$3,$R$37,$R$38,$R$40,$R$41,$R$42,$Q204,BN$2,BN$4,BN$3)</f>
        <v>7.834108118741577E-2</v>
      </c>
      <c r="BO204" s="16">
        <f ca="1">_xll.DBRW($B$3,$R$37,$R$38,$R$40,$R$41,$R$42,$Q204,BO$2,BO$4,BO$3)</f>
        <v>8.3929784636103247E-2</v>
      </c>
      <c r="BP204" s="17">
        <f ca="1">-(BN204-BO204)*100</f>
        <v>0.55887034486874765</v>
      </c>
      <c r="BQ204" s="14">
        <f ca="1">$Z204-$AE204-CK204</f>
        <v>34829.826592930636</v>
      </c>
      <c r="BR204" s="15">
        <f ca="1">_xll.DBRW($B$3,$R$37,$R$38,$R$40,$R$41,$R$42,$Q204,BR$2,BR$4,BR$3)</f>
        <v>0.23589699473353626</v>
      </c>
      <c r="BS204" s="15">
        <f ca="1">_xll.DBRW($B$3,$R$37,$R$38,$R$40,$R$41,$R$42,$Q204,BS$2,BS$4,BS$3)</f>
        <v>1</v>
      </c>
      <c r="BT204" s="15">
        <f ca="1">_xll.DBRW($B$3,$R$37,$R$38,$R$40,$R$41,$R$42,$Q204,BT$2,BT$4,BT$3)</f>
        <v>3.0111531671256704</v>
      </c>
      <c r="BU204" s="15">
        <f ca="1">_xll.DBRW($B$3,$R$37,$R$38,$R$40,$R$41,$R$42,$Q204,BU$2,BU$4,BU$3)</f>
        <v>2069700</v>
      </c>
      <c r="BV204" s="15">
        <f ca="1">_xll.DBRW($B$3,$R$37,$R$38,$R$40,$R$41,$R$42,$Q204,BV$2,BV$4,BV$3)</f>
        <v>2069700</v>
      </c>
      <c r="BW204" s="15">
        <f ca="1">_xll.DBRW($B$3,$R$37,$R$38,$R$40,$R$41,$R$42,$Q204,BW$2,BW$4,BW$3)</f>
        <v>0.23967425883899329</v>
      </c>
      <c r="BX204" s="15">
        <f ca="1">_xll.DBRW($B$3,$R$37,$R$38,$R$40,$R$41,$R$42,$Q204,BX$2,BX$4,BX$3)</f>
        <v>1</v>
      </c>
      <c r="BY204" s="15">
        <f ca="1">_xll.DBRW($B$3,$R$37,$R$38,$R$40,$R$41,$R$42,$Q204,BY$2,BY$4,BY$3)</f>
        <v>2.8556520176735325</v>
      </c>
      <c r="BZ204" s="15">
        <f ca="1">_xll.DBRW($B$3,$R$37,$R$38,$R$40,$R$41,$R$42,$Q204,BZ$2,BZ$4,BZ$3)</f>
        <v>2209862.91</v>
      </c>
      <c r="CA204" s="15">
        <f ca="1">_xll.DBRW($B$3,$R$37,$R$38,$R$40,$R$41,$R$42,$Q204,CA$2,CA$4,CA$3)</f>
        <v>2209862.91</v>
      </c>
      <c r="CB204" s="15">
        <f ca="1">BR204-BW204</f>
        <v>-3.7772641054570344E-3</v>
      </c>
      <c r="CC204" s="15">
        <f ca="1">BS204-BX204</f>
        <v>0</v>
      </c>
      <c r="CD204" s="15">
        <f ca="1">BT204-BY204</f>
        <v>0.15550114945213789</v>
      </c>
      <c r="CE204" s="15">
        <f ca="1">IF(AND(BU204&lt;&gt;0,BZ204&lt;&gt;0),-1*CB204*BU204,0)</f>
        <v>7817.8035190644241</v>
      </c>
      <c r="CF204" s="15">
        <f ca="1">IF(AND(BU204&lt;&gt;0,BZ204&lt;&gt;0,BV204&lt;&gt;0,CA204&lt;&gt;0),CC204/BX204*$Z204,)</f>
        <v>0</v>
      </c>
      <c r="CG204" s="15">
        <f ca="1">IF(AND(BV204&lt;&gt;0,CA204&lt;&gt;0),CD204*BN204*BV204,)</f>
        <v>25213.350681658274</v>
      </c>
      <c r="CH204" s="15">
        <f ca="1">IF(AND(BU204&lt;&gt;0,BZ204&lt;&gt;0,BV204&lt;&gt;0,CA204&lt;&gt;0),$AJ204-CE204-CF204-CG204-CK204,)</f>
        <v>1798.6723922079373</v>
      </c>
      <c r="CI204" s="15">
        <f ca="1">IF(OR(BU204=0,BZ204=0,BV204=0,CA204=0),$AJ204-CE204-CF204-CG204-CK204,)</f>
        <v>0</v>
      </c>
      <c r="CJ204" s="15">
        <f ca="1">SUM(CE204:CI204)</f>
        <v>34829.826592930636</v>
      </c>
      <c r="CK204" s="15">
        <f ca="1">IF($V204&lt;&gt;0,IF($V204&gt;0,$W204/$V204,-$W204/$V204))*$AE204</f>
        <v>6581.4184971003733</v>
      </c>
      <c r="CL204" s="15">
        <f ca="1">SUM(CJ204:CK204)</f>
        <v>41411.245090031007</v>
      </c>
      <c r="CM204" s="16">
        <f ca="1">_xll.DBRW($B$3,$R$37,$R$38,$R$40,$R$41,$R$42,$Q204,CM$2,CM$4,CM$3)</f>
        <v>0.10498110139952854</v>
      </c>
      <c r="CN204" s="16">
        <f ca="1">_xll.DBRW($B$3,$R$37,$R$38,$R$40,$R$41,$R$42,$Q204,CN$2,CN$4,CN$3)</f>
        <v>0.11281863414235922</v>
      </c>
      <c r="CO204" s="17">
        <f ca="1">-(CM204-CN204)*100</f>
        <v>0.78375327428306796</v>
      </c>
      <c r="CP204" s="14">
        <f ca="1">$AA204-$AF204-DJ204</f>
        <v>48844.943886460409</v>
      </c>
      <c r="CQ204" s="15">
        <f ca="1">_xll.DBRW($B$3,$R$37,$R$38,$R$40,$R$41,$R$42,$Q204,CQ$2,CQ$4,CQ$3)</f>
        <v>0.94123549727995282</v>
      </c>
      <c r="CR204" s="15">
        <f ca="1">_xll.DBRW($B$3,$R$37,$R$38,$R$40,$R$41,$R$42,$Q204,CR$2,CR$4,CR$3)</f>
        <v>0.33585024882833259</v>
      </c>
      <c r="CS204" s="15">
        <f ca="1">_xll.DBRW($B$3,$R$37,$R$38,$R$40,$R$41,$R$42,$Q204,CS$2,CS$4,CS$3)</f>
        <v>3.0111531671256704</v>
      </c>
      <c r="CT204" s="15">
        <f ca="1">_xll.DBRW($B$3,$R$37,$R$38,$R$40,$R$41,$R$42,$Q204,CT$2,CT$4,CT$3)</f>
        <v>695109.26</v>
      </c>
      <c r="CU204" s="15">
        <f ca="1">_xll.DBRW($B$3,$R$37,$R$38,$R$40,$R$41,$R$42,$Q204,CU$2,CU$4,CU$3)</f>
        <v>2069700</v>
      </c>
      <c r="CV204" s="15">
        <f ca="1">_xll.DBRW($B$3,$R$37,$R$38,$R$40,$R$41,$R$42,$Q204,CV$2,CV$4,CV$3)</f>
        <v>0.97627503096909163</v>
      </c>
      <c r="CW204" s="15">
        <f ca="1">_xll.DBRW($B$3,$R$37,$R$38,$R$40,$R$41,$R$42,$Q204,CW$2,CW$4,CW$3)</f>
        <v>0.32999999999999996</v>
      </c>
      <c r="CX204" s="15">
        <f ca="1">_xll.DBRW($B$3,$R$37,$R$38,$R$40,$R$41,$R$42,$Q204,CX$2,CX$4,CX$3)</f>
        <v>2.8556520176735325</v>
      </c>
      <c r="CY204" s="15">
        <f ca="1">_xll.DBRW($B$3,$R$37,$R$38,$R$40,$R$41,$R$42,$Q204,CY$2,CY$4,CY$3)</f>
        <v>729254.76029999997</v>
      </c>
      <c r="CZ204" s="15">
        <f ca="1">_xll.DBRW($B$3,$R$37,$R$38,$R$40,$R$41,$R$42,$Q204,CZ$2,CZ$4,CZ$3)</f>
        <v>2209862.91</v>
      </c>
      <c r="DA204" s="15">
        <f ca="1">CQ204-CV204</f>
        <v>-3.5039533689138813E-2</v>
      </c>
      <c r="DB204" s="15">
        <f ca="1">CR204-CW204</f>
        <v>5.850248828332627E-3</v>
      </c>
      <c r="DC204" s="15">
        <f ca="1">CS204-CX204</f>
        <v>0.15550114945213789</v>
      </c>
      <c r="DD204" s="15">
        <f ca="1">IF(AND(CT204&lt;&gt;0,CY204&lt;&gt;0),-1*DA204*CT204,0)</f>
        <v>24356.30433340235</v>
      </c>
      <c r="DE204" s="15">
        <f ca="1">IF(AND(CT204&lt;&gt;0,CY204&lt;&gt;0,CU204&lt;&gt;0,CZ204&lt;&gt;0),DB204/CW204*$AA204,)</f>
        <v>-11598.765552426172</v>
      </c>
      <c r="DF204" s="15">
        <f ca="1">IF(AND(CU204&lt;&gt;0,CZ204&lt;&gt;0),DC204*CM204*CU204,)</f>
        <v>33787.194207861212</v>
      </c>
      <c r="DG204" s="15">
        <f ca="1">IF(AND(CT204&lt;&gt;0,CY204&lt;&gt;0,CU204&lt;&gt;0,CZ204&lt;&gt;0),$AK204-DD204-DE204-DF204-DJ204,)</f>
        <v>2300.2108976230174</v>
      </c>
      <c r="DH204" s="15">
        <f ca="1">IF(OR(CT204=0,CY204=0,CU204=0,CZ204=0),$AK204-DD204-DE204-DF204-DJ204,)</f>
        <v>0</v>
      </c>
      <c r="DI204" s="15">
        <f ca="1">SUM(DD204:DH204)</f>
        <v>48844.943886460409</v>
      </c>
      <c r="DJ204" s="15">
        <f ca="1">IF($V204&lt;&gt;0,IF($V204&gt;0,$W204/$V204,-$W204/$V204))*$AF204</f>
        <v>8846.7598097794453</v>
      </c>
      <c r="DK204" s="15">
        <f ca="1">SUM(DI204:DJ204)</f>
        <v>57691.703696239856</v>
      </c>
      <c r="DL204" s="16">
        <f ca="1">_xll.DBRW($B$3,$R$37,$R$38,$R$40,$R$41,$R$42,$Q204,DL$2,DL$4,DL$3)</f>
        <v>0.12228538750825754</v>
      </c>
      <c r="DM204" s="16">
        <f ca="1">_xll.DBRW($B$3,$R$37,$R$38,$R$40,$R$41,$R$42,$Q204,DM$2,DM$4,DM$3)</f>
        <v>0.12397902646558169</v>
      </c>
      <c r="DN204" s="17">
        <f ca="1">-(DL204-DM204)*100</f>
        <v>0.16936389573241478</v>
      </c>
      <c r="DO204" s="14">
        <f ca="1">$AB204-$AG204-EI204</f>
        <v>10555.069120456712</v>
      </c>
      <c r="DP204" s="15">
        <f ca="1">_xll.DBRW($B$3,$R$37,$R$38,$R$40,$R$41,$R$42,$Q204,DP$2,DP$4,DP$3)</f>
        <v>0.62791937647199314</v>
      </c>
      <c r="DQ204" s="15">
        <f ca="1">_xll.DBRW($B$3,$R$37,$R$38,$R$40,$R$41,$R$42,$Q204,DQ$2,DQ$4,DQ$3)</f>
        <v>0.58641291491520509</v>
      </c>
      <c r="DR204" s="15">
        <f ca="1">_xll.DBRW($B$3,$R$37,$R$38,$R$40,$R$41,$R$42,$Q204,DR$2,DR$4,DR$3)</f>
        <v>3.0111531671256704</v>
      </c>
      <c r="DS204" s="15">
        <f ca="1">_xll.DBRW($B$3,$R$37,$R$38,$R$40,$R$41,$R$42,$Q204,DS$2,DS$4,DS$3)</f>
        <v>1213698.81</v>
      </c>
      <c r="DT204" s="15">
        <f ca="1">_xll.DBRW($B$3,$R$37,$R$38,$R$40,$R$41,$R$42,$Q204,DT$2,DT$4,DT$3)</f>
        <v>2069700</v>
      </c>
      <c r="DU204" s="15">
        <f ca="1">_xll.DBRW($B$3,$R$37,$R$38,$R$40,$R$41,$R$42,$Q204,DU$2,DU$4,DU$3)</f>
        <v>0.58198217709134936</v>
      </c>
      <c r="DV204" s="15">
        <f ca="1">_xll.DBRW($B$3,$R$37,$R$38,$R$40,$R$41,$R$42,$Q204,DV$2,DV$4,DV$3)</f>
        <v>0.60833642508620589</v>
      </c>
      <c r="DW204" s="15">
        <f ca="1">_xll.DBRW($B$3,$R$37,$R$38,$R$40,$R$41,$R$42,$Q204,DW$2,DW$4,DW$3)</f>
        <v>2.8556520176735325</v>
      </c>
      <c r="DX204" s="15">
        <f ca="1">_xll.DBRW($B$3,$R$37,$R$38,$R$40,$R$41,$R$42,$Q204,DX$2,DX$4,DX$3)</f>
        <v>1344340.1026000001</v>
      </c>
      <c r="DY204" s="15">
        <f ca="1">_xll.DBRW($B$3,$R$37,$R$38,$R$40,$R$41,$R$42,$Q204,DY$2,DY$4,DY$3)</f>
        <v>2209862.91</v>
      </c>
      <c r="DZ204" s="15">
        <f ca="1">DP204-DU204</f>
        <v>4.5937199380643778E-2</v>
      </c>
      <c r="EA204" s="15">
        <f ca="1">DQ204-DV204</f>
        <v>-2.1923510171000804E-2</v>
      </c>
      <c r="EB204" s="15">
        <f ca="1">DR204-DW204</f>
        <v>0.15550114945213789</v>
      </c>
      <c r="EC204" s="15">
        <f ca="1">IF(AND(DS204&lt;&gt;0,DX204&lt;&gt;0),-1*DZ204*DS204,0)</f>
        <v>-55753.924223020091</v>
      </c>
      <c r="ED204" s="15">
        <f ca="1">IF(AND(DS204&lt;&gt;0,DX204&lt;&gt;0,DT204&lt;&gt;0,DY204&lt;&gt;0),EA204/DV204*$AB204,)</f>
        <v>27465.093375763114</v>
      </c>
      <c r="EE204" s="15">
        <f ca="1">IF(AND(DT204&lt;&gt;0,DY204&lt;&gt;0),EB204*DL204*DT204,)</f>
        <v>39356.418264284075</v>
      </c>
      <c r="EF204" s="15">
        <f ca="1">IF(AND(DS204&lt;&gt;0,DX204&lt;&gt;0,DT204&lt;&gt;0,DY204&lt;&gt;0),$AL204-EC204-ED204-EE204-EI204,)</f>
        <v>-512.51829657038616</v>
      </c>
      <c r="EG204" s="15">
        <f ca="1">IF(OR(DS204=0,DX204=0,DT204=0,DY204=0),$AL204-EC204-ED204-EE204-EI204,)</f>
        <v>0</v>
      </c>
      <c r="EH204" s="15">
        <f ca="1">SUM(EC204:EG204)</f>
        <v>10555.069120456712</v>
      </c>
      <c r="EI204" s="15">
        <f ca="1">IF($V204&lt;&gt;0,IF($V204&gt;0,$W204/$V204,-$W204/$V204))*$AG204</f>
        <v>9721.9105418993713</v>
      </c>
      <c r="EJ204" s="15">
        <f ca="1">SUM(EH204:EI204)</f>
        <v>20276.979662356083</v>
      </c>
      <c r="EK204" s="16">
        <f ca="1">_xll.DBRW($B$3,$R$37,$R$38,$R$40,$R$41,$R$42,$Q204,EK$2,EK$4,EK$3)</f>
        <v>0.17954024336679897</v>
      </c>
      <c r="EL204" s="16">
        <f ca="1">_xll.DBRW($B$3,$R$37,$R$38,$R$40,$R$41,$R$42,$Q204,EL$2,EL$4,EL$3)</f>
        <v>0.18652942327648855</v>
      </c>
      <c r="EM204" s="17">
        <f ca="1">-(EK204-EL204)*100</f>
        <v>0.69891799096895857</v>
      </c>
      <c r="EN204" s="14">
        <f ca="1">$AC204-$AH204-FH204</f>
        <v>43557.853179425423</v>
      </c>
      <c r="EO204" s="15">
        <f ca="1">_xll.DBRW($B$3,$R$37,$R$38,$R$40,$R$41,$R$42,$Q204,EO$2,EO$4,EO$3)</f>
        <v>0.54062317244045033</v>
      </c>
      <c r="EP204" s="15">
        <f ca="1">_xll.DBRW($B$3,$R$37,$R$38,$R$40,$R$41,$R$42,$Q204,EP$2,EP$4,EP$3)</f>
        <v>1</v>
      </c>
      <c r="EQ204" s="15">
        <f ca="1">_xll.DBRW($B$3,$R$37,$R$38,$R$40,$R$41,$R$42,$Q204,EQ$2,EQ$4,EQ$3)</f>
        <v>3.0111531671256704</v>
      </c>
      <c r="ER204" s="15">
        <f ca="1">_xll.DBRW($B$3,$R$37,$R$38,$R$40,$R$41,$R$42,$Q204,ER$2,ER$4,ER$3)</f>
        <v>2069700</v>
      </c>
      <c r="ES204" s="15">
        <f ca="1">_xll.DBRW($B$3,$R$37,$R$38,$R$40,$R$41,$R$42,$Q204,ES$2,ES$4,ES$3)</f>
        <v>2069700</v>
      </c>
      <c r="ET204" s="15">
        <f ca="1">_xll.DBRW($B$3,$R$37,$R$38,$R$40,$R$41,$R$42,$Q204,ET$2,ET$4,ET$3)</f>
        <v>0.53266312393498494</v>
      </c>
      <c r="EU204" s="15">
        <f ca="1">_xll.DBRW($B$3,$R$37,$R$38,$R$40,$R$41,$R$42,$Q204,EU$2,EU$4,EU$3)</f>
        <v>1</v>
      </c>
      <c r="EV204" s="15">
        <f ca="1">_xll.DBRW($B$3,$R$37,$R$38,$R$40,$R$41,$R$42,$Q204,EV$2,EV$4,EV$3)</f>
        <v>2.8556520176735325</v>
      </c>
      <c r="EW204" s="15">
        <f ca="1">_xll.DBRW($B$3,$R$37,$R$38,$R$40,$R$41,$R$42,$Q204,EW$2,EW$4,EW$3)</f>
        <v>2209862.91</v>
      </c>
      <c r="EX204" s="15">
        <f ca="1">_xll.DBRW($B$3,$R$37,$R$38,$R$40,$R$41,$R$42,$Q204,EX$2,EX$4,EX$3)</f>
        <v>2209862.91</v>
      </c>
      <c r="EY204" s="15">
        <f ca="1">EO204-ET204</f>
        <v>7.9600485054653891E-3</v>
      </c>
      <c r="EZ204" s="15">
        <f ca="1">EP204-EU204</f>
        <v>0</v>
      </c>
      <c r="FA204" s="15">
        <f ca="1">EQ204-EV204</f>
        <v>0.15550114945213789</v>
      </c>
      <c r="FB204" s="15">
        <f ca="1">IF(AND(ER204&lt;&gt;0,EW204&lt;&gt;0),-1*EY204*ER204,0)</f>
        <v>-16474.912391761714</v>
      </c>
      <c r="FC204" s="15">
        <f ca="1">IF(AND(ER204&lt;&gt;0,EW204&lt;&gt;0,ES204&lt;&gt;0,EX204&lt;&gt;0),EZ204/EU204*$AC204,)</f>
        <v>0</v>
      </c>
      <c r="FD204" s="15">
        <f ca="1">IF(AND(ES204&lt;&gt;0,EX204&lt;&gt;0),FA204*EK204*ES204,)</f>
        <v>57783.362813794462</v>
      </c>
      <c r="FE204" s="15">
        <f ca="1">IF(AND(ER204&lt;&gt;0,EW204&lt;&gt;0,ES204&lt;&gt;0,EX204&lt;&gt;0),$AM204-FB204-FC204-FD204-FH204,)</f>
        <v>2249.4027573926687</v>
      </c>
      <c r="FF204" s="15">
        <f ca="1">IF(OR(ER204=0,EW204=0,ES204=0,EX204=0),$AM204-FB204-FC204-FD204-FH204,)</f>
        <v>0</v>
      </c>
      <c r="FG204" s="15">
        <f ca="1">SUM(FB204:FF204)</f>
        <v>43557.853179425423</v>
      </c>
      <c r="FH204" s="15">
        <f ca="1">IF($V204&lt;&gt;0,IF($V204&gt;0,$W204/$V204,-$W204/$V204))*$AH204</f>
        <v>14626.847929230473</v>
      </c>
      <c r="FI204" s="15">
        <f ca="1">SUM(FG204:FH204)</f>
        <v>58184.701108655892</v>
      </c>
      <c r="FJ204" s="20"/>
      <c r="FK204" s="85">
        <f ca="1">BL204+CK204+DJ204+EI204+FH204</f>
        <v>68897.684498723218</v>
      </c>
      <c r="FL204" s="21"/>
      <c r="FM204" s="22"/>
      <c r="FN204" s="104">
        <f ca="1">_xll.DBRW($B$3,$R$37,$R$38,$R$40,$R$41,$R$42,$Q204,FN$2,FN$4,FN$3)</f>
        <v>1057568.0300000007</v>
      </c>
      <c r="FO204" s="105">
        <f ca="1">IF(U204&lt;&gt;0,FN204/U204,0)</f>
        <v>0.16969461736229868</v>
      </c>
      <c r="FP204" s="104">
        <f ca="1">_xll.DBRW($B$3,$R$37,$R$38,$R$40,$R$41,$R$42,$Q204,FP$2,FP$4,FP$3)</f>
        <v>765978.74088907801</v>
      </c>
      <c r="FQ204" s="105">
        <f ca="1">IF(V204&lt;&gt;0,FP204/V204,0)</f>
        <v>0.12137971100733051</v>
      </c>
      <c r="FR204" s="86">
        <f ca="1">FN204-FP204</f>
        <v>291589.28911092272</v>
      </c>
      <c r="FS204" s="103">
        <f ca="1">(FO204-FQ204)*100</f>
        <v>4.8314906354968175</v>
      </c>
      <c r="FT204" s="23"/>
      <c r="FV204" s="37"/>
      <c r="FW204" s="37"/>
      <c r="FX204" s="37"/>
      <c r="FY204" s="37"/>
      <c r="FZ204" s="37"/>
      <c r="GA204" s="37"/>
      <c r="GB204" s="37"/>
      <c r="GC204" s="37"/>
      <c r="GD204" s="37"/>
      <c r="GE204" s="37"/>
      <c r="GF204" s="37"/>
      <c r="GG204" s="37"/>
      <c r="GH204" s="37"/>
    </row>
    <row r="205" spans="1:190" ht="15" hidden="1" customHeight="1" x14ac:dyDescent="0.25">
      <c r="A205">
        <f ca="1">IF(ROW()=ROW($A$60),0,1)</f>
        <v>1</v>
      </c>
      <c r="D205" s="30"/>
      <c r="E205" s="30"/>
      <c r="F205" s="30">
        <f ca="1">IF(A205&lt;&gt;0,IF((AO205+BN205+CM205+DL205+EK205)&lt;&gt;0,ROUND((1-(AO205+BN205+CM205+DL205+EK205))-FO205,5),"VERIF. ELIGIBILITE PMM"),"CHECK "&amp;D190)</f>
        <v>0</v>
      </c>
      <c r="G205" s="30"/>
      <c r="H205" s="30"/>
      <c r="I205" s="30"/>
      <c r="J205" s="30">
        <f ca="1">IF(A205&lt;&gt;0,IF((AP205+BO205+CN205+DM205+EL205)&lt;&gt;0,ROUND((1-(AP205+BO205+CN205+DM205+EL205))-FQ205,5),"VERIF. ELIGIBILITE PMM"),"CHECK "&amp;D191)</f>
        <v>0</v>
      </c>
      <c r="K205" s="30">
        <f ca="1">IF(A205&lt;&gt;0,ROUND(W205+AR205+BQ205+CP205+DO205+EN205+FK205-FR205,5),"CHECK ")</f>
        <v>0</v>
      </c>
      <c r="L205" s="4"/>
      <c r="M205" s="9"/>
      <c r="N205" s="10"/>
      <c r="O205" s="9"/>
      <c r="P205" s="11"/>
      <c r="Q205" s="130" t="s">
        <v>351</v>
      </c>
      <c r="R205" s="130"/>
      <c r="S205" s="12"/>
      <c r="T205" s="13"/>
      <c r="U205" s="84">
        <f ca="1">_xll.DBRW($B$3,$R$37,$R$38,$R$40,$R$41,$R$42,$Q205,U$2,U$4,U$3)</f>
        <v>13365839.23</v>
      </c>
      <c r="V205" s="84">
        <f ca="1">_xll.DBRW($B$3,$R$37,$R$38,$R$40,$R$41,$R$42,$Q205,V$2,V$4,V$3)</f>
        <v>13442260.636666663</v>
      </c>
      <c r="W205" s="85">
        <f ca="1">U205-V205</f>
        <v>-76421.406666662544</v>
      </c>
      <c r="X205" s="106">
        <f ca="1">IF(V205&lt;&gt;0,W205/V205,0)</f>
        <v>-5.6851603113695541E-3</v>
      </c>
      <c r="Y205" s="15">
        <f ca="1">_xll.DBRW($B$3,$R$37,$R$38,$R$40,$R$41,$R$42,$Q205,Y$2,Y$4,Y$3)</f>
        <v>-5629937.6099999994</v>
      </c>
      <c r="Z205" s="15">
        <f ca="1">_xll.DBRW($B$3,$R$37,$R$38,$R$40,$R$41,$R$42,$Q205,Z$2,Z$4,Z$3)</f>
        <v>-1092738.75</v>
      </c>
      <c r="AA205" s="15">
        <f ca="1">_xll.DBRW($B$3,$R$37,$R$38,$R$40,$R$41,$R$42,$Q205,AA$2,AA$4,AA$3)</f>
        <v>-802882.99</v>
      </c>
      <c r="AB205" s="15">
        <f ca="1">_xll.DBRW($B$3,$R$37,$R$38,$R$40,$R$41,$R$42,$Q205,AB$2,AB$4,AB$3)</f>
        <v>-774051.55</v>
      </c>
      <c r="AC205" s="15">
        <f ca="1">_xll.DBRW($B$3,$R$37,$R$38,$R$40,$R$41,$R$42,$Q205,AC$2,AC$4,AC$3)</f>
        <v>-2414680.8499999996</v>
      </c>
      <c r="AD205" s="15">
        <f ca="1">_xll.DBRW($B$3,$R$37,$R$38,$R$40,$R$41,$R$42,$Q205,AD$2,AD$4,AD$3)</f>
        <v>-5779964.2195013044</v>
      </c>
      <c r="AE205" s="15">
        <f ca="1">_xll.DBRW($B$3,$R$37,$R$38,$R$40,$R$41,$R$42,$Q205,AE$2,AE$4,AE$3)</f>
        <v>-1128603.2458496199</v>
      </c>
      <c r="AF205" s="15">
        <f ca="1">_xll.DBRW($B$3,$R$37,$R$38,$R$40,$R$41,$R$42,$Q205,AF$2,AF$4,AF$3)</f>
        <v>-1130163.9404171866</v>
      </c>
      <c r="AG205" s="15">
        <f ca="1">_xll.DBRW($B$3,$R$37,$R$38,$R$40,$R$41,$R$42,$Q205,AG$2,AG$4,AG$3)</f>
        <v>-892654.33333333337</v>
      </c>
      <c r="AH205" s="15">
        <f ca="1">_xll.DBRW($B$3,$R$37,$R$38,$R$40,$R$41,$R$42,$Q205,AH$2,AH$4,AH$3)</f>
        <v>-2469842.8466666681</v>
      </c>
      <c r="AI205" s="15">
        <f ca="1">Y205-AD205</f>
        <v>150026.60950130504</v>
      </c>
      <c r="AJ205" s="15">
        <f ca="1">Z205-AE205</f>
        <v>35864.495849619852</v>
      </c>
      <c r="AK205" s="15">
        <f ca="1">AA205-AF205</f>
        <v>327280.9504171866</v>
      </c>
      <c r="AL205" s="15">
        <f ca="1">AB205-AG205</f>
        <v>118602.78333333333</v>
      </c>
      <c r="AM205" s="15">
        <f ca="1">AC205-AH205</f>
        <v>55161.996666668449</v>
      </c>
      <c r="AN205" s="20"/>
      <c r="AO205" s="16">
        <f ca="1">_xll.DBRW($B$3,$R$37,$R$38,$R$40,$R$41,$R$42,$Q205,AO$2,AO$4,AO$3)</f>
        <v>0.42121841458061582</v>
      </c>
      <c r="AP205" s="16">
        <f ca="1">_xll.DBRW($B$3,$R$37,$R$38,$R$40,$R$41,$R$42,$Q205,AP$2,AP$4,AP$3)</f>
        <v>0.42998453725374203</v>
      </c>
      <c r="AQ205" s="17">
        <f ca="1">-(AO205-AP205)*100</f>
        <v>0.87661226731262087</v>
      </c>
      <c r="AR205" s="14">
        <f ca="1">$Y205-$AD205-BL205</f>
        <v>117166.58631946013</v>
      </c>
      <c r="AS205" s="18">
        <f ca="1">_xll.DBRW($B$3,$R$37,$R$38,$R$40,$R$41,$R$42,$Q205,AS$2,AS$4,AS$3)</f>
        <v>35.696485524756199</v>
      </c>
      <c r="AT205" s="19">
        <f ca="1">_xll.DBRW($B$3,$R$37,$R$38,$R$40,$R$41,$R$42,$Q205,AT$2,AT$4,AT$3)</f>
        <v>5.9318166004658439E-2</v>
      </c>
      <c r="AU205" s="18">
        <f ca="1">_xll.DBRW($B$3,$R$37,$R$38,$R$40,$R$41,$R$42,$Q205,AU$2,AU$4,AU$3)</f>
        <v>5.0269645885463117</v>
      </c>
      <c r="AV205" s="15">
        <f ca="1">_xll.DBRW($B$3,$R$37,$R$38,$R$40,$R$41,$R$42,$Q205,AV$2,AV$4,AV$3)</f>
        <v>157716.85999999999</v>
      </c>
      <c r="AW205" s="15">
        <f ca="1">_xll.DBRW($B$3,$R$37,$R$38,$R$40,$R$41,$R$42,$Q205,AW$2,AW$4,AW$3)</f>
        <v>2658829</v>
      </c>
      <c r="AX205" s="18">
        <f ca="1">_xll.DBRW($B$3,$R$37,$R$38,$R$40,$R$41,$R$42,$Q205,AX$2,AX$4,AX$3)</f>
        <v>32.312506468139041</v>
      </c>
      <c r="AY205" s="19">
        <f ca="1">_xll.DBRW($B$3,$R$37,$R$38,$R$40,$R$41,$R$42,$Q205,AY$2,AY$4,AY$3)</f>
        <v>5.7672411041468599E-2</v>
      </c>
      <c r="AZ205" s="18">
        <f ca="1">_xll.DBRW($B$3,$R$37,$R$38,$R$40,$R$41,$R$42,$Q205,AZ$2,AZ$4,AZ$3)</f>
        <v>4.3339701625384661</v>
      </c>
      <c r="BA205" s="15">
        <f ca="1">_xll.DBRW($B$3,$R$37,$R$38,$R$40,$R$41,$R$42,$Q205,BA$2,BA$4,BA$3)</f>
        <v>178877</v>
      </c>
      <c r="BB205" s="15">
        <f ca="1">_xll.DBRW($B$3,$R$37,$R$38,$R$40,$R$41,$R$42,$Q205,BB$2,BB$4,BB$3)</f>
        <v>3101604.3333333302</v>
      </c>
      <c r="BC205" s="18">
        <f ca="1">AS205-AX205</f>
        <v>3.3839790566171573</v>
      </c>
      <c r="BD205" s="18">
        <f ca="1">AT205-AY205</f>
        <v>1.6457549631898397E-3</v>
      </c>
      <c r="BE205" s="18">
        <f ca="1">AU205-AZ205</f>
        <v>0.69299442600784555</v>
      </c>
      <c r="BF205" s="15">
        <f ca="1">IF(AND(AV205&lt;&gt;0,BA205&lt;&gt;0),-1*BC205*AV205,0)</f>
        <v>-533710.55111542018</v>
      </c>
      <c r="BG205" s="15">
        <f ca="1">IF(AND(AV205&lt;&gt;0,BA205&lt;&gt;0,AW205&lt;&gt;0,BB205&lt;&gt;0),BD205/AY205*$Y205,)</f>
        <v>-160657.36799948258</v>
      </c>
      <c r="BH205" s="15">
        <f ca="1">IF(AND(AW205&lt;&gt;0,BB205&lt;&gt;0),BE205*AO205*AW205,)</f>
        <v>776117.53848263412</v>
      </c>
      <c r="BI205" s="15">
        <f ca="1">IF(AND(AV205&lt;&gt;0,BA205&lt;&gt;0,AW205&lt;&gt;0,BB205&lt;&gt;0),$AI205-BF205-BG205-BH205-BL205,)</f>
        <v>35416.966951728733</v>
      </c>
      <c r="BJ205" s="15">
        <f ca="1">IF(OR(AV205=0,BA205=0,AW205=0,BB205=0),$AI205-BF205-BG205-BH205-BL205,)</f>
        <v>0</v>
      </c>
      <c r="BK205" s="15">
        <f ca="1">SUM(BF205:BJ205)</f>
        <v>117166.58631946013</v>
      </c>
      <c r="BL205" s="15">
        <f ca="1">IF($V205&lt;&gt;0,IF($V205&gt;0,$W205/$V205,-$W205/$V205))*$AD205</f>
        <v>32860.023181844917</v>
      </c>
      <c r="BM205" s="15">
        <f ca="1">SUM(BK205:BL205)</f>
        <v>150026.60950130504</v>
      </c>
      <c r="BN205" s="16">
        <f ca="1">_xll.DBRW($B$3,$R$37,$R$38,$R$40,$R$41,$R$42,$Q205,BN$2,BN$4,BN$3)</f>
        <v>8.1756089624908643E-2</v>
      </c>
      <c r="BO205" s="16">
        <f ca="1">_xll.DBRW($B$3,$R$37,$R$38,$R$40,$R$41,$R$42,$Q205,BO$2,BO$4,BO$3)</f>
        <v>8.3959333653381998E-2</v>
      </c>
      <c r="BP205" s="17">
        <f ca="1">-(BN205-BO205)*100</f>
        <v>0.22032440284733557</v>
      </c>
      <c r="BQ205" s="14">
        <f ca="1">$Z205-$AE205-CK205</f>
        <v>29448.205469032739</v>
      </c>
      <c r="BR205" s="15">
        <f ca="1">_xll.DBRW($B$3,$R$37,$R$38,$R$40,$R$41,$R$42,$Q205,BR$2,BR$4,BR$3)</f>
        <v>0.41098496744243423</v>
      </c>
      <c r="BS205" s="15">
        <f ca="1">_xll.DBRW($B$3,$R$37,$R$38,$R$40,$R$41,$R$42,$Q205,BS$2,BS$4,BS$3)</f>
        <v>1</v>
      </c>
      <c r="BT205" s="15">
        <f ca="1">_xll.DBRW($B$3,$R$37,$R$38,$R$40,$R$41,$R$42,$Q205,BT$2,BT$4,BT$3)</f>
        <v>5.0269645885463117</v>
      </c>
      <c r="BU205" s="15">
        <f ca="1">_xll.DBRW($B$3,$R$37,$R$38,$R$40,$R$41,$R$42,$Q205,BU$2,BU$4,BU$3)</f>
        <v>2658829</v>
      </c>
      <c r="BV205" s="15">
        <f ca="1">_xll.DBRW($B$3,$R$37,$R$38,$R$40,$R$41,$R$42,$Q205,BV$2,BV$4,BV$3)</f>
        <v>2658829</v>
      </c>
      <c r="BW205" s="15">
        <f ca="1">_xll.DBRW($B$3,$R$37,$R$38,$R$40,$R$41,$R$42,$Q205,BW$2,BW$4,BW$3)</f>
        <v>0.36387724692036932</v>
      </c>
      <c r="BX205" s="15">
        <f ca="1">_xll.DBRW($B$3,$R$37,$R$38,$R$40,$R$41,$R$42,$Q205,BX$2,BX$4,BX$3)</f>
        <v>1</v>
      </c>
      <c r="BY205" s="15">
        <f ca="1">_xll.DBRW($B$3,$R$37,$R$38,$R$40,$R$41,$R$42,$Q205,BY$2,BY$4,BY$3)</f>
        <v>4.3339701625384661</v>
      </c>
      <c r="BZ205" s="15">
        <f ca="1">_xll.DBRW($B$3,$R$37,$R$38,$R$40,$R$41,$R$42,$Q205,BZ$2,BZ$4,BZ$3)</f>
        <v>3101604.3333333302</v>
      </c>
      <c r="CA205" s="15">
        <f ca="1">_xll.DBRW($B$3,$R$37,$R$38,$R$40,$R$41,$R$42,$Q205,CA$2,CA$4,CA$3)</f>
        <v>3101604.3333333302</v>
      </c>
      <c r="CB205" s="15">
        <f ca="1">BR205-BW205</f>
        <v>4.7107720522064911E-2</v>
      </c>
      <c r="CC205" s="15">
        <f ca="1">BS205-BX205</f>
        <v>0</v>
      </c>
      <c r="CD205" s="15">
        <f ca="1">BT205-BY205</f>
        <v>0.69299442600784555</v>
      </c>
      <c r="CE205" s="15">
        <f ca="1">IF(AND(BU205&lt;&gt;0,BZ205&lt;&gt;0),-1*CB205*BU205,0)</f>
        <v>-125251.37344796132</v>
      </c>
      <c r="CF205" s="15">
        <f ca="1">IF(AND(BU205&lt;&gt;0,BZ205&lt;&gt;0,BV205&lt;&gt;0,CA205&lt;&gt;0),CC205/BX205*$Z205,)</f>
        <v>0</v>
      </c>
      <c r="CG205" s="15">
        <f ca="1">IF(AND(BV205&lt;&gt;0,CA205&lt;&gt;0),CD205*BN205*BV205,)</f>
        <v>150639.98353164532</v>
      </c>
      <c r="CH205" s="15">
        <f ca="1">IF(AND(BU205&lt;&gt;0,BZ205&lt;&gt;0,BV205&lt;&gt;0,CA205&lt;&gt;0),$AJ205-CE205-CF205-CG205-CK205,)</f>
        <v>4059.5953853487326</v>
      </c>
      <c r="CI205" s="15">
        <f ca="1">IF(OR(BU205=0,BZ205=0,BV205=0,CA205=0),$AJ205-CE205-CF205-CG205-CK205,)</f>
        <v>0</v>
      </c>
      <c r="CJ205" s="15">
        <f ca="1">SUM(CE205:CI205)</f>
        <v>29448.205469032739</v>
      </c>
      <c r="CK205" s="15">
        <f ca="1">IF($V205&lt;&gt;0,IF($V205&gt;0,$W205/$V205,-$W205/$V205))*$AE205</f>
        <v>6416.2903805871147</v>
      </c>
      <c r="CL205" s="15">
        <f ca="1">SUM(CJ205:CK205)</f>
        <v>35864.495849619852</v>
      </c>
      <c r="CM205" s="16">
        <f ca="1">_xll.DBRW($B$3,$R$37,$R$38,$R$40,$R$41,$R$42,$Q205,CM$2,CM$4,CM$3)</f>
        <v>6.0069777601237842E-2</v>
      </c>
      <c r="CN205" s="16">
        <f ca="1">_xll.DBRW($B$3,$R$37,$R$38,$R$40,$R$41,$R$42,$Q205,CN$2,CN$4,CN$3)</f>
        <v>8.4075437232218289E-2</v>
      </c>
      <c r="CO205" s="17">
        <f ca="1">-(CM205-CN205)*100</f>
        <v>2.4005659630980447</v>
      </c>
      <c r="CP205" s="14">
        <f ca="1">$AA205-$AF205-DJ205</f>
        <v>320855.78723778576</v>
      </c>
      <c r="CQ205" s="15">
        <f ca="1">_xll.DBRW($B$3,$R$37,$R$38,$R$40,$R$41,$R$42,$Q205,CQ$2,CQ$4,CQ$3)</f>
        <v>0.8086424813822467</v>
      </c>
      <c r="CR205" s="15">
        <f ca="1">_xll.DBRW($B$3,$R$37,$R$38,$R$40,$R$41,$R$42,$Q205,CR$2,CR$4,CR$3)</f>
        <v>0.37342664007350601</v>
      </c>
      <c r="CS205" s="15">
        <f ca="1">_xll.DBRW($B$3,$R$37,$R$38,$R$40,$R$41,$R$42,$Q205,CS$2,CS$4,CS$3)</f>
        <v>5.0269645885463117</v>
      </c>
      <c r="CT205" s="15">
        <f ca="1">_xll.DBRW($B$3,$R$37,$R$38,$R$40,$R$41,$R$42,$Q205,CT$2,CT$4,CT$3)</f>
        <v>992877.58</v>
      </c>
      <c r="CU205" s="15">
        <f ca="1">_xll.DBRW($B$3,$R$37,$R$38,$R$40,$R$41,$R$42,$Q205,CU$2,CU$4,CU$3)</f>
        <v>2658829</v>
      </c>
      <c r="CV205" s="15">
        <f ca="1">_xll.DBRW($B$3,$R$37,$R$38,$R$40,$R$41,$R$42,$Q205,CV$2,CV$4,CV$3)</f>
        <v>0.96190000000000575</v>
      </c>
      <c r="CW205" s="15">
        <f ca="1">_xll.DBRW($B$3,$R$37,$R$38,$R$40,$R$41,$R$42,$Q205,CW$2,CW$4,CW$3)</f>
        <v>0.37881322005074075</v>
      </c>
      <c r="CX205" s="15">
        <f ca="1">_xll.DBRW($B$3,$R$37,$R$38,$R$40,$R$41,$R$42,$Q205,CX$2,CX$4,CX$3)</f>
        <v>4.3339701625384661</v>
      </c>
      <c r="CY205" s="15">
        <f ca="1">_xll.DBRW($B$3,$R$37,$R$38,$R$40,$R$41,$R$42,$Q205,CY$2,CY$4,CY$3)</f>
        <v>1174928.7248333299</v>
      </c>
      <c r="CZ205" s="15">
        <f ca="1">_xll.DBRW($B$3,$R$37,$R$38,$R$40,$R$41,$R$42,$Q205,CZ$2,CZ$4,CZ$3)</f>
        <v>3101604.3333333302</v>
      </c>
      <c r="DA205" s="15">
        <f ca="1">CQ205-CV205</f>
        <v>-0.15325751861775905</v>
      </c>
      <c r="DB205" s="15">
        <f ca="1">CR205-CW205</f>
        <v>-5.38657997723474E-3</v>
      </c>
      <c r="DC205" s="15">
        <f ca="1">CS205-CX205</f>
        <v>0.69299442600784555</v>
      </c>
      <c r="DD205" s="15">
        <f ca="1">IF(AND(CT205&lt;&gt;0,CY205&lt;&gt;0),-1*DA205*CT205,0)</f>
        <v>152165.95420200555</v>
      </c>
      <c r="DE205" s="15">
        <f ca="1">IF(AND(CT205&lt;&gt;0,CY205&lt;&gt;0,CU205&lt;&gt;0,CZ205&lt;&gt;0),DB205/CW205*$AA205,)</f>
        <v>11416.690889027233</v>
      </c>
      <c r="DF205" s="15">
        <f ca="1">IF(AND(CU205&lt;&gt;0,CZ205&lt;&gt;0),DC205*CM205*CU205,)</f>
        <v>110681.78957819349</v>
      </c>
      <c r="DG205" s="15">
        <f ca="1">IF(AND(CT205&lt;&gt;0,CY205&lt;&gt;0,CU205&lt;&gt;0,CZ205&lt;&gt;0),$AK205-DD205-DE205-DF205-DJ205,)</f>
        <v>46591.352568559509</v>
      </c>
      <c r="DH205" s="15">
        <f ca="1">IF(OR(CT205=0,CY205=0,CU205=0,CZ205=0),$AK205-DD205-DE205-DF205-DJ205,)</f>
        <v>0</v>
      </c>
      <c r="DI205" s="15">
        <f ca="1">SUM(DD205:DH205)</f>
        <v>320855.78723778581</v>
      </c>
      <c r="DJ205" s="15">
        <f ca="1">IF($V205&lt;&gt;0,IF($V205&gt;0,$W205/$V205,-$W205/$V205))*$AF205</f>
        <v>6425.1631794008144</v>
      </c>
      <c r="DK205" s="15">
        <f ca="1">SUM(DI205:DJ205)</f>
        <v>327280.95041718666</v>
      </c>
      <c r="DL205" s="16">
        <f ca="1">_xll.DBRW($B$3,$R$37,$R$38,$R$40,$R$41,$R$42,$Q205,DL$2,DL$4,DL$3)</f>
        <v>5.7912678484312433E-2</v>
      </c>
      <c r="DM205" s="16">
        <f ca="1">_xll.DBRW($B$3,$R$37,$R$38,$R$40,$R$41,$R$42,$Q205,DM$2,DM$4,DM$3)</f>
        <v>6.6406563409314223E-2</v>
      </c>
      <c r="DN205" s="17">
        <f ca="1">-(DL205-DM205)*100</f>
        <v>0.84938849250017912</v>
      </c>
      <c r="DO205" s="14">
        <f ca="1">$AB205-$AG205-EI205</f>
        <v>113527.90034569461</v>
      </c>
      <c r="DP205" s="15">
        <f ca="1">_xll.DBRW($B$3,$R$37,$R$38,$R$40,$R$41,$R$42,$Q205,DP$2,DP$4,DP$3)</f>
        <v>0.34341234532899545</v>
      </c>
      <c r="DQ205" s="15">
        <f ca="1">_xll.DBRW($B$3,$R$37,$R$38,$R$40,$R$41,$R$42,$Q205,DQ$2,DQ$4,DQ$3)</f>
        <v>0.84774175398267426</v>
      </c>
      <c r="DR205" s="15">
        <f ca="1">_xll.DBRW($B$3,$R$37,$R$38,$R$40,$R$41,$R$42,$Q205,DR$2,DR$4,DR$3)</f>
        <v>5.0269645885463117</v>
      </c>
      <c r="DS205" s="15">
        <f ca="1">_xll.DBRW($B$3,$R$37,$R$38,$R$40,$R$41,$R$42,$Q205,DS$2,DS$4,DS$3)</f>
        <v>2254000.36</v>
      </c>
      <c r="DT205" s="15">
        <f ca="1">_xll.DBRW($B$3,$R$37,$R$38,$R$40,$R$41,$R$42,$Q205,DT$2,DT$4,DT$3)</f>
        <v>2658829</v>
      </c>
      <c r="DU205" s="15">
        <f ca="1">_xll.DBRW($B$3,$R$37,$R$38,$R$40,$R$41,$R$42,$Q205,DU$2,DU$4,DU$3)</f>
        <v>0.3391543819655522</v>
      </c>
      <c r="DV205" s="15">
        <f ca="1">_xll.DBRW($B$3,$R$37,$R$38,$R$40,$R$41,$R$42,$Q205,DV$2,DV$4,DV$3)</f>
        <v>0.84859308832966418</v>
      </c>
      <c r="DW205" s="15">
        <f ca="1">_xll.DBRW($B$3,$R$37,$R$38,$R$40,$R$41,$R$42,$Q205,DW$2,DW$4,DW$3)</f>
        <v>4.3339701625384661</v>
      </c>
      <c r="DX205" s="15">
        <f ca="1">_xll.DBRW($B$3,$R$37,$R$38,$R$40,$R$41,$R$42,$Q205,DX$2,DX$4,DX$3)</f>
        <v>2632000</v>
      </c>
      <c r="DY205" s="15">
        <f ca="1">_xll.DBRW($B$3,$R$37,$R$38,$R$40,$R$41,$R$42,$Q205,DY$2,DY$4,DY$3)</f>
        <v>3101604.3333333302</v>
      </c>
      <c r="DZ205" s="15">
        <f ca="1">DP205-DU205</f>
        <v>4.2579633634432512E-3</v>
      </c>
      <c r="EA205" s="15">
        <f ca="1">DQ205-DV205</f>
        <v>-8.5133434698991817E-4</v>
      </c>
      <c r="EB205" s="15">
        <f ca="1">DR205-DW205</f>
        <v>0.69299442600784555</v>
      </c>
      <c r="EC205" s="15">
        <f ca="1">IF(AND(DS205&lt;&gt;0,DX205&lt;&gt;0),-1*DZ205*DS205,0)</f>
        <v>-9597.4509540678991</v>
      </c>
      <c r="ED205" s="15">
        <f ca="1">IF(AND(DS205&lt;&gt;0,DX205&lt;&gt;0,DT205&lt;&gt;0,DY205&lt;&gt;0),EA205/DV205*$AB205,)</f>
        <v>776.55201287685088</v>
      </c>
      <c r="EE205" s="15">
        <f ca="1">IF(AND(DT205&lt;&gt;0,DY205&lt;&gt;0),EB205*DL205*DT205,)</f>
        <v>106707.21866927897</v>
      </c>
      <c r="EF205" s="15">
        <f ca="1">IF(AND(DS205&lt;&gt;0,DX205&lt;&gt;0,DT205&lt;&gt;0,DY205&lt;&gt;0),$AL205-EC205-ED205-EE205-EI205,)</f>
        <v>15641.580617606685</v>
      </c>
      <c r="EG205" s="15">
        <f ca="1">IF(OR(DS205=0,DX205=0,DT205=0,DY205=0),$AL205-EC205-ED205-EE205-EI205,)</f>
        <v>0</v>
      </c>
      <c r="EH205" s="15">
        <f ca="1">SUM(EC205:EG205)</f>
        <v>113527.90034569461</v>
      </c>
      <c r="EI205" s="15">
        <f ca="1">IF($V205&lt;&gt;0,IF($V205&gt;0,$W205/$V205,-$W205/$V205))*$AG205</f>
        <v>5074.8829876387153</v>
      </c>
      <c r="EJ205" s="15">
        <f ca="1">SUM(EH205:EI205)</f>
        <v>118602.78333333333</v>
      </c>
      <c r="EK205" s="16">
        <f ca="1">_xll.DBRW($B$3,$R$37,$R$38,$R$40,$R$41,$R$42,$Q205,EK$2,EK$4,EK$3)</f>
        <v>0.18066062358285601</v>
      </c>
      <c r="EL205" s="16">
        <f ca="1">_xll.DBRW($B$3,$R$37,$R$38,$R$40,$R$41,$R$42,$Q205,EL$2,EL$4,EL$3)</f>
        <v>0.18373716396553402</v>
      </c>
      <c r="EM205" s="17">
        <f ca="1">-(EK205-EL205)*100</f>
        <v>0.30765403826780169</v>
      </c>
      <c r="EN205" s="14">
        <f ca="1">$AC205-$AH205-FH205</f>
        <v>41120.544139479112</v>
      </c>
      <c r="EO205" s="15">
        <f ca="1">_xll.DBRW($B$3,$R$37,$R$38,$R$40,$R$41,$R$42,$Q205,EO$2,EO$4,EO$3)</f>
        <v>0.90817455729571184</v>
      </c>
      <c r="EP205" s="15">
        <f ca="1">_xll.DBRW($B$3,$R$37,$R$38,$R$40,$R$41,$R$42,$Q205,EP$2,EP$4,EP$3)</f>
        <v>1</v>
      </c>
      <c r="EQ205" s="15">
        <f ca="1">_xll.DBRW($B$3,$R$37,$R$38,$R$40,$R$41,$R$42,$Q205,EQ$2,EQ$4,EQ$3)</f>
        <v>5.0269645885463117</v>
      </c>
      <c r="ER205" s="15">
        <f ca="1">_xll.DBRW($B$3,$R$37,$R$38,$R$40,$R$41,$R$42,$Q205,ER$2,ER$4,ER$3)</f>
        <v>2658829</v>
      </c>
      <c r="ES205" s="15">
        <f ca="1">_xll.DBRW($B$3,$R$37,$R$38,$R$40,$R$41,$R$42,$Q205,ES$2,ES$4,ES$3)</f>
        <v>2658829</v>
      </c>
      <c r="ET205" s="15">
        <f ca="1">_xll.DBRW($B$3,$R$37,$R$38,$R$40,$R$41,$R$42,$Q205,ET$2,ET$4,ET$3)</f>
        <v>0.79631138637606236</v>
      </c>
      <c r="EU205" s="15">
        <f ca="1">_xll.DBRW($B$3,$R$37,$R$38,$R$40,$R$41,$R$42,$Q205,EU$2,EU$4,EU$3)</f>
        <v>1</v>
      </c>
      <c r="EV205" s="15">
        <f ca="1">_xll.DBRW($B$3,$R$37,$R$38,$R$40,$R$41,$R$42,$Q205,EV$2,EV$4,EV$3)</f>
        <v>4.3339701625384661</v>
      </c>
      <c r="EW205" s="15">
        <f ca="1">_xll.DBRW($B$3,$R$37,$R$38,$R$40,$R$41,$R$42,$Q205,EW$2,EW$4,EW$3)</f>
        <v>3101604.3333333302</v>
      </c>
      <c r="EX205" s="15">
        <f ca="1">_xll.DBRW($B$3,$R$37,$R$38,$R$40,$R$41,$R$42,$Q205,EX$2,EX$4,EX$3)</f>
        <v>3101604.3333333302</v>
      </c>
      <c r="EY205" s="15">
        <f ca="1">EO205-ET205</f>
        <v>0.11186317091964948</v>
      </c>
      <c r="EZ205" s="15">
        <f ca="1">EP205-EU205</f>
        <v>0</v>
      </c>
      <c r="FA205" s="15">
        <f ca="1">EQ205-EV205</f>
        <v>0.69299442600784555</v>
      </c>
      <c r="FB205" s="15">
        <f ca="1">IF(AND(ER205&lt;&gt;0,EW205&lt;&gt;0),-1*EY205*ER205,0)</f>
        <v>-297425.04287312069</v>
      </c>
      <c r="FC205" s="15">
        <f ca="1">IF(AND(ER205&lt;&gt;0,EW205&lt;&gt;0,ES205&lt;&gt;0,EX205&lt;&gt;0),EZ205/EU205*$AC205,)</f>
        <v>0</v>
      </c>
      <c r="FD205" s="15">
        <f ca="1">IF(AND(ES205&lt;&gt;0,EX205&lt;&gt;0),FA205*EK205*ES205,)</f>
        <v>332876.89621895389</v>
      </c>
      <c r="FE205" s="15">
        <f ca="1">IF(AND(ER205&lt;&gt;0,EW205&lt;&gt;0,ES205&lt;&gt;0,EX205&lt;&gt;0),$AM205-FB205-FC205-FD205-FH205,)</f>
        <v>5668.6907936459138</v>
      </c>
      <c r="FF205" s="15">
        <f ca="1">IF(OR(ER205=0,EW205=0,ES205=0,EX205=0),$AM205-FB205-FC205-FD205-FH205,)</f>
        <v>0</v>
      </c>
      <c r="FG205" s="15">
        <f ca="1">SUM(FB205:FF205)</f>
        <v>41120.544139479112</v>
      </c>
      <c r="FH205" s="15">
        <f ca="1">IF($V205&lt;&gt;0,IF($V205&gt;0,$W205/$V205,-$W205/$V205))*$AH205</f>
        <v>14041.45252718934</v>
      </c>
      <c r="FI205" s="15">
        <f ca="1">SUM(FG205:FH205)</f>
        <v>55161.996666668449</v>
      </c>
      <c r="FJ205" s="20"/>
      <c r="FK205" s="85">
        <f ca="1">BL205+CK205+DJ205+EI205+FH205</f>
        <v>64817.812256660909</v>
      </c>
      <c r="FL205" s="21"/>
      <c r="FM205" s="22"/>
      <c r="FN205" s="104">
        <f ca="1">_xll.DBRW($B$3,$R$37,$R$38,$R$40,$R$41,$R$42,$Q205,FN$2,FN$4,FN$3)</f>
        <v>2651547.4799999981</v>
      </c>
      <c r="FO205" s="105">
        <f ca="1">IF(U205&lt;&gt;0,FN205/U205,0)</f>
        <v>0.19838241612606902</v>
      </c>
      <c r="FP205" s="104">
        <f ca="1">_xll.DBRW($B$3,$R$37,$R$38,$R$40,$R$41,$R$42,$Q205,FP$2,FP$4,FP$3)</f>
        <v>2041032.0508985501</v>
      </c>
      <c r="FQ205" s="105">
        <f ca="1">IF(V205&lt;&gt;0,FP205/V205,0)</f>
        <v>0.15183696448580941</v>
      </c>
      <c r="FR205" s="86">
        <f ca="1">FN205-FP205</f>
        <v>610515.42910144804</v>
      </c>
      <c r="FS205" s="103">
        <f ca="1">(FO205-FQ205)*100</f>
        <v>4.6545451640259614</v>
      </c>
      <c r="FT205" s="23"/>
      <c r="FV205" s="37"/>
      <c r="FW205" s="37"/>
      <c r="FX205" s="37"/>
      <c r="FY205" s="37"/>
      <c r="FZ205" s="37"/>
      <c r="GA205" s="37"/>
      <c r="GB205" s="37"/>
      <c r="GC205" s="37"/>
      <c r="GD205" s="37"/>
      <c r="GE205" s="37"/>
      <c r="GF205" s="37"/>
      <c r="GG205" s="37"/>
      <c r="GH205" s="37"/>
    </row>
    <row r="206" spans="1:190" ht="15" hidden="1" customHeight="1" x14ac:dyDescent="0.25">
      <c r="A206">
        <f ca="1">IF(ROW()=ROW($A$60),0,1)</f>
        <v>1</v>
      </c>
      <c r="D206" s="30"/>
      <c r="E206" s="30"/>
      <c r="F206" s="30">
        <f ca="1">IF(A206&lt;&gt;0,IF((AO206+BN206+CM206+DL206+EK206)&lt;&gt;0,ROUND((1-(AO206+BN206+CM206+DL206+EK206))-FO206,5),"VERIF. ELIGIBILITE PMM"),"CHECK "&amp;D191)</f>
        <v>0</v>
      </c>
      <c r="G206" s="30"/>
      <c r="H206" s="30"/>
      <c r="I206" s="30"/>
      <c r="J206" s="30">
        <f ca="1">IF(A206&lt;&gt;0,IF((AP206+BO206+CN206+DM206+EL206)&lt;&gt;0,ROUND((1-(AP206+BO206+CN206+DM206+EL206))-FQ206,5),"VERIF. ELIGIBILITE PMM"),"CHECK "&amp;D192)</f>
        <v>0</v>
      </c>
      <c r="K206" s="30">
        <f ca="1">IF(A206&lt;&gt;0,ROUND(W206+AR206+BQ206+CP206+DO206+EN206+FK206-FR206,5),"CHECK ")</f>
        <v>0</v>
      </c>
      <c r="L206" s="4"/>
      <c r="M206" s="9"/>
      <c r="N206" s="10"/>
      <c r="O206" s="9"/>
      <c r="P206" s="11"/>
      <c r="Q206" s="130" t="s">
        <v>168</v>
      </c>
      <c r="R206" s="130"/>
      <c r="S206" s="12"/>
      <c r="T206" s="13"/>
      <c r="U206" s="84">
        <f ca="1">_xll.DBRW($B$3,$R$37,$R$38,$R$40,$R$41,$R$42,$Q206,U$2,U$4,U$3)</f>
        <v>5470447.1899999995</v>
      </c>
      <c r="V206" s="84">
        <f ca="1">_xll.DBRW($B$3,$R$37,$R$38,$R$40,$R$41,$R$42,$Q206,V$2,V$4,V$3)</f>
        <v>5540596.1499999985</v>
      </c>
      <c r="W206" s="85">
        <f ca="1">U206-V206</f>
        <v>-70148.959999999031</v>
      </c>
      <c r="X206" s="106">
        <f ca="1">IF(V206&lt;&gt;0,W206/V206,0)</f>
        <v>-1.2660904729538725E-2</v>
      </c>
      <c r="Y206" s="15">
        <f ca="1">_xll.DBRW($B$3,$R$37,$R$38,$R$40,$R$41,$R$42,$Q206,Y$2,Y$4,Y$3)</f>
        <v>-2093591.5899999999</v>
      </c>
      <c r="Z206" s="15">
        <f ca="1">_xll.DBRW($B$3,$R$37,$R$38,$R$40,$R$41,$R$42,$Q206,Z$2,Z$4,Z$3)</f>
        <v>-556457.19999999995</v>
      </c>
      <c r="AA206" s="15">
        <f ca="1">_xll.DBRW($B$3,$R$37,$R$38,$R$40,$R$41,$R$42,$Q206,AA$2,AA$4,AA$3)</f>
        <v>-583708.50999999989</v>
      </c>
      <c r="AB206" s="15">
        <f ca="1">_xll.DBRW($B$3,$R$37,$R$38,$R$40,$R$41,$R$42,$Q206,AB$2,AB$4,AB$3)</f>
        <v>-567755.85999999987</v>
      </c>
      <c r="AC206" s="15">
        <f ca="1">_xll.DBRW($B$3,$R$37,$R$38,$R$40,$R$41,$R$42,$Q206,AC$2,AC$4,AC$3)</f>
        <v>-799637.95999999973</v>
      </c>
      <c r="AD206" s="15">
        <f ca="1">_xll.DBRW($B$3,$R$37,$R$38,$R$40,$R$41,$R$42,$Q206,AD$2,AD$4,AD$3)</f>
        <v>-2189795.4000000004</v>
      </c>
      <c r="AE206" s="15">
        <f ca="1">_xll.DBRW($B$3,$R$37,$R$38,$R$40,$R$41,$R$42,$Q206,AE$2,AE$4,AE$3)</f>
        <v>-574640.78</v>
      </c>
      <c r="AF206" s="15">
        <f ca="1">_xll.DBRW($B$3,$R$37,$R$38,$R$40,$R$41,$R$42,$Q206,AF$2,AF$4,AF$3)</f>
        <v>-625816.29163199989</v>
      </c>
      <c r="AG206" s="15">
        <f ca="1">_xll.DBRW($B$3,$R$37,$R$38,$R$40,$R$41,$R$42,$Q206,AG$2,AG$4,AG$3)</f>
        <v>-649884.37000000011</v>
      </c>
      <c r="AH206" s="15">
        <f ca="1">_xll.DBRW($B$3,$R$37,$R$38,$R$40,$R$41,$R$42,$Q206,AH$2,AH$4,AH$3)</f>
        <v>-977233.33</v>
      </c>
      <c r="AI206" s="15">
        <f ca="1">Y206-AD206</f>
        <v>96203.810000000522</v>
      </c>
      <c r="AJ206" s="15">
        <f ca="1">Z206-AE206</f>
        <v>18183.580000000075</v>
      </c>
      <c r="AK206" s="15">
        <f ca="1">AA206-AF206</f>
        <v>42107.781631999998</v>
      </c>
      <c r="AL206" s="15">
        <f ca="1">AB206-AG206</f>
        <v>82128.510000000242</v>
      </c>
      <c r="AM206" s="15">
        <f ca="1">AC206-AH206</f>
        <v>177595.37000000023</v>
      </c>
      <c r="AN206" s="20"/>
      <c r="AO206" s="16">
        <f ca="1">_xll.DBRW($B$3,$R$37,$R$38,$R$40,$R$41,$R$42,$Q206,AO$2,AO$4,AO$3)</f>
        <v>0.38270940515193969</v>
      </c>
      <c r="AP206" s="16">
        <f ca="1">_xll.DBRW($B$3,$R$37,$R$38,$R$40,$R$41,$R$42,$Q206,AP$2,AP$4,AP$3)</f>
        <v>0.39522739804813251</v>
      </c>
      <c r="AQ206" s="17">
        <f ca="1">-(AO206-AP206)*100</f>
        <v>1.251799289619282</v>
      </c>
      <c r="AR206" s="14">
        <f ca="1">$Y206-$AD206-BL206</f>
        <v>68479.019063418367</v>
      </c>
      <c r="AS206" s="18">
        <f ca="1">_xll.DBRW($B$3,$R$37,$R$38,$R$40,$R$41,$R$42,$Q206,AS$2,AS$4,AS$3)</f>
        <v>37.486060218224317</v>
      </c>
      <c r="AT206" s="19">
        <f ca="1">_xll.DBRW($B$3,$R$37,$R$38,$R$40,$R$41,$R$42,$Q206,AT$2,AT$4,AT$3)</f>
        <v>3.3465620211963407E-2</v>
      </c>
      <c r="AU206" s="18">
        <f ca="1">_xll.DBRW($B$3,$R$37,$R$38,$R$40,$R$41,$R$42,$Q206,AU$2,AU$4,AU$3)</f>
        <v>3.2779289916009184</v>
      </c>
      <c r="AV206" s="15">
        <f ca="1">_xll.DBRW($B$3,$R$37,$R$38,$R$40,$R$41,$R$42,$Q206,AV$2,AV$4,AV$3)</f>
        <v>55849.87</v>
      </c>
      <c r="AW206" s="15">
        <f ca="1">_xll.DBRW($B$3,$R$37,$R$38,$R$40,$R$41,$R$42,$Q206,AW$2,AW$4,AW$3)</f>
        <v>1668873</v>
      </c>
      <c r="AX206" s="18">
        <f ca="1">_xll.DBRW($B$3,$R$37,$R$38,$R$40,$R$41,$R$42,$Q206,AX$2,AX$4,AX$3)</f>
        <v>24.305732886205178</v>
      </c>
      <c r="AY206" s="19">
        <f ca="1">_xll.DBRW($B$3,$R$37,$R$38,$R$40,$R$41,$R$42,$Q206,AY$2,AY$4,AY$3)</f>
        <v>4.4572638130293676E-2</v>
      </c>
      <c r="AZ206" s="18">
        <f ca="1">_xll.DBRW($B$3,$R$37,$R$38,$R$40,$R$41,$R$42,$Q206,AZ$2,AZ$4,AZ$3)</f>
        <v>2.7411324259874927</v>
      </c>
      <c r="BA206" s="15">
        <f ca="1">_xll.DBRW($B$3,$R$37,$R$38,$R$40,$R$41,$R$42,$Q206,BA$2,BA$4,BA$3)</f>
        <v>90093.782000000007</v>
      </c>
      <c r="BB206" s="15">
        <f ca="1">_xll.DBRW($B$3,$R$37,$R$38,$R$40,$R$41,$R$42,$Q206,BB$2,BB$4,BB$3)</f>
        <v>2021280</v>
      </c>
      <c r="BC206" s="18">
        <f ca="1">AS206-AX206</f>
        <v>13.180327332019139</v>
      </c>
      <c r="BD206" s="18">
        <f ca="1">AT206-AY206</f>
        <v>-1.110701791833027E-2</v>
      </c>
      <c r="BE206" s="18">
        <f ca="1">AU206-AZ206</f>
        <v>0.5367965656134257</v>
      </c>
      <c r="BF206" s="15">
        <f ca="1">IF(AND(AV206&lt;&gt;0,BA206&lt;&gt;0),-1*BC206*AV206,0)</f>
        <v>-736119.56805071584</v>
      </c>
      <c r="BG206" s="15">
        <f ca="1">IF(AND(AV206&lt;&gt;0,BA206&lt;&gt;0,AW206&lt;&gt;0,BB206&lt;&gt;0),BD206/AY206*$Y206,)</f>
        <v>521700.31389708875</v>
      </c>
      <c r="BH206" s="15">
        <f ca="1">IF(AND(AW206&lt;&gt;0,BB206&lt;&gt;0),BE206*AO206*AW206,)</f>
        <v>342848.41989828425</v>
      </c>
      <c r="BI206" s="15">
        <f ca="1">IF(AND(AV206&lt;&gt;0,BA206&lt;&gt;0,AW206&lt;&gt;0,BB206&lt;&gt;0),$AI206-BF206-BG206-BH206-BL206,)</f>
        <v>-59950.146681238795</v>
      </c>
      <c r="BJ206" s="15">
        <f ca="1">IF(OR(AV206=0,BA206=0,AW206=0,BB206=0),$AI206-BF206-BG206-BH206-BL206,)</f>
        <v>0</v>
      </c>
      <c r="BK206" s="15">
        <f ca="1">SUM(BF206:BJ206)</f>
        <v>68479.019063418367</v>
      </c>
      <c r="BL206" s="15">
        <f ca="1">IF($V206&lt;&gt;0,IF($V206&gt;0,$W206/$V206,-$W206/$V206))*$AD206</f>
        <v>27724.790936582151</v>
      </c>
      <c r="BM206" s="15">
        <f ca="1">SUM(BK206:BL206)</f>
        <v>96203.810000000522</v>
      </c>
      <c r="BN206" s="16">
        <f ca="1">_xll.DBRW($B$3,$R$37,$R$38,$R$40,$R$41,$R$42,$Q206,BN$2,BN$4,BN$3)</f>
        <v>0.10172060540447336</v>
      </c>
      <c r="BO206" s="16">
        <f ca="1">_xll.DBRW($B$3,$R$37,$R$38,$R$40,$R$41,$R$42,$Q206,BO$2,BO$4,BO$3)</f>
        <v>0.10371461200975639</v>
      </c>
      <c r="BP206" s="17">
        <f ca="1">-(BN206-BO206)*100</f>
        <v>0.19940066052830246</v>
      </c>
      <c r="BQ206" s="14">
        <f ca="1">$Z206-$AE206-CK206</f>
        <v>10908.107830712252</v>
      </c>
      <c r="BR206" s="15">
        <f ca="1">_xll.DBRW($B$3,$R$37,$R$38,$R$40,$R$41,$R$42,$Q206,BR$2,BR$4,BR$3)</f>
        <v>0.33343292149852027</v>
      </c>
      <c r="BS206" s="15">
        <f ca="1">_xll.DBRW($B$3,$R$37,$R$38,$R$40,$R$41,$R$42,$Q206,BS$2,BS$4,BS$3)</f>
        <v>1</v>
      </c>
      <c r="BT206" s="15">
        <f ca="1">_xll.DBRW($B$3,$R$37,$R$38,$R$40,$R$41,$R$42,$Q206,BT$2,BT$4,BT$3)</f>
        <v>3.2779289916009184</v>
      </c>
      <c r="BU206" s="15">
        <f ca="1">_xll.DBRW($B$3,$R$37,$R$38,$R$40,$R$41,$R$42,$Q206,BU$2,BU$4,BU$3)</f>
        <v>1668873</v>
      </c>
      <c r="BV206" s="15">
        <f ca="1">_xll.DBRW($B$3,$R$37,$R$38,$R$40,$R$41,$R$42,$Q206,BV$2,BV$4,BV$3)</f>
        <v>1668873</v>
      </c>
      <c r="BW206" s="15">
        <f ca="1">_xll.DBRW($B$3,$R$37,$R$38,$R$40,$R$41,$R$42,$Q206,BW$2,BW$4,BW$3)</f>
        <v>0.28429548602865506</v>
      </c>
      <c r="BX206" s="15">
        <f ca="1">_xll.DBRW($B$3,$R$37,$R$38,$R$40,$R$41,$R$42,$Q206,BX$2,BX$4,BX$3)</f>
        <v>1</v>
      </c>
      <c r="BY206" s="15">
        <f ca="1">_xll.DBRW($B$3,$R$37,$R$38,$R$40,$R$41,$R$42,$Q206,BY$2,BY$4,BY$3)</f>
        <v>2.7411324259874927</v>
      </c>
      <c r="BZ206" s="15">
        <f ca="1">_xll.DBRW($B$3,$R$37,$R$38,$R$40,$R$41,$R$42,$Q206,BZ$2,BZ$4,BZ$3)</f>
        <v>2021280</v>
      </c>
      <c r="CA206" s="15">
        <f ca="1">_xll.DBRW($B$3,$R$37,$R$38,$R$40,$R$41,$R$42,$Q206,CA$2,CA$4,CA$3)</f>
        <v>2021280</v>
      </c>
      <c r="CB206" s="15">
        <f ca="1">BR206-BW206</f>
        <v>4.9137435469865209E-2</v>
      </c>
      <c r="CC206" s="15">
        <f ca="1">BS206-BX206</f>
        <v>0</v>
      </c>
      <c r="CD206" s="15">
        <f ca="1">BT206-BY206</f>
        <v>0.5367965656134257</v>
      </c>
      <c r="CE206" s="15">
        <f ca="1">IF(AND(BU206&lt;&gt;0,BZ206&lt;&gt;0),-1*CB206*BU206,0)</f>
        <v>-82004.139344900366</v>
      </c>
      <c r="CF206" s="15">
        <f ca="1">IF(AND(BU206&lt;&gt;0,BZ206&lt;&gt;0,BV206&lt;&gt;0,CA206&lt;&gt;0),CC206/BX206*$Z206,)</f>
        <v>0</v>
      </c>
      <c r="CG206" s="15">
        <f ca="1">IF(AND(BV206&lt;&gt;0,CA206&lt;&gt;0),CD206*BN206*BV206,)</f>
        <v>91125.925740379753</v>
      </c>
      <c r="CH206" s="15">
        <f ca="1">IF(AND(BU206&lt;&gt;0,BZ206&lt;&gt;0,BV206&lt;&gt;0,CA206&lt;&gt;0),$AJ206-CE206-CF206-CG206-CK206,)</f>
        <v>1786.321435232866</v>
      </c>
      <c r="CI206" s="15">
        <f ca="1">IF(OR(BU206=0,BZ206=0,BV206=0,CA206=0),$AJ206-CE206-CF206-CG206-CK206,)</f>
        <v>0</v>
      </c>
      <c r="CJ206" s="15">
        <f ca="1">SUM(CE206:CI206)</f>
        <v>10908.107830712252</v>
      </c>
      <c r="CK206" s="15">
        <f ca="1">IF($V206&lt;&gt;0,IF($V206&gt;0,$W206/$V206,-$W206/$V206))*$AE206</f>
        <v>7275.472169287822</v>
      </c>
      <c r="CL206" s="15">
        <f ca="1">SUM(CJ206:CK206)</f>
        <v>18183.580000000075</v>
      </c>
      <c r="CM206" s="16">
        <f ca="1">_xll.DBRW($B$3,$R$37,$R$38,$R$40,$R$41,$R$42,$Q206,CM$2,CM$4,CM$3)</f>
        <v>0.10670215609923472</v>
      </c>
      <c r="CN206" s="16">
        <f ca="1">_xll.DBRW($B$3,$R$37,$R$38,$R$40,$R$41,$R$42,$Q206,CN$2,CN$4,CN$3)</f>
        <v>0.11295107506292443</v>
      </c>
      <c r="CO206" s="17">
        <f ca="1">-(CM206-CN206)*100</f>
        <v>0.62489189636897036</v>
      </c>
      <c r="CP206" s="14">
        <f ca="1">$AA206-$AF206-DJ206</f>
        <v>34184.381185454025</v>
      </c>
      <c r="CQ206" s="15">
        <f ca="1">_xll.DBRW($B$3,$R$37,$R$38,$R$40,$R$41,$R$42,$Q206,CQ$2,CQ$4,CQ$3)</f>
        <v>1.1226855886469962</v>
      </c>
      <c r="CR206" s="15">
        <f ca="1">_xll.DBRW($B$3,$R$37,$R$38,$R$40,$R$41,$R$42,$Q206,CR$2,CR$4,CR$3)</f>
        <v>0.31154055461380226</v>
      </c>
      <c r="CS206" s="15">
        <f ca="1">_xll.DBRW($B$3,$R$37,$R$38,$R$40,$R$41,$R$42,$Q206,CS$2,CS$4,CS$3)</f>
        <v>3.2779289916009184</v>
      </c>
      <c r="CT206" s="15">
        <f ca="1">_xll.DBRW($B$3,$R$37,$R$38,$R$40,$R$41,$R$42,$Q206,CT$2,CT$4,CT$3)</f>
        <v>519921.62</v>
      </c>
      <c r="CU206" s="15">
        <f ca="1">_xll.DBRW($B$3,$R$37,$R$38,$R$40,$R$41,$R$42,$Q206,CU$2,CU$4,CU$3)</f>
        <v>1668873</v>
      </c>
      <c r="CV206" s="15">
        <f ca="1">_xll.DBRW($B$3,$R$37,$R$38,$R$40,$R$41,$R$42,$Q206,CV$2,CV$4,CV$3)</f>
        <v>0.97669985616760069</v>
      </c>
      <c r="CW206" s="15">
        <f ca="1">_xll.DBRW($B$3,$R$37,$R$38,$R$40,$R$41,$R$42,$Q206,CW$2,CW$4,CW$3)</f>
        <v>0.317</v>
      </c>
      <c r="CX206" s="15">
        <f ca="1">_xll.DBRW($B$3,$R$37,$R$38,$R$40,$R$41,$R$42,$Q206,CX$2,CX$4,CX$3)</f>
        <v>2.7411324259874927</v>
      </c>
      <c r="CY206" s="15">
        <f ca="1">_xll.DBRW($B$3,$R$37,$R$38,$R$40,$R$41,$R$42,$Q206,CY$2,CY$4,CY$3)</f>
        <v>640745.76</v>
      </c>
      <c r="CZ206" s="15">
        <f ca="1">_xll.DBRW($B$3,$R$37,$R$38,$R$40,$R$41,$R$42,$Q206,CZ$2,CZ$4,CZ$3)</f>
        <v>2021280</v>
      </c>
      <c r="DA206" s="15">
        <f ca="1">CQ206-CV206</f>
        <v>0.1459857324793955</v>
      </c>
      <c r="DB206" s="15">
        <f ca="1">CR206-CW206</f>
        <v>-5.4594453861977477E-3</v>
      </c>
      <c r="DC206" s="15">
        <f ca="1">CS206-CX206</f>
        <v>0.5367965656134257</v>
      </c>
      <c r="DD206" s="15">
        <f ca="1">IF(AND(CT206&lt;&gt;0,CY206&lt;&gt;0),-1*DA206*CT206,0)</f>
        <v>-75901.13852757393</v>
      </c>
      <c r="DE206" s="15">
        <f ca="1">IF(AND(CT206&lt;&gt;0,CY206&lt;&gt;0,CU206&lt;&gt;0,CZ206&lt;&gt;0),DB206/CW206*$AA206,)</f>
        <v>10052.759406321329</v>
      </c>
      <c r="DF206" s="15">
        <f ca="1">IF(AND(CU206&lt;&gt;0,CZ206&lt;&gt;0),DC206*CM206*CU206,)</f>
        <v>95588.624491313429</v>
      </c>
      <c r="DG206" s="15">
        <f ca="1">IF(AND(CT206&lt;&gt;0,CY206&lt;&gt;0,CU206&lt;&gt;0,CZ206&lt;&gt;0),$AK206-DD206-DE206-DF206-DJ206,)</f>
        <v>4444.1358153931933</v>
      </c>
      <c r="DH206" s="15">
        <f ca="1">IF(OR(CT206=0,CY206=0,CU206=0,CZ206=0),$AK206-DD206-DE206-DF206-DJ206,)</f>
        <v>0</v>
      </c>
      <c r="DI206" s="15">
        <f ca="1">SUM(DD206:DH206)</f>
        <v>34184.381185454025</v>
      </c>
      <c r="DJ206" s="15">
        <f ca="1">IF($V206&lt;&gt;0,IF($V206&gt;0,$W206/$V206,-$W206/$V206))*$AF206</f>
        <v>7923.4004465459739</v>
      </c>
      <c r="DK206" s="15">
        <f ca="1">SUM(DI206:DJ206)</f>
        <v>42107.781631999998</v>
      </c>
      <c r="DL206" s="16">
        <f ca="1">_xll.DBRW($B$3,$R$37,$R$38,$R$40,$R$41,$R$42,$Q206,DL$2,DL$4,DL$3)</f>
        <v>0.10378600510719854</v>
      </c>
      <c r="DM206" s="16">
        <f ca="1">_xll.DBRW($B$3,$R$37,$R$38,$R$40,$R$41,$R$42,$Q206,DM$2,DM$4,DM$3)</f>
        <v>0.11729502609570272</v>
      </c>
      <c r="DN206" s="17">
        <f ca="1">-(DL206-DM206)*100</f>
        <v>1.3509020988504177</v>
      </c>
      <c r="DO206" s="14">
        <f ca="1">$AB206-$AG206-EI206</f>
        <v>73900.385906213953</v>
      </c>
      <c r="DP206" s="15">
        <f ca="1">_xll.DBRW($B$3,$R$37,$R$38,$R$40,$R$41,$R$42,$Q206,DP$2,DP$4,DP$3)</f>
        <v>0.55531024674984242</v>
      </c>
      <c r="DQ206" s="15">
        <f ca="1">_xll.DBRW($B$3,$R$37,$R$38,$R$40,$R$41,$R$42,$Q206,DQ$2,DQ$4,DQ$3)</f>
        <v>0.61263619220875409</v>
      </c>
      <c r="DR206" s="15">
        <f ca="1">_xll.DBRW($B$3,$R$37,$R$38,$R$40,$R$41,$R$42,$Q206,DR$2,DR$4,DR$3)</f>
        <v>3.2779289916009184</v>
      </c>
      <c r="DS206" s="15">
        <f ca="1">_xll.DBRW($B$3,$R$37,$R$38,$R$40,$R$41,$R$42,$Q206,DS$2,DS$4,DS$3)</f>
        <v>1022412</v>
      </c>
      <c r="DT206" s="15">
        <f ca="1">_xll.DBRW($B$3,$R$37,$R$38,$R$40,$R$41,$R$42,$Q206,DT$2,DT$4,DT$3)</f>
        <v>1668873</v>
      </c>
      <c r="DU206" s="15">
        <f ca="1">_xll.DBRW($B$3,$R$37,$R$38,$R$40,$R$41,$R$42,$Q206,DU$2,DU$4,DU$3)</f>
        <v>0.51011332025117739</v>
      </c>
      <c r="DV206" s="15">
        <f ca="1">_xll.DBRW($B$3,$R$37,$R$38,$R$40,$R$41,$R$42,$Q206,DV$2,DV$4,DV$3)</f>
        <v>0.63029367529486269</v>
      </c>
      <c r="DW206" s="15">
        <f ca="1">_xll.DBRW($B$3,$R$37,$R$38,$R$40,$R$41,$R$42,$Q206,DW$2,DW$4,DW$3)</f>
        <v>2.7411324259874927</v>
      </c>
      <c r="DX206" s="15">
        <f ca="1">_xll.DBRW($B$3,$R$37,$R$38,$R$40,$R$41,$R$42,$Q206,DX$2,DX$4,DX$3)</f>
        <v>1274000</v>
      </c>
      <c r="DY206" s="15">
        <f ca="1">_xll.DBRW($B$3,$R$37,$R$38,$R$40,$R$41,$R$42,$Q206,DY$2,DY$4,DY$3)</f>
        <v>2021280</v>
      </c>
      <c r="DZ206" s="15">
        <f ca="1">DP206-DU206</f>
        <v>4.5196926498665024E-2</v>
      </c>
      <c r="EA206" s="15">
        <f ca="1">DQ206-DV206</f>
        <v>-1.7657483086108594E-2</v>
      </c>
      <c r="EB206" s="15">
        <f ca="1">DR206-DW206</f>
        <v>0.5367965656134257</v>
      </c>
      <c r="EC206" s="15">
        <f ca="1">IF(AND(DS206&lt;&gt;0,DX206&lt;&gt;0),-1*DZ206*DS206,0)</f>
        <v>-46209.880015353105</v>
      </c>
      <c r="ED206" s="15">
        <f ca="1">IF(AND(DS206&lt;&gt;0,DX206&lt;&gt;0,DT206&lt;&gt;0,DY206&lt;&gt;0),EA206/DV206*$AB206,)</f>
        <v>15905.50546187711</v>
      </c>
      <c r="EE206" s="15">
        <f ca="1">IF(AND(DT206&lt;&gt;0,DY206&lt;&gt;0),EB206*DL206*DT206,)</f>
        <v>92976.204346040322</v>
      </c>
      <c r="EF206" s="15">
        <f ca="1">IF(AND(DS206&lt;&gt;0,DX206&lt;&gt;0,DT206&lt;&gt;0,DY206&lt;&gt;0),$AL206-EC206-ED206-EE206-EI206,)</f>
        <v>11228.556113649618</v>
      </c>
      <c r="EG206" s="15">
        <f ca="1">IF(OR(DS206=0,DX206=0,DT206=0,DY206=0),$AL206-EC206-ED206-EE206-EI206,)</f>
        <v>0</v>
      </c>
      <c r="EH206" s="15">
        <f ca="1">SUM(EC206:EG206)</f>
        <v>73900.385906213953</v>
      </c>
      <c r="EI206" s="15">
        <f ca="1">IF($V206&lt;&gt;0,IF($V206&gt;0,$W206/$V206,-$W206/$V206))*$AG206</f>
        <v>8228.1240937862967</v>
      </c>
      <c r="EJ206" s="15">
        <f ca="1">SUM(EH206:EI206)</f>
        <v>82128.510000000242</v>
      </c>
      <c r="EK206" s="16">
        <f ca="1">_xll.DBRW($B$3,$R$37,$R$38,$R$40,$R$41,$R$42,$Q206,EK$2,EK$4,EK$3)</f>
        <v>0.14617414851600097</v>
      </c>
      <c r="EL206" s="16">
        <f ca="1">_xll.DBRW($B$3,$R$37,$R$38,$R$40,$R$41,$R$42,$Q206,EL$2,EL$4,EL$3)</f>
        <v>0.17637692832024948</v>
      </c>
      <c r="EM206" s="17">
        <f ca="1">-(EK206-EL206)*100</f>
        <v>3.0202779804248516</v>
      </c>
      <c r="EN206" s="14">
        <f ca="1">$AC206-$AH206-FH206</f>
        <v>165222.71191034035</v>
      </c>
      <c r="EO206" s="15">
        <f ca="1">_xll.DBRW($B$3,$R$37,$R$38,$R$40,$R$41,$R$42,$Q206,EO$2,EO$4,EO$3)</f>
        <v>0.47914847924317794</v>
      </c>
      <c r="EP206" s="15">
        <f ca="1">_xll.DBRW($B$3,$R$37,$R$38,$R$40,$R$41,$R$42,$Q206,EP$2,EP$4,EP$3)</f>
        <v>1</v>
      </c>
      <c r="EQ206" s="15">
        <f ca="1">_xll.DBRW($B$3,$R$37,$R$38,$R$40,$R$41,$R$42,$Q206,EQ$2,EQ$4,EQ$3)</f>
        <v>3.2779289916009184</v>
      </c>
      <c r="ER206" s="15">
        <f ca="1">_xll.DBRW($B$3,$R$37,$R$38,$R$40,$R$41,$R$42,$Q206,ER$2,ER$4,ER$3)</f>
        <v>1668873</v>
      </c>
      <c r="ES206" s="15">
        <f ca="1">_xll.DBRW($B$3,$R$37,$R$38,$R$40,$R$41,$R$42,$Q206,ES$2,ES$4,ES$3)</f>
        <v>1668873</v>
      </c>
      <c r="ET206" s="15">
        <f ca="1">_xll.DBRW($B$3,$R$37,$R$38,$R$40,$R$41,$R$42,$Q206,ET$2,ET$4,ET$3)</f>
        <v>0.48347251741470754</v>
      </c>
      <c r="EU206" s="15">
        <f ca="1">_xll.DBRW($B$3,$R$37,$R$38,$R$40,$R$41,$R$42,$Q206,EU$2,EU$4,EU$3)</f>
        <v>1</v>
      </c>
      <c r="EV206" s="15">
        <f ca="1">_xll.DBRW($B$3,$R$37,$R$38,$R$40,$R$41,$R$42,$Q206,EV$2,EV$4,EV$3)</f>
        <v>2.7411324259874927</v>
      </c>
      <c r="EW206" s="15">
        <f ca="1">_xll.DBRW($B$3,$R$37,$R$38,$R$40,$R$41,$R$42,$Q206,EW$2,EW$4,EW$3)</f>
        <v>2021280</v>
      </c>
      <c r="EX206" s="15">
        <f ca="1">_xll.DBRW($B$3,$R$37,$R$38,$R$40,$R$41,$R$42,$Q206,EX$2,EX$4,EX$3)</f>
        <v>2021280</v>
      </c>
      <c r="EY206" s="15">
        <f ca="1">EO206-ET206</f>
        <v>-4.3240381715295984E-3</v>
      </c>
      <c r="EZ206" s="15">
        <f ca="1">EP206-EU206</f>
        <v>0</v>
      </c>
      <c r="FA206" s="15">
        <f ca="1">EQ206-EV206</f>
        <v>0.5367965656134257</v>
      </c>
      <c r="FB206" s="15">
        <f ca="1">IF(AND(ER206&lt;&gt;0,EW206&lt;&gt;0),-1*EY206*ER206,0)</f>
        <v>7216.2705554351151</v>
      </c>
      <c r="FC206" s="15">
        <f ca="1">IF(AND(ER206&lt;&gt;0,EW206&lt;&gt;0,ES206&lt;&gt;0,EX206&lt;&gt;0),EZ206/EU206*$AC206,)</f>
        <v>0</v>
      </c>
      <c r="FD206" s="15">
        <f ca="1">IF(AND(ES206&lt;&gt;0,EX206&lt;&gt;0),FA206*EK206*ES206,)</f>
        <v>130949.42317602999</v>
      </c>
      <c r="FE206" s="15">
        <f ca="1">IF(AND(ER206&lt;&gt;0,EW206&lt;&gt;0,ES206&lt;&gt;0,EX206&lt;&gt;0),$AM206-FB206-FC206-FD206-FH206,)</f>
        <v>27057.018178875238</v>
      </c>
      <c r="FF206" s="15">
        <f ca="1">IF(OR(ER206=0,EW206=0,ES206=0,EX206=0),$AM206-FB206-FC206-FD206-FH206,)</f>
        <v>0</v>
      </c>
      <c r="FG206" s="15">
        <f ca="1">SUM(FB206:FF206)</f>
        <v>165222.71191034035</v>
      </c>
      <c r="FH206" s="15">
        <f ca="1">IF($V206&lt;&gt;0,IF($V206&gt;0,$W206/$V206,-$W206/$V206))*$AH206</f>
        <v>12372.658089659877</v>
      </c>
      <c r="FI206" s="15">
        <f ca="1">SUM(FG206:FH206)</f>
        <v>177595.37000000023</v>
      </c>
      <c r="FJ206" s="20"/>
      <c r="FK206" s="85">
        <f ca="1">BL206+CK206+DJ206+EI206+FH206</f>
        <v>63524.445735862115</v>
      </c>
      <c r="FL206" s="21"/>
      <c r="FM206" s="22"/>
      <c r="FN206" s="104">
        <f ca="1">_xll.DBRW($B$3,$R$37,$R$38,$R$40,$R$41,$R$42,$Q206,FN$2,FN$4,FN$3)</f>
        <v>869296.07000000018</v>
      </c>
      <c r="FO206" s="105">
        <f ca="1">IF(U206&lt;&gt;0,FN206/U206,0)</f>
        <v>0.1589076797211528</v>
      </c>
      <c r="FP206" s="104">
        <f ca="1">_xll.DBRW($B$3,$R$37,$R$38,$R$40,$R$41,$R$42,$Q206,FP$2,FP$4,FP$3)</f>
        <v>523225.97836800007</v>
      </c>
      <c r="FQ206" s="105">
        <f ca="1">IF(V206&lt;&gt;0,FP206/V206,0)</f>
        <v>9.4434960463234671E-2</v>
      </c>
      <c r="FR206" s="86">
        <f ca="1">FN206-FP206</f>
        <v>346070.09163200011</v>
      </c>
      <c r="FS206" s="103">
        <f ca="1">(FO206-FQ206)*100</f>
        <v>6.4472719257918127</v>
      </c>
      <c r="FT206" s="23"/>
      <c r="FV206" s="37"/>
      <c r="FW206" s="37"/>
      <c r="FX206" s="37"/>
      <c r="FY206" s="37"/>
      <c r="FZ206" s="37"/>
      <c r="GA206" s="37"/>
      <c r="GB206" s="37"/>
      <c r="GC206" s="37"/>
      <c r="GD206" s="37"/>
      <c r="GE206" s="37"/>
      <c r="GF206" s="37"/>
      <c r="GG206" s="37"/>
      <c r="GH206" s="37"/>
    </row>
    <row r="207" spans="1:190" ht="15" hidden="1" customHeight="1" x14ac:dyDescent="0.25">
      <c r="A207">
        <f ca="1">IF(ROW()=ROW($A$60),0,1)</f>
        <v>1</v>
      </c>
      <c r="D207" s="30"/>
      <c r="E207" s="30"/>
      <c r="F207" s="30">
        <f ca="1">IF(A207&lt;&gt;0,IF((AO207+BN207+CM207+DL207+EK207)&lt;&gt;0,ROUND((1-(AO207+BN207+CM207+DL207+EK207))-FO207,5),"VERIF. ELIGIBILITE PMM"),"CHECK "&amp;D192)</f>
        <v>0</v>
      </c>
      <c r="G207" s="30"/>
      <c r="H207" s="30"/>
      <c r="I207" s="30"/>
      <c r="J207" s="30" t="str">
        <f ca="1">IF(A207&lt;&gt;0,IF((AP207+BO207+CN207+DM207+EL207)&lt;&gt;0,ROUND((1-(AP207+BO207+CN207+DM207+EL207))-FQ207,5),"VERIF. ELIGIBILITE PMM"),"CHECK "&amp;D193)</f>
        <v>VERIF. ELIGIBILITE PMM</v>
      </c>
      <c r="K207" s="30">
        <f ca="1">IF(A207&lt;&gt;0,ROUND(W207+AR207+BQ207+CP207+DO207+EN207+FK207-FR207,5),"CHECK ")</f>
        <v>0</v>
      </c>
      <c r="L207" s="4"/>
      <c r="M207" s="9"/>
      <c r="N207" s="10"/>
      <c r="O207" s="9"/>
      <c r="P207" s="11"/>
      <c r="Q207" s="130" t="s">
        <v>245</v>
      </c>
      <c r="R207" s="130"/>
      <c r="S207" s="12"/>
      <c r="T207" s="13"/>
      <c r="U207" s="84">
        <f ca="1">_xll.DBRW($B$3,$R$37,$R$38,$R$40,$R$41,$R$42,$Q207,U$2,U$4,U$3)</f>
        <v>34639.600000000006</v>
      </c>
      <c r="V207" s="84">
        <f ca="1">_xll.DBRW($B$3,$R$37,$R$38,$R$40,$R$41,$R$42,$Q207,V$2,V$4,V$3)</f>
        <v>100000</v>
      </c>
      <c r="W207" s="85">
        <f ca="1">U207-V207</f>
        <v>-65360.399999999994</v>
      </c>
      <c r="X207" s="106">
        <f ca="1">IF(V207&lt;&gt;0,W207/V207,0)</f>
        <v>-0.65360399999999996</v>
      </c>
      <c r="Y207" s="15">
        <f ca="1">_xll.DBRW($B$3,$R$37,$R$38,$R$40,$R$41,$R$42,$Q207,Y$2,Y$4,Y$3)</f>
        <v>-31183.179999999993</v>
      </c>
      <c r="Z207" s="15">
        <f ca="1">_xll.DBRW($B$3,$R$37,$R$38,$R$40,$R$41,$R$42,$Q207,Z$2,Z$4,Z$3)</f>
        <v>709.72000000000025</v>
      </c>
      <c r="AA207" s="15">
        <f ca="1">_xll.DBRW($B$3,$R$37,$R$38,$R$40,$R$41,$R$42,$Q207,AA$2,AA$4,AA$3)</f>
        <v>494.81</v>
      </c>
      <c r="AB207" s="15">
        <f ca="1">_xll.DBRW($B$3,$R$37,$R$38,$R$40,$R$41,$R$42,$Q207,AB$2,AB$4,AB$3)</f>
        <v>2504.34</v>
      </c>
      <c r="AC207" s="15">
        <f ca="1">_xll.DBRW($B$3,$R$37,$R$38,$R$40,$R$41,$R$42,$Q207,AC$2,AC$4,AC$3)</f>
        <v>11053.890000000003</v>
      </c>
      <c r="AD207" s="15">
        <f ca="1">_xll.DBRW($B$3,$R$37,$R$38,$R$40,$R$41,$R$42,$Q207,AD$2,AD$4,AD$3)</f>
        <v>0</v>
      </c>
      <c r="AE207" s="15">
        <f ca="1">_xll.DBRW($B$3,$R$37,$R$38,$R$40,$R$41,$R$42,$Q207,AE$2,AE$4,AE$3)</f>
        <v>0</v>
      </c>
      <c r="AF207" s="15">
        <f ca="1">_xll.DBRW($B$3,$R$37,$R$38,$R$40,$R$41,$R$42,$Q207,AF$2,AF$4,AF$3)</f>
        <v>0</v>
      </c>
      <c r="AG207" s="15">
        <f ca="1">_xll.DBRW($B$3,$R$37,$R$38,$R$40,$R$41,$R$42,$Q207,AG$2,AG$4,AG$3)</f>
        <v>0</v>
      </c>
      <c r="AH207" s="15">
        <f ca="1">_xll.DBRW($B$3,$R$37,$R$38,$R$40,$R$41,$R$42,$Q207,AH$2,AH$4,AH$3)</f>
        <v>0</v>
      </c>
      <c r="AI207" s="15">
        <f ca="1">Y207-AD207</f>
        <v>-31183.179999999993</v>
      </c>
      <c r="AJ207" s="15">
        <f ca="1">Z207-AE207</f>
        <v>709.72000000000025</v>
      </c>
      <c r="AK207" s="15">
        <f ca="1">AA207-AF207</f>
        <v>494.81</v>
      </c>
      <c r="AL207" s="15">
        <f ca="1">AB207-AG207</f>
        <v>2504.34</v>
      </c>
      <c r="AM207" s="15">
        <f ca="1">AC207-AH207</f>
        <v>11053.890000000003</v>
      </c>
      <c r="AN207" s="20"/>
      <c r="AO207" s="16">
        <f ca="1">_xll.DBRW($B$3,$R$37,$R$38,$R$40,$R$41,$R$42,$Q207,AO$2,AO$4,AO$3)</f>
        <v>0.90021766994999908</v>
      </c>
      <c r="AP207" s="16">
        <f ca="1">_xll.DBRW($B$3,$R$37,$R$38,$R$40,$R$41,$R$42,$Q207,AP$2,AP$4,AP$3)</f>
        <v>0</v>
      </c>
      <c r="AQ207" s="17">
        <f ca="1">-(AO207-AP207)*100</f>
        <v>-90.021766994999908</v>
      </c>
      <c r="AR207" s="14">
        <f ca="1">$Y207-$AD207-BL207</f>
        <v>-31183.179999999993</v>
      </c>
      <c r="AS207" s="18">
        <f ca="1">_xll.DBRW($B$3,$R$37,$R$38,$R$40,$R$41,$R$42,$Q207,AS$2,AS$4,AS$3)</f>
        <v>0</v>
      </c>
      <c r="AT207" s="19">
        <f ca="1">_xll.DBRW($B$3,$R$37,$R$38,$R$40,$R$41,$R$42,$Q207,AT$2,AT$4,AT$3)</f>
        <v>0</v>
      </c>
      <c r="AU207" s="18">
        <f ca="1">_xll.DBRW($B$3,$R$37,$R$38,$R$40,$R$41,$R$42,$Q207,AU$2,AU$4,AU$3)</f>
        <v>0</v>
      </c>
      <c r="AV207" s="15">
        <f ca="1">_xll.DBRW($B$3,$R$37,$R$38,$R$40,$R$41,$R$42,$Q207,AV$2,AV$4,AV$3)</f>
        <v>0</v>
      </c>
      <c r="AW207" s="15">
        <f ca="1">_xll.DBRW($B$3,$R$37,$R$38,$R$40,$R$41,$R$42,$Q207,AW$2,AW$4,AW$3)</f>
        <v>0</v>
      </c>
      <c r="AX207" s="18">
        <f ca="1">_xll.DBRW($B$3,$R$37,$R$38,$R$40,$R$41,$R$42,$Q207,AX$2,AX$4,AX$3)</f>
        <v>0</v>
      </c>
      <c r="AY207" s="19">
        <f ca="1">_xll.DBRW($B$3,$R$37,$R$38,$R$40,$R$41,$R$42,$Q207,AY$2,AY$4,AY$3)</f>
        <v>0</v>
      </c>
      <c r="AZ207" s="18">
        <f ca="1">_xll.DBRW($B$3,$R$37,$R$38,$R$40,$R$41,$R$42,$Q207,AZ$2,AZ$4,AZ$3)</f>
        <v>0</v>
      </c>
      <c r="BA207" s="15">
        <f ca="1">_xll.DBRW($B$3,$R$37,$R$38,$R$40,$R$41,$R$42,$Q207,BA$2,BA$4,BA$3)</f>
        <v>0</v>
      </c>
      <c r="BB207" s="15">
        <f ca="1">_xll.DBRW($B$3,$R$37,$R$38,$R$40,$R$41,$R$42,$Q207,BB$2,BB$4,BB$3)</f>
        <v>0</v>
      </c>
      <c r="BC207" s="18">
        <f ca="1">AS207-AX207</f>
        <v>0</v>
      </c>
      <c r="BD207" s="18">
        <f ca="1">AT207-AY207</f>
        <v>0</v>
      </c>
      <c r="BE207" s="18">
        <f ca="1">AU207-AZ207</f>
        <v>0</v>
      </c>
      <c r="BF207" s="15">
        <f ca="1">IF(AND(AV207&lt;&gt;0,BA207&lt;&gt;0),-1*BC207*AV207,0)</f>
        <v>0</v>
      </c>
      <c r="BG207" s="15">
        <f ca="1">IF(AND(AV207&lt;&gt;0,BA207&lt;&gt;0,AW207&lt;&gt;0,BB207&lt;&gt;0),BD207/AY207*$Y207,)</f>
        <v>0</v>
      </c>
      <c r="BH207" s="15">
        <f ca="1">IF(AND(AW207&lt;&gt;0,BB207&lt;&gt;0),BE207*AO207*AW207,)</f>
        <v>0</v>
      </c>
      <c r="BI207" s="15">
        <f ca="1">IF(AND(AV207&lt;&gt;0,BA207&lt;&gt;0,AW207&lt;&gt;0,BB207&lt;&gt;0),$AI207-BF207-BG207-BH207-BL207,)</f>
        <v>0</v>
      </c>
      <c r="BJ207" s="15">
        <f ca="1">IF(OR(AV207=0,BA207=0,AW207=0,BB207=0),$AI207-BF207-BG207-BH207-BL207,)</f>
        <v>-31183.179999999993</v>
      </c>
      <c r="BK207" s="15">
        <f ca="1">SUM(BF207:BJ207)</f>
        <v>-31183.179999999993</v>
      </c>
      <c r="BL207" s="15">
        <f ca="1">IF($V207&lt;&gt;0,IF($V207&gt;0,$W207/$V207,-$W207/$V207))*$AD207</f>
        <v>0</v>
      </c>
      <c r="BM207" s="15">
        <f ca="1">SUM(BK207:BL207)</f>
        <v>-31183.179999999993</v>
      </c>
      <c r="BN207" s="16">
        <f ca="1">_xll.DBRW($B$3,$R$37,$R$38,$R$40,$R$41,$R$42,$Q207,BN$2,BN$4,BN$3)</f>
        <v>-2.048868924583425E-2</v>
      </c>
      <c r="BO207" s="16">
        <f ca="1">_xll.DBRW($B$3,$R$37,$R$38,$R$40,$R$41,$R$42,$Q207,BO$2,BO$4,BO$3)</f>
        <v>0</v>
      </c>
      <c r="BP207" s="17">
        <f ca="1">-(BN207-BO207)*100</f>
        <v>2.0488689245834251</v>
      </c>
      <c r="BQ207" s="14">
        <f ca="1">$Z207-$AE207-CK207</f>
        <v>709.72000000000025</v>
      </c>
      <c r="BR207" s="15">
        <f ca="1">_xll.DBRW($B$3,$R$37,$R$38,$R$40,$R$41,$R$42,$Q207,BR$2,BR$4,BR$3)</f>
        <v>0</v>
      </c>
      <c r="BS207" s="15">
        <f ca="1">_xll.DBRW($B$3,$R$37,$R$38,$R$40,$R$41,$R$42,$Q207,BS$2,BS$4,BS$3)</f>
        <v>0</v>
      </c>
      <c r="BT207" s="15">
        <f ca="1">_xll.DBRW($B$3,$R$37,$R$38,$R$40,$R$41,$R$42,$Q207,BT$2,BT$4,BT$3)</f>
        <v>0</v>
      </c>
      <c r="BU207" s="15">
        <f ca="1">_xll.DBRW($B$3,$R$37,$R$38,$R$40,$R$41,$R$42,$Q207,BU$2,BU$4,BU$3)</f>
        <v>0</v>
      </c>
      <c r="BV207" s="15">
        <f ca="1">_xll.DBRW($B$3,$R$37,$R$38,$R$40,$R$41,$R$42,$Q207,BV$2,BV$4,BV$3)</f>
        <v>0</v>
      </c>
      <c r="BW207" s="15">
        <f ca="1">_xll.DBRW($B$3,$R$37,$R$38,$R$40,$R$41,$R$42,$Q207,BW$2,BW$4,BW$3)</f>
        <v>0</v>
      </c>
      <c r="BX207" s="15">
        <f ca="1">_xll.DBRW($B$3,$R$37,$R$38,$R$40,$R$41,$R$42,$Q207,BX$2,BX$4,BX$3)</f>
        <v>0</v>
      </c>
      <c r="BY207" s="15">
        <f ca="1">_xll.DBRW($B$3,$R$37,$R$38,$R$40,$R$41,$R$42,$Q207,BY$2,BY$4,BY$3)</f>
        <v>0</v>
      </c>
      <c r="BZ207" s="15">
        <f ca="1">_xll.DBRW($B$3,$R$37,$R$38,$R$40,$R$41,$R$42,$Q207,BZ$2,BZ$4,BZ$3)</f>
        <v>0</v>
      </c>
      <c r="CA207" s="15">
        <f ca="1">_xll.DBRW($B$3,$R$37,$R$38,$R$40,$R$41,$R$42,$Q207,CA$2,CA$4,CA$3)</f>
        <v>0</v>
      </c>
      <c r="CB207" s="15">
        <f ca="1">BR207-BW207</f>
        <v>0</v>
      </c>
      <c r="CC207" s="15">
        <f ca="1">BS207-BX207</f>
        <v>0</v>
      </c>
      <c r="CD207" s="15">
        <f ca="1">BT207-BY207</f>
        <v>0</v>
      </c>
      <c r="CE207" s="15">
        <f ca="1">IF(AND(BU207&lt;&gt;0,BZ207&lt;&gt;0),-1*CB207*BU207,0)</f>
        <v>0</v>
      </c>
      <c r="CF207" s="15">
        <f ca="1">IF(AND(BU207&lt;&gt;0,BZ207&lt;&gt;0,BV207&lt;&gt;0,CA207&lt;&gt;0),CC207/BX207*$Z207,)</f>
        <v>0</v>
      </c>
      <c r="CG207" s="15">
        <f ca="1">IF(AND(BV207&lt;&gt;0,CA207&lt;&gt;0),CD207*BN207*BV207,)</f>
        <v>0</v>
      </c>
      <c r="CH207" s="15">
        <f ca="1">IF(AND(BU207&lt;&gt;0,BZ207&lt;&gt;0,BV207&lt;&gt;0,CA207&lt;&gt;0),$AJ207-CE207-CF207-CG207-CK207,)</f>
        <v>0</v>
      </c>
      <c r="CI207" s="15">
        <f ca="1">IF(OR(BU207=0,BZ207=0,BV207=0,CA207=0),$AJ207-CE207-CF207-CG207-CK207,)</f>
        <v>709.72000000000025</v>
      </c>
      <c r="CJ207" s="15">
        <f ca="1">SUM(CE207:CI207)</f>
        <v>709.72000000000025</v>
      </c>
      <c r="CK207" s="15">
        <f ca="1">IF($V207&lt;&gt;0,IF($V207&gt;0,$W207/$V207,-$W207/$V207))*$AE207</f>
        <v>0</v>
      </c>
      <c r="CL207" s="15">
        <f ca="1">SUM(CJ207:CK207)</f>
        <v>709.72000000000025</v>
      </c>
      <c r="CM207" s="16">
        <f ca="1">_xll.DBRW($B$3,$R$37,$R$38,$R$40,$R$41,$R$42,$Q207,CM$2,CM$4,CM$3)</f>
        <v>-1.4284518296978023E-2</v>
      </c>
      <c r="CN207" s="16">
        <f ca="1">_xll.DBRW($B$3,$R$37,$R$38,$R$40,$R$41,$R$42,$Q207,CN$2,CN$4,CN$3)</f>
        <v>0</v>
      </c>
      <c r="CO207" s="17">
        <f ca="1">-(CM207-CN207)*100</f>
        <v>1.4284518296978024</v>
      </c>
      <c r="CP207" s="14">
        <f ca="1">$AA207-$AF207-DJ207</f>
        <v>494.81</v>
      </c>
      <c r="CQ207" s="15">
        <f ca="1">_xll.DBRW($B$3,$R$37,$R$38,$R$40,$R$41,$R$42,$Q207,CQ$2,CQ$4,CQ$3)</f>
        <v>0</v>
      </c>
      <c r="CR207" s="15">
        <f ca="1">_xll.DBRW($B$3,$R$37,$R$38,$R$40,$R$41,$R$42,$Q207,CR$2,CR$4,CR$3)</f>
        <v>0</v>
      </c>
      <c r="CS207" s="15">
        <f ca="1">_xll.DBRW($B$3,$R$37,$R$38,$R$40,$R$41,$R$42,$Q207,CS$2,CS$4,CS$3)</f>
        <v>0</v>
      </c>
      <c r="CT207" s="15">
        <f ca="1">_xll.DBRW($B$3,$R$37,$R$38,$R$40,$R$41,$R$42,$Q207,CT$2,CT$4,CT$3)</f>
        <v>0</v>
      </c>
      <c r="CU207" s="15">
        <f ca="1">_xll.DBRW($B$3,$R$37,$R$38,$R$40,$R$41,$R$42,$Q207,CU$2,CU$4,CU$3)</f>
        <v>0</v>
      </c>
      <c r="CV207" s="15">
        <f ca="1">_xll.DBRW($B$3,$R$37,$R$38,$R$40,$R$41,$R$42,$Q207,CV$2,CV$4,CV$3)</f>
        <v>0</v>
      </c>
      <c r="CW207" s="15">
        <f ca="1">_xll.DBRW($B$3,$R$37,$R$38,$R$40,$R$41,$R$42,$Q207,CW$2,CW$4,CW$3)</f>
        <v>0</v>
      </c>
      <c r="CX207" s="15">
        <f ca="1">_xll.DBRW($B$3,$R$37,$R$38,$R$40,$R$41,$R$42,$Q207,CX$2,CX$4,CX$3)</f>
        <v>0</v>
      </c>
      <c r="CY207" s="15">
        <f ca="1">_xll.DBRW($B$3,$R$37,$R$38,$R$40,$R$41,$R$42,$Q207,CY$2,CY$4,CY$3)</f>
        <v>0</v>
      </c>
      <c r="CZ207" s="15">
        <f ca="1">_xll.DBRW($B$3,$R$37,$R$38,$R$40,$R$41,$R$42,$Q207,CZ$2,CZ$4,CZ$3)</f>
        <v>0</v>
      </c>
      <c r="DA207" s="15">
        <f ca="1">CQ207-CV207</f>
        <v>0</v>
      </c>
      <c r="DB207" s="15">
        <f ca="1">CR207-CW207</f>
        <v>0</v>
      </c>
      <c r="DC207" s="15">
        <f ca="1">CS207-CX207</f>
        <v>0</v>
      </c>
      <c r="DD207" s="15">
        <f ca="1">IF(AND(CT207&lt;&gt;0,CY207&lt;&gt;0),-1*DA207*CT207,0)</f>
        <v>0</v>
      </c>
      <c r="DE207" s="15">
        <f ca="1">IF(AND(CT207&lt;&gt;0,CY207&lt;&gt;0,CU207&lt;&gt;0,CZ207&lt;&gt;0),DB207/CW207*$AA207,)</f>
        <v>0</v>
      </c>
      <c r="DF207" s="15">
        <f ca="1">IF(AND(CU207&lt;&gt;0,CZ207&lt;&gt;0),DC207*CM207*CU207,)</f>
        <v>0</v>
      </c>
      <c r="DG207" s="15">
        <f ca="1">IF(AND(CT207&lt;&gt;0,CY207&lt;&gt;0,CU207&lt;&gt;0,CZ207&lt;&gt;0),$AK207-DD207-DE207-DF207-DJ207,)</f>
        <v>0</v>
      </c>
      <c r="DH207" s="15">
        <f ca="1">IF(OR(CT207=0,CY207=0,CU207=0,CZ207=0),$AK207-DD207-DE207-DF207-DJ207,)</f>
        <v>494.81</v>
      </c>
      <c r="DI207" s="15">
        <f ca="1">SUM(DD207:DH207)</f>
        <v>494.81</v>
      </c>
      <c r="DJ207" s="15">
        <f ca="1">IF($V207&lt;&gt;0,IF($V207&gt;0,$W207/$V207,-$W207/$V207))*$AF207</f>
        <v>0</v>
      </c>
      <c r="DK207" s="15">
        <f ca="1">SUM(DI207:DJ207)</f>
        <v>494.81</v>
      </c>
      <c r="DL207" s="16">
        <f ca="1">_xll.DBRW($B$3,$R$37,$R$38,$R$40,$R$41,$R$42,$Q207,DL$2,DL$4,DL$3)</f>
        <v>-7.2297024215060207E-2</v>
      </c>
      <c r="DM207" s="16">
        <f ca="1">_xll.DBRW($B$3,$R$37,$R$38,$R$40,$R$41,$R$42,$Q207,DM$2,DM$4,DM$3)</f>
        <v>0</v>
      </c>
      <c r="DN207" s="17">
        <f ca="1">-(DL207-DM207)*100</f>
        <v>7.2297024215060208</v>
      </c>
      <c r="DO207" s="14">
        <f ca="1">$AB207-$AG207-EI207</f>
        <v>2504.34</v>
      </c>
      <c r="DP207" s="15">
        <f ca="1">_xll.DBRW($B$3,$R$37,$R$38,$R$40,$R$41,$R$42,$Q207,DP$2,DP$4,DP$3)</f>
        <v>0</v>
      </c>
      <c r="DQ207" s="15">
        <f ca="1">_xll.DBRW($B$3,$R$37,$R$38,$R$40,$R$41,$R$42,$Q207,DQ$2,DQ$4,DQ$3)</f>
        <v>0</v>
      </c>
      <c r="DR207" s="15">
        <f ca="1">_xll.DBRW($B$3,$R$37,$R$38,$R$40,$R$41,$R$42,$Q207,DR$2,DR$4,DR$3)</f>
        <v>0</v>
      </c>
      <c r="DS207" s="15" t="str">
        <f ca="1">_xll.DBRW($B$3,$R$37,$R$38,$R$40,$R$41,$R$42,$Q207,DS$2,DS$4,DS$3)</f>
        <v/>
      </c>
      <c r="DT207" s="15">
        <f ca="1">_xll.DBRW($B$3,$R$37,$R$38,$R$40,$R$41,$R$42,$Q207,DT$2,DT$4,DT$3)</f>
        <v>0</v>
      </c>
      <c r="DU207" s="15">
        <f ca="1">_xll.DBRW($B$3,$R$37,$R$38,$R$40,$R$41,$R$42,$Q207,DU$2,DU$4,DU$3)</f>
        <v>0</v>
      </c>
      <c r="DV207" s="15">
        <f ca="1">_xll.DBRW($B$3,$R$37,$R$38,$R$40,$R$41,$R$42,$Q207,DV$2,DV$4,DV$3)</f>
        <v>0</v>
      </c>
      <c r="DW207" s="15">
        <f ca="1">_xll.DBRW($B$3,$R$37,$R$38,$R$40,$R$41,$R$42,$Q207,DW$2,DW$4,DW$3)</f>
        <v>0</v>
      </c>
      <c r="DX207" s="15" t="str">
        <f ca="1">_xll.DBRW($B$3,$R$37,$R$38,$R$40,$R$41,$R$42,$Q207,DX$2,DX$4,DX$3)</f>
        <v/>
      </c>
      <c r="DY207" s="15">
        <f ca="1">_xll.DBRW($B$3,$R$37,$R$38,$R$40,$R$41,$R$42,$Q207,DY$2,DY$4,DY$3)</f>
        <v>0</v>
      </c>
      <c r="DZ207" s="15">
        <f ca="1">DP207-DU207</f>
        <v>0</v>
      </c>
      <c r="EA207" s="15">
        <f ca="1">DQ207-DV207</f>
        <v>0</v>
      </c>
      <c r="EB207" s="15">
        <f ca="1">DR207-DW207</f>
        <v>0</v>
      </c>
      <c r="EC207" s="15" t="e">
        <f ca="1">IF(AND(DS207&lt;&gt;0,DX207&lt;&gt;0),-1*DZ207*DS207,0)</f>
        <v>#VALUE!</v>
      </c>
      <c r="ED207" s="15">
        <f ca="1">IF(AND(DS207&lt;&gt;0,DX207&lt;&gt;0,DT207&lt;&gt;0,DY207&lt;&gt;0),EA207/DV207*$AB207,)</f>
        <v>0</v>
      </c>
      <c r="EE207" s="15">
        <f ca="1">IF(AND(DT207&lt;&gt;0,DY207&lt;&gt;0),EB207*DL207*DT207,)</f>
        <v>0</v>
      </c>
      <c r="EF207" s="15">
        <f ca="1">IF(AND(DS207&lt;&gt;0,DX207&lt;&gt;0,DT207&lt;&gt;0,DY207&lt;&gt;0),$AL207-EC207-ED207-EE207-EI207,)</f>
        <v>0</v>
      </c>
      <c r="EG207" s="15" t="e">
        <f ca="1">IF(OR(DS207=0,DX207=0,DT207=0,DY207=0),$AL207-EC207-ED207-EE207-EI207,)</f>
        <v>#VALUE!</v>
      </c>
      <c r="EH207" s="15" t="e">
        <f ca="1">SUM(EC207:EG207)</f>
        <v>#VALUE!</v>
      </c>
      <c r="EI207" s="15">
        <f ca="1">IF($V207&lt;&gt;0,IF($V207&gt;0,$W207/$V207,-$W207/$V207))*$AG207</f>
        <v>0</v>
      </c>
      <c r="EJ207" s="15" t="e">
        <f ca="1">SUM(EH207:EI207)</f>
        <v>#VALUE!</v>
      </c>
      <c r="EK207" s="16">
        <f ca="1">_xll.DBRW($B$3,$R$37,$R$38,$R$40,$R$41,$R$42,$Q207,EK$2,EK$4,EK$3)</f>
        <v>-0.31911136387256195</v>
      </c>
      <c r="EL207" s="16">
        <f ca="1">_xll.DBRW($B$3,$R$37,$R$38,$R$40,$R$41,$R$42,$Q207,EL$2,EL$4,EL$3)</f>
        <v>0</v>
      </c>
      <c r="EM207" s="17">
        <f ca="1">-(EK207-EL207)*100</f>
        <v>31.911136387256196</v>
      </c>
      <c r="EN207" s="14">
        <f ca="1">$AC207-$AH207-FH207</f>
        <v>11053.890000000003</v>
      </c>
      <c r="EO207" s="15">
        <f ca="1">_xll.DBRW($B$3,$R$37,$R$38,$R$40,$R$41,$R$42,$Q207,EO$2,EO$4,EO$3)</f>
        <v>0</v>
      </c>
      <c r="EP207" s="15">
        <f ca="1">_xll.DBRW($B$3,$R$37,$R$38,$R$40,$R$41,$R$42,$Q207,EP$2,EP$4,EP$3)</f>
        <v>0</v>
      </c>
      <c r="EQ207" s="15">
        <f ca="1">_xll.DBRW($B$3,$R$37,$R$38,$R$40,$R$41,$R$42,$Q207,EQ$2,EQ$4,EQ$3)</f>
        <v>0</v>
      </c>
      <c r="ER207" s="15">
        <f ca="1">_xll.DBRW($B$3,$R$37,$R$38,$R$40,$R$41,$R$42,$Q207,ER$2,ER$4,ER$3)</f>
        <v>0</v>
      </c>
      <c r="ES207" s="15">
        <f ca="1">_xll.DBRW($B$3,$R$37,$R$38,$R$40,$R$41,$R$42,$Q207,ES$2,ES$4,ES$3)</f>
        <v>0</v>
      </c>
      <c r="ET207" s="15">
        <f ca="1">_xll.DBRW($B$3,$R$37,$R$38,$R$40,$R$41,$R$42,$Q207,ET$2,ET$4,ET$3)</f>
        <v>0</v>
      </c>
      <c r="EU207" s="15">
        <f ca="1">_xll.DBRW($B$3,$R$37,$R$38,$R$40,$R$41,$R$42,$Q207,EU$2,EU$4,EU$3)</f>
        <v>0</v>
      </c>
      <c r="EV207" s="15">
        <f ca="1">_xll.DBRW($B$3,$R$37,$R$38,$R$40,$R$41,$R$42,$Q207,EV$2,EV$4,EV$3)</f>
        <v>0</v>
      </c>
      <c r="EW207" s="15">
        <f ca="1">_xll.DBRW($B$3,$R$37,$R$38,$R$40,$R$41,$R$42,$Q207,EW$2,EW$4,EW$3)</f>
        <v>0</v>
      </c>
      <c r="EX207" s="15">
        <f ca="1">_xll.DBRW($B$3,$R$37,$R$38,$R$40,$R$41,$R$42,$Q207,EX$2,EX$4,EX$3)</f>
        <v>0</v>
      </c>
      <c r="EY207" s="15">
        <f ca="1">EO207-ET207</f>
        <v>0</v>
      </c>
      <c r="EZ207" s="15">
        <f ca="1">EP207-EU207</f>
        <v>0</v>
      </c>
      <c r="FA207" s="15">
        <f ca="1">EQ207-EV207</f>
        <v>0</v>
      </c>
      <c r="FB207" s="15">
        <f ca="1">IF(AND(ER207&lt;&gt;0,EW207&lt;&gt;0),-1*EY207*ER207,0)</f>
        <v>0</v>
      </c>
      <c r="FC207" s="15">
        <f ca="1">IF(AND(ER207&lt;&gt;0,EW207&lt;&gt;0,ES207&lt;&gt;0,EX207&lt;&gt;0),EZ207/EU207*$AC207,)</f>
        <v>0</v>
      </c>
      <c r="FD207" s="15">
        <f ca="1">IF(AND(ES207&lt;&gt;0,EX207&lt;&gt;0),FA207*EK207*ES207,)</f>
        <v>0</v>
      </c>
      <c r="FE207" s="15">
        <f ca="1">IF(AND(ER207&lt;&gt;0,EW207&lt;&gt;0,ES207&lt;&gt;0,EX207&lt;&gt;0),$AM207-FB207-FC207-FD207-FH207,)</f>
        <v>0</v>
      </c>
      <c r="FF207" s="15">
        <f ca="1">IF(OR(ER207=0,EW207=0,ES207=0,EX207=0),$AM207-FB207-FC207-FD207-FH207,)</f>
        <v>11053.890000000003</v>
      </c>
      <c r="FG207" s="15">
        <f ca="1">SUM(FB207:FF207)</f>
        <v>11053.890000000003</v>
      </c>
      <c r="FH207" s="15">
        <f ca="1">IF($V207&lt;&gt;0,IF($V207&gt;0,$W207/$V207,-$W207/$V207))*$AH207</f>
        <v>0</v>
      </c>
      <c r="FI207" s="15">
        <f ca="1">SUM(FG207:FH207)</f>
        <v>11053.890000000003</v>
      </c>
      <c r="FJ207" s="20"/>
      <c r="FK207" s="85">
        <f ca="1">BL207+CK207+DJ207+EI207+FH207</f>
        <v>0</v>
      </c>
      <c r="FL207" s="21"/>
      <c r="FM207" s="22"/>
      <c r="FN207" s="104">
        <f ca="1">_xll.DBRW($B$3,$R$37,$R$38,$R$40,$R$41,$R$42,$Q207,FN$2,FN$4,FN$3)</f>
        <v>18219.179999999975</v>
      </c>
      <c r="FO207" s="105">
        <f ca="1">IF(U207&lt;&gt;0,FN207/U207,0)</f>
        <v>0.52596392568043426</v>
      </c>
      <c r="FP207" s="104">
        <f ca="1">_xll.DBRW($B$3,$R$37,$R$38,$R$40,$R$41,$R$42,$Q207,FP$2,FP$4,FP$3)</f>
        <v>100000</v>
      </c>
      <c r="FQ207" s="105">
        <f ca="1">IF(V207&lt;&gt;0,FP207/V207,0)</f>
        <v>1</v>
      </c>
      <c r="FR207" s="86">
        <f ca="1">FN207-FP207</f>
        <v>-81780.820000000022</v>
      </c>
      <c r="FS207" s="103">
        <f ca="1">(FO207-FQ207)*100</f>
        <v>-47.403607431956573</v>
      </c>
      <c r="FT207" s="23"/>
      <c r="FV207" s="37"/>
      <c r="FW207" s="37"/>
      <c r="FX207" s="37"/>
      <c r="FY207" s="37"/>
      <c r="FZ207" s="37"/>
      <c r="GA207" s="37"/>
      <c r="GB207" s="37"/>
      <c r="GC207" s="37"/>
      <c r="GD207" s="37"/>
      <c r="GE207" s="37"/>
      <c r="GF207" s="37"/>
      <c r="GG207" s="37"/>
      <c r="GH207" s="37"/>
    </row>
    <row r="208" spans="1:190" ht="15" hidden="1" customHeight="1" x14ac:dyDescent="0.25">
      <c r="A208">
        <f ca="1">IF(ROW()=ROW($A$60),0,1)</f>
        <v>1</v>
      </c>
      <c r="D208" s="30"/>
      <c r="E208" s="30"/>
      <c r="F208" s="30">
        <f ca="1">IF(A208&lt;&gt;0,IF((AO208+BN208+CM208+DL208+EK208)&lt;&gt;0,ROUND((1-(AO208+BN208+CM208+DL208+EK208))-FO208,5),"VERIF. ELIGIBILITE PMM"),"CHECK "&amp;D193)</f>
        <v>0</v>
      </c>
      <c r="G208" s="30"/>
      <c r="H208" s="30"/>
      <c r="I208" s="30"/>
      <c r="J208" s="30">
        <f ca="1">IF(A208&lt;&gt;0,IF((AP208+BO208+CN208+DM208+EL208)&lt;&gt;0,ROUND((1-(AP208+BO208+CN208+DM208+EL208))-FQ208,5),"VERIF. ELIGIBILITE PMM"),"CHECK "&amp;D194)</f>
        <v>0</v>
      </c>
      <c r="K208" s="30">
        <f ca="1">IF(A208&lt;&gt;0,ROUND(W208+AR208+BQ208+CP208+DO208+EN208+FK208-FR208,5),"CHECK ")</f>
        <v>0</v>
      </c>
      <c r="L208" s="4"/>
      <c r="M208" s="9"/>
      <c r="N208" s="10"/>
      <c r="O208" s="9"/>
      <c r="P208" s="11"/>
      <c r="Q208" s="130" t="s">
        <v>246</v>
      </c>
      <c r="R208" s="130"/>
      <c r="S208" s="12"/>
      <c r="T208" s="13"/>
      <c r="U208" s="84">
        <f ca="1">_xll.DBRW($B$3,$R$37,$R$38,$R$40,$R$41,$R$42,$Q208,U$2,U$4,U$3)</f>
        <v>512238.37</v>
      </c>
      <c r="V208" s="84">
        <f ca="1">_xll.DBRW($B$3,$R$37,$R$38,$R$40,$R$41,$R$42,$Q208,V$2,V$4,V$3)</f>
        <v>573111.37109999999</v>
      </c>
      <c r="W208" s="85">
        <f ca="1">U208-V208</f>
        <v>-60873.001099999994</v>
      </c>
      <c r="X208" s="106">
        <f ca="1">IF(V208&lt;&gt;0,W208/V208,0)</f>
        <v>-0.10621495955168982</v>
      </c>
      <c r="Y208" s="15">
        <f ca="1">_xll.DBRW($B$3,$R$37,$R$38,$R$40,$R$41,$R$42,$Q208,Y$2,Y$4,Y$3)</f>
        <v>-15425.53</v>
      </c>
      <c r="Z208" s="15">
        <f ca="1">_xll.DBRW($B$3,$R$37,$R$38,$R$40,$R$41,$R$42,$Q208,Z$2,Z$4,Z$3)</f>
        <v>-17638.87</v>
      </c>
      <c r="AA208" s="15">
        <f ca="1">_xll.DBRW($B$3,$R$37,$R$38,$R$40,$R$41,$R$42,$Q208,AA$2,AA$4,AA$3)</f>
        <v>-1661.49</v>
      </c>
      <c r="AB208" s="15">
        <f ca="1">_xll.DBRW($B$3,$R$37,$R$38,$R$40,$R$41,$R$42,$Q208,AB$2,AB$4,AB$3)</f>
        <v>2022.1999999999998</v>
      </c>
      <c r="AC208" s="15">
        <f ca="1">_xll.DBRW($B$3,$R$37,$R$38,$R$40,$R$41,$R$42,$Q208,AC$2,AC$4,AC$3)</f>
        <v>-167931.94000000003</v>
      </c>
      <c r="AD208" s="15">
        <f ca="1">_xll.DBRW($B$3,$R$37,$R$38,$R$40,$R$41,$R$42,$Q208,AD$2,AD$4,AD$3)</f>
        <v>-83333.333329999994</v>
      </c>
      <c r="AE208" s="15">
        <f ca="1">_xll.DBRW($B$3,$R$37,$R$38,$R$40,$R$41,$R$42,$Q208,AE$2,AE$4,AE$3)</f>
        <v>-15801.039479999999</v>
      </c>
      <c r="AF208" s="15">
        <f ca="1">_xll.DBRW($B$3,$R$37,$R$38,$R$40,$R$41,$R$42,$Q208,AF$2,AF$4,AF$3)</f>
        <v>-4563.3386570000002</v>
      </c>
      <c r="AG208" s="15">
        <f ca="1">_xll.DBRW($B$3,$R$37,$R$38,$R$40,$R$41,$R$42,$Q208,AG$2,AG$4,AG$3)</f>
        <v>-93</v>
      </c>
      <c r="AH208" s="15">
        <f ca="1">_xll.DBRW($B$3,$R$37,$R$38,$R$40,$R$41,$R$42,$Q208,AH$2,AH$4,AH$3)</f>
        <v>-225214.11683714305</v>
      </c>
      <c r="AI208" s="15">
        <f ca="1">Y208-AD208</f>
        <v>67907.803329999995</v>
      </c>
      <c r="AJ208" s="15">
        <f ca="1">Z208-AE208</f>
        <v>-1837.8305199999995</v>
      </c>
      <c r="AK208" s="15">
        <f ca="1">AA208-AF208</f>
        <v>2901.8486570000005</v>
      </c>
      <c r="AL208" s="15">
        <f ca="1">AB208-AG208</f>
        <v>2115.1999999999998</v>
      </c>
      <c r="AM208" s="15">
        <f ca="1">AC208-AH208</f>
        <v>57282.176837143023</v>
      </c>
      <c r="AN208" s="20"/>
      <c r="AO208" s="16">
        <f ca="1">_xll.DBRW($B$3,$R$37,$R$38,$R$40,$R$41,$R$42,$Q208,AO$2,AO$4,AO$3)</f>
        <v>3.0113968229283566E-2</v>
      </c>
      <c r="AP208" s="16">
        <f ca="1">_xll.DBRW($B$3,$R$37,$R$38,$R$40,$R$41,$R$42,$Q208,AP$2,AP$4,AP$3)</f>
        <v>0.14540512984422968</v>
      </c>
      <c r="AQ208" s="17">
        <f ca="1">-(AO208-AP208)*100</f>
        <v>11.529116161494612</v>
      </c>
      <c r="AR208" s="14">
        <f ca="1">$Y208-$AD208-BL208</f>
        <v>59056.55670104656</v>
      </c>
      <c r="AS208" s="18">
        <f ca="1">_xll.DBRW($B$3,$R$37,$R$38,$R$40,$R$41,$R$42,$Q208,AS$2,AS$4,AS$3)</f>
        <v>4.8147355492860351</v>
      </c>
      <c r="AT208" s="19">
        <f ca="1">_xll.DBRW($B$3,$R$37,$R$38,$R$40,$R$41,$R$42,$Q208,AT$2,AT$4,AT$3)</f>
        <v>0</v>
      </c>
      <c r="AU208" s="18">
        <f ca="1">_xll.DBRW($B$3,$R$37,$R$38,$R$40,$R$41,$R$42,$Q208,AU$2,AU$4,AU$3)</f>
        <v>0</v>
      </c>
      <c r="AV208" s="15">
        <f ca="1">_xll.DBRW($B$3,$R$37,$R$38,$R$40,$R$41,$R$42,$Q208,AV$2,AV$4,AV$3)</f>
        <v>3203.8166670000001</v>
      </c>
      <c r="AW208" s="15">
        <f ca="1">_xll.DBRW($B$3,$R$37,$R$38,$R$40,$R$41,$R$42,$Q208,AW$2,AW$4,AW$3)</f>
        <v>0</v>
      </c>
      <c r="AX208" s="18">
        <f ca="1">_xll.DBRW($B$3,$R$37,$R$38,$R$40,$R$41,$R$42,$Q208,AX$2,AX$4,AX$3)</f>
        <v>0</v>
      </c>
      <c r="AY208" s="19">
        <f ca="1">_xll.DBRW($B$3,$R$37,$R$38,$R$40,$R$41,$R$42,$Q208,AY$2,AY$4,AY$3)</f>
        <v>0</v>
      </c>
      <c r="AZ208" s="18">
        <f ca="1">_xll.DBRW($B$3,$R$37,$R$38,$R$40,$R$41,$R$42,$Q208,AZ$2,AZ$4,AZ$3)</f>
        <v>0</v>
      </c>
      <c r="BA208" s="15">
        <f ca="1">_xll.DBRW($B$3,$R$37,$R$38,$R$40,$R$41,$R$42,$Q208,BA$2,BA$4,BA$3)</f>
        <v>0</v>
      </c>
      <c r="BB208" s="15">
        <f ca="1">_xll.DBRW($B$3,$R$37,$R$38,$R$40,$R$41,$R$42,$Q208,BB$2,BB$4,BB$3)</f>
        <v>0</v>
      </c>
      <c r="BC208" s="18">
        <f ca="1">AS208-AX208</f>
        <v>4.8147355492860351</v>
      </c>
      <c r="BD208" s="18">
        <f ca="1">AT208-AY208</f>
        <v>0</v>
      </c>
      <c r="BE208" s="18">
        <f ca="1">AU208-AZ208</f>
        <v>0</v>
      </c>
      <c r="BF208" s="15">
        <f ca="1">IF(AND(AV208&lt;&gt;0,BA208&lt;&gt;0),-1*BC208*AV208,0)</f>
        <v>0</v>
      </c>
      <c r="BG208" s="15">
        <f ca="1">IF(AND(AV208&lt;&gt;0,BA208&lt;&gt;0,AW208&lt;&gt;0,BB208&lt;&gt;0),BD208/AY208*$Y208,)</f>
        <v>0</v>
      </c>
      <c r="BH208" s="15">
        <f ca="1">IF(AND(AW208&lt;&gt;0,BB208&lt;&gt;0),BE208*AO208*AW208,)</f>
        <v>0</v>
      </c>
      <c r="BI208" s="15">
        <f ca="1">IF(AND(AV208&lt;&gt;0,BA208&lt;&gt;0,AW208&lt;&gt;0,BB208&lt;&gt;0),$AI208-BF208-BG208-BH208-BL208,)</f>
        <v>0</v>
      </c>
      <c r="BJ208" s="15">
        <f ca="1">IF(OR(AV208=0,BA208=0,AW208=0,BB208=0),$AI208-BF208-BG208-BH208-BL208,)</f>
        <v>59056.55670104656</v>
      </c>
      <c r="BK208" s="15">
        <f ca="1">SUM(BF208:BJ208)</f>
        <v>59056.55670104656</v>
      </c>
      <c r="BL208" s="15">
        <f ca="1">IF($V208&lt;&gt;0,IF($V208&gt;0,$W208/$V208,-$W208/$V208))*$AD208</f>
        <v>8851.246628953435</v>
      </c>
      <c r="BM208" s="15">
        <f ca="1">SUM(BK208:BL208)</f>
        <v>67907.803329999995</v>
      </c>
      <c r="BN208" s="16">
        <f ca="1">_xll.DBRW($B$3,$R$37,$R$38,$R$40,$R$41,$R$42,$Q208,BN$2,BN$4,BN$3)</f>
        <v>3.4434886242512446E-2</v>
      </c>
      <c r="BO208" s="16">
        <f ca="1">_xll.DBRW($B$3,$R$37,$R$38,$R$40,$R$41,$R$42,$Q208,BO$2,BO$4,BO$3)</f>
        <v>2.7570626368261218E-2</v>
      </c>
      <c r="BP208" s="17">
        <f ca="1">-(BN208-BO208)*100</f>
        <v>-0.68642598742512284</v>
      </c>
      <c r="BQ208" s="14">
        <f ca="1">$Z208-$AE208-CK208</f>
        <v>-3516.1372892428535</v>
      </c>
      <c r="BR208" s="15">
        <f ca="1">_xll.DBRW($B$3,$R$37,$R$38,$R$40,$R$41,$R$42,$Q208,BR$2,BR$4,BR$3)</f>
        <v>0</v>
      </c>
      <c r="BS208" s="15">
        <f ca="1">_xll.DBRW($B$3,$R$37,$R$38,$R$40,$R$41,$R$42,$Q208,BS$2,BS$4,BS$3)</f>
        <v>0</v>
      </c>
      <c r="BT208" s="15">
        <f ca="1">_xll.DBRW($B$3,$R$37,$R$38,$R$40,$R$41,$R$42,$Q208,BT$2,BT$4,BT$3)</f>
        <v>0</v>
      </c>
      <c r="BU208" s="15">
        <f ca="1">_xll.DBRW($B$3,$R$37,$R$38,$R$40,$R$41,$R$42,$Q208,BU$2,BU$4,BU$3)</f>
        <v>0</v>
      </c>
      <c r="BV208" s="15">
        <f ca="1">_xll.DBRW($B$3,$R$37,$R$38,$R$40,$R$41,$R$42,$Q208,BV$2,BV$4,BV$3)</f>
        <v>0</v>
      </c>
      <c r="BW208" s="15">
        <f ca="1">_xll.DBRW($B$3,$R$37,$R$38,$R$40,$R$41,$R$42,$Q208,BW$2,BW$4,BW$3)</f>
        <v>0</v>
      </c>
      <c r="BX208" s="15">
        <f ca="1">_xll.DBRW($B$3,$R$37,$R$38,$R$40,$R$41,$R$42,$Q208,BX$2,BX$4,BX$3)</f>
        <v>0</v>
      </c>
      <c r="BY208" s="15">
        <f ca="1">_xll.DBRW($B$3,$R$37,$R$38,$R$40,$R$41,$R$42,$Q208,BY$2,BY$4,BY$3)</f>
        <v>0</v>
      </c>
      <c r="BZ208" s="15">
        <f ca="1">_xll.DBRW($B$3,$R$37,$R$38,$R$40,$R$41,$R$42,$Q208,BZ$2,BZ$4,BZ$3)</f>
        <v>0</v>
      </c>
      <c r="CA208" s="15">
        <f ca="1">_xll.DBRW($B$3,$R$37,$R$38,$R$40,$R$41,$R$42,$Q208,CA$2,CA$4,CA$3)</f>
        <v>0</v>
      </c>
      <c r="CB208" s="15">
        <f ca="1">BR208-BW208</f>
        <v>0</v>
      </c>
      <c r="CC208" s="15">
        <f ca="1">BS208-BX208</f>
        <v>0</v>
      </c>
      <c r="CD208" s="15">
        <f ca="1">BT208-BY208</f>
        <v>0</v>
      </c>
      <c r="CE208" s="15">
        <f ca="1">IF(AND(BU208&lt;&gt;0,BZ208&lt;&gt;0),-1*CB208*BU208,0)</f>
        <v>0</v>
      </c>
      <c r="CF208" s="15">
        <f ca="1">IF(AND(BU208&lt;&gt;0,BZ208&lt;&gt;0,BV208&lt;&gt;0,CA208&lt;&gt;0),CC208/BX208*$Z208,)</f>
        <v>0</v>
      </c>
      <c r="CG208" s="15">
        <f ca="1">IF(AND(BV208&lt;&gt;0,CA208&lt;&gt;0),CD208*BN208*BV208,)</f>
        <v>0</v>
      </c>
      <c r="CH208" s="15">
        <f ca="1">IF(AND(BU208&lt;&gt;0,BZ208&lt;&gt;0,BV208&lt;&gt;0,CA208&lt;&gt;0),$AJ208-CE208-CF208-CG208-CK208,)</f>
        <v>0</v>
      </c>
      <c r="CI208" s="15">
        <f ca="1">IF(OR(BU208=0,BZ208=0,BV208=0,CA208=0),$AJ208-CE208-CF208-CG208-CK208,)</f>
        <v>-3516.1372892428535</v>
      </c>
      <c r="CJ208" s="15">
        <f ca="1">SUM(CE208:CI208)</f>
        <v>-3516.1372892428535</v>
      </c>
      <c r="CK208" s="15">
        <f ca="1">IF($V208&lt;&gt;0,IF($V208&gt;0,$W208/$V208,-$W208/$V208))*$AE208</f>
        <v>1678.3067692428538</v>
      </c>
      <c r="CL208" s="15">
        <f ca="1">SUM(CJ208:CK208)</f>
        <v>-1837.8305199999998</v>
      </c>
      <c r="CM208" s="16">
        <f ca="1">_xll.DBRW($B$3,$R$37,$R$38,$R$40,$R$41,$R$42,$Q208,CM$2,CM$4,CM$3)</f>
        <v>3.2435875508505935E-3</v>
      </c>
      <c r="CN208" s="16">
        <f ca="1">_xll.DBRW($B$3,$R$37,$R$38,$R$40,$R$41,$R$42,$Q208,CN$2,CN$4,CN$3)</f>
        <v>7.962394199649829E-3</v>
      </c>
      <c r="CO208" s="17">
        <f ca="1">-(CM208-CN208)*100</f>
        <v>0.47188066487992353</v>
      </c>
      <c r="CP208" s="14">
        <f ca="1">$AA208-$AF208-DJ208</f>
        <v>2417.153826126083</v>
      </c>
      <c r="CQ208" s="15">
        <f ca="1">_xll.DBRW($B$3,$R$37,$R$38,$R$40,$R$41,$R$42,$Q208,CQ$2,CQ$4,CQ$3)</f>
        <v>0</v>
      </c>
      <c r="CR208" s="15">
        <f ca="1">_xll.DBRW($B$3,$R$37,$R$38,$R$40,$R$41,$R$42,$Q208,CR$2,CR$4,CR$3)</f>
        <v>0</v>
      </c>
      <c r="CS208" s="15">
        <f ca="1">_xll.DBRW($B$3,$R$37,$R$38,$R$40,$R$41,$R$42,$Q208,CS$2,CS$4,CS$3)</f>
        <v>0</v>
      </c>
      <c r="CT208" s="15">
        <f ca="1">_xll.DBRW($B$3,$R$37,$R$38,$R$40,$R$41,$R$42,$Q208,CT$2,CT$4,CT$3)</f>
        <v>0</v>
      </c>
      <c r="CU208" s="15">
        <f ca="1">_xll.DBRW($B$3,$R$37,$R$38,$R$40,$R$41,$R$42,$Q208,CU$2,CU$4,CU$3)</f>
        <v>0</v>
      </c>
      <c r="CV208" s="15">
        <f ca="1">_xll.DBRW($B$3,$R$37,$R$38,$R$40,$R$41,$R$42,$Q208,CV$2,CV$4,CV$3)</f>
        <v>0</v>
      </c>
      <c r="CW208" s="15">
        <f ca="1">_xll.DBRW($B$3,$R$37,$R$38,$R$40,$R$41,$R$42,$Q208,CW$2,CW$4,CW$3)</f>
        <v>0</v>
      </c>
      <c r="CX208" s="15">
        <f ca="1">_xll.DBRW($B$3,$R$37,$R$38,$R$40,$R$41,$R$42,$Q208,CX$2,CX$4,CX$3)</f>
        <v>0</v>
      </c>
      <c r="CY208" s="15">
        <f ca="1">_xll.DBRW($B$3,$R$37,$R$38,$R$40,$R$41,$R$42,$Q208,CY$2,CY$4,CY$3)</f>
        <v>0</v>
      </c>
      <c r="CZ208" s="15">
        <f ca="1">_xll.DBRW($B$3,$R$37,$R$38,$R$40,$R$41,$R$42,$Q208,CZ$2,CZ$4,CZ$3)</f>
        <v>0</v>
      </c>
      <c r="DA208" s="15">
        <f ca="1">CQ208-CV208</f>
        <v>0</v>
      </c>
      <c r="DB208" s="15">
        <f ca="1">CR208-CW208</f>
        <v>0</v>
      </c>
      <c r="DC208" s="15">
        <f ca="1">CS208-CX208</f>
        <v>0</v>
      </c>
      <c r="DD208" s="15">
        <f ca="1">IF(AND(CT208&lt;&gt;0,CY208&lt;&gt;0),-1*DA208*CT208,0)</f>
        <v>0</v>
      </c>
      <c r="DE208" s="15">
        <f ca="1">IF(AND(CT208&lt;&gt;0,CY208&lt;&gt;0,CU208&lt;&gt;0,CZ208&lt;&gt;0),DB208/CW208*$AA208,)</f>
        <v>0</v>
      </c>
      <c r="DF208" s="15">
        <f ca="1">IF(AND(CU208&lt;&gt;0,CZ208&lt;&gt;0),DC208*CM208*CU208,)</f>
        <v>0</v>
      </c>
      <c r="DG208" s="15">
        <f ca="1">IF(AND(CT208&lt;&gt;0,CY208&lt;&gt;0,CU208&lt;&gt;0,CZ208&lt;&gt;0),$AK208-DD208-DE208-DF208-DJ208,)</f>
        <v>0</v>
      </c>
      <c r="DH208" s="15">
        <f ca="1">IF(OR(CT208=0,CY208=0,CU208=0,CZ208=0),$AK208-DD208-DE208-DF208-DJ208,)</f>
        <v>2417.153826126083</v>
      </c>
      <c r="DI208" s="15">
        <f ca="1">SUM(DD208:DH208)</f>
        <v>2417.153826126083</v>
      </c>
      <c r="DJ208" s="15">
        <f ca="1">IF($V208&lt;&gt;0,IF($V208&gt;0,$W208/$V208,-$W208/$V208))*$AF208</f>
        <v>484.69483087391757</v>
      </c>
      <c r="DK208" s="15">
        <f ca="1">SUM(DI208:DJ208)</f>
        <v>2901.8486570000005</v>
      </c>
      <c r="DL208" s="16">
        <f ca="1">_xll.DBRW($B$3,$R$37,$R$38,$R$40,$R$41,$R$42,$Q208,DL$2,DL$4,DL$3)</f>
        <v>-3.9477714252448516E-3</v>
      </c>
      <c r="DM208" s="16">
        <f ca="1">_xll.DBRW($B$3,$R$37,$R$38,$R$40,$R$41,$R$42,$Q208,DM$2,DM$4,DM$3)</f>
        <v>1.6227212491265122E-4</v>
      </c>
      <c r="DN208" s="17">
        <f ca="1">-(DL208-DM208)*100</f>
        <v>0.41100435501575028</v>
      </c>
      <c r="DO208" s="14">
        <f ca="1">$AB208-$AG208-EI208</f>
        <v>2105.3220087616928</v>
      </c>
      <c r="DP208" s="15">
        <f ca="1">_xll.DBRW($B$3,$R$37,$R$38,$R$40,$R$41,$R$42,$Q208,DP$2,DP$4,DP$3)</f>
        <v>-257.37090909090909</v>
      </c>
      <c r="DQ208" s="15">
        <f ca="1">_xll.DBRW($B$3,$R$37,$R$38,$R$40,$R$41,$R$42,$Q208,DQ$2,DQ$4,DQ$3)</f>
        <v>0</v>
      </c>
      <c r="DR208" s="15">
        <f ca="1">_xll.DBRW($B$3,$R$37,$R$38,$R$40,$R$41,$R$42,$Q208,DR$2,DR$4,DR$3)</f>
        <v>0</v>
      </c>
      <c r="DS208" s="15">
        <f ca="1">_xll.DBRW($B$3,$R$37,$R$38,$R$40,$R$41,$R$42,$Q208,DS$2,DS$4,DS$3)</f>
        <v>7.8571428571428568</v>
      </c>
      <c r="DT208" s="15">
        <f ca="1">_xll.DBRW($B$3,$R$37,$R$38,$R$40,$R$41,$R$42,$Q208,DT$2,DT$4,DT$3)</f>
        <v>0</v>
      </c>
      <c r="DU208" s="15">
        <f ca="1">_xll.DBRW($B$3,$R$37,$R$38,$R$40,$R$41,$R$42,$Q208,DU$2,DU$4,DU$3)</f>
        <v>0</v>
      </c>
      <c r="DV208" s="15">
        <f ca="1">_xll.DBRW($B$3,$R$37,$R$38,$R$40,$R$41,$R$42,$Q208,DV$2,DV$4,DV$3)</f>
        <v>0</v>
      </c>
      <c r="DW208" s="15">
        <f ca="1">_xll.DBRW($B$3,$R$37,$R$38,$R$40,$R$41,$R$42,$Q208,DW$2,DW$4,DW$3)</f>
        <v>0</v>
      </c>
      <c r="DX208" s="15" t="str">
        <f ca="1">_xll.DBRW($B$3,$R$37,$R$38,$R$40,$R$41,$R$42,$Q208,DX$2,DX$4,DX$3)</f>
        <v/>
      </c>
      <c r="DY208" s="15">
        <f ca="1">_xll.DBRW($B$3,$R$37,$R$38,$R$40,$R$41,$R$42,$Q208,DY$2,DY$4,DY$3)</f>
        <v>0</v>
      </c>
      <c r="DZ208" s="15">
        <f ca="1">DP208-DU208</f>
        <v>-257.37090909090909</v>
      </c>
      <c r="EA208" s="15">
        <f ca="1">DQ208-DV208</f>
        <v>0</v>
      </c>
      <c r="EB208" s="15">
        <f ca="1">DR208-DW208</f>
        <v>0</v>
      </c>
      <c r="EC208" s="15">
        <f ca="1">IF(AND(DS208&lt;&gt;0,DX208&lt;&gt;0),-1*DZ208*DS208,0)</f>
        <v>2022.1999999999998</v>
      </c>
      <c r="ED208" s="15">
        <f ca="1">IF(AND(DS208&lt;&gt;0,DX208&lt;&gt;0,DT208&lt;&gt;0,DY208&lt;&gt;0),EA208/DV208*$AB208,)</f>
        <v>0</v>
      </c>
      <c r="EE208" s="15">
        <f ca="1">IF(AND(DT208&lt;&gt;0,DY208&lt;&gt;0),EB208*DL208*DT208,)</f>
        <v>0</v>
      </c>
      <c r="EF208" s="15">
        <f ca="1">IF(AND(DS208&lt;&gt;0,DX208&lt;&gt;0,DT208&lt;&gt;0,DY208&lt;&gt;0),$AL208-EC208-ED208-EE208-EI208,)</f>
        <v>0</v>
      </c>
      <c r="EG208" s="15">
        <f ca="1">IF(OR(DS208=0,DX208=0,DT208=0,DY208=0),$AL208-EC208-ED208-EE208-EI208,)</f>
        <v>83.122008761692854</v>
      </c>
      <c r="EH208" s="15">
        <f ca="1">SUM(EC208:EG208)</f>
        <v>2105.3220087616928</v>
      </c>
      <c r="EI208" s="15">
        <f ca="1">IF($V208&lt;&gt;0,IF($V208&gt;0,$W208/$V208,-$W208/$V208))*$AG208</f>
        <v>9.8779912383071533</v>
      </c>
      <c r="EJ208" s="15">
        <f ca="1">SUM(EH208:EI208)</f>
        <v>2115.1999999999998</v>
      </c>
      <c r="EK208" s="16">
        <f ca="1">_xll.DBRW($B$3,$R$37,$R$38,$R$40,$R$41,$R$42,$Q208,EK$2,EK$4,EK$3)</f>
        <v>0.32783943928292603</v>
      </c>
      <c r="EL208" s="16">
        <f ca="1">_xll.DBRW($B$3,$R$37,$R$38,$R$40,$R$41,$R$42,$Q208,EL$2,EL$4,EL$3)</f>
        <v>0.39296745483321827</v>
      </c>
      <c r="EM208" s="17">
        <f ca="1">-(EK208-EL208)*100</f>
        <v>6.512801555029224</v>
      </c>
      <c r="EN208" s="14">
        <f ca="1">$AC208-$AH208-FH208</f>
        <v>33361.068526816329</v>
      </c>
      <c r="EO208" s="15">
        <f ca="1">_xll.DBRW($B$3,$R$37,$R$38,$R$40,$R$41,$R$42,$Q208,EO$2,EO$4,EO$3)</f>
        <v>0</v>
      </c>
      <c r="EP208" s="15">
        <f ca="1">_xll.DBRW($B$3,$R$37,$R$38,$R$40,$R$41,$R$42,$Q208,EP$2,EP$4,EP$3)</f>
        <v>0</v>
      </c>
      <c r="EQ208" s="15">
        <f ca="1">_xll.DBRW($B$3,$R$37,$R$38,$R$40,$R$41,$R$42,$Q208,EQ$2,EQ$4,EQ$3)</f>
        <v>0</v>
      </c>
      <c r="ER208" s="15">
        <f ca="1">_xll.DBRW($B$3,$R$37,$R$38,$R$40,$R$41,$R$42,$Q208,ER$2,ER$4,ER$3)</f>
        <v>0</v>
      </c>
      <c r="ES208" s="15">
        <f ca="1">_xll.DBRW($B$3,$R$37,$R$38,$R$40,$R$41,$R$42,$Q208,ES$2,ES$4,ES$3)</f>
        <v>0</v>
      </c>
      <c r="ET208" s="15">
        <f ca="1">_xll.DBRW($B$3,$R$37,$R$38,$R$40,$R$41,$R$42,$Q208,ET$2,ET$4,ET$3)</f>
        <v>0</v>
      </c>
      <c r="EU208" s="15">
        <f ca="1">_xll.DBRW($B$3,$R$37,$R$38,$R$40,$R$41,$R$42,$Q208,EU$2,EU$4,EU$3)</f>
        <v>0</v>
      </c>
      <c r="EV208" s="15">
        <f ca="1">_xll.DBRW($B$3,$R$37,$R$38,$R$40,$R$41,$R$42,$Q208,EV$2,EV$4,EV$3)</f>
        <v>0</v>
      </c>
      <c r="EW208" s="15">
        <f ca="1">_xll.DBRW($B$3,$R$37,$R$38,$R$40,$R$41,$R$42,$Q208,EW$2,EW$4,EW$3)</f>
        <v>0</v>
      </c>
      <c r="EX208" s="15">
        <f ca="1">_xll.DBRW($B$3,$R$37,$R$38,$R$40,$R$41,$R$42,$Q208,EX$2,EX$4,EX$3)</f>
        <v>0</v>
      </c>
      <c r="EY208" s="15">
        <f ca="1">EO208-ET208</f>
        <v>0</v>
      </c>
      <c r="EZ208" s="15">
        <f ca="1">EP208-EU208</f>
        <v>0</v>
      </c>
      <c r="FA208" s="15">
        <f ca="1">EQ208-EV208</f>
        <v>0</v>
      </c>
      <c r="FB208" s="15">
        <f ca="1">IF(AND(ER208&lt;&gt;0,EW208&lt;&gt;0),-1*EY208*ER208,0)</f>
        <v>0</v>
      </c>
      <c r="FC208" s="15">
        <f ca="1">IF(AND(ER208&lt;&gt;0,EW208&lt;&gt;0,ES208&lt;&gt;0,EX208&lt;&gt;0),EZ208/EU208*$AC208,)</f>
        <v>0</v>
      </c>
      <c r="FD208" s="15">
        <f ca="1">IF(AND(ES208&lt;&gt;0,EX208&lt;&gt;0),FA208*EK208*ES208,)</f>
        <v>0</v>
      </c>
      <c r="FE208" s="15">
        <f ca="1">IF(AND(ER208&lt;&gt;0,EW208&lt;&gt;0,ES208&lt;&gt;0,EX208&lt;&gt;0),$AM208-FB208-FC208-FD208-FH208,)</f>
        <v>0</v>
      </c>
      <c r="FF208" s="15">
        <f ca="1">IF(OR(ER208=0,EW208=0,ES208=0,EX208=0),$AM208-FB208-FC208-FD208-FH208,)</f>
        <v>33361.068526816329</v>
      </c>
      <c r="FG208" s="15">
        <f ca="1">SUM(FB208:FF208)</f>
        <v>33361.068526816329</v>
      </c>
      <c r="FH208" s="15">
        <f ca="1">IF($V208&lt;&gt;0,IF($V208&gt;0,$W208/$V208,-$W208/$V208))*$AH208</f>
        <v>23921.108310326694</v>
      </c>
      <c r="FI208" s="15">
        <f ca="1">SUM(FG208:FH208)</f>
        <v>57282.176837143023</v>
      </c>
      <c r="FJ208" s="20"/>
      <c r="FK208" s="85">
        <f ca="1">BL208+CK208+DJ208+EI208+FH208</f>
        <v>34945.234530635207</v>
      </c>
      <c r="FL208" s="21"/>
      <c r="FM208" s="22"/>
      <c r="FN208" s="104">
        <f ca="1">_xll.DBRW($B$3,$R$37,$R$38,$R$40,$R$41,$R$42,$Q208,FN$2,FN$4,FN$3)</f>
        <v>311602.74000000011</v>
      </c>
      <c r="FO208" s="105">
        <f ca="1">IF(U208&lt;&gt;0,FN208/U208,0)</f>
        <v>0.60831589011967246</v>
      </c>
      <c r="FP208" s="104">
        <f ca="1">_xll.DBRW($B$3,$R$37,$R$38,$R$40,$R$41,$R$42,$Q208,FP$2,FP$4,FP$3)</f>
        <v>244106.54279585686</v>
      </c>
      <c r="FQ208" s="105">
        <f ca="1">IF(V208&lt;&gt;0,FP208/V208,0)</f>
        <v>0.42593212262972818</v>
      </c>
      <c r="FR208" s="86">
        <f ca="1">FN208-FP208</f>
        <v>67496.197204143245</v>
      </c>
      <c r="FS208" s="103">
        <f ca="1">(FO208-FQ208)*100</f>
        <v>18.23837674899443</v>
      </c>
      <c r="FT208" s="23"/>
      <c r="FV208" s="37"/>
      <c r="FW208" s="37"/>
      <c r="FX208" s="37"/>
      <c r="FY208" s="37"/>
      <c r="FZ208" s="37"/>
      <c r="GA208" s="37"/>
      <c r="GB208" s="37"/>
      <c r="GC208" s="37"/>
      <c r="GD208" s="37"/>
      <c r="GE208" s="37"/>
      <c r="GF208" s="37"/>
      <c r="GG208" s="37"/>
      <c r="GH208" s="37"/>
    </row>
    <row r="209" spans="1:190" ht="15" hidden="1" customHeight="1" x14ac:dyDescent="0.25">
      <c r="A209">
        <f ca="1">IF(ROW()=ROW($A$60),0,1)</f>
        <v>1</v>
      </c>
      <c r="D209" s="30"/>
      <c r="E209" s="30"/>
      <c r="F209" s="30">
        <f ca="1">IF(A209&lt;&gt;0,IF((AO209+BN209+CM209+DL209+EK209)&lt;&gt;0,ROUND((1-(AO209+BN209+CM209+DL209+EK209))-FO209,5),"VERIF. ELIGIBILITE PMM"),"CHECK "&amp;D194)</f>
        <v>0</v>
      </c>
      <c r="G209" s="30"/>
      <c r="H209" s="30"/>
      <c r="I209" s="30"/>
      <c r="J209" s="30">
        <f ca="1">IF(A209&lt;&gt;0,IF((AP209+BO209+CN209+DM209+EL209)&lt;&gt;0,ROUND((1-(AP209+BO209+CN209+DM209+EL209))-FQ209,5),"VERIF. ELIGIBILITE PMM"),"CHECK "&amp;D195)</f>
        <v>0</v>
      </c>
      <c r="K209" s="30">
        <f ca="1">IF(A209&lt;&gt;0,ROUND(W209+AR209+BQ209+CP209+DO209+EN209+FK209-FR209,5),"CHECK ")</f>
        <v>0</v>
      </c>
      <c r="L209" s="4"/>
      <c r="M209" s="9"/>
      <c r="N209" s="10"/>
      <c r="O209" s="9"/>
      <c r="P209" s="11"/>
      <c r="Q209" s="130" t="s">
        <v>411</v>
      </c>
      <c r="R209" s="130"/>
      <c r="S209" s="12"/>
      <c r="T209" s="13"/>
      <c r="U209" s="84">
        <f ca="1">_xll.DBRW($B$3,$R$37,$R$38,$R$40,$R$41,$R$42,$Q209,U$2,U$4,U$3)</f>
        <v>1866687.46</v>
      </c>
      <c r="V209" s="84">
        <f ca="1">_xll.DBRW($B$3,$R$37,$R$38,$R$40,$R$41,$R$42,$Q209,V$2,V$4,V$3)</f>
        <v>1927004</v>
      </c>
      <c r="W209" s="85">
        <f ca="1">U209-V209</f>
        <v>-60316.540000000037</v>
      </c>
      <c r="X209" s="106">
        <f ca="1">IF(V209&lt;&gt;0,W209/V209,0)</f>
        <v>-3.1300682302683354E-2</v>
      </c>
      <c r="Y209" s="15">
        <f ca="1">_xll.DBRW($B$3,$R$37,$R$38,$R$40,$R$41,$R$42,$Q209,Y$2,Y$4,Y$3)</f>
        <v>-751521.65000000014</v>
      </c>
      <c r="Z209" s="15">
        <f ca="1">_xll.DBRW($B$3,$R$37,$R$38,$R$40,$R$41,$R$42,$Q209,Z$2,Z$4,Z$3)</f>
        <v>-93194.78</v>
      </c>
      <c r="AA209" s="15">
        <f ca="1">_xll.DBRW($B$3,$R$37,$R$38,$R$40,$R$41,$R$42,$Q209,AA$2,AA$4,AA$3)</f>
        <v>-196252.53000000003</v>
      </c>
      <c r="AB209" s="15">
        <f ca="1">_xll.DBRW($B$3,$R$37,$R$38,$R$40,$R$41,$R$42,$Q209,AB$2,AB$4,AB$3)</f>
        <v>-180149.18</v>
      </c>
      <c r="AC209" s="15">
        <f ca="1">_xll.DBRW($B$3,$R$37,$R$38,$R$40,$R$41,$R$42,$Q209,AC$2,AC$4,AC$3)</f>
        <v>-438154.54999999993</v>
      </c>
      <c r="AD209" s="15">
        <f ca="1">_xll.DBRW($B$3,$R$37,$R$38,$R$40,$R$41,$R$42,$Q209,AD$2,AD$4,AD$3)</f>
        <v>-690073</v>
      </c>
      <c r="AE209" s="15">
        <f ca="1">_xll.DBRW($B$3,$R$37,$R$38,$R$40,$R$41,$R$42,$Q209,AE$2,AE$4,AE$3)</f>
        <v>-131556.5760917</v>
      </c>
      <c r="AF209" s="15">
        <f ca="1">_xll.DBRW($B$3,$R$37,$R$38,$R$40,$R$41,$R$42,$Q209,AF$2,AF$4,AF$3)</f>
        <v>-227368.29894000001</v>
      </c>
      <c r="AG209" s="15">
        <f ca="1">_xll.DBRW($B$3,$R$37,$R$38,$R$40,$R$41,$R$42,$Q209,AG$2,AG$4,AG$3)</f>
        <v>-199688</v>
      </c>
      <c r="AH209" s="15">
        <f ca="1">_xll.DBRW($B$3,$R$37,$R$38,$R$40,$R$41,$R$42,$Q209,AH$2,AH$4,AH$3)</f>
        <v>-337771</v>
      </c>
      <c r="AI209" s="15">
        <f ca="1">Y209-AD209</f>
        <v>-61448.65000000014</v>
      </c>
      <c r="AJ209" s="15">
        <f ca="1">Z209-AE209</f>
        <v>38361.796091700002</v>
      </c>
      <c r="AK209" s="15">
        <f ca="1">AA209-AF209</f>
        <v>31115.76893999998</v>
      </c>
      <c r="AL209" s="15">
        <f ca="1">AB209-AG209</f>
        <v>19538.820000000007</v>
      </c>
      <c r="AM209" s="15">
        <f ca="1">AC209-AH209</f>
        <v>-100383.54999999993</v>
      </c>
      <c r="AN209" s="20"/>
      <c r="AO209" s="16">
        <f ca="1">_xll.DBRW($B$3,$R$37,$R$38,$R$40,$R$41,$R$42,$Q209,AO$2,AO$4,AO$3)</f>
        <v>0.40259639929225233</v>
      </c>
      <c r="AP209" s="16">
        <f ca="1">_xll.DBRW($B$3,$R$37,$R$38,$R$40,$R$41,$R$42,$Q209,AP$2,AP$4,AP$3)</f>
        <v>0.35810667751597819</v>
      </c>
      <c r="AQ209" s="17">
        <f ca="1">-(AO209-AP209)*100</f>
        <v>-4.4489721776274136</v>
      </c>
      <c r="AR209" s="14">
        <f ca="1">$Y209-$AD209-BL209</f>
        <v>-83048.405738659756</v>
      </c>
      <c r="AS209" s="18">
        <f ca="1">_xll.DBRW($B$3,$R$37,$R$38,$R$40,$R$41,$R$42,$Q209,AS$2,AS$4,AS$3)</f>
        <v>21.333398339420917</v>
      </c>
      <c r="AT209" s="19">
        <f ca="1">_xll.DBRW($B$3,$R$37,$R$38,$R$40,$R$41,$R$42,$Q209,AT$2,AT$4,AT$3)</f>
        <v>4.8629187890835299E-2</v>
      </c>
      <c r="AU209" s="18">
        <f ca="1">_xll.DBRW($B$3,$R$37,$R$38,$R$40,$R$41,$R$42,$Q209,AU$2,AU$4,AU$3)</f>
        <v>2.5768383374056127</v>
      </c>
      <c r="AV209" s="15">
        <f ca="1">_xll.DBRW($B$3,$R$37,$R$38,$R$40,$R$41,$R$42,$Q209,AV$2,AV$4,AV$3)</f>
        <v>35227.47</v>
      </c>
      <c r="AW209" s="15">
        <f ca="1">_xll.DBRW($B$3,$R$37,$R$38,$R$40,$R$41,$R$42,$Q209,AW$2,AW$4,AW$3)</f>
        <v>724410</v>
      </c>
      <c r="AX209" s="18">
        <f ca="1">_xll.DBRW($B$3,$R$37,$R$38,$R$40,$R$41,$R$42,$Q209,AX$2,AX$4,AX$3)</f>
        <v>17.963166389004581</v>
      </c>
      <c r="AY209" s="19">
        <f ca="1">_xll.DBRW($B$3,$R$37,$R$38,$R$40,$R$41,$R$42,$Q209,AY$2,AY$4,AY$3)</f>
        <v>5.5969812200416684E-2</v>
      </c>
      <c r="AZ209" s="18">
        <f ca="1">_xll.DBRW($B$3,$R$37,$R$38,$R$40,$R$41,$R$42,$Q209,AZ$2,AZ$4,AZ$3)</f>
        <v>2.8075294666142168</v>
      </c>
      <c r="BA209" s="15">
        <f ca="1">_xll.DBRW($B$3,$R$37,$R$38,$R$40,$R$41,$R$42,$Q209,BA$2,BA$4,BA$3)</f>
        <v>38416</v>
      </c>
      <c r="BB209" s="15">
        <f ca="1">_xll.DBRW($B$3,$R$37,$R$38,$R$40,$R$41,$R$42,$Q209,BB$2,BB$4,BB$3)</f>
        <v>686370</v>
      </c>
      <c r="BC209" s="18">
        <f ca="1">AS209-AX209</f>
        <v>3.3702319504163363</v>
      </c>
      <c r="BD209" s="18">
        <f ca="1">AT209-AY209</f>
        <v>-7.3406243095813853E-3</v>
      </c>
      <c r="BE209" s="18">
        <f ca="1">AU209-AZ209</f>
        <v>-0.23069112920860402</v>
      </c>
      <c r="BF209" s="15">
        <f ca="1">IF(AND(AV209&lt;&gt;0,BA209&lt;&gt;0),-1*BC209*AV209,0)</f>
        <v>-118724.74492633298</v>
      </c>
      <c r="BG209" s="15">
        <f ca="1">IF(AND(AV209&lt;&gt;0,BA209&lt;&gt;0,AW209&lt;&gt;0,BB209&lt;&gt;0),BD209/AY209*$Y209,)</f>
        <v>98564.52748872443</v>
      </c>
      <c r="BH209" s="15">
        <f ca="1">IF(AND(AW209&lt;&gt;0,BB209&lt;&gt;0),BE209*AO209*AW209,)</f>
        <v>-67279.881530233441</v>
      </c>
      <c r="BI209" s="15">
        <f ca="1">IF(AND(AV209&lt;&gt;0,BA209&lt;&gt;0,AW209&lt;&gt;0,BB209&lt;&gt;0),$AI209-BF209-BG209-BH209-BL209,)</f>
        <v>4391.6932291822377</v>
      </c>
      <c r="BJ209" s="15">
        <f ca="1">IF(OR(AV209=0,BA209=0,AW209=0,BB209=0),$AI209-BF209-BG209-BH209-BL209,)</f>
        <v>0</v>
      </c>
      <c r="BK209" s="15">
        <f ca="1">SUM(BF209:BJ209)</f>
        <v>-83048.405738659756</v>
      </c>
      <c r="BL209" s="15">
        <f ca="1">IF($V209&lt;&gt;0,IF($V209&gt;0,$W209/$V209,-$W209/$V209))*$AD209</f>
        <v>21599.755738659609</v>
      </c>
      <c r="BM209" s="15">
        <f ca="1">SUM(BK209:BL209)</f>
        <v>-61448.650000000147</v>
      </c>
      <c r="BN209" s="16">
        <f ca="1">_xll.DBRW($B$3,$R$37,$R$38,$R$40,$R$41,$R$42,$Q209,BN$2,BN$4,BN$3)</f>
        <v>4.9925218868722684E-2</v>
      </c>
      <c r="BO209" s="16">
        <f ca="1">_xll.DBRW($B$3,$R$37,$R$38,$R$40,$R$41,$R$42,$Q209,BO$2,BO$4,BO$3)</f>
        <v>6.8270006752295276E-2</v>
      </c>
      <c r="BP209" s="17">
        <f ca="1">-(BN209-BO209)*100</f>
        <v>1.8344787883572591</v>
      </c>
      <c r="BQ209" s="14">
        <f ca="1">$Z209-$AE209-CK209</f>
        <v>34243.985498624912</v>
      </c>
      <c r="BR209" s="15">
        <f ca="1">_xll.DBRW($B$3,$R$37,$R$38,$R$40,$R$41,$R$42,$Q209,BR$2,BR$4,BR$3)</f>
        <v>0.12864921798429069</v>
      </c>
      <c r="BS209" s="15">
        <f ca="1">_xll.DBRW($B$3,$R$37,$R$38,$R$40,$R$41,$R$42,$Q209,BS$2,BS$4,BS$3)</f>
        <v>1</v>
      </c>
      <c r="BT209" s="15">
        <f ca="1">_xll.DBRW($B$3,$R$37,$R$38,$R$40,$R$41,$R$42,$Q209,BT$2,BT$4,BT$3)</f>
        <v>2.5768383374056127</v>
      </c>
      <c r="BU209" s="15">
        <f ca="1">_xll.DBRW($B$3,$R$37,$R$38,$R$40,$R$41,$R$42,$Q209,BU$2,BU$4,BU$3)</f>
        <v>724410</v>
      </c>
      <c r="BV209" s="15">
        <f ca="1">_xll.DBRW($B$3,$R$37,$R$38,$R$40,$R$41,$R$42,$Q209,BV$2,BV$4,BV$3)</f>
        <v>724410</v>
      </c>
      <c r="BW209" s="15">
        <f ca="1">_xll.DBRW($B$3,$R$37,$R$38,$R$40,$R$41,$R$42,$Q209,BW$2,BW$4,BW$3)</f>
        <v>0.19167005564302053</v>
      </c>
      <c r="BX209" s="15">
        <f ca="1">_xll.DBRW($B$3,$R$37,$R$38,$R$40,$R$41,$R$42,$Q209,BX$2,BX$4,BX$3)</f>
        <v>1</v>
      </c>
      <c r="BY209" s="15">
        <f ca="1">_xll.DBRW($B$3,$R$37,$R$38,$R$40,$R$41,$R$42,$Q209,BY$2,BY$4,BY$3)</f>
        <v>2.8075294666142168</v>
      </c>
      <c r="BZ209" s="15">
        <f ca="1">_xll.DBRW($B$3,$R$37,$R$38,$R$40,$R$41,$R$42,$Q209,BZ$2,BZ$4,BZ$3)</f>
        <v>686370</v>
      </c>
      <c r="CA209" s="15">
        <f ca="1">_xll.DBRW($B$3,$R$37,$R$38,$R$40,$R$41,$R$42,$Q209,CA$2,CA$4,CA$3)</f>
        <v>686370</v>
      </c>
      <c r="CB209" s="15">
        <f ca="1">BR209-BW209</f>
        <v>-6.3020837658729845E-2</v>
      </c>
      <c r="CC209" s="15">
        <f ca="1">BS209-BX209</f>
        <v>0</v>
      </c>
      <c r="CD209" s="15">
        <f ca="1">BT209-BY209</f>
        <v>-0.23069112920860402</v>
      </c>
      <c r="CE209" s="15">
        <f ca="1">IF(AND(BU209&lt;&gt;0,BZ209&lt;&gt;0),-1*CB209*BU209,0)</f>
        <v>45652.925008360486</v>
      </c>
      <c r="CF209" s="15">
        <f ca="1">IF(AND(BU209&lt;&gt;0,BZ209&lt;&gt;0,BV209&lt;&gt;0,CA209&lt;&gt;0),CC209/BX209*$Z209,)</f>
        <v>0</v>
      </c>
      <c r="CG209" s="15">
        <f ca="1">IF(AND(BV209&lt;&gt;0,CA209&lt;&gt;0),CD209*BN209*BV209,)</f>
        <v>-8343.2509996700264</v>
      </c>
      <c r="CH209" s="15">
        <f ca="1">IF(AND(BU209&lt;&gt;0,BZ209&lt;&gt;0,BV209&lt;&gt;0,CA209&lt;&gt;0),$AJ209-CE209-CF209-CG209-CK209,)</f>
        <v>-3065.6885100655472</v>
      </c>
      <c r="CI209" s="15">
        <f ca="1">IF(OR(BU209=0,BZ209=0,BV209=0,CA209=0),$AJ209-CE209-CF209-CG209-CK209,)</f>
        <v>0</v>
      </c>
      <c r="CJ209" s="15">
        <f ca="1">SUM(CE209:CI209)</f>
        <v>34243.985498624912</v>
      </c>
      <c r="CK209" s="15">
        <f ca="1">IF($V209&lt;&gt;0,IF($V209&gt;0,$W209/$V209,-$W209/$V209))*$AE209</f>
        <v>4117.8105930750899</v>
      </c>
      <c r="CL209" s="15">
        <f ca="1">SUM(CJ209:CK209)</f>
        <v>38361.796091700002</v>
      </c>
      <c r="CM209" s="16">
        <f ca="1">_xll.DBRW($B$3,$R$37,$R$38,$R$40,$R$41,$R$42,$Q209,CM$2,CM$4,CM$3)</f>
        <v>0.10513411280965054</v>
      </c>
      <c r="CN209" s="16">
        <f ca="1">_xll.DBRW($B$3,$R$37,$R$38,$R$40,$R$41,$R$42,$Q209,CN$2,CN$4,CN$3)</f>
        <v>0.11799056926711102</v>
      </c>
      <c r="CO209" s="17">
        <f ca="1">-(CM209-CN209)*100</f>
        <v>1.2856456457460474</v>
      </c>
      <c r="CP209" s="14">
        <f ca="1">$AA209-$AF209-DJ209</f>
        <v>23998.986049177503</v>
      </c>
      <c r="CQ209" s="15">
        <f ca="1">_xll.DBRW($B$3,$R$37,$R$38,$R$40,$R$41,$R$42,$Q209,CQ$2,CQ$4,CQ$3)</f>
        <v>0.86153133299677354</v>
      </c>
      <c r="CR209" s="15">
        <f ca="1">_xll.DBRW($B$3,$R$37,$R$38,$R$40,$R$41,$R$42,$Q209,CR$2,CR$4,CR$3)</f>
        <v>0.31445590204442236</v>
      </c>
      <c r="CS209" s="15">
        <f ca="1">_xll.DBRW($B$3,$R$37,$R$38,$R$40,$R$41,$R$42,$Q209,CS$2,CS$4,CS$3)</f>
        <v>2.5768383374056127</v>
      </c>
      <c r="CT209" s="15">
        <f ca="1">_xll.DBRW($B$3,$R$37,$R$38,$R$40,$R$41,$R$42,$Q209,CT$2,CT$4,CT$3)</f>
        <v>227795</v>
      </c>
      <c r="CU209" s="15">
        <f ca="1">_xll.DBRW($B$3,$R$37,$R$38,$R$40,$R$41,$R$42,$Q209,CU$2,CU$4,CU$3)</f>
        <v>724410</v>
      </c>
      <c r="CV209" s="15">
        <f ca="1">_xll.DBRW($B$3,$R$37,$R$38,$R$40,$R$41,$R$42,$Q209,CV$2,CV$4,CV$3)</f>
        <v>0.97430000000000005</v>
      </c>
      <c r="CW209" s="15">
        <f ca="1">_xll.DBRW($B$3,$R$37,$R$38,$R$40,$R$41,$R$42,$Q209,CW$2,CW$4,CW$3)</f>
        <v>0.33999999999999997</v>
      </c>
      <c r="CX209" s="15">
        <f ca="1">_xll.DBRW($B$3,$R$37,$R$38,$R$40,$R$41,$R$42,$Q209,CX$2,CX$4,CX$3)</f>
        <v>2.8075294666142168</v>
      </c>
      <c r="CY209" s="15">
        <f ca="1">_xll.DBRW($B$3,$R$37,$R$38,$R$40,$R$41,$R$42,$Q209,CY$2,CY$4,CY$3)</f>
        <v>233365.8</v>
      </c>
      <c r="CZ209" s="15">
        <f ca="1">_xll.DBRW($B$3,$R$37,$R$38,$R$40,$R$41,$R$42,$Q209,CZ$2,CZ$4,CZ$3)</f>
        <v>686370</v>
      </c>
      <c r="DA209" s="15">
        <f ca="1">CQ209-CV209</f>
        <v>-0.11276866700322652</v>
      </c>
      <c r="DB209" s="15">
        <f ca="1">CR209-CW209</f>
        <v>-2.5544097955577605E-2</v>
      </c>
      <c r="DC209" s="15">
        <f ca="1">CS209-CX209</f>
        <v>-0.23069112920860402</v>
      </c>
      <c r="DD209" s="15">
        <f ca="1">IF(AND(CT209&lt;&gt;0,CY209&lt;&gt;0),-1*DA209*CT209,0)</f>
        <v>25688.138499999986</v>
      </c>
      <c r="DE209" s="15">
        <f ca="1">IF(AND(CT209&lt;&gt;0,CY209&lt;&gt;0,CU209&lt;&gt;0,CZ209&lt;&gt;0),DB209/CW209*$AA209,)</f>
        <v>14744.393677499806</v>
      </c>
      <c r="DF209" s="15">
        <f ca="1">IF(AND(CU209&lt;&gt;0,CZ209&lt;&gt;0),DC209*CM209*CU209,)</f>
        <v>-17569.483152492787</v>
      </c>
      <c r="DG209" s="15">
        <f ca="1">IF(AND(CT209&lt;&gt;0,CY209&lt;&gt;0,CU209&lt;&gt;0,CZ209&lt;&gt;0),$AK209-DD209-DE209-DF209-DJ209,)</f>
        <v>1135.9370241704983</v>
      </c>
      <c r="DH209" s="15">
        <f ca="1">IF(OR(CT209=0,CY209=0,CU209=0,CZ209=0),$AK209-DD209-DE209-DF209-DJ209,)</f>
        <v>0</v>
      </c>
      <c r="DI209" s="15">
        <f ca="1">SUM(DD209:DH209)</f>
        <v>23998.986049177503</v>
      </c>
      <c r="DJ209" s="15">
        <f ca="1">IF($V209&lt;&gt;0,IF($V209&gt;0,$W209/$V209,-$W209/$V209))*$AF209</f>
        <v>7116.7828908224765</v>
      </c>
      <c r="DK209" s="15">
        <f ca="1">SUM(DI209:DJ209)</f>
        <v>31115.76893999998</v>
      </c>
      <c r="DL209" s="16">
        <f ca="1">_xll.DBRW($B$3,$R$37,$R$38,$R$40,$R$41,$R$42,$Q209,DL$2,DL$4,DL$3)</f>
        <v>9.6507414262053268E-2</v>
      </c>
      <c r="DM209" s="16">
        <f ca="1">_xll.DBRW($B$3,$R$37,$R$38,$R$40,$R$41,$R$42,$Q209,DM$2,DM$4,DM$3)</f>
        <v>0.10362614711749431</v>
      </c>
      <c r="DN209" s="17">
        <f ca="1">-(DL209-DM209)*100</f>
        <v>0.71187328554410401</v>
      </c>
      <c r="DO209" s="14">
        <f ca="1">$AB209-$AG209-EI209</f>
        <v>13288.449352341773</v>
      </c>
      <c r="DP209" s="15">
        <f ca="1">_xll.DBRW($B$3,$R$37,$R$38,$R$40,$R$41,$R$42,$Q209,DP$2,DP$4,DP$3)</f>
        <v>0.43272844755110373</v>
      </c>
      <c r="DQ209" s="15">
        <f ca="1">_xll.DBRW($B$3,$R$37,$R$38,$R$40,$R$41,$R$42,$Q209,DQ$2,DQ$4,DQ$3)</f>
        <v>0.57468836708493809</v>
      </c>
      <c r="DR209" s="15">
        <f ca="1">_xll.DBRW($B$3,$R$37,$R$38,$R$40,$R$41,$R$42,$Q209,DR$2,DR$4,DR$3)</f>
        <v>2.5768383374056127</v>
      </c>
      <c r="DS209" s="15">
        <f ca="1">_xll.DBRW($B$3,$R$37,$R$38,$R$40,$R$41,$R$42,$Q209,DS$2,DS$4,DS$3)</f>
        <v>416310</v>
      </c>
      <c r="DT209" s="15">
        <f ca="1">_xll.DBRW($B$3,$R$37,$R$38,$R$40,$R$41,$R$42,$Q209,DT$2,DT$4,DT$3)</f>
        <v>724410</v>
      </c>
      <c r="DU209" s="15">
        <f ca="1">_xll.DBRW($B$3,$R$37,$R$38,$R$40,$R$41,$R$42,$Q209,DU$2,DU$4,DU$3)</f>
        <v>0</v>
      </c>
      <c r="DV209" s="15">
        <f ca="1">_xll.DBRW($B$3,$R$37,$R$38,$R$40,$R$41,$R$42,$Q209,DV$2,DV$4,DV$3)</f>
        <v>0</v>
      </c>
      <c r="DW209" s="15">
        <f ca="1">_xll.DBRW($B$3,$R$37,$R$38,$R$40,$R$41,$R$42,$Q209,DW$2,DW$4,DW$3)</f>
        <v>2.8075294666142168</v>
      </c>
      <c r="DX209" s="15">
        <f ca="1">_xll.DBRW($B$3,$R$37,$R$38,$R$40,$R$41,$R$42,$Q209,DX$2,DX$4,DX$3)</f>
        <v>0</v>
      </c>
      <c r="DY209" s="15">
        <f ca="1">_xll.DBRW($B$3,$R$37,$R$38,$R$40,$R$41,$R$42,$Q209,DY$2,DY$4,DY$3)</f>
        <v>686370</v>
      </c>
      <c r="DZ209" s="15">
        <f ca="1">DP209-DU209</f>
        <v>0.43272844755110373</v>
      </c>
      <c r="EA209" s="15">
        <f ca="1">DQ209-DV209</f>
        <v>0.57468836708493809</v>
      </c>
      <c r="EB209" s="15">
        <f ca="1">DR209-DW209</f>
        <v>-0.23069112920860402</v>
      </c>
      <c r="EC209" s="15">
        <f ca="1">IF(AND(DS209&lt;&gt;0,DX209&lt;&gt;0),-1*DZ209*DS209,0)</f>
        <v>0</v>
      </c>
      <c r="ED209" s="15">
        <f ca="1">IF(AND(DS209&lt;&gt;0,DX209&lt;&gt;0,DT209&lt;&gt;0,DY209&lt;&gt;0),EA209/DV209*$AB209,)</f>
        <v>0</v>
      </c>
      <c r="EE209" s="15">
        <f ca="1">IF(AND(DT209&lt;&gt;0,DY209&lt;&gt;0),EB209*DL209*DT209,)</f>
        <v>-16127.832761928676</v>
      </c>
      <c r="EF209" s="15">
        <f ca="1">IF(AND(DS209&lt;&gt;0,DX209&lt;&gt;0,DT209&lt;&gt;0,DY209&lt;&gt;0),$AL209-EC209-ED209-EE209-EI209,)</f>
        <v>0</v>
      </c>
      <c r="EG209" s="15">
        <f ca="1">IF(OR(DS209=0,DX209=0,DT209=0,DY209=0),$AL209-EC209-ED209-EE209-EI209,)</f>
        <v>29416.282114270445</v>
      </c>
      <c r="EH209" s="15">
        <f ca="1">SUM(EC209:EG209)</f>
        <v>13288.44935234177</v>
      </c>
      <c r="EI209" s="15">
        <f ca="1">IF($V209&lt;&gt;0,IF($V209&gt;0,$W209/$V209,-$W209/$V209))*$AG209</f>
        <v>6250.3706476582338</v>
      </c>
      <c r="EJ209" s="15">
        <f ca="1">SUM(EH209:EI209)</f>
        <v>19538.820000000003</v>
      </c>
      <c r="EK209" s="16">
        <f ca="1">_xll.DBRW($B$3,$R$37,$R$38,$R$40,$R$41,$R$42,$Q209,EK$2,EK$4,EK$3)</f>
        <v>0.23472303713873985</v>
      </c>
      <c r="EL209" s="16">
        <f ca="1">_xll.DBRW($B$3,$R$37,$R$38,$R$40,$R$41,$R$42,$Q209,EL$2,EL$4,EL$3)</f>
        <v>0.17528297813600802</v>
      </c>
      <c r="EM209" s="17">
        <f ca="1">-(EK209-EL209)*100</f>
        <v>-5.9440059002731829</v>
      </c>
      <c r="EN209" s="14">
        <f ca="1">$AC209-$AH209-FH209</f>
        <v>-110956.01276205959</v>
      </c>
      <c r="EO209" s="15">
        <f ca="1">_xll.DBRW($B$3,$R$37,$R$38,$R$40,$R$41,$R$42,$Q209,EO$2,EO$4,EO$3)</f>
        <v>0.60484332077138625</v>
      </c>
      <c r="EP209" s="15">
        <f ca="1">_xll.DBRW($B$3,$R$37,$R$38,$R$40,$R$41,$R$42,$Q209,EP$2,EP$4,EP$3)</f>
        <v>1</v>
      </c>
      <c r="EQ209" s="15">
        <f ca="1">_xll.DBRW($B$3,$R$37,$R$38,$R$40,$R$41,$R$42,$Q209,EQ$2,EQ$4,EQ$3)</f>
        <v>2.5768383374056127</v>
      </c>
      <c r="ER209" s="15">
        <f ca="1">_xll.DBRW($B$3,$R$37,$R$38,$R$40,$R$41,$R$42,$Q209,ER$2,ER$4,ER$3)</f>
        <v>724410</v>
      </c>
      <c r="ES209" s="15">
        <f ca="1">_xll.DBRW($B$3,$R$37,$R$38,$R$40,$R$41,$R$42,$Q209,ES$2,ES$4,ES$3)</f>
        <v>724410</v>
      </c>
      <c r="ET209" s="15">
        <f ca="1">_xll.DBRW($B$3,$R$37,$R$38,$R$40,$R$41,$R$42,$Q209,ET$2,ET$4,ET$3)</f>
        <v>0.49211212611273802</v>
      </c>
      <c r="EU209" s="15">
        <f ca="1">_xll.DBRW($B$3,$R$37,$R$38,$R$40,$R$41,$R$42,$Q209,EU$2,EU$4,EU$3)</f>
        <v>1</v>
      </c>
      <c r="EV209" s="15">
        <f ca="1">_xll.DBRW($B$3,$R$37,$R$38,$R$40,$R$41,$R$42,$Q209,EV$2,EV$4,EV$3)</f>
        <v>2.8075294666142168</v>
      </c>
      <c r="EW209" s="15">
        <f ca="1">_xll.DBRW($B$3,$R$37,$R$38,$R$40,$R$41,$R$42,$Q209,EW$2,EW$4,EW$3)</f>
        <v>686370</v>
      </c>
      <c r="EX209" s="15">
        <f ca="1">_xll.DBRW($B$3,$R$37,$R$38,$R$40,$R$41,$R$42,$Q209,EX$2,EX$4,EX$3)</f>
        <v>686370</v>
      </c>
      <c r="EY209" s="15">
        <f ca="1">EO209-ET209</f>
        <v>0.11273119465864823</v>
      </c>
      <c r="EZ209" s="15">
        <f ca="1">EP209-EU209</f>
        <v>0</v>
      </c>
      <c r="FA209" s="15">
        <f ca="1">EQ209-EV209</f>
        <v>-0.23069112920860402</v>
      </c>
      <c r="FB209" s="15">
        <f ca="1">IF(AND(ER209&lt;&gt;0,EW209&lt;&gt;0),-1*EY209*ER209,0)</f>
        <v>-81663.604722671356</v>
      </c>
      <c r="FC209" s="15">
        <f ca="1">IF(AND(ER209&lt;&gt;0,EW209&lt;&gt;0,ES209&lt;&gt;0,EX209&lt;&gt;0),EZ209/EU209*$AC209,)</f>
        <v>0</v>
      </c>
      <c r="FD209" s="15">
        <f ca="1">IF(AND(ES209&lt;&gt;0,EX209&lt;&gt;0),FA209*EK209*ES209,)</f>
        <v>-39225.731176118119</v>
      </c>
      <c r="FE209" s="15">
        <f ca="1">IF(AND(ER209&lt;&gt;0,EW209&lt;&gt;0,ES209&lt;&gt;0,EX209&lt;&gt;0),$AM209-FB209-FC209-FD209-FH209,)</f>
        <v>9933.3231367298868</v>
      </c>
      <c r="FF209" s="15">
        <f ca="1">IF(OR(ER209=0,EW209=0,ES209=0,EX209=0),$AM209-FB209-FC209-FD209-FH209,)</f>
        <v>0</v>
      </c>
      <c r="FG209" s="15">
        <f ca="1">SUM(FB209:FF209)</f>
        <v>-110956.01276205959</v>
      </c>
      <c r="FH209" s="15">
        <f ca="1">IF($V209&lt;&gt;0,IF($V209&gt;0,$W209/$V209,-$W209/$V209))*$AH209</f>
        <v>10572.462762059658</v>
      </c>
      <c r="FI209" s="15">
        <f ca="1">SUM(FG209:FH209)</f>
        <v>-100383.54999999993</v>
      </c>
      <c r="FJ209" s="20"/>
      <c r="FK209" s="85">
        <f ca="1">BL209+CK209+DJ209+EI209+FH209</f>
        <v>49657.182632275071</v>
      </c>
      <c r="FL209" s="21"/>
      <c r="FM209" s="22"/>
      <c r="FN209" s="104">
        <f ca="1">_xll.DBRW($B$3,$R$37,$R$38,$R$40,$R$41,$R$42,$Q209,FN$2,FN$4,FN$3)</f>
        <v>207414.76999999961</v>
      </c>
      <c r="FO209" s="105">
        <f ca="1">IF(U209&lt;&gt;0,FN209/U209,0)</f>
        <v>0.11111381762858129</v>
      </c>
      <c r="FP209" s="104">
        <f ca="1">_xll.DBRW($B$3,$R$37,$R$38,$R$40,$R$41,$R$42,$Q209,FP$2,FP$4,FP$3)</f>
        <v>340547.12496829993</v>
      </c>
      <c r="FQ209" s="105">
        <f ca="1">IF(V209&lt;&gt;0,FP209/V209,0)</f>
        <v>0.17672362121111318</v>
      </c>
      <c r="FR209" s="86">
        <f ca="1">FN209-FP209</f>
        <v>-133132.35496830032</v>
      </c>
      <c r="FS209" s="103">
        <f ca="1">(FO209-FQ209)*100</f>
        <v>-6.5609803582531896</v>
      </c>
      <c r="FT209" s="23"/>
      <c r="FV209" s="37"/>
      <c r="FW209" s="37"/>
      <c r="FX209" s="37"/>
      <c r="FY209" s="37"/>
      <c r="FZ209" s="37"/>
      <c r="GA209" s="37"/>
      <c r="GB209" s="37"/>
      <c r="GC209" s="37"/>
      <c r="GD209" s="37"/>
      <c r="GE209" s="37"/>
      <c r="GF209" s="37"/>
      <c r="GG209" s="37"/>
      <c r="GH209" s="37"/>
    </row>
    <row r="210" spans="1:190" ht="15" hidden="1" customHeight="1" x14ac:dyDescent="0.25">
      <c r="A210">
        <f ca="1">IF(ROW()=ROW($A$60),0,1)</f>
        <v>1</v>
      </c>
      <c r="D210" s="30"/>
      <c r="E210" s="30"/>
      <c r="F210" s="30">
        <f ca="1">IF(A210&lt;&gt;0,IF((AO210+BN210+CM210+DL210+EK210)&lt;&gt;0,ROUND((1-(AO210+BN210+CM210+DL210+EK210))-FO210,5),"VERIF. ELIGIBILITE PMM"),"CHECK "&amp;D195)</f>
        <v>-6.0000000000000002E-5</v>
      </c>
      <c r="G210" s="30"/>
      <c r="H210" s="30"/>
      <c r="I210" s="30"/>
      <c r="J210" s="30">
        <f ca="1">IF(A210&lt;&gt;0,IF((AP210+BO210+CN210+DM210+EL210)&lt;&gt;0,ROUND((1-(AP210+BO210+CN210+DM210+EL210))-FQ210,5),"VERIF. ELIGIBILITE PMM"),"CHECK "&amp;D196)</f>
        <v>0</v>
      </c>
      <c r="K210" s="30">
        <f ca="1">IF(A210&lt;&gt;0,ROUND(W210+AR210+BQ210+CP210+DO210+EN210+FK210-FR210,5),"CHECK ")</f>
        <v>-200</v>
      </c>
      <c r="L210" s="4"/>
      <c r="M210" s="9"/>
      <c r="N210" s="10"/>
      <c r="O210" s="9"/>
      <c r="P210" s="11"/>
      <c r="Q210" s="130" t="s">
        <v>368</v>
      </c>
      <c r="R210" s="130"/>
      <c r="S210" s="12"/>
      <c r="T210" s="13"/>
      <c r="U210" s="84">
        <f ca="1">_xll.DBRW($B$3,$R$37,$R$38,$R$40,$R$41,$R$42,$Q210,U$2,U$4,U$3)</f>
        <v>3351171.79</v>
      </c>
      <c r="V210" s="84">
        <f ca="1">_xll.DBRW($B$3,$R$37,$R$38,$R$40,$R$41,$R$42,$Q210,V$2,V$4,V$3)</f>
        <v>3403150.2</v>
      </c>
      <c r="W210" s="85">
        <f ca="1">U210-V210</f>
        <v>-51978.410000000149</v>
      </c>
      <c r="X210" s="106">
        <f ca="1">IF(V210&lt;&gt;0,W210/V210,0)</f>
        <v>-1.5273616192432572E-2</v>
      </c>
      <c r="Y210" s="15">
        <f ca="1">_xll.DBRW($B$3,$R$37,$R$38,$R$40,$R$41,$R$42,$Q210,Y$2,Y$4,Y$3)</f>
        <v>-1290258.0900000003</v>
      </c>
      <c r="Z210" s="15">
        <f ca="1">_xll.DBRW($B$3,$R$37,$R$38,$R$40,$R$41,$R$42,$Q210,Z$2,Z$4,Z$3)</f>
        <v>-263174.78999999998</v>
      </c>
      <c r="AA210" s="15">
        <f ca="1">_xll.DBRW($B$3,$R$37,$R$38,$R$40,$R$41,$R$42,$Q210,AA$2,AA$4,AA$3)</f>
        <v>-275056.36999999994</v>
      </c>
      <c r="AB210" s="15">
        <f ca="1">_xll.DBRW($B$3,$R$37,$R$38,$R$40,$R$41,$R$42,$Q210,AB$2,AB$4,AB$3)</f>
        <v>-414556.01</v>
      </c>
      <c r="AC210" s="15">
        <f ca="1">_xll.DBRW($B$3,$R$37,$R$38,$R$40,$R$41,$R$42,$Q210,AC$2,AC$4,AC$3)</f>
        <v>-655756.08999999962</v>
      </c>
      <c r="AD210" s="15">
        <f ca="1">_xll.DBRW($B$3,$R$37,$R$38,$R$40,$R$41,$R$42,$Q210,AD$2,AD$4,AD$3)</f>
        <v>-1284632.43</v>
      </c>
      <c r="AE210" s="15">
        <f ca="1">_xll.DBRW($B$3,$R$37,$R$38,$R$40,$R$41,$R$42,$Q210,AE$2,AE$4,AE$3)</f>
        <v>-261155.41000000003</v>
      </c>
      <c r="AF210" s="15">
        <f ca="1">_xll.DBRW($B$3,$R$37,$R$38,$R$40,$R$41,$R$42,$Q210,AF$2,AF$4,AF$3)</f>
        <v>-315003.23989119998</v>
      </c>
      <c r="AG210" s="15">
        <f ca="1">_xll.DBRW($B$3,$R$37,$R$38,$R$40,$R$41,$R$42,$Q210,AG$2,AG$4,AG$3)</f>
        <v>-417242.17000000004</v>
      </c>
      <c r="AH210" s="15">
        <f ca="1">_xll.DBRW($B$3,$R$37,$R$38,$R$40,$R$41,$R$42,$Q210,AH$2,AH$4,AH$3)</f>
        <v>-655299.02000000014</v>
      </c>
      <c r="AI210" s="15">
        <f ca="1">Y210-AD210</f>
        <v>-5625.6600000003818</v>
      </c>
      <c r="AJ210" s="15">
        <f ca="1">Z210-AE210</f>
        <v>-2019.3799999999464</v>
      </c>
      <c r="AK210" s="15">
        <f ca="1">AA210-AF210</f>
        <v>39946.86989120004</v>
      </c>
      <c r="AL210" s="15">
        <f ca="1">AB210-AG210</f>
        <v>2686.1600000000326</v>
      </c>
      <c r="AM210" s="15">
        <f ca="1">AC210-AH210</f>
        <v>-457.06999999948312</v>
      </c>
      <c r="AN210" s="20"/>
      <c r="AO210" s="16">
        <f ca="1">_xll.DBRW($B$3,$R$37,$R$38,$R$40,$R$41,$R$42,$Q210,AO$2,AO$4,AO$3)</f>
        <v>0.38501699430932501</v>
      </c>
      <c r="AP210" s="16">
        <f ca="1">_xll.DBRW($B$3,$R$37,$R$38,$R$40,$R$41,$R$42,$Q210,AP$2,AP$4,AP$3)</f>
        <v>0.37748331825024944</v>
      </c>
      <c r="AQ210" s="17">
        <f ca="1">-(AO210-AP210)*100</f>
        <v>-0.75336760590755669</v>
      </c>
      <c r="AR210" s="14">
        <f ca="1">$Y210-$AD210-BL210</f>
        <v>-25246.642684172384</v>
      </c>
      <c r="AS210" s="18">
        <f ca="1">_xll.DBRW($B$3,$R$37,$R$38,$R$40,$R$41,$R$42,$Q210,AS$2,AS$4,AS$3)</f>
        <v>21.687295283049163</v>
      </c>
      <c r="AT210" s="19">
        <f ca="1">_xll.DBRW($B$3,$R$37,$R$38,$R$40,$R$41,$R$42,$Q210,AT$2,AT$4,AT$3)</f>
        <v>5.7628882416553298E-2</v>
      </c>
      <c r="AU210" s="18">
        <f ca="1">_xll.DBRW($B$3,$R$37,$R$38,$R$40,$R$41,$R$42,$Q210,AU$2,AU$4,AU$3)</f>
        <v>3.2461283742602864</v>
      </c>
      <c r="AV210" s="15">
        <f ca="1">_xll.DBRW($B$3,$R$37,$R$38,$R$40,$R$41,$R$42,$Q210,AV$2,AV$4,AV$3)</f>
        <v>59493.729999999996</v>
      </c>
      <c r="AW210" s="15">
        <f ca="1">_xll.DBRW($B$3,$R$37,$R$38,$R$40,$R$41,$R$42,$Q210,AW$2,AW$4,AW$3)</f>
        <v>1032359.6</v>
      </c>
      <c r="AX210" s="18">
        <f ca="1">_xll.DBRW($B$3,$R$37,$R$38,$R$40,$R$41,$R$42,$Q210,AX$2,AX$4,AX$3)</f>
        <v>23.705099290968601</v>
      </c>
      <c r="AY210" s="19">
        <f ca="1">_xll.DBRW($B$3,$R$37,$R$38,$R$40,$R$41,$R$42,$Q210,AY$2,AY$4,AY$3)</f>
        <v>5.2045868387691596E-2</v>
      </c>
      <c r="AZ210" s="18">
        <f ca="1">_xll.DBRW($B$3,$R$37,$R$38,$R$40,$R$41,$R$42,$Q210,AZ$2,AZ$4,AZ$3)</f>
        <v>3.2683629134493488</v>
      </c>
      <c r="BA210" s="15">
        <f ca="1">_xll.DBRW($B$3,$R$37,$R$38,$R$40,$R$41,$R$42,$Q210,BA$2,BA$4,BA$3)</f>
        <v>54192.24</v>
      </c>
      <c r="BB210" s="15">
        <f ca="1">_xll.DBRW($B$3,$R$37,$R$38,$R$40,$R$41,$R$42,$Q210,BB$2,BB$4,BB$3)</f>
        <v>1041240</v>
      </c>
      <c r="BC210" s="18">
        <f ca="1">AS210-AX210</f>
        <v>-2.0178040079194375</v>
      </c>
      <c r="BD210" s="18">
        <f ca="1">AT210-AY210</f>
        <v>5.5830140288617019E-3</v>
      </c>
      <c r="BE210" s="18">
        <f ca="1">AU210-AZ210</f>
        <v>-2.2234539189062374E-2</v>
      </c>
      <c r="BF210" s="15">
        <f ca="1">IF(AND(AV210&lt;&gt;0,BA210&lt;&gt;0),-1*BC210*AV210,0)</f>
        <v>120046.68684007687</v>
      </c>
      <c r="BG210" s="15">
        <f ca="1">IF(AND(AV210&lt;&gt;0,BA210&lt;&gt;0,AW210&lt;&gt;0,BB210&lt;&gt;0),BD210/AY210*$Y210,)</f>
        <v>-138407.31724683606</v>
      </c>
      <c r="BH210" s="15">
        <f ca="1">IF(AND(AW210&lt;&gt;0,BB210&lt;&gt;0),BE210*AO210*AW210,)</f>
        <v>-8837.6954816665693</v>
      </c>
      <c r="BI210" s="15">
        <f ca="1">IF(AND(AV210&lt;&gt;0,BA210&lt;&gt;0,AW210&lt;&gt;0,BB210&lt;&gt;0),$AI210-BF210-BG210-BH210-BL210,)</f>
        <v>1951.6832042533679</v>
      </c>
      <c r="BJ210" s="15">
        <f ca="1">IF(OR(AV210=0,BA210=0,AW210=0,BB210=0),$AI210-BF210-BG210-BH210-BL210,)</f>
        <v>0</v>
      </c>
      <c r="BK210" s="15">
        <f ca="1">SUM(BF210:BJ210)</f>
        <v>-25246.642684172384</v>
      </c>
      <c r="BL210" s="15">
        <f ca="1">IF($V210&lt;&gt;0,IF($V210&gt;0,$W210/$V210,-$W210/$V210))*$AD210</f>
        <v>19620.982684172002</v>
      </c>
      <c r="BM210" s="15">
        <f ca="1">SUM(BK210:BL210)</f>
        <v>-5625.6600000003818</v>
      </c>
      <c r="BN210" s="16">
        <f ca="1">_xll.DBRW($B$3,$R$37,$R$38,$R$40,$R$41,$R$42,$Q210,BN$2,BN$4,BN$3)</f>
        <v>7.8532169190884737E-2</v>
      </c>
      <c r="BO210" s="16">
        <f ca="1">_xll.DBRW($B$3,$R$37,$R$38,$R$40,$R$41,$R$42,$Q210,BO$2,BO$4,BO$3)</f>
        <v>7.6739313474909213E-2</v>
      </c>
      <c r="BP210" s="17">
        <f ca="1">-(BN210-BO210)*100</f>
        <v>-0.17928557159755248</v>
      </c>
      <c r="BQ210" s="14">
        <f ca="1">$Z210-$AE210-CK210</f>
        <v>-6008.1674989173143</v>
      </c>
      <c r="BR210" s="15">
        <f ca="1">_xll.DBRW($B$3,$R$37,$R$38,$R$40,$R$41,$R$42,$Q210,BR$2,BR$4,BR$3)</f>
        <v>0.25492550270274045</v>
      </c>
      <c r="BS210" s="15">
        <f ca="1">_xll.DBRW($B$3,$R$37,$R$38,$R$40,$R$41,$R$42,$Q210,BS$2,BS$4,BS$3)</f>
        <v>1</v>
      </c>
      <c r="BT210" s="15">
        <f ca="1">_xll.DBRW($B$3,$R$37,$R$38,$R$40,$R$41,$R$42,$Q210,BT$2,BT$4,BT$3)</f>
        <v>3.2461283742602864</v>
      </c>
      <c r="BU210" s="15">
        <f ca="1">_xll.DBRW($B$3,$R$37,$R$38,$R$40,$R$41,$R$42,$Q210,BU$2,BU$4,BU$3)</f>
        <v>1032359.6</v>
      </c>
      <c r="BV210" s="15">
        <f ca="1">_xll.DBRW($B$3,$R$37,$R$38,$R$40,$R$41,$R$42,$Q210,BV$2,BV$4,BV$3)</f>
        <v>1032359.6</v>
      </c>
      <c r="BW210" s="15">
        <f ca="1">_xll.DBRW($B$3,$R$37,$R$38,$R$40,$R$41,$R$42,$Q210,BW$2,BW$4,BW$3)</f>
        <v>0.25081192616495712</v>
      </c>
      <c r="BX210" s="15">
        <f ca="1">_xll.DBRW($B$3,$R$37,$R$38,$R$40,$R$41,$R$42,$Q210,BX$2,BX$4,BX$3)</f>
        <v>1</v>
      </c>
      <c r="BY210" s="15">
        <f ca="1">_xll.DBRW($B$3,$R$37,$R$38,$R$40,$R$41,$R$42,$Q210,BY$2,BY$4,BY$3)</f>
        <v>3.2683629134493488</v>
      </c>
      <c r="BZ210" s="15">
        <f ca="1">_xll.DBRW($B$3,$R$37,$R$38,$R$40,$R$41,$R$42,$Q210,BZ$2,BZ$4,BZ$3)</f>
        <v>1041240</v>
      </c>
      <c r="CA210" s="15">
        <f ca="1">_xll.DBRW($B$3,$R$37,$R$38,$R$40,$R$41,$R$42,$Q210,CA$2,CA$4,CA$3)</f>
        <v>1041240</v>
      </c>
      <c r="CB210" s="15">
        <f ca="1">BR210-BW210</f>
        <v>4.1135765377833255E-3</v>
      </c>
      <c r="CC210" s="15">
        <f ca="1">BS210-BX210</f>
        <v>0</v>
      </c>
      <c r="CD210" s="15">
        <f ca="1">BT210-BY210</f>
        <v>-2.2234539189062374E-2</v>
      </c>
      <c r="CE210" s="15">
        <f ca="1">IF(AND(BU210&lt;&gt;0,BZ210&lt;&gt;0),-1*CB210*BU210,0)</f>
        <v>-4246.6902291153783</v>
      </c>
      <c r="CF210" s="15">
        <f ca="1">IF(AND(BU210&lt;&gt;0,BZ210&lt;&gt;0,BV210&lt;&gt;0,CA210&lt;&gt;0),CC210/BX210*$Z210,)</f>
        <v>0</v>
      </c>
      <c r="CG210" s="15">
        <f ca="1">IF(AND(BV210&lt;&gt;0,CA210&lt;&gt;0),CD210*BN210*BV210,)</f>
        <v>-1802.6305515910753</v>
      </c>
      <c r="CH210" s="15">
        <f ca="1">IF(AND(BU210&lt;&gt;0,BZ210&lt;&gt;0,BV210&lt;&gt;0,CA210&lt;&gt;0),$AJ210-CE210-CF210-CG210-CK210,)</f>
        <v>41.153281789139328</v>
      </c>
      <c r="CI210" s="15">
        <f ca="1">IF(OR(BU210=0,BZ210=0,BV210=0,CA210=0),$AJ210-CE210-CF210-CG210-CK210,)</f>
        <v>0</v>
      </c>
      <c r="CJ210" s="15">
        <f ca="1">SUM(CE210:CI210)</f>
        <v>-6008.1674989173143</v>
      </c>
      <c r="CK210" s="15">
        <f ca="1">IF($V210&lt;&gt;0,IF($V210&gt;0,$W210/$V210,-$W210/$V210))*$AE210</f>
        <v>3988.7874989173679</v>
      </c>
      <c r="CL210" s="15">
        <f ca="1">SUM(CJ210:CK210)</f>
        <v>-2019.3799999999464</v>
      </c>
      <c r="CM210" s="16">
        <f ca="1">_xll.DBRW($B$3,$R$37,$R$38,$R$40,$R$41,$R$42,$Q210,CM$2,CM$4,CM$3)</f>
        <v>8.2077669315782809E-2</v>
      </c>
      <c r="CN210" s="16">
        <f ca="1">_xll.DBRW($B$3,$R$37,$R$38,$R$40,$R$41,$R$42,$Q210,CN$2,CN$4,CN$3)</f>
        <v>9.256225008558247E-2</v>
      </c>
      <c r="CO210" s="17">
        <f ca="1">-(CM210-CN210)*100</f>
        <v>1.0484580769799661</v>
      </c>
      <c r="CP210" s="14">
        <f ca="1">$AA210-$AF210-DJ210</f>
        <v>35135.631305729083</v>
      </c>
      <c r="CQ210" s="15">
        <f ca="1">_xll.DBRW($B$3,$R$37,$R$38,$R$40,$R$41,$R$42,$Q210,CQ$2,CQ$4,CQ$3)</f>
        <v>0.85284740254525526</v>
      </c>
      <c r="CR210" s="15">
        <f ca="1">_xll.DBRW($B$3,$R$37,$R$38,$R$40,$R$41,$R$42,$Q210,CR$2,CR$4,CR$3)</f>
        <v>0.31240600658917694</v>
      </c>
      <c r="CS210" s="15">
        <f ca="1">_xll.DBRW($B$3,$R$37,$R$38,$R$40,$R$41,$R$42,$Q210,CS$2,CS$4,CS$3)</f>
        <v>3.2461283742602864</v>
      </c>
      <c r="CT210" s="15">
        <f ca="1">_xll.DBRW($B$3,$R$37,$R$38,$R$40,$R$41,$R$42,$Q210,CT$2,CT$4,CT$3)</f>
        <v>322515.34000000008</v>
      </c>
      <c r="CU210" s="15">
        <f ca="1">_xll.DBRW($B$3,$R$37,$R$38,$R$40,$R$41,$R$42,$Q210,CU$2,CU$4,CU$3)</f>
        <v>1032359.6</v>
      </c>
      <c r="CV210" s="15">
        <f ca="1">_xll.DBRW($B$3,$R$37,$R$38,$R$40,$R$41,$R$42,$Q210,CV$2,CV$4,CV$3)</f>
        <v>0.96469076965925249</v>
      </c>
      <c r="CW210" s="15">
        <f ca="1">_xll.DBRW($B$3,$R$37,$R$38,$R$40,$R$41,$R$42,$Q210,CW$2,CW$4,CW$3)</f>
        <v>0.31359999999999999</v>
      </c>
      <c r="CX210" s="15">
        <f ca="1">_xll.DBRW($B$3,$R$37,$R$38,$R$40,$R$41,$R$42,$Q210,CX$2,CX$4,CX$3)</f>
        <v>3.2683629134493488</v>
      </c>
      <c r="CY210" s="15">
        <f ca="1">_xll.DBRW($B$3,$R$37,$R$38,$R$40,$R$41,$R$42,$Q210,CY$2,CY$4,CY$3)</f>
        <v>326532.864</v>
      </c>
      <c r="CZ210" s="15">
        <f ca="1">_xll.DBRW($B$3,$R$37,$R$38,$R$40,$R$41,$R$42,$Q210,CZ$2,CZ$4,CZ$3)</f>
        <v>1041240</v>
      </c>
      <c r="DA210" s="15">
        <f ca="1">CQ210-CV210</f>
        <v>-0.11184336711399723</v>
      </c>
      <c r="DB210" s="15">
        <f ca="1">CR210-CW210</f>
        <v>-1.1939934108230466E-3</v>
      </c>
      <c r="DC210" s="15">
        <f ca="1">CS210-CX210</f>
        <v>-2.2234539189062374E-2</v>
      </c>
      <c r="DD210" s="15">
        <f ca="1">IF(AND(CT210&lt;&gt;0,CY210&lt;&gt;0),-1*DA210*CT210,0)</f>
        <v>36071.201571515645</v>
      </c>
      <c r="DE210" s="15">
        <f ca="1">IF(AND(CT210&lt;&gt;0,CY210&lt;&gt;0,CU210&lt;&gt;0,CZ210&lt;&gt;0),DB210/CW210*$AA210,)</f>
        <v>1047.2432824773782</v>
      </c>
      <c r="DF210" s="15">
        <f ca="1">IF(AND(CU210&lt;&gt;0,CZ210&lt;&gt;0),DC210*CM210*CU210,)</f>
        <v>-1884.0141032191525</v>
      </c>
      <c r="DG210" s="15">
        <f ca="1">IF(AND(CT210&lt;&gt;0,CY210&lt;&gt;0,CU210&lt;&gt;0,CZ210&lt;&gt;0),$AK210-DD210-DE210-DF210-DJ210,)</f>
        <v>-98.799445044784079</v>
      </c>
      <c r="DH210" s="15">
        <f ca="1">IF(OR(CT210=0,CY210=0,CU210=0,CZ210=0),$AK210-DD210-DE210-DF210-DJ210,)</f>
        <v>0</v>
      </c>
      <c r="DI210" s="15">
        <f ca="1">SUM(DD210:DH210)</f>
        <v>35135.631305729083</v>
      </c>
      <c r="DJ210" s="15">
        <f ca="1">IF($V210&lt;&gt;0,IF($V210&gt;0,$W210/$V210,-$W210/$V210))*$AF210</f>
        <v>4811.2385854709537</v>
      </c>
      <c r="DK210" s="15">
        <f ca="1">SUM(DI210:DJ210)</f>
        <v>39946.86989120004</v>
      </c>
      <c r="DL210" s="16">
        <f ca="1">_xll.DBRW($B$3,$R$37,$R$38,$R$40,$R$41,$R$42,$Q210,DL$2,DL$4,DL$3)</f>
        <v>0.12370479222731821</v>
      </c>
      <c r="DM210" s="16">
        <f ca="1">_xll.DBRW($B$3,$R$37,$R$38,$R$40,$R$41,$R$42,$Q210,DM$2,DM$4,DM$3)</f>
        <v>0.1226046884442538</v>
      </c>
      <c r="DN210" s="17">
        <f ca="1">-(DL210-DM210)*100</f>
        <v>-0.110010378306441</v>
      </c>
      <c r="DO210" s="14">
        <f ca="1">$AB210-$AG210-EI210</f>
        <v>-3686.6367638776719</v>
      </c>
      <c r="DP210" s="15">
        <f ca="1">_xll.DBRW($B$3,$R$37,$R$38,$R$40,$R$41,$R$42,$Q210,DP$2,DP$4,DP$3)</f>
        <v>0.50999417860941598</v>
      </c>
      <c r="DQ210" s="15">
        <f ca="1">_xll.DBRW($B$3,$R$37,$R$38,$R$40,$R$41,$R$42,$Q210,DQ$2,DQ$4,DQ$3)</f>
        <v>0.78738474461805752</v>
      </c>
      <c r="DR210" s="15">
        <f ca="1">_xll.DBRW($B$3,$R$37,$R$38,$R$40,$R$41,$R$42,$Q210,DR$2,DR$4,DR$3)</f>
        <v>3.2461283742602864</v>
      </c>
      <c r="DS210" s="15">
        <f ca="1">_xll.DBRW($B$3,$R$37,$R$38,$R$40,$R$41,$R$42,$Q210,DS$2,DS$4,DS$3)</f>
        <v>812864.2</v>
      </c>
      <c r="DT210" s="15">
        <f ca="1">_xll.DBRW($B$3,$R$37,$R$38,$R$40,$R$41,$R$42,$Q210,DT$2,DT$4,DT$3)</f>
        <v>1032359.6</v>
      </c>
      <c r="DU210" s="15">
        <f ca="1">_xll.DBRW($B$3,$R$37,$R$38,$R$40,$R$41,$R$42,$Q210,DU$2,DU$4,DU$3)</f>
        <v>0.50957763800683931</v>
      </c>
      <c r="DV210" s="15">
        <f ca="1">_xll.DBRW($B$3,$R$37,$R$38,$R$40,$R$41,$R$42,$Q210,DV$2,DV$4,DV$3)</f>
        <v>0.78637009719180972</v>
      </c>
      <c r="DW210" s="15">
        <f ca="1">_xll.DBRW($B$3,$R$37,$R$38,$R$40,$R$41,$R$42,$Q210,DW$2,DW$4,DW$3)</f>
        <v>3.2683629134493488</v>
      </c>
      <c r="DX210" s="15">
        <f ca="1">_xll.DBRW($B$3,$R$37,$R$38,$R$40,$R$41,$R$42,$Q210,DX$2,DX$4,DX$3)</f>
        <v>818800</v>
      </c>
      <c r="DY210" s="15">
        <f ca="1">_xll.DBRW($B$3,$R$37,$R$38,$R$40,$R$41,$R$42,$Q210,DY$2,DY$4,DY$3)</f>
        <v>1041240</v>
      </c>
      <c r="DZ210" s="15">
        <f ca="1">DP210-DU210</f>
        <v>4.1654060257667602E-4</v>
      </c>
      <c r="EA210" s="15">
        <f ca="1">DQ210-DV210</f>
        <v>1.0146474262477945E-3</v>
      </c>
      <c r="EB210" s="15">
        <f ca="1">DR210-DW210</f>
        <v>-2.2234539189062374E-2</v>
      </c>
      <c r="EC210" s="15">
        <f ca="1">IF(AND(DS210&lt;&gt;0,DX210&lt;&gt;0),-1*DZ210*DS210,0)</f>
        <v>-338.59094368100767</v>
      </c>
      <c r="ED210" s="15">
        <f ca="1">IF(AND(DS210&lt;&gt;0,DX210&lt;&gt;0,DT210&lt;&gt;0,DY210&lt;&gt;0),EA210/DV210*$AB210,)</f>
        <v>-534.89850400485955</v>
      </c>
      <c r="EE210" s="15">
        <f ca="1">IF(AND(DT210&lt;&gt;0,DY210&lt;&gt;0),EB210*DL210*DT210,)</f>
        <v>-2839.5247469246401</v>
      </c>
      <c r="EF210" s="15">
        <f ca="1">IF(AND(DS210&lt;&gt;0,DX210&lt;&gt;0,DT210&lt;&gt;0,DY210&lt;&gt;0),$AL210-EC210-ED210-EE210-EI210,)</f>
        <v>26.37743073283491</v>
      </c>
      <c r="EG210" s="15">
        <f ca="1">IF(OR(DS210=0,DX210=0,DT210=0,DY210=0),$AL210-EC210-ED210-EE210-EI210,)</f>
        <v>0</v>
      </c>
      <c r="EH210" s="15">
        <f ca="1">SUM(EC210:EG210)</f>
        <v>-3686.6367638776724</v>
      </c>
      <c r="EI210" s="15">
        <f ca="1">IF($V210&lt;&gt;0,IF($V210&gt;0,$W210/$V210,-$W210/$V210))*$AG210</f>
        <v>6372.7967638777045</v>
      </c>
      <c r="EJ210" s="15">
        <f ca="1">SUM(EH210:EI210)</f>
        <v>2686.1600000000321</v>
      </c>
      <c r="EK210" s="16">
        <f ca="1">_xll.DBRW($B$3,$R$37,$R$38,$R$40,$R$41,$R$42,$Q210,EK$2,EK$4,EK$3)</f>
        <v>0.19567964016550762</v>
      </c>
      <c r="EL210" s="16">
        <f ca="1">_xll.DBRW($B$3,$R$37,$R$38,$R$40,$R$41,$R$42,$Q210,EL$2,EL$4,EL$3)</f>
        <v>0.1925565965322365</v>
      </c>
      <c r="EM210" s="17">
        <f ca="1">-(EK210-EL210)*100</f>
        <v>-0.3123043633271122</v>
      </c>
      <c r="EN210" s="14">
        <f ca="1">$AC210-$AH210-FH210</f>
        <v>-10465.855722756682</v>
      </c>
      <c r="EO210" s="15">
        <f ca="1">_xll.DBRW($B$3,$R$37,$R$38,$R$40,$R$41,$R$42,$Q210,EO$2,EO$4,EO$3)</f>
        <v>0.6352012322062971</v>
      </c>
      <c r="EP210" s="15">
        <f ca="1">_xll.DBRW($B$3,$R$37,$R$38,$R$40,$R$41,$R$42,$Q210,EP$2,EP$4,EP$3)</f>
        <v>1</v>
      </c>
      <c r="EQ210" s="15">
        <f ca="1">_xll.DBRW($B$3,$R$37,$R$38,$R$40,$R$41,$R$42,$Q210,EQ$2,EQ$4,EQ$3)</f>
        <v>3.2461283742602864</v>
      </c>
      <c r="ER210" s="15">
        <f ca="1">_xll.DBRW($B$3,$R$37,$R$38,$R$40,$R$41,$R$42,$Q210,ER$2,ER$4,ER$3)</f>
        <v>1032359.6</v>
      </c>
      <c r="ES210" s="15">
        <f ca="1">_xll.DBRW($B$3,$R$37,$R$38,$R$40,$R$41,$R$42,$Q210,ES$2,ES$4,ES$3)</f>
        <v>1032359.6</v>
      </c>
      <c r="ET210" s="15">
        <f ca="1">_xll.DBRW($B$3,$R$37,$R$38,$R$40,$R$41,$R$42,$Q210,ET$2,ET$4,ET$3)</f>
        <v>0.62934483884599135</v>
      </c>
      <c r="EU210" s="15">
        <f ca="1">_xll.DBRW($B$3,$R$37,$R$38,$R$40,$R$41,$R$42,$Q210,EU$2,EU$4,EU$3)</f>
        <v>1</v>
      </c>
      <c r="EV210" s="15">
        <f ca="1">_xll.DBRW($B$3,$R$37,$R$38,$R$40,$R$41,$R$42,$Q210,EV$2,EV$4,EV$3)</f>
        <v>3.2683629134493488</v>
      </c>
      <c r="EW210" s="15">
        <f ca="1">_xll.DBRW($B$3,$R$37,$R$38,$R$40,$R$41,$R$42,$Q210,EW$2,EW$4,EW$3)</f>
        <v>1041240</v>
      </c>
      <c r="EX210" s="15">
        <f ca="1">_xll.DBRW($B$3,$R$37,$R$38,$R$40,$R$41,$R$42,$Q210,EX$2,EX$4,EX$3)</f>
        <v>1041240</v>
      </c>
      <c r="EY210" s="15">
        <f ca="1">EO210-ET210</f>
        <v>5.856393360305745E-3</v>
      </c>
      <c r="EZ210" s="15">
        <f ca="1">EP210-EU210</f>
        <v>0</v>
      </c>
      <c r="FA210" s="15">
        <f ca="1">EQ210-EV210</f>
        <v>-2.2234539189062374E-2</v>
      </c>
      <c r="FB210" s="15">
        <f ca="1">IF(AND(ER210&lt;&gt;0,EW210&lt;&gt;0),-1*EY210*ER210,0)</f>
        <v>-6045.9039068878947</v>
      </c>
      <c r="FC210" s="15">
        <f ca="1">IF(AND(ER210&lt;&gt;0,EW210&lt;&gt;0,ES210&lt;&gt;0,EX210&lt;&gt;0),EZ210/EU210*$AC210,)</f>
        <v>0</v>
      </c>
      <c r="FD210" s="15">
        <f ca="1">IF(AND(ES210&lt;&gt;0,EX210&lt;&gt;0),FA210*EK210*ES210,)</f>
        <v>-4491.638284297318</v>
      </c>
      <c r="FE210" s="15">
        <f ca="1">IF(AND(ER210&lt;&gt;0,EW210&lt;&gt;0,ES210&lt;&gt;0,EX210&lt;&gt;0),$AM210-FB210-FC210-FD210-FH210,)</f>
        <v>71.686468428531953</v>
      </c>
      <c r="FF210" s="15">
        <f ca="1">IF(OR(ER210=0,EW210=0,ES210=0,EX210=0),$AM210-FB210-FC210-FD210-FH210,)</f>
        <v>0</v>
      </c>
      <c r="FG210" s="15">
        <f ca="1">SUM(FB210:FF210)</f>
        <v>-10465.855722756682</v>
      </c>
      <c r="FH210" s="15">
        <f ca="1">IF($V210&lt;&gt;0,IF($V210&gt;0,$W210/$V210,-$W210/$V210))*$AH210</f>
        <v>10008.785722757199</v>
      </c>
      <c r="FI210" s="15">
        <f ca="1">SUM(FG210:FH210)</f>
        <v>-457.06999999948312</v>
      </c>
      <c r="FJ210" s="20"/>
      <c r="FK210" s="85">
        <f ca="1">BL210+CK210+DJ210+EI210+FH210</f>
        <v>44802.591255195221</v>
      </c>
      <c r="FL210" s="21"/>
      <c r="FM210" s="22"/>
      <c r="FN210" s="104">
        <f ca="1">_xll.DBRW($B$3,$R$37,$R$38,$R$40,$R$41,$R$42,$Q210,FN$2,FN$4,FN$3)</f>
        <v>452570.44000000012</v>
      </c>
      <c r="FO210" s="105">
        <f ca="1">IF(U210&lt;&gt;0,FN210/U210,0)</f>
        <v>0.13504841540815193</v>
      </c>
      <c r="FP210" s="104">
        <f ca="1">_xll.DBRW($B$3,$R$37,$R$38,$R$40,$R$41,$R$42,$Q210,FP$2,FP$4,FP$3)</f>
        <v>469817.9301088003</v>
      </c>
      <c r="FQ210" s="105">
        <f ca="1">IF(V210&lt;&gt;0,FP210/V210,0)</f>
        <v>0.13805383321276865</v>
      </c>
      <c r="FR210" s="86">
        <f ca="1">FN210-FP210</f>
        <v>-17247.490108800179</v>
      </c>
      <c r="FS210" s="103">
        <f ca="1">(FO210-FQ210)*100</f>
        <v>-0.30054178046167168</v>
      </c>
      <c r="FT210" s="23"/>
      <c r="FV210" s="37"/>
      <c r="FW210" s="37"/>
      <c r="FX210" s="37"/>
      <c r="FY210" s="37"/>
      <c r="FZ210" s="37"/>
      <c r="GA210" s="37"/>
      <c r="GB210" s="37"/>
      <c r="GC210" s="37"/>
      <c r="GD210" s="37"/>
      <c r="GE210" s="37"/>
      <c r="GF210" s="37"/>
      <c r="GG210" s="37"/>
      <c r="GH210" s="37"/>
    </row>
    <row r="211" spans="1:190" ht="15" hidden="1" customHeight="1" x14ac:dyDescent="0.25">
      <c r="A211">
        <f ca="1">IF(ROW()=ROW($A$60),0,1)</f>
        <v>1</v>
      </c>
      <c r="D211" s="30"/>
      <c r="E211" s="30"/>
      <c r="F211" s="30">
        <f ca="1">IF(A211&lt;&gt;0,IF((AO211+BN211+CM211+DL211+EK211)&lt;&gt;0,ROUND((1-(AO211+BN211+CM211+DL211+EK211))-FO211,5),"VERIF. ELIGIBILITE PMM"),"CHECK "&amp;D196)</f>
        <v>0</v>
      </c>
      <c r="G211" s="30"/>
      <c r="H211" s="30"/>
      <c r="I211" s="30"/>
      <c r="J211" s="30">
        <f ca="1">IF(A211&lt;&gt;0,IF((AP211+BO211+CN211+DM211+EL211)&lt;&gt;0,ROUND((1-(AP211+BO211+CN211+DM211+EL211))-FQ211,5),"VERIF. ELIGIBILITE PMM"),"CHECK "&amp;D197)</f>
        <v>0</v>
      </c>
      <c r="K211" s="30">
        <f ca="1">IF(A211&lt;&gt;0,ROUND(W211+AR211+BQ211+CP211+DO211+EN211+FK211-FR211,5),"CHECK ")</f>
        <v>0</v>
      </c>
      <c r="L211" s="4"/>
      <c r="M211" s="9"/>
      <c r="N211" s="10"/>
      <c r="O211" s="9"/>
      <c r="P211" s="11"/>
      <c r="Q211" s="130" t="s">
        <v>156</v>
      </c>
      <c r="R211" s="130"/>
      <c r="S211" s="12"/>
      <c r="T211" s="13"/>
      <c r="U211" s="84">
        <f ca="1">_xll.DBRW($B$3,$R$37,$R$38,$R$40,$R$41,$R$42,$Q211,U$2,U$4,U$3)</f>
        <v>1887120.2800000003</v>
      </c>
      <c r="V211" s="84">
        <f ca="1">_xll.DBRW($B$3,$R$37,$R$38,$R$40,$R$41,$R$42,$Q211,V$2,V$4,V$3)</f>
        <v>1938939.1600000001</v>
      </c>
      <c r="W211" s="85">
        <f ca="1">U211-V211</f>
        <v>-51818.879999999888</v>
      </c>
      <c r="X211" s="106">
        <f ca="1">IF(V211&lt;&gt;0,W211/V211,0)</f>
        <v>-2.6725376983979161E-2</v>
      </c>
      <c r="Y211" s="15">
        <f ca="1">_xll.DBRW($B$3,$R$37,$R$38,$R$40,$R$41,$R$42,$Q211,Y$2,Y$4,Y$3)</f>
        <v>-744158.24000000022</v>
      </c>
      <c r="Z211" s="15">
        <f ca="1">_xll.DBRW($B$3,$R$37,$R$38,$R$40,$R$41,$R$42,$Q211,Z$2,Z$4,Z$3)</f>
        <v>-195368.18</v>
      </c>
      <c r="AA211" s="15">
        <f ca="1">_xll.DBRW($B$3,$R$37,$R$38,$R$40,$R$41,$R$42,$Q211,AA$2,AA$4,AA$3)</f>
        <v>-228677.74000000002</v>
      </c>
      <c r="AB211" s="15">
        <f ca="1">_xll.DBRW($B$3,$R$37,$R$38,$R$40,$R$41,$R$42,$Q211,AB$2,AB$4,AB$3)</f>
        <v>-208607.41</v>
      </c>
      <c r="AC211" s="15">
        <f ca="1">_xll.DBRW($B$3,$R$37,$R$38,$R$40,$R$41,$R$42,$Q211,AC$2,AC$4,AC$3)</f>
        <v>-303340.92000000004</v>
      </c>
      <c r="AD211" s="15">
        <f ca="1">_xll.DBRW($B$3,$R$37,$R$38,$R$40,$R$41,$R$42,$Q211,AD$2,AD$4,AD$3)</f>
        <v>-874491.33333333302</v>
      </c>
      <c r="AE211" s="15">
        <f ca="1">_xll.DBRW($B$3,$R$37,$R$38,$R$40,$R$41,$R$42,$Q211,AE$2,AE$4,AE$3)</f>
        <v>-133633.18</v>
      </c>
      <c r="AF211" s="15">
        <f ca="1">_xll.DBRW($B$3,$R$37,$R$38,$R$40,$R$41,$R$42,$Q211,AF$2,AF$4,AF$3)</f>
        <v>-156703.60821999999</v>
      </c>
      <c r="AG211" s="15">
        <f ca="1">_xll.DBRW($B$3,$R$37,$R$38,$R$40,$R$41,$R$42,$Q211,AG$2,AG$4,AG$3)</f>
        <v>-202945.72</v>
      </c>
      <c r="AH211" s="15">
        <f ca="1">_xll.DBRW($B$3,$R$37,$R$38,$R$40,$R$41,$R$42,$Q211,AH$2,AH$4,AH$3)</f>
        <v>-276613.5033333333</v>
      </c>
      <c r="AI211" s="15">
        <f ca="1">Y211-AD211</f>
        <v>130333.0933333328</v>
      </c>
      <c r="AJ211" s="15">
        <f ca="1">Z211-AE211</f>
        <v>-61735</v>
      </c>
      <c r="AK211" s="15">
        <f ca="1">AA211-AF211</f>
        <v>-71974.131780000025</v>
      </c>
      <c r="AL211" s="15">
        <f ca="1">AB211-AG211</f>
        <v>-5661.6900000000023</v>
      </c>
      <c r="AM211" s="15">
        <f ca="1">AC211-AH211</f>
        <v>-26727.416666666744</v>
      </c>
      <c r="AN211" s="20"/>
      <c r="AO211" s="16">
        <f ca="1">_xll.DBRW($B$3,$R$37,$R$38,$R$40,$R$41,$R$42,$Q211,AO$2,AO$4,AO$3)</f>
        <v>0.39433535206351555</v>
      </c>
      <c r="AP211" s="16">
        <f ca="1">_xll.DBRW($B$3,$R$37,$R$38,$R$40,$R$41,$R$42,$Q211,AP$2,AP$4,AP$3)</f>
        <v>0.45101535487752642</v>
      </c>
      <c r="AQ211" s="17">
        <f ca="1">-(AO211-AP211)*100</f>
        <v>5.6680002814010866</v>
      </c>
      <c r="AR211" s="14">
        <f ca="1">$Y211-$AD211-BL211</f>
        <v>106961.98278077689</v>
      </c>
      <c r="AS211" s="18">
        <f ca="1">_xll.DBRW($B$3,$R$37,$R$38,$R$40,$R$41,$R$42,$Q211,AS$2,AS$4,AS$3)</f>
        <v>22.620427860738868</v>
      </c>
      <c r="AT211" s="19">
        <f ca="1">_xll.DBRW($B$3,$R$37,$R$38,$R$40,$R$41,$R$42,$Q211,AT$2,AT$4,AT$3)</f>
        <v>4.2827579832348479E-2</v>
      </c>
      <c r="AU211" s="18">
        <f ca="1">_xll.DBRW($B$3,$R$37,$R$38,$R$40,$R$41,$R$42,$Q211,AU$2,AU$4,AU$3)</f>
        <v>2.4567368230572253</v>
      </c>
      <c r="AV211" s="15">
        <f ca="1">_xll.DBRW($B$3,$R$37,$R$38,$R$40,$R$41,$R$42,$Q211,AV$2,AV$4,AV$3)</f>
        <v>32897.619999999995</v>
      </c>
      <c r="AW211" s="15">
        <f ca="1">_xll.DBRW($B$3,$R$37,$R$38,$R$40,$R$41,$R$42,$Q211,AW$2,AW$4,AW$3)</f>
        <v>768141</v>
      </c>
      <c r="AX211" s="18">
        <f ca="1">_xll.DBRW($B$3,$R$37,$R$38,$R$40,$R$41,$R$42,$Q211,AX$2,AX$4,AX$3)</f>
        <v>21.959123066054627</v>
      </c>
      <c r="AY211" s="19">
        <f ca="1">_xll.DBRW($B$3,$R$37,$R$38,$R$40,$R$41,$R$42,$Q211,AY$2,AY$4,AY$3)</f>
        <v>5.3144900846077883E-2</v>
      </c>
      <c r="AZ211" s="18">
        <f ca="1">_xll.DBRW($B$3,$R$37,$R$38,$R$40,$R$41,$R$42,$Q211,AZ$2,AZ$4,AZ$3)</f>
        <v>2.5875292390637097</v>
      </c>
      <c r="BA211" s="15">
        <f ca="1">_xll.DBRW($B$3,$R$37,$R$38,$R$40,$R$41,$R$42,$Q211,BA$2,BA$4,BA$3)</f>
        <v>39823.599999999999</v>
      </c>
      <c r="BB211" s="15">
        <f ca="1">_xll.DBRW($B$3,$R$37,$R$38,$R$40,$R$41,$R$42,$Q211,BB$2,BB$4,BB$3)</f>
        <v>749340</v>
      </c>
      <c r="BC211" s="18">
        <f ca="1">AS211-AX211</f>
        <v>0.66130479468424141</v>
      </c>
      <c r="BD211" s="18">
        <f ca="1">AT211-AY211</f>
        <v>-1.0317321013729404E-2</v>
      </c>
      <c r="BE211" s="18">
        <f ca="1">AU211-AZ211</f>
        <v>-0.13079241600648439</v>
      </c>
      <c r="BF211" s="15">
        <f ca="1">IF(AND(AV211&lt;&gt;0,BA211&lt;&gt;0),-1*BC211*AV211,0)</f>
        <v>-21755.35383970019</v>
      </c>
      <c r="BG211" s="15">
        <f ca="1">IF(AND(AV211&lt;&gt;0,BA211&lt;&gt;0,AW211&lt;&gt;0,BB211&lt;&gt;0),BD211/AY211*$Y211,)</f>
        <v>144467.65964111325</v>
      </c>
      <c r="BH211" s="15">
        <f ca="1">IF(AND(AW211&lt;&gt;0,BB211&lt;&gt;0),BE211*AO211*AW211,)</f>
        <v>-39617.69660765415</v>
      </c>
      <c r="BI211" s="15">
        <f ca="1">IF(AND(AV211&lt;&gt;0,BA211&lt;&gt;0,AW211&lt;&gt;0,BB211&lt;&gt;0),$AI211-BF211-BG211-BH211-BL211,)</f>
        <v>23867.373587017992</v>
      </c>
      <c r="BJ211" s="15">
        <f ca="1">IF(OR(AV211=0,BA211=0,AW211=0,BB211=0),$AI211-BF211-BG211-BH211-BL211,)</f>
        <v>0</v>
      </c>
      <c r="BK211" s="15">
        <f ca="1">SUM(BF211:BJ211)</f>
        <v>106961.98278077689</v>
      </c>
      <c r="BL211" s="15">
        <f ca="1">IF($V211&lt;&gt;0,IF($V211&gt;0,$W211/$V211,-$W211/$V211))*$AD211</f>
        <v>23371.110552555907</v>
      </c>
      <c r="BM211" s="15">
        <f ca="1">SUM(BK211:BL211)</f>
        <v>130333.0933333328</v>
      </c>
      <c r="BN211" s="16">
        <f ca="1">_xll.DBRW($B$3,$R$37,$R$38,$R$40,$R$41,$R$42,$Q211,BN$2,BN$4,BN$3)</f>
        <v>0.10352714772372645</v>
      </c>
      <c r="BO211" s="16">
        <f ca="1">_xll.DBRW($B$3,$R$37,$R$38,$R$40,$R$41,$R$42,$Q211,BO$2,BO$4,BO$3)</f>
        <v>6.8920770056549882E-2</v>
      </c>
      <c r="BP211" s="17">
        <f ca="1">-(BN211-BO211)*100</f>
        <v>-3.4606377667176571</v>
      </c>
      <c r="BQ211" s="14">
        <f ca="1">$Z211-$AE211-CK211</f>
        <v>-65306.397113067942</v>
      </c>
      <c r="BR211" s="15">
        <f ca="1">_xll.DBRW($B$3,$R$37,$R$38,$R$40,$R$41,$R$42,$Q211,BR$2,BR$4,BR$3)</f>
        <v>0.25433895599896378</v>
      </c>
      <c r="BS211" s="15">
        <f ca="1">_xll.DBRW($B$3,$R$37,$R$38,$R$40,$R$41,$R$42,$Q211,BS$2,BS$4,BS$3)</f>
        <v>1</v>
      </c>
      <c r="BT211" s="15">
        <f ca="1">_xll.DBRW($B$3,$R$37,$R$38,$R$40,$R$41,$R$42,$Q211,BT$2,BT$4,BT$3)</f>
        <v>2.4567368230572253</v>
      </c>
      <c r="BU211" s="15">
        <f ca="1">_xll.DBRW($B$3,$R$37,$R$38,$R$40,$R$41,$R$42,$Q211,BU$2,BU$4,BU$3)</f>
        <v>768141</v>
      </c>
      <c r="BV211" s="15">
        <f ca="1">_xll.DBRW($B$3,$R$37,$R$38,$R$40,$R$41,$R$42,$Q211,BV$2,BV$4,BV$3)</f>
        <v>768141</v>
      </c>
      <c r="BW211" s="15">
        <f ca="1">_xll.DBRW($B$3,$R$37,$R$38,$R$40,$R$41,$R$42,$Q211,BW$2,BW$4,BW$3)</f>
        <v>0.17833450770010942</v>
      </c>
      <c r="BX211" s="15">
        <f ca="1">_xll.DBRW($B$3,$R$37,$R$38,$R$40,$R$41,$R$42,$Q211,BX$2,BX$4,BX$3)</f>
        <v>1</v>
      </c>
      <c r="BY211" s="15">
        <f ca="1">_xll.DBRW($B$3,$R$37,$R$38,$R$40,$R$41,$R$42,$Q211,BY$2,BY$4,BY$3)</f>
        <v>2.5875292390637097</v>
      </c>
      <c r="BZ211" s="15">
        <f ca="1">_xll.DBRW($B$3,$R$37,$R$38,$R$40,$R$41,$R$42,$Q211,BZ$2,BZ$4,BZ$3)</f>
        <v>749340</v>
      </c>
      <c r="CA211" s="15">
        <f ca="1">_xll.DBRW($B$3,$R$37,$R$38,$R$40,$R$41,$R$42,$Q211,CA$2,CA$4,CA$3)</f>
        <v>749340</v>
      </c>
      <c r="CB211" s="15">
        <f ca="1">BR211-BW211</f>
        <v>7.600444829885436E-2</v>
      </c>
      <c r="CC211" s="15">
        <f ca="1">BS211-BX211</f>
        <v>0</v>
      </c>
      <c r="CD211" s="15">
        <f ca="1">BT211-BY211</f>
        <v>-0.13079241600648439</v>
      </c>
      <c r="CE211" s="15">
        <f ca="1">IF(AND(BU211&lt;&gt;0,BZ211&lt;&gt;0),-1*CB211*BU211,0)</f>
        <v>-58382.132920730284</v>
      </c>
      <c r="CF211" s="15">
        <f ca="1">IF(AND(BU211&lt;&gt;0,BZ211&lt;&gt;0,BV211&lt;&gt;0,CA211&lt;&gt;0),CC211/BX211*$Z211,)</f>
        <v>0</v>
      </c>
      <c r="CG211" s="15">
        <f ca="1">IF(AND(BV211&lt;&gt;0,CA211&lt;&gt;0),CD211*BN211*BV211,)</f>
        <v>-10401.063733473629</v>
      </c>
      <c r="CH211" s="15">
        <f ca="1">IF(AND(BU211&lt;&gt;0,BZ211&lt;&gt;0,BV211&lt;&gt;0,CA211&lt;&gt;0),$AJ211-CE211-CF211-CG211-CK211,)</f>
        <v>3476.7995411359693</v>
      </c>
      <c r="CI211" s="15">
        <f ca="1">IF(OR(BU211=0,BZ211=0,BV211=0,CA211=0),$AJ211-CE211-CF211-CG211-CK211,)</f>
        <v>0</v>
      </c>
      <c r="CJ211" s="15">
        <f ca="1">SUM(CE211:CI211)</f>
        <v>-65306.397113067949</v>
      </c>
      <c r="CK211" s="15">
        <f ca="1">IF($V211&lt;&gt;0,IF($V211&gt;0,$W211/$V211,-$W211/$V211))*$AE211</f>
        <v>3571.3971130679442</v>
      </c>
      <c r="CL211" s="15">
        <f ca="1">SUM(CJ211:CK211)</f>
        <v>-61735.000000000007</v>
      </c>
      <c r="CM211" s="16">
        <f ca="1">_xll.DBRW($B$3,$R$37,$R$38,$R$40,$R$41,$R$42,$Q211,CM$2,CM$4,CM$3)</f>
        <v>0.12117814769072377</v>
      </c>
      <c r="CN211" s="16">
        <f ca="1">_xll.DBRW($B$3,$R$37,$R$38,$R$40,$R$41,$R$42,$Q211,CN$2,CN$4,CN$3)</f>
        <v>8.0819249748919395E-2</v>
      </c>
      <c r="CO211" s="17">
        <f ca="1">-(CM211-CN211)*100</f>
        <v>-4.0358897941804379</v>
      </c>
      <c r="CP211" s="14">
        <f ca="1">$AA211-$AF211-DJ211</f>
        <v>-76162.094784429297</v>
      </c>
      <c r="CQ211" s="15">
        <f ca="1">_xll.DBRW($B$3,$R$37,$R$38,$R$40,$R$41,$R$42,$Q211,CQ$2,CQ$4,CQ$3)</f>
        <v>1.476321583307924</v>
      </c>
      <c r="CR211" s="15">
        <f ca="1">_xll.DBRW($B$3,$R$37,$R$38,$R$40,$R$41,$R$42,$Q211,CR$2,CR$4,CR$3)</f>
        <v>0.20165174102150515</v>
      </c>
      <c r="CS211" s="15">
        <f ca="1">_xll.DBRW($B$3,$R$37,$R$38,$R$40,$R$41,$R$42,$Q211,CS$2,CS$4,CS$3)</f>
        <v>2.4567368230572253</v>
      </c>
      <c r="CT211" s="15">
        <f ca="1">_xll.DBRW($B$3,$R$37,$R$38,$R$40,$R$41,$R$42,$Q211,CT$2,CT$4,CT$3)</f>
        <v>154896.97</v>
      </c>
      <c r="CU211" s="15">
        <f ca="1">_xll.DBRW($B$3,$R$37,$R$38,$R$40,$R$41,$R$42,$Q211,CU$2,CU$4,CU$3)</f>
        <v>768141</v>
      </c>
      <c r="CV211" s="15">
        <f ca="1">_xll.DBRW($B$3,$R$37,$R$38,$R$40,$R$41,$R$42,$Q211,CV$2,CV$4,CV$3)</f>
        <v>1.0193125569650552</v>
      </c>
      <c r="CW211" s="15">
        <f ca="1">_xll.DBRW($B$3,$R$37,$R$38,$R$40,$R$41,$R$42,$Q211,CW$2,CW$4,CW$3)</f>
        <v>0.20516000747324317</v>
      </c>
      <c r="CX211" s="15">
        <f ca="1">_xll.DBRW($B$3,$R$37,$R$38,$R$40,$R$41,$R$42,$Q211,CX$2,CX$4,CX$3)</f>
        <v>2.5875292390637097</v>
      </c>
      <c r="CY211" s="15">
        <f ca="1">_xll.DBRW($B$3,$R$37,$R$38,$R$40,$R$41,$R$42,$Q211,CY$2,CY$4,CY$3)</f>
        <v>153734.60000000003</v>
      </c>
      <c r="CZ211" s="15">
        <f ca="1">_xll.DBRW($B$3,$R$37,$R$38,$R$40,$R$41,$R$42,$Q211,CZ$2,CZ$4,CZ$3)</f>
        <v>749340</v>
      </c>
      <c r="DA211" s="15">
        <f ca="1">CQ211-CV211</f>
        <v>0.45700902634286877</v>
      </c>
      <c r="DB211" s="15">
        <f ca="1">CR211-CW211</f>
        <v>-3.508266451738018E-3</v>
      </c>
      <c r="DC211" s="15">
        <f ca="1">CS211-CX211</f>
        <v>-0.13079241600648439</v>
      </c>
      <c r="DD211" s="15">
        <f ca="1">IF(AND(CT211&lt;&gt;0,CY211&lt;&gt;0),-1*DA211*CT211,0)</f>
        <v>-70789.313443160558</v>
      </c>
      <c r="DE211" s="15">
        <f ca="1">IF(AND(CT211&lt;&gt;0,CY211&lt;&gt;0,CU211&lt;&gt;0,CZ211&lt;&gt;0),DB211/CW211*$AA211,)</f>
        <v>3910.4231540150417</v>
      </c>
      <c r="DF211" s="15">
        <f ca="1">IF(AND(CU211&lt;&gt;0,CZ211&lt;&gt;0),DC211*CM211*CU211,)</f>
        <v>-12174.407051172364</v>
      </c>
      <c r="DG211" s="15">
        <f ca="1">IF(AND(CT211&lt;&gt;0,CY211&lt;&gt;0,CU211&lt;&gt;0,CZ211&lt;&gt;0),$AK211-DD211-DE211-DF211-DJ211,)</f>
        <v>2891.2025558885798</v>
      </c>
      <c r="DH211" s="15">
        <f ca="1">IF(OR(CT211=0,CY211=0,CU211=0,CZ211=0),$AK211-DD211-DE211-DF211-DJ211,)</f>
        <v>0</v>
      </c>
      <c r="DI211" s="15">
        <f ca="1">SUM(DD211:DH211)</f>
        <v>-76162.094784429311</v>
      </c>
      <c r="DJ211" s="15">
        <f ca="1">IF($V211&lt;&gt;0,IF($V211&gt;0,$W211/$V211,-$W211/$V211))*$AF211</f>
        <v>4187.9630044292753</v>
      </c>
      <c r="DK211" s="15">
        <f ca="1">SUM(DI211:DJ211)</f>
        <v>-71974.13178000004</v>
      </c>
      <c r="DL211" s="16">
        <f ca="1">_xll.DBRW($B$3,$R$37,$R$38,$R$40,$R$41,$R$42,$Q211,DL$2,DL$4,DL$3)</f>
        <v>0.11054272067915034</v>
      </c>
      <c r="DM211" s="16">
        <f ca="1">_xll.DBRW($B$3,$R$37,$R$38,$R$40,$R$41,$R$42,$Q211,DM$2,DM$4,DM$3)</f>
        <v>0.1046684311641836</v>
      </c>
      <c r="DN211" s="17">
        <f ca="1">-(DL211-DM211)*100</f>
        <v>-0.58742895149667407</v>
      </c>
      <c r="DO211" s="14">
        <f ca="1">$AB211-$AG211-EI211</f>
        <v>-11085.490874285082</v>
      </c>
      <c r="DP211" s="15">
        <f ca="1">_xll.DBRW($B$3,$R$37,$R$38,$R$40,$R$41,$R$42,$Q211,DP$2,DP$4,DP$3)</f>
        <v>0.55882123981044685</v>
      </c>
      <c r="DQ211" s="15">
        <f ca="1">_xll.DBRW($B$3,$R$37,$R$38,$R$40,$R$41,$R$42,$Q211,DQ$2,DQ$4,DQ$3)</f>
        <v>0.48597718387639771</v>
      </c>
      <c r="DR211" s="15">
        <f ca="1">_xll.DBRW($B$3,$R$37,$R$38,$R$40,$R$41,$R$42,$Q211,DR$2,DR$4,DR$3)</f>
        <v>2.4567368230572253</v>
      </c>
      <c r="DS211" s="15">
        <f ca="1">_xll.DBRW($B$3,$R$37,$R$38,$R$40,$R$41,$R$42,$Q211,DS$2,DS$4,DS$3)</f>
        <v>373299</v>
      </c>
      <c r="DT211" s="15">
        <f ca="1">_xll.DBRW($B$3,$R$37,$R$38,$R$40,$R$41,$R$42,$Q211,DT$2,DT$4,DT$3)</f>
        <v>768141</v>
      </c>
      <c r="DU211" s="15">
        <f ca="1">_xll.DBRW($B$3,$R$37,$R$38,$R$40,$R$41,$R$42,$Q211,DU$2,DU$4,DU$3)</f>
        <v>0.3535571966390888</v>
      </c>
      <c r="DV211" s="15">
        <f ca="1">_xll.DBRW($B$3,$R$37,$R$38,$R$40,$R$41,$R$42,$Q211,DV$2,DV$4,DV$3)</f>
        <v>0.76602209944751376</v>
      </c>
      <c r="DW211" s="15">
        <f ca="1">_xll.DBRW($B$3,$R$37,$R$38,$R$40,$R$41,$R$42,$Q211,DW$2,DW$4,DW$3)</f>
        <v>2.5875292390637097</v>
      </c>
      <c r="DX211" s="15">
        <f ca="1">_xll.DBRW($B$3,$R$37,$R$38,$R$40,$R$41,$R$42,$Q211,DX$2,DX$4,DX$3)</f>
        <v>574011</v>
      </c>
      <c r="DY211" s="15">
        <f ca="1">_xll.DBRW($B$3,$R$37,$R$38,$R$40,$R$41,$R$42,$Q211,DY$2,DY$4,DY$3)</f>
        <v>749340</v>
      </c>
      <c r="DZ211" s="15">
        <f ca="1">DP211-DU211</f>
        <v>0.20526404317135805</v>
      </c>
      <c r="EA211" s="15">
        <f ca="1">DQ211-DV211</f>
        <v>-0.28004491557111605</v>
      </c>
      <c r="EB211" s="15">
        <f ca="1">DR211-DW211</f>
        <v>-0.13079241600648439</v>
      </c>
      <c r="EC211" s="15">
        <f ca="1">IF(AND(DS211&lt;&gt;0,DX211&lt;&gt;0),-1*DZ211*DS211,0)</f>
        <v>-76624.862051824792</v>
      </c>
      <c r="ED211" s="15">
        <f ca="1">IF(AND(DS211&lt;&gt;0,DX211&lt;&gt;0,DT211&lt;&gt;0,DY211&lt;&gt;0),EA211/DV211*$AB211,)</f>
        <v>76263.393135907783</v>
      </c>
      <c r="EE211" s="15">
        <f ca="1">IF(AND(DT211&lt;&gt;0,DY211&lt;&gt;0),EB211*DL211*DT211,)</f>
        <v>-11105.897422419883</v>
      </c>
      <c r="EF211" s="15">
        <f ca="1">IF(AND(DS211&lt;&gt;0,DX211&lt;&gt;0,DT211&lt;&gt;0,DY211&lt;&gt;0),$AL211-EC211-ED211-EE211-EI211,)</f>
        <v>381.87546405181001</v>
      </c>
      <c r="EG211" s="15">
        <f ca="1">IF(OR(DS211=0,DX211=0,DT211=0,DY211=0),$AL211-EC211-ED211-EE211-EI211,)</f>
        <v>0</v>
      </c>
      <c r="EH211" s="15">
        <f ca="1">SUM(EC211:EG211)</f>
        <v>-11085.490874285082</v>
      </c>
      <c r="EI211" s="15">
        <f ca="1">IF($V211&lt;&gt;0,IF($V211&gt;0,$W211/$V211,-$W211/$V211))*$AG211</f>
        <v>5423.8008742850789</v>
      </c>
      <c r="EJ211" s="15">
        <f ca="1">SUM(EH211:EI211)</f>
        <v>-5661.6900000000032</v>
      </c>
      <c r="EK211" s="16">
        <f ca="1">_xll.DBRW($B$3,$R$37,$R$38,$R$40,$R$41,$R$42,$Q211,EK$2,EK$4,EK$3)</f>
        <v>0.16074275880284644</v>
      </c>
      <c r="EL211" s="16">
        <f ca="1">_xll.DBRW($B$3,$R$37,$R$38,$R$40,$R$41,$R$42,$Q211,EL$2,EL$4,EL$3)</f>
        <v>0.14266229133942154</v>
      </c>
      <c r="EM211" s="17">
        <f ca="1">-(EK211-EL211)*100</f>
        <v>-1.8080467463424899</v>
      </c>
      <c r="EN211" s="14">
        <f ca="1">$AC211-$AH211-FH211</f>
        <v>-34120.016822109254</v>
      </c>
      <c r="EO211" s="15">
        <f ca="1">_xll.DBRW($B$3,$R$37,$R$38,$R$40,$R$41,$R$42,$Q211,EO$2,EO$4,EO$3)</f>
        <v>0.39490265459075879</v>
      </c>
      <c r="EP211" s="15">
        <f ca="1">_xll.DBRW($B$3,$R$37,$R$38,$R$40,$R$41,$R$42,$Q211,EP$2,EP$4,EP$3)</f>
        <v>1</v>
      </c>
      <c r="EQ211" s="15">
        <f ca="1">_xll.DBRW($B$3,$R$37,$R$38,$R$40,$R$41,$R$42,$Q211,EQ$2,EQ$4,EQ$3)</f>
        <v>2.4567368230572253</v>
      </c>
      <c r="ER211" s="15">
        <f ca="1">_xll.DBRW($B$3,$R$37,$R$38,$R$40,$R$41,$R$42,$Q211,ER$2,ER$4,ER$3)</f>
        <v>768141</v>
      </c>
      <c r="ES211" s="15">
        <f ca="1">_xll.DBRW($B$3,$R$37,$R$38,$R$40,$R$41,$R$42,$Q211,ES$2,ES$4,ES$3)</f>
        <v>768141</v>
      </c>
      <c r="ET211" s="15">
        <f ca="1">_xll.DBRW($B$3,$R$37,$R$38,$R$40,$R$41,$R$42,$Q211,ET$2,ET$4,ET$3)</f>
        <v>0.36914285015257864</v>
      </c>
      <c r="EU211" s="15">
        <f ca="1">_xll.DBRW($B$3,$R$37,$R$38,$R$40,$R$41,$R$42,$Q211,EU$2,EU$4,EU$3)</f>
        <v>1</v>
      </c>
      <c r="EV211" s="15">
        <f ca="1">_xll.DBRW($B$3,$R$37,$R$38,$R$40,$R$41,$R$42,$Q211,EV$2,EV$4,EV$3)</f>
        <v>2.5875292390637097</v>
      </c>
      <c r="EW211" s="15">
        <f ca="1">_xll.DBRW($B$3,$R$37,$R$38,$R$40,$R$41,$R$42,$Q211,EW$2,EW$4,EW$3)</f>
        <v>749340</v>
      </c>
      <c r="EX211" s="15">
        <f ca="1">_xll.DBRW($B$3,$R$37,$R$38,$R$40,$R$41,$R$42,$Q211,EX$2,EX$4,EX$3)</f>
        <v>749340</v>
      </c>
      <c r="EY211" s="15">
        <f ca="1">EO211-ET211</f>
        <v>2.5759804438180156E-2</v>
      </c>
      <c r="EZ211" s="15">
        <f ca="1">EP211-EU211</f>
        <v>0</v>
      </c>
      <c r="FA211" s="15">
        <f ca="1">EQ211-EV211</f>
        <v>-0.13079241600648439</v>
      </c>
      <c r="FB211" s="15">
        <f ca="1">IF(AND(ER211&lt;&gt;0,EW211&lt;&gt;0),-1*EY211*ER211,0)</f>
        <v>-19787.161940948143</v>
      </c>
      <c r="FC211" s="15">
        <f ca="1">IF(AND(ER211&lt;&gt;0,EW211&lt;&gt;0,ES211&lt;&gt;0,EX211&lt;&gt;0),EZ211/EU211*$AC211,)</f>
        <v>0</v>
      </c>
      <c r="FD211" s="15">
        <f ca="1">IF(AND(ES211&lt;&gt;0,EX211&lt;&gt;0),FA211*EK211*ES211,)</f>
        <v>-16149.34551722049</v>
      </c>
      <c r="FE211" s="15">
        <f ca="1">IF(AND(ER211&lt;&gt;0,EW211&lt;&gt;0,ES211&lt;&gt;0,EX211&lt;&gt;0),$AM211-FB211-FC211-FD211-FH211,)</f>
        <v>1816.4906360593804</v>
      </c>
      <c r="FF211" s="15">
        <f ca="1">IF(OR(ER211=0,EW211=0,ES211=0,EX211=0),$AM211-FB211-FC211-FD211-FH211,)</f>
        <v>0</v>
      </c>
      <c r="FG211" s="15">
        <f ca="1">SUM(FB211:FF211)</f>
        <v>-34120.016822109254</v>
      </c>
      <c r="FH211" s="15">
        <f ca="1">IF($V211&lt;&gt;0,IF($V211&gt;0,$W211/$V211,-$W211/$V211))*$AH211</f>
        <v>7392.6001554425084</v>
      </c>
      <c r="FI211" s="15">
        <f ca="1">SUM(FG211:FH211)</f>
        <v>-26727.416666666744</v>
      </c>
      <c r="FJ211" s="20"/>
      <c r="FK211" s="85">
        <f ca="1">BL211+CK211+DJ211+EI211+FH211</f>
        <v>43946.871699780713</v>
      </c>
      <c r="FL211" s="21"/>
      <c r="FM211" s="22"/>
      <c r="FN211" s="104">
        <f ca="1">_xll.DBRW($B$3,$R$37,$R$38,$R$40,$R$41,$R$42,$Q211,FN$2,FN$4,FN$3)</f>
        <v>206967.78999999992</v>
      </c>
      <c r="FO211" s="105">
        <f ca="1">IF(U211&lt;&gt;0,FN211/U211,0)</f>
        <v>0.10967387304003744</v>
      </c>
      <c r="FP211" s="104">
        <f ca="1">_xll.DBRW($B$3,$R$37,$R$38,$R$40,$R$41,$R$42,$Q211,FP$2,FP$4,FP$3)</f>
        <v>294551.81511333346</v>
      </c>
      <c r="FQ211" s="105">
        <f ca="1">IF(V211&lt;&gt;0,FP211/V211,0)</f>
        <v>0.15191390281339898</v>
      </c>
      <c r="FR211" s="86">
        <f ca="1">FN211-FP211</f>
        <v>-87584.025113333541</v>
      </c>
      <c r="FS211" s="103">
        <f ca="1">(FO211-FQ211)*100</f>
        <v>-4.2240029773361538</v>
      </c>
      <c r="FT211" s="23"/>
      <c r="FV211" s="37"/>
      <c r="FW211" s="37"/>
      <c r="FX211" s="37"/>
      <c r="FY211" s="37"/>
      <c r="FZ211" s="37"/>
      <c r="GA211" s="37"/>
      <c r="GB211" s="37"/>
      <c r="GC211" s="37"/>
      <c r="GD211" s="37"/>
      <c r="GE211" s="37"/>
      <c r="GF211" s="37"/>
      <c r="GG211" s="37"/>
      <c r="GH211" s="37"/>
    </row>
    <row r="212" spans="1:190" ht="15" hidden="1" customHeight="1" x14ac:dyDescent="0.25">
      <c r="A212">
        <f ca="1">IF(ROW()=ROW($A$60),0,1)</f>
        <v>1</v>
      </c>
      <c r="D212" s="30"/>
      <c r="E212" s="30"/>
      <c r="F212" s="30">
        <f ca="1">IF(A212&lt;&gt;0,IF((AO212+BN212+CM212+DL212+EK212)&lt;&gt;0,ROUND((1-(AO212+BN212+CM212+DL212+EK212))-FO212,5),"VERIF. ELIGIBILITE PMM"),"CHECK "&amp;D197)</f>
        <v>0.13647000000000001</v>
      </c>
      <c r="G212" s="30"/>
      <c r="H212" s="30"/>
      <c r="I212" s="30"/>
      <c r="J212" s="30" t="str">
        <f ca="1">IF(A212&lt;&gt;0,IF((AP212+BO212+CN212+DM212+EL212)&lt;&gt;0,ROUND((1-(AP212+BO212+CN212+DM212+EL212))-FQ212,5),"VERIF. ELIGIBILITE PMM"),"CHECK "&amp;D198)</f>
        <v>VERIF. ELIGIBILITE PMM</v>
      </c>
      <c r="K212" s="30">
        <f ca="1">IF(A212&lt;&gt;0,ROUND(W212+AR212+BQ212+CP212+DO212+EN212+FK212-FR212,5),"CHECK ")</f>
        <v>-6669.8</v>
      </c>
      <c r="L212" s="4"/>
      <c r="M212" s="9"/>
      <c r="N212" s="10"/>
      <c r="O212" s="9"/>
      <c r="P212" s="11"/>
      <c r="Q212" s="130" t="s">
        <v>375</v>
      </c>
      <c r="R212" s="130"/>
      <c r="S212" s="12"/>
      <c r="T212" s="13"/>
      <c r="U212" s="84">
        <f ca="1">_xll.DBRW($B$3,$R$37,$R$38,$R$40,$R$41,$R$42,$Q212,U$2,U$4,U$3)</f>
        <v>-48873.210000000036</v>
      </c>
      <c r="V212" s="84">
        <f ca="1">_xll.DBRW($B$3,$R$37,$R$38,$R$40,$R$41,$R$42,$Q212,V$2,V$4,V$3)</f>
        <v>0</v>
      </c>
      <c r="W212" s="85">
        <f ca="1">U212-V212</f>
        <v>-48873.210000000036</v>
      </c>
      <c r="X212" s="106">
        <f ca="1">IF(V212&lt;&gt;0,W212/V212,0)</f>
        <v>0</v>
      </c>
      <c r="Y212" s="15">
        <f ca="1">_xll.DBRW($B$3,$R$37,$R$38,$R$40,$R$41,$R$42,$Q212,Y$2,Y$4,Y$3)</f>
        <v>149386.24000000017</v>
      </c>
      <c r="Z212" s="15">
        <f ca="1">_xll.DBRW($B$3,$R$37,$R$38,$R$40,$R$41,$R$42,$Q212,Z$2,Z$4,Z$3)</f>
        <v>-2866.9599999999973</v>
      </c>
      <c r="AA212" s="15">
        <f ca="1">_xll.DBRW($B$3,$R$37,$R$38,$R$40,$R$41,$R$42,$Q212,AA$2,AA$4,AA$3)</f>
        <v>-1836.1399999999849</v>
      </c>
      <c r="AB212" s="15">
        <f ca="1">_xll.DBRW($B$3,$R$37,$R$38,$R$40,$R$41,$R$42,$Q212,AB$2,AB$4,AB$3)</f>
        <v>-346</v>
      </c>
      <c r="AC212" s="15">
        <f ca="1">_xll.DBRW($B$3,$R$37,$R$38,$R$40,$R$41,$R$42,$Q212,AC$2,AC$4,AC$3)</f>
        <v>247608.20000000016</v>
      </c>
      <c r="AD212" s="15">
        <f ca="1">_xll.DBRW($B$3,$R$37,$R$38,$R$40,$R$41,$R$42,$Q212,AD$2,AD$4,AD$3)</f>
        <v>0</v>
      </c>
      <c r="AE212" s="15">
        <f ca="1">_xll.DBRW($B$3,$R$37,$R$38,$R$40,$R$41,$R$42,$Q212,AE$2,AE$4,AE$3)</f>
        <v>0</v>
      </c>
      <c r="AF212" s="15">
        <f ca="1">_xll.DBRW($B$3,$R$37,$R$38,$R$40,$R$41,$R$42,$Q212,AF$2,AF$4,AF$3)</f>
        <v>0</v>
      </c>
      <c r="AG212" s="15">
        <f ca="1">_xll.DBRW($B$3,$R$37,$R$38,$R$40,$R$41,$R$42,$Q212,AG$2,AG$4,AG$3)</f>
        <v>0</v>
      </c>
      <c r="AH212" s="15">
        <f ca="1">_xll.DBRW($B$3,$R$37,$R$38,$R$40,$R$41,$R$42,$Q212,AH$2,AH$4,AH$3)</f>
        <v>0</v>
      </c>
      <c r="AI212" s="15">
        <f ca="1">Y212-AD212</f>
        <v>149386.24000000017</v>
      </c>
      <c r="AJ212" s="15">
        <f ca="1">Z212-AE212</f>
        <v>-2866.9599999999973</v>
      </c>
      <c r="AK212" s="15">
        <f ca="1">AA212-AF212</f>
        <v>-1836.1399999999849</v>
      </c>
      <c r="AL212" s="15">
        <f ca="1">AB212-AG212</f>
        <v>-346</v>
      </c>
      <c r="AM212" s="15">
        <f ca="1">AC212-AH212</f>
        <v>247608.20000000016</v>
      </c>
      <c r="AN212" s="20"/>
      <c r="AO212" s="16">
        <f ca="1">_xll.DBRW($B$3,$R$37,$R$38,$R$40,$R$41,$R$42,$Q212,AO$2,AO$4,AO$3)</f>
        <v>3.0566079044122549</v>
      </c>
      <c r="AP212" s="16">
        <f ca="1">_xll.DBRW($B$3,$R$37,$R$38,$R$40,$R$41,$R$42,$Q212,AP$2,AP$4,AP$3)</f>
        <v>0</v>
      </c>
      <c r="AQ212" s="17">
        <f ca="1">-(AO212-AP212)*100</f>
        <v>-305.66079044122552</v>
      </c>
      <c r="AR212" s="14">
        <f ca="1">$Y212-$AD212-BL212</f>
        <v>149386.24000000017</v>
      </c>
      <c r="AS212" s="18">
        <f ca="1">_xll.DBRW($B$3,$R$37,$R$38,$R$40,$R$41,$R$42,$Q212,AS$2,AS$4,AS$3)</f>
        <v>0</v>
      </c>
      <c r="AT212" s="19">
        <f ca="1">_xll.DBRW($B$3,$R$37,$R$38,$R$40,$R$41,$R$42,$Q212,AT$2,AT$4,AT$3)</f>
        <v>0</v>
      </c>
      <c r="AU212" s="18">
        <f ca="1">_xll.DBRW($B$3,$R$37,$R$38,$R$40,$R$41,$R$42,$Q212,AU$2,AU$4,AU$3)</f>
        <v>0</v>
      </c>
      <c r="AV212" s="15">
        <f ca="1">_xll.DBRW($B$3,$R$37,$R$38,$R$40,$R$41,$R$42,$Q212,AV$2,AV$4,AV$3)</f>
        <v>0</v>
      </c>
      <c r="AW212" s="15">
        <f ca="1">_xll.DBRW($B$3,$R$37,$R$38,$R$40,$R$41,$R$42,$Q212,AW$2,AW$4,AW$3)</f>
        <v>0</v>
      </c>
      <c r="AX212" s="18">
        <f ca="1">_xll.DBRW($B$3,$R$37,$R$38,$R$40,$R$41,$R$42,$Q212,AX$2,AX$4,AX$3)</f>
        <v>0</v>
      </c>
      <c r="AY212" s="19">
        <f ca="1">_xll.DBRW($B$3,$R$37,$R$38,$R$40,$R$41,$R$42,$Q212,AY$2,AY$4,AY$3)</f>
        <v>0</v>
      </c>
      <c r="AZ212" s="18">
        <f ca="1">_xll.DBRW($B$3,$R$37,$R$38,$R$40,$R$41,$R$42,$Q212,AZ$2,AZ$4,AZ$3)</f>
        <v>0</v>
      </c>
      <c r="BA212" s="15">
        <f ca="1">_xll.DBRW($B$3,$R$37,$R$38,$R$40,$R$41,$R$42,$Q212,BA$2,BA$4,BA$3)</f>
        <v>0</v>
      </c>
      <c r="BB212" s="15">
        <f ca="1">_xll.DBRW($B$3,$R$37,$R$38,$R$40,$R$41,$R$42,$Q212,BB$2,BB$4,BB$3)</f>
        <v>0</v>
      </c>
      <c r="BC212" s="18">
        <f ca="1">AS212-AX212</f>
        <v>0</v>
      </c>
      <c r="BD212" s="18">
        <f ca="1">AT212-AY212</f>
        <v>0</v>
      </c>
      <c r="BE212" s="18">
        <f ca="1">AU212-AZ212</f>
        <v>0</v>
      </c>
      <c r="BF212" s="15">
        <f ca="1">IF(AND(AV212&lt;&gt;0,BA212&lt;&gt;0),-1*BC212*AV212,0)</f>
        <v>0</v>
      </c>
      <c r="BG212" s="15">
        <f ca="1">IF(AND(AV212&lt;&gt;0,BA212&lt;&gt;0,AW212&lt;&gt;0,BB212&lt;&gt;0),BD212/AY212*$Y212,)</f>
        <v>0</v>
      </c>
      <c r="BH212" s="15">
        <f ca="1">IF(AND(AW212&lt;&gt;0,BB212&lt;&gt;0),BE212*AO212*AW212,)</f>
        <v>0</v>
      </c>
      <c r="BI212" s="15">
        <f ca="1">IF(AND(AV212&lt;&gt;0,BA212&lt;&gt;0,AW212&lt;&gt;0,BB212&lt;&gt;0),$AI212-BF212-BG212-BH212-BL212,)</f>
        <v>0</v>
      </c>
      <c r="BJ212" s="15">
        <f ca="1">IF(OR(AV212=0,BA212=0,AW212=0,BB212=0),$AI212-BF212-BG212-BH212-BL212,)</f>
        <v>149386.24000000017</v>
      </c>
      <c r="BK212" s="15">
        <f ca="1">SUM(BF212:BJ212)</f>
        <v>149386.24000000017</v>
      </c>
      <c r="BL212" s="15">
        <f ca="1">IF($V212&lt;&gt;0,IF($V212&gt;0,$W212/$V212,-$W212/$V212))*$AD212</f>
        <v>0</v>
      </c>
      <c r="BM212" s="15">
        <f ca="1">SUM(BK212:BL212)</f>
        <v>149386.24000000017</v>
      </c>
      <c r="BN212" s="16">
        <f ca="1">_xll.DBRW($B$3,$R$37,$R$38,$R$40,$R$41,$R$42,$Q212,BN$2,BN$4,BN$3)</f>
        <v>-5.8661176542321739E-2</v>
      </c>
      <c r="BO212" s="16">
        <f ca="1">_xll.DBRW($B$3,$R$37,$R$38,$R$40,$R$41,$R$42,$Q212,BO$2,BO$4,BO$3)</f>
        <v>0</v>
      </c>
      <c r="BP212" s="17">
        <f ca="1">-(BN212-BO212)*100</f>
        <v>5.8661176542321742</v>
      </c>
      <c r="BQ212" s="14">
        <f ca="1">$Z212-$AE212-CK212</f>
        <v>-2866.9599999999973</v>
      </c>
      <c r="BR212" s="15">
        <f ca="1">_xll.DBRW($B$3,$R$37,$R$38,$R$40,$R$41,$R$42,$Q212,BR$2,BR$4,BR$3)</f>
        <v>0</v>
      </c>
      <c r="BS212" s="15">
        <f ca="1">_xll.DBRW($B$3,$R$37,$R$38,$R$40,$R$41,$R$42,$Q212,BS$2,BS$4,BS$3)</f>
        <v>0</v>
      </c>
      <c r="BT212" s="15">
        <f ca="1">_xll.DBRW($B$3,$R$37,$R$38,$R$40,$R$41,$R$42,$Q212,BT$2,BT$4,BT$3)</f>
        <v>0</v>
      </c>
      <c r="BU212" s="15">
        <f ca="1">_xll.DBRW($B$3,$R$37,$R$38,$R$40,$R$41,$R$42,$Q212,BU$2,BU$4,BU$3)</f>
        <v>0</v>
      </c>
      <c r="BV212" s="15">
        <f ca="1">_xll.DBRW($B$3,$R$37,$R$38,$R$40,$R$41,$R$42,$Q212,BV$2,BV$4,BV$3)</f>
        <v>0</v>
      </c>
      <c r="BW212" s="15">
        <f ca="1">_xll.DBRW($B$3,$R$37,$R$38,$R$40,$R$41,$R$42,$Q212,BW$2,BW$4,BW$3)</f>
        <v>0</v>
      </c>
      <c r="BX212" s="15">
        <f ca="1">_xll.DBRW($B$3,$R$37,$R$38,$R$40,$R$41,$R$42,$Q212,BX$2,BX$4,BX$3)</f>
        <v>0</v>
      </c>
      <c r="BY212" s="15">
        <f ca="1">_xll.DBRW($B$3,$R$37,$R$38,$R$40,$R$41,$R$42,$Q212,BY$2,BY$4,BY$3)</f>
        <v>0</v>
      </c>
      <c r="BZ212" s="15">
        <f ca="1">_xll.DBRW($B$3,$R$37,$R$38,$R$40,$R$41,$R$42,$Q212,BZ$2,BZ$4,BZ$3)</f>
        <v>0</v>
      </c>
      <c r="CA212" s="15">
        <f ca="1">_xll.DBRW($B$3,$R$37,$R$38,$R$40,$R$41,$R$42,$Q212,CA$2,CA$4,CA$3)</f>
        <v>0</v>
      </c>
      <c r="CB212" s="15">
        <f ca="1">BR212-BW212</f>
        <v>0</v>
      </c>
      <c r="CC212" s="15">
        <f ca="1">BS212-BX212</f>
        <v>0</v>
      </c>
      <c r="CD212" s="15">
        <f ca="1">BT212-BY212</f>
        <v>0</v>
      </c>
      <c r="CE212" s="15">
        <f ca="1">IF(AND(BU212&lt;&gt;0,BZ212&lt;&gt;0),-1*CB212*BU212,0)</f>
        <v>0</v>
      </c>
      <c r="CF212" s="15">
        <f ca="1">IF(AND(BU212&lt;&gt;0,BZ212&lt;&gt;0,BV212&lt;&gt;0,CA212&lt;&gt;0),CC212/BX212*$Z212,)</f>
        <v>0</v>
      </c>
      <c r="CG212" s="15">
        <f ca="1">IF(AND(BV212&lt;&gt;0,CA212&lt;&gt;0),CD212*BN212*BV212,)</f>
        <v>0</v>
      </c>
      <c r="CH212" s="15">
        <f ca="1">IF(AND(BU212&lt;&gt;0,BZ212&lt;&gt;0,BV212&lt;&gt;0,CA212&lt;&gt;0),$AJ212-CE212-CF212-CG212-CK212,)</f>
        <v>0</v>
      </c>
      <c r="CI212" s="15">
        <f ca="1">IF(OR(BU212=0,BZ212=0,BV212=0,CA212=0),$AJ212-CE212-CF212-CG212-CK212,)</f>
        <v>-2866.9599999999973</v>
      </c>
      <c r="CJ212" s="15">
        <f ca="1">SUM(CE212:CI212)</f>
        <v>-2866.9599999999973</v>
      </c>
      <c r="CK212" s="15">
        <f ca="1">IF($V212&lt;&gt;0,IF($V212&gt;0,$W212/$V212,-$W212/$V212))*$AE212</f>
        <v>0</v>
      </c>
      <c r="CL212" s="15">
        <f ca="1">SUM(CJ212:CK212)</f>
        <v>-2866.9599999999973</v>
      </c>
      <c r="CM212" s="16">
        <f ca="1">_xll.DBRW($B$3,$R$37,$R$38,$R$40,$R$41,$R$42,$Q212,CM$2,CM$4,CM$3)</f>
        <v>-3.7569457786791244E-2</v>
      </c>
      <c r="CN212" s="16">
        <f ca="1">_xll.DBRW($B$3,$R$37,$R$38,$R$40,$R$41,$R$42,$Q212,CN$2,CN$4,CN$3)</f>
        <v>0</v>
      </c>
      <c r="CO212" s="17">
        <f ca="1">-(CM212-CN212)*100</f>
        <v>3.7569457786791243</v>
      </c>
      <c r="CP212" s="14">
        <f ca="1">$AA212-$AF212-DJ212</f>
        <v>-1836.1399999999849</v>
      </c>
      <c r="CQ212" s="15">
        <f ca="1">_xll.DBRW($B$3,$R$37,$R$38,$R$40,$R$41,$R$42,$Q212,CQ$2,CQ$4,CQ$3)</f>
        <v>0</v>
      </c>
      <c r="CR212" s="15">
        <f ca="1">_xll.DBRW($B$3,$R$37,$R$38,$R$40,$R$41,$R$42,$Q212,CR$2,CR$4,CR$3)</f>
        <v>0</v>
      </c>
      <c r="CS212" s="15">
        <f ca="1">_xll.DBRW($B$3,$R$37,$R$38,$R$40,$R$41,$R$42,$Q212,CS$2,CS$4,CS$3)</f>
        <v>0</v>
      </c>
      <c r="CT212" s="15">
        <f ca="1">_xll.DBRW($B$3,$R$37,$R$38,$R$40,$R$41,$R$42,$Q212,CT$2,CT$4,CT$3)</f>
        <v>0</v>
      </c>
      <c r="CU212" s="15">
        <f ca="1">_xll.DBRW($B$3,$R$37,$R$38,$R$40,$R$41,$R$42,$Q212,CU$2,CU$4,CU$3)</f>
        <v>0</v>
      </c>
      <c r="CV212" s="15">
        <f ca="1">_xll.DBRW($B$3,$R$37,$R$38,$R$40,$R$41,$R$42,$Q212,CV$2,CV$4,CV$3)</f>
        <v>0</v>
      </c>
      <c r="CW212" s="15">
        <f ca="1">_xll.DBRW($B$3,$R$37,$R$38,$R$40,$R$41,$R$42,$Q212,CW$2,CW$4,CW$3)</f>
        <v>0</v>
      </c>
      <c r="CX212" s="15">
        <f ca="1">_xll.DBRW($B$3,$R$37,$R$38,$R$40,$R$41,$R$42,$Q212,CX$2,CX$4,CX$3)</f>
        <v>0</v>
      </c>
      <c r="CY212" s="15">
        <f ca="1">_xll.DBRW($B$3,$R$37,$R$38,$R$40,$R$41,$R$42,$Q212,CY$2,CY$4,CY$3)</f>
        <v>0</v>
      </c>
      <c r="CZ212" s="15">
        <f ca="1">_xll.DBRW($B$3,$R$37,$R$38,$R$40,$R$41,$R$42,$Q212,CZ$2,CZ$4,CZ$3)</f>
        <v>0</v>
      </c>
      <c r="DA212" s="15">
        <f ca="1">CQ212-CV212</f>
        <v>0</v>
      </c>
      <c r="DB212" s="15">
        <f ca="1">CR212-CW212</f>
        <v>0</v>
      </c>
      <c r="DC212" s="15">
        <f ca="1">CS212-CX212</f>
        <v>0</v>
      </c>
      <c r="DD212" s="15">
        <f ca="1">IF(AND(CT212&lt;&gt;0,CY212&lt;&gt;0),-1*DA212*CT212,0)</f>
        <v>0</v>
      </c>
      <c r="DE212" s="15">
        <f ca="1">IF(AND(CT212&lt;&gt;0,CY212&lt;&gt;0,CU212&lt;&gt;0,CZ212&lt;&gt;0),DB212/CW212*$AA212,)</f>
        <v>0</v>
      </c>
      <c r="DF212" s="15">
        <f ca="1">IF(AND(CU212&lt;&gt;0,CZ212&lt;&gt;0),DC212*CM212*CU212,)</f>
        <v>0</v>
      </c>
      <c r="DG212" s="15">
        <f ca="1">IF(AND(CT212&lt;&gt;0,CY212&lt;&gt;0,CU212&lt;&gt;0,CZ212&lt;&gt;0),$AK212-DD212-DE212-DF212-DJ212,)</f>
        <v>0</v>
      </c>
      <c r="DH212" s="15">
        <f ca="1">IF(OR(CT212=0,CY212=0,CU212=0,CZ212=0),$AK212-DD212-DE212-DF212-DJ212,)</f>
        <v>-1836.1399999999849</v>
      </c>
      <c r="DI212" s="15">
        <f ca="1">SUM(DD212:DH212)</f>
        <v>-1836.1399999999849</v>
      </c>
      <c r="DJ212" s="15">
        <f ca="1">IF($V212&lt;&gt;0,IF($V212&gt;0,$W212/$V212,-$W212/$V212))*$AF212</f>
        <v>0</v>
      </c>
      <c r="DK212" s="15">
        <f ca="1">SUM(DI212:DJ212)</f>
        <v>-1836.1399999999849</v>
      </c>
      <c r="DL212" s="16">
        <f ca="1">_xll.DBRW($B$3,$R$37,$R$38,$R$40,$R$41,$R$42,$Q212,DL$2,DL$4,DL$3)</f>
        <v>-7.0795431689467453E-3</v>
      </c>
      <c r="DM212" s="16">
        <f ca="1">_xll.DBRW($B$3,$R$37,$R$38,$R$40,$R$41,$R$42,$Q212,DM$2,DM$4,DM$3)</f>
        <v>0</v>
      </c>
      <c r="DN212" s="17">
        <f ca="1">-(DL212-DM212)*100</f>
        <v>0.70795431689467447</v>
      </c>
      <c r="DO212" s="14">
        <f ca="1">$AB212-$AG212-EI212</f>
        <v>-346</v>
      </c>
      <c r="DP212" s="15">
        <f ca="1">_xll.DBRW($B$3,$R$37,$R$38,$R$40,$R$41,$R$42,$Q212,DP$2,DP$4,DP$3)</f>
        <v>0</v>
      </c>
      <c r="DQ212" s="15">
        <f ca="1">_xll.DBRW($B$3,$R$37,$R$38,$R$40,$R$41,$R$42,$Q212,DQ$2,DQ$4,DQ$3)</f>
        <v>0</v>
      </c>
      <c r="DR212" s="15">
        <f ca="1">_xll.DBRW($B$3,$R$37,$R$38,$R$40,$R$41,$R$42,$Q212,DR$2,DR$4,DR$3)</f>
        <v>0</v>
      </c>
      <c r="DS212" s="15">
        <f ca="1">_xll.DBRW($B$3,$R$37,$R$38,$R$40,$R$41,$R$42,$Q212,DS$2,DS$4,DS$3)</f>
        <v>0</v>
      </c>
      <c r="DT212" s="15">
        <f ca="1">_xll.DBRW($B$3,$R$37,$R$38,$R$40,$R$41,$R$42,$Q212,DT$2,DT$4,DT$3)</f>
        <v>0</v>
      </c>
      <c r="DU212" s="15">
        <f ca="1">_xll.DBRW($B$3,$R$37,$R$38,$R$40,$R$41,$R$42,$Q212,DU$2,DU$4,DU$3)</f>
        <v>0</v>
      </c>
      <c r="DV212" s="15">
        <f ca="1">_xll.DBRW($B$3,$R$37,$R$38,$R$40,$R$41,$R$42,$Q212,DV$2,DV$4,DV$3)</f>
        <v>0</v>
      </c>
      <c r="DW212" s="15">
        <f ca="1">_xll.DBRW($B$3,$R$37,$R$38,$R$40,$R$41,$R$42,$Q212,DW$2,DW$4,DW$3)</f>
        <v>0</v>
      </c>
      <c r="DX212" s="15">
        <f ca="1">_xll.DBRW($B$3,$R$37,$R$38,$R$40,$R$41,$R$42,$Q212,DX$2,DX$4,DX$3)</f>
        <v>0</v>
      </c>
      <c r="DY212" s="15">
        <f ca="1">_xll.DBRW($B$3,$R$37,$R$38,$R$40,$R$41,$R$42,$Q212,DY$2,DY$4,DY$3)</f>
        <v>0</v>
      </c>
      <c r="DZ212" s="15">
        <f ca="1">DP212-DU212</f>
        <v>0</v>
      </c>
      <c r="EA212" s="15">
        <f ca="1">DQ212-DV212</f>
        <v>0</v>
      </c>
      <c r="EB212" s="15">
        <f ca="1">DR212-DW212</f>
        <v>0</v>
      </c>
      <c r="EC212" s="15">
        <f ca="1">IF(AND(DS212&lt;&gt;0,DX212&lt;&gt;0),-1*DZ212*DS212,0)</f>
        <v>0</v>
      </c>
      <c r="ED212" s="15">
        <f ca="1">IF(AND(DS212&lt;&gt;0,DX212&lt;&gt;0,DT212&lt;&gt;0,DY212&lt;&gt;0),EA212/DV212*$AB212,)</f>
        <v>0</v>
      </c>
      <c r="EE212" s="15">
        <f ca="1">IF(AND(DT212&lt;&gt;0,DY212&lt;&gt;0),EB212*DL212*DT212,)</f>
        <v>0</v>
      </c>
      <c r="EF212" s="15">
        <f ca="1">IF(AND(DS212&lt;&gt;0,DX212&lt;&gt;0,DT212&lt;&gt;0,DY212&lt;&gt;0),$AL212-EC212-ED212-EE212-EI212,)</f>
        <v>0</v>
      </c>
      <c r="EG212" s="15">
        <f ca="1">IF(OR(DS212=0,DX212=0,DT212=0,DY212=0),$AL212-EC212-ED212-EE212-EI212,)</f>
        <v>-346</v>
      </c>
      <c r="EH212" s="15">
        <f ca="1">SUM(EC212:EG212)</f>
        <v>-346</v>
      </c>
      <c r="EI212" s="15">
        <f ca="1">IF($V212&lt;&gt;0,IF($V212&gt;0,$W212/$V212,-$W212/$V212))*$AG212</f>
        <v>0</v>
      </c>
      <c r="EJ212" s="15">
        <f ca="1">SUM(EH212:EI212)</f>
        <v>-346</v>
      </c>
      <c r="EK212" s="16">
        <f ca="1">_xll.DBRW($B$3,$R$37,$R$38,$R$40,$R$41,$R$42,$Q212,EK$2,EK$4,EK$3)</f>
        <v>5.06633797943699</v>
      </c>
      <c r="EL212" s="16">
        <f ca="1">_xll.DBRW($B$3,$R$37,$R$38,$R$40,$R$41,$R$42,$Q212,EL$2,EL$4,EL$3)</f>
        <v>0</v>
      </c>
      <c r="EM212" s="17">
        <f ca="1">-(EK212-EL212)*100</f>
        <v>-506.63379794369899</v>
      </c>
      <c r="EN212" s="14">
        <f ca="1">$AC212-$AH212-FH212</f>
        <v>247608.20000000016</v>
      </c>
      <c r="EO212" s="15">
        <f ca="1">_xll.DBRW($B$3,$R$37,$R$38,$R$40,$R$41,$R$42,$Q212,EO$2,EO$4,EO$3)</f>
        <v>0</v>
      </c>
      <c r="EP212" s="15">
        <f ca="1">_xll.DBRW($B$3,$R$37,$R$38,$R$40,$R$41,$R$42,$Q212,EP$2,EP$4,EP$3)</f>
        <v>0</v>
      </c>
      <c r="EQ212" s="15">
        <f ca="1">_xll.DBRW($B$3,$R$37,$R$38,$R$40,$R$41,$R$42,$Q212,EQ$2,EQ$4,EQ$3)</f>
        <v>0</v>
      </c>
      <c r="ER212" s="15">
        <f ca="1">_xll.DBRW($B$3,$R$37,$R$38,$R$40,$R$41,$R$42,$Q212,ER$2,ER$4,ER$3)</f>
        <v>0</v>
      </c>
      <c r="ES212" s="15">
        <f ca="1">_xll.DBRW($B$3,$R$37,$R$38,$R$40,$R$41,$R$42,$Q212,ES$2,ES$4,ES$3)</f>
        <v>0</v>
      </c>
      <c r="ET212" s="15">
        <f ca="1">_xll.DBRW($B$3,$R$37,$R$38,$R$40,$R$41,$R$42,$Q212,ET$2,ET$4,ET$3)</f>
        <v>0</v>
      </c>
      <c r="EU212" s="15">
        <f ca="1">_xll.DBRW($B$3,$R$37,$R$38,$R$40,$R$41,$R$42,$Q212,EU$2,EU$4,EU$3)</f>
        <v>0</v>
      </c>
      <c r="EV212" s="15">
        <f ca="1">_xll.DBRW($B$3,$R$37,$R$38,$R$40,$R$41,$R$42,$Q212,EV$2,EV$4,EV$3)</f>
        <v>0</v>
      </c>
      <c r="EW212" s="15">
        <f ca="1">_xll.DBRW($B$3,$R$37,$R$38,$R$40,$R$41,$R$42,$Q212,EW$2,EW$4,EW$3)</f>
        <v>0</v>
      </c>
      <c r="EX212" s="15">
        <f ca="1">_xll.DBRW($B$3,$R$37,$R$38,$R$40,$R$41,$R$42,$Q212,EX$2,EX$4,EX$3)</f>
        <v>0</v>
      </c>
      <c r="EY212" s="15">
        <f ca="1">EO212-ET212</f>
        <v>0</v>
      </c>
      <c r="EZ212" s="15">
        <f ca="1">EP212-EU212</f>
        <v>0</v>
      </c>
      <c r="FA212" s="15">
        <f ca="1">EQ212-EV212</f>
        <v>0</v>
      </c>
      <c r="FB212" s="15">
        <f ca="1">IF(AND(ER212&lt;&gt;0,EW212&lt;&gt;0),-1*EY212*ER212,0)</f>
        <v>0</v>
      </c>
      <c r="FC212" s="15">
        <f ca="1">IF(AND(ER212&lt;&gt;0,EW212&lt;&gt;0,ES212&lt;&gt;0,EX212&lt;&gt;0),EZ212/EU212*$AC212,)</f>
        <v>0</v>
      </c>
      <c r="FD212" s="15">
        <f ca="1">IF(AND(ES212&lt;&gt;0,EX212&lt;&gt;0),FA212*EK212*ES212,)</f>
        <v>0</v>
      </c>
      <c r="FE212" s="15">
        <f ca="1">IF(AND(ER212&lt;&gt;0,EW212&lt;&gt;0,ES212&lt;&gt;0,EX212&lt;&gt;0),$AM212-FB212-FC212-FD212-FH212,)</f>
        <v>0</v>
      </c>
      <c r="FF212" s="15">
        <f ca="1">IF(OR(ER212=0,EW212=0,ES212=0,EX212=0),$AM212-FB212-FC212-FD212-FH212,)</f>
        <v>247608.20000000016</v>
      </c>
      <c r="FG212" s="15">
        <f ca="1">SUM(FB212:FF212)</f>
        <v>247608.20000000016</v>
      </c>
      <c r="FH212" s="15">
        <f ca="1">IF($V212&lt;&gt;0,IF($V212&gt;0,$W212/$V212,-$W212/$V212))*$AH212</f>
        <v>0</v>
      </c>
      <c r="FI212" s="15">
        <f ca="1">SUM(FG212:FH212)</f>
        <v>247608.20000000016</v>
      </c>
      <c r="FJ212" s="20"/>
      <c r="FK212" s="85">
        <f ca="1">BL212+CK212+DJ212+EI212+FH212</f>
        <v>0</v>
      </c>
      <c r="FL212" s="21"/>
      <c r="FM212" s="22"/>
      <c r="FN212" s="104">
        <f ca="1">_xll.DBRW($B$3,$R$37,$R$38,$R$40,$R$41,$R$42,$Q212,FN$2,FN$4,FN$3)</f>
        <v>349741.93000000028</v>
      </c>
      <c r="FO212" s="105">
        <f ca="1">IF(U212&lt;&gt;0,FN212/U212,0)</f>
        <v>-7.156107200652464</v>
      </c>
      <c r="FP212" s="104">
        <f ca="1">_xll.DBRW($B$3,$R$37,$R$38,$R$40,$R$41,$R$42,$Q212,FP$2,FP$4,FP$3)</f>
        <v>0</v>
      </c>
      <c r="FQ212" s="105">
        <f ca="1">IF(V212&lt;&gt;0,FP212/V212,0)</f>
        <v>0</v>
      </c>
      <c r="FR212" s="86">
        <f ca="1">FN212-FP212</f>
        <v>349741.93000000028</v>
      </c>
      <c r="FS212" s="103">
        <f ca="1">(FO212-FQ212)*100</f>
        <v>-715.61072006524637</v>
      </c>
      <c r="FT212" s="23"/>
      <c r="FV212" s="37"/>
      <c r="FW212" s="37"/>
      <c r="FX212" s="37"/>
      <c r="FY212" s="37"/>
      <c r="FZ212" s="37"/>
      <c r="GA212" s="37"/>
      <c r="GB212" s="37"/>
      <c r="GC212" s="37"/>
      <c r="GD212" s="37"/>
      <c r="GE212" s="37"/>
      <c r="GF212" s="37"/>
      <c r="GG212" s="37"/>
      <c r="GH212" s="37"/>
    </row>
    <row r="213" spans="1:190" ht="15" hidden="1" customHeight="1" x14ac:dyDescent="0.25">
      <c r="A213">
        <f ca="1">IF(ROW()=ROW($A$60),0,1)</f>
        <v>1</v>
      </c>
      <c r="D213" s="30"/>
      <c r="E213" s="30"/>
      <c r="F213" s="30">
        <f ca="1">IF(A213&lt;&gt;0,IF((AO213+BN213+CM213+DL213+EK213)&lt;&gt;0,ROUND((1-(AO213+BN213+CM213+DL213+EK213))-FO213,5),"VERIF. ELIGIBILITE PMM"),"CHECK "&amp;D198)</f>
        <v>0</v>
      </c>
      <c r="G213" s="30"/>
      <c r="H213" s="30"/>
      <c r="I213" s="30"/>
      <c r="J213" s="30">
        <f ca="1">IF(A213&lt;&gt;0,IF((AP213+BO213+CN213+DM213+EL213)&lt;&gt;0,ROUND((1-(AP213+BO213+CN213+DM213+EL213))-FQ213,5),"VERIF. ELIGIBILITE PMM"),"CHECK "&amp;D199)</f>
        <v>0</v>
      </c>
      <c r="K213" s="30">
        <f ca="1">IF(A213&lt;&gt;0,ROUND(W213+AR213+BQ213+CP213+DO213+EN213+FK213-FR213,5),"CHECK ")</f>
        <v>0</v>
      </c>
      <c r="L213" s="4"/>
      <c r="M213" s="9"/>
      <c r="N213" s="10"/>
      <c r="O213" s="9"/>
      <c r="P213" s="11"/>
      <c r="Q213" s="130" t="s">
        <v>253</v>
      </c>
      <c r="R213" s="130"/>
      <c r="S213" s="12"/>
      <c r="T213" s="13"/>
      <c r="U213" s="84">
        <f ca="1">_xll.DBRW($B$3,$R$37,$R$38,$R$40,$R$41,$R$42,$Q213,U$2,U$4,U$3)</f>
        <v>688616.48999999987</v>
      </c>
      <c r="V213" s="84">
        <f ca="1">_xll.DBRW($B$3,$R$37,$R$38,$R$40,$R$41,$R$42,$Q213,V$2,V$4,V$3)</f>
        <v>736489.69</v>
      </c>
      <c r="W213" s="85">
        <f ca="1">U213-V213</f>
        <v>-47873.20000000007</v>
      </c>
      <c r="X213" s="106">
        <f ca="1">IF(V213&lt;&gt;0,W213/V213,0)</f>
        <v>-6.5001860379063928E-2</v>
      </c>
      <c r="Y213" s="15">
        <f ca="1">_xll.DBRW($B$3,$R$37,$R$38,$R$40,$R$41,$R$42,$Q213,Y$2,Y$4,Y$3)</f>
        <v>-326274.55999999994</v>
      </c>
      <c r="Z213" s="15">
        <f ca="1">_xll.DBRW($B$3,$R$37,$R$38,$R$40,$R$41,$R$42,$Q213,Z$2,Z$4,Z$3)</f>
        <v>-87505.400000000023</v>
      </c>
      <c r="AA213" s="15">
        <f ca="1">_xll.DBRW($B$3,$R$37,$R$38,$R$40,$R$41,$R$42,$Q213,AA$2,AA$4,AA$3)</f>
        <v>-21895.41</v>
      </c>
      <c r="AB213" s="15">
        <f ca="1">_xll.DBRW($B$3,$R$37,$R$38,$R$40,$R$41,$R$42,$Q213,AB$2,AB$4,AB$3)</f>
        <v>-100226.79999999996</v>
      </c>
      <c r="AC213" s="15">
        <f ca="1">_xll.DBRW($B$3,$R$37,$R$38,$R$40,$R$41,$R$42,$Q213,AC$2,AC$4,AC$3)</f>
        <v>-173017.19</v>
      </c>
      <c r="AD213" s="15">
        <f ca="1">_xll.DBRW($B$3,$R$37,$R$38,$R$40,$R$41,$R$42,$Q213,AD$2,AD$4,AD$3)</f>
        <v>-277697.45</v>
      </c>
      <c r="AE213" s="15">
        <f ca="1">_xll.DBRW($B$3,$R$37,$R$38,$R$40,$R$41,$R$42,$Q213,AE$2,AE$4,AE$3)</f>
        <v>-87645.990000000034</v>
      </c>
      <c r="AF213" s="15">
        <f ca="1">_xll.DBRW($B$3,$R$37,$R$38,$R$40,$R$41,$R$42,$Q213,AF$2,AF$4,AF$3)</f>
        <v>-41855.29</v>
      </c>
      <c r="AG213" s="15">
        <f ca="1">_xll.DBRW($B$3,$R$37,$R$38,$R$40,$R$41,$R$42,$Q213,AG$2,AG$4,AG$3)</f>
        <v>-127874.72</v>
      </c>
      <c r="AH213" s="15">
        <f ca="1">_xll.DBRW($B$3,$R$37,$R$38,$R$40,$R$41,$R$42,$Q213,AH$2,AH$4,AH$3)</f>
        <v>-180200.46</v>
      </c>
      <c r="AI213" s="15">
        <f ca="1">Y213-AD213</f>
        <v>-48577.109999999928</v>
      </c>
      <c r="AJ213" s="15">
        <f ca="1">Z213-AE213</f>
        <v>140.59000000001106</v>
      </c>
      <c r="AK213" s="15">
        <f ca="1">AA213-AF213</f>
        <v>19959.88</v>
      </c>
      <c r="AL213" s="15">
        <f ca="1">AB213-AG213</f>
        <v>27647.920000000042</v>
      </c>
      <c r="AM213" s="15">
        <f ca="1">AC213-AH213</f>
        <v>7183.2699999999895</v>
      </c>
      <c r="AN213" s="20"/>
      <c r="AO213" s="16">
        <f ca="1">_xll.DBRW($B$3,$R$37,$R$38,$R$40,$R$41,$R$42,$Q213,AO$2,AO$4,AO$3)</f>
        <v>0.47381171484871054</v>
      </c>
      <c r="AP213" s="16">
        <f ca="1">_xll.DBRW($B$3,$R$37,$R$38,$R$40,$R$41,$R$42,$Q213,AP$2,AP$4,AP$3)</f>
        <v>0.37705544798597251</v>
      </c>
      <c r="AQ213" s="17">
        <f ca="1">-(AO213-AP213)*100</f>
        <v>-9.6756266862738034</v>
      </c>
      <c r="AR213" s="14">
        <f ca="1">$Y213-$AD213-BL213</f>
        <v>-66627.960872522017</v>
      </c>
      <c r="AS213" s="18">
        <f ca="1">_xll.DBRW($B$3,$R$37,$R$38,$R$40,$R$41,$R$42,$Q213,AS$2,AS$4,AS$3)</f>
        <v>29.003678411864783</v>
      </c>
      <c r="AT213" s="19">
        <f ca="1">_xll.DBRW($B$3,$R$37,$R$38,$R$40,$R$41,$R$42,$Q213,AT$2,AT$4,AT$3)</f>
        <v>1.5642944251234465</v>
      </c>
      <c r="AU213" s="18">
        <f ca="1">_xll.DBRW($B$3,$R$37,$R$38,$R$40,$R$41,$R$42,$Q213,AU$2,AU$4,AU$3)</f>
        <v>95.75595331626657</v>
      </c>
      <c r="AV213" s="15">
        <f ca="1">_xll.DBRW($B$3,$R$37,$R$38,$R$40,$R$41,$R$42,$Q213,AV$2,AV$4,AV$3)</f>
        <v>11249.42</v>
      </c>
      <c r="AW213" s="15">
        <f ca="1">_xll.DBRW($B$3,$R$37,$R$38,$R$40,$R$41,$R$42,$Q213,AW$2,AW$4,AW$3)</f>
        <v>7191.3700000000008</v>
      </c>
      <c r="AX213" s="18">
        <f ca="1">_xll.DBRW($B$3,$R$37,$R$38,$R$40,$R$41,$R$42,$Q213,AX$2,AX$4,AX$3)</f>
        <v>28.679487007360475</v>
      </c>
      <c r="AY213" s="19">
        <f ca="1">_xll.DBRW($B$3,$R$37,$R$38,$R$40,$R$41,$R$42,$Q213,AY$2,AY$4,AY$3)</f>
        <v>1.2500003227376417</v>
      </c>
      <c r="AZ213" s="18">
        <f ca="1">_xll.DBRW($B$3,$R$37,$R$38,$R$40,$R$41,$R$42,$Q213,AZ$2,AZ$4,AZ$3)</f>
        <v>95.077178188615619</v>
      </c>
      <c r="BA213" s="15">
        <f ca="1">_xll.DBRW($B$3,$R$37,$R$38,$R$40,$R$41,$R$42,$Q213,BA$2,BA$4,BA$3)</f>
        <v>9682.7900000000009</v>
      </c>
      <c r="BB213" s="15">
        <f ca="1">_xll.DBRW($B$3,$R$37,$R$38,$R$40,$R$41,$R$42,$Q213,BB$2,BB$4,BB$3)</f>
        <v>7746.2299999999987</v>
      </c>
      <c r="BC213" s="18">
        <f ca="1">AS213-AX213</f>
        <v>0.32419140450430817</v>
      </c>
      <c r="BD213" s="18">
        <f ca="1">AT213-AY213</f>
        <v>0.3142941023858048</v>
      </c>
      <c r="BE213" s="18">
        <f ca="1">AU213-AZ213</f>
        <v>0.67877512765095105</v>
      </c>
      <c r="BF213" s="15">
        <f ca="1">IF(AND(AV213&lt;&gt;0,BA213&lt;&gt;0),-1*BC213*AV213,0)</f>
        <v>-3646.9652696588546</v>
      </c>
      <c r="BG213" s="15">
        <f ca="1">IF(AND(AV213&lt;&gt;0,BA213&lt;&gt;0,AW213&lt;&gt;0,BB213&lt;&gt;0),BD213/AY213*$Y213,)</f>
        <v>-82036.914792098381</v>
      </c>
      <c r="BH213" s="15">
        <f ca="1">IF(AND(AW213&lt;&gt;0,BB213&lt;&gt;0),BE213*AO213*AW213,)</f>
        <v>2312.8280638780507</v>
      </c>
      <c r="BI213" s="15">
        <f ca="1">IF(AND(AV213&lt;&gt;0,BA213&lt;&gt;0,AW213&lt;&gt;0,BB213&lt;&gt;0),$AI213-BF213-BG213-BH213-BL213,)</f>
        <v>16743.091125357172</v>
      </c>
      <c r="BJ213" s="15">
        <f ca="1">IF(OR(AV213=0,BA213=0,AW213=0,BB213=0),$AI213-BF213-BG213-BH213-BL213,)</f>
        <v>0</v>
      </c>
      <c r="BK213" s="15">
        <f ca="1">SUM(BF213:BJ213)</f>
        <v>-66627.960872522017</v>
      </c>
      <c r="BL213" s="15">
        <f ca="1">IF($V213&lt;&gt;0,IF($V213&gt;0,$W213/$V213,-$W213/$V213))*$AD213</f>
        <v>18050.850872522085</v>
      </c>
      <c r="BM213" s="15">
        <f ca="1">SUM(BK213:BL213)</f>
        <v>-48577.109999999928</v>
      </c>
      <c r="BN213" s="16">
        <f ca="1">_xll.DBRW($B$3,$R$37,$R$38,$R$40,$R$41,$R$42,$Q213,BN$2,BN$4,BN$3)</f>
        <v>0.12707421514114484</v>
      </c>
      <c r="BO213" s="16">
        <f ca="1">_xll.DBRW($B$3,$R$37,$R$38,$R$40,$R$41,$R$42,$Q213,BO$2,BO$4,BO$3)</f>
        <v>0.11900504676447002</v>
      </c>
      <c r="BP213" s="17">
        <f ca="1">-(BN213-BO213)*100</f>
        <v>-0.80691683766748179</v>
      </c>
      <c r="BQ213" s="14">
        <f ca="1">$Z213-$AE213-CK213</f>
        <v>-5556.5624047648244</v>
      </c>
      <c r="BR213" s="15">
        <f ca="1">_xll.DBRW($B$3,$R$37,$R$38,$R$40,$R$41,$R$42,$Q213,BR$2,BR$4,BR$3)</f>
        <v>2.0294401410083958</v>
      </c>
      <c r="BS213" s="15">
        <f ca="1">_xll.DBRW($B$3,$R$37,$R$38,$R$40,$R$41,$R$42,$Q213,BS$2,BS$4,BS$3)</f>
        <v>5.9957977409033321</v>
      </c>
      <c r="BT213" s="15">
        <f ca="1">_xll.DBRW($B$3,$R$37,$R$38,$R$40,$R$41,$R$42,$Q213,BT$2,BT$4,BT$3)</f>
        <v>95.75595331626657</v>
      </c>
      <c r="BU213" s="15">
        <f ca="1">_xll.DBRW($B$3,$R$37,$R$38,$R$40,$R$41,$R$42,$Q213,BU$2,BU$4,BU$3)</f>
        <v>43118</v>
      </c>
      <c r="BV213" s="15">
        <f ca="1">_xll.DBRW($B$3,$R$37,$R$38,$R$40,$R$41,$R$42,$Q213,BV$2,BV$4,BV$3)</f>
        <v>7191.3700000000008</v>
      </c>
      <c r="BW213" s="15">
        <f ca="1">_xll.DBRW($B$3,$R$37,$R$38,$R$40,$R$41,$R$42,$Q213,BW$2,BW$4,BW$3)</f>
        <v>0.88257401977942385</v>
      </c>
      <c r="BX213" s="15">
        <f ca="1">_xll.DBRW($B$3,$R$37,$R$38,$R$40,$R$41,$R$42,$Q213,BX$2,BX$4,BX$3)</f>
        <v>12.820073764915325</v>
      </c>
      <c r="BY213" s="15">
        <f ca="1">_xll.DBRW($B$3,$R$37,$R$38,$R$40,$R$41,$R$42,$Q213,BY$2,BY$4,BY$3)</f>
        <v>95.077178188615619</v>
      </c>
      <c r="BZ213" s="15">
        <f ca="1">_xll.DBRW($B$3,$R$37,$R$38,$R$40,$R$41,$R$42,$Q213,BZ$2,BZ$4,BZ$3)</f>
        <v>99307.24000000002</v>
      </c>
      <c r="CA213" s="15">
        <f ca="1">_xll.DBRW($B$3,$R$37,$R$38,$R$40,$R$41,$R$42,$Q213,CA$2,CA$4,CA$3)</f>
        <v>7746.2299999999987</v>
      </c>
      <c r="CB213" s="15">
        <f ca="1">BR213-BW213</f>
        <v>1.1468661212289719</v>
      </c>
      <c r="CC213" s="15">
        <f ca="1">BS213-BX213</f>
        <v>-6.8242760240119926</v>
      </c>
      <c r="CD213" s="15">
        <f ca="1">BT213-BY213</f>
        <v>0.67877512765095105</v>
      </c>
      <c r="CE213" s="15">
        <f ca="1">IF(AND(BU213&lt;&gt;0,BZ213&lt;&gt;0),-1*CB213*BU213,0)</f>
        <v>-49450.573415150808</v>
      </c>
      <c r="CF213" s="15">
        <f ca="1">IF(AND(BU213&lt;&gt;0,BZ213&lt;&gt;0,BV213&lt;&gt;0,CA213&lt;&gt;0),CC213/BX213*$Z213,)</f>
        <v>46580.153448557277</v>
      </c>
      <c r="CG213" s="15">
        <f ca="1">IF(AND(BV213&lt;&gt;0,CA213&lt;&gt;0),CD213*BN213*BV213,)</f>
        <v>620.29030047845129</v>
      </c>
      <c r="CH213" s="15">
        <f ca="1">IF(AND(BU213&lt;&gt;0,BZ213&lt;&gt;0,BV213&lt;&gt;0,CA213&lt;&gt;0),$AJ213-CE213-CF213-CG213-CK213,)</f>
        <v>-3306.4327386497453</v>
      </c>
      <c r="CI213" s="15">
        <f ca="1">IF(OR(BU213=0,BZ213=0,BV213=0,CA213=0),$AJ213-CE213-CF213-CG213-CK213,)</f>
        <v>0</v>
      </c>
      <c r="CJ213" s="15">
        <f ca="1">SUM(CE213:CI213)</f>
        <v>-5556.5624047648244</v>
      </c>
      <c r="CK213" s="15">
        <f ca="1">IF($V213&lt;&gt;0,IF($V213&gt;0,$W213/$V213,-$W213/$V213))*$AE213</f>
        <v>5697.1524047648354</v>
      </c>
      <c r="CL213" s="15">
        <f ca="1">SUM(CJ213:CK213)</f>
        <v>140.59000000001106</v>
      </c>
      <c r="CM213" s="16">
        <f ca="1">_xll.DBRW($B$3,$R$37,$R$38,$R$40,$R$41,$R$42,$Q213,CM$2,CM$4,CM$3)</f>
        <v>3.1796232471865436E-2</v>
      </c>
      <c r="CN213" s="16">
        <f ca="1">_xll.DBRW($B$3,$R$37,$R$38,$R$40,$R$41,$R$42,$Q213,CN$2,CN$4,CN$3)</f>
        <v>5.6830788765013143E-2</v>
      </c>
      <c r="CO213" s="17">
        <f ca="1">-(CM213-CN213)*100</f>
        <v>2.5034556293147707</v>
      </c>
      <c r="CP213" s="14">
        <f ca="1">$AA213-$AF213-DJ213</f>
        <v>17239.208283294771</v>
      </c>
      <c r="CQ213" s="15">
        <f ca="1">_xll.DBRW($B$3,$R$37,$R$38,$R$40,$R$41,$R$42,$Q213,CQ$2,CQ$4,CQ$3)</f>
        <v>0</v>
      </c>
      <c r="CR213" s="15">
        <f ca="1">_xll.DBRW($B$3,$R$37,$R$38,$R$40,$R$41,$R$42,$Q213,CR$2,CR$4,CR$3)</f>
        <v>0</v>
      </c>
      <c r="CS213" s="15">
        <f ca="1">_xll.DBRW($B$3,$R$37,$R$38,$R$40,$R$41,$R$42,$Q213,CS$2,CS$4,CS$3)</f>
        <v>0</v>
      </c>
      <c r="CT213" s="15">
        <f ca="1">_xll.DBRW($B$3,$R$37,$R$38,$R$40,$R$41,$R$42,$Q213,CT$2,CT$4,CT$3)</f>
        <v>0</v>
      </c>
      <c r="CU213" s="15">
        <f ca="1">_xll.DBRW($B$3,$R$37,$R$38,$R$40,$R$41,$R$42,$Q213,CU$2,CU$4,CU$3)</f>
        <v>0</v>
      </c>
      <c r="CV213" s="15">
        <f ca="1">_xll.DBRW($B$3,$R$37,$R$38,$R$40,$R$41,$R$42,$Q213,CV$2,CV$4,CV$3)</f>
        <v>0</v>
      </c>
      <c r="CW213" s="15">
        <f ca="1">_xll.DBRW($B$3,$R$37,$R$38,$R$40,$R$41,$R$42,$Q213,CW$2,CW$4,CW$3)</f>
        <v>0</v>
      </c>
      <c r="CX213" s="15">
        <f ca="1">_xll.DBRW($B$3,$R$37,$R$38,$R$40,$R$41,$R$42,$Q213,CX$2,CX$4,CX$3)</f>
        <v>0</v>
      </c>
      <c r="CY213" s="15">
        <f ca="1">_xll.DBRW($B$3,$R$37,$R$38,$R$40,$R$41,$R$42,$Q213,CY$2,CY$4,CY$3)</f>
        <v>0</v>
      </c>
      <c r="CZ213" s="15">
        <f ca="1">_xll.DBRW($B$3,$R$37,$R$38,$R$40,$R$41,$R$42,$Q213,CZ$2,CZ$4,CZ$3)</f>
        <v>0</v>
      </c>
      <c r="DA213" s="15">
        <f ca="1">CQ213-CV213</f>
        <v>0</v>
      </c>
      <c r="DB213" s="15">
        <f ca="1">CR213-CW213</f>
        <v>0</v>
      </c>
      <c r="DC213" s="15">
        <f ca="1">CS213-CX213</f>
        <v>0</v>
      </c>
      <c r="DD213" s="15">
        <f ca="1">IF(AND(CT213&lt;&gt;0,CY213&lt;&gt;0),-1*DA213*CT213,0)</f>
        <v>0</v>
      </c>
      <c r="DE213" s="15">
        <f ca="1">IF(AND(CT213&lt;&gt;0,CY213&lt;&gt;0,CU213&lt;&gt;0,CZ213&lt;&gt;0),DB213/CW213*$AA213,)</f>
        <v>0</v>
      </c>
      <c r="DF213" s="15">
        <f ca="1">IF(AND(CU213&lt;&gt;0,CZ213&lt;&gt;0),DC213*CM213*CU213,)</f>
        <v>0</v>
      </c>
      <c r="DG213" s="15">
        <f ca="1">IF(AND(CT213&lt;&gt;0,CY213&lt;&gt;0,CU213&lt;&gt;0,CZ213&lt;&gt;0),$AK213-DD213-DE213-DF213-DJ213,)</f>
        <v>0</v>
      </c>
      <c r="DH213" s="15">
        <f ca="1">IF(OR(CT213=0,CY213=0,CU213=0,CZ213=0),$AK213-DD213-DE213-DF213-DJ213,)</f>
        <v>17239.208283294771</v>
      </c>
      <c r="DI213" s="15">
        <f ca="1">SUM(DD213:DH213)</f>
        <v>17239.208283294771</v>
      </c>
      <c r="DJ213" s="15">
        <f ca="1">IF($V213&lt;&gt;0,IF($V213&gt;0,$W213/$V213,-$W213/$V213))*$AF213</f>
        <v>2720.6717167052307</v>
      </c>
      <c r="DK213" s="15">
        <f ca="1">SUM(DI213:DJ213)</f>
        <v>19959.88</v>
      </c>
      <c r="DL213" s="16">
        <f ca="1">_xll.DBRW($B$3,$R$37,$R$38,$R$40,$R$41,$R$42,$Q213,DL$2,DL$4,DL$3)</f>
        <v>0.14554806841758899</v>
      </c>
      <c r="DM213" s="16">
        <f ca="1">_xll.DBRW($B$3,$R$37,$R$38,$R$40,$R$41,$R$42,$Q213,DM$2,DM$4,DM$3)</f>
        <v>0.17362730495249706</v>
      </c>
      <c r="DN213" s="17">
        <f ca="1">-(DL213-DM213)*100</f>
        <v>2.807923653490807</v>
      </c>
      <c r="DO213" s="14">
        <f ca="1">$AB213-$AG213-EI213</f>
        <v>19335.825304548147</v>
      </c>
      <c r="DP213" s="15">
        <f ca="1">_xll.DBRW($B$3,$R$37,$R$38,$R$40,$R$41,$R$42,$Q213,DP$2,DP$4,DP$3)</f>
        <v>0</v>
      </c>
      <c r="DQ213" s="15">
        <f ca="1">_xll.DBRW($B$3,$R$37,$R$38,$R$40,$R$41,$R$42,$Q213,DQ$2,DQ$4,DQ$3)</f>
        <v>0</v>
      </c>
      <c r="DR213" s="15">
        <f ca="1">_xll.DBRW($B$3,$R$37,$R$38,$R$40,$R$41,$R$42,$Q213,DR$2,DR$4,DR$3)</f>
        <v>0</v>
      </c>
      <c r="DS213" s="15">
        <f ca="1">_xll.DBRW($B$3,$R$37,$R$38,$R$40,$R$41,$R$42,$Q213,DS$2,DS$4,DS$3)</f>
        <v>0</v>
      </c>
      <c r="DT213" s="15">
        <f ca="1">_xll.DBRW($B$3,$R$37,$R$38,$R$40,$R$41,$R$42,$Q213,DT$2,DT$4,DT$3)</f>
        <v>0</v>
      </c>
      <c r="DU213" s="15">
        <f ca="1">_xll.DBRW($B$3,$R$37,$R$38,$R$40,$R$41,$R$42,$Q213,DU$2,DU$4,DU$3)</f>
        <v>0</v>
      </c>
      <c r="DV213" s="15">
        <f ca="1">_xll.DBRW($B$3,$R$37,$R$38,$R$40,$R$41,$R$42,$Q213,DV$2,DV$4,DV$3)</f>
        <v>0</v>
      </c>
      <c r="DW213" s="15">
        <f ca="1">_xll.DBRW($B$3,$R$37,$R$38,$R$40,$R$41,$R$42,$Q213,DW$2,DW$4,DW$3)</f>
        <v>0</v>
      </c>
      <c r="DX213" s="15">
        <f ca="1">_xll.DBRW($B$3,$R$37,$R$38,$R$40,$R$41,$R$42,$Q213,DX$2,DX$4,DX$3)</f>
        <v>0</v>
      </c>
      <c r="DY213" s="15">
        <f ca="1">_xll.DBRW($B$3,$R$37,$R$38,$R$40,$R$41,$R$42,$Q213,DY$2,DY$4,DY$3)</f>
        <v>0</v>
      </c>
      <c r="DZ213" s="15">
        <f ca="1">DP213-DU213</f>
        <v>0</v>
      </c>
      <c r="EA213" s="15">
        <f ca="1">DQ213-DV213</f>
        <v>0</v>
      </c>
      <c r="EB213" s="15">
        <f ca="1">DR213-DW213</f>
        <v>0</v>
      </c>
      <c r="EC213" s="15">
        <f ca="1">IF(AND(DS213&lt;&gt;0,DX213&lt;&gt;0),-1*DZ213*DS213,0)</f>
        <v>0</v>
      </c>
      <c r="ED213" s="15">
        <f ca="1">IF(AND(DS213&lt;&gt;0,DX213&lt;&gt;0,DT213&lt;&gt;0,DY213&lt;&gt;0),EA213/DV213*$AB213,)</f>
        <v>0</v>
      </c>
      <c r="EE213" s="15">
        <f ca="1">IF(AND(DT213&lt;&gt;0,DY213&lt;&gt;0),EB213*DL213*DT213,)</f>
        <v>0</v>
      </c>
      <c r="EF213" s="15">
        <f ca="1">IF(AND(DS213&lt;&gt;0,DX213&lt;&gt;0,DT213&lt;&gt;0,DY213&lt;&gt;0),$AL213-EC213-ED213-EE213-EI213,)</f>
        <v>0</v>
      </c>
      <c r="EG213" s="15">
        <f ca="1">IF(OR(DS213=0,DX213=0,DT213=0,DY213=0),$AL213-EC213-ED213-EE213-EI213,)</f>
        <v>19335.825304548147</v>
      </c>
      <c r="EH213" s="15">
        <f ca="1">SUM(EC213:EG213)</f>
        <v>19335.825304548147</v>
      </c>
      <c r="EI213" s="15">
        <f ca="1">IF($V213&lt;&gt;0,IF($V213&gt;0,$W213/$V213,-$W213/$V213))*$AG213</f>
        <v>8312.0946954518931</v>
      </c>
      <c r="EJ213" s="15">
        <f ca="1">SUM(EH213:EI213)</f>
        <v>27647.920000000042</v>
      </c>
      <c r="EK213" s="16">
        <f ca="1">_xll.DBRW($B$3,$R$37,$R$38,$R$40,$R$41,$R$42,$Q213,EK$2,EK$4,EK$3)</f>
        <v>0.25125333551045226</v>
      </c>
      <c r="EL213" s="16">
        <f ca="1">_xll.DBRW($B$3,$R$37,$R$38,$R$40,$R$41,$R$42,$Q213,EL$2,EL$4,EL$3)</f>
        <v>0.24467478967696077</v>
      </c>
      <c r="EM213" s="17">
        <f ca="1">-(EK213-EL213)*100</f>
        <v>-0.65785458334914892</v>
      </c>
      <c r="EN213" s="14">
        <f ca="1">$AC213-$AH213-FH213</f>
        <v>-4530.0951411631049</v>
      </c>
      <c r="EO213" s="15">
        <f ca="1">_xll.DBRW($B$3,$R$37,$R$38,$R$40,$R$41,$R$42,$Q213,EO$2,EO$4,EO$3)</f>
        <v>24.059002665695129</v>
      </c>
      <c r="EP213" s="15">
        <f ca="1">_xll.DBRW($B$3,$R$37,$R$38,$R$40,$R$41,$R$42,$Q213,EP$2,EP$4,EP$3)</f>
        <v>1</v>
      </c>
      <c r="EQ213" s="15">
        <f ca="1">_xll.DBRW($B$3,$R$37,$R$38,$R$40,$R$41,$R$42,$Q213,EQ$2,EQ$4,EQ$3)</f>
        <v>95.75595331626657</v>
      </c>
      <c r="ER213" s="15">
        <f ca="1">_xll.DBRW($B$3,$R$37,$R$38,$R$40,$R$41,$R$42,$Q213,ER$2,ER$4,ER$3)</f>
        <v>7191.3700000000008</v>
      </c>
      <c r="ES213" s="15">
        <f ca="1">_xll.DBRW($B$3,$R$37,$R$38,$R$40,$R$41,$R$42,$Q213,ES$2,ES$4,ES$3)</f>
        <v>7191.3700000000008</v>
      </c>
      <c r="ET213" s="15">
        <f ca="1">_xll.DBRW($B$3,$R$37,$R$38,$R$40,$R$41,$R$42,$Q213,ET$2,ET$4,ET$3)</f>
        <v>23.262988576378447</v>
      </c>
      <c r="EU213" s="15">
        <f ca="1">_xll.DBRW($B$3,$R$37,$R$38,$R$40,$R$41,$R$42,$Q213,EU$2,EU$4,EU$3)</f>
        <v>1</v>
      </c>
      <c r="EV213" s="15">
        <f ca="1">_xll.DBRW($B$3,$R$37,$R$38,$R$40,$R$41,$R$42,$Q213,EV$2,EV$4,EV$3)</f>
        <v>95.077178188615619</v>
      </c>
      <c r="EW213" s="15">
        <f ca="1">_xll.DBRW($B$3,$R$37,$R$38,$R$40,$R$41,$R$42,$Q213,EW$2,EW$4,EW$3)</f>
        <v>7746.2299999999987</v>
      </c>
      <c r="EX213" s="15">
        <f ca="1">_xll.DBRW($B$3,$R$37,$R$38,$R$40,$R$41,$R$42,$Q213,EX$2,EX$4,EX$3)</f>
        <v>7746.2299999999987</v>
      </c>
      <c r="EY213" s="15">
        <f ca="1">EO213-ET213</f>
        <v>0.79601408931668161</v>
      </c>
      <c r="EZ213" s="15">
        <f ca="1">EP213-EU213</f>
        <v>0</v>
      </c>
      <c r="FA213" s="15">
        <f ca="1">EQ213-EV213</f>
        <v>0.67877512765095105</v>
      </c>
      <c r="FB213" s="15">
        <f ca="1">IF(AND(ER213&lt;&gt;0,EW213&lt;&gt;0),-1*EY213*ER213,0)</f>
        <v>-5724.431841489305</v>
      </c>
      <c r="FC213" s="15">
        <f ca="1">IF(AND(ER213&lt;&gt;0,EW213&lt;&gt;0,ES213&lt;&gt;0,EX213&lt;&gt;0),EZ213/EU213*$AC213,)</f>
        <v>0</v>
      </c>
      <c r="FD213" s="15">
        <f ca="1">IF(AND(ES213&lt;&gt;0,EX213&lt;&gt;0),FA213*EK213*ES213,)</f>
        <v>1226.4487080001607</v>
      </c>
      <c r="FE213" s="15">
        <f ca="1">IF(AND(ER213&lt;&gt;0,EW213&lt;&gt;0,ES213&lt;&gt;0,EX213&lt;&gt;0),$AM213-FB213-FC213-FD213-FH213,)</f>
        <v>-32.112007673958942</v>
      </c>
      <c r="FF213" s="15">
        <f ca="1">IF(OR(ER213=0,EW213=0,ES213=0,EX213=0),$AM213-FB213-FC213-FD213-FH213,)</f>
        <v>0</v>
      </c>
      <c r="FG213" s="15">
        <f ca="1">SUM(FB213:FF213)</f>
        <v>-4530.0951411631031</v>
      </c>
      <c r="FH213" s="15">
        <f ca="1">IF($V213&lt;&gt;0,IF($V213&gt;0,$W213/$V213,-$W213/$V213))*$AH213</f>
        <v>11713.365141163094</v>
      </c>
      <c r="FI213" s="15">
        <f ca="1">SUM(FG213:FH213)</f>
        <v>7183.2699999999913</v>
      </c>
      <c r="FJ213" s="20"/>
      <c r="FK213" s="85">
        <f ca="1">BL213+CK213+DJ213+EI213+FH213</f>
        <v>46494.134830607138</v>
      </c>
      <c r="FL213" s="21"/>
      <c r="FM213" s="22"/>
      <c r="FN213" s="104">
        <f ca="1">_xll.DBRW($B$3,$R$37,$R$38,$R$40,$R$41,$R$42,$Q213,FN$2,FN$4,FN$3)</f>
        <v>-20302.869999999908</v>
      </c>
      <c r="FO213" s="105">
        <f ca="1">IF(U213&lt;&gt;0,FN213/U213,0)</f>
        <v>-2.9483566389762045E-2</v>
      </c>
      <c r="FP213" s="104">
        <f ca="1">_xll.DBRW($B$3,$R$37,$R$38,$R$40,$R$41,$R$42,$Q213,FP$2,FP$4,FP$3)</f>
        <v>21215.780000000006</v>
      </c>
      <c r="FQ213" s="105">
        <f ca="1">IF(V213&lt;&gt;0,FP213/V213,0)</f>
        <v>2.8806621855086673E-2</v>
      </c>
      <c r="FR213" s="86">
        <f ca="1">FN213-FP213</f>
        <v>-41518.649999999914</v>
      </c>
      <c r="FS213" s="103">
        <f ca="1">(FO213-FQ213)*100</f>
        <v>-5.829018824484872</v>
      </c>
      <c r="FT213" s="23"/>
      <c r="FV213" s="37"/>
      <c r="FW213" s="37"/>
      <c r="FX213" s="37"/>
      <c r="FY213" s="37"/>
      <c r="FZ213" s="37"/>
      <c r="GA213" s="37"/>
      <c r="GB213" s="37"/>
      <c r="GC213" s="37"/>
      <c r="GD213" s="37"/>
      <c r="GE213" s="37"/>
      <c r="GF213" s="37"/>
      <c r="GG213" s="37"/>
      <c r="GH213" s="37"/>
    </row>
    <row r="214" spans="1:190" ht="15" hidden="1" customHeight="1" x14ac:dyDescent="0.25">
      <c r="A214">
        <f ca="1">IF(ROW()=ROW($A$60),0,1)</f>
        <v>1</v>
      </c>
      <c r="D214" s="30"/>
      <c r="E214" s="30"/>
      <c r="F214" s="30">
        <f ca="1">IF(A214&lt;&gt;0,IF((AO214+BN214+CM214+DL214+EK214)&lt;&gt;0,ROUND((1-(AO214+BN214+CM214+DL214+EK214))-FO214,5),"VERIF. ELIGIBILITE PMM"),"CHECK "&amp;D199)</f>
        <v>0</v>
      </c>
      <c r="G214" s="30"/>
      <c r="H214" s="30"/>
      <c r="I214" s="30"/>
      <c r="J214" s="30">
        <f ca="1">IF(A214&lt;&gt;0,IF((AP214+BO214+CN214+DM214+EL214)&lt;&gt;0,ROUND((1-(AP214+BO214+CN214+DM214+EL214))-FQ214,5),"VERIF. ELIGIBILITE PMM"),"CHECK "&amp;D200)</f>
        <v>0</v>
      </c>
      <c r="K214" s="30">
        <f ca="1">IF(A214&lt;&gt;0,ROUND(W214+AR214+BQ214+CP214+DO214+EN214+FK214-FR214,5),"CHECK ")</f>
        <v>0</v>
      </c>
      <c r="L214" s="4"/>
      <c r="M214" s="9"/>
      <c r="N214" s="10"/>
      <c r="O214" s="9"/>
      <c r="P214" s="11"/>
      <c r="Q214" s="130" t="s">
        <v>170</v>
      </c>
      <c r="R214" s="130"/>
      <c r="S214" s="12"/>
      <c r="T214" s="13"/>
      <c r="U214" s="84">
        <f ca="1">_xll.DBRW($B$3,$R$37,$R$38,$R$40,$R$41,$R$42,$Q214,U$2,U$4,U$3)</f>
        <v>11011211.83</v>
      </c>
      <c r="V214" s="84">
        <f ca="1">_xll.DBRW($B$3,$R$37,$R$38,$R$40,$R$41,$R$42,$Q214,V$2,V$4,V$3)</f>
        <v>11058482.000000004</v>
      </c>
      <c r="W214" s="85">
        <f ca="1">U214-V214</f>
        <v>-47270.170000003651</v>
      </c>
      <c r="X214" s="106">
        <f ca="1">IF(V214&lt;&gt;0,W214/V214,0)</f>
        <v>-4.274562277173633E-3</v>
      </c>
      <c r="Y214" s="15">
        <f ca="1">_xll.DBRW($B$3,$R$37,$R$38,$R$40,$R$41,$R$42,$Q214,Y$2,Y$4,Y$3)</f>
        <v>-4325146.8599999994</v>
      </c>
      <c r="Z214" s="15">
        <f ca="1">_xll.DBRW($B$3,$R$37,$R$38,$R$40,$R$41,$R$42,$Q214,Z$2,Z$4,Z$3)</f>
        <v>-1343751.4500000007</v>
      </c>
      <c r="AA214" s="15">
        <f ca="1">_xll.DBRW($B$3,$R$37,$R$38,$R$40,$R$41,$R$42,$Q214,AA$2,AA$4,AA$3)</f>
        <v>-1170385.8699999999</v>
      </c>
      <c r="AB214" s="15">
        <f ca="1">_xll.DBRW($B$3,$R$37,$R$38,$R$40,$R$41,$R$42,$Q214,AB$2,AB$4,AB$3)</f>
        <v>-1340077.49</v>
      </c>
      <c r="AC214" s="15">
        <f ca="1">_xll.DBRW($B$3,$R$37,$R$38,$R$40,$R$41,$R$42,$Q214,AC$2,AC$4,AC$3)</f>
        <v>-1642903.7200000011</v>
      </c>
      <c r="AD214" s="15">
        <f ca="1">_xll.DBRW($B$3,$R$37,$R$38,$R$40,$R$41,$R$42,$Q214,AD$2,AD$4,AD$3)</f>
        <v>-4259725</v>
      </c>
      <c r="AE214" s="15">
        <f ca="1">_xll.DBRW($B$3,$R$37,$R$38,$R$40,$R$41,$R$42,$Q214,AE$2,AE$4,AE$3)</f>
        <v>-1256915</v>
      </c>
      <c r="AF214" s="15">
        <f ca="1">_xll.DBRW($B$3,$R$37,$R$38,$R$40,$R$41,$R$42,$Q214,AF$2,AF$4,AF$3)</f>
        <v>-1237167.1106400001</v>
      </c>
      <c r="AG214" s="15">
        <f ca="1">_xll.DBRW($B$3,$R$37,$R$38,$R$40,$R$41,$R$42,$Q214,AG$2,AG$4,AG$3)</f>
        <v>-1400508.7</v>
      </c>
      <c r="AH214" s="15">
        <f ca="1">_xll.DBRW($B$3,$R$37,$R$38,$R$40,$R$41,$R$42,$Q214,AH$2,AH$4,AH$3)</f>
        <v>-1670644</v>
      </c>
      <c r="AI214" s="15">
        <f ca="1">Y214-AD214</f>
        <v>-65421.859999999404</v>
      </c>
      <c r="AJ214" s="15">
        <f ca="1">Z214-AE214</f>
        <v>-86836.450000000652</v>
      </c>
      <c r="AK214" s="15">
        <f ca="1">AA214-AF214</f>
        <v>66781.240640000207</v>
      </c>
      <c r="AL214" s="15">
        <f ca="1">AB214-AG214</f>
        <v>60431.209999999963</v>
      </c>
      <c r="AM214" s="15">
        <f ca="1">AC214-AH214</f>
        <v>27740.279999998864</v>
      </c>
      <c r="AN214" s="20"/>
      <c r="AO214" s="16">
        <f ca="1">_xll.DBRW($B$3,$R$37,$R$38,$R$40,$R$41,$R$42,$Q214,AO$2,AO$4,AO$3)</f>
        <v>0.39279481012400075</v>
      </c>
      <c r="AP214" s="16">
        <f ca="1">_xll.DBRW($B$3,$R$37,$R$38,$R$40,$R$41,$R$42,$Q214,AP$2,AP$4,AP$3)</f>
        <v>0.38519979505324498</v>
      </c>
      <c r="AQ214" s="17">
        <f ca="1">-(AO214-AP214)*100</f>
        <v>-0.75950150707557729</v>
      </c>
      <c r="AR214" s="14">
        <f ca="1">$Y214-$AD214-BL214</f>
        <v>-83630.319796132855</v>
      </c>
      <c r="AS214" s="18">
        <f ca="1">_xll.DBRW($B$3,$R$37,$R$38,$R$40,$R$41,$R$42,$Q214,AS$2,AS$4,AS$3)</f>
        <v>26.821787829436339</v>
      </c>
      <c r="AT214" s="19">
        <f ca="1">_xll.DBRW($B$3,$R$37,$R$38,$R$40,$R$41,$R$42,$Q214,AT$2,AT$4,AT$3)</f>
        <v>5.1392024161466543E-2</v>
      </c>
      <c r="AU214" s="18">
        <f ca="1">_xll.DBRW($B$3,$R$37,$R$38,$R$40,$R$41,$R$42,$Q214,AU$2,AU$4,AU$3)</f>
        <v>3.5092774462803327</v>
      </c>
      <c r="AV214" s="15">
        <f ca="1">_xll.DBRW($B$3,$R$37,$R$38,$R$40,$R$41,$R$42,$Q214,AV$2,AV$4,AV$3)</f>
        <v>161254.98000000001</v>
      </c>
      <c r="AW214" s="15">
        <f ca="1">_xll.DBRW($B$3,$R$37,$R$38,$R$40,$R$41,$R$42,$Q214,AW$2,AW$4,AW$3)</f>
        <v>3137743.31</v>
      </c>
      <c r="AX214" s="18">
        <f ca="1">_xll.DBRW($B$3,$R$37,$R$38,$R$40,$R$41,$R$42,$Q214,AX$2,AX$4,AX$3)</f>
        <v>21.85740967842904</v>
      </c>
      <c r="AY214" s="19">
        <f ca="1">_xll.DBRW($B$3,$R$37,$R$38,$R$40,$R$41,$R$42,$Q214,AY$2,AY$4,AY$3)</f>
        <v>5.0174812572087661E-2</v>
      </c>
      <c r="AZ214" s="18">
        <f ca="1">_xll.DBRW($B$3,$R$37,$R$38,$R$40,$R$41,$R$42,$Q214,AZ$2,AZ$4,AZ$3)</f>
        <v>2.8470716963255902</v>
      </c>
      <c r="BA214" s="15">
        <f ca="1">_xll.DBRW($B$3,$R$37,$R$38,$R$40,$R$41,$R$42,$Q214,BA$2,BA$4,BA$3)</f>
        <v>194887</v>
      </c>
      <c r="BB214" s="15">
        <f ca="1">_xll.DBRW($B$3,$R$37,$R$38,$R$40,$R$41,$R$42,$Q214,BB$2,BB$4,BB$3)</f>
        <v>3884160</v>
      </c>
      <c r="BC214" s="18">
        <f ca="1">AS214-AX214</f>
        <v>4.9643781510072991</v>
      </c>
      <c r="BD214" s="18">
        <f ca="1">AT214-AY214</f>
        <v>1.2172115893788818E-3</v>
      </c>
      <c r="BE214" s="18">
        <f ca="1">AU214-AZ214</f>
        <v>0.66220574995474246</v>
      </c>
      <c r="BF214" s="15">
        <f ca="1">IF(AND(AV214&lt;&gt;0,BA214&lt;&gt;0),-1*BC214*AV214,0)</f>
        <v>-800530.69945311907</v>
      </c>
      <c r="BG214" s="15">
        <f ca="1">IF(AND(AV214&lt;&gt;0,BA214&lt;&gt;0,AW214&lt;&gt;0,BB214&lt;&gt;0),BD214/AY214*$Y214,)</f>
        <v>-104925.53163390183</v>
      </c>
      <c r="BH214" s="15">
        <f ca="1">IF(AND(AW214&lt;&gt;0,BB214&lt;&gt;0),BE214*AO214*AW214,)</f>
        <v>816161.49305223743</v>
      </c>
      <c r="BI214" s="15">
        <f ca="1">IF(AND(AV214&lt;&gt;0,BA214&lt;&gt;0,AW214&lt;&gt;0,BB214&lt;&gt;0),$AI214-BF214-BG214-BH214-BL214,)</f>
        <v>5664.4182386506545</v>
      </c>
      <c r="BJ214" s="15">
        <f ca="1">IF(OR(AV214=0,BA214=0,AW214=0,BB214=0),$AI214-BF214-BG214-BH214-BL214,)</f>
        <v>0</v>
      </c>
      <c r="BK214" s="15">
        <f ca="1">SUM(BF214:BJ214)</f>
        <v>-83630.319796132855</v>
      </c>
      <c r="BL214" s="15">
        <f ca="1">IF($V214&lt;&gt;0,IF($V214&gt;0,$W214/$V214,-$W214/$V214))*$AD214</f>
        <v>18208.459796133455</v>
      </c>
      <c r="BM214" s="15">
        <f ca="1">SUM(BK214:BL214)</f>
        <v>-65421.859999999404</v>
      </c>
      <c r="BN214" s="16">
        <f ca="1">_xll.DBRW($B$3,$R$37,$R$38,$R$40,$R$41,$R$42,$Q214,BN$2,BN$4,BN$3)</f>
        <v>0.12203483783128713</v>
      </c>
      <c r="BO214" s="16">
        <f ca="1">_xll.DBRW($B$3,$R$37,$R$38,$R$40,$R$41,$R$42,$Q214,BO$2,BO$4,BO$3)</f>
        <v>0.11366071762833267</v>
      </c>
      <c r="BP214" s="17">
        <f ca="1">-(BN214-BO214)*100</f>
        <v>-0.83741202029544581</v>
      </c>
      <c r="BQ214" s="14">
        <f ca="1">$Z214-$AE214-CK214</f>
        <v>-92209.211444614353</v>
      </c>
      <c r="BR214" s="15">
        <f ca="1">_xll.DBRW($B$3,$R$37,$R$38,$R$40,$R$41,$R$42,$Q214,BR$2,BR$4,BR$3)</f>
        <v>0.4282541040618138</v>
      </c>
      <c r="BS214" s="15">
        <f ca="1">_xll.DBRW($B$3,$R$37,$R$38,$R$40,$R$41,$R$42,$Q214,BS$2,BS$4,BS$3)</f>
        <v>1</v>
      </c>
      <c r="BT214" s="15">
        <f ca="1">_xll.DBRW($B$3,$R$37,$R$38,$R$40,$R$41,$R$42,$Q214,BT$2,BT$4,BT$3)</f>
        <v>3.5092774462803327</v>
      </c>
      <c r="BU214" s="15">
        <f ca="1">_xll.DBRW($B$3,$R$37,$R$38,$R$40,$R$41,$R$42,$Q214,BU$2,BU$4,BU$3)</f>
        <v>3137743.31</v>
      </c>
      <c r="BV214" s="15">
        <f ca="1">_xll.DBRW($B$3,$R$37,$R$38,$R$40,$R$41,$R$42,$Q214,BV$2,BV$4,BV$3)</f>
        <v>3137743.31</v>
      </c>
      <c r="BW214" s="15">
        <f ca="1">_xll.DBRW($B$3,$R$37,$R$38,$R$40,$R$41,$R$42,$Q214,BW$2,BW$4,BW$3)</f>
        <v>0.32360021214368101</v>
      </c>
      <c r="BX214" s="15">
        <f ca="1">_xll.DBRW($B$3,$R$37,$R$38,$R$40,$R$41,$R$42,$Q214,BX$2,BX$4,BX$3)</f>
        <v>1</v>
      </c>
      <c r="BY214" s="15">
        <f ca="1">_xll.DBRW($B$3,$R$37,$R$38,$R$40,$R$41,$R$42,$Q214,BY$2,BY$4,BY$3)</f>
        <v>2.8470716963255902</v>
      </c>
      <c r="BZ214" s="15">
        <f ca="1">_xll.DBRW($B$3,$R$37,$R$38,$R$40,$R$41,$R$42,$Q214,BZ$2,BZ$4,BZ$3)</f>
        <v>3884160</v>
      </c>
      <c r="CA214" s="15">
        <f ca="1">_xll.DBRW($B$3,$R$37,$R$38,$R$40,$R$41,$R$42,$Q214,CA$2,CA$4,CA$3)</f>
        <v>3884160</v>
      </c>
      <c r="CB214" s="15">
        <f ca="1">BR214-BW214</f>
        <v>0.10465389191813279</v>
      </c>
      <c r="CC214" s="15">
        <f ca="1">BS214-BX214</f>
        <v>0</v>
      </c>
      <c r="CD214" s="15">
        <f ca="1">BT214-BY214</f>
        <v>0.66220574995474246</v>
      </c>
      <c r="CE214" s="15">
        <f ca="1">IF(AND(BU214&lt;&gt;0,BZ214&lt;&gt;0),-1*CB214*BU214,0)</f>
        <v>-328377.04923158424</v>
      </c>
      <c r="CF214" s="15">
        <f ca="1">IF(AND(BU214&lt;&gt;0,BZ214&lt;&gt;0,BV214&lt;&gt;0,CA214&lt;&gt;0),CC214/BX214*$Z214,)</f>
        <v>0</v>
      </c>
      <c r="CG214" s="15">
        <f ca="1">IF(AND(BV214&lt;&gt;0,CA214&lt;&gt;0),CD214*BN214*BV214,)</f>
        <v>253567.84988408675</v>
      </c>
      <c r="CH214" s="15">
        <f ca="1">IF(AND(BU214&lt;&gt;0,BZ214&lt;&gt;0,BV214&lt;&gt;0,CA214&lt;&gt;0),$AJ214-CE214-CF214-CG214-CK214,)</f>
        <v>-17400.012097116862</v>
      </c>
      <c r="CI214" s="15">
        <f ca="1">IF(OR(BU214=0,BZ214=0,BV214=0,CA214=0),$AJ214-CE214-CF214-CG214-CK214,)</f>
        <v>0</v>
      </c>
      <c r="CJ214" s="15">
        <f ca="1">SUM(CE214:CI214)</f>
        <v>-92209.211444614353</v>
      </c>
      <c r="CK214" s="15">
        <f ca="1">IF($V214&lt;&gt;0,IF($V214&gt;0,$W214/$V214,-$W214/$V214))*$AE214</f>
        <v>5372.7614446136968</v>
      </c>
      <c r="CL214" s="15">
        <f ca="1">SUM(CJ214:CK214)</f>
        <v>-86836.450000000652</v>
      </c>
      <c r="CM214" s="16">
        <f ca="1">_xll.DBRW($B$3,$R$37,$R$38,$R$40,$R$41,$R$42,$Q214,CM$2,CM$4,CM$3)</f>
        <v>0.10629037821353039</v>
      </c>
      <c r="CN214" s="16">
        <f ca="1">_xll.DBRW($B$3,$R$37,$R$38,$R$40,$R$41,$R$42,$Q214,CN$2,CN$4,CN$3)</f>
        <v>0.11187494907890611</v>
      </c>
      <c r="CO214" s="17">
        <f ca="1">-(CM214-CN214)*100</f>
        <v>0.55845708653757131</v>
      </c>
      <c r="CP214" s="14">
        <f ca="1">$AA214-$AF214-DJ214</f>
        <v>61492.892778298563</v>
      </c>
      <c r="CQ214" s="15">
        <f ca="1">_xll.DBRW($B$3,$R$37,$R$38,$R$40,$R$41,$R$42,$Q214,CQ$2,CQ$4,CQ$3)</f>
        <v>1.0995654540773496</v>
      </c>
      <c r="CR214" s="15">
        <f ca="1">_xll.DBRW($B$3,$R$37,$R$38,$R$40,$R$41,$R$42,$Q214,CR$2,CR$4,CR$3)</f>
        <v>0.33922712435007946</v>
      </c>
      <c r="CS214" s="15">
        <f ca="1">_xll.DBRW($B$3,$R$37,$R$38,$R$40,$R$41,$R$42,$Q214,CS$2,CS$4,CS$3)</f>
        <v>3.5092774462803327</v>
      </c>
      <c r="CT214" s="15">
        <f ca="1">_xll.DBRW($B$3,$R$37,$R$38,$R$40,$R$41,$R$42,$Q214,CT$2,CT$4,CT$3)</f>
        <v>1064407.6399999999</v>
      </c>
      <c r="CU214" s="15">
        <f ca="1">_xll.DBRW($B$3,$R$37,$R$38,$R$40,$R$41,$R$42,$Q214,CU$2,CU$4,CU$3)</f>
        <v>3137743.31</v>
      </c>
      <c r="CV214" s="15">
        <f ca="1">_xll.DBRW($B$3,$R$37,$R$38,$R$40,$R$41,$R$42,$Q214,CV$2,CV$4,CV$3)</f>
        <v>0.9652000031830914</v>
      </c>
      <c r="CW214" s="15">
        <f ca="1">_xll.DBRW($B$3,$R$37,$R$38,$R$40,$R$41,$R$42,$Q214,CW$2,CW$4,CW$3)</f>
        <v>0.33</v>
      </c>
      <c r="CX214" s="15">
        <f ca="1">_xll.DBRW($B$3,$R$37,$R$38,$R$40,$R$41,$R$42,$Q214,CX$2,CX$4,CX$3)</f>
        <v>2.8470716963255902</v>
      </c>
      <c r="CY214" s="15">
        <f ca="1">_xll.DBRW($B$3,$R$37,$R$38,$R$40,$R$41,$R$42,$Q214,CY$2,CY$4,CY$3)</f>
        <v>1281772.8</v>
      </c>
      <c r="CZ214" s="15">
        <f ca="1">_xll.DBRW($B$3,$R$37,$R$38,$R$40,$R$41,$R$42,$Q214,CZ$2,CZ$4,CZ$3)</f>
        <v>3884160</v>
      </c>
      <c r="DA214" s="15">
        <f ca="1">CQ214-CV214</f>
        <v>0.13436545089425822</v>
      </c>
      <c r="DB214" s="15">
        <f ca="1">CR214-CW214</f>
        <v>9.2271243500794409E-3</v>
      </c>
      <c r="DC214" s="15">
        <f ca="1">CS214-CX214</f>
        <v>0.66220574995474246</v>
      </c>
      <c r="DD214" s="15">
        <f ca="1">IF(AND(CT214&lt;&gt;0,CY214&lt;&gt;0),-1*DA214*CT214,0)</f>
        <v>-143019.61248389326</v>
      </c>
      <c r="DE214" s="15">
        <f ca="1">IF(AND(CT214&lt;&gt;0,CY214&lt;&gt;0,CU214&lt;&gt;0,CZ214&lt;&gt;0),DB214/CW214*$AA214,)</f>
        <v>-32725.139272926997</v>
      </c>
      <c r="DF214" s="15">
        <f ca="1">IF(AND(CU214&lt;&gt;0,CZ214&lt;&gt;0),DC214*CM214*CU214,)</f>
        <v>220853.51319294667</v>
      </c>
      <c r="DG214" s="15">
        <f ca="1">IF(AND(CT214&lt;&gt;0,CY214&lt;&gt;0,CU214&lt;&gt;0,CZ214&lt;&gt;0),$AK214-DD214-DE214-DF214-DJ214,)</f>
        <v>16384.131342172135</v>
      </c>
      <c r="DH214" s="15">
        <f ca="1">IF(OR(CT214=0,CY214=0,CU214=0,CZ214=0),$AK214-DD214-DE214-DF214-DJ214,)</f>
        <v>0</v>
      </c>
      <c r="DI214" s="15">
        <f ca="1">SUM(DD214:DH214)</f>
        <v>61492.892778298563</v>
      </c>
      <c r="DJ214" s="15">
        <f ca="1">IF($V214&lt;&gt;0,IF($V214&gt;0,$W214/$V214,-$W214/$V214))*$AF214</f>
        <v>5288.3478617016426</v>
      </c>
      <c r="DK214" s="15">
        <f ca="1">SUM(DI214:DJ214)</f>
        <v>66781.240640000207</v>
      </c>
      <c r="DL214" s="16">
        <f ca="1">_xll.DBRW($B$3,$R$37,$R$38,$R$40,$R$41,$R$42,$Q214,DL$2,DL$4,DL$3)</f>
        <v>0.12170118154924281</v>
      </c>
      <c r="DM214" s="16">
        <f ca="1">_xll.DBRW($B$3,$R$37,$R$38,$R$40,$R$41,$R$42,$Q214,DM$2,DM$4,DM$3)</f>
        <v>0.12664565534401553</v>
      </c>
      <c r="DN214" s="17">
        <f ca="1">-(DL214-DM214)*100</f>
        <v>0.49444737947727246</v>
      </c>
      <c r="DO214" s="14">
        <f ca="1">$AB214-$AG214-EI214</f>
        <v>54444.648342126478</v>
      </c>
      <c r="DP214" s="15">
        <f ca="1">_xll.DBRW($B$3,$R$37,$R$38,$R$40,$R$41,$R$42,$Q214,DP$2,DP$4,DP$3)</f>
        <v>0.63693800974760151</v>
      </c>
      <c r="DQ214" s="15">
        <f ca="1">_xll.DBRW($B$3,$R$37,$R$38,$R$40,$R$41,$R$42,$Q214,DQ$2,DQ$4,DQ$3)</f>
        <v>0.67052555360240729</v>
      </c>
      <c r="DR214" s="15">
        <f ca="1">_xll.DBRW($B$3,$R$37,$R$38,$R$40,$R$41,$R$42,$Q214,DR$2,DR$4,DR$3)</f>
        <v>3.5092774462803327</v>
      </c>
      <c r="DS214" s="15">
        <f ca="1">_xll.DBRW($B$3,$R$37,$R$38,$R$40,$R$41,$R$42,$Q214,DS$2,DS$4,DS$3)</f>
        <v>2103937.0699999998</v>
      </c>
      <c r="DT214" s="15">
        <f ca="1">_xll.DBRW($B$3,$R$37,$R$38,$R$40,$R$41,$R$42,$Q214,DT$2,DT$4,DT$3)</f>
        <v>3137743.31</v>
      </c>
      <c r="DU214" s="15">
        <f ca="1">_xll.DBRW($B$3,$R$37,$R$38,$R$40,$R$41,$R$42,$Q214,DU$2,DU$4,DU$3)</f>
        <v>0.52257787313432835</v>
      </c>
      <c r="DV214" s="15">
        <f ca="1">_xll.DBRW($B$3,$R$37,$R$38,$R$40,$R$41,$R$42,$Q214,DV$2,DV$4,DV$3)</f>
        <v>0.68998187510298237</v>
      </c>
      <c r="DW214" s="15">
        <f ca="1">_xll.DBRW($B$3,$R$37,$R$38,$R$40,$R$41,$R$42,$Q214,DW$2,DW$4,DW$3)</f>
        <v>2.8470716963255902</v>
      </c>
      <c r="DX214" s="15">
        <f ca="1">_xll.DBRW($B$3,$R$37,$R$38,$R$40,$R$41,$R$42,$Q214,DX$2,DX$4,DX$3)</f>
        <v>2680000</v>
      </c>
      <c r="DY214" s="15">
        <f ca="1">_xll.DBRW($B$3,$R$37,$R$38,$R$40,$R$41,$R$42,$Q214,DY$2,DY$4,DY$3)</f>
        <v>3884160</v>
      </c>
      <c r="DZ214" s="15">
        <f ca="1">DP214-DU214</f>
        <v>0.11436013661327316</v>
      </c>
      <c r="EA214" s="15">
        <f ca="1">DQ214-DV214</f>
        <v>-1.945632150057508E-2</v>
      </c>
      <c r="EB214" s="15">
        <f ca="1">DR214-DW214</f>
        <v>0.66220574995474246</v>
      </c>
      <c r="EC214" s="15">
        <f ca="1">IF(AND(DS214&lt;&gt;0,DX214&lt;&gt;0),-1*DZ214*DS214,0)</f>
        <v>-240606.53075092964</v>
      </c>
      <c r="ED214" s="15">
        <f ca="1">IF(AND(DS214&lt;&gt;0,DX214&lt;&gt;0,DT214&lt;&gt;0,DY214&lt;&gt;0),EA214/DV214*$AB214,)</f>
        <v>37787.917946731861</v>
      </c>
      <c r="EE214" s="15">
        <f ca="1">IF(AND(DT214&lt;&gt;0,DY214&lt;&gt;0),EB214*DL214*DT214,)</f>
        <v>252874.56829710861</v>
      </c>
      <c r="EF214" s="15">
        <f ca="1">IF(AND(DS214&lt;&gt;0,DX214&lt;&gt;0,DT214&lt;&gt;0,DY214&lt;&gt;0),$AL214-EC214-ED214-EE214-EI214,)</f>
        <v>4388.6928492156367</v>
      </c>
      <c r="EG214" s="15">
        <f ca="1">IF(OR(DS214=0,DX214=0,DT214=0,DY214=0),$AL214-EC214-ED214-EE214-EI214,)</f>
        <v>0</v>
      </c>
      <c r="EH214" s="15">
        <f ca="1">SUM(EC214:EG214)</f>
        <v>54444.648342126478</v>
      </c>
      <c r="EI214" s="15">
        <f ca="1">IF($V214&lt;&gt;0,IF($V214&gt;0,$W214/$V214,-$W214/$V214))*$AG214</f>
        <v>5986.5616578734844</v>
      </c>
      <c r="EJ214" s="15">
        <f ca="1">SUM(EH214:EI214)</f>
        <v>60431.209999999963</v>
      </c>
      <c r="EK214" s="16">
        <f ca="1">_xll.DBRW($B$3,$R$37,$R$38,$R$40,$R$41,$R$42,$Q214,EK$2,EK$4,EK$3)</f>
        <v>0.14920280758961663</v>
      </c>
      <c r="EL214" s="16">
        <f ca="1">_xll.DBRW($B$3,$R$37,$R$38,$R$40,$R$41,$R$42,$Q214,EL$2,EL$4,EL$3)</f>
        <v>0.15107353794128339</v>
      </c>
      <c r="EM214" s="17">
        <f ca="1">-(EK214-EL214)*100</f>
        <v>0.18707303516667662</v>
      </c>
      <c r="EN214" s="14">
        <f ca="1">$AC214-$AH214-FH214</f>
        <v>20599.008179012395</v>
      </c>
      <c r="EO214" s="15">
        <f ca="1">_xll.DBRW($B$3,$R$37,$R$38,$R$40,$R$41,$R$42,$Q214,EO$2,EO$4,EO$3)</f>
        <v>0.52359404759594574</v>
      </c>
      <c r="EP214" s="15">
        <f ca="1">_xll.DBRW($B$3,$R$37,$R$38,$R$40,$R$41,$R$42,$Q214,EP$2,EP$4,EP$3)</f>
        <v>1</v>
      </c>
      <c r="EQ214" s="15">
        <f ca="1">_xll.DBRW($B$3,$R$37,$R$38,$R$40,$R$41,$R$42,$Q214,EQ$2,EQ$4,EQ$3)</f>
        <v>3.5092774462803327</v>
      </c>
      <c r="ER214" s="15">
        <f ca="1">_xll.DBRW($B$3,$R$37,$R$38,$R$40,$R$41,$R$42,$Q214,ER$2,ER$4,ER$3)</f>
        <v>3137743.31</v>
      </c>
      <c r="ES214" s="15">
        <f ca="1">_xll.DBRW($B$3,$R$37,$R$38,$R$40,$R$41,$R$42,$Q214,ES$2,ES$4,ES$3)</f>
        <v>3137743.31</v>
      </c>
      <c r="ET214" s="15">
        <f ca="1">_xll.DBRW($B$3,$R$37,$R$38,$R$40,$R$41,$R$42,$Q214,ET$2,ET$4,ET$3)</f>
        <v>0.43011719393639808</v>
      </c>
      <c r="EU214" s="15">
        <f ca="1">_xll.DBRW($B$3,$R$37,$R$38,$R$40,$R$41,$R$42,$Q214,EU$2,EU$4,EU$3)</f>
        <v>1</v>
      </c>
      <c r="EV214" s="15">
        <f ca="1">_xll.DBRW($B$3,$R$37,$R$38,$R$40,$R$41,$R$42,$Q214,EV$2,EV$4,EV$3)</f>
        <v>2.8470716963255902</v>
      </c>
      <c r="EW214" s="15">
        <f ca="1">_xll.DBRW($B$3,$R$37,$R$38,$R$40,$R$41,$R$42,$Q214,EW$2,EW$4,EW$3)</f>
        <v>3884160</v>
      </c>
      <c r="EX214" s="15">
        <f ca="1">_xll.DBRW($B$3,$R$37,$R$38,$R$40,$R$41,$R$42,$Q214,EX$2,EX$4,EX$3)</f>
        <v>3884160</v>
      </c>
      <c r="EY214" s="15">
        <f ca="1">EO214-ET214</f>
        <v>9.3476853659547665E-2</v>
      </c>
      <c r="EZ214" s="15">
        <f ca="1">EP214-EU214</f>
        <v>0</v>
      </c>
      <c r="FA214" s="15">
        <f ca="1">EQ214-EV214</f>
        <v>0.66220574995474246</v>
      </c>
      <c r="FB214" s="15">
        <f ca="1">IF(AND(ER214&lt;&gt;0,EW214&lt;&gt;0),-1*EY214*ER214,0)</f>
        <v>-293306.37221009471</v>
      </c>
      <c r="FC214" s="15">
        <f ca="1">IF(AND(ER214&lt;&gt;0,EW214&lt;&gt;0,ES214&lt;&gt;0,EX214&lt;&gt;0),EZ214/EU214*$AC214,)</f>
        <v>0</v>
      </c>
      <c r="FD214" s="15">
        <f ca="1">IF(AND(ES214&lt;&gt;0,EX214&lt;&gt;0),FA214*EK214*ES214,)</f>
        <v>310018.31763379136</v>
      </c>
      <c r="FE214" s="15">
        <f ca="1">IF(AND(ER214&lt;&gt;0,EW214&lt;&gt;0,ES214&lt;&gt;0,EX214&lt;&gt;0),$AM214-FB214-FC214-FD214-FH214,)</f>
        <v>3887.062755315741</v>
      </c>
      <c r="FF214" s="15">
        <f ca="1">IF(OR(ER214=0,EW214=0,ES214=0,EX214=0),$AM214-FB214-FC214-FD214-FH214,)</f>
        <v>0</v>
      </c>
      <c r="FG214" s="15">
        <f ca="1">SUM(FB214:FF214)</f>
        <v>20599.008179012395</v>
      </c>
      <c r="FH214" s="15">
        <f ca="1">IF($V214&lt;&gt;0,IF($V214&gt;0,$W214/$V214,-$W214/$V214))*$AH214</f>
        <v>7141.271820986467</v>
      </c>
      <c r="FI214" s="15">
        <f ca="1">SUM(FG214:FH214)</f>
        <v>27740.279999998864</v>
      </c>
      <c r="FJ214" s="20"/>
      <c r="FK214" s="85">
        <f ca="1">BL214+CK214+DJ214+EI214+FH214</f>
        <v>41997.40258130875</v>
      </c>
      <c r="FL214" s="21"/>
      <c r="FM214" s="22"/>
      <c r="FN214" s="104">
        <f ca="1">_xll.DBRW($B$3,$R$37,$R$38,$R$40,$R$41,$R$42,$Q214,FN$2,FN$4,FN$3)</f>
        <v>1188946.4400000002</v>
      </c>
      <c r="FO214" s="105">
        <f ca="1">IF(U214&lt;&gt;0,FN214/U214,0)</f>
        <v>0.10797598469232247</v>
      </c>
      <c r="FP214" s="104">
        <f ca="1">_xll.DBRW($B$3,$R$37,$R$38,$R$40,$R$41,$R$42,$Q214,FP$2,FP$4,FP$3)</f>
        <v>1233522.189360003</v>
      </c>
      <c r="FQ214" s="105">
        <f ca="1">IF(V214&lt;&gt;0,FP214/V214,0)</f>
        <v>0.11154534495421728</v>
      </c>
      <c r="FR214" s="86">
        <f ca="1">FN214-FP214</f>
        <v>-44575.74936000281</v>
      </c>
      <c r="FS214" s="103">
        <f ca="1">(FO214-FQ214)*100</f>
        <v>-0.3569360261894805</v>
      </c>
      <c r="FT214" s="23"/>
      <c r="FV214" s="37"/>
      <c r="FW214" s="37"/>
      <c r="FX214" s="37"/>
      <c r="FY214" s="37"/>
      <c r="FZ214" s="37"/>
      <c r="GA214" s="37"/>
      <c r="GB214" s="37"/>
      <c r="GC214" s="37"/>
      <c r="GD214" s="37"/>
      <c r="GE214" s="37"/>
      <c r="GF214" s="37"/>
      <c r="GG214" s="37"/>
      <c r="GH214" s="37"/>
    </row>
    <row r="215" spans="1:190" ht="15" hidden="1" customHeight="1" x14ac:dyDescent="0.25">
      <c r="A215">
        <f ca="1">IF(ROW()=ROW($A$60),0,1)</f>
        <v>1</v>
      </c>
      <c r="D215" s="30"/>
      <c r="E215" s="30"/>
      <c r="F215" s="30">
        <f ca="1">IF(A215&lt;&gt;0,IF((AO215+BN215+CM215+DL215+EK215)&lt;&gt;0,ROUND((1-(AO215+BN215+CM215+DL215+EK215))-FO215,5),"VERIF. ELIGIBILITE PMM"),"CHECK "&amp;D200)</f>
        <v>0</v>
      </c>
      <c r="G215" s="30"/>
      <c r="H215" s="30"/>
      <c r="I215" s="30"/>
      <c r="J215" s="30">
        <f ca="1">IF(A215&lt;&gt;0,IF((AP215+BO215+CN215+DM215+EL215)&lt;&gt;0,ROUND((1-(AP215+BO215+CN215+DM215+EL215))-FQ215,5),"VERIF. ELIGIBILITE PMM"),"CHECK "&amp;D201)</f>
        <v>0</v>
      </c>
      <c r="K215" s="30">
        <f ca="1">IF(A215&lt;&gt;0,ROUND(W215+AR215+BQ215+CP215+DO215+EN215+FK215-FR215,5),"CHECK ")</f>
        <v>0</v>
      </c>
      <c r="L215" s="4"/>
      <c r="M215" s="9"/>
      <c r="N215" s="10"/>
      <c r="O215" s="9"/>
      <c r="P215" s="11"/>
      <c r="Q215" s="130" t="s">
        <v>521</v>
      </c>
      <c r="R215" s="130"/>
      <c r="S215" s="12"/>
      <c r="T215" s="13"/>
      <c r="U215" s="84">
        <f ca="1">_xll.DBRW($B$3,$R$37,$R$38,$R$40,$R$41,$R$42,$Q215,U$2,U$4,U$3)</f>
        <v>1541931.3999999997</v>
      </c>
      <c r="V215" s="84">
        <f ca="1">_xll.DBRW($B$3,$R$37,$R$38,$R$40,$R$41,$R$42,$Q215,V$2,V$4,V$3)</f>
        <v>1583130.49</v>
      </c>
      <c r="W215" s="85">
        <f ca="1">U215-V215</f>
        <v>-41199.090000000317</v>
      </c>
      <c r="X215" s="106">
        <f ca="1">IF(V215&lt;&gt;0,W215/V215,0)</f>
        <v>-2.6023811846362908E-2</v>
      </c>
      <c r="Y215" s="15">
        <f ca="1">_xll.DBRW($B$3,$R$37,$R$38,$R$40,$R$41,$R$42,$Q215,Y$2,Y$4,Y$3)</f>
        <v>-789374.50000000012</v>
      </c>
      <c r="Z215" s="15">
        <f ca="1">_xll.DBRW($B$3,$R$37,$R$38,$R$40,$R$41,$R$42,$Q215,Z$2,Z$4,Z$3)</f>
        <v>-39942.240000000005</v>
      </c>
      <c r="AA215" s="15">
        <f ca="1">_xll.DBRW($B$3,$R$37,$R$38,$R$40,$R$41,$R$42,$Q215,AA$2,AA$4,AA$3)</f>
        <v>0</v>
      </c>
      <c r="AB215" s="15">
        <f ca="1">_xll.DBRW($B$3,$R$37,$R$38,$R$40,$R$41,$R$42,$Q215,AB$2,AB$4,AB$3)</f>
        <v>-5413.3499999999985</v>
      </c>
      <c r="AC215" s="15">
        <f ca="1">_xll.DBRW($B$3,$R$37,$R$38,$R$40,$R$41,$R$42,$Q215,AC$2,AC$4,AC$3)</f>
        <v>-637680.12000000011</v>
      </c>
      <c r="AD215" s="15">
        <f ca="1">_xll.DBRW($B$3,$R$37,$R$38,$R$40,$R$41,$R$42,$Q215,AD$2,AD$4,AD$3)</f>
        <v>-760099.98</v>
      </c>
      <c r="AE215" s="15">
        <f ca="1">_xll.DBRW($B$3,$R$37,$R$38,$R$40,$R$41,$R$42,$Q215,AE$2,AE$4,AE$3)</f>
        <v>-39993.39</v>
      </c>
      <c r="AF215" s="15">
        <f ca="1">_xll.DBRW($B$3,$R$37,$R$38,$R$40,$R$41,$R$42,$Q215,AF$2,AF$4,AF$3)</f>
        <v>0</v>
      </c>
      <c r="AG215" s="15">
        <f ca="1">_xll.DBRW($B$3,$R$37,$R$38,$R$40,$R$41,$R$42,$Q215,AG$2,AG$4,AG$3)</f>
        <v>-5212.0199999999995</v>
      </c>
      <c r="AH215" s="15">
        <f ca="1">_xll.DBRW($B$3,$R$37,$R$38,$R$40,$R$41,$R$42,$Q215,AH$2,AH$4,AH$3)</f>
        <v>-497315.02999999991</v>
      </c>
      <c r="AI215" s="15">
        <f ca="1">Y215-AD215</f>
        <v>-29274.520000000135</v>
      </c>
      <c r="AJ215" s="15">
        <f ca="1">Z215-AE215</f>
        <v>51.149999999994179</v>
      </c>
      <c r="AK215" s="15">
        <f ca="1">AA215-AF215</f>
        <v>0</v>
      </c>
      <c r="AL215" s="15">
        <f ca="1">AB215-AG215</f>
        <v>-201.32999999999902</v>
      </c>
      <c r="AM215" s="15">
        <f ca="1">AC215-AH215</f>
        <v>-140365.0900000002</v>
      </c>
      <c r="AN215" s="20"/>
      <c r="AO215" s="16">
        <f ca="1">_xll.DBRW($B$3,$R$37,$R$38,$R$40,$R$41,$R$42,$Q215,AO$2,AO$4,AO$3)</f>
        <v>0.5119387931265944</v>
      </c>
      <c r="AP215" s="16">
        <f ca="1">_xll.DBRW($B$3,$R$37,$R$38,$R$40,$R$41,$R$42,$Q215,AP$2,AP$4,AP$3)</f>
        <v>0.48012465479077471</v>
      </c>
      <c r="AQ215" s="17">
        <f ca="1">-(AO215-AP215)*100</f>
        <v>-3.1814138335819697</v>
      </c>
      <c r="AR215" s="14">
        <f ca="1">$Y215-$AD215-BL215</f>
        <v>-49055.218863944348</v>
      </c>
      <c r="AS215" s="18">
        <f ca="1">_xll.DBRW($B$3,$R$37,$R$38,$R$40,$R$41,$R$42,$Q215,AS$2,AS$4,AS$3)</f>
        <v>17.926652324578729</v>
      </c>
      <c r="AT215" s="19">
        <f ca="1">_xll.DBRW($B$3,$R$37,$R$38,$R$40,$R$41,$R$42,$Q215,AT$2,AT$4,AT$3)</f>
        <v>1.1340072613846075</v>
      </c>
      <c r="AU215" s="18">
        <f ca="1">_xll.DBRW($B$3,$R$37,$R$38,$R$40,$R$41,$R$42,$Q215,AU$2,AU$4,AU$3)</f>
        <v>39.70973518969582</v>
      </c>
      <c r="AV215" s="15">
        <f ca="1">_xll.DBRW($B$3,$R$37,$R$38,$R$40,$R$41,$R$42,$Q215,AV$2,AV$4,AV$3)</f>
        <v>44033.57</v>
      </c>
      <c r="AW215" s="15">
        <f ca="1">_xll.DBRW($B$3,$R$37,$R$38,$R$40,$R$41,$R$42,$Q215,AW$2,AW$4,AW$3)</f>
        <v>38830.060000000005</v>
      </c>
      <c r="AX215" s="18">
        <f ca="1">_xll.DBRW($B$3,$R$37,$R$38,$R$40,$R$41,$R$42,$Q215,AX$2,AX$4,AX$3)</f>
        <v>15.919571082635581</v>
      </c>
      <c r="AY215" s="19">
        <f ca="1">_xll.DBRW($B$3,$R$37,$R$38,$R$40,$R$41,$R$42,$Q215,AY$2,AY$4,AY$3)</f>
        <v>1.1408109973715088</v>
      </c>
      <c r="AZ215" s="18">
        <f ca="1">_xll.DBRW($B$3,$R$37,$R$38,$R$40,$R$41,$R$42,$Q215,AZ$2,AZ$4,AZ$3)</f>
        <v>37.826055344777693</v>
      </c>
      <c r="BA215" s="15">
        <f ca="1">_xll.DBRW($B$3,$R$37,$R$38,$R$40,$R$41,$R$42,$Q215,BA$2,BA$4,BA$3)</f>
        <v>47746.26</v>
      </c>
      <c r="BB215" s="15">
        <f ca="1">_xll.DBRW($B$3,$R$37,$R$38,$R$40,$R$41,$R$42,$Q215,BB$2,BB$4,BB$3)</f>
        <v>41852.910000000003</v>
      </c>
      <c r="BC215" s="18">
        <f ca="1">AS215-AX215</f>
        <v>2.0070812419431476</v>
      </c>
      <c r="BD215" s="18">
        <f ca="1">AT215-AY215</f>
        <v>-6.8037359869013159E-3</v>
      </c>
      <c r="BE215" s="18">
        <f ca="1">AU215-AZ215</f>
        <v>1.8836798449181273</v>
      </c>
      <c r="BF215" s="15">
        <f ca="1">IF(AND(AV215&lt;&gt;0,BA215&lt;&gt;0),-1*BC215*AV215,0)</f>
        <v>-88378.952362790529</v>
      </c>
      <c r="BG215" s="15">
        <f ca="1">IF(AND(AV215&lt;&gt;0,BA215&lt;&gt;0,AW215&lt;&gt;0,BB215&lt;&gt;0),BD215/AY215*$Y215,)</f>
        <v>4707.787446971156</v>
      </c>
      <c r="BH215" s="15">
        <f ca="1">IF(AND(AW215&lt;&gt;0,BB215&lt;&gt;0),BE215*AO215*AW215,)</f>
        <v>37444.944637358458</v>
      </c>
      <c r="BI215" s="15">
        <f ca="1">IF(AND(AV215&lt;&gt;0,BA215&lt;&gt;0,AW215&lt;&gt;0,BB215&lt;&gt;0),$AI215-BF215-BG215-BH215-BL215,)</f>
        <v>-2828.9985854834267</v>
      </c>
      <c r="BJ215" s="15">
        <f ca="1">IF(OR(AV215=0,BA215=0,AW215=0,BB215=0),$AI215-BF215-BG215-BH215-BL215,)</f>
        <v>0</v>
      </c>
      <c r="BK215" s="15">
        <f ca="1">SUM(BF215:BJ215)</f>
        <v>-49055.218863944348</v>
      </c>
      <c r="BL215" s="15">
        <f ca="1">IF($V215&lt;&gt;0,IF($V215&gt;0,$W215/$V215,-$W215/$V215))*$AD215</f>
        <v>19780.69886394421</v>
      </c>
      <c r="BM215" s="15">
        <f ca="1">SUM(BK215:BL215)</f>
        <v>-29274.520000000139</v>
      </c>
      <c r="BN215" s="16">
        <f ca="1">_xll.DBRW($B$3,$R$37,$R$38,$R$40,$R$41,$R$42,$Q215,BN$2,BN$4,BN$3)</f>
        <v>2.5904031787665777E-2</v>
      </c>
      <c r="BO215" s="16">
        <f ca="1">_xll.DBRW($B$3,$R$37,$R$38,$R$40,$R$41,$R$42,$Q215,BO$2,BO$4,BO$3)</f>
        <v>2.5262219540727816E-2</v>
      </c>
      <c r="BP215" s="17">
        <f ca="1">-(BN215-BO215)*100</f>
        <v>-6.4181224693796168E-2</v>
      </c>
      <c r="BQ215" s="14">
        <f ca="1">$Z215-$AE215-CK215</f>
        <v>-989.63045645821762</v>
      </c>
      <c r="BR215" s="15">
        <f ca="1">_xll.DBRW($B$3,$R$37,$R$38,$R$40,$R$41,$R$42,$Q215,BR$2,BR$4,BR$3)</f>
        <v>6.2438725471038903E-2</v>
      </c>
      <c r="BS215" s="15">
        <f ca="1">_xll.DBRW($B$3,$R$37,$R$38,$R$40,$R$41,$R$42,$Q215,BS$2,BS$4,BS$3)</f>
        <v>16.474427286488869</v>
      </c>
      <c r="BT215" s="15">
        <f ca="1">_xll.DBRW($B$3,$R$37,$R$38,$R$40,$R$41,$R$42,$Q215,BT$2,BT$4,BT$3)</f>
        <v>39.70973518969582</v>
      </c>
      <c r="BU215" s="15">
        <f ca="1">_xll.DBRW($B$3,$R$37,$R$38,$R$40,$R$41,$R$42,$Q215,BU$2,BU$4,BU$3)</f>
        <v>639703</v>
      </c>
      <c r="BV215" s="15">
        <f ca="1">_xll.DBRW($B$3,$R$37,$R$38,$R$40,$R$41,$R$42,$Q215,BV$2,BV$4,BV$3)</f>
        <v>38830.060000000005</v>
      </c>
      <c r="BW215" s="15">
        <f ca="1">_xll.DBRW($B$3,$R$37,$R$38,$R$40,$R$41,$R$42,$Q215,BW$2,BW$4,BW$3)</f>
        <v>6.0381665839225628E-2</v>
      </c>
      <c r="BX215" s="15">
        <f ca="1">_xll.DBRW($B$3,$R$37,$R$38,$R$40,$R$41,$R$42,$Q215,BX$2,BX$4,BX$3)</f>
        <v>15.825501022509545</v>
      </c>
      <c r="BY215" s="15">
        <f ca="1">_xll.DBRW($B$3,$R$37,$R$38,$R$40,$R$41,$R$42,$Q215,BY$2,BY$4,BY$3)</f>
        <v>37.826055344777693</v>
      </c>
      <c r="BZ215" s="15">
        <f ca="1">_xll.DBRW($B$3,$R$37,$R$38,$R$40,$R$41,$R$42,$Q215,BZ$2,BZ$4,BZ$3)</f>
        <v>662343.27</v>
      </c>
      <c r="CA215" s="15">
        <f ca="1">_xll.DBRW($B$3,$R$37,$R$38,$R$40,$R$41,$R$42,$Q215,CA$2,CA$4,CA$3)</f>
        <v>41852.910000000003</v>
      </c>
      <c r="CB215" s="15">
        <f ca="1">BR215-BW215</f>
        <v>2.0570596318132753E-3</v>
      </c>
      <c r="CC215" s="15">
        <f ca="1">BS215-BX215</f>
        <v>0.64892626397932318</v>
      </c>
      <c r="CD215" s="15">
        <f ca="1">BT215-BY215</f>
        <v>1.8836798449181273</v>
      </c>
      <c r="CE215" s="15">
        <f ca="1">IF(AND(BU215&lt;&gt;0,BZ215&lt;&gt;0),-1*CB215*BU215,0)</f>
        <v>-1315.9072176498476</v>
      </c>
      <c r="CF215" s="15">
        <f ca="1">IF(AND(BU215&lt;&gt;0,BZ215&lt;&gt;0,BV215&lt;&gt;0,CA215&lt;&gt;0),CC215/BX215*$Z215,)</f>
        <v>-1637.8355757140675</v>
      </c>
      <c r="CG215" s="15">
        <f ca="1">IF(AND(BV215&lt;&gt;0,CA215&lt;&gt;0),CD215*BN215*BV215,)</f>
        <v>1894.7089948966984</v>
      </c>
      <c r="CH215" s="15">
        <f ca="1">IF(AND(BU215&lt;&gt;0,BZ215&lt;&gt;0,BV215&lt;&gt;0,CA215&lt;&gt;0),$AJ215-CE215-CF215-CG215-CK215,)</f>
        <v>69.403342008999061</v>
      </c>
      <c r="CI215" s="15">
        <f ca="1">IF(OR(BU215=0,BZ215=0,BV215=0,CA215=0),$AJ215-CE215-CF215-CG215-CK215,)</f>
        <v>0</v>
      </c>
      <c r="CJ215" s="15">
        <f ca="1">SUM(CE215:CI215)</f>
        <v>-989.63045645821762</v>
      </c>
      <c r="CK215" s="15">
        <f ca="1">IF($V215&lt;&gt;0,IF($V215&gt;0,$W215/$V215,-$W215/$V215))*$AE215</f>
        <v>1040.7804564582118</v>
      </c>
      <c r="CL215" s="15">
        <f ca="1">SUM(CJ215:CK215)</f>
        <v>51.149999999994179</v>
      </c>
      <c r="CM215" s="16">
        <f ca="1">_xll.DBRW($B$3,$R$37,$R$38,$R$40,$R$41,$R$42,$Q215,CM$2,CM$4,CM$3)</f>
        <v>0</v>
      </c>
      <c r="CN215" s="16">
        <f ca="1">_xll.DBRW($B$3,$R$37,$R$38,$R$40,$R$41,$R$42,$Q215,CN$2,CN$4,CN$3)</f>
        <v>0</v>
      </c>
      <c r="CO215" s="17">
        <f ca="1">-(CM215-CN215)*100</f>
        <v>0</v>
      </c>
      <c r="CP215" s="14">
        <f ca="1">$AA215-$AF215-DJ215</f>
        <v>0</v>
      </c>
      <c r="CQ215" s="15">
        <f ca="1">_xll.DBRW($B$3,$R$37,$R$38,$R$40,$R$41,$R$42,$Q215,CQ$2,CQ$4,CQ$3)</f>
        <v>0</v>
      </c>
      <c r="CR215" s="15">
        <f ca="1">_xll.DBRW($B$3,$R$37,$R$38,$R$40,$R$41,$R$42,$Q215,CR$2,CR$4,CR$3)</f>
        <v>0</v>
      </c>
      <c r="CS215" s="15">
        <f ca="1">_xll.DBRW($B$3,$R$37,$R$38,$R$40,$R$41,$R$42,$Q215,CS$2,CS$4,CS$3)</f>
        <v>0</v>
      </c>
      <c r="CT215" s="15">
        <f ca="1">_xll.DBRW($B$3,$R$37,$R$38,$R$40,$R$41,$R$42,$Q215,CT$2,CT$4,CT$3)</f>
        <v>0</v>
      </c>
      <c r="CU215" s="15">
        <f ca="1">_xll.DBRW($B$3,$R$37,$R$38,$R$40,$R$41,$R$42,$Q215,CU$2,CU$4,CU$3)</f>
        <v>0</v>
      </c>
      <c r="CV215" s="15">
        <f ca="1">_xll.DBRW($B$3,$R$37,$R$38,$R$40,$R$41,$R$42,$Q215,CV$2,CV$4,CV$3)</f>
        <v>0</v>
      </c>
      <c r="CW215" s="15">
        <f ca="1">_xll.DBRW($B$3,$R$37,$R$38,$R$40,$R$41,$R$42,$Q215,CW$2,CW$4,CW$3)</f>
        <v>0</v>
      </c>
      <c r="CX215" s="15">
        <f ca="1">_xll.DBRW($B$3,$R$37,$R$38,$R$40,$R$41,$R$42,$Q215,CX$2,CX$4,CX$3)</f>
        <v>0</v>
      </c>
      <c r="CY215" s="15">
        <f ca="1">_xll.DBRW($B$3,$R$37,$R$38,$R$40,$R$41,$R$42,$Q215,CY$2,CY$4,CY$3)</f>
        <v>0</v>
      </c>
      <c r="CZ215" s="15">
        <f ca="1">_xll.DBRW($B$3,$R$37,$R$38,$R$40,$R$41,$R$42,$Q215,CZ$2,CZ$4,CZ$3)</f>
        <v>0</v>
      </c>
      <c r="DA215" s="15">
        <f ca="1">CQ215-CV215</f>
        <v>0</v>
      </c>
      <c r="DB215" s="15">
        <f ca="1">CR215-CW215</f>
        <v>0</v>
      </c>
      <c r="DC215" s="15">
        <f ca="1">CS215-CX215</f>
        <v>0</v>
      </c>
      <c r="DD215" s="15">
        <f ca="1">IF(AND(CT215&lt;&gt;0,CY215&lt;&gt;0),-1*DA215*CT215,0)</f>
        <v>0</v>
      </c>
      <c r="DE215" s="15">
        <f ca="1">IF(AND(CT215&lt;&gt;0,CY215&lt;&gt;0,CU215&lt;&gt;0,CZ215&lt;&gt;0),DB215/CW215*$AA215,)</f>
        <v>0</v>
      </c>
      <c r="DF215" s="15">
        <f ca="1">IF(AND(CU215&lt;&gt;0,CZ215&lt;&gt;0),DC215*CM215*CU215,)</f>
        <v>0</v>
      </c>
      <c r="DG215" s="15">
        <f ca="1">IF(AND(CT215&lt;&gt;0,CY215&lt;&gt;0,CU215&lt;&gt;0,CZ215&lt;&gt;0),$AK215-DD215-DE215-DF215-DJ215,)</f>
        <v>0</v>
      </c>
      <c r="DH215" s="15">
        <f ca="1">IF(OR(CT215=0,CY215=0,CU215=0,CZ215=0),$AK215-DD215-DE215-DF215-DJ215,)</f>
        <v>0</v>
      </c>
      <c r="DI215" s="15">
        <f ca="1">SUM(DD215:DH215)</f>
        <v>0</v>
      </c>
      <c r="DJ215" s="15">
        <f ca="1">IF($V215&lt;&gt;0,IF($V215&gt;0,$W215/$V215,-$W215/$V215))*$AF215</f>
        <v>0</v>
      </c>
      <c r="DK215" s="15">
        <f ca="1">SUM(DI215:DJ215)</f>
        <v>0</v>
      </c>
      <c r="DL215" s="16">
        <f ca="1">_xll.DBRW($B$3,$R$37,$R$38,$R$40,$R$41,$R$42,$Q215,DL$2,DL$4,DL$3)</f>
        <v>3.5107592983708606E-3</v>
      </c>
      <c r="DM215" s="16">
        <f ca="1">_xll.DBRW($B$3,$R$37,$R$38,$R$40,$R$41,$R$42,$Q215,DM$2,DM$4,DM$3)</f>
        <v>3.2922238772623226E-3</v>
      </c>
      <c r="DN215" s="17">
        <f ca="1">-(DL215-DM215)*100</f>
        <v>-2.1853542110853795E-2</v>
      </c>
      <c r="DO215" s="14">
        <f ca="1">$AB215-$AG215-EI215</f>
        <v>-336.96662781947941</v>
      </c>
      <c r="DP215" s="15">
        <f ca="1">_xll.DBRW($B$3,$R$37,$R$38,$R$40,$R$41,$R$42,$Q215,DP$2,DP$4,DP$3)</f>
        <v>0</v>
      </c>
      <c r="DQ215" s="15">
        <f ca="1">_xll.DBRW($B$3,$R$37,$R$38,$R$40,$R$41,$R$42,$Q215,DQ$2,DQ$4,DQ$3)</f>
        <v>0</v>
      </c>
      <c r="DR215" s="15">
        <f ca="1">_xll.DBRW($B$3,$R$37,$R$38,$R$40,$R$41,$R$42,$Q215,DR$2,DR$4,DR$3)</f>
        <v>0</v>
      </c>
      <c r="DS215" s="15">
        <f ca="1">_xll.DBRW($B$3,$R$37,$R$38,$R$40,$R$41,$R$42,$Q215,DS$2,DS$4,DS$3)</f>
        <v>0</v>
      </c>
      <c r="DT215" s="15">
        <f ca="1">_xll.DBRW($B$3,$R$37,$R$38,$R$40,$R$41,$R$42,$Q215,DT$2,DT$4,DT$3)</f>
        <v>0</v>
      </c>
      <c r="DU215" s="15">
        <f ca="1">_xll.DBRW($B$3,$R$37,$R$38,$R$40,$R$41,$R$42,$Q215,DU$2,DU$4,DU$3)</f>
        <v>0</v>
      </c>
      <c r="DV215" s="15">
        <f ca="1">_xll.DBRW($B$3,$R$37,$R$38,$R$40,$R$41,$R$42,$Q215,DV$2,DV$4,DV$3)</f>
        <v>0</v>
      </c>
      <c r="DW215" s="15">
        <f ca="1">_xll.DBRW($B$3,$R$37,$R$38,$R$40,$R$41,$R$42,$Q215,DW$2,DW$4,DW$3)</f>
        <v>0</v>
      </c>
      <c r="DX215" s="15">
        <f ca="1">_xll.DBRW($B$3,$R$37,$R$38,$R$40,$R$41,$R$42,$Q215,DX$2,DX$4,DX$3)</f>
        <v>0</v>
      </c>
      <c r="DY215" s="15">
        <f ca="1">_xll.DBRW($B$3,$R$37,$R$38,$R$40,$R$41,$R$42,$Q215,DY$2,DY$4,DY$3)</f>
        <v>0</v>
      </c>
      <c r="DZ215" s="15">
        <f ca="1">DP215-DU215</f>
        <v>0</v>
      </c>
      <c r="EA215" s="15">
        <f ca="1">DQ215-DV215</f>
        <v>0</v>
      </c>
      <c r="EB215" s="15">
        <f ca="1">DR215-DW215</f>
        <v>0</v>
      </c>
      <c r="EC215" s="15">
        <f ca="1">IF(AND(DS215&lt;&gt;0,DX215&lt;&gt;0),-1*DZ215*DS215,0)</f>
        <v>0</v>
      </c>
      <c r="ED215" s="15">
        <f ca="1">IF(AND(DS215&lt;&gt;0,DX215&lt;&gt;0,DT215&lt;&gt;0,DY215&lt;&gt;0),EA215/DV215*$AB215,)</f>
        <v>0</v>
      </c>
      <c r="EE215" s="15">
        <f ca="1">IF(AND(DT215&lt;&gt;0,DY215&lt;&gt;0),EB215*DL215*DT215,)</f>
        <v>0</v>
      </c>
      <c r="EF215" s="15">
        <f ca="1">IF(AND(DS215&lt;&gt;0,DX215&lt;&gt;0,DT215&lt;&gt;0,DY215&lt;&gt;0),$AL215-EC215-ED215-EE215-EI215,)</f>
        <v>0</v>
      </c>
      <c r="EG215" s="15">
        <f ca="1">IF(OR(DS215=0,DX215=0,DT215=0,DY215=0),$AL215-EC215-ED215-EE215-EI215,)</f>
        <v>-336.96662781947941</v>
      </c>
      <c r="EH215" s="15">
        <f ca="1">SUM(EC215:EG215)</f>
        <v>-336.96662781947941</v>
      </c>
      <c r="EI215" s="15">
        <f ca="1">IF($V215&lt;&gt;0,IF($V215&gt;0,$W215/$V215,-$W215/$V215))*$AG215</f>
        <v>135.6366278194804</v>
      </c>
      <c r="EJ215" s="15">
        <f ca="1">SUM(EH215:EI215)</f>
        <v>-201.32999999999902</v>
      </c>
      <c r="EK215" s="16">
        <f ca="1">_xll.DBRW($B$3,$R$37,$R$38,$R$40,$R$41,$R$42,$Q215,EK$2,EK$4,EK$3)</f>
        <v>0.41355933214668311</v>
      </c>
      <c r="EL215" s="16">
        <f ca="1">_xll.DBRW($B$3,$R$37,$R$38,$R$40,$R$41,$R$42,$Q215,EL$2,EL$4,EL$3)</f>
        <v>0.31413394735389116</v>
      </c>
      <c r="EM215" s="17">
        <f ca="1">-(EK215-EL215)*100</f>
        <v>-9.9425384792791949</v>
      </c>
      <c r="EN215" s="14">
        <f ca="1">$AC215-$AH215-FH215</f>
        <v>-153307.12276908851</v>
      </c>
      <c r="EO215" s="15">
        <f ca="1">_xll.DBRW($B$3,$R$37,$R$38,$R$40,$R$41,$R$42,$Q215,EO$2,EO$4,EO$3)</f>
        <v>16.422331564772243</v>
      </c>
      <c r="EP215" s="15">
        <f ca="1">_xll.DBRW($B$3,$R$37,$R$38,$R$40,$R$41,$R$42,$Q215,EP$2,EP$4,EP$3)</f>
        <v>1</v>
      </c>
      <c r="EQ215" s="15">
        <f ca="1">_xll.DBRW($B$3,$R$37,$R$38,$R$40,$R$41,$R$42,$Q215,EQ$2,EQ$4,EQ$3)</f>
        <v>39.70973518969582</v>
      </c>
      <c r="ER215" s="15">
        <f ca="1">_xll.DBRW($B$3,$R$37,$R$38,$R$40,$R$41,$R$42,$Q215,ER$2,ER$4,ER$3)</f>
        <v>38830.060000000005</v>
      </c>
      <c r="ES215" s="15">
        <f ca="1">_xll.DBRW($B$3,$R$37,$R$38,$R$40,$R$41,$R$42,$Q215,ES$2,ES$4,ES$3)</f>
        <v>38830.060000000005</v>
      </c>
      <c r="ET215" s="15">
        <f ca="1">_xll.DBRW($B$3,$R$37,$R$38,$R$40,$R$41,$R$42,$Q215,ET$2,ET$4,ET$3)</f>
        <v>11.882448078281771</v>
      </c>
      <c r="EU215" s="15">
        <f ca="1">_xll.DBRW($B$3,$R$37,$R$38,$R$40,$R$41,$R$42,$Q215,EU$2,EU$4,EU$3)</f>
        <v>1</v>
      </c>
      <c r="EV215" s="15">
        <f ca="1">_xll.DBRW($B$3,$R$37,$R$38,$R$40,$R$41,$R$42,$Q215,EV$2,EV$4,EV$3)</f>
        <v>37.826055344777693</v>
      </c>
      <c r="EW215" s="15">
        <f ca="1">_xll.DBRW($B$3,$R$37,$R$38,$R$40,$R$41,$R$42,$Q215,EW$2,EW$4,EW$3)</f>
        <v>41852.910000000003</v>
      </c>
      <c r="EX215" s="15">
        <f ca="1">_xll.DBRW($B$3,$R$37,$R$38,$R$40,$R$41,$R$42,$Q215,EX$2,EX$4,EX$3)</f>
        <v>41852.910000000003</v>
      </c>
      <c r="EY215" s="15">
        <f ca="1">EO215-ET215</f>
        <v>4.5398834864904725</v>
      </c>
      <c r="EZ215" s="15">
        <f ca="1">EP215-EU215</f>
        <v>0</v>
      </c>
      <c r="FA215" s="15">
        <f ca="1">EQ215-EV215</f>
        <v>1.8836798449181273</v>
      </c>
      <c r="FB215" s="15">
        <f ca="1">IF(AND(ER215&lt;&gt;0,EW215&lt;&gt;0),-1*EY215*ER215,0)</f>
        <v>-176283.94817343427</v>
      </c>
      <c r="FC215" s="15">
        <f ca="1">IF(AND(ER215&lt;&gt;0,EW215&lt;&gt;0,ES215&lt;&gt;0,EX215&lt;&gt;0),EZ215/EU215*$AC215,)</f>
        <v>0</v>
      </c>
      <c r="FD215" s="15">
        <f ca="1">IF(AND(ES215&lt;&gt;0,EX215&lt;&gt;0),FA215*EK215*ES215,)</f>
        <v>30249.136233491325</v>
      </c>
      <c r="FE215" s="15">
        <f ca="1">IF(AND(ER215&lt;&gt;0,EW215&lt;&gt;0,ES215&lt;&gt;0,EX215&lt;&gt;0),$AM215-FB215-FC215-FD215-FH215,)</f>
        <v>-7272.3108291455774</v>
      </c>
      <c r="FF215" s="15">
        <f ca="1">IF(OR(ER215=0,EW215=0,ES215=0,EX215=0),$AM215-FB215-FC215-FD215-FH215,)</f>
        <v>0</v>
      </c>
      <c r="FG215" s="15">
        <f ca="1">SUM(FB215:FF215)</f>
        <v>-153307.12276908851</v>
      </c>
      <c r="FH215" s="15">
        <f ca="1">IF($V215&lt;&gt;0,IF($V215&gt;0,$W215/$V215,-$W215/$V215))*$AH215</f>
        <v>12942.032769088322</v>
      </c>
      <c r="FI215" s="15">
        <f ca="1">SUM(FG215:FH215)</f>
        <v>-140365.0900000002</v>
      </c>
      <c r="FJ215" s="20"/>
      <c r="FK215" s="85">
        <f ca="1">BL215+CK215+DJ215+EI215+FH215</f>
        <v>33899.148717310221</v>
      </c>
      <c r="FL215" s="21"/>
      <c r="FM215" s="22"/>
      <c r="FN215" s="104">
        <f ca="1">_xll.DBRW($B$3,$R$37,$R$38,$R$40,$R$41,$R$42,$Q215,FN$2,FN$4,FN$3)</f>
        <v>69521.189999999886</v>
      </c>
      <c r="FO215" s="105">
        <f ca="1">IF(U215&lt;&gt;0,FN215/U215,0)</f>
        <v>4.5087083640685893E-2</v>
      </c>
      <c r="FP215" s="104">
        <f ca="1">_xll.DBRW($B$3,$R$37,$R$38,$R$40,$R$41,$R$42,$Q215,FP$2,FP$4,FP$3)</f>
        <v>280510.07000000024</v>
      </c>
      <c r="FQ215" s="105">
        <f ca="1">IF(V215&lt;&gt;0,FP215/V215,0)</f>
        <v>0.17718695443734411</v>
      </c>
      <c r="FR215" s="86">
        <f ca="1">FN215-FP215</f>
        <v>-210988.88000000035</v>
      </c>
      <c r="FS215" s="103">
        <f ca="1">(FO215-FQ215)*100</f>
        <v>-13.209987079665822</v>
      </c>
      <c r="FT215" s="23"/>
      <c r="FV215" s="37"/>
      <c r="FW215" s="37"/>
      <c r="FX215" s="37"/>
      <c r="FY215" s="37"/>
      <c r="FZ215" s="37"/>
      <c r="GA215" s="37"/>
      <c r="GB215" s="37"/>
      <c r="GC215" s="37"/>
      <c r="GD215" s="37"/>
      <c r="GE215" s="37"/>
      <c r="GF215" s="37"/>
      <c r="GG215" s="37"/>
      <c r="GH215" s="37"/>
    </row>
    <row r="216" spans="1:190" ht="15" hidden="1" customHeight="1" x14ac:dyDescent="0.25">
      <c r="A216">
        <f ca="1">IF(ROW()=ROW($A$60),0,1)</f>
        <v>1</v>
      </c>
      <c r="D216" s="30"/>
      <c r="E216" s="30"/>
      <c r="F216" s="30">
        <f ca="1">IF(A216&lt;&gt;0,IF((AO216+BN216+CM216+DL216+EK216)&lt;&gt;0,ROUND((1-(AO216+BN216+CM216+DL216+EK216))-FO216,5),"VERIF. ELIGIBILITE PMM"),"CHECK "&amp;D201)</f>
        <v>0</v>
      </c>
      <c r="G216" s="30"/>
      <c r="H216" s="30"/>
      <c r="I216" s="30"/>
      <c r="J216" s="30">
        <f ca="1">IF(A216&lt;&gt;0,IF((AP216+BO216+CN216+DM216+EL216)&lt;&gt;0,ROUND((1-(AP216+BO216+CN216+DM216+EL216))-FQ216,5),"VERIF. ELIGIBILITE PMM"),"CHECK "&amp;D202)</f>
        <v>0</v>
      </c>
      <c r="K216" s="30">
        <f ca="1">IF(A216&lt;&gt;0,ROUND(W216+AR216+BQ216+CP216+DO216+EN216+FK216-FR216,5),"CHECK ")</f>
        <v>0</v>
      </c>
      <c r="L216" s="4"/>
      <c r="M216" s="9"/>
      <c r="N216" s="10"/>
      <c r="O216" s="9"/>
      <c r="P216" s="11"/>
      <c r="Q216" s="130" t="s">
        <v>361</v>
      </c>
      <c r="R216" s="130"/>
      <c r="S216" s="12"/>
      <c r="T216" s="13"/>
      <c r="U216" s="84">
        <f ca="1">_xll.DBRW($B$3,$R$37,$R$38,$R$40,$R$41,$R$42,$Q216,U$2,U$4,U$3)</f>
        <v>4390994.91</v>
      </c>
      <c r="V216" s="84">
        <f ca="1">_xll.DBRW($B$3,$R$37,$R$38,$R$40,$R$41,$R$42,$Q216,V$2,V$4,V$3)</f>
        <v>4431490.7661400856</v>
      </c>
      <c r="W216" s="85">
        <f ca="1">U216-V216</f>
        <v>-40495.856140085496</v>
      </c>
      <c r="X216" s="106">
        <f ca="1">IF(V216&lt;&gt;0,W216/V216,0)</f>
        <v>-9.138201629461629E-3</v>
      </c>
      <c r="Y216" s="15">
        <f ca="1">_xll.DBRW($B$3,$R$37,$R$38,$R$40,$R$41,$R$42,$Q216,Y$2,Y$4,Y$3)</f>
        <v>-2128398.2400000002</v>
      </c>
      <c r="Z216" s="15">
        <f ca="1">_xll.DBRW($B$3,$R$37,$R$38,$R$40,$R$41,$R$42,$Q216,Z$2,Z$4,Z$3)</f>
        <v>-472172.05</v>
      </c>
      <c r="AA216" s="15">
        <f ca="1">_xll.DBRW($B$3,$R$37,$R$38,$R$40,$R$41,$R$42,$Q216,AA$2,AA$4,AA$3)</f>
        <v>-347755.37999999995</v>
      </c>
      <c r="AB216" s="15">
        <f ca="1">_xll.DBRW($B$3,$R$37,$R$38,$R$40,$R$41,$R$42,$Q216,AB$2,AB$4,AB$3)</f>
        <v>-17232.96</v>
      </c>
      <c r="AC216" s="15">
        <f ca="1">_xll.DBRW($B$3,$R$37,$R$38,$R$40,$R$41,$R$42,$Q216,AC$2,AC$4,AC$3)</f>
        <v>-1327400.8699999994</v>
      </c>
      <c r="AD216" s="15">
        <f ca="1">_xll.DBRW($B$3,$R$37,$R$38,$R$40,$R$41,$R$42,$Q216,AD$2,AD$4,AD$3)</f>
        <v>-1883834.1861358499</v>
      </c>
      <c r="AE216" s="15">
        <f ca="1">_xll.DBRW($B$3,$R$37,$R$38,$R$40,$R$41,$R$42,$Q216,AE$2,AE$4,AE$3)</f>
        <v>-361292.24223788432</v>
      </c>
      <c r="AF216" s="15">
        <f ca="1">_xll.DBRW($B$3,$R$37,$R$38,$R$40,$R$41,$R$42,$Q216,AF$2,AF$4,AF$3)</f>
        <v>-287715.41790649056</v>
      </c>
      <c r="AG216" s="15">
        <f ca="1">_xll.DBRW($B$3,$R$37,$R$38,$R$40,$R$41,$R$42,$Q216,AG$2,AG$4,AG$3)</f>
        <v>-3200</v>
      </c>
      <c r="AH216" s="15">
        <f ca="1">_xll.DBRW($B$3,$R$37,$R$38,$R$40,$R$41,$R$42,$Q216,AH$2,AH$4,AH$3)</f>
        <v>-1242369.1566739015</v>
      </c>
      <c r="AI216" s="15">
        <f ca="1">Y216-AD216</f>
        <v>-244564.05386415031</v>
      </c>
      <c r="AJ216" s="15">
        <f ca="1">Z216-AE216</f>
        <v>-110879.80776211567</v>
      </c>
      <c r="AK216" s="15">
        <f ca="1">AA216-AF216</f>
        <v>-60039.962093509384</v>
      </c>
      <c r="AL216" s="15">
        <f ca="1">AB216-AG216</f>
        <v>-14032.96</v>
      </c>
      <c r="AM216" s="15">
        <f ca="1">AC216-AH216</f>
        <v>-85031.713326097932</v>
      </c>
      <c r="AN216" s="20"/>
      <c r="AO216" s="16">
        <f ca="1">_xll.DBRW($B$3,$R$37,$R$38,$R$40,$R$41,$R$42,$Q216,AO$2,AO$4,AO$3)</f>
        <v>0.48471890394425443</v>
      </c>
      <c r="AP216" s="16">
        <f ca="1">_xll.DBRW($B$3,$R$37,$R$38,$R$40,$R$41,$R$42,$Q216,AP$2,AP$4,AP$3)</f>
        <v>0.4251016837335545</v>
      </c>
      <c r="AQ216" s="17">
        <f ca="1">-(AO216-AP216)*100</f>
        <v>-5.9617220210699928</v>
      </c>
      <c r="AR216" s="14">
        <f ca="1">$Y216-$AD216-BL216</f>
        <v>-261778.91049353246</v>
      </c>
      <c r="AS216" s="18">
        <f ca="1">_xll.DBRW($B$3,$R$37,$R$38,$R$40,$R$41,$R$42,$Q216,AS$2,AS$4,AS$3)</f>
        <v>32.477721369485508</v>
      </c>
      <c r="AT216" s="19">
        <f ca="1">_xll.DBRW($B$3,$R$37,$R$38,$R$40,$R$41,$R$42,$Q216,AT$2,AT$4,AT$3)</f>
        <v>8.885449546060982E-2</v>
      </c>
      <c r="AU216" s="18">
        <f ca="1">_xll.DBRW($B$3,$R$37,$R$38,$R$40,$R$41,$R$42,$Q216,AU$2,AU$4,AU$3)</f>
        <v>5.9535362093651365</v>
      </c>
      <c r="AV216" s="15">
        <f ca="1">_xll.DBRW($B$3,$R$37,$R$38,$R$40,$R$41,$R$42,$Q216,AV$2,AV$4,AV$3)</f>
        <v>65534.100000000006</v>
      </c>
      <c r="AW216" s="15">
        <f ca="1">_xll.DBRW($B$3,$R$37,$R$38,$R$40,$R$41,$R$42,$Q216,AW$2,AW$4,AW$3)</f>
        <v>737544</v>
      </c>
      <c r="AX216" s="18">
        <f ca="1">_xll.DBRW($B$3,$R$37,$R$38,$R$40,$R$41,$R$42,$Q216,AX$2,AX$4,AX$3)</f>
        <v>21.18112510790338</v>
      </c>
      <c r="AY216" s="19">
        <f ca="1">_xll.DBRW($B$3,$R$37,$R$38,$R$40,$R$41,$R$42,$Q216,AY$2,AY$4,AY$3)</f>
        <v>9.6680845829680825E-2</v>
      </c>
      <c r="AZ216" s="18">
        <f ca="1">_xll.DBRW($B$3,$R$37,$R$38,$R$40,$R$41,$R$42,$Q216,AZ$2,AZ$4,AZ$3)</f>
        <v>4.8172217834355022</v>
      </c>
      <c r="BA216" s="15">
        <f ca="1">_xll.DBRW($B$3,$R$37,$R$38,$R$40,$R$41,$R$42,$Q216,BA$2,BA$4,BA$3)</f>
        <v>88939.288</v>
      </c>
      <c r="BB216" s="15">
        <f ca="1">_xll.DBRW($B$3,$R$37,$R$38,$R$40,$R$41,$R$42,$Q216,BB$2,BB$4,BB$3)</f>
        <v>919926.66424000007</v>
      </c>
      <c r="BC216" s="18">
        <f ca="1">AS216-AX216</f>
        <v>11.296596261582128</v>
      </c>
      <c r="BD216" s="18">
        <f ca="1">AT216-AY216</f>
        <v>-7.8263503690710057E-3</v>
      </c>
      <c r="BE216" s="18">
        <f ca="1">AU216-AZ216</f>
        <v>1.1363144259296343</v>
      </c>
      <c r="BF216" s="15">
        <f ca="1">IF(AND(AV216&lt;&gt;0,BA216&lt;&gt;0),-1*BC216*AV216,0)</f>
        <v>-740312.26906614937</v>
      </c>
      <c r="BG216" s="15">
        <f ca="1">IF(AND(AV216&lt;&gt;0,BA216&lt;&gt;0,AW216&lt;&gt;0,BB216&lt;&gt;0),BD216/AY216*$Y216,)</f>
        <v>172294.62783661575</v>
      </c>
      <c r="BH216" s="15">
        <f ca="1">IF(AND(AW216&lt;&gt;0,BB216&lt;&gt;0),BE216*AO216*AW216,)</f>
        <v>406234.13366173976</v>
      </c>
      <c r="BI216" s="15">
        <f ca="1">IF(AND(AV216&lt;&gt;0,BA216&lt;&gt;0,AW216&lt;&gt;0,BB216&lt;&gt;0),$AI216-BF216-BG216-BH216-BL216,)</f>
        <v>-99995.402925738628</v>
      </c>
      <c r="BJ216" s="15">
        <f ca="1">IF(OR(AV216=0,BA216=0,AW216=0,BB216=0),$AI216-BF216-BG216-BH216-BL216,)</f>
        <v>0</v>
      </c>
      <c r="BK216" s="15">
        <f ca="1">SUM(BF216:BJ216)</f>
        <v>-261778.91049353246</v>
      </c>
      <c r="BL216" s="15">
        <f ca="1">IF($V216&lt;&gt;0,IF($V216&gt;0,$W216/$V216,-$W216/$V216))*$AD216</f>
        <v>17214.856629382146</v>
      </c>
      <c r="BM216" s="15">
        <f ca="1">SUM(BK216:BL216)</f>
        <v>-244564.05386415031</v>
      </c>
      <c r="BN216" s="16">
        <f ca="1">_xll.DBRW($B$3,$R$37,$R$38,$R$40,$R$41,$R$42,$Q216,BN$2,BN$4,BN$3)</f>
        <v>0.10753190556533804</v>
      </c>
      <c r="BO216" s="16">
        <f ca="1">_xll.DBRW($B$3,$R$37,$R$38,$R$40,$R$41,$R$42,$Q216,BO$2,BO$4,BO$3)</f>
        <v>8.1528375281390175E-2</v>
      </c>
      <c r="BP216" s="17">
        <f ca="1">-(BN216-BO216)*100</f>
        <v>-2.6003530283947862</v>
      </c>
      <c r="BQ216" s="14">
        <f ca="1">$Z216-$AE216-CK216</f>
        <v>-114181.36911884575</v>
      </c>
      <c r="BR216" s="15">
        <f ca="1">_xll.DBRW($B$3,$R$37,$R$38,$R$40,$R$41,$R$42,$Q216,BR$2,BR$4,BR$3)</f>
        <v>0.64019509344527237</v>
      </c>
      <c r="BS216" s="15">
        <f ca="1">_xll.DBRW($B$3,$R$37,$R$38,$R$40,$R$41,$R$42,$Q216,BS$2,BS$4,BS$3)</f>
        <v>1</v>
      </c>
      <c r="BT216" s="15">
        <f ca="1">_xll.DBRW($B$3,$R$37,$R$38,$R$40,$R$41,$R$42,$Q216,BT$2,BT$4,BT$3)</f>
        <v>5.9535362093651365</v>
      </c>
      <c r="BU216" s="15">
        <f ca="1">_xll.DBRW($B$3,$R$37,$R$38,$R$40,$R$41,$R$42,$Q216,BU$2,BU$4,BU$3)</f>
        <v>737544</v>
      </c>
      <c r="BV216" s="15">
        <f ca="1">_xll.DBRW($B$3,$R$37,$R$38,$R$40,$R$41,$R$42,$Q216,BV$2,BV$4,BV$3)</f>
        <v>737544</v>
      </c>
      <c r="BW216" s="15">
        <f ca="1">_xll.DBRW($B$3,$R$37,$R$38,$R$40,$R$41,$R$42,$Q216,BW$2,BW$4,BW$3)</f>
        <v>0.39274026537361728</v>
      </c>
      <c r="BX216" s="15">
        <f ca="1">_xll.DBRW($B$3,$R$37,$R$38,$R$40,$R$41,$R$42,$Q216,BX$2,BX$4,BX$3)</f>
        <v>1</v>
      </c>
      <c r="BY216" s="15">
        <f ca="1">_xll.DBRW($B$3,$R$37,$R$38,$R$40,$R$41,$R$42,$Q216,BY$2,BY$4,BY$3)</f>
        <v>4.8172217834355022</v>
      </c>
      <c r="BZ216" s="15">
        <f ca="1">_xll.DBRW($B$3,$R$37,$R$38,$R$40,$R$41,$R$42,$Q216,BZ$2,BZ$4,BZ$3)</f>
        <v>919926.66424000007</v>
      </c>
      <c r="CA216" s="15">
        <f ca="1">_xll.DBRW($B$3,$R$37,$R$38,$R$40,$R$41,$R$42,$Q216,CA$2,CA$4,CA$3)</f>
        <v>919926.66424000007</v>
      </c>
      <c r="CB216" s="15">
        <f ca="1">BR216-BW216</f>
        <v>0.24745482807165509</v>
      </c>
      <c r="CC216" s="15">
        <f ca="1">BS216-BX216</f>
        <v>0</v>
      </c>
      <c r="CD216" s="15">
        <f ca="1">BT216-BY216</f>
        <v>1.1363144259296343</v>
      </c>
      <c r="CE216" s="15">
        <f ca="1">IF(AND(BU216&lt;&gt;0,BZ216&lt;&gt;0),-1*CB216*BU216,0)</f>
        <v>-182508.82371528077</v>
      </c>
      <c r="CF216" s="15">
        <f ca="1">IF(AND(BU216&lt;&gt;0,BZ216&lt;&gt;0,BV216&lt;&gt;0,CA216&lt;&gt;0),CC216/BX216*$Z216,)</f>
        <v>0</v>
      </c>
      <c r="CG216" s="15">
        <f ca="1">IF(AND(BV216&lt;&gt;0,CA216&lt;&gt;0),CD216*BN216*BV216,)</f>
        <v>90120.542324371418</v>
      </c>
      <c r="CH216" s="15">
        <f ca="1">IF(AND(BU216&lt;&gt;0,BZ216&lt;&gt;0,BV216&lt;&gt;0,CA216&lt;&gt;0),$AJ216-CE216-CF216-CG216-CK216,)</f>
        <v>-21793.087727936396</v>
      </c>
      <c r="CI216" s="15">
        <f ca="1">IF(OR(BU216=0,BZ216=0,BV216=0,CA216=0),$AJ216-CE216-CF216-CG216-CK216,)</f>
        <v>0</v>
      </c>
      <c r="CJ216" s="15">
        <f ca="1">SUM(CE216:CI216)</f>
        <v>-114181.36911884575</v>
      </c>
      <c r="CK216" s="15">
        <f ca="1">IF($V216&lt;&gt;0,IF($V216&gt;0,$W216/$V216,-$W216/$V216))*$AE216</f>
        <v>3301.5613567300802</v>
      </c>
      <c r="CL216" s="15">
        <f ca="1">SUM(CJ216:CK216)</f>
        <v>-110879.80776211567</v>
      </c>
      <c r="CM216" s="16">
        <f ca="1">_xll.DBRW($B$3,$R$37,$R$38,$R$40,$R$41,$R$42,$Q216,CM$2,CM$4,CM$3)</f>
        <v>7.919739993504113E-2</v>
      </c>
      <c r="CN216" s="16">
        <f ca="1">_xll.DBRW($B$3,$R$37,$R$38,$R$40,$R$41,$R$42,$Q216,CN$2,CN$4,CN$3)</f>
        <v>6.4925198559557487E-2</v>
      </c>
      <c r="CO216" s="17">
        <f ca="1">-(CM216-CN216)*100</f>
        <v>-1.4272201375483642</v>
      </c>
      <c r="CP216" s="14">
        <f ca="1">$AA216-$AF216-DJ216</f>
        <v>-62669.163594243713</v>
      </c>
      <c r="CQ216" s="15">
        <f ca="1">_xll.DBRW($B$3,$R$37,$R$38,$R$40,$R$41,$R$42,$Q216,CQ$2,CQ$4,CQ$3)</f>
        <v>1.2968001694484201</v>
      </c>
      <c r="CR216" s="15">
        <f ca="1">_xll.DBRW($B$3,$R$37,$R$38,$R$40,$R$41,$R$42,$Q216,CR$2,CR$4,CR$3)</f>
        <v>0.36359078238044096</v>
      </c>
      <c r="CS216" s="15">
        <f ca="1">_xll.DBRW($B$3,$R$37,$R$38,$R$40,$R$41,$R$42,$Q216,CS$2,CS$4,CS$3)</f>
        <v>5.9535362093651365</v>
      </c>
      <c r="CT216" s="15">
        <f ca="1">_xll.DBRW($B$3,$R$37,$R$38,$R$40,$R$41,$R$42,$Q216,CT$2,CT$4,CT$3)</f>
        <v>268164.19999999995</v>
      </c>
      <c r="CU216" s="15">
        <f ca="1">_xll.DBRW($B$3,$R$37,$R$38,$R$40,$R$41,$R$42,$Q216,CU$2,CU$4,CU$3)</f>
        <v>737544</v>
      </c>
      <c r="CV216" s="15">
        <f ca="1">_xll.DBRW($B$3,$R$37,$R$38,$R$40,$R$41,$R$42,$Q216,CV$2,CV$4,CV$3)</f>
        <v>0.88324150951396663</v>
      </c>
      <c r="CW216" s="15">
        <f ca="1">_xll.DBRW($B$3,$R$37,$R$38,$R$40,$R$41,$R$42,$Q216,CW$2,CW$4,CW$3)</f>
        <v>0.35410369352667975</v>
      </c>
      <c r="CX216" s="15">
        <f ca="1">_xll.DBRW($B$3,$R$37,$R$38,$R$40,$R$41,$R$42,$Q216,CX$2,CX$4,CX$3)</f>
        <v>4.8172217834355022</v>
      </c>
      <c r="CY216" s="15">
        <f ca="1">_xll.DBRW($B$3,$R$37,$R$38,$R$40,$R$41,$R$42,$Q216,CY$2,CY$4,CY$3)</f>
        <v>325749.42958106182</v>
      </c>
      <c r="CZ216" s="15">
        <f ca="1">_xll.DBRW($B$3,$R$37,$R$38,$R$40,$R$41,$R$42,$Q216,CZ$2,CZ$4,CZ$3)</f>
        <v>919926.66424000007</v>
      </c>
      <c r="DA216" s="15">
        <f ca="1">CQ216-CV216</f>
        <v>0.41355865993445351</v>
      </c>
      <c r="DB216" s="15">
        <f ca="1">CR216-CW216</f>
        <v>9.4870888537612053E-3</v>
      </c>
      <c r="DC216" s="15">
        <f ca="1">CS216-CX216</f>
        <v>1.1363144259296343</v>
      </c>
      <c r="DD216" s="15">
        <f ca="1">IF(AND(CT216&lt;&gt;0,CY216&lt;&gt;0),-1*DA216*CT216,0)</f>
        <v>-110901.62719439476</v>
      </c>
      <c r="DE216" s="15">
        <f ca="1">IF(AND(CT216&lt;&gt;0,CY216&lt;&gt;0,CU216&lt;&gt;0,CZ216&lt;&gt;0),DB216/CW216*$AA216,)</f>
        <v>-9317.0058650769661</v>
      </c>
      <c r="DF216" s="15">
        <f ca="1">IF(AND(CU216&lt;&gt;0,CZ216&lt;&gt;0),DC216*CM216*CU216,)</f>
        <v>66373.906379714477</v>
      </c>
      <c r="DG216" s="15">
        <f ca="1">IF(AND(CT216&lt;&gt;0,CY216&lt;&gt;0,CU216&lt;&gt;0,CZ216&lt;&gt;0),$AK216-DD216-DE216-DF216-DJ216,)</f>
        <v>-8824.4369144864577</v>
      </c>
      <c r="DH216" s="15">
        <f ca="1">IF(OR(CT216=0,CY216=0,CU216=0,CZ216=0),$AK216-DD216-DE216-DF216-DJ216,)</f>
        <v>0</v>
      </c>
      <c r="DI216" s="15">
        <f ca="1">SUM(DD216:DH216)</f>
        <v>-62669.163594243713</v>
      </c>
      <c r="DJ216" s="15">
        <f ca="1">IF($V216&lt;&gt;0,IF($V216&gt;0,$W216/$V216,-$W216/$V216))*$AF216</f>
        <v>2629.2015007343257</v>
      </c>
      <c r="DK216" s="15">
        <f ca="1">SUM(DI216:DJ216)</f>
        <v>-60039.962093509384</v>
      </c>
      <c r="DL216" s="16">
        <f ca="1">_xll.DBRW($B$3,$R$37,$R$38,$R$40,$R$41,$R$42,$Q216,DL$2,DL$4,DL$3)</f>
        <v>3.9246139777465603E-3</v>
      </c>
      <c r="DM216" s="16">
        <f ca="1">_xll.DBRW($B$3,$R$37,$R$38,$R$40,$R$41,$R$42,$Q216,DM$2,DM$4,DM$3)</f>
        <v>7.2210462999277821E-4</v>
      </c>
      <c r="DN216" s="17">
        <f ca="1">-(DL216-DM216)*100</f>
        <v>-0.32025093477537819</v>
      </c>
      <c r="DO216" s="14">
        <f ca="1">$AB216-$AG216-EI216</f>
        <v>-14062.202245214276</v>
      </c>
      <c r="DP216" s="15">
        <f ca="1">_xll.DBRW($B$3,$R$37,$R$38,$R$40,$R$41,$R$42,$Q216,DP$2,DP$4,DP$3)</f>
        <v>2.7019972216386058E-2</v>
      </c>
      <c r="DQ216" s="15">
        <f ca="1">_xll.DBRW($B$3,$R$37,$R$38,$R$40,$R$41,$R$42,$Q216,DQ$2,DQ$4,DQ$3)</f>
        <v>0.86474298482531209</v>
      </c>
      <c r="DR216" s="15">
        <f ca="1">_xll.DBRW($B$3,$R$37,$R$38,$R$40,$R$41,$R$42,$Q216,DR$2,DR$4,DR$3)</f>
        <v>5.9535362093651365</v>
      </c>
      <c r="DS216" s="15">
        <f ca="1">_xll.DBRW($B$3,$R$37,$R$38,$R$40,$R$41,$R$42,$Q216,DS$2,DS$4,DS$3)</f>
        <v>637786</v>
      </c>
      <c r="DT216" s="15">
        <f ca="1">_xll.DBRW($B$3,$R$37,$R$38,$R$40,$R$41,$R$42,$Q216,DT$2,DT$4,DT$3)</f>
        <v>737544</v>
      </c>
      <c r="DU216" s="15">
        <f ca="1">_xll.DBRW($B$3,$R$37,$R$38,$R$40,$R$41,$R$42,$Q216,DU$2,DU$4,DU$3)</f>
        <v>3.7929854687162854E-3</v>
      </c>
      <c r="DV216" s="15">
        <f ca="1">_xll.DBRW($B$3,$R$37,$R$38,$R$40,$R$41,$R$42,$Q216,DV$2,DV$4,DV$3)</f>
        <v>0.91709767469742942</v>
      </c>
      <c r="DW216" s="15">
        <f ca="1">_xll.DBRW($B$3,$R$37,$R$38,$R$40,$R$41,$R$42,$Q216,DW$2,DW$4,DW$3)</f>
        <v>4.8172217834355022</v>
      </c>
      <c r="DX216" s="15">
        <f ca="1">_xll.DBRW($B$3,$R$37,$R$38,$R$40,$R$41,$R$42,$Q216,DX$2,DX$4,DX$3)</f>
        <v>843662.60466666694</v>
      </c>
      <c r="DY216" s="15">
        <f ca="1">_xll.DBRW($B$3,$R$37,$R$38,$R$40,$R$41,$R$42,$Q216,DY$2,DY$4,DY$3)</f>
        <v>919926.66424000007</v>
      </c>
      <c r="DZ216" s="15">
        <f ca="1">DP216-DU216</f>
        <v>2.3226986747669771E-2</v>
      </c>
      <c r="EA216" s="15">
        <f ca="1">DQ216-DV216</f>
        <v>-5.2354689872117333E-2</v>
      </c>
      <c r="EB216" s="15">
        <f ca="1">DR216-DW216</f>
        <v>1.1363144259296343</v>
      </c>
      <c r="EC216" s="15">
        <f ca="1">IF(AND(DS216&lt;&gt;0,DX216&lt;&gt;0),-1*DZ216*DS216,0)</f>
        <v>-14813.846969849314</v>
      </c>
      <c r="ED216" s="15">
        <f ca="1">IF(AND(DS216&lt;&gt;0,DX216&lt;&gt;0,DT216&lt;&gt;0,DY216&lt;&gt;0),EA216/DV216*$AB216,)</f>
        <v>983.78428085783469</v>
      </c>
      <c r="EE216" s="15">
        <f ca="1">IF(AND(DT216&lt;&gt;0,DY216&lt;&gt;0),EB216*DL216*DT216,)</f>
        <v>3289.1478880509758</v>
      </c>
      <c r="EF216" s="15">
        <f ca="1">IF(AND(DS216&lt;&gt;0,DX216&lt;&gt;0,DT216&lt;&gt;0,DY216&lt;&gt;0),$AL216-EC216-ED216-EE216-EI216,)</f>
        <v>-3521.2874442737734</v>
      </c>
      <c r="EG216" s="15">
        <f ca="1">IF(OR(DS216=0,DX216=0,DT216=0,DY216=0),$AL216-EC216-ED216-EE216-EI216,)</f>
        <v>0</v>
      </c>
      <c r="EH216" s="15">
        <f ca="1">SUM(EC216:EG216)</f>
        <v>-14062.202245214277</v>
      </c>
      <c r="EI216" s="15">
        <f ca="1">IF($V216&lt;&gt;0,IF($V216&gt;0,$W216/$V216,-$W216/$V216))*$AG216</f>
        <v>29.242245214277212</v>
      </c>
      <c r="EJ216" s="15">
        <f ca="1">SUM(EH216:EI216)</f>
        <v>-14032.960000000001</v>
      </c>
      <c r="EK216" s="16">
        <f ca="1">_xll.DBRW($B$3,$R$37,$R$38,$R$40,$R$41,$R$42,$Q216,EK$2,EK$4,EK$3)</f>
        <v>0.3023007079732643</v>
      </c>
      <c r="EL216" s="16">
        <f ca="1">_xll.DBRW($B$3,$R$37,$R$38,$R$40,$R$41,$R$42,$Q216,EL$2,EL$4,EL$3)</f>
        <v>0.28035016256076489</v>
      </c>
      <c r="EM216" s="17">
        <f ca="1">-(EK216-EL216)*100</f>
        <v>-2.1950545412499411</v>
      </c>
      <c r="EN216" s="14">
        <f ca="1">$AC216-$AH216-FH216</f>
        <v>-96384.733178008246</v>
      </c>
      <c r="EO216" s="15">
        <f ca="1">_xll.DBRW($B$3,$R$37,$R$38,$R$40,$R$41,$R$42,$Q216,EO$2,EO$4,EO$3)</f>
        <v>1.7997582110355452</v>
      </c>
      <c r="EP216" s="15">
        <f ca="1">_xll.DBRW($B$3,$R$37,$R$38,$R$40,$R$41,$R$42,$Q216,EP$2,EP$4,EP$3)</f>
        <v>1</v>
      </c>
      <c r="EQ216" s="15">
        <f ca="1">_xll.DBRW($B$3,$R$37,$R$38,$R$40,$R$41,$R$42,$Q216,EQ$2,EQ$4,EQ$3)</f>
        <v>5.9535362093651365</v>
      </c>
      <c r="ER216" s="15">
        <f ca="1">_xll.DBRW($B$3,$R$37,$R$38,$R$40,$R$41,$R$42,$Q216,ER$2,ER$4,ER$3)</f>
        <v>737544</v>
      </c>
      <c r="ES216" s="15">
        <f ca="1">_xll.DBRW($B$3,$R$37,$R$38,$R$40,$R$41,$R$42,$Q216,ES$2,ES$4,ES$3)</f>
        <v>737544</v>
      </c>
      <c r="ET216" s="15">
        <f ca="1">_xll.DBRW($B$3,$R$37,$R$38,$R$40,$R$41,$R$42,$Q216,ET$2,ET$4,ET$3)</f>
        <v>1.3505089100774008</v>
      </c>
      <c r="EU216" s="15">
        <f ca="1">_xll.DBRW($B$3,$R$37,$R$38,$R$40,$R$41,$R$42,$Q216,EU$2,EU$4,EU$3)</f>
        <v>1</v>
      </c>
      <c r="EV216" s="15">
        <f ca="1">_xll.DBRW($B$3,$R$37,$R$38,$R$40,$R$41,$R$42,$Q216,EV$2,EV$4,EV$3)</f>
        <v>4.8172217834355022</v>
      </c>
      <c r="EW216" s="15">
        <f ca="1">_xll.DBRW($B$3,$R$37,$R$38,$R$40,$R$41,$R$42,$Q216,EW$2,EW$4,EW$3)</f>
        <v>919926.66424000007</v>
      </c>
      <c r="EX216" s="15">
        <f ca="1">_xll.DBRW($B$3,$R$37,$R$38,$R$40,$R$41,$R$42,$Q216,EX$2,EX$4,EX$3)</f>
        <v>919926.66424000007</v>
      </c>
      <c r="EY216" s="15">
        <f ca="1">EO216-ET216</f>
        <v>0.44924930095814442</v>
      </c>
      <c r="EZ216" s="15">
        <f ca="1">EP216-EU216</f>
        <v>0</v>
      </c>
      <c r="FA216" s="15">
        <f ca="1">EQ216-EV216</f>
        <v>1.1363144259296343</v>
      </c>
      <c r="FB216" s="15">
        <f ca="1">IF(AND(ER216&lt;&gt;0,EW216&lt;&gt;0),-1*EY216*ER216,0)</f>
        <v>-331341.12642587366</v>
      </c>
      <c r="FC216" s="15">
        <f ca="1">IF(AND(ER216&lt;&gt;0,EW216&lt;&gt;0,ES216&lt;&gt;0,EX216&lt;&gt;0),EZ216/EU216*$AC216,)</f>
        <v>0</v>
      </c>
      <c r="FD216" s="15">
        <f ca="1">IF(AND(ES216&lt;&gt;0,EX216&lt;&gt;0),FA216*EK216*ES216,)</f>
        <v>253352.74776692619</v>
      </c>
      <c r="FE216" s="15">
        <f ca="1">IF(AND(ER216&lt;&gt;0,EW216&lt;&gt;0,ES216&lt;&gt;0,EX216&lt;&gt;0),$AM216-FB216-FC216-FD216-FH216,)</f>
        <v>-18396.354519060769</v>
      </c>
      <c r="FF216" s="15">
        <f ca="1">IF(OR(ER216=0,EW216=0,ES216=0,EX216=0),$AM216-FB216-FC216-FD216-FH216,)</f>
        <v>0</v>
      </c>
      <c r="FG216" s="15">
        <f ca="1">SUM(FB216:FF216)</f>
        <v>-96384.733178008246</v>
      </c>
      <c r="FH216" s="15">
        <f ca="1">IF($V216&lt;&gt;0,IF($V216&gt;0,$W216/$V216,-$W216/$V216))*$AH216</f>
        <v>11353.019851910316</v>
      </c>
      <c r="FI216" s="15">
        <f ca="1">SUM(FG216:FH216)</f>
        <v>-85031.713326097932</v>
      </c>
      <c r="FJ216" s="20"/>
      <c r="FK216" s="85">
        <f ca="1">BL216+CK216+DJ216+EI216+FH216</f>
        <v>34527.881583971146</v>
      </c>
      <c r="FL216" s="21"/>
      <c r="FM216" s="22"/>
      <c r="FN216" s="104">
        <f ca="1">_xll.DBRW($B$3,$R$37,$R$38,$R$40,$R$41,$R$42,$Q216,FN$2,FN$4,FN$3)</f>
        <v>98035.410000000455</v>
      </c>
      <c r="FO216" s="105">
        <f ca="1">IF(U216&lt;&gt;0,FN216/U216,0)</f>
        <v>2.2326468604355647E-2</v>
      </c>
      <c r="FP216" s="104">
        <f ca="1">_xll.DBRW($B$3,$R$37,$R$38,$R$40,$R$41,$R$42,$Q216,FP$2,FP$4,FP$3)</f>
        <v>653079.76318595931</v>
      </c>
      <c r="FQ216" s="105">
        <f ca="1">IF(V216&lt;&gt;0,FP216/V216,0)</f>
        <v>0.14737247523474012</v>
      </c>
      <c r="FR216" s="86">
        <f ca="1">FN216-FP216</f>
        <v>-555044.35318595881</v>
      </c>
      <c r="FS216" s="103">
        <f ca="1">(FO216-FQ216)*100</f>
        <v>-12.504600663038449</v>
      </c>
      <c r="FT216" s="23"/>
      <c r="FV216" s="37"/>
      <c r="FW216" s="37"/>
      <c r="FX216" s="37"/>
      <c r="FY216" s="37"/>
      <c r="FZ216" s="37"/>
      <c r="GA216" s="37"/>
      <c r="GB216" s="37"/>
      <c r="GC216" s="37"/>
      <c r="GD216" s="37"/>
      <c r="GE216" s="37"/>
      <c r="GF216" s="37"/>
      <c r="GG216" s="37"/>
      <c r="GH216" s="37"/>
    </row>
    <row r="217" spans="1:190" ht="15" hidden="1" customHeight="1" x14ac:dyDescent="0.25">
      <c r="A217">
        <f ca="1">IF(ROW()=ROW($A$60),0,1)</f>
        <v>1</v>
      </c>
      <c r="D217" s="30"/>
      <c r="E217" s="30"/>
      <c r="F217" s="30">
        <f ca="1">IF(A217&lt;&gt;0,IF((AO217+BN217+CM217+DL217+EK217)&lt;&gt;0,ROUND((1-(AO217+BN217+CM217+DL217+EK217))-FO217,5),"VERIF. ELIGIBILITE PMM"),"CHECK "&amp;D202)</f>
        <v>0</v>
      </c>
      <c r="G217" s="30"/>
      <c r="H217" s="30"/>
      <c r="I217" s="30"/>
      <c r="J217" s="30">
        <f ca="1">IF(A217&lt;&gt;0,IF((AP217+BO217+CN217+DM217+EL217)&lt;&gt;0,ROUND((1-(AP217+BO217+CN217+DM217+EL217))-FQ217,5),"VERIF. ELIGIBILITE PMM"),"CHECK "&amp;D203)</f>
        <v>0</v>
      </c>
      <c r="K217" s="30">
        <f ca="1">IF(A217&lt;&gt;0,ROUND(W217+AR217+BQ217+CP217+DO217+EN217+FK217-FR217,5),"CHECK ")</f>
        <v>0</v>
      </c>
      <c r="L217" s="4"/>
      <c r="M217" s="9"/>
      <c r="N217" s="10"/>
      <c r="O217" s="9"/>
      <c r="P217" s="11"/>
      <c r="Q217" s="130" t="s">
        <v>403</v>
      </c>
      <c r="R217" s="130"/>
      <c r="S217" s="12"/>
      <c r="T217" s="13"/>
      <c r="U217" s="84">
        <f ca="1">_xll.DBRW($B$3,$R$37,$R$38,$R$40,$R$41,$R$42,$Q217,U$2,U$4,U$3)</f>
        <v>888606.41000000015</v>
      </c>
      <c r="V217" s="84">
        <f ca="1">_xll.DBRW($B$3,$R$37,$R$38,$R$40,$R$41,$R$42,$Q217,V$2,V$4,V$3)</f>
        <v>928988.08288424183</v>
      </c>
      <c r="W217" s="85">
        <f ca="1">U217-V217</f>
        <v>-40381.672884241678</v>
      </c>
      <c r="X217" s="106">
        <f ca="1">IF(V217&lt;&gt;0,W217/V217,0)</f>
        <v>-4.3468450917979649E-2</v>
      </c>
      <c r="Y217" s="15">
        <f ca="1">_xll.DBRW($B$3,$R$37,$R$38,$R$40,$R$41,$R$42,$Q217,Y$2,Y$4,Y$3)</f>
        <v>-417613.27999999997</v>
      </c>
      <c r="Z217" s="15">
        <f ca="1">_xll.DBRW($B$3,$R$37,$R$38,$R$40,$R$41,$R$42,$Q217,Z$2,Z$4,Z$3)</f>
        <v>-74713.770000000033</v>
      </c>
      <c r="AA217" s="15">
        <f ca="1">_xll.DBRW($B$3,$R$37,$R$38,$R$40,$R$41,$R$42,$Q217,AA$2,AA$4,AA$3)</f>
        <v>-77116.09</v>
      </c>
      <c r="AB217" s="15">
        <f ca="1">_xll.DBRW($B$3,$R$37,$R$38,$R$40,$R$41,$R$42,$Q217,AB$2,AB$4,AB$3)</f>
        <v>-116455.76999999997</v>
      </c>
      <c r="AC217" s="15">
        <f ca="1">_xll.DBRW($B$3,$R$37,$R$38,$R$40,$R$41,$R$42,$Q217,AC$2,AC$4,AC$3)</f>
        <v>-123239.69</v>
      </c>
      <c r="AD217" s="15">
        <f ca="1">_xll.DBRW($B$3,$R$37,$R$38,$R$40,$R$41,$R$42,$Q217,AD$2,AD$4,AD$3)</f>
        <v>-418939.53301292501</v>
      </c>
      <c r="AE217" s="15">
        <f ca="1">_xll.DBRW($B$3,$R$37,$R$38,$R$40,$R$41,$R$42,$Q217,AE$2,AE$4,AE$3)</f>
        <v>-61206.083907057211</v>
      </c>
      <c r="AF217" s="15">
        <f ca="1">_xll.DBRW($B$3,$R$37,$R$38,$R$40,$R$41,$R$42,$Q217,AF$2,AF$4,AF$3)</f>
        <v>-81408.814848781432</v>
      </c>
      <c r="AG217" s="15">
        <f ca="1">_xll.DBRW($B$3,$R$37,$R$38,$R$40,$R$41,$R$42,$Q217,AG$2,AG$4,AG$3)</f>
        <v>-108198.71999999999</v>
      </c>
      <c r="AH217" s="15">
        <f ca="1">_xll.DBRW($B$3,$R$37,$R$38,$R$40,$R$41,$R$42,$Q217,AH$2,AH$4,AH$3)</f>
        <v>-132998.51999999999</v>
      </c>
      <c r="AI217" s="15">
        <f ca="1">Y217-AD217</f>
        <v>1326.2530129250372</v>
      </c>
      <c r="AJ217" s="15">
        <f ca="1">Z217-AE217</f>
        <v>-13507.686092942822</v>
      </c>
      <c r="AK217" s="15">
        <f ca="1">AA217-AF217</f>
        <v>4292.7248487814359</v>
      </c>
      <c r="AL217" s="15">
        <f ca="1">AB217-AG217</f>
        <v>-8257.0499999999884</v>
      </c>
      <c r="AM217" s="15">
        <f ca="1">AC217-AH217</f>
        <v>9758.8299999999872</v>
      </c>
      <c r="AN217" s="20"/>
      <c r="AO217" s="16">
        <f ca="1">_xll.DBRW($B$3,$R$37,$R$38,$R$40,$R$41,$R$42,$Q217,AO$2,AO$4,AO$3)</f>
        <v>0.46996428936406165</v>
      </c>
      <c r="AP217" s="16">
        <f ca="1">_xll.DBRW($B$3,$R$37,$R$38,$R$40,$R$41,$R$42,$Q217,AP$2,AP$4,AP$3)</f>
        <v>0.45096330160903436</v>
      </c>
      <c r="AQ217" s="17">
        <f ca="1">-(AO217-AP217)*100</f>
        <v>-1.9000987755027288</v>
      </c>
      <c r="AR217" s="14">
        <f ca="1">$Y217-$AD217-BL217</f>
        <v>-16884.399515448607</v>
      </c>
      <c r="AS217" s="18">
        <f ca="1">_xll.DBRW($B$3,$R$37,$R$38,$R$40,$R$41,$R$42,$Q217,AS$2,AS$4,AS$3)</f>
        <v>25.582355596911832</v>
      </c>
      <c r="AT217" s="19">
        <f ca="1">_xll.DBRW($B$3,$R$37,$R$38,$R$40,$R$41,$R$42,$Q217,AT$2,AT$4,AT$3)</f>
        <v>7.7304291823136931E-2</v>
      </c>
      <c r="AU217" s="18">
        <f ca="1">_xll.DBRW($B$3,$R$37,$R$38,$R$40,$R$41,$R$42,$Q217,AU$2,AU$4,AU$3)</f>
        <v>4.2080343705752261</v>
      </c>
      <c r="AV217" s="15">
        <f ca="1">_xll.DBRW($B$3,$R$37,$R$38,$R$40,$R$41,$R$42,$Q217,AV$2,AV$4,AV$3)</f>
        <v>16324.270000000002</v>
      </c>
      <c r="AW217" s="15">
        <f ca="1">_xll.DBRW($B$3,$R$37,$R$38,$R$40,$R$41,$R$42,$Q217,AW$2,AW$4,AW$3)</f>
        <v>211169</v>
      </c>
      <c r="AX217" s="18">
        <f ca="1">_xll.DBRW($B$3,$R$37,$R$38,$R$40,$R$41,$R$42,$Q217,AX$2,AX$4,AX$3)</f>
        <v>0</v>
      </c>
      <c r="AY217" s="19">
        <f ca="1">_xll.DBRW($B$3,$R$37,$R$38,$R$40,$R$41,$R$42,$Q217,AY$2,AY$4,AY$3)</f>
        <v>0</v>
      </c>
      <c r="AZ217" s="18">
        <f ca="1">_xll.DBRW($B$3,$R$37,$R$38,$R$40,$R$41,$R$42,$Q217,AZ$2,AZ$4,AZ$3)</f>
        <v>3.8705623523731143</v>
      </c>
      <c r="BA217" s="15">
        <f ca="1">_xll.DBRW($B$3,$R$37,$R$38,$R$40,$R$41,$R$42,$Q217,BA$2,BA$4,BA$3)</f>
        <v>0</v>
      </c>
      <c r="BB217" s="15">
        <f ca="1">_xll.DBRW($B$3,$R$37,$R$38,$R$40,$R$41,$R$42,$Q217,BB$2,BB$4,BB$3)</f>
        <v>240013.723668516</v>
      </c>
      <c r="BC217" s="18">
        <f ca="1">AS217-AX217</f>
        <v>25.582355596911832</v>
      </c>
      <c r="BD217" s="18">
        <f ca="1">AT217-AY217</f>
        <v>7.7304291823136931E-2</v>
      </c>
      <c r="BE217" s="18">
        <f ca="1">AU217-AZ217</f>
        <v>0.33747201820211181</v>
      </c>
      <c r="BF217" s="15">
        <f ca="1">IF(AND(AV217&lt;&gt;0,BA217&lt;&gt;0),-1*BC217*AV217,0)</f>
        <v>0</v>
      </c>
      <c r="BG217" s="15">
        <f ca="1">IF(AND(AV217&lt;&gt;0,BA217&lt;&gt;0,AW217&lt;&gt;0,BB217&lt;&gt;0),BD217/AY217*$Y217,)</f>
        <v>0</v>
      </c>
      <c r="BH217" s="15">
        <f ca="1">IF(AND(AW217&lt;&gt;0,BB217&lt;&gt;0),BE217*AO217*AW217,)</f>
        <v>33491.360578012223</v>
      </c>
      <c r="BI217" s="15">
        <f ca="1">IF(AND(AV217&lt;&gt;0,BA217&lt;&gt;0,AW217&lt;&gt;0,BB217&lt;&gt;0),$AI217-BF217-BG217-BH217-BL217,)</f>
        <v>0</v>
      </c>
      <c r="BJ217" s="15">
        <f ca="1">IF(OR(AV217=0,BA217=0,AW217=0,BB217=0),$AI217-BF217-BG217-BH217-BL217,)</f>
        <v>-50375.760093460834</v>
      </c>
      <c r="BK217" s="15">
        <f ca="1">SUM(BF217:BJ217)</f>
        <v>-16884.399515448611</v>
      </c>
      <c r="BL217" s="15">
        <f ca="1">IF($V217&lt;&gt;0,IF($V217&gt;0,$W217/$V217,-$W217/$V217))*$AD217</f>
        <v>18210.652528373645</v>
      </c>
      <c r="BM217" s="15">
        <f ca="1">SUM(BK217:BL217)</f>
        <v>1326.2530129250335</v>
      </c>
      <c r="BN217" s="16">
        <f ca="1">_xll.DBRW($B$3,$R$37,$R$38,$R$40,$R$41,$R$42,$Q217,BN$2,BN$4,BN$3)</f>
        <v>8.4079710836207022E-2</v>
      </c>
      <c r="BO217" s="16">
        <f ca="1">_xll.DBRW($B$3,$R$37,$R$38,$R$40,$R$41,$R$42,$Q217,BO$2,BO$4,BO$3)</f>
        <v>6.5884681445029777E-2</v>
      </c>
      <c r="BP217" s="17">
        <f ca="1">-(BN217-BO217)*100</f>
        <v>-1.8195029391177244</v>
      </c>
      <c r="BQ217" s="14">
        <f ca="1">$Z217-$AE217-CK217</f>
        <v>-16168.219747138482</v>
      </c>
      <c r="BR217" s="15">
        <f ca="1">_xll.DBRW($B$3,$R$37,$R$38,$R$40,$R$41,$R$42,$Q217,BR$2,BR$4,BR$3)</f>
        <v>0.35381031306678545</v>
      </c>
      <c r="BS217" s="15">
        <f ca="1">_xll.DBRW($B$3,$R$37,$R$38,$R$40,$R$41,$R$42,$Q217,BS$2,BS$4,BS$3)</f>
        <v>1</v>
      </c>
      <c r="BT217" s="15">
        <f ca="1">_xll.DBRW($B$3,$R$37,$R$38,$R$40,$R$41,$R$42,$Q217,BT$2,BT$4,BT$3)</f>
        <v>4.2080343705752261</v>
      </c>
      <c r="BU217" s="15">
        <f ca="1">_xll.DBRW($B$3,$R$37,$R$38,$R$40,$R$41,$R$42,$Q217,BU$2,BU$4,BU$3)</f>
        <v>211169</v>
      </c>
      <c r="BV217" s="15">
        <f ca="1">_xll.DBRW($B$3,$R$37,$R$38,$R$40,$R$41,$R$42,$Q217,BV$2,BV$4,BV$3)</f>
        <v>211169</v>
      </c>
      <c r="BW217" s="15">
        <f ca="1">_xll.DBRW($B$3,$R$37,$R$38,$R$40,$R$41,$R$42,$Q217,BW$2,BW$4,BW$3)</f>
        <v>0.25501076759922775</v>
      </c>
      <c r="BX217" s="15">
        <f ca="1">_xll.DBRW($B$3,$R$37,$R$38,$R$40,$R$41,$R$42,$Q217,BX$2,BX$4,BX$3)</f>
        <v>1</v>
      </c>
      <c r="BY217" s="15">
        <f ca="1">_xll.DBRW($B$3,$R$37,$R$38,$R$40,$R$41,$R$42,$Q217,BY$2,BY$4,BY$3)</f>
        <v>3.8705623523731143</v>
      </c>
      <c r="BZ217" s="15">
        <f ca="1">_xll.DBRW($B$3,$R$37,$R$38,$R$40,$R$41,$R$42,$Q217,BZ$2,BZ$4,BZ$3)</f>
        <v>240013.723668516</v>
      </c>
      <c r="CA217" s="15">
        <f ca="1">_xll.DBRW($B$3,$R$37,$R$38,$R$40,$R$41,$R$42,$Q217,CA$2,CA$4,CA$3)</f>
        <v>240013.723668516</v>
      </c>
      <c r="CB217" s="15">
        <f ca="1">BR217-BW217</f>
        <v>9.8799545467557703E-2</v>
      </c>
      <c r="CC217" s="15">
        <f ca="1">BS217-BX217</f>
        <v>0</v>
      </c>
      <c r="CD217" s="15">
        <f ca="1">BT217-BY217</f>
        <v>0.33747201820211181</v>
      </c>
      <c r="CE217" s="15">
        <f ca="1">IF(AND(BU217&lt;&gt;0,BZ217&lt;&gt;0),-1*CB217*BU217,0)</f>
        <v>-20863.401216838694</v>
      </c>
      <c r="CF217" s="15">
        <f ca="1">IF(AND(BU217&lt;&gt;0,BZ217&lt;&gt;0,BV217&lt;&gt;0,CA217&lt;&gt;0),CC217/BX217*$Z217,)</f>
        <v>0</v>
      </c>
      <c r="CG217" s="15">
        <f ca="1">IF(AND(BV217&lt;&gt;0,CA217&lt;&gt;0),CD217*BN217*BV217,)</f>
        <v>5991.8252868124137</v>
      </c>
      <c r="CH217" s="15">
        <f ca="1">IF(AND(BU217&lt;&gt;0,BZ217&lt;&gt;0,BV217&lt;&gt;0,CA217&lt;&gt;0),$AJ217-CE217-CF217-CG217-CK217,)</f>
        <v>-1296.6438171122018</v>
      </c>
      <c r="CI217" s="15">
        <f ca="1">IF(OR(BU217=0,BZ217=0,BV217=0,CA217=0),$AJ217-CE217-CF217-CG217-CK217,)</f>
        <v>0</v>
      </c>
      <c r="CJ217" s="15">
        <f ca="1">SUM(CE217:CI217)</f>
        <v>-16168.219747138482</v>
      </c>
      <c r="CK217" s="15">
        <f ca="1">IF($V217&lt;&gt;0,IF($V217&gt;0,$W217/$V217,-$W217/$V217))*$AE217</f>
        <v>2660.5336541956603</v>
      </c>
      <c r="CL217" s="15">
        <f ca="1">SUM(CJ217:CK217)</f>
        <v>-13507.686092942822</v>
      </c>
      <c r="CM217" s="16">
        <f ca="1">_xll.DBRW($B$3,$R$37,$R$38,$R$40,$R$41,$R$42,$Q217,CM$2,CM$4,CM$3)</f>
        <v>8.6783179968283164E-2</v>
      </c>
      <c r="CN217" s="16">
        <f ca="1">_xll.DBRW($B$3,$R$37,$R$38,$R$40,$R$41,$R$42,$Q217,CN$2,CN$4,CN$3)</f>
        <v>8.7631710620044087E-2</v>
      </c>
      <c r="CO217" s="17">
        <f ca="1">-(CM217-CN217)*100</f>
        <v>8.4853065176092313E-2</v>
      </c>
      <c r="CP217" s="14">
        <f ca="1">$AA217-$AF217-DJ217</f>
        <v>754.00977623628751</v>
      </c>
      <c r="CQ217" s="15">
        <f ca="1">_xll.DBRW($B$3,$R$37,$R$38,$R$40,$R$41,$R$42,$Q217,CQ$2,CQ$4,CQ$3)</f>
        <v>1.0214153120726366</v>
      </c>
      <c r="CR217" s="15">
        <f ca="1">_xll.DBRW($B$3,$R$37,$R$38,$R$40,$R$41,$R$42,$Q217,CR$2,CR$4,CR$3)</f>
        <v>0.35752998782965301</v>
      </c>
      <c r="CS217" s="15">
        <f ca="1">_xll.DBRW($B$3,$R$37,$R$38,$R$40,$R$41,$R$42,$Q217,CS$2,CS$4,CS$3)</f>
        <v>4.2080343705752261</v>
      </c>
      <c r="CT217" s="15">
        <f ca="1">_xll.DBRW($B$3,$R$37,$R$38,$R$40,$R$41,$R$42,$Q217,CT$2,CT$4,CT$3)</f>
        <v>75499.25</v>
      </c>
      <c r="CU217" s="15">
        <f ca="1">_xll.DBRW($B$3,$R$37,$R$38,$R$40,$R$41,$R$42,$Q217,CU$2,CU$4,CU$3)</f>
        <v>211169</v>
      </c>
      <c r="CV217" s="15">
        <f ca="1">_xll.DBRW($B$3,$R$37,$R$38,$R$40,$R$41,$R$42,$Q217,CV$2,CV$4,CV$3)</f>
        <v>0.99759999999999571</v>
      </c>
      <c r="CW217" s="15">
        <f ca="1">_xll.DBRW($B$3,$R$37,$R$38,$R$40,$R$41,$R$42,$Q217,CW$2,CW$4,CW$3)</f>
        <v>0.3399999999999993</v>
      </c>
      <c r="CX217" s="15">
        <f ca="1">_xll.DBRW($B$3,$R$37,$R$38,$R$40,$R$41,$R$42,$Q217,CX$2,CX$4,CX$3)</f>
        <v>3.8705623523731143</v>
      </c>
      <c r="CY217" s="15">
        <f ca="1">_xll.DBRW($B$3,$R$37,$R$38,$R$40,$R$41,$R$42,$Q217,CY$2,CY$4,CY$3)</f>
        <v>81604.666047295279</v>
      </c>
      <c r="CZ217" s="15">
        <f ca="1">_xll.DBRW($B$3,$R$37,$R$38,$R$40,$R$41,$R$42,$Q217,CZ$2,CZ$4,CZ$3)</f>
        <v>240013.723668516</v>
      </c>
      <c r="DA217" s="15">
        <f ca="1">CQ217-CV217</f>
        <v>2.3815312072640871E-2</v>
      </c>
      <c r="DB217" s="15">
        <f ca="1">CR217-CW217</f>
        <v>1.7529987829653704E-2</v>
      </c>
      <c r="DC217" s="15">
        <f ca="1">CS217-CX217</f>
        <v>0.33747201820211181</v>
      </c>
      <c r="DD217" s="15">
        <f ca="1">IF(AND(CT217&lt;&gt;0,CY217&lt;&gt;0),-1*DA217*CT217,0)</f>
        <v>-1798.0382000003312</v>
      </c>
      <c r="DE217" s="15">
        <f ca="1">IF(AND(CT217&lt;&gt;0,CY217&lt;&gt;0,CU217&lt;&gt;0,CZ217&lt;&gt;0),DB217/CW217*$AA217,)</f>
        <v>-3976.0121152073011</v>
      </c>
      <c r="DF217" s="15">
        <f ca="1">IF(AND(CU217&lt;&gt;0,CZ217&lt;&gt;0),DC217*CM217*CU217,)</f>
        <v>6184.4843070039415</v>
      </c>
      <c r="DG217" s="15">
        <f ca="1">IF(AND(CT217&lt;&gt;0,CY217&lt;&gt;0,CU217&lt;&gt;0,CZ217&lt;&gt;0),$AK217-DD217-DE217-DF217-DJ217,)</f>
        <v>343.57578443997863</v>
      </c>
      <c r="DH217" s="15">
        <f ca="1">IF(OR(CT217=0,CY217=0,CU217=0,CZ217=0),$AK217-DD217-DE217-DF217-DJ217,)</f>
        <v>0</v>
      </c>
      <c r="DI217" s="15">
        <f ca="1">SUM(DD217:DH217)</f>
        <v>754.00977623628751</v>
      </c>
      <c r="DJ217" s="15">
        <f ca="1">IF($V217&lt;&gt;0,IF($V217&gt;0,$W217/$V217,-$W217/$V217))*$AF217</f>
        <v>3538.7150725451484</v>
      </c>
      <c r="DK217" s="15">
        <f ca="1">SUM(DI217:DJ217)</f>
        <v>4292.7248487814359</v>
      </c>
      <c r="DL217" s="16">
        <f ca="1">_xll.DBRW($B$3,$R$37,$R$38,$R$40,$R$41,$R$42,$Q217,DL$2,DL$4,DL$3)</f>
        <v>0.13105438886041801</v>
      </c>
      <c r="DM217" s="16">
        <f ca="1">_xll.DBRW($B$3,$R$37,$R$38,$R$40,$R$41,$R$42,$Q217,DM$2,DM$4,DM$3)</f>
        <v>0.11646943808372003</v>
      </c>
      <c r="DN217" s="17">
        <f ca="1">-(DL217-DM217)*100</f>
        <v>-1.4584950776697982</v>
      </c>
      <c r="DO217" s="14">
        <f ca="1">$AB217-$AG217-EI217</f>
        <v>-12960.28074970821</v>
      </c>
      <c r="DP217" s="15">
        <f ca="1">_xll.DBRW($B$3,$R$37,$R$38,$R$40,$R$41,$R$42,$Q217,DP$2,DP$4,DP$3)</f>
        <v>0.65980781931827259</v>
      </c>
      <c r="DQ217" s="15">
        <f ca="1">_xll.DBRW($B$3,$R$37,$R$38,$R$40,$R$41,$R$42,$Q217,DQ$2,DQ$4,DQ$3)</f>
        <v>0.83582121428808209</v>
      </c>
      <c r="DR217" s="15">
        <f ca="1">_xll.DBRW($B$3,$R$37,$R$38,$R$40,$R$41,$R$42,$Q217,DR$2,DR$4,DR$3)</f>
        <v>4.2080343705752261</v>
      </c>
      <c r="DS217" s="15">
        <f ca="1">_xll.DBRW($B$3,$R$37,$R$38,$R$40,$R$41,$R$42,$Q217,DS$2,DS$4,DS$3)</f>
        <v>176499.53</v>
      </c>
      <c r="DT217" s="15">
        <f ca="1">_xll.DBRW($B$3,$R$37,$R$38,$R$40,$R$41,$R$42,$Q217,DT$2,DT$4,DT$3)</f>
        <v>211169</v>
      </c>
      <c r="DU217" s="15">
        <f ca="1">_xll.DBRW($B$3,$R$37,$R$38,$R$40,$R$41,$R$42,$Q217,DU$2,DU$4,DU$3)</f>
        <v>0.54027984509705262</v>
      </c>
      <c r="DV217" s="15">
        <f ca="1">_xll.DBRW($B$3,$R$37,$R$38,$R$40,$R$41,$R$42,$Q217,DV$2,DV$4,DV$3)</f>
        <v>0.83438652457583129</v>
      </c>
      <c r="DW217" s="15">
        <f ca="1">_xll.DBRW($B$3,$R$37,$R$38,$R$40,$R$41,$R$42,$Q217,DW$2,DW$4,DW$3)</f>
        <v>3.8705623523731143</v>
      </c>
      <c r="DX217" s="15">
        <f ca="1">_xll.DBRW($B$3,$R$37,$R$38,$R$40,$R$41,$R$42,$Q217,DX$2,DX$4,DX$3)</f>
        <v>200264.216742277</v>
      </c>
      <c r="DY217" s="15">
        <f ca="1">_xll.DBRW($B$3,$R$37,$R$38,$R$40,$R$41,$R$42,$Q217,DY$2,DY$4,DY$3)</f>
        <v>240013.723668516</v>
      </c>
      <c r="DZ217" s="15">
        <f ca="1">DP217-DU217</f>
        <v>0.11952797422121997</v>
      </c>
      <c r="EA217" s="15">
        <f ca="1">DQ217-DV217</f>
        <v>1.4346897122508029E-3</v>
      </c>
      <c r="EB217" s="15">
        <f ca="1">DR217-DW217</f>
        <v>0.33747201820211181</v>
      </c>
      <c r="EC217" s="15">
        <f ca="1">IF(AND(DS217&lt;&gt;0,DX217&lt;&gt;0),-1*DZ217*DS217,0)</f>
        <v>-21096.63127189744</v>
      </c>
      <c r="ED217" s="15">
        <f ca="1">IF(AND(DS217&lt;&gt;0,DX217&lt;&gt;0,DT217&lt;&gt;0,DY217&lt;&gt;0),EA217/DV217*$AB217,)</f>
        <v>-200.24040445305772</v>
      </c>
      <c r="EE217" s="15">
        <f ca="1">IF(AND(DT217&lt;&gt;0,DY217&lt;&gt;0),EB217*DL217*DT217,)</f>
        <v>9339.4112956849931</v>
      </c>
      <c r="EF217" s="15">
        <f ca="1">IF(AND(DS217&lt;&gt;0,DX217&lt;&gt;0,DT217&lt;&gt;0,DY217&lt;&gt;0),$AL217-EC217-ED217-EE217-EI217,)</f>
        <v>-1002.8203690427063</v>
      </c>
      <c r="EG217" s="15">
        <f ca="1">IF(OR(DS217=0,DX217=0,DT217=0,DY217=0),$AL217-EC217-ED217-EE217-EI217,)</f>
        <v>0</v>
      </c>
      <c r="EH217" s="15">
        <f ca="1">SUM(EC217:EG217)</f>
        <v>-12960.280749708214</v>
      </c>
      <c r="EI217" s="15">
        <f ca="1">IF($V217&lt;&gt;0,IF($V217&gt;0,$W217/$V217,-$W217/$V217))*$AG217</f>
        <v>4703.2307497082229</v>
      </c>
      <c r="EJ217" s="15">
        <f ca="1">SUM(EH217:EI217)</f>
        <v>-8257.049999999992</v>
      </c>
      <c r="EK217" s="16">
        <f ca="1">_xll.DBRW($B$3,$R$37,$R$38,$R$40,$R$41,$R$42,$Q217,EK$2,EK$4,EK$3)</f>
        <v>0.13868872496654622</v>
      </c>
      <c r="EL217" s="16">
        <f ca="1">_xll.DBRW($B$3,$R$37,$R$38,$R$40,$R$41,$R$42,$Q217,EL$2,EL$4,EL$3)</f>
        <v>0.14316493661261798</v>
      </c>
      <c r="EM217" s="17">
        <f ca="1">-(EK217-EL217)*100</f>
        <v>0.44762116460717594</v>
      </c>
      <c r="EN217" s="14">
        <f ca="1">$AC217-$AH217-FH217</f>
        <v>3977.5903612160528</v>
      </c>
      <c r="EO217" s="15">
        <f ca="1">_xll.DBRW($B$3,$R$37,$R$38,$R$40,$R$41,$R$42,$Q217,EO$2,EO$4,EO$3)</f>
        <v>0.58360692147048099</v>
      </c>
      <c r="EP217" s="15">
        <f ca="1">_xll.DBRW($B$3,$R$37,$R$38,$R$40,$R$41,$R$42,$Q217,EP$2,EP$4,EP$3)</f>
        <v>1</v>
      </c>
      <c r="EQ217" s="15">
        <f ca="1">_xll.DBRW($B$3,$R$37,$R$38,$R$40,$R$41,$R$42,$Q217,EQ$2,EQ$4,EQ$3)</f>
        <v>4.2080343705752261</v>
      </c>
      <c r="ER217" s="15">
        <f ca="1">_xll.DBRW($B$3,$R$37,$R$38,$R$40,$R$41,$R$42,$Q217,ER$2,ER$4,ER$3)</f>
        <v>211169</v>
      </c>
      <c r="ES217" s="15">
        <f ca="1">_xll.DBRW($B$3,$R$37,$R$38,$R$40,$R$41,$R$42,$Q217,ES$2,ES$4,ES$3)</f>
        <v>211169</v>
      </c>
      <c r="ET217" s="15">
        <f ca="1">_xll.DBRW($B$3,$R$37,$R$38,$R$40,$R$41,$R$42,$Q217,ET$2,ET$4,ET$3)</f>
        <v>0.55412881383268242</v>
      </c>
      <c r="EU217" s="15">
        <f ca="1">_xll.DBRW($B$3,$R$37,$R$38,$R$40,$R$41,$R$42,$Q217,EU$2,EU$4,EU$3)</f>
        <v>1</v>
      </c>
      <c r="EV217" s="15">
        <f ca="1">_xll.DBRW($B$3,$R$37,$R$38,$R$40,$R$41,$R$42,$Q217,EV$2,EV$4,EV$3)</f>
        <v>3.8705623523731143</v>
      </c>
      <c r="EW217" s="15">
        <f ca="1">_xll.DBRW($B$3,$R$37,$R$38,$R$40,$R$41,$R$42,$Q217,EW$2,EW$4,EW$3)</f>
        <v>240013.723668516</v>
      </c>
      <c r="EX217" s="15">
        <f ca="1">_xll.DBRW($B$3,$R$37,$R$38,$R$40,$R$41,$R$42,$Q217,EX$2,EX$4,EX$3)</f>
        <v>240013.723668516</v>
      </c>
      <c r="EY217" s="15">
        <f ca="1">EO217-ET217</f>
        <v>2.9478107637798567E-2</v>
      </c>
      <c r="EZ217" s="15">
        <f ca="1">EP217-EU217</f>
        <v>0</v>
      </c>
      <c r="FA217" s="15">
        <f ca="1">EQ217-EV217</f>
        <v>0.33747201820211181</v>
      </c>
      <c r="FB217" s="15">
        <f ca="1">IF(AND(ER217&lt;&gt;0,EW217&lt;&gt;0),-1*EY217*ER217,0)</f>
        <v>-6224.8625117662859</v>
      </c>
      <c r="FC217" s="15">
        <f ca="1">IF(AND(ER217&lt;&gt;0,EW217&lt;&gt;0,ES217&lt;&gt;0,EX217&lt;&gt;0),EZ217/EU217*$AC217,)</f>
        <v>0</v>
      </c>
      <c r="FD217" s="15">
        <f ca="1">IF(AND(ES217&lt;&gt;0,EX217&lt;&gt;0),FA217*EK217*ES217,)</f>
        <v>9883.4617886491706</v>
      </c>
      <c r="FE217" s="15">
        <f ca="1">IF(AND(ER217&lt;&gt;0,EW217&lt;&gt;0,ES217&lt;&gt;0,EX217&lt;&gt;0),$AM217-FB217-FC217-FD217-FH217,)</f>
        <v>318.99108433316724</v>
      </c>
      <c r="FF217" s="15">
        <f ca="1">IF(OR(ER217=0,EW217=0,ES217=0,EX217=0),$AM217-FB217-FC217-FD217-FH217,)</f>
        <v>0</v>
      </c>
      <c r="FG217" s="15">
        <f ca="1">SUM(FB217:FF217)</f>
        <v>3977.5903612160519</v>
      </c>
      <c r="FH217" s="15">
        <f ca="1">IF($V217&lt;&gt;0,IF($V217&gt;0,$W217/$V217,-$W217/$V217))*$AH217</f>
        <v>5781.2396387839344</v>
      </c>
      <c r="FI217" s="15">
        <f ca="1">SUM(FG217:FH217)</f>
        <v>9758.8299999999872</v>
      </c>
      <c r="FJ217" s="20"/>
      <c r="FK217" s="85">
        <f ca="1">BL217+CK217+DJ217+EI217+FH217</f>
        <v>34894.37164360661</v>
      </c>
      <c r="FL217" s="21"/>
      <c r="FM217" s="22"/>
      <c r="FN217" s="104">
        <f ca="1">_xll.DBRW($B$3,$R$37,$R$38,$R$40,$R$41,$R$42,$Q217,FN$2,FN$4,FN$3)</f>
        <v>79467.809999999969</v>
      </c>
      <c r="FO217" s="105">
        <f ca="1">IF(U217&lt;&gt;0,FN217/U217,0)</f>
        <v>8.942970600448398E-2</v>
      </c>
      <c r="FP217" s="104">
        <f ca="1">_xll.DBRW($B$3,$R$37,$R$38,$R$40,$R$41,$R$42,$Q217,FP$2,FP$4,FP$3)</f>
        <v>126236.41111547823</v>
      </c>
      <c r="FQ217" s="105">
        <f ca="1">IF(V217&lt;&gt;0,FP217/V217,0)</f>
        <v>0.13588593162955367</v>
      </c>
      <c r="FR217" s="86">
        <f ca="1">FN217-FP217</f>
        <v>-46768.601115478261</v>
      </c>
      <c r="FS217" s="103">
        <f ca="1">(FO217-FQ217)*100</f>
        <v>-4.6456225625069694</v>
      </c>
      <c r="FT217" s="23"/>
      <c r="FV217" s="37"/>
      <c r="FW217" s="37"/>
      <c r="FX217" s="37"/>
      <c r="FY217" s="37"/>
      <c r="FZ217" s="37"/>
      <c r="GA217" s="37"/>
      <c r="GB217" s="37"/>
      <c r="GC217" s="37"/>
      <c r="GD217" s="37"/>
      <c r="GE217" s="37"/>
      <c r="GF217" s="37"/>
      <c r="GG217" s="37"/>
      <c r="GH217" s="37"/>
    </row>
    <row r="218" spans="1:190" ht="15" hidden="1" customHeight="1" x14ac:dyDescent="0.25">
      <c r="A218">
        <f ca="1">IF(ROW()=ROW($A$60),0,1)</f>
        <v>1</v>
      </c>
      <c r="D218" s="30"/>
      <c r="E218" s="30"/>
      <c r="F218" s="30">
        <f ca="1">IF(A218&lt;&gt;0,IF((AO218+BN218+CM218+DL218+EK218)&lt;&gt;0,ROUND((1-(AO218+BN218+CM218+DL218+EK218))-FO218,5),"VERIF. ELIGIBILITE PMM"),"CHECK "&amp;D203)</f>
        <v>0</v>
      </c>
      <c r="G218" s="30"/>
      <c r="H218" s="30"/>
      <c r="I218" s="30"/>
      <c r="J218" s="30">
        <f ca="1">IF(A218&lt;&gt;0,IF((AP218+BO218+CN218+DM218+EL218)&lt;&gt;0,ROUND((1-(AP218+BO218+CN218+DM218+EL218))-FQ218,5),"VERIF. ELIGIBILITE PMM"),"CHECK "&amp;D204)</f>
        <v>0</v>
      </c>
      <c r="K218" s="30">
        <f ca="1">IF(A218&lt;&gt;0,ROUND(W218+AR218+BQ218+CP218+DO218+EN218+FK218-FR218,5),"CHECK ")</f>
        <v>0</v>
      </c>
      <c r="L218" s="4"/>
      <c r="M218" s="9"/>
      <c r="N218" s="10"/>
      <c r="O218" s="9"/>
      <c r="P218" s="11"/>
      <c r="Q218" s="130" t="s">
        <v>223</v>
      </c>
      <c r="R218" s="130"/>
      <c r="S218" s="12"/>
      <c r="T218" s="13"/>
      <c r="U218" s="84">
        <f ca="1">_xll.DBRW($B$3,$R$37,$R$38,$R$40,$R$41,$R$42,$Q218,U$2,U$4,U$3)</f>
        <v>10470883.130000001</v>
      </c>
      <c r="V218" s="84">
        <f ca="1">_xll.DBRW($B$3,$R$37,$R$38,$R$40,$R$41,$R$42,$Q218,V$2,V$4,V$3)</f>
        <v>10507421.137295267</v>
      </c>
      <c r="W218" s="85">
        <f ca="1">U218-V218</f>
        <v>-36538.007295265794</v>
      </c>
      <c r="X218" s="106">
        <f ca="1">IF(V218&lt;&gt;0,W218/V218,0)</f>
        <v>-3.4773525128422812E-3</v>
      </c>
      <c r="Y218" s="15">
        <f ca="1">_xll.DBRW($B$3,$R$37,$R$38,$R$40,$R$41,$R$42,$Q218,Y$2,Y$4,Y$3)</f>
        <v>-4717931.0699999994</v>
      </c>
      <c r="Z218" s="15">
        <f ca="1">_xll.DBRW($B$3,$R$37,$R$38,$R$40,$R$41,$R$42,$Q218,Z$2,Z$4,Z$3)</f>
        <v>-1016763.26</v>
      </c>
      <c r="AA218" s="15">
        <f ca="1">_xll.DBRW($B$3,$R$37,$R$38,$R$40,$R$41,$R$42,$Q218,AA$2,AA$4,AA$3)</f>
        <v>301200.07999999996</v>
      </c>
      <c r="AB218" s="15">
        <f ca="1">_xll.DBRW($B$3,$R$37,$R$38,$R$40,$R$41,$R$42,$Q218,AB$2,AB$4,AB$3)</f>
        <v>-1596113.1600000001</v>
      </c>
      <c r="AC218" s="15">
        <f ca="1">_xll.DBRW($B$3,$R$37,$R$38,$R$40,$R$41,$R$42,$Q218,AC$2,AC$4,AC$3)</f>
        <v>-2153689.0200000005</v>
      </c>
      <c r="AD218" s="15">
        <f ca="1">_xll.DBRW($B$3,$R$37,$R$38,$R$40,$R$41,$R$42,$Q218,AD$2,AD$4,AD$3)</f>
        <v>-4358020</v>
      </c>
      <c r="AE218" s="15">
        <f ca="1">_xll.DBRW($B$3,$R$37,$R$38,$R$40,$R$41,$R$42,$Q218,AE$2,AE$4,AE$3)</f>
        <v>-1302410.72</v>
      </c>
      <c r="AF218" s="15">
        <f ca="1">_xll.DBRW($B$3,$R$37,$R$38,$R$40,$R$41,$R$42,$Q218,AF$2,AF$4,AF$3)</f>
        <v>-1356095.2109600003</v>
      </c>
      <c r="AG218" s="15">
        <f ca="1">_xll.DBRW($B$3,$R$37,$R$38,$R$40,$R$41,$R$42,$Q218,AG$2,AG$4,AG$3)</f>
        <v>-1625860.3499999996</v>
      </c>
      <c r="AH218" s="15">
        <f ca="1">_xll.DBRW($B$3,$R$37,$R$38,$R$40,$R$41,$R$42,$Q218,AH$2,AH$4,AH$3)</f>
        <v>-2536154.9699999997</v>
      </c>
      <c r="AI218" s="15">
        <f ca="1">Y218-AD218</f>
        <v>-359911.06999999937</v>
      </c>
      <c r="AJ218" s="15">
        <f ca="1">Z218-AE218</f>
        <v>285647.45999999996</v>
      </c>
      <c r="AK218" s="15">
        <f ca="1">AA218-AF218</f>
        <v>1657295.2909600004</v>
      </c>
      <c r="AL218" s="15">
        <f ca="1">AB218-AG218</f>
        <v>29747.189999999478</v>
      </c>
      <c r="AM218" s="15">
        <f ca="1">AC218-AH218</f>
        <v>382465.94999999925</v>
      </c>
      <c r="AN218" s="20"/>
      <c r="AO218" s="16">
        <f ca="1">_xll.DBRW($B$3,$R$37,$R$38,$R$40,$R$41,$R$42,$Q218,AO$2,AO$4,AO$3)</f>
        <v>0.45057623234115879</v>
      </c>
      <c r="AP218" s="16">
        <f ca="1">_xll.DBRW($B$3,$R$37,$R$38,$R$40,$R$41,$R$42,$Q218,AP$2,AP$4,AP$3)</f>
        <v>0.41475638437404494</v>
      </c>
      <c r="AQ218" s="17">
        <f ca="1">-(AO218-AP218)*100</f>
        <v>-3.5819847967113851</v>
      </c>
      <c r="AR218" s="14">
        <f ca="1">$Y218-$AD218-BL218</f>
        <v>-375065.44179801631</v>
      </c>
      <c r="AS218" s="18">
        <f ca="1">_xll.DBRW($B$3,$R$37,$R$38,$R$40,$R$41,$R$42,$Q218,AS$2,AS$4,AS$3)</f>
        <v>24.198373915269478</v>
      </c>
      <c r="AT218" s="19">
        <f ca="1">_xll.DBRW($B$3,$R$37,$R$38,$R$40,$R$41,$R$42,$Q218,AT$2,AT$4,AT$3)</f>
        <v>5.3414681789540008E-2</v>
      </c>
      <c r="AU218" s="18">
        <f ca="1">_xll.DBRW($B$3,$R$37,$R$38,$R$40,$R$41,$R$42,$Q218,AU$2,AU$4,AU$3)</f>
        <v>2.8686565107805269</v>
      </c>
      <c r="AV218" s="15">
        <f ca="1">_xll.DBRW($B$3,$R$37,$R$38,$R$40,$R$41,$R$42,$Q218,AV$2,AV$4,AV$3)</f>
        <v>194968.93</v>
      </c>
      <c r="AW218" s="15">
        <f ca="1">_xll.DBRW($B$3,$R$37,$R$38,$R$40,$R$41,$R$42,$Q218,AW$2,AW$4,AW$3)</f>
        <v>3650100</v>
      </c>
      <c r="AX218" s="18">
        <f ca="1">_xll.DBRW($B$3,$R$37,$R$38,$R$40,$R$41,$R$42,$Q218,AX$2,AX$4,AX$3)</f>
        <v>26.226116470382919</v>
      </c>
      <c r="AY218" s="19">
        <f ca="1">_xll.DBRW($B$3,$R$37,$R$38,$R$40,$R$41,$R$42,$Q218,AY$2,AY$4,AY$3)</f>
        <v>3.7170895165150791E-2</v>
      </c>
      <c r="AZ218" s="18">
        <f ca="1">_xll.DBRW($B$3,$R$37,$R$38,$R$40,$R$41,$R$42,$Q218,AZ$2,AZ$4,AZ$3)</f>
        <v>2.3504116214651884</v>
      </c>
      <c r="BA218" s="15">
        <f ca="1">_xll.DBRW($B$3,$R$37,$R$38,$R$40,$R$41,$R$42,$Q218,BA$2,BA$4,BA$3)</f>
        <v>166171</v>
      </c>
      <c r="BB218" s="15">
        <f ca="1">_xll.DBRW($B$3,$R$37,$R$38,$R$40,$R$41,$R$42,$Q218,BB$2,BB$4,BB$3)</f>
        <v>4470460</v>
      </c>
      <c r="BC218" s="18">
        <f ca="1">AS218-AX218</f>
        <v>-2.0277425551134414</v>
      </c>
      <c r="BD218" s="18">
        <f ca="1">AT218-AY218</f>
        <v>1.6243786624389217E-2</v>
      </c>
      <c r="BE218" s="18">
        <f ca="1">AU218-AZ218</f>
        <v>0.51824488931533841</v>
      </c>
      <c r="BF218" s="15">
        <f ca="1">IF(AND(AV218&lt;&gt;0,BA218&lt;&gt;0),-1*BC218*AV218,0)</f>
        <v>395346.7962859337</v>
      </c>
      <c r="BG218" s="15">
        <f ca="1">IF(AND(AV218&lt;&gt;0,BA218&lt;&gt;0,AW218&lt;&gt;0,BB218&lt;&gt;0),BD218/AY218*$Y218,)</f>
        <v>-2061749.2602520541</v>
      </c>
      <c r="BH218" s="15">
        <f ca="1">IF(AND(AW218&lt;&gt;0,BB218&lt;&gt;0),BE218*AO218*AW218,)</f>
        <v>852330.57913381176</v>
      </c>
      <c r="BI218" s="15">
        <f ca="1">IF(AND(AV218&lt;&gt;0,BA218&lt;&gt;0,AW218&lt;&gt;0,BB218&lt;&gt;0),$AI218-BF218-BG218-BH218-BL218,)</f>
        <v>439006.44303429243</v>
      </c>
      <c r="BJ218" s="15">
        <f ca="1">IF(OR(AV218=0,BA218=0,AW218=0,BB218=0),$AI218-BF218-BG218-BH218-BL218,)</f>
        <v>0</v>
      </c>
      <c r="BK218" s="15">
        <f ca="1">SUM(BF218:BJ218)</f>
        <v>-375065.44179801631</v>
      </c>
      <c r="BL218" s="15">
        <f ca="1">IF($V218&lt;&gt;0,IF($V218&gt;0,$W218/$V218,-$W218/$V218))*$AD218</f>
        <v>15154.371798016919</v>
      </c>
      <c r="BM218" s="15">
        <f ca="1">SUM(BK218:BL218)</f>
        <v>-359911.06999999937</v>
      </c>
      <c r="BN218" s="16">
        <f ca="1">_xll.DBRW($B$3,$R$37,$R$38,$R$40,$R$41,$R$42,$Q218,BN$2,BN$4,BN$3)</f>
        <v>9.7103868639970198E-2</v>
      </c>
      <c r="BO218" s="16">
        <f ca="1">_xll.DBRW($B$3,$R$37,$R$38,$R$40,$R$41,$R$42,$Q218,BO$2,BO$4,BO$3)</f>
        <v>0.12395151036415544</v>
      </c>
      <c r="BP218" s="17">
        <f ca="1">-(BN218-BO218)*100</f>
        <v>2.6847641724185243</v>
      </c>
      <c r="BQ218" s="14">
        <f ca="1">$Z218-$AE218-CK218</f>
        <v>281118.51881005522</v>
      </c>
      <c r="BR218" s="15">
        <f ca="1">_xll.DBRW($B$3,$R$37,$R$38,$R$40,$R$41,$R$42,$Q218,BR$2,BR$4,BR$3)</f>
        <v>0.27855764499602753</v>
      </c>
      <c r="BS218" s="15">
        <f ca="1">_xll.DBRW($B$3,$R$37,$R$38,$R$40,$R$41,$R$42,$Q218,BS$2,BS$4,BS$3)</f>
        <v>1</v>
      </c>
      <c r="BT218" s="15">
        <f ca="1">_xll.DBRW($B$3,$R$37,$R$38,$R$40,$R$41,$R$42,$Q218,BT$2,BT$4,BT$3)</f>
        <v>2.8686565107805269</v>
      </c>
      <c r="BU218" s="15">
        <f ca="1">_xll.DBRW($B$3,$R$37,$R$38,$R$40,$R$41,$R$42,$Q218,BU$2,BU$4,BU$3)</f>
        <v>3650100</v>
      </c>
      <c r="BV218" s="15">
        <f ca="1">_xll.DBRW($B$3,$R$37,$R$38,$R$40,$R$41,$R$42,$Q218,BV$2,BV$4,BV$3)</f>
        <v>3650100</v>
      </c>
      <c r="BW218" s="15">
        <f ca="1">_xll.DBRW($B$3,$R$37,$R$38,$R$40,$R$41,$R$42,$Q218,BW$2,BW$4,BW$3)</f>
        <v>0.29133707045807372</v>
      </c>
      <c r="BX218" s="15">
        <f ca="1">_xll.DBRW($B$3,$R$37,$R$38,$R$40,$R$41,$R$42,$Q218,BX$2,BX$4,BX$3)</f>
        <v>1</v>
      </c>
      <c r="BY218" s="15">
        <f ca="1">_xll.DBRW($B$3,$R$37,$R$38,$R$40,$R$41,$R$42,$Q218,BY$2,BY$4,BY$3)</f>
        <v>2.3504116214651884</v>
      </c>
      <c r="BZ218" s="15">
        <f ca="1">_xll.DBRW($B$3,$R$37,$R$38,$R$40,$R$41,$R$42,$Q218,BZ$2,BZ$4,BZ$3)</f>
        <v>4470460</v>
      </c>
      <c r="CA218" s="15">
        <f ca="1">_xll.DBRW($B$3,$R$37,$R$38,$R$40,$R$41,$R$42,$Q218,CA$2,CA$4,CA$3)</f>
        <v>4470460</v>
      </c>
      <c r="CB218" s="15">
        <f ca="1">BR218-BW218</f>
        <v>-1.277942546204619E-2</v>
      </c>
      <c r="CC218" s="15">
        <f ca="1">BS218-BX218</f>
        <v>0</v>
      </c>
      <c r="CD218" s="15">
        <f ca="1">BT218-BY218</f>
        <v>0.51824488931533841</v>
      </c>
      <c r="CE218" s="15">
        <f ca="1">IF(AND(BU218&lt;&gt;0,BZ218&lt;&gt;0),-1*CB218*BU218,0)</f>
        <v>46646.180879014799</v>
      </c>
      <c r="CF218" s="15">
        <f ca="1">IF(AND(BU218&lt;&gt;0,BZ218&lt;&gt;0,BV218&lt;&gt;0,CA218&lt;&gt;0),CC218/BX218*$Z218,)</f>
        <v>0</v>
      </c>
      <c r="CG218" s="15">
        <f ca="1">IF(AND(BV218&lt;&gt;0,CA218&lt;&gt;0),CD218*BN218*BV218,)</f>
        <v>183686.11270062122</v>
      </c>
      <c r="CH218" s="15">
        <f ca="1">IF(AND(BU218&lt;&gt;0,BZ218&lt;&gt;0,BV218&lt;&gt;0,CA218&lt;&gt;0),$AJ218-CE218-CF218-CG218-CK218,)</f>
        <v>50786.225230419215</v>
      </c>
      <c r="CI218" s="15">
        <f ca="1">IF(OR(BU218=0,BZ218=0,BV218=0,CA218=0),$AJ218-CE218-CF218-CG218-CK218,)</f>
        <v>0</v>
      </c>
      <c r="CJ218" s="15">
        <f ca="1">SUM(CE218:CI218)</f>
        <v>281118.51881005522</v>
      </c>
      <c r="CK218" s="15">
        <f ca="1">IF($V218&lt;&gt;0,IF($V218&gt;0,$W218/$V218,-$W218/$V218))*$AE218</f>
        <v>4528.941189944725</v>
      </c>
      <c r="CL218" s="15">
        <f ca="1">SUM(CJ218:CK218)</f>
        <v>285647.45999999996</v>
      </c>
      <c r="CM218" s="16">
        <f ca="1">_xll.DBRW($B$3,$R$37,$R$38,$R$40,$R$41,$R$42,$Q218,CM$2,CM$4,CM$3)</f>
        <v>-2.876548962112235E-2</v>
      </c>
      <c r="CN218" s="16">
        <f ca="1">_xll.DBRW($B$3,$R$37,$R$38,$R$40,$R$41,$R$42,$Q218,CN$2,CN$4,CN$3)</f>
        <v>0.12906070797397154</v>
      </c>
      <c r="CO218" s="17">
        <f ca="1">-(CM218-CN218)*100</f>
        <v>15.782619759509389</v>
      </c>
      <c r="CP218" s="14">
        <f ca="1">$AA218-$AF218-DJ218</f>
        <v>1652579.6698705151</v>
      </c>
      <c r="CQ218" s="15">
        <f ca="1">_xll.DBRW($B$3,$R$37,$R$38,$R$40,$R$41,$R$42,$Q218,CQ$2,CQ$4,CQ$3)</f>
        <v>-0.24914260679974359</v>
      </c>
      <c r="CR218" s="15">
        <f ca="1">_xll.DBRW($B$3,$R$37,$R$38,$R$40,$R$41,$R$42,$Q218,CR$2,CR$4,CR$3)</f>
        <v>0.33120914221528175</v>
      </c>
      <c r="CS218" s="15">
        <f ca="1">_xll.DBRW($B$3,$R$37,$R$38,$R$40,$R$41,$R$42,$Q218,CS$2,CS$4,CS$3)</f>
        <v>2.8686565107805269</v>
      </c>
      <c r="CT218" s="15">
        <f ca="1">_xll.DBRW($B$3,$R$37,$R$38,$R$40,$R$41,$R$42,$Q218,CT$2,CT$4,CT$3)</f>
        <v>1208946.49</v>
      </c>
      <c r="CU218" s="15">
        <f ca="1">_xll.DBRW($B$3,$R$37,$R$38,$R$40,$R$41,$R$42,$Q218,CU$2,CU$4,CU$3)</f>
        <v>3650100</v>
      </c>
      <c r="CV218" s="15">
        <f ca="1">_xll.DBRW($B$3,$R$37,$R$38,$R$40,$R$41,$R$42,$Q218,CV$2,CV$4,CV$3)</f>
        <v>0.88455969922385358</v>
      </c>
      <c r="CW218" s="15">
        <f ca="1">_xll.DBRW($B$3,$R$37,$R$38,$R$40,$R$41,$R$42,$Q218,CW$2,CW$4,CW$3)</f>
        <v>0.3429342170604367</v>
      </c>
      <c r="CX218" s="15">
        <f ca="1">_xll.DBRW($B$3,$R$37,$R$38,$R$40,$R$41,$R$42,$Q218,CX$2,CX$4,CX$3)</f>
        <v>2.3504116214651884</v>
      </c>
      <c r="CY218" s="15">
        <f ca="1">_xll.DBRW($B$3,$R$37,$R$38,$R$40,$R$41,$R$42,$Q218,CY$2,CY$4,CY$3)</f>
        <v>1533073.7</v>
      </c>
      <c r="CZ218" s="15">
        <f ca="1">_xll.DBRW($B$3,$R$37,$R$38,$R$40,$R$41,$R$42,$Q218,CZ$2,CZ$4,CZ$3)</f>
        <v>4470460</v>
      </c>
      <c r="DA218" s="15">
        <f ca="1">CQ218-CV218</f>
        <v>-1.1337023060235971</v>
      </c>
      <c r="DB218" s="15">
        <f ca="1">CR218-CW218</f>
        <v>-1.1725074845154948E-2</v>
      </c>
      <c r="DC218" s="15">
        <f ca="1">CS218-CX218</f>
        <v>0.51824488931533841</v>
      </c>
      <c r="DD218" s="15">
        <f ca="1">IF(AND(CT218&lt;&gt;0,CY218&lt;&gt;0),-1*DA218*CT218,0)</f>
        <v>1370585.4235721335</v>
      </c>
      <c r="DE218" s="15">
        <f ca="1">IF(AND(CT218&lt;&gt;0,CY218&lt;&gt;0,CU218&lt;&gt;0,CZ218&lt;&gt;0),DB218/CW218*$AA218,)</f>
        <v>-10298.165962086747</v>
      </c>
      <c r="DF218" s="15">
        <f ca="1">IF(AND(CU218&lt;&gt;0,CZ218&lt;&gt;0),DC218*CM218*CU218,)</f>
        <v>-54414.113901318728</v>
      </c>
      <c r="DG218" s="15">
        <f ca="1">IF(AND(CT218&lt;&gt;0,CY218&lt;&gt;0,CU218&lt;&gt;0,CZ218&lt;&gt;0),$AK218-DD218-DE218-DF218-DJ218,)</f>
        <v>346706.52616178722</v>
      </c>
      <c r="DH218" s="15">
        <f ca="1">IF(OR(CT218=0,CY218=0,CU218=0,CZ218=0),$AK218-DD218-DE218-DF218-DJ218,)</f>
        <v>0</v>
      </c>
      <c r="DI218" s="15">
        <f ca="1">SUM(DD218:DH218)</f>
        <v>1652579.6698705154</v>
      </c>
      <c r="DJ218" s="15">
        <f ca="1">IF($V218&lt;&gt;0,IF($V218&gt;0,$W218/$V218,-$W218/$V218))*$AF218</f>
        <v>4715.6210894851401</v>
      </c>
      <c r="DK218" s="15">
        <f ca="1">SUM(DI218:DJ218)</f>
        <v>1657295.2909600006</v>
      </c>
      <c r="DL218" s="16">
        <f ca="1">_xll.DBRW($B$3,$R$37,$R$38,$R$40,$R$41,$R$42,$Q218,DL$2,DL$4,DL$3)</f>
        <v>0.15243348055590414</v>
      </c>
      <c r="DM218" s="16">
        <f ca="1">_xll.DBRW($B$3,$R$37,$R$38,$R$40,$R$41,$R$42,$Q218,DM$2,DM$4,DM$3)</f>
        <v>0.15473448039777676</v>
      </c>
      <c r="DN218" s="17">
        <f ca="1">-(DL218-DM218)*100</f>
        <v>0.23009998418726252</v>
      </c>
      <c r="DO218" s="14">
        <f ca="1">$AB218-$AG218-EI218</f>
        <v>24093.500426396349</v>
      </c>
      <c r="DP218" s="15">
        <f ca="1">_xll.DBRW($B$3,$R$37,$R$38,$R$40,$R$41,$R$42,$Q218,DP$2,DP$4,DP$3)</f>
        <v>0.81072477316368452</v>
      </c>
      <c r="DQ218" s="15">
        <f ca="1">_xll.DBRW($B$3,$R$37,$R$38,$R$40,$R$41,$R$42,$Q218,DQ$2,DQ$4,DQ$3)</f>
        <v>0.5393683663461275</v>
      </c>
      <c r="DR218" s="15">
        <f ca="1">_xll.DBRW($B$3,$R$37,$R$38,$R$40,$R$41,$R$42,$Q218,DR$2,DR$4,DR$3)</f>
        <v>2.8686565107805269</v>
      </c>
      <c r="DS218" s="15">
        <f ca="1">_xll.DBRW($B$3,$R$37,$R$38,$R$40,$R$41,$R$42,$Q218,DS$2,DS$4,DS$3)</f>
        <v>1968748.4739999999</v>
      </c>
      <c r="DT218" s="15">
        <f ca="1">_xll.DBRW($B$3,$R$37,$R$38,$R$40,$R$41,$R$42,$Q218,DT$2,DT$4,DT$3)</f>
        <v>3650100</v>
      </c>
      <c r="DU218" s="15">
        <f ca="1">_xll.DBRW($B$3,$R$37,$R$38,$R$40,$R$41,$R$42,$Q218,DU$2,DU$4,DU$3)</f>
        <v>0.71461049064465498</v>
      </c>
      <c r="DV218" s="15">
        <f ca="1">_xll.DBRW($B$3,$R$37,$R$38,$R$40,$R$41,$R$42,$Q218,DV$2,DV$4,DV$3)</f>
        <v>0.50893420363899911</v>
      </c>
      <c r="DW218" s="15">
        <f ca="1">_xll.DBRW($B$3,$R$37,$R$38,$R$40,$R$41,$R$42,$Q218,DW$2,DW$4,DW$3)</f>
        <v>2.3504116214651884</v>
      </c>
      <c r="DX218" s="15">
        <f ca="1">_xll.DBRW($B$3,$R$37,$R$38,$R$40,$R$41,$R$42,$Q218,DX$2,DX$4,DX$3)</f>
        <v>2275170</v>
      </c>
      <c r="DY218" s="15">
        <f ca="1">_xll.DBRW($B$3,$R$37,$R$38,$R$40,$R$41,$R$42,$Q218,DY$2,DY$4,DY$3)</f>
        <v>4470460</v>
      </c>
      <c r="DZ218" s="15">
        <f ca="1">DP218-DU218</f>
        <v>9.6114282519029537E-2</v>
      </c>
      <c r="EA218" s="15">
        <f ca="1">DQ218-DV218</f>
        <v>3.0434162707128398E-2</v>
      </c>
      <c r="EB218" s="15">
        <f ca="1">DR218-DW218</f>
        <v>0.51824488931533841</v>
      </c>
      <c r="EC218" s="15">
        <f ca="1">IF(AND(DS218&lt;&gt;0,DX218&lt;&gt;0),-1*DZ218*DS218,0)</f>
        <v>-189224.84703894428</v>
      </c>
      <c r="ED218" s="15">
        <f ca="1">IF(AND(DS218&lt;&gt;0,DX218&lt;&gt;0,DT218&lt;&gt;0,DY218&lt;&gt;0),EA218/DV218*$AB218,)</f>
        <v>-95447.244974097688</v>
      </c>
      <c r="EE218" s="15">
        <f ca="1">IF(AND(DT218&lt;&gt;0,DY218&lt;&gt;0),EB218*DL218*DT218,)</f>
        <v>288350.13353128493</v>
      </c>
      <c r="EF218" s="15">
        <f ca="1">IF(AND(DS218&lt;&gt;0,DX218&lt;&gt;0,DT218&lt;&gt;0,DY218&lt;&gt;0),$AL218-EC218-ED218-EE218-EI218,)</f>
        <v>20415.458908153378</v>
      </c>
      <c r="EG218" s="15">
        <f ca="1">IF(OR(DS218=0,DX218=0,DT218=0,DY218=0),$AL218-EC218-ED218-EE218-EI218,)</f>
        <v>0</v>
      </c>
      <c r="EH218" s="15">
        <f ca="1">SUM(EC218:EG218)</f>
        <v>24093.500426396349</v>
      </c>
      <c r="EI218" s="15">
        <f ca="1">IF($V218&lt;&gt;0,IF($V218&gt;0,$W218/$V218,-$W218/$V218))*$AG218</f>
        <v>5653.6895736031292</v>
      </c>
      <c r="EJ218" s="15">
        <f ca="1">SUM(EH218:EI218)</f>
        <v>29747.189999999478</v>
      </c>
      <c r="EK218" s="16">
        <f ca="1">_xll.DBRW($B$3,$R$37,$R$38,$R$40,$R$41,$R$42,$Q218,EK$2,EK$4,EK$3)</f>
        <v>0.20568360789258472</v>
      </c>
      <c r="EL218" s="16">
        <f ca="1">_xll.DBRW($B$3,$R$37,$R$38,$R$40,$R$41,$R$42,$Q218,EL$2,EL$4,EL$3)</f>
        <v>0.24136797572509175</v>
      </c>
      <c r="EM218" s="17">
        <f ca="1">-(EK218-EL218)*100</f>
        <v>3.5684367832507031</v>
      </c>
      <c r="EN218" s="14">
        <f ca="1">$AC218-$AH218-FH218</f>
        <v>373646.84514211229</v>
      </c>
      <c r="EO218" s="15">
        <f ca="1">_xll.DBRW($B$3,$R$37,$R$38,$R$40,$R$41,$R$42,$Q218,EO$2,EO$4,EO$3)</f>
        <v>0.5900356209418921</v>
      </c>
      <c r="EP218" s="15">
        <f ca="1">_xll.DBRW($B$3,$R$37,$R$38,$R$40,$R$41,$R$42,$Q218,EP$2,EP$4,EP$3)</f>
        <v>1</v>
      </c>
      <c r="EQ218" s="15">
        <f ca="1">_xll.DBRW($B$3,$R$37,$R$38,$R$40,$R$41,$R$42,$Q218,EQ$2,EQ$4,EQ$3)</f>
        <v>2.8686565107805269</v>
      </c>
      <c r="ER218" s="15">
        <f ca="1">_xll.DBRW($B$3,$R$37,$R$38,$R$40,$R$41,$R$42,$Q218,ER$2,ER$4,ER$3)</f>
        <v>3650100</v>
      </c>
      <c r="ES218" s="15">
        <f ca="1">_xll.DBRW($B$3,$R$37,$R$38,$R$40,$R$41,$R$42,$Q218,ES$2,ES$4,ES$3)</f>
        <v>3650100</v>
      </c>
      <c r="ET218" s="15">
        <f ca="1">_xll.DBRW($B$3,$R$37,$R$38,$R$40,$R$41,$R$42,$Q218,ET$2,ET$4,ET$3)</f>
        <v>0.56731409519378317</v>
      </c>
      <c r="EU218" s="15">
        <f ca="1">_xll.DBRW($B$3,$R$37,$R$38,$R$40,$R$41,$R$42,$Q218,EU$2,EU$4,EU$3)</f>
        <v>1</v>
      </c>
      <c r="EV218" s="15">
        <f ca="1">_xll.DBRW($B$3,$R$37,$R$38,$R$40,$R$41,$R$42,$Q218,EV$2,EV$4,EV$3)</f>
        <v>2.3504116214651884</v>
      </c>
      <c r="EW218" s="15">
        <f ca="1">_xll.DBRW($B$3,$R$37,$R$38,$R$40,$R$41,$R$42,$Q218,EW$2,EW$4,EW$3)</f>
        <v>4470460</v>
      </c>
      <c r="EX218" s="15">
        <f ca="1">_xll.DBRW($B$3,$R$37,$R$38,$R$40,$R$41,$R$42,$Q218,EX$2,EX$4,EX$3)</f>
        <v>4470460</v>
      </c>
      <c r="EY218" s="15">
        <f ca="1">EO218-ET218</f>
        <v>2.2721525748108928E-2</v>
      </c>
      <c r="EZ218" s="15">
        <f ca="1">EP218-EU218</f>
        <v>0</v>
      </c>
      <c r="FA218" s="15">
        <f ca="1">EQ218-EV218</f>
        <v>0.51824488931533841</v>
      </c>
      <c r="FB218" s="15">
        <f ca="1">IF(AND(ER218&lt;&gt;0,EW218&lt;&gt;0),-1*EY218*ER218,0)</f>
        <v>-82935.841133172406</v>
      </c>
      <c r="FC218" s="15">
        <f ca="1">IF(AND(ER218&lt;&gt;0,EW218&lt;&gt;0,ES218&lt;&gt;0,EX218&lt;&gt;0),EZ218/EU218*$AC218,)</f>
        <v>0</v>
      </c>
      <c r="FD218" s="15">
        <f ca="1">IF(AND(ES218&lt;&gt;0,EX218&lt;&gt;0),FA218*EK218*ES218,)</f>
        <v>389080.50636075356</v>
      </c>
      <c r="FE218" s="15">
        <f ca="1">IF(AND(ER218&lt;&gt;0,EW218&lt;&gt;0,ES218&lt;&gt;0,EX218&lt;&gt;0),$AM218-FB218-FC218-FD218-FH218,)</f>
        <v>67502.179914531152</v>
      </c>
      <c r="FF218" s="15">
        <f ca="1">IF(OR(ER218=0,EW218=0,ES218=0,EX218=0),$AM218-FB218-FC218-FD218-FH218,)</f>
        <v>0</v>
      </c>
      <c r="FG218" s="15">
        <f ca="1">SUM(FB218:FF218)</f>
        <v>373646.84514211235</v>
      </c>
      <c r="FH218" s="15">
        <f ca="1">IF($V218&lt;&gt;0,IF($V218&gt;0,$W218/$V218,-$W218/$V218))*$AH218</f>
        <v>8819.1048578869395</v>
      </c>
      <c r="FI218" s="15">
        <f ca="1">SUM(FG218:FH218)</f>
        <v>382465.94999999931</v>
      </c>
      <c r="FJ218" s="20"/>
      <c r="FK218" s="85">
        <f ca="1">BL218+CK218+DJ218+EI218+FH218</f>
        <v>38871.728508936852</v>
      </c>
      <c r="FL218" s="21"/>
      <c r="FM218" s="22"/>
      <c r="FN218" s="104">
        <f ca="1">_xll.DBRW($B$3,$R$37,$R$38,$R$40,$R$41,$R$42,$Q218,FN$2,FN$4,FN$3)</f>
        <v>1287586.7000000011</v>
      </c>
      <c r="FO218" s="105">
        <f ca="1">IF(U218&lt;&gt;0,FN218/U218,0)</f>
        <v>0.12296830019150458</v>
      </c>
      <c r="FP218" s="104">
        <f ca="1">_xll.DBRW($B$3,$R$37,$R$38,$R$40,$R$41,$R$42,$Q218,FP$2,FP$4,FP$3)</f>
        <v>-671120.11366473394</v>
      </c>
      <c r="FQ218" s="105">
        <f ca="1">IF(V218&lt;&gt;0,FP218/V218,0)</f>
        <v>-6.3871058835040476E-2</v>
      </c>
      <c r="FR218" s="86">
        <f ca="1">FN218-FP218</f>
        <v>1958706.8136647351</v>
      </c>
      <c r="FS218" s="103">
        <f ca="1">(FO218-FQ218)*100</f>
        <v>18.683935902654504</v>
      </c>
      <c r="FT218" s="23"/>
      <c r="FV218" s="37"/>
      <c r="FW218" s="37"/>
      <c r="FX218" s="37"/>
      <c r="FY218" s="37"/>
      <c r="FZ218" s="37"/>
      <c r="GA218" s="37"/>
      <c r="GB218" s="37"/>
      <c r="GC218" s="37"/>
      <c r="GD218" s="37"/>
      <c r="GE218" s="37"/>
      <c r="GF218" s="37"/>
      <c r="GG218" s="37"/>
      <c r="GH218" s="37"/>
    </row>
    <row r="219" spans="1:190" ht="15" hidden="1" customHeight="1" x14ac:dyDescent="0.25">
      <c r="A219">
        <f ca="1">IF(ROW()=ROW($A$60),0,1)</f>
        <v>1</v>
      </c>
      <c r="D219" s="30"/>
      <c r="E219" s="30"/>
      <c r="F219" s="30">
        <f ca="1">IF(A219&lt;&gt;0,IF((AO219+BN219+CM219+DL219+EK219)&lt;&gt;0,ROUND((1-(AO219+BN219+CM219+DL219+EK219))-FO219,5),"VERIF. ELIGIBILITE PMM"),"CHECK "&amp;D204)</f>
        <v>0</v>
      </c>
      <c r="G219" s="30"/>
      <c r="H219" s="30"/>
      <c r="I219" s="30"/>
      <c r="J219" s="30">
        <f ca="1">IF(A219&lt;&gt;0,IF((AP219+BO219+CN219+DM219+EL219)&lt;&gt;0,ROUND((1-(AP219+BO219+CN219+DM219+EL219))-FQ219,5),"VERIF. ELIGIBILITE PMM"),"CHECK "&amp;D205)</f>
        <v>0</v>
      </c>
      <c r="K219" s="30">
        <f ca="1">IF(A219&lt;&gt;0,ROUND(W219+AR219+BQ219+CP219+DO219+EN219+FK219-FR219,5),"CHECK ")</f>
        <v>0</v>
      </c>
      <c r="L219" s="4"/>
      <c r="M219" s="9"/>
      <c r="N219" s="10"/>
      <c r="O219" s="9"/>
      <c r="P219" s="11"/>
      <c r="Q219" s="130" t="s">
        <v>151</v>
      </c>
      <c r="R219" s="130"/>
      <c r="S219" s="12"/>
      <c r="T219" s="13"/>
      <c r="U219" s="84">
        <f ca="1">_xll.DBRW($B$3,$R$37,$R$38,$R$40,$R$41,$R$42,$Q219,U$2,U$4,U$3)</f>
        <v>4280663.9400000004</v>
      </c>
      <c r="V219" s="84">
        <f ca="1">_xll.DBRW($B$3,$R$37,$R$38,$R$40,$R$41,$R$42,$Q219,V$2,V$4,V$3)</f>
        <v>4317165</v>
      </c>
      <c r="W219" s="85">
        <f ca="1">U219-V219</f>
        <v>-36501.05999999959</v>
      </c>
      <c r="X219" s="106">
        <f ca="1">IF(V219&lt;&gt;0,W219/V219,0)</f>
        <v>-8.4548679515375463E-3</v>
      </c>
      <c r="Y219" s="15">
        <f ca="1">_xll.DBRW($B$3,$R$37,$R$38,$R$40,$R$41,$R$42,$Q219,Y$2,Y$4,Y$3)</f>
        <v>-1772494.19</v>
      </c>
      <c r="Z219" s="15">
        <f ca="1">_xll.DBRW($B$3,$R$37,$R$38,$R$40,$R$41,$R$42,$Q219,Z$2,Z$4,Z$3)</f>
        <v>-489090.60000000015</v>
      </c>
      <c r="AA219" s="15">
        <f ca="1">_xll.DBRW($B$3,$R$37,$R$38,$R$40,$R$41,$R$42,$Q219,AA$2,AA$4,AA$3)</f>
        <v>-452110.8299999999</v>
      </c>
      <c r="AB219" s="15">
        <f ca="1">_xll.DBRW($B$3,$R$37,$R$38,$R$40,$R$41,$R$42,$Q219,AB$2,AB$4,AB$3)</f>
        <v>-565376.52</v>
      </c>
      <c r="AC219" s="15">
        <f ca="1">_xll.DBRW($B$3,$R$37,$R$38,$R$40,$R$41,$R$42,$Q219,AC$2,AC$4,AC$3)</f>
        <v>-745716.60999999964</v>
      </c>
      <c r="AD219" s="15">
        <f ca="1">_xll.DBRW($B$3,$R$37,$R$38,$R$40,$R$41,$R$42,$Q219,AD$2,AD$4,AD$3)</f>
        <v>-1878333</v>
      </c>
      <c r="AE219" s="15">
        <f ca="1">_xll.DBRW($B$3,$R$37,$R$38,$R$40,$R$41,$R$42,$Q219,AE$2,AE$4,AE$3)</f>
        <v>-458147.59649999999</v>
      </c>
      <c r="AF219" s="15">
        <f ca="1">_xll.DBRW($B$3,$R$37,$R$38,$R$40,$R$41,$R$42,$Q219,AF$2,AF$4,AF$3)</f>
        <v>-473188.35020951187</v>
      </c>
      <c r="AG219" s="15">
        <f ca="1">_xll.DBRW($B$3,$R$37,$R$38,$R$40,$R$41,$R$42,$Q219,AG$2,AG$4,AG$3)</f>
        <v>-563344</v>
      </c>
      <c r="AH219" s="15">
        <f ca="1">_xll.DBRW($B$3,$R$37,$R$38,$R$40,$R$41,$R$42,$Q219,AH$2,AH$4,AH$3)</f>
        <v>-801062</v>
      </c>
      <c r="AI219" s="15">
        <f ca="1">Y219-AD219</f>
        <v>105838.81000000006</v>
      </c>
      <c r="AJ219" s="15">
        <f ca="1">Z219-AE219</f>
        <v>-30943.003500000166</v>
      </c>
      <c r="AK219" s="15">
        <f ca="1">AA219-AF219</f>
        <v>21077.520209511975</v>
      </c>
      <c r="AL219" s="15">
        <f ca="1">AB219-AG219</f>
        <v>-2032.5200000000186</v>
      </c>
      <c r="AM219" s="15">
        <f ca="1">AC219-AH219</f>
        <v>55345.390000000363</v>
      </c>
      <c r="AN219" s="20"/>
      <c r="AO219" s="16">
        <f ca="1">_xll.DBRW($B$3,$R$37,$R$38,$R$40,$R$41,$R$42,$Q219,AO$2,AO$4,AO$3)</f>
        <v>0.4140699234614526</v>
      </c>
      <c r="AP219" s="16">
        <f ca="1">_xll.DBRW($B$3,$R$37,$R$38,$R$40,$R$41,$R$42,$Q219,AP$2,AP$4,AP$3)</f>
        <v>0.43508482997522679</v>
      </c>
      <c r="AQ219" s="17">
        <f ca="1">-(AO219-AP219)*100</f>
        <v>2.1014906513774188</v>
      </c>
      <c r="AR219" s="14">
        <f ca="1">$Y219-$AD219-BL219</f>
        <v>89957.752515984685</v>
      </c>
      <c r="AS219" s="18">
        <f ca="1">_xll.DBRW($B$3,$R$37,$R$38,$R$40,$R$41,$R$42,$Q219,AS$2,AS$4,AS$3)</f>
        <v>23.45127398057739</v>
      </c>
      <c r="AT219" s="19">
        <f ca="1">_xll.DBRW($B$3,$R$37,$R$38,$R$40,$R$41,$R$42,$Q219,AT$2,AT$4,AT$3)</f>
        <v>5.0135284741380286E-2</v>
      </c>
      <c r="AU219" s="18">
        <f ca="1">_xll.DBRW($B$3,$R$37,$R$38,$R$40,$R$41,$R$42,$Q219,AU$2,AU$4,AU$3)</f>
        <v>2.8394631726344741</v>
      </c>
      <c r="AV219" s="15">
        <f ca="1">_xll.DBRW($B$3,$R$37,$R$38,$R$40,$R$41,$R$42,$Q219,AV$2,AV$4,AV$3)</f>
        <v>75582</v>
      </c>
      <c r="AW219" s="15">
        <f ca="1">_xll.DBRW($B$3,$R$37,$R$38,$R$40,$R$41,$R$42,$Q219,AW$2,AW$4,AW$3)</f>
        <v>1507561</v>
      </c>
      <c r="AX219" s="18">
        <f ca="1">_xll.DBRW($B$3,$R$37,$R$38,$R$40,$R$41,$R$42,$Q219,AX$2,AX$4,AX$3)</f>
        <v>23.424700072331827</v>
      </c>
      <c r="AY219" s="19">
        <f ca="1">_xll.DBRW($B$3,$R$37,$R$38,$R$40,$R$41,$R$42,$Q219,AY$2,AY$4,AY$3)</f>
        <v>4.863766498447205E-2</v>
      </c>
      <c r="AZ219" s="18">
        <f ca="1">_xll.DBRW($B$3,$R$37,$R$38,$R$40,$R$41,$R$42,$Q219,AZ$2,AZ$4,AZ$3)</f>
        <v>2.6186220157220497</v>
      </c>
      <c r="BA219" s="15">
        <f ca="1">_xll.DBRW($B$3,$R$37,$R$38,$R$40,$R$41,$R$42,$Q219,BA$2,BA$4,BA$3)</f>
        <v>80186</v>
      </c>
      <c r="BB219" s="15">
        <f ca="1">_xll.DBRW($B$3,$R$37,$R$38,$R$40,$R$41,$R$42,$Q219,BB$2,BB$4,BB$3)</f>
        <v>1648640</v>
      </c>
      <c r="BC219" s="18">
        <f ca="1">AS219-AX219</f>
        <v>2.657390824556316E-2</v>
      </c>
      <c r="BD219" s="18">
        <f ca="1">AT219-AY219</f>
        <v>1.4976197569082361E-3</v>
      </c>
      <c r="BE219" s="18">
        <f ca="1">AU219-AZ219</f>
        <v>0.22084115691242445</v>
      </c>
      <c r="BF219" s="15">
        <f ca="1">IF(AND(AV219&lt;&gt;0,BA219&lt;&gt;0),-1*BC219*AV219,0)</f>
        <v>-2008.5091330161547</v>
      </c>
      <c r="BG219" s="15">
        <f ca="1">IF(AND(AV219&lt;&gt;0,BA219&lt;&gt;0,AW219&lt;&gt;0,BB219&lt;&gt;0),BD219/AY219*$Y219,)</f>
        <v>-54577.503233276875</v>
      </c>
      <c r="BH219" s="15">
        <f ca="1">IF(AND(AW219&lt;&gt;0,BB219&lt;&gt;0),BE219*AO219*AW219,)</f>
        <v>137856.92708138569</v>
      </c>
      <c r="BI219" s="15">
        <f ca="1">IF(AND(AV219&lt;&gt;0,BA219&lt;&gt;0,AW219&lt;&gt;0,BB219&lt;&gt;0),$AI219-BF219-BG219-BH219-BL219,)</f>
        <v>8686.8378008920245</v>
      </c>
      <c r="BJ219" s="15">
        <f ca="1">IF(OR(AV219=0,BA219=0,AW219=0,BB219=0),$AI219-BF219-BG219-BH219-BL219,)</f>
        <v>0</v>
      </c>
      <c r="BK219" s="15">
        <f ca="1">SUM(BF219:BJ219)</f>
        <v>89957.752515984685</v>
      </c>
      <c r="BL219" s="15">
        <f ca="1">IF($V219&lt;&gt;0,IF($V219&gt;0,$W219/$V219,-$W219/$V219))*$AD219</f>
        <v>15881.057484015373</v>
      </c>
      <c r="BM219" s="15">
        <f ca="1">SUM(BK219:BL219)</f>
        <v>105838.81000000006</v>
      </c>
      <c r="BN219" s="16">
        <f ca="1">_xll.DBRW($B$3,$R$37,$R$38,$R$40,$R$41,$R$42,$Q219,BN$2,BN$4,BN$3)</f>
        <v>0.11425578061145344</v>
      </c>
      <c r="BO219" s="16">
        <f ca="1">_xll.DBRW($B$3,$R$37,$R$38,$R$40,$R$41,$R$42,$Q219,BO$2,BO$4,BO$3)</f>
        <v>0.10612232715219364</v>
      </c>
      <c r="BP219" s="17">
        <f ca="1">-(BN219-BO219)*100</f>
        <v>-0.81334534592598096</v>
      </c>
      <c r="BQ219" s="14">
        <f ca="1">$Z219-$AE219-CK219</f>
        <v>-34816.580930721975</v>
      </c>
      <c r="BR219" s="15">
        <f ca="1">_xll.DBRW($B$3,$R$37,$R$38,$R$40,$R$41,$R$42,$Q219,BR$2,BR$4,BR$3)</f>
        <v>0.32442508130682607</v>
      </c>
      <c r="BS219" s="15">
        <f ca="1">_xll.DBRW($B$3,$R$37,$R$38,$R$40,$R$41,$R$42,$Q219,BS$2,BS$4,BS$3)</f>
        <v>1</v>
      </c>
      <c r="BT219" s="15">
        <f ca="1">_xll.DBRW($B$3,$R$37,$R$38,$R$40,$R$41,$R$42,$Q219,BT$2,BT$4,BT$3)</f>
        <v>2.8394631726344741</v>
      </c>
      <c r="BU219" s="15">
        <f ca="1">_xll.DBRW($B$3,$R$37,$R$38,$R$40,$R$41,$R$42,$Q219,BU$2,BU$4,BU$3)</f>
        <v>1507561</v>
      </c>
      <c r="BV219" s="15">
        <f ca="1">_xll.DBRW($B$3,$R$37,$R$38,$R$40,$R$41,$R$42,$Q219,BV$2,BV$4,BV$3)</f>
        <v>1507561</v>
      </c>
      <c r="BW219" s="15">
        <f ca="1">_xll.DBRW($B$3,$R$37,$R$38,$R$40,$R$41,$R$42,$Q219,BW$2,BW$4,BW$3)</f>
        <v>0.2778942622403921</v>
      </c>
      <c r="BX219" s="15">
        <f ca="1">_xll.DBRW($B$3,$R$37,$R$38,$R$40,$R$41,$R$42,$Q219,BX$2,BX$4,BX$3)</f>
        <v>1</v>
      </c>
      <c r="BY219" s="15">
        <f ca="1">_xll.DBRW($B$3,$R$37,$R$38,$R$40,$R$41,$R$42,$Q219,BY$2,BY$4,BY$3)</f>
        <v>2.6186220157220497</v>
      </c>
      <c r="BZ219" s="15">
        <f ca="1">_xll.DBRW($B$3,$R$37,$R$38,$R$40,$R$41,$R$42,$Q219,BZ$2,BZ$4,BZ$3)</f>
        <v>1648640</v>
      </c>
      <c r="CA219" s="15">
        <f ca="1">_xll.DBRW($B$3,$R$37,$R$38,$R$40,$R$41,$R$42,$Q219,CA$2,CA$4,CA$3)</f>
        <v>1648640</v>
      </c>
      <c r="CB219" s="15">
        <f ca="1">BR219-BW219</f>
        <v>4.653081906643397E-2</v>
      </c>
      <c r="CC219" s="15">
        <f ca="1">BS219-BX219</f>
        <v>0</v>
      </c>
      <c r="CD219" s="15">
        <f ca="1">BT219-BY219</f>
        <v>0.22084115691242445</v>
      </c>
      <c r="CE219" s="15">
        <f ca="1">IF(AND(BU219&lt;&gt;0,BZ219&lt;&gt;0),-1*CB219*BU219,0)</f>
        <v>-70148.048122612265</v>
      </c>
      <c r="CF219" s="15">
        <f ca="1">IF(AND(BU219&lt;&gt;0,BZ219&lt;&gt;0,BV219&lt;&gt;0,CA219&lt;&gt;0),CC219/BX219*$Z219,)</f>
        <v>0</v>
      </c>
      <c r="CG219" s="15">
        <f ca="1">IF(AND(BV219&lt;&gt;0,CA219&lt;&gt;0),CD219*BN219*BV219,)</f>
        <v>38039.350177159766</v>
      </c>
      <c r="CH219" s="15">
        <f ca="1">IF(AND(BU219&lt;&gt;0,BZ219&lt;&gt;0,BV219&lt;&gt;0,CA219&lt;&gt;0),$AJ219-CE219-CF219-CG219-CK219,)</f>
        <v>-2707.8829852694726</v>
      </c>
      <c r="CI219" s="15">
        <f ca="1">IF(OR(BU219=0,BZ219=0,BV219=0,CA219=0),$AJ219-CE219-CF219-CG219-CK219,)</f>
        <v>0</v>
      </c>
      <c r="CJ219" s="15">
        <f ca="1">SUM(CE219:CI219)</f>
        <v>-34816.580930721975</v>
      </c>
      <c r="CK219" s="15">
        <f ca="1">IF($V219&lt;&gt;0,IF($V219&gt;0,$W219/$V219,-$W219/$V219))*$AE219</f>
        <v>3873.5774307218053</v>
      </c>
      <c r="CL219" s="15">
        <f ca="1">SUM(CJ219:CK219)</f>
        <v>-30943.00350000017</v>
      </c>
      <c r="CM219" s="16">
        <f ca="1">_xll.DBRW($B$3,$R$37,$R$38,$R$40,$R$41,$R$42,$Q219,CM$2,CM$4,CM$3)</f>
        <v>0.1056169875367511</v>
      </c>
      <c r="CN219" s="16">
        <f ca="1">_xll.DBRW($B$3,$R$37,$R$38,$R$40,$R$41,$R$42,$Q219,CN$2,CN$4,CN$3)</f>
        <v>0.10960626944059629</v>
      </c>
      <c r="CO219" s="17">
        <f ca="1">-(CM219-CN219)*100</f>
        <v>0.39892819038451904</v>
      </c>
      <c r="CP219" s="14">
        <f ca="1">$AA219-$AF219-DJ219</f>
        <v>17076.775192284647</v>
      </c>
      <c r="CQ219" s="15">
        <f ca="1">_xll.DBRW($B$3,$R$37,$R$38,$R$40,$R$41,$R$42,$Q219,CQ$2,CQ$4,CQ$3)</f>
        <v>1.0481153154239187</v>
      </c>
      <c r="CR219" s="15">
        <f ca="1">_xll.DBRW($B$3,$R$37,$R$38,$R$40,$R$41,$R$42,$Q219,CR$2,CR$4,CR$3)</f>
        <v>0.28612838883468067</v>
      </c>
      <c r="CS219" s="15">
        <f ca="1">_xll.DBRW($B$3,$R$37,$R$38,$R$40,$R$41,$R$42,$Q219,CS$2,CS$4,CS$3)</f>
        <v>2.8394631726344741</v>
      </c>
      <c r="CT219" s="15">
        <f ca="1">_xll.DBRW($B$3,$R$37,$R$38,$R$40,$R$41,$R$42,$Q219,CT$2,CT$4,CT$3)</f>
        <v>431356</v>
      </c>
      <c r="CU219" s="15">
        <f ca="1">_xll.DBRW($B$3,$R$37,$R$38,$R$40,$R$41,$R$42,$Q219,CU$2,CU$4,CU$3)</f>
        <v>1507561</v>
      </c>
      <c r="CV219" s="15">
        <f ca="1">_xll.DBRW($B$3,$R$37,$R$38,$R$40,$R$41,$R$42,$Q219,CV$2,CV$4,CV$3)</f>
        <v>0.99018404052907116</v>
      </c>
      <c r="CW219" s="15">
        <f ca="1">_xll.DBRW($B$3,$R$37,$R$38,$R$40,$R$41,$R$42,$Q219,CW$2,CW$4,CW$3)</f>
        <v>0.2898626704435171</v>
      </c>
      <c r="CX219" s="15">
        <f ca="1">_xll.DBRW($B$3,$R$37,$R$38,$R$40,$R$41,$R$42,$Q219,CX$2,CX$4,CX$3)</f>
        <v>2.6186220157220497</v>
      </c>
      <c r="CY219" s="15">
        <f ca="1">_xll.DBRW($B$3,$R$37,$R$38,$R$40,$R$41,$R$42,$Q219,CY$2,CY$4,CY$3)</f>
        <v>477879.19300000003</v>
      </c>
      <c r="CZ219" s="15">
        <f ca="1">_xll.DBRW($B$3,$R$37,$R$38,$R$40,$R$41,$R$42,$Q219,CZ$2,CZ$4,CZ$3)</f>
        <v>1648640</v>
      </c>
      <c r="DA219" s="15">
        <f ca="1">CQ219-CV219</f>
        <v>5.7931274894847506E-2</v>
      </c>
      <c r="DB219" s="15">
        <f ca="1">CR219-CW219</f>
        <v>-3.7342816088364317E-3</v>
      </c>
      <c r="DC219" s="15">
        <f ca="1">CS219-CX219</f>
        <v>0.22084115691242445</v>
      </c>
      <c r="DD219" s="15">
        <f ca="1">IF(AND(CT219&lt;&gt;0,CY219&lt;&gt;0),-1*DA219*CT219,0)</f>
        <v>-24989.003013541842</v>
      </c>
      <c r="DE219" s="15">
        <f ca="1">IF(AND(CT219&lt;&gt;0,CY219&lt;&gt;0,CU219&lt;&gt;0,CZ219&lt;&gt;0),DB219/CW219*$AA219,)</f>
        <v>5824.5139156466839</v>
      </c>
      <c r="DF219" s="15">
        <f ca="1">IF(AND(CU219&lt;&gt;0,CZ219&lt;&gt;0),DC219*CM219*CU219,)</f>
        <v>35163.223707951751</v>
      </c>
      <c r="DG219" s="15">
        <f ca="1">IF(AND(CT219&lt;&gt;0,CY219&lt;&gt;0,CU219&lt;&gt;0,CZ219&lt;&gt;0),$AK219-DD219-DE219-DF219-DJ219,)</f>
        <v>1078.0405822280563</v>
      </c>
      <c r="DH219" s="15">
        <f ca="1">IF(OR(CT219=0,CY219=0,CU219=0,CZ219=0),$AK219-DD219-DE219-DF219-DJ219,)</f>
        <v>0</v>
      </c>
      <c r="DI219" s="15">
        <f ca="1">SUM(DD219:DH219)</f>
        <v>17076.775192284647</v>
      </c>
      <c r="DJ219" s="15">
        <f ca="1">IF($V219&lt;&gt;0,IF($V219&gt;0,$W219/$V219,-$W219/$V219))*$AF219</f>
        <v>4000.7450172273266</v>
      </c>
      <c r="DK219" s="15">
        <f ca="1">SUM(DI219:DJ219)</f>
        <v>21077.520209511975</v>
      </c>
      <c r="DL219" s="16">
        <f ca="1">_xll.DBRW($B$3,$R$37,$R$38,$R$40,$R$41,$R$42,$Q219,DL$2,DL$4,DL$3)</f>
        <v>0.13207682918458669</v>
      </c>
      <c r="DM219" s="16">
        <f ca="1">_xll.DBRW($B$3,$R$37,$R$38,$R$40,$R$41,$R$42,$Q219,DM$2,DM$4,DM$3)</f>
        <v>0.13048933733132739</v>
      </c>
      <c r="DN219" s="17">
        <f ca="1">-(DL219-DM219)*100</f>
        <v>-0.1587491853259293</v>
      </c>
      <c r="DO219" s="14">
        <f ca="1">$AB219-$AG219-EI219</f>
        <v>-6795.5191312909865</v>
      </c>
      <c r="DP219" s="15">
        <f ca="1">_xll.DBRW($B$3,$R$37,$R$38,$R$40,$R$41,$R$42,$Q219,DP$2,DP$4,DP$3)</f>
        <v>0.53345711360730674</v>
      </c>
      <c r="DQ219" s="15">
        <f ca="1">_xll.DBRW($B$3,$R$37,$R$38,$R$40,$R$41,$R$42,$Q219,DQ$2,DQ$4,DQ$3)</f>
        <v>0.70301301240878478</v>
      </c>
      <c r="DR219" s="15">
        <f ca="1">_xll.DBRW($B$3,$R$37,$R$38,$R$40,$R$41,$R$42,$Q219,DR$2,DR$4,DR$3)</f>
        <v>2.8394631726344741</v>
      </c>
      <c r="DS219" s="15">
        <f ca="1">_xll.DBRW($B$3,$R$37,$R$38,$R$40,$R$41,$R$42,$Q219,DS$2,DS$4,DS$3)</f>
        <v>1059835</v>
      </c>
      <c r="DT219" s="15">
        <f ca="1">_xll.DBRW($B$3,$R$37,$R$38,$R$40,$R$41,$R$42,$Q219,DT$2,DT$4,DT$3)</f>
        <v>1507561</v>
      </c>
      <c r="DU219" s="15">
        <f ca="1">_xll.DBRW($B$3,$R$37,$R$38,$R$40,$R$41,$R$42,$Q219,DU$2,DU$4,DU$3)</f>
        <v>0.48108804683943945</v>
      </c>
      <c r="DV219" s="15">
        <f ca="1">_xll.DBRW($B$3,$R$37,$R$38,$R$40,$R$41,$R$42,$Q219,DV$2,DV$4,DV$3)</f>
        <v>0.71026967682453412</v>
      </c>
      <c r="DW219" s="15">
        <f ca="1">_xll.DBRW($B$3,$R$37,$R$38,$R$40,$R$41,$R$42,$Q219,DW$2,DW$4,DW$3)</f>
        <v>2.6186220157220497</v>
      </c>
      <c r="DX219" s="15">
        <f ca="1">_xll.DBRW($B$3,$R$37,$R$38,$R$40,$R$41,$R$42,$Q219,DX$2,DX$4,DX$3)</f>
        <v>1170979</v>
      </c>
      <c r="DY219" s="15">
        <f ca="1">_xll.DBRW($B$3,$R$37,$R$38,$R$40,$R$41,$R$42,$Q219,DY$2,DY$4,DY$3)</f>
        <v>1648640</v>
      </c>
      <c r="DZ219" s="15">
        <f ca="1">DP219-DU219</f>
        <v>5.2369066767867289E-2</v>
      </c>
      <c r="EA219" s="15">
        <f ca="1">DQ219-DV219</f>
        <v>-7.2566644157493476E-3</v>
      </c>
      <c r="EB219" s="15">
        <f ca="1">DR219-DW219</f>
        <v>0.22084115691242445</v>
      </c>
      <c r="EC219" s="15">
        <f ca="1">IF(AND(DS219&lt;&gt;0,DX219&lt;&gt;0),-1*DZ219*DS219,0)</f>
        <v>-55502.56987792263</v>
      </c>
      <c r="ED219" s="15">
        <f ca="1">IF(AND(DS219&lt;&gt;0,DX219&lt;&gt;0,DT219&lt;&gt;0,DY219&lt;&gt;0),EA219/DV219*$AB219,)</f>
        <v>5776.3238500152765</v>
      </c>
      <c r="EE219" s="15">
        <f ca="1">IF(AND(DT219&lt;&gt;0,DY219&lt;&gt;0),EB219*DL219*DT219,)</f>
        <v>43972.538883846813</v>
      </c>
      <c r="EF219" s="15">
        <f ca="1">IF(AND(DS219&lt;&gt;0,DX219&lt;&gt;0,DT219&lt;&gt;0,DY219&lt;&gt;0),$AL219-EC219-ED219-EE219-EI219,)</f>
        <v>-1041.8119872304433</v>
      </c>
      <c r="EG219" s="15">
        <f ca="1">IF(OR(DS219=0,DX219=0,DT219=0,DY219=0),$AL219-EC219-ED219-EE219-EI219,)</f>
        <v>0</v>
      </c>
      <c r="EH219" s="15">
        <f ca="1">SUM(EC219:EG219)</f>
        <v>-6795.5191312909865</v>
      </c>
      <c r="EI219" s="15">
        <f ca="1">IF($V219&lt;&gt;0,IF($V219&gt;0,$W219/$V219,-$W219/$V219))*$AG219</f>
        <v>4762.9991312909679</v>
      </c>
      <c r="EJ219" s="15">
        <f ca="1">SUM(EH219:EI219)</f>
        <v>-2032.5200000000186</v>
      </c>
      <c r="EK219" s="16">
        <f ca="1">_xll.DBRW($B$3,$R$37,$R$38,$R$40,$R$41,$R$42,$Q219,EK$2,EK$4,EK$3)</f>
        <v>0.17420582892101544</v>
      </c>
      <c r="EL219" s="16">
        <f ca="1">_xll.DBRW($B$3,$R$37,$R$38,$R$40,$R$41,$R$42,$Q219,EL$2,EL$4,EL$3)</f>
        <v>0.18555278753533858</v>
      </c>
      <c r="EM219" s="17">
        <f ca="1">-(EK219-EL219)*100</f>
        <v>1.1346958614323137</v>
      </c>
      <c r="EN219" s="14">
        <f ca="1">$AC219-$AH219-FH219</f>
        <v>48572.516569005791</v>
      </c>
      <c r="EO219" s="15">
        <f ca="1">_xll.DBRW($B$3,$R$37,$R$38,$R$40,$R$41,$R$42,$Q219,EO$2,EO$4,EO$3)</f>
        <v>0.49465103567948493</v>
      </c>
      <c r="EP219" s="15">
        <f ca="1">_xll.DBRW($B$3,$R$37,$R$38,$R$40,$R$41,$R$42,$Q219,EP$2,EP$4,EP$3)</f>
        <v>1</v>
      </c>
      <c r="EQ219" s="15">
        <f ca="1">_xll.DBRW($B$3,$R$37,$R$38,$R$40,$R$41,$R$42,$Q219,EQ$2,EQ$4,EQ$3)</f>
        <v>2.8394631726344741</v>
      </c>
      <c r="ER219" s="15">
        <f ca="1">_xll.DBRW($B$3,$R$37,$R$38,$R$40,$R$41,$R$42,$Q219,ER$2,ER$4,ER$3)</f>
        <v>1507561</v>
      </c>
      <c r="ES219" s="15">
        <f ca="1">_xll.DBRW($B$3,$R$37,$R$38,$R$40,$R$41,$R$42,$Q219,ES$2,ES$4,ES$3)</f>
        <v>1507561</v>
      </c>
      <c r="ET219" s="15">
        <f ca="1">_xll.DBRW($B$3,$R$37,$R$38,$R$40,$R$41,$R$42,$Q219,ET$2,ET$4,ET$3)</f>
        <v>0.48589261451863353</v>
      </c>
      <c r="EU219" s="15">
        <f ca="1">_xll.DBRW($B$3,$R$37,$R$38,$R$40,$R$41,$R$42,$Q219,EU$2,EU$4,EU$3)</f>
        <v>1</v>
      </c>
      <c r="EV219" s="15">
        <f ca="1">_xll.DBRW($B$3,$R$37,$R$38,$R$40,$R$41,$R$42,$Q219,EV$2,EV$4,EV$3)</f>
        <v>2.6186220157220497</v>
      </c>
      <c r="EW219" s="15">
        <f ca="1">_xll.DBRW($B$3,$R$37,$R$38,$R$40,$R$41,$R$42,$Q219,EW$2,EW$4,EW$3)</f>
        <v>1648640</v>
      </c>
      <c r="EX219" s="15">
        <f ca="1">_xll.DBRW($B$3,$R$37,$R$38,$R$40,$R$41,$R$42,$Q219,EX$2,EX$4,EX$3)</f>
        <v>1648640</v>
      </c>
      <c r="EY219" s="15">
        <f ca="1">EO219-ET219</f>
        <v>8.758421160851404E-3</v>
      </c>
      <c r="EZ219" s="15">
        <f ca="1">EP219-EU219</f>
        <v>0</v>
      </c>
      <c r="FA219" s="15">
        <f ca="1">EQ219-EV219</f>
        <v>0.22084115691242445</v>
      </c>
      <c r="FB219" s="15">
        <f ca="1">IF(AND(ER219&lt;&gt;0,EW219&lt;&gt;0),-1*EY219*ER219,0)</f>
        <v>-13203.854163674303</v>
      </c>
      <c r="FC219" s="15">
        <f ca="1">IF(AND(ER219&lt;&gt;0,EW219&lt;&gt;0,ES219&lt;&gt;0,EX219&lt;&gt;0),EZ219/EU219*$AC219,)</f>
        <v>0</v>
      </c>
      <c r="FD219" s="15">
        <f ca="1">IF(AND(ES219&lt;&gt;0,EX219&lt;&gt;0),FA219*EK219*ES219,)</f>
        <v>57998.610606530732</v>
      </c>
      <c r="FE219" s="15">
        <f ca="1">IF(AND(ER219&lt;&gt;0,EW219&lt;&gt;0,ES219&lt;&gt;0,EX219&lt;&gt;0),$AM219-FB219-FC219-FD219-FH219,)</f>
        <v>3777.7601261493637</v>
      </c>
      <c r="FF219" s="15">
        <f ca="1">IF(OR(ER219=0,EW219=0,ES219=0,EX219=0),$AM219-FB219-FC219-FD219-FH219,)</f>
        <v>0</v>
      </c>
      <c r="FG219" s="15">
        <f ca="1">SUM(FB219:FF219)</f>
        <v>48572.516569005791</v>
      </c>
      <c r="FH219" s="15">
        <f ca="1">IF($V219&lt;&gt;0,IF($V219&gt;0,$W219/$V219,-$W219/$V219))*$AH219</f>
        <v>6772.8734309945703</v>
      </c>
      <c r="FI219" s="15">
        <f ca="1">SUM(FG219:FH219)</f>
        <v>55345.390000000363</v>
      </c>
      <c r="FJ219" s="20"/>
      <c r="FK219" s="85">
        <f ca="1">BL219+CK219+DJ219+EI219+FH219</f>
        <v>35291.252494250046</v>
      </c>
      <c r="FL219" s="21"/>
      <c r="FM219" s="22"/>
      <c r="FN219" s="104">
        <f ca="1">_xll.DBRW($B$3,$R$37,$R$38,$R$40,$R$41,$R$42,$Q219,FN$2,FN$4,FN$3)</f>
        <v>255875.18999999942</v>
      </c>
      <c r="FO219" s="105">
        <f ca="1">IF(U219&lt;&gt;0,FN219/U219,0)</f>
        <v>5.9774650284740501E-2</v>
      </c>
      <c r="FP219" s="104">
        <f ca="1">_xll.DBRW($B$3,$R$37,$R$38,$R$40,$R$41,$R$42,$Q219,FP$2,FP$4,FP$3)</f>
        <v>143090.05329048802</v>
      </c>
      <c r="FQ219" s="105">
        <f ca="1">IF(V219&lt;&gt;0,FP219/V219,0)</f>
        <v>3.3144448565317293E-2</v>
      </c>
      <c r="FR219" s="86">
        <f ca="1">FN219-FP219</f>
        <v>112785.1367095114</v>
      </c>
      <c r="FS219" s="103">
        <f ca="1">(FO219-FQ219)*100</f>
        <v>2.6630201719423208</v>
      </c>
      <c r="FT219" s="23"/>
      <c r="FV219" s="37"/>
      <c r="FW219" s="37"/>
      <c r="FX219" s="37"/>
      <c r="FY219" s="37"/>
      <c r="FZ219" s="37"/>
      <c r="GA219" s="37"/>
      <c r="GB219" s="37"/>
      <c r="GC219" s="37"/>
      <c r="GD219" s="37"/>
      <c r="GE219" s="37"/>
      <c r="GF219" s="37"/>
      <c r="GG219" s="37"/>
      <c r="GH219" s="37"/>
    </row>
    <row r="220" spans="1:190" ht="15" hidden="1" customHeight="1" x14ac:dyDescent="0.25">
      <c r="A220">
        <f ca="1">IF(ROW()=ROW($A$60),0,1)</f>
        <v>1</v>
      </c>
      <c r="D220" s="30"/>
      <c r="E220" s="30"/>
      <c r="F220" s="30">
        <f ca="1">IF(A220&lt;&gt;0,IF((AO220+BN220+CM220+DL220+EK220)&lt;&gt;0,ROUND((1-(AO220+BN220+CM220+DL220+EK220))-FO220,5),"VERIF. ELIGIBILITE PMM"),"CHECK "&amp;D205)</f>
        <v>0</v>
      </c>
      <c r="G220" s="30"/>
      <c r="H220" s="30"/>
      <c r="I220" s="30"/>
      <c r="J220" s="30">
        <f ca="1">IF(A220&lt;&gt;0,IF((AP220+BO220+CN220+DM220+EL220)&lt;&gt;0,ROUND((1-(AP220+BO220+CN220+DM220+EL220))-FQ220,5),"VERIF. ELIGIBILITE PMM"),"CHECK "&amp;D206)</f>
        <v>0</v>
      </c>
      <c r="K220" s="30">
        <f ca="1">IF(A220&lt;&gt;0,ROUND(W220+AR220+BQ220+CP220+DO220+EN220+FK220-FR220,5),"CHECK ")</f>
        <v>0</v>
      </c>
      <c r="L220" s="4"/>
      <c r="M220" s="9"/>
      <c r="N220" s="10"/>
      <c r="O220" s="9"/>
      <c r="P220" s="11"/>
      <c r="Q220" s="130" t="s">
        <v>398</v>
      </c>
      <c r="R220" s="130"/>
      <c r="S220" s="12"/>
      <c r="T220" s="13"/>
      <c r="U220" s="84">
        <f ca="1">_xll.DBRW($B$3,$R$37,$R$38,$R$40,$R$41,$R$42,$Q220,U$2,U$4,U$3)</f>
        <v>1349158.7500000007</v>
      </c>
      <c r="V220" s="84">
        <f ca="1">_xll.DBRW($B$3,$R$37,$R$38,$R$40,$R$41,$R$42,$Q220,V$2,V$4,V$3)</f>
        <v>1384419.4870391581</v>
      </c>
      <c r="W220" s="85">
        <f ca="1">U220-V220</f>
        <v>-35260.737039157422</v>
      </c>
      <c r="X220" s="106">
        <f ca="1">IF(V220&lt;&gt;0,W220/V220,0)</f>
        <v>-2.5469691353860634E-2</v>
      </c>
      <c r="Y220" s="15">
        <f ca="1">_xll.DBRW($B$3,$R$37,$R$38,$R$40,$R$41,$R$42,$Q220,Y$2,Y$4,Y$3)</f>
        <v>-456722.75000000006</v>
      </c>
      <c r="Z220" s="15">
        <f ca="1">_xll.DBRW($B$3,$R$37,$R$38,$R$40,$R$41,$R$42,$Q220,Z$2,Z$4,Z$3)</f>
        <v>-114936.11000000002</v>
      </c>
      <c r="AA220" s="15">
        <f ca="1">_xll.DBRW($B$3,$R$37,$R$38,$R$40,$R$41,$R$42,$Q220,AA$2,AA$4,AA$3)</f>
        <v>-123792.58</v>
      </c>
      <c r="AB220" s="15">
        <f ca="1">_xll.DBRW($B$3,$R$37,$R$38,$R$40,$R$41,$R$42,$Q220,AB$2,AB$4,AB$3)</f>
        <v>-269826.88000000006</v>
      </c>
      <c r="AC220" s="15">
        <f ca="1">_xll.DBRW($B$3,$R$37,$R$38,$R$40,$R$41,$R$42,$Q220,AC$2,AC$4,AC$3)</f>
        <v>-124936.15000000005</v>
      </c>
      <c r="AD220" s="15">
        <f ca="1">_xll.DBRW($B$3,$R$37,$R$38,$R$40,$R$41,$R$42,$Q220,AD$2,AD$4,AD$3)</f>
        <v>-483794.08839733782</v>
      </c>
      <c r="AE220" s="15">
        <f ca="1">_xll.DBRW($B$3,$R$37,$R$38,$R$40,$R$41,$R$42,$Q220,AE$2,AE$4,AE$3)</f>
        <v>-119911.1612822654</v>
      </c>
      <c r="AF220" s="15">
        <f ca="1">_xll.DBRW($B$3,$R$37,$R$38,$R$40,$R$41,$R$42,$Q220,AF$2,AF$4,AF$3)</f>
        <v>-168261.697334128</v>
      </c>
      <c r="AG220" s="15">
        <f ca="1">_xll.DBRW($B$3,$R$37,$R$38,$R$40,$R$41,$R$42,$Q220,AG$2,AG$4,AG$3)</f>
        <v>-258399.58350579994</v>
      </c>
      <c r="AH220" s="15">
        <f ca="1">_xll.DBRW($B$3,$R$37,$R$38,$R$40,$R$41,$R$42,$Q220,AH$2,AH$4,AH$3)</f>
        <v>-141773.03574074068</v>
      </c>
      <c r="AI220" s="15">
        <f ca="1">Y220-AD220</f>
        <v>27071.338397337764</v>
      </c>
      <c r="AJ220" s="15">
        <f ca="1">Z220-AE220</f>
        <v>4975.0512822653836</v>
      </c>
      <c r="AK220" s="15">
        <f ca="1">AA220-AF220</f>
        <v>44469.117334127994</v>
      </c>
      <c r="AL220" s="15">
        <f ca="1">AB220-AG220</f>
        <v>-11427.296494200127</v>
      </c>
      <c r="AM220" s="15">
        <f ca="1">AC220-AH220</f>
        <v>16836.885740740632</v>
      </c>
      <c r="AN220" s="20"/>
      <c r="AO220" s="16">
        <f ca="1">_xll.DBRW($B$3,$R$37,$R$38,$R$40,$R$41,$R$42,$Q220,AO$2,AO$4,AO$3)</f>
        <v>0.33852409881342732</v>
      </c>
      <c r="AP220" s="16">
        <f ca="1">_xll.DBRW($B$3,$R$37,$R$38,$R$40,$R$41,$R$42,$Q220,AP$2,AP$4,AP$3)</f>
        <v>0.3494562832483834</v>
      </c>
      <c r="AQ220" s="17">
        <f ca="1">-(AO220-AP220)*100</f>
        <v>1.0932184434956083</v>
      </c>
      <c r="AR220" s="14">
        <f ca="1">$Y220-$AD220-BL220</f>
        <v>14749.252287035202</v>
      </c>
      <c r="AS220" s="18">
        <f ca="1">_xll.DBRW($B$3,$R$37,$R$38,$R$40,$R$41,$R$42,$Q220,AS$2,AS$4,AS$3)</f>
        <v>21.839638475633784</v>
      </c>
      <c r="AT220" s="19">
        <f ca="1">_xll.DBRW($B$3,$R$37,$R$38,$R$40,$R$41,$R$42,$Q220,AT$2,AT$4,AT$3)</f>
        <v>4.5410753061756279E-2</v>
      </c>
      <c r="AU220" s="18">
        <f ca="1">_xll.DBRW($B$3,$R$37,$R$38,$R$40,$R$41,$R$42,$Q220,AU$2,AU$4,AU$3)</f>
        <v>2.929642035090767</v>
      </c>
      <c r="AV220" s="15">
        <f ca="1">_xll.DBRW($B$3,$R$37,$R$38,$R$40,$R$41,$R$42,$Q220,AV$2,AV$4,AV$3)</f>
        <v>20912.560000000001</v>
      </c>
      <c r="AW220" s="15">
        <f ca="1">_xll.DBRW($B$3,$R$37,$R$38,$R$40,$R$41,$R$42,$Q220,AW$2,AW$4,AW$3)</f>
        <v>460520</v>
      </c>
      <c r="AX220" s="18">
        <f ca="1">_xll.DBRW($B$3,$R$37,$R$38,$R$40,$R$41,$R$42,$Q220,AX$2,AX$4,AX$3)</f>
        <v>20.639679539135567</v>
      </c>
      <c r="AY220" s="19">
        <f ca="1">_xll.DBRW($B$3,$R$37,$R$38,$R$40,$R$41,$R$42,$Q220,AY$2,AY$4,AY$3)</f>
        <v>4.3286525776165818E-2</v>
      </c>
      <c r="AZ220" s="18">
        <f ca="1">_xll.DBRW($B$3,$R$37,$R$38,$R$40,$R$41,$R$42,$Q220,AZ$2,AZ$4,AZ$3)</f>
        <v>2.5566002478987535</v>
      </c>
      <c r="BA220" s="15">
        <f ca="1">_xll.DBRW($B$3,$R$37,$R$38,$R$40,$R$41,$R$42,$Q220,BA$2,BA$4,BA$3)</f>
        <v>23440</v>
      </c>
      <c r="BB220" s="15">
        <f ca="1">_xll.DBRW($B$3,$R$37,$R$38,$R$40,$R$41,$R$42,$Q220,BB$2,BB$4,BB$3)</f>
        <v>541508</v>
      </c>
      <c r="BC220" s="18">
        <f ca="1">AS220-AX220</f>
        <v>1.1999589364982164</v>
      </c>
      <c r="BD220" s="18">
        <f ca="1">AT220-AY220</f>
        <v>2.1242272855904604E-3</v>
      </c>
      <c r="BE220" s="18">
        <f ca="1">AU220-AZ220</f>
        <v>0.37304178719201353</v>
      </c>
      <c r="BF220" s="15">
        <f ca="1">IF(AND(AV220&lt;&gt;0,BA220&lt;&gt;0),-1*BC220*AV220,0)</f>
        <v>-25094.21325705514</v>
      </c>
      <c r="BG220" s="15">
        <f ca="1">IF(AND(AV220&lt;&gt;0,BA220&lt;&gt;0,AW220&lt;&gt;0,BB220&lt;&gt;0),BD220/AY220*$Y220,)</f>
        <v>-22413.04678773983</v>
      </c>
      <c r="BH220" s="15">
        <f ca="1">IF(AND(AW220&lt;&gt;0,BB220&lt;&gt;0),BE220*AO220*AW220,)</f>
        <v>58156.139511417328</v>
      </c>
      <c r="BI220" s="15">
        <f ca="1">IF(AND(AV220&lt;&gt;0,BA220&lt;&gt;0,AW220&lt;&gt;0,BB220&lt;&gt;0),$AI220-BF220-BG220-BH220-BL220,)</f>
        <v>4100.3728204128402</v>
      </c>
      <c r="BJ220" s="15">
        <f ca="1">IF(OR(AV220=0,BA220=0,AW220=0,BB220=0),$AI220-BF220-BG220-BH220-BL220,)</f>
        <v>0</v>
      </c>
      <c r="BK220" s="15">
        <f ca="1">SUM(BF220:BJ220)</f>
        <v>14749.252287035202</v>
      </c>
      <c r="BL220" s="15">
        <f ca="1">IF($V220&lt;&gt;0,IF($V220&gt;0,$W220/$V220,-$W220/$V220))*$AD220</f>
        <v>12322.086110302562</v>
      </c>
      <c r="BM220" s="15">
        <f ca="1">SUM(BK220:BL220)</f>
        <v>27071.338397337764</v>
      </c>
      <c r="BN220" s="16">
        <f ca="1">_xll.DBRW($B$3,$R$37,$R$38,$R$40,$R$41,$R$42,$Q220,BN$2,BN$4,BN$3)</f>
        <v>8.5190945839398055E-2</v>
      </c>
      <c r="BO220" s="16">
        <f ca="1">_xll.DBRW($B$3,$R$37,$R$38,$R$40,$R$41,$R$42,$Q220,BO$2,BO$4,BO$3)</f>
        <v>8.6614759763832885E-2</v>
      </c>
      <c r="BP220" s="17">
        <f ca="1">-(BN220-BO220)*100</f>
        <v>0.14238139244348302</v>
      </c>
      <c r="BQ220" s="14">
        <f ca="1">$Z220-$AE220-CK220</f>
        <v>1920.9510145230806</v>
      </c>
      <c r="BR220" s="15">
        <f ca="1">_xll.DBRW($B$3,$R$37,$R$38,$R$40,$R$41,$R$42,$Q220,BR$2,BR$4,BR$3)</f>
        <v>0.24957897594024145</v>
      </c>
      <c r="BS220" s="15">
        <f ca="1">_xll.DBRW($B$3,$R$37,$R$38,$R$40,$R$41,$R$42,$Q220,BS$2,BS$4,BS$3)</f>
        <v>1</v>
      </c>
      <c r="BT220" s="15">
        <f ca="1">_xll.DBRW($B$3,$R$37,$R$38,$R$40,$R$41,$R$42,$Q220,BT$2,BT$4,BT$3)</f>
        <v>2.929642035090767</v>
      </c>
      <c r="BU220" s="15">
        <f ca="1">_xll.DBRW($B$3,$R$37,$R$38,$R$40,$R$41,$R$42,$Q220,BU$2,BU$4,BU$3)</f>
        <v>460520</v>
      </c>
      <c r="BV220" s="15">
        <f ca="1">_xll.DBRW($B$3,$R$37,$R$38,$R$40,$R$41,$R$42,$Q220,BV$2,BV$4,BV$3)</f>
        <v>460520</v>
      </c>
      <c r="BW220" s="15">
        <f ca="1">_xll.DBRW($B$3,$R$37,$R$38,$R$40,$R$41,$R$42,$Q220,BW$2,BW$4,BW$3)</f>
        <v>0.22143931628390612</v>
      </c>
      <c r="BX220" s="15">
        <f ca="1">_xll.DBRW($B$3,$R$37,$R$38,$R$40,$R$41,$R$42,$Q220,BX$2,BX$4,BX$3)</f>
        <v>1</v>
      </c>
      <c r="BY220" s="15">
        <f ca="1">_xll.DBRW($B$3,$R$37,$R$38,$R$40,$R$41,$R$42,$Q220,BY$2,BY$4,BY$3)</f>
        <v>2.5566002478987535</v>
      </c>
      <c r="BZ220" s="15">
        <f ca="1">_xll.DBRW($B$3,$R$37,$R$38,$R$40,$R$41,$R$42,$Q220,BZ$2,BZ$4,BZ$3)</f>
        <v>541508</v>
      </c>
      <c r="CA220" s="15">
        <f ca="1">_xll.DBRW($B$3,$R$37,$R$38,$R$40,$R$41,$R$42,$Q220,CA$2,CA$4,CA$3)</f>
        <v>541508</v>
      </c>
      <c r="CB220" s="15">
        <f ca="1">BR220-BW220</f>
        <v>2.8139659656335331E-2</v>
      </c>
      <c r="CC220" s="15">
        <f ca="1">BS220-BX220</f>
        <v>0</v>
      </c>
      <c r="CD220" s="15">
        <f ca="1">BT220-BY220</f>
        <v>0.37304178719201353</v>
      </c>
      <c r="CE220" s="15">
        <f ca="1">IF(AND(BU220&lt;&gt;0,BZ220&lt;&gt;0),-1*CB220*BU220,0)</f>
        <v>-12958.876064935546</v>
      </c>
      <c r="CF220" s="15">
        <f ca="1">IF(AND(BU220&lt;&gt;0,BZ220&lt;&gt;0,BV220&lt;&gt;0,CA220&lt;&gt;0),CC220/BX220*$Z220,)</f>
        <v>0</v>
      </c>
      <c r="CG220" s="15">
        <f ca="1">IF(AND(BV220&lt;&gt;0,CA220&lt;&gt;0),CD220*BN220*BV220,)</f>
        <v>14635.225523711279</v>
      </c>
      <c r="CH220" s="15">
        <f ca="1">IF(AND(BU220&lt;&gt;0,BZ220&lt;&gt;0,BV220&lt;&gt;0,CA220&lt;&gt;0),$AJ220-CE220-CF220-CG220-CK220,)</f>
        <v>244.60155574734836</v>
      </c>
      <c r="CI220" s="15">
        <f ca="1">IF(OR(BU220=0,BZ220=0,BV220=0,CA220=0),$AJ220-CE220-CF220-CG220-CK220,)</f>
        <v>0</v>
      </c>
      <c r="CJ220" s="15">
        <f ca="1">SUM(CE220:CI220)</f>
        <v>1920.9510145230806</v>
      </c>
      <c r="CK220" s="15">
        <f ca="1">IF($V220&lt;&gt;0,IF($V220&gt;0,$W220/$V220,-$W220/$V220))*$AE220</f>
        <v>3054.100267742303</v>
      </c>
      <c r="CL220" s="15">
        <f ca="1">SUM(CJ220:CK220)</f>
        <v>4975.0512822653836</v>
      </c>
      <c r="CM220" s="16">
        <f ca="1">_xll.DBRW($B$3,$R$37,$R$38,$R$40,$R$41,$R$42,$Q220,CM$2,CM$4,CM$3)</f>
        <v>9.1755384605406873E-2</v>
      </c>
      <c r="CN220" s="16">
        <f ca="1">_xll.DBRW($B$3,$R$37,$R$38,$R$40,$R$41,$R$42,$Q220,CN$2,CN$4,CN$3)</f>
        <v>0.12153953256898119</v>
      </c>
      <c r="CO220" s="17">
        <f ca="1">-(CM220-CN220)*100</f>
        <v>2.9784147963574314</v>
      </c>
      <c r="CP220" s="14">
        <f ca="1">$AA220-$AF220-DJ220</f>
        <v>40183.54383635104</v>
      </c>
      <c r="CQ220" s="15">
        <f ca="1">_xll.DBRW($B$3,$R$37,$R$38,$R$40,$R$41,$R$42,$Q220,CQ$2,CQ$4,CQ$3)</f>
        <v>0.81687312315780103</v>
      </c>
      <c r="CR220" s="15">
        <f ca="1">_xll.DBRW($B$3,$R$37,$R$38,$R$40,$R$41,$R$42,$Q220,CR$2,CR$4,CR$3)</f>
        <v>0.32907243985060369</v>
      </c>
      <c r="CS220" s="15">
        <f ca="1">_xll.DBRW($B$3,$R$37,$R$38,$R$40,$R$41,$R$42,$Q220,CS$2,CS$4,CS$3)</f>
        <v>2.929642035090767</v>
      </c>
      <c r="CT220" s="15">
        <f ca="1">_xll.DBRW($B$3,$R$37,$R$38,$R$40,$R$41,$R$42,$Q220,CT$2,CT$4,CT$3)</f>
        <v>151544.44</v>
      </c>
      <c r="CU220" s="15">
        <f ca="1">_xll.DBRW($B$3,$R$37,$R$38,$R$40,$R$41,$R$42,$Q220,CU$2,CU$4,CU$3)</f>
        <v>460520</v>
      </c>
      <c r="CV220" s="15">
        <f ca="1">_xll.DBRW($B$3,$R$37,$R$38,$R$40,$R$41,$R$42,$Q220,CV$2,CV$4,CV$3)</f>
        <v>0.96799999718179419</v>
      </c>
      <c r="CW220" s="15">
        <f ca="1">_xll.DBRW($B$3,$R$37,$R$38,$R$40,$R$41,$R$42,$Q220,CW$2,CW$4,CW$3)</f>
        <v>0.32100000000000001</v>
      </c>
      <c r="CX220" s="15">
        <f ca="1">_xll.DBRW($B$3,$R$37,$R$38,$R$40,$R$41,$R$42,$Q220,CX$2,CX$4,CX$3)</f>
        <v>2.5566002478987535</v>
      </c>
      <c r="CY220" s="15">
        <f ca="1">_xll.DBRW($B$3,$R$37,$R$38,$R$40,$R$41,$R$42,$Q220,CY$2,CY$4,CY$3)</f>
        <v>173824.068</v>
      </c>
      <c r="CZ220" s="15">
        <f ca="1">_xll.DBRW($B$3,$R$37,$R$38,$R$40,$R$41,$R$42,$Q220,CZ$2,CZ$4,CZ$3)</f>
        <v>541508</v>
      </c>
      <c r="DA220" s="15">
        <f ca="1">CQ220-CV220</f>
        <v>-0.15112687402399316</v>
      </c>
      <c r="DB220" s="15">
        <f ca="1">CR220-CW220</f>
        <v>8.0724398506036854E-3</v>
      </c>
      <c r="DC220" s="15">
        <f ca="1">CS220-CX220</f>
        <v>0.37304178719201353</v>
      </c>
      <c r="DD220" s="15">
        <f ca="1">IF(AND(CT220&lt;&gt;0,CY220&lt;&gt;0),-1*DA220*CT220,0)</f>
        <v>22902.43749291659</v>
      </c>
      <c r="DE220" s="15">
        <f ca="1">IF(AND(CT220&lt;&gt;0,CY220&lt;&gt;0,CU220&lt;&gt;0,CZ220&lt;&gt;0),DB220/CW220*$AA220,)</f>
        <v>-3113.1095202524762</v>
      </c>
      <c r="DF220" s="15">
        <f ca="1">IF(AND(CU220&lt;&gt;0,CZ220&lt;&gt;0),DC220*CM220*CU220,)</f>
        <v>15762.951490720108</v>
      </c>
      <c r="DG220" s="15">
        <f ca="1">IF(AND(CT220&lt;&gt;0,CY220&lt;&gt;0,CU220&lt;&gt;0,CZ220&lt;&gt;0),$AK220-DD220-DE220-DF220-DJ220,)</f>
        <v>4631.2643729668189</v>
      </c>
      <c r="DH220" s="15">
        <f ca="1">IF(OR(CT220=0,CY220=0,CU220=0,CZ220=0),$AK220-DD220-DE220-DF220-DJ220,)</f>
        <v>0</v>
      </c>
      <c r="DI220" s="15">
        <f ca="1">SUM(DD220:DH220)</f>
        <v>40183.54383635104</v>
      </c>
      <c r="DJ220" s="15">
        <f ca="1">IF($V220&lt;&gt;0,IF($V220&gt;0,$W220/$V220,-$W220/$V220))*$AF220</f>
        <v>4285.5734977769544</v>
      </c>
      <c r="DK220" s="15">
        <f ca="1">SUM(DI220:DJ220)</f>
        <v>44469.117334127994</v>
      </c>
      <c r="DL220" s="16">
        <f ca="1">_xll.DBRW($B$3,$R$37,$R$38,$R$40,$R$41,$R$42,$Q220,DL$2,DL$4,DL$3)</f>
        <v>0.19999639034324171</v>
      </c>
      <c r="DM220" s="16">
        <f ca="1">_xll.DBRW($B$3,$R$37,$R$38,$R$40,$R$41,$R$42,$Q220,DM$2,DM$4,DM$3)</f>
        <v>0.1866483287218357</v>
      </c>
      <c r="DN220" s="17">
        <f ca="1">-(DL220-DM220)*100</f>
        <v>-1.3348061621406004</v>
      </c>
      <c r="DO220" s="14">
        <f ca="1">$AB220-$AG220-EI220</f>
        <v>-18008.654132058989</v>
      </c>
      <c r="DP220" s="15">
        <f ca="1">_xll.DBRW($B$3,$R$37,$R$38,$R$40,$R$41,$R$42,$Q220,DP$2,DP$4,DP$3)</f>
        <v>0.8118469953852091</v>
      </c>
      <c r="DQ220" s="15">
        <f ca="1">_xll.DBRW($B$3,$R$37,$R$38,$R$40,$R$41,$R$42,$Q220,DQ$2,DQ$4,DQ$3)</f>
        <v>0.72170967601841396</v>
      </c>
      <c r="DR220" s="15">
        <f ca="1">_xll.DBRW($B$3,$R$37,$R$38,$R$40,$R$41,$R$42,$Q220,DR$2,DR$4,DR$3)</f>
        <v>2.929642035090767</v>
      </c>
      <c r="DS220" s="15">
        <f ca="1">_xll.DBRW($B$3,$R$37,$R$38,$R$40,$R$41,$R$42,$Q220,DS$2,DS$4,DS$3)</f>
        <v>332361.74</v>
      </c>
      <c r="DT220" s="15">
        <f ca="1">_xll.DBRW($B$3,$R$37,$R$38,$R$40,$R$41,$R$42,$Q220,DT$2,DT$4,DT$3)</f>
        <v>460520</v>
      </c>
      <c r="DU220" s="15">
        <f ca="1">_xll.DBRW($B$3,$R$37,$R$38,$R$40,$R$41,$R$42,$Q220,DU$2,DU$4,DU$3)</f>
        <v>0.65513481374213389</v>
      </c>
      <c r="DV220" s="15">
        <f ca="1">_xll.DBRW($B$3,$R$37,$R$38,$R$40,$R$41,$R$42,$Q220,DV$2,DV$4,DV$3)</f>
        <v>0.7283770507545595</v>
      </c>
      <c r="DW220" s="15">
        <f ca="1">_xll.DBRW($B$3,$R$37,$R$38,$R$40,$R$41,$R$42,$Q220,DW$2,DW$4,DW$3)</f>
        <v>2.5566002478987535</v>
      </c>
      <c r="DX220" s="15">
        <f ca="1">_xll.DBRW($B$3,$R$37,$R$38,$R$40,$R$41,$R$42,$Q220,DX$2,DX$4,DX$3)</f>
        <v>394422</v>
      </c>
      <c r="DY220" s="15">
        <f ca="1">_xll.DBRW($B$3,$R$37,$R$38,$R$40,$R$41,$R$42,$Q220,DY$2,DY$4,DY$3)</f>
        <v>541508</v>
      </c>
      <c r="DZ220" s="15">
        <f ca="1">DP220-DU220</f>
        <v>0.15671218164307521</v>
      </c>
      <c r="EA220" s="15">
        <f ca="1">DQ220-DV220</f>
        <v>-6.6673747361455371E-3</v>
      </c>
      <c r="EB220" s="15">
        <f ca="1">DR220-DW220</f>
        <v>0.37304178719201353</v>
      </c>
      <c r="EC220" s="15">
        <f ca="1">IF(AND(DS220&lt;&gt;0,DX220&lt;&gt;0),-1*DZ220*DS220,0)</f>
        <v>-52085.133370088537</v>
      </c>
      <c r="ED220" s="15">
        <f ca="1">IF(AND(DS220&lt;&gt;0,DX220&lt;&gt;0,DT220&lt;&gt;0,DY220&lt;&gt;0),EA220/DV220*$AB220,)</f>
        <v>2469.9253236785376</v>
      </c>
      <c r="EE220" s="15">
        <f ca="1">IF(AND(DT220&lt;&gt;0,DY220&lt;&gt;0),EB220*DL220*DT220,)</f>
        <v>34358.020653033956</v>
      </c>
      <c r="EF220" s="15">
        <f ca="1">IF(AND(DS220&lt;&gt;0,DX220&lt;&gt;0,DT220&lt;&gt;0,DY220&lt;&gt;0),$AL220-EC220-ED220-EE220-EI220,)</f>
        <v>-2751.4667386829451</v>
      </c>
      <c r="EG220" s="15">
        <f ca="1">IF(OR(DS220=0,DX220=0,DT220=0,DY220=0),$AL220-EC220-ED220-EE220-EI220,)</f>
        <v>0</v>
      </c>
      <c r="EH220" s="15">
        <f ca="1">SUM(EC220:EG220)</f>
        <v>-18008.654132058989</v>
      </c>
      <c r="EI220" s="15">
        <f ca="1">IF($V220&lt;&gt;0,IF($V220&gt;0,$W220/$V220,-$W220/$V220))*$AG220</f>
        <v>6581.3576378588614</v>
      </c>
      <c r="EJ220" s="15">
        <f ca="1">SUM(EH220:EI220)</f>
        <v>-11427.296494200127</v>
      </c>
      <c r="EK220" s="16">
        <f ca="1">_xll.DBRW($B$3,$R$37,$R$38,$R$40,$R$41,$R$42,$Q220,EK$2,EK$4,EK$3)</f>
        <v>9.2603001685309466E-2</v>
      </c>
      <c r="EL220" s="16">
        <f ca="1">_xll.DBRW($B$3,$R$37,$R$38,$R$40,$R$41,$R$42,$Q220,EL$2,EL$4,EL$3)</f>
        <v>0.10240612550459621</v>
      </c>
      <c r="EM220" s="17">
        <f ca="1">-(EK220-EL220)*100</f>
        <v>0.98031238192867465</v>
      </c>
      <c r="EN220" s="14">
        <f ca="1">$AC220-$AH220-FH220</f>
        <v>13225.970278124114</v>
      </c>
      <c r="EO220" s="15">
        <f ca="1">_xll.DBRW($B$3,$R$37,$R$38,$R$40,$R$41,$R$42,$Q220,EO$2,EO$4,EO$3)</f>
        <v>0.27129364631286373</v>
      </c>
      <c r="EP220" s="15">
        <f ca="1">_xll.DBRW($B$3,$R$37,$R$38,$R$40,$R$41,$R$42,$Q220,EP$2,EP$4,EP$3)</f>
        <v>1</v>
      </c>
      <c r="EQ220" s="15">
        <f ca="1">_xll.DBRW($B$3,$R$37,$R$38,$R$40,$R$41,$R$42,$Q220,EQ$2,EQ$4,EQ$3)</f>
        <v>2.929642035090767</v>
      </c>
      <c r="ER220" s="15">
        <f ca="1">_xll.DBRW($B$3,$R$37,$R$38,$R$40,$R$41,$R$42,$Q220,ER$2,ER$4,ER$3)</f>
        <v>460520</v>
      </c>
      <c r="ES220" s="15">
        <f ca="1">_xll.DBRW($B$3,$R$37,$R$38,$R$40,$R$41,$R$42,$Q220,ES$2,ES$4,ES$3)</f>
        <v>460520</v>
      </c>
      <c r="ET220" s="15">
        <f ca="1">_xll.DBRW($B$3,$R$37,$R$38,$R$40,$R$41,$R$42,$Q220,ET$2,ET$4,ET$3)</f>
        <v>0.26181152585140155</v>
      </c>
      <c r="EU220" s="15">
        <f ca="1">_xll.DBRW($B$3,$R$37,$R$38,$R$40,$R$41,$R$42,$Q220,EU$2,EU$4,EU$3)</f>
        <v>1</v>
      </c>
      <c r="EV220" s="15">
        <f ca="1">_xll.DBRW($B$3,$R$37,$R$38,$R$40,$R$41,$R$42,$Q220,EV$2,EV$4,EV$3)</f>
        <v>2.5566002478987535</v>
      </c>
      <c r="EW220" s="15">
        <f ca="1">_xll.DBRW($B$3,$R$37,$R$38,$R$40,$R$41,$R$42,$Q220,EW$2,EW$4,EW$3)</f>
        <v>541508</v>
      </c>
      <c r="EX220" s="15">
        <f ca="1">_xll.DBRW($B$3,$R$37,$R$38,$R$40,$R$41,$R$42,$Q220,EX$2,EX$4,EX$3)</f>
        <v>541508</v>
      </c>
      <c r="EY220" s="15">
        <f ca="1">EO220-ET220</f>
        <v>9.4821204614621846E-3</v>
      </c>
      <c r="EZ220" s="15">
        <f ca="1">EP220-EU220</f>
        <v>0</v>
      </c>
      <c r="FA220" s="15">
        <f ca="1">EQ220-EV220</f>
        <v>0.37304178719201353</v>
      </c>
      <c r="FB220" s="15">
        <f ca="1">IF(AND(ER220&lt;&gt;0,EW220&lt;&gt;0),-1*EY220*ER220,0)</f>
        <v>-4366.7061149125657</v>
      </c>
      <c r="FC220" s="15">
        <f ca="1">IF(AND(ER220&lt;&gt;0,EW220&lt;&gt;0,ES220&lt;&gt;0,EX220&lt;&gt;0),EZ220/EU220*$AC220,)</f>
        <v>0</v>
      </c>
      <c r="FD220" s="15">
        <f ca="1">IF(AND(ES220&lt;&gt;0,EX220&lt;&gt;0),FA220*EK220*ES220,)</f>
        <v>15908.566344504105</v>
      </c>
      <c r="FE220" s="15">
        <f ca="1">IF(AND(ER220&lt;&gt;0,EW220&lt;&gt;0,ES220&lt;&gt;0,EX220&lt;&gt;0),$AM220-FB220-FC220-FD220-FH220,)</f>
        <v>1684.1100485325755</v>
      </c>
      <c r="FF220" s="15">
        <f ca="1">IF(OR(ER220=0,EW220=0,ES220=0,EX220=0),$AM220-FB220-FC220-FD220-FH220,)</f>
        <v>0</v>
      </c>
      <c r="FG220" s="15">
        <f ca="1">SUM(FB220:FF220)</f>
        <v>13225.970278124114</v>
      </c>
      <c r="FH220" s="15">
        <f ca="1">IF($V220&lt;&gt;0,IF($V220&gt;0,$W220/$V220,-$W220/$V220))*$AH220</f>
        <v>3610.9154626165177</v>
      </c>
      <c r="FI220" s="15">
        <f ca="1">SUM(FG220:FH220)</f>
        <v>16836.885740740632</v>
      </c>
      <c r="FJ220" s="20"/>
      <c r="FK220" s="85">
        <f ca="1">BL220+CK220+DJ220+EI220+FH220</f>
        <v>29854.0329762972</v>
      </c>
      <c r="FL220" s="21"/>
      <c r="FM220" s="22"/>
      <c r="FN220" s="104">
        <f ca="1">_xll.DBRW($B$3,$R$37,$R$38,$R$40,$R$41,$R$42,$Q220,FN$2,FN$4,FN$3)</f>
        <v>258944.28000000032</v>
      </c>
      <c r="FO220" s="105">
        <f ca="1">IF(U220&lt;&gt;0,FN220/U220,0)</f>
        <v>0.1919301787132168</v>
      </c>
      <c r="FP220" s="104">
        <f ca="1">_xll.DBRW($B$3,$R$37,$R$38,$R$40,$R$41,$R$42,$Q220,FP$2,FP$4,FP$3)</f>
        <v>212279.92077888633</v>
      </c>
      <c r="FQ220" s="105">
        <f ca="1">IF(V220&lt;&gt;0,FP220/V220,0)</f>
        <v>0.15333497019237061</v>
      </c>
      <c r="FR220" s="86">
        <f ca="1">FN220-FP220</f>
        <v>46664.359221113991</v>
      </c>
      <c r="FS220" s="103">
        <f ca="1">(FO220-FQ220)*100</f>
        <v>3.8595208520846191</v>
      </c>
      <c r="FT220" s="23"/>
      <c r="FV220" s="37"/>
      <c r="FW220" s="37"/>
      <c r="FX220" s="37"/>
      <c r="FY220" s="37"/>
      <c r="FZ220" s="37"/>
      <c r="GA220" s="37"/>
      <c r="GB220" s="37"/>
      <c r="GC220" s="37"/>
      <c r="GD220" s="37"/>
      <c r="GE220" s="37"/>
      <c r="GF220" s="37"/>
      <c r="GG220" s="37"/>
      <c r="GH220" s="37"/>
    </row>
    <row r="221" spans="1:190" ht="15" hidden="1" customHeight="1" x14ac:dyDescent="0.25">
      <c r="A221">
        <f ca="1">IF(ROW()=ROW($A$60),0,1)</f>
        <v>1</v>
      </c>
      <c r="D221" s="30"/>
      <c r="E221" s="30"/>
      <c r="F221" s="30">
        <f ca="1">IF(A221&lt;&gt;0,IF((AO221+BN221+CM221+DL221+EK221)&lt;&gt;0,ROUND((1-(AO221+BN221+CM221+DL221+EK221))-FO221,5),"VERIF. ELIGIBILITE PMM"),"CHECK "&amp;D206)</f>
        <v>0</v>
      </c>
      <c r="G221" s="30"/>
      <c r="H221" s="30"/>
      <c r="I221" s="30"/>
      <c r="J221" s="30">
        <f ca="1">IF(A221&lt;&gt;0,IF((AP221+BO221+CN221+DM221+EL221)&lt;&gt;0,ROUND((1-(AP221+BO221+CN221+DM221+EL221))-FQ221,5),"VERIF. ELIGIBILITE PMM"),"CHECK "&amp;D207)</f>
        <v>0</v>
      </c>
      <c r="K221" s="30">
        <f ca="1">IF(A221&lt;&gt;0,ROUND(W221+AR221+BQ221+CP221+DO221+EN221+FK221-FR221,5),"CHECK ")</f>
        <v>0</v>
      </c>
      <c r="L221" s="4"/>
      <c r="M221" s="9"/>
      <c r="N221" s="10"/>
      <c r="O221" s="9"/>
      <c r="P221" s="11"/>
      <c r="Q221" s="130" t="s">
        <v>391</v>
      </c>
      <c r="R221" s="130"/>
      <c r="S221" s="12"/>
      <c r="T221" s="13"/>
      <c r="U221" s="84">
        <f ca="1">_xll.DBRW($B$3,$R$37,$R$38,$R$40,$R$41,$R$42,$Q221,U$2,U$4,U$3)</f>
        <v>319621.88</v>
      </c>
      <c r="V221" s="84">
        <f ca="1">_xll.DBRW($B$3,$R$37,$R$38,$R$40,$R$41,$R$42,$Q221,V$2,V$4,V$3)</f>
        <v>353049.33</v>
      </c>
      <c r="W221" s="85">
        <f ca="1">U221-V221</f>
        <v>-33427.450000000012</v>
      </c>
      <c r="X221" s="106">
        <f ca="1">IF(V221&lt;&gt;0,W221/V221,0)</f>
        <v>-9.4682094425728017E-2</v>
      </c>
      <c r="Y221" s="15">
        <f ca="1">_xll.DBRW($B$3,$R$37,$R$38,$R$40,$R$41,$R$42,$Q221,Y$2,Y$4,Y$3)</f>
        <v>-123511.29</v>
      </c>
      <c r="Z221" s="15">
        <f ca="1">_xll.DBRW($B$3,$R$37,$R$38,$R$40,$R$41,$R$42,$Q221,Z$2,Z$4,Z$3)</f>
        <v>-14609.279999999995</v>
      </c>
      <c r="AA221" s="15">
        <f ca="1">_xll.DBRW($B$3,$R$37,$R$38,$R$40,$R$41,$R$42,$Q221,AA$2,AA$4,AA$3)</f>
        <v>-21559.32</v>
      </c>
      <c r="AB221" s="15">
        <f ca="1">_xll.DBRW($B$3,$R$37,$R$38,$R$40,$R$41,$R$42,$Q221,AB$2,AB$4,AB$3)</f>
        <v>-9963.58</v>
      </c>
      <c r="AC221" s="15">
        <f ca="1">_xll.DBRW($B$3,$R$37,$R$38,$R$40,$R$41,$R$42,$Q221,AC$2,AC$4,AC$3)</f>
        <v>-15832.829999999998</v>
      </c>
      <c r="AD221" s="15">
        <f ca="1">_xll.DBRW($B$3,$R$37,$R$38,$R$40,$R$41,$R$42,$Q221,AD$2,AD$4,AD$3)</f>
        <v>-142056.50000000006</v>
      </c>
      <c r="AE221" s="15">
        <f ca="1">_xll.DBRW($B$3,$R$37,$R$38,$R$40,$R$41,$R$42,$Q221,AE$2,AE$4,AE$3)</f>
        <v>-10837.36</v>
      </c>
      <c r="AF221" s="15">
        <f ca="1">_xll.DBRW($B$3,$R$37,$R$38,$R$40,$R$41,$R$42,$Q221,AF$2,AF$4,AF$3)</f>
        <v>-25776</v>
      </c>
      <c r="AG221" s="15">
        <f ca="1">_xll.DBRW($B$3,$R$37,$R$38,$R$40,$R$41,$R$42,$Q221,AG$2,AG$4,AG$3)</f>
        <v>-11920.310000000001</v>
      </c>
      <c r="AH221" s="15">
        <f ca="1">_xll.DBRW($B$3,$R$37,$R$38,$R$40,$R$41,$R$42,$Q221,AH$2,AH$4,AH$3)</f>
        <v>-28697.260000000009</v>
      </c>
      <c r="AI221" s="15">
        <f ca="1">Y221-AD221</f>
        <v>18545.210000000065</v>
      </c>
      <c r="AJ221" s="15">
        <f ca="1">Z221-AE221</f>
        <v>-3771.9199999999946</v>
      </c>
      <c r="AK221" s="15">
        <f ca="1">AA221-AF221</f>
        <v>4216.68</v>
      </c>
      <c r="AL221" s="15">
        <f ca="1">AB221-AG221</f>
        <v>1956.7300000000014</v>
      </c>
      <c r="AM221" s="15">
        <f ca="1">AC221-AH221</f>
        <v>12864.430000000011</v>
      </c>
      <c r="AN221" s="20"/>
      <c r="AO221" s="16">
        <f ca="1">_xll.DBRW($B$3,$R$37,$R$38,$R$40,$R$41,$R$42,$Q221,AO$2,AO$4,AO$3)</f>
        <v>0.38642939588491249</v>
      </c>
      <c r="AP221" s="16">
        <f ca="1">_xll.DBRW($B$3,$R$37,$R$38,$R$40,$R$41,$R$42,$Q221,AP$2,AP$4,AP$3)</f>
        <v>0.40237011638005388</v>
      </c>
      <c r="AQ221" s="17">
        <f ca="1">-(AO221-AP221)*100</f>
        <v>1.5940720495141392</v>
      </c>
      <c r="AR221" s="14">
        <f ca="1">$Y221-$AD221-BL221</f>
        <v>5095.003053211627</v>
      </c>
      <c r="AS221" s="18">
        <f ca="1">_xll.DBRW($B$3,$R$37,$R$38,$R$40,$R$41,$R$42,$Q221,AS$2,AS$4,AS$3)</f>
        <v>23.866316401713579</v>
      </c>
      <c r="AT221" s="19">
        <f ca="1">_xll.DBRW($B$3,$R$37,$R$38,$R$40,$R$41,$R$42,$Q221,AT$2,AT$4,AT$3)</f>
        <v>1.025871126070943</v>
      </c>
      <c r="AU221" s="18">
        <f ca="1">_xll.DBRW($B$3,$R$37,$R$38,$R$40,$R$41,$R$42,$Q221,AU$2,AU$4,AU$3)</f>
        <v>63.358960635290671</v>
      </c>
      <c r="AV221" s="15">
        <f ca="1">_xll.DBRW($B$3,$R$37,$R$38,$R$40,$R$41,$R$42,$Q221,AV$2,AV$4,AV$3)</f>
        <v>5175.13</v>
      </c>
      <c r="AW221" s="15">
        <f ca="1">_xll.DBRW($B$3,$R$37,$R$38,$R$40,$R$41,$R$42,$Q221,AW$2,AW$4,AW$3)</f>
        <v>5044.62</v>
      </c>
      <c r="AX221" s="18">
        <f ca="1">_xll.DBRW($B$3,$R$37,$R$38,$R$40,$R$41,$R$42,$Q221,AX$2,AX$4,AX$3)</f>
        <v>25.493424594600427</v>
      </c>
      <c r="AY221" s="19">
        <f ca="1">_xll.DBRW($B$3,$R$37,$R$38,$R$40,$R$41,$R$42,$Q221,AY$2,AY$4,AY$3)</f>
        <v>0.9700014448326344</v>
      </c>
      <c r="AZ221" s="18">
        <f ca="1">_xll.DBRW($B$3,$R$37,$R$38,$R$40,$R$41,$R$42,$Q221,AZ$2,AZ$4,AZ$3)</f>
        <v>61.457493197971672</v>
      </c>
      <c r="BA221" s="15">
        <f ca="1">_xll.DBRW($B$3,$R$37,$R$38,$R$40,$R$41,$R$42,$Q221,BA$2,BA$4,BA$3)</f>
        <v>5572.28</v>
      </c>
      <c r="BB221" s="15">
        <f ca="1">_xll.DBRW($B$3,$R$37,$R$38,$R$40,$R$41,$R$42,$Q221,BB$2,BB$4,BB$3)</f>
        <v>5744.61</v>
      </c>
      <c r="BC221" s="18">
        <f ca="1">AS221-AX221</f>
        <v>-1.6271081928868476</v>
      </c>
      <c r="BD221" s="18">
        <f ca="1">AT221-AY221</f>
        <v>5.5869681238308599E-2</v>
      </c>
      <c r="BE221" s="18">
        <f ca="1">AU221-AZ221</f>
        <v>1.901467437318999</v>
      </c>
      <c r="BF221" s="15">
        <f ca="1">IF(AND(AV221&lt;&gt;0,BA221&lt;&gt;0),-1*BC221*AV221,0)</f>
        <v>8420.4964222545113</v>
      </c>
      <c r="BG221" s="15">
        <f ca="1">IF(AND(AV221&lt;&gt;0,BA221&lt;&gt;0,AW221&lt;&gt;0,BB221&lt;&gt;0),BD221/AY221*$Y221,)</f>
        <v>-7113.9444568795689</v>
      </c>
      <c r="BH221" s="15">
        <f ca="1">IF(AND(AW221&lt;&gt;0,BB221&lt;&gt;0),BE221*AO221*AW221,)</f>
        <v>3706.7005790725007</v>
      </c>
      <c r="BI221" s="15">
        <f ca="1">IF(AND(AV221&lt;&gt;0,BA221&lt;&gt;0,AW221&lt;&gt;0,BB221&lt;&gt;0),$AI221-BF221-BG221-BH221-BL221,)</f>
        <v>81.750508764182086</v>
      </c>
      <c r="BJ221" s="15">
        <f ca="1">IF(OR(AV221=0,BA221=0,AW221=0,BB221=0),$AI221-BF221-BG221-BH221-BL221,)</f>
        <v>0</v>
      </c>
      <c r="BK221" s="15">
        <f ca="1">SUM(BF221:BJ221)</f>
        <v>5095.0030532116252</v>
      </c>
      <c r="BL221" s="15">
        <f ca="1">IF($V221&lt;&gt;0,IF($V221&gt;0,$W221/$V221,-$W221/$V221))*$AD221</f>
        <v>13450.206946788438</v>
      </c>
      <c r="BM221" s="15">
        <f ca="1">SUM(BK221:BL221)</f>
        <v>18545.210000000065</v>
      </c>
      <c r="BN221" s="16">
        <f ca="1">_xll.DBRW($B$3,$R$37,$R$38,$R$40,$R$41,$R$42,$Q221,BN$2,BN$4,BN$3)</f>
        <v>4.5708009726993654E-2</v>
      </c>
      <c r="BO221" s="16">
        <f ca="1">_xll.DBRW($B$3,$R$37,$R$38,$R$40,$R$41,$R$42,$Q221,BO$2,BO$4,BO$3)</f>
        <v>3.069644686763745E-2</v>
      </c>
      <c r="BP221" s="17">
        <f ca="1">-(BN221-BO221)*100</f>
        <v>-1.5011562859356204</v>
      </c>
      <c r="BQ221" s="14">
        <f ca="1">$Z221-$AE221-CK221</f>
        <v>-4798.0239428456025</v>
      </c>
      <c r="BR221" s="15">
        <f ca="1">_xll.DBRW($B$3,$R$37,$R$38,$R$40,$R$41,$R$42,$Q221,BR$2,BR$4,BR$3)</f>
        <v>0.24045031107014711</v>
      </c>
      <c r="BS221" s="15">
        <f ca="1">_xll.DBRW($B$3,$R$37,$R$38,$R$40,$R$41,$R$42,$Q221,BS$2,BS$4,BS$3)</f>
        <v>12.044118288394369</v>
      </c>
      <c r="BT221" s="15">
        <f ca="1">_xll.DBRW($B$3,$R$37,$R$38,$R$40,$R$41,$R$42,$Q221,BT$2,BT$4,BT$3)</f>
        <v>63.358960635290671</v>
      </c>
      <c r="BU221" s="15">
        <f ca="1">_xll.DBRW($B$3,$R$37,$R$38,$R$40,$R$41,$R$42,$Q221,BU$2,BU$4,BU$3)</f>
        <v>60758</v>
      </c>
      <c r="BV221" s="15">
        <f ca="1">_xll.DBRW($B$3,$R$37,$R$38,$R$40,$R$41,$R$42,$Q221,BV$2,BV$4,BV$3)</f>
        <v>5044.62</v>
      </c>
      <c r="BW221" s="15">
        <f ca="1">_xll.DBRW($B$3,$R$37,$R$38,$R$40,$R$41,$R$42,$Q221,BW$2,BW$4,BW$3)</f>
        <v>0.12659810635990376</v>
      </c>
      <c r="BX221" s="15">
        <f ca="1">_xll.DBRW($B$3,$R$37,$R$38,$R$40,$R$41,$R$42,$Q221,BX$2,BX$4,BX$3)</f>
        <v>14.901697417231111</v>
      </c>
      <c r="BY221" s="15">
        <f ca="1">_xll.DBRW($B$3,$R$37,$R$38,$R$40,$R$41,$R$42,$Q221,BY$2,BY$4,BY$3)</f>
        <v>61.457493197971672</v>
      </c>
      <c r="BZ221" s="15">
        <f ca="1">_xll.DBRW($B$3,$R$37,$R$38,$R$40,$R$41,$R$42,$Q221,BZ$2,BZ$4,BZ$3)</f>
        <v>85604.44</v>
      </c>
      <c r="CA221" s="15">
        <f ca="1">_xll.DBRW($B$3,$R$37,$R$38,$R$40,$R$41,$R$42,$Q221,CA$2,CA$4,CA$3)</f>
        <v>5744.61</v>
      </c>
      <c r="CB221" s="15">
        <f ca="1">BR221-BW221</f>
        <v>0.11385220471024335</v>
      </c>
      <c r="CC221" s="15">
        <f ca="1">BS221-BX221</f>
        <v>-2.8575791288367416</v>
      </c>
      <c r="CD221" s="15">
        <f ca="1">BT221-BY221</f>
        <v>1.901467437318999</v>
      </c>
      <c r="CE221" s="15">
        <f ca="1">IF(AND(BU221&lt;&gt;0,BZ221&lt;&gt;0),-1*CB221*BU221,0)</f>
        <v>-6917.4322537849657</v>
      </c>
      <c r="CF221" s="15">
        <f ca="1">IF(AND(BU221&lt;&gt;0,BZ221&lt;&gt;0,BV221&lt;&gt;0,CA221&lt;&gt;0),CC221/BX221*$Z221,)</f>
        <v>2801.5045834348366</v>
      </c>
      <c r="CG221" s="15">
        <f ca="1">IF(AND(BV221&lt;&gt;0,CA221&lt;&gt;0),CD221*BN221*BV221,)</f>
        <v>438.43948707711093</v>
      </c>
      <c r="CH221" s="15">
        <f ca="1">IF(AND(BU221&lt;&gt;0,BZ221&lt;&gt;0,BV221&lt;&gt;0,CA221&lt;&gt;0),$AJ221-CE221-CF221-CG221-CK221,)</f>
        <v>-1120.5357595725843</v>
      </c>
      <c r="CI221" s="15">
        <f ca="1">IF(OR(BU221=0,BZ221=0,BV221=0,CA221=0),$AJ221-CE221-CF221-CG221-CK221,)</f>
        <v>0</v>
      </c>
      <c r="CJ221" s="15">
        <f ca="1">SUM(CE221:CI221)</f>
        <v>-4798.0239428456025</v>
      </c>
      <c r="CK221" s="15">
        <f ca="1">IF($V221&lt;&gt;0,IF($V221&gt;0,$W221/$V221,-$W221/$V221))*$AE221</f>
        <v>1026.1039428456079</v>
      </c>
      <c r="CL221" s="15">
        <f ca="1">SUM(CJ221:CK221)</f>
        <v>-3771.9199999999946</v>
      </c>
      <c r="CM221" s="16">
        <f ca="1">_xll.DBRW($B$3,$R$37,$R$38,$R$40,$R$41,$R$42,$Q221,CM$2,CM$4,CM$3)</f>
        <v>6.7452578653251147E-2</v>
      </c>
      <c r="CN221" s="16">
        <f ca="1">_xll.DBRW($B$3,$R$37,$R$38,$R$40,$R$41,$R$42,$Q221,CN$2,CN$4,CN$3)</f>
        <v>7.3009627294859894E-2</v>
      </c>
      <c r="CO221" s="17">
        <f ca="1">-(CM221-CN221)*100</f>
        <v>0.55570486416087472</v>
      </c>
      <c r="CP221" s="14">
        <f ca="1">$AA221-$AF221-DJ221</f>
        <v>1776.1543340824351</v>
      </c>
      <c r="CQ221" s="15">
        <f ca="1">_xll.DBRW($B$3,$R$37,$R$38,$R$40,$R$41,$R$42,$Q221,CQ$2,CQ$4,CQ$3)</f>
        <v>0</v>
      </c>
      <c r="CR221" s="15">
        <f ca="1">_xll.DBRW($B$3,$R$37,$R$38,$R$40,$R$41,$R$42,$Q221,CR$2,CR$4,CR$3)</f>
        <v>0</v>
      </c>
      <c r="CS221" s="15">
        <f ca="1">_xll.DBRW($B$3,$R$37,$R$38,$R$40,$R$41,$R$42,$Q221,CS$2,CS$4,CS$3)</f>
        <v>0</v>
      </c>
      <c r="CT221" s="15">
        <f ca="1">_xll.DBRW($B$3,$R$37,$R$38,$R$40,$R$41,$R$42,$Q221,CT$2,CT$4,CT$3)</f>
        <v>0</v>
      </c>
      <c r="CU221" s="15">
        <f ca="1">_xll.DBRW($B$3,$R$37,$R$38,$R$40,$R$41,$R$42,$Q221,CU$2,CU$4,CU$3)</f>
        <v>0</v>
      </c>
      <c r="CV221" s="15">
        <f ca="1">_xll.DBRW($B$3,$R$37,$R$38,$R$40,$R$41,$R$42,$Q221,CV$2,CV$4,CV$3)</f>
        <v>0</v>
      </c>
      <c r="CW221" s="15">
        <f ca="1">_xll.DBRW($B$3,$R$37,$R$38,$R$40,$R$41,$R$42,$Q221,CW$2,CW$4,CW$3)</f>
        <v>0</v>
      </c>
      <c r="CX221" s="15">
        <f ca="1">_xll.DBRW($B$3,$R$37,$R$38,$R$40,$R$41,$R$42,$Q221,CX$2,CX$4,CX$3)</f>
        <v>0</v>
      </c>
      <c r="CY221" s="15">
        <f ca="1">_xll.DBRW($B$3,$R$37,$R$38,$R$40,$R$41,$R$42,$Q221,CY$2,CY$4,CY$3)</f>
        <v>0</v>
      </c>
      <c r="CZ221" s="15">
        <f ca="1">_xll.DBRW($B$3,$R$37,$R$38,$R$40,$R$41,$R$42,$Q221,CZ$2,CZ$4,CZ$3)</f>
        <v>0</v>
      </c>
      <c r="DA221" s="15">
        <f ca="1">CQ221-CV221</f>
        <v>0</v>
      </c>
      <c r="DB221" s="15">
        <f ca="1">CR221-CW221</f>
        <v>0</v>
      </c>
      <c r="DC221" s="15">
        <f ca="1">CS221-CX221</f>
        <v>0</v>
      </c>
      <c r="DD221" s="15">
        <f ca="1">IF(AND(CT221&lt;&gt;0,CY221&lt;&gt;0),-1*DA221*CT221,0)</f>
        <v>0</v>
      </c>
      <c r="DE221" s="15">
        <f ca="1">IF(AND(CT221&lt;&gt;0,CY221&lt;&gt;0,CU221&lt;&gt;0,CZ221&lt;&gt;0),DB221/CW221*$AA221,)</f>
        <v>0</v>
      </c>
      <c r="DF221" s="15">
        <f ca="1">IF(AND(CU221&lt;&gt;0,CZ221&lt;&gt;0),DC221*CM221*CU221,)</f>
        <v>0</v>
      </c>
      <c r="DG221" s="15">
        <f ca="1">IF(AND(CT221&lt;&gt;0,CY221&lt;&gt;0,CU221&lt;&gt;0,CZ221&lt;&gt;0),$AK221-DD221-DE221-DF221-DJ221,)</f>
        <v>0</v>
      </c>
      <c r="DH221" s="15">
        <f ca="1">IF(OR(CT221=0,CY221=0,CU221=0,CZ221=0),$AK221-DD221-DE221-DF221-DJ221,)</f>
        <v>1776.1543340824351</v>
      </c>
      <c r="DI221" s="15">
        <f ca="1">SUM(DD221:DH221)</f>
        <v>1776.1543340824351</v>
      </c>
      <c r="DJ221" s="15">
        <f ca="1">IF($V221&lt;&gt;0,IF($V221&gt;0,$W221/$V221,-$W221/$V221))*$AF221</f>
        <v>2440.5256659175652</v>
      </c>
      <c r="DK221" s="15">
        <f ca="1">SUM(DI221:DJ221)</f>
        <v>4216.68</v>
      </c>
      <c r="DL221" s="16">
        <f ca="1">_xll.DBRW($B$3,$R$37,$R$38,$R$40,$R$41,$R$42,$Q221,DL$2,DL$4,DL$3)</f>
        <v>3.1173022322501825E-2</v>
      </c>
      <c r="DM221" s="16">
        <f ca="1">_xll.DBRW($B$3,$R$37,$R$38,$R$40,$R$41,$R$42,$Q221,DM$2,DM$4,DM$3)</f>
        <v>3.3763865236622885E-2</v>
      </c>
      <c r="DN221" s="17">
        <f ca="1">-(DL221-DM221)*100</f>
        <v>0.25908429141210598</v>
      </c>
      <c r="DO221" s="14">
        <f ca="1">$AB221-$AG221-EI221</f>
        <v>828.09008299605125</v>
      </c>
      <c r="DP221" s="15">
        <f ca="1">_xll.DBRW($B$3,$R$37,$R$38,$R$40,$R$41,$R$42,$Q221,DP$2,DP$4,DP$3)</f>
        <v>0</v>
      </c>
      <c r="DQ221" s="15">
        <f ca="1">_xll.DBRW($B$3,$R$37,$R$38,$R$40,$R$41,$R$42,$Q221,DQ$2,DQ$4,DQ$3)</f>
        <v>0</v>
      </c>
      <c r="DR221" s="15">
        <f ca="1">_xll.DBRW($B$3,$R$37,$R$38,$R$40,$R$41,$R$42,$Q221,DR$2,DR$4,DR$3)</f>
        <v>0</v>
      </c>
      <c r="DS221" s="15">
        <f ca="1">_xll.DBRW($B$3,$R$37,$R$38,$R$40,$R$41,$R$42,$Q221,DS$2,DS$4,DS$3)</f>
        <v>0</v>
      </c>
      <c r="DT221" s="15">
        <f ca="1">_xll.DBRW($B$3,$R$37,$R$38,$R$40,$R$41,$R$42,$Q221,DT$2,DT$4,DT$3)</f>
        <v>0</v>
      </c>
      <c r="DU221" s="15">
        <f ca="1">_xll.DBRW($B$3,$R$37,$R$38,$R$40,$R$41,$R$42,$Q221,DU$2,DU$4,DU$3)</f>
        <v>0</v>
      </c>
      <c r="DV221" s="15">
        <f ca="1">_xll.DBRW($B$3,$R$37,$R$38,$R$40,$R$41,$R$42,$Q221,DV$2,DV$4,DV$3)</f>
        <v>0</v>
      </c>
      <c r="DW221" s="15">
        <f ca="1">_xll.DBRW($B$3,$R$37,$R$38,$R$40,$R$41,$R$42,$Q221,DW$2,DW$4,DW$3)</f>
        <v>0</v>
      </c>
      <c r="DX221" s="15">
        <f ca="1">_xll.DBRW($B$3,$R$37,$R$38,$R$40,$R$41,$R$42,$Q221,DX$2,DX$4,DX$3)</f>
        <v>0</v>
      </c>
      <c r="DY221" s="15">
        <f ca="1">_xll.DBRW($B$3,$R$37,$R$38,$R$40,$R$41,$R$42,$Q221,DY$2,DY$4,DY$3)</f>
        <v>0</v>
      </c>
      <c r="DZ221" s="15">
        <f ca="1">DP221-DU221</f>
        <v>0</v>
      </c>
      <c r="EA221" s="15">
        <f ca="1">DQ221-DV221</f>
        <v>0</v>
      </c>
      <c r="EB221" s="15">
        <f ca="1">DR221-DW221</f>
        <v>0</v>
      </c>
      <c r="EC221" s="15">
        <f ca="1">IF(AND(DS221&lt;&gt;0,DX221&lt;&gt;0),-1*DZ221*DS221,0)</f>
        <v>0</v>
      </c>
      <c r="ED221" s="15">
        <f ca="1">IF(AND(DS221&lt;&gt;0,DX221&lt;&gt;0,DT221&lt;&gt;0,DY221&lt;&gt;0),EA221/DV221*$AB221,)</f>
        <v>0</v>
      </c>
      <c r="EE221" s="15">
        <f ca="1">IF(AND(DT221&lt;&gt;0,DY221&lt;&gt;0),EB221*DL221*DT221,)</f>
        <v>0</v>
      </c>
      <c r="EF221" s="15">
        <f ca="1">IF(AND(DS221&lt;&gt;0,DX221&lt;&gt;0,DT221&lt;&gt;0,DY221&lt;&gt;0),$AL221-EC221-ED221-EE221-EI221,)</f>
        <v>0</v>
      </c>
      <c r="EG221" s="15">
        <f ca="1">IF(OR(DS221=0,DX221=0,DT221=0,DY221=0),$AL221-EC221-ED221-EE221-EI221,)</f>
        <v>828.09008299605125</v>
      </c>
      <c r="EH221" s="15">
        <f ca="1">SUM(EC221:EG221)</f>
        <v>828.09008299605125</v>
      </c>
      <c r="EI221" s="15">
        <f ca="1">IF($V221&lt;&gt;0,IF($V221&gt;0,$W221/$V221,-$W221/$V221))*$AG221</f>
        <v>1128.6399170039501</v>
      </c>
      <c r="EJ221" s="15">
        <f ca="1">SUM(EH221:EI221)</f>
        <v>1956.7300000000014</v>
      </c>
      <c r="EK221" s="16">
        <f ca="1">_xll.DBRW($B$3,$R$37,$R$38,$R$40,$R$41,$R$42,$Q221,EK$2,EK$4,EK$3)</f>
        <v>4.9536126875919753E-2</v>
      </c>
      <c r="EL221" s="16">
        <f ca="1">_xll.DBRW($B$3,$R$37,$R$38,$R$40,$R$41,$R$42,$Q221,EL$2,EL$4,EL$3)</f>
        <v>8.1283995072303356E-2</v>
      </c>
      <c r="EM221" s="17">
        <f ca="1">-(EK221-EL221)*100</f>
        <v>3.1747868196383604</v>
      </c>
      <c r="EN221" s="14">
        <f ca="1">$AC221-$AH221-FH221</f>
        <v>10147.313318920344</v>
      </c>
      <c r="EO221" s="15">
        <f ca="1">_xll.DBRW($B$3,$R$37,$R$38,$R$40,$R$41,$R$42,$Q221,EO$2,EO$4,EO$3)</f>
        <v>3.1385575127561638</v>
      </c>
      <c r="EP221" s="15">
        <f ca="1">_xll.DBRW($B$3,$R$37,$R$38,$R$40,$R$41,$R$42,$Q221,EP$2,EP$4,EP$3)</f>
        <v>1</v>
      </c>
      <c r="EQ221" s="15">
        <f ca="1">_xll.DBRW($B$3,$R$37,$R$38,$R$40,$R$41,$R$42,$Q221,EQ$2,EQ$4,EQ$3)</f>
        <v>63.358960635290671</v>
      </c>
      <c r="ER221" s="15">
        <f ca="1">_xll.DBRW($B$3,$R$37,$R$38,$R$40,$R$41,$R$42,$Q221,ER$2,ER$4,ER$3)</f>
        <v>5044.62</v>
      </c>
      <c r="ES221" s="15">
        <f ca="1">_xll.DBRW($B$3,$R$37,$R$38,$R$40,$R$41,$R$42,$Q221,ES$2,ES$4,ES$3)</f>
        <v>5044.62</v>
      </c>
      <c r="ET221" s="15">
        <f ca="1">_xll.DBRW($B$3,$R$37,$R$38,$R$40,$R$41,$R$42,$Q221,ET$2,ET$4,ET$3)</f>
        <v>4.9955105742600461</v>
      </c>
      <c r="EU221" s="15">
        <f ca="1">_xll.DBRW($B$3,$R$37,$R$38,$R$40,$R$41,$R$42,$Q221,EU$2,EU$4,EU$3)</f>
        <v>1</v>
      </c>
      <c r="EV221" s="15">
        <f ca="1">_xll.DBRW($B$3,$R$37,$R$38,$R$40,$R$41,$R$42,$Q221,EV$2,EV$4,EV$3)</f>
        <v>61.457493197971672</v>
      </c>
      <c r="EW221" s="15">
        <f ca="1">_xll.DBRW($B$3,$R$37,$R$38,$R$40,$R$41,$R$42,$Q221,EW$2,EW$4,EW$3)</f>
        <v>5744.61</v>
      </c>
      <c r="EX221" s="15">
        <f ca="1">_xll.DBRW($B$3,$R$37,$R$38,$R$40,$R$41,$R$42,$Q221,EX$2,EX$4,EX$3)</f>
        <v>5744.61</v>
      </c>
      <c r="EY221" s="15">
        <f ca="1">EO221-ET221</f>
        <v>-1.8569530615038823</v>
      </c>
      <c r="EZ221" s="15">
        <f ca="1">EP221-EU221</f>
        <v>0</v>
      </c>
      <c r="FA221" s="15">
        <f ca="1">EQ221-EV221</f>
        <v>1.901467437318999</v>
      </c>
      <c r="FB221" s="15">
        <f ca="1">IF(AND(ER221&lt;&gt;0,EW221&lt;&gt;0),-1*EY221*ER221,0)</f>
        <v>9367.6225531237142</v>
      </c>
      <c r="FC221" s="15">
        <f ca="1">IF(AND(ER221&lt;&gt;0,EW221&lt;&gt;0,ES221&lt;&gt;0,EX221&lt;&gt;0),EZ221/EU221*$AC221,)</f>
        <v>0</v>
      </c>
      <c r="FD221" s="15">
        <f ca="1">IF(AND(ES221&lt;&gt;0,EX221&lt;&gt;0),FA221*EK221*ES221,)</f>
        <v>475.15947837121985</v>
      </c>
      <c r="FE221" s="15">
        <f ca="1">IF(AND(ER221&lt;&gt;0,EW221&lt;&gt;0,ES221&lt;&gt;0,EX221&lt;&gt;0),$AM221-FB221-FC221-FD221-FH221,)</f>
        <v>304.53128742540866</v>
      </c>
      <c r="FF221" s="15">
        <f ca="1">IF(OR(ER221=0,EW221=0,ES221=0,EX221=0),$AM221-FB221-FC221-FD221-FH221,)</f>
        <v>0</v>
      </c>
      <c r="FG221" s="15">
        <f ca="1">SUM(FB221:FF221)</f>
        <v>10147.313318920344</v>
      </c>
      <c r="FH221" s="15">
        <f ca="1">IF($V221&lt;&gt;0,IF($V221&gt;0,$W221/$V221,-$W221/$V221))*$AH221</f>
        <v>2717.1166810796685</v>
      </c>
      <c r="FI221" s="15">
        <f ca="1">SUM(FG221:FH221)</f>
        <v>12864.430000000011</v>
      </c>
      <c r="FJ221" s="20"/>
      <c r="FK221" s="85">
        <f ca="1">BL221+CK221+DJ221+EI221+FH221</f>
        <v>20762.593153635229</v>
      </c>
      <c r="FL221" s="21"/>
      <c r="FM221" s="22"/>
      <c r="FN221" s="104">
        <f ca="1">_xll.DBRW($B$3,$R$37,$R$38,$R$40,$R$41,$R$42,$Q221,FN$2,FN$4,FN$3)</f>
        <v>134145.57999999999</v>
      </c>
      <c r="FO221" s="105">
        <f ca="1">IF(U221&lt;&gt;0,FN221/U221,0)</f>
        <v>0.41970086653642108</v>
      </c>
      <c r="FP221" s="104">
        <f ca="1">_xll.DBRW($B$3,$R$37,$R$38,$R$40,$R$41,$R$42,$Q221,FP$2,FP$4,FP$3)</f>
        <v>133761.90000000002</v>
      </c>
      <c r="FQ221" s="105">
        <f ca="1">IF(V221&lt;&gt;0,FP221/V221,0)</f>
        <v>0.37887594914852274</v>
      </c>
      <c r="FR221" s="86">
        <f ca="1">FN221-FP221</f>
        <v>383.67999999996391</v>
      </c>
      <c r="FS221" s="103">
        <f ca="1">(FO221-FQ221)*100</f>
        <v>4.0824917387898338</v>
      </c>
      <c r="FT221" s="23"/>
      <c r="FV221" s="37"/>
      <c r="FW221" s="37"/>
      <c r="FX221" s="37"/>
      <c r="FY221" s="37"/>
      <c r="FZ221" s="37"/>
      <c r="GA221" s="37"/>
      <c r="GB221" s="37"/>
      <c r="GC221" s="37"/>
      <c r="GD221" s="37"/>
      <c r="GE221" s="37"/>
      <c r="GF221" s="37"/>
      <c r="GG221" s="37"/>
      <c r="GH221" s="37"/>
    </row>
    <row r="222" spans="1:190" ht="15" hidden="1" customHeight="1" x14ac:dyDescent="0.25">
      <c r="A222">
        <f ca="1">IF(ROW()=ROW($A$60),0,1)</f>
        <v>1</v>
      </c>
      <c r="D222" s="30"/>
      <c r="E222" s="30"/>
      <c r="F222" s="30">
        <f ca="1">IF(A222&lt;&gt;0,IF((AO222+BN222+CM222+DL222+EK222)&lt;&gt;0,ROUND((1-(AO222+BN222+CM222+DL222+EK222))-FO222,5),"VERIF. ELIGIBILITE PMM"),"CHECK "&amp;D207)</f>
        <v>0</v>
      </c>
      <c r="G222" s="30"/>
      <c r="H222" s="30"/>
      <c r="I222" s="30"/>
      <c r="J222" s="30">
        <f ca="1">IF(A222&lt;&gt;0,IF((AP222+BO222+CN222+DM222+EL222)&lt;&gt;0,ROUND((1-(AP222+BO222+CN222+DM222+EL222))-FQ222,5),"VERIF. ELIGIBILITE PMM"),"CHECK "&amp;D208)</f>
        <v>0</v>
      </c>
      <c r="K222" s="30">
        <f ca="1">IF(A222&lt;&gt;0,ROUND(W222+AR222+BQ222+CP222+DO222+EN222+FK222-FR222,5),"CHECK ")</f>
        <v>0</v>
      </c>
      <c r="L222" s="4"/>
      <c r="M222" s="9"/>
      <c r="N222" s="10"/>
      <c r="O222" s="9"/>
      <c r="P222" s="11"/>
      <c r="Q222" s="130" t="s">
        <v>150</v>
      </c>
      <c r="R222" s="130"/>
      <c r="S222" s="12"/>
      <c r="T222" s="13"/>
      <c r="U222" s="84">
        <f ca="1">_xll.DBRW($B$3,$R$37,$R$38,$R$40,$R$41,$R$42,$Q222,U$2,U$4,U$3)</f>
        <v>14396709.369999994</v>
      </c>
      <c r="V222" s="84">
        <f ca="1">_xll.DBRW($B$3,$R$37,$R$38,$R$40,$R$41,$R$42,$Q222,V$2,V$4,V$3)</f>
        <v>14430095.59934791</v>
      </c>
      <c r="W222" s="85">
        <f ca="1">U222-V222</f>
        <v>-33386.22934791632</v>
      </c>
      <c r="X222" s="106">
        <f ca="1">IF(V222&lt;&gt;0,W222/V222,0)</f>
        <v>-2.3136526794337404E-3</v>
      </c>
      <c r="Y222" s="15">
        <f ca="1">_xll.DBRW($B$3,$R$37,$R$38,$R$40,$R$41,$R$42,$Q222,Y$2,Y$4,Y$3)</f>
        <v>-4942628.99</v>
      </c>
      <c r="Z222" s="15">
        <f ca="1">_xll.DBRW($B$3,$R$37,$R$38,$R$40,$R$41,$R$42,$Q222,Z$2,Z$4,Z$3)</f>
        <v>-1128643.67</v>
      </c>
      <c r="AA222" s="15">
        <f ca="1">_xll.DBRW($B$3,$R$37,$R$38,$R$40,$R$41,$R$42,$Q222,AA$2,AA$4,AA$3)</f>
        <v>-1401925.2899999996</v>
      </c>
      <c r="AB222" s="15">
        <f ca="1">_xll.DBRW($B$3,$R$37,$R$38,$R$40,$R$41,$R$42,$Q222,AB$2,AB$4,AB$3)</f>
        <v>-2201153.2000000002</v>
      </c>
      <c r="AC222" s="15">
        <f ca="1">_xll.DBRW($B$3,$R$37,$R$38,$R$40,$R$41,$R$42,$Q222,AC$2,AC$4,AC$3)</f>
        <v>-2739457.5899999994</v>
      </c>
      <c r="AD222" s="15">
        <f ca="1">_xll.DBRW($B$3,$R$37,$R$38,$R$40,$R$41,$R$42,$Q222,AD$2,AD$4,AD$3)</f>
        <v>-4918947.28</v>
      </c>
      <c r="AE222" s="15">
        <f ca="1">_xll.DBRW($B$3,$R$37,$R$38,$R$40,$R$41,$R$42,$Q222,AE$2,AE$4,AE$3)</f>
        <v>-1221027.0814999999</v>
      </c>
      <c r="AF222" s="15">
        <f ca="1">_xll.DBRW($B$3,$R$37,$R$38,$R$40,$R$41,$R$42,$Q222,AF$2,AF$4,AF$3)</f>
        <v>-1385675.3037743119</v>
      </c>
      <c r="AG222" s="15">
        <f ca="1">_xll.DBRW($B$3,$R$37,$R$38,$R$40,$R$41,$R$42,$Q222,AG$2,AG$4,AG$3)</f>
        <v>-2241343.17</v>
      </c>
      <c r="AH222" s="15">
        <f ca="1">_xll.DBRW($B$3,$R$37,$R$38,$R$40,$R$41,$R$42,$Q222,AH$2,AH$4,AH$3)</f>
        <v>-2737097</v>
      </c>
      <c r="AI222" s="15">
        <f ca="1">Y222-AD222</f>
        <v>-23681.709999999963</v>
      </c>
      <c r="AJ222" s="15">
        <f ca="1">Z222-AE222</f>
        <v>92383.411499999929</v>
      </c>
      <c r="AK222" s="15">
        <f ca="1">AA222-AF222</f>
        <v>-16249.986225687666</v>
      </c>
      <c r="AL222" s="15">
        <f ca="1">AB222-AG222</f>
        <v>40189.969999999739</v>
      </c>
      <c r="AM222" s="15">
        <f ca="1">AC222-AH222</f>
        <v>-2360.5899999993853</v>
      </c>
      <c r="AN222" s="20"/>
      <c r="AO222" s="16">
        <f ca="1">_xll.DBRW($B$3,$R$37,$R$38,$R$40,$R$41,$R$42,$Q222,AO$2,AO$4,AO$3)</f>
        <v>0.34331657762707207</v>
      </c>
      <c r="AP222" s="16">
        <f ca="1">_xll.DBRW($B$3,$R$37,$R$38,$R$40,$R$41,$R$42,$Q222,AP$2,AP$4,AP$3)</f>
        <v>0.3408811290357831</v>
      </c>
      <c r="AQ222" s="17">
        <f ca="1">-(AO222-AP222)*100</f>
        <v>-0.2435448591288969</v>
      </c>
      <c r="AR222" s="14">
        <f ca="1">$Y222-$AD222-BL222</f>
        <v>-35062.445554365273</v>
      </c>
      <c r="AS222" s="18">
        <f ca="1">_xll.DBRW($B$3,$R$37,$R$38,$R$40,$R$41,$R$42,$Q222,AS$2,AS$4,AS$3)</f>
        <v>22.71846382607097</v>
      </c>
      <c r="AT222" s="19">
        <f ca="1">_xll.DBRW($B$3,$R$37,$R$38,$R$40,$R$41,$R$42,$Q222,AT$2,AT$4,AT$3)</f>
        <v>4.6852730900879207E-2</v>
      </c>
      <c r="AU222" s="18">
        <f ca="1">_xll.DBRW($B$3,$R$37,$R$38,$R$40,$R$41,$R$42,$Q222,AU$2,AU$4,AU$3)</f>
        <v>3.1004097718825894</v>
      </c>
      <c r="AV222" s="15">
        <f ca="1">_xll.DBRW($B$3,$R$37,$R$38,$R$40,$R$41,$R$42,$Q222,AV$2,AV$4,AV$3)</f>
        <v>217560</v>
      </c>
      <c r="AW222" s="15">
        <f ca="1">_xll.DBRW($B$3,$R$37,$R$38,$R$40,$R$41,$R$42,$Q222,AW$2,AW$4,AW$3)</f>
        <v>4643486</v>
      </c>
      <c r="AX222" s="18">
        <f ca="1">_xll.DBRW($B$3,$R$37,$R$38,$R$40,$R$41,$R$42,$Q222,AX$2,AX$4,AX$3)</f>
        <v>22.058455218927694</v>
      </c>
      <c r="AY222" s="19">
        <f ca="1">_xll.DBRW($B$3,$R$37,$R$38,$R$40,$R$41,$R$42,$Q222,AY$2,AY$4,AY$3)</f>
        <v>4.5606445717539287E-2</v>
      </c>
      <c r="AZ222" s="18">
        <f ca="1">_xll.DBRW($B$3,$R$37,$R$38,$R$40,$R$41,$R$42,$Q222,AZ$2,AZ$4,AZ$3)</f>
        <v>2.9511981006411006</v>
      </c>
      <c r="BA222" s="15">
        <f ca="1">_xll.DBRW($B$3,$R$37,$R$38,$R$40,$R$41,$R$42,$Q222,BA$2,BA$4,BA$3)</f>
        <v>222996</v>
      </c>
      <c r="BB222" s="15">
        <f ca="1">_xll.DBRW($B$3,$R$37,$R$38,$R$40,$R$41,$R$42,$Q222,BB$2,BB$4,BB$3)</f>
        <v>4889572</v>
      </c>
      <c r="BC222" s="18">
        <f ca="1">AS222-AX222</f>
        <v>0.66000860714327558</v>
      </c>
      <c r="BD222" s="18">
        <f ca="1">AT222-AY222</f>
        <v>1.2462851833399194E-3</v>
      </c>
      <c r="BE222" s="18">
        <f ca="1">AU222-AZ222</f>
        <v>0.14921167124148882</v>
      </c>
      <c r="BF222" s="15">
        <f ca="1">IF(AND(AV222&lt;&gt;0,BA222&lt;&gt;0),-1*BC222*AV222,0)</f>
        <v>-143591.47257009105</v>
      </c>
      <c r="BG222" s="15">
        <f ca="1">IF(AND(AV222&lt;&gt;0,BA222&lt;&gt;0,AW222&lt;&gt;0,BB222&lt;&gt;0),BD222/AY222*$Y222,)</f>
        <v>-135066.98845015172</v>
      </c>
      <c r="BH222" s="15">
        <f ca="1">IF(AND(AW222&lt;&gt;0,BB222&lt;&gt;0),BE222*AO222*AW222,)</f>
        <v>237871.11581599689</v>
      </c>
      <c r="BI222" s="15">
        <f ca="1">IF(AND(AV222&lt;&gt;0,BA222&lt;&gt;0,AW222&lt;&gt;0,BB222&lt;&gt;0),$AI222-BF222-BG222-BH222-BL222,)</f>
        <v>5724.8996498806082</v>
      </c>
      <c r="BJ222" s="15">
        <f ca="1">IF(OR(AV222=0,BA222=0,AW222=0,BB222=0),$AI222-BF222-BG222-BH222-BL222,)</f>
        <v>0</v>
      </c>
      <c r="BK222" s="15">
        <f ca="1">SUM(BF222:BJ222)</f>
        <v>-35062.445554365273</v>
      </c>
      <c r="BL222" s="15">
        <f ca="1">IF($V222&lt;&gt;0,IF($V222&gt;0,$W222/$V222,-$W222/$V222))*$AD222</f>
        <v>11380.73555436531</v>
      </c>
      <c r="BM222" s="15">
        <f ca="1">SUM(BK222:BL222)</f>
        <v>-23681.709999999963</v>
      </c>
      <c r="BN222" s="16">
        <f ca="1">_xll.DBRW($B$3,$R$37,$R$38,$R$40,$R$41,$R$42,$Q222,BN$2,BN$4,BN$3)</f>
        <v>7.8395947365019314E-2</v>
      </c>
      <c r="BO222" s="16">
        <f ca="1">_xll.DBRW($B$3,$R$37,$R$38,$R$40,$R$41,$R$42,$Q222,BO$2,BO$4,BO$3)</f>
        <v>8.461670077606262E-2</v>
      </c>
      <c r="BP222" s="17">
        <f ca="1">-(BN222-BO222)*100</f>
        <v>0.6220753411043306</v>
      </c>
      <c r="BQ222" s="14">
        <f ca="1">$Z222-$AE222-CK222</f>
        <v>89558.378921226293</v>
      </c>
      <c r="BR222" s="15">
        <f ca="1">_xll.DBRW($B$3,$R$37,$R$38,$R$40,$R$41,$R$42,$Q222,BR$2,BR$4,BR$3)</f>
        <v>0.24305956128649903</v>
      </c>
      <c r="BS222" s="15">
        <f ca="1">_xll.DBRW($B$3,$R$37,$R$38,$R$40,$R$41,$R$42,$Q222,BS$2,BS$4,BS$3)</f>
        <v>1</v>
      </c>
      <c r="BT222" s="15">
        <f ca="1">_xll.DBRW($B$3,$R$37,$R$38,$R$40,$R$41,$R$42,$Q222,BT$2,BT$4,BT$3)</f>
        <v>3.1004097718825894</v>
      </c>
      <c r="BU222" s="15">
        <f ca="1">_xll.DBRW($B$3,$R$37,$R$38,$R$40,$R$41,$R$42,$Q222,BU$2,BU$4,BU$3)</f>
        <v>4643486</v>
      </c>
      <c r="BV222" s="15">
        <f ca="1">_xll.DBRW($B$3,$R$37,$R$38,$R$40,$R$41,$R$42,$Q222,BV$2,BV$4,BV$3)</f>
        <v>4643486</v>
      </c>
      <c r="BW222" s="15">
        <f ca="1">_xll.DBRW($B$3,$R$37,$R$38,$R$40,$R$41,$R$42,$Q222,BW$2,BW$4,BW$3)</f>
        <v>0.24972064661283233</v>
      </c>
      <c r="BX222" s="15">
        <f ca="1">_xll.DBRW($B$3,$R$37,$R$38,$R$40,$R$41,$R$42,$Q222,BX$2,BX$4,BX$3)</f>
        <v>1</v>
      </c>
      <c r="BY222" s="15">
        <f ca="1">_xll.DBRW($B$3,$R$37,$R$38,$R$40,$R$41,$R$42,$Q222,BY$2,BY$4,BY$3)</f>
        <v>2.9511981006411006</v>
      </c>
      <c r="BZ222" s="15">
        <f ca="1">_xll.DBRW($B$3,$R$37,$R$38,$R$40,$R$41,$R$42,$Q222,BZ$2,BZ$4,BZ$3)</f>
        <v>4889572</v>
      </c>
      <c r="CA222" s="15">
        <f ca="1">_xll.DBRW($B$3,$R$37,$R$38,$R$40,$R$41,$R$42,$Q222,CA$2,CA$4,CA$3)</f>
        <v>4889572</v>
      </c>
      <c r="CB222" s="15">
        <f ca="1">BR222-BW222</f>
        <v>-6.6610853263333047E-3</v>
      </c>
      <c r="CC222" s="15">
        <f ca="1">BS222-BX222</f>
        <v>0</v>
      </c>
      <c r="CD222" s="15">
        <f ca="1">BT222-BY222</f>
        <v>0.14921167124148882</v>
      </c>
      <c r="CE222" s="15">
        <f ca="1">IF(AND(BU222&lt;&gt;0,BZ222&lt;&gt;0),-1*CB222*BU222,0)</f>
        <v>30930.656457634133</v>
      </c>
      <c r="CF222" s="15">
        <f ca="1">IF(AND(BU222&lt;&gt;0,BZ222&lt;&gt;0,BV222&lt;&gt;0,CA222&lt;&gt;0),CC222/BX222*$Z222,)</f>
        <v>0</v>
      </c>
      <c r="CG222" s="15">
        <f ca="1">IF(AND(BV222&lt;&gt;0,CA222&lt;&gt;0),CD222*BN222*BV222,)</f>
        <v>54317.596907382242</v>
      </c>
      <c r="CH222" s="15">
        <f ca="1">IF(AND(BU222&lt;&gt;0,BZ222&lt;&gt;0,BV222&lt;&gt;0,CA222&lt;&gt;0),$AJ222-CE222-CF222-CG222-CK222,)</f>
        <v>4310.1255562099195</v>
      </c>
      <c r="CI222" s="15">
        <f ca="1">IF(OR(BU222=0,BZ222=0,BV222=0,CA222=0),$AJ222-CE222-CF222-CG222-CK222,)</f>
        <v>0</v>
      </c>
      <c r="CJ222" s="15">
        <f ca="1">SUM(CE222:CI222)</f>
        <v>89558.378921226293</v>
      </c>
      <c r="CK222" s="15">
        <f ca="1">IF($V222&lt;&gt;0,IF($V222&gt;0,$W222/$V222,-$W222/$V222))*$AE222</f>
        <v>2825.0325787736347</v>
      </c>
      <c r="CL222" s="15">
        <f ca="1">SUM(CJ222:CK222)</f>
        <v>92383.411499999929</v>
      </c>
      <c r="CM222" s="16">
        <f ca="1">_xll.DBRW($B$3,$R$37,$R$38,$R$40,$R$41,$R$42,$Q222,CM$2,CM$4,CM$3)</f>
        <v>9.7378175385088056E-2</v>
      </c>
      <c r="CN222" s="16">
        <f ca="1">_xll.DBRW($B$3,$R$37,$R$38,$R$40,$R$41,$R$42,$Q222,CN$2,CN$4,CN$3)</f>
        <v>9.602675839770114E-2</v>
      </c>
      <c r="CO222" s="17">
        <f ca="1">-(CM222-CN222)*100</f>
        <v>-0.13514169873869164</v>
      </c>
      <c r="CP222" s="14">
        <f ca="1">$AA222-$AF222-DJ222</f>
        <v>-19455.957605090265</v>
      </c>
      <c r="CQ222" s="15">
        <f ca="1">_xll.DBRW($B$3,$R$37,$R$38,$R$40,$R$41,$R$42,$Q222,CQ$2,CQ$4,CQ$3)</f>
        <v>1.0523763729664484</v>
      </c>
      <c r="CR222" s="15">
        <f ca="1">_xll.DBRW($B$3,$R$37,$R$38,$R$40,$R$41,$R$42,$Q222,CR$2,CR$4,CR$3)</f>
        <v>0.28688618852301911</v>
      </c>
      <c r="CS222" s="15">
        <f ca="1">_xll.DBRW($B$3,$R$37,$R$38,$R$40,$R$41,$R$42,$Q222,CS$2,CS$4,CS$3)</f>
        <v>3.1004097718825894</v>
      </c>
      <c r="CT222" s="15">
        <f ca="1">_xll.DBRW($B$3,$R$37,$R$38,$R$40,$R$41,$R$42,$Q222,CT$2,CT$4,CT$3)</f>
        <v>1332152</v>
      </c>
      <c r="CU222" s="15">
        <f ca="1">_xll.DBRW($B$3,$R$37,$R$38,$R$40,$R$41,$R$42,$Q222,CU$2,CU$4,CU$3)</f>
        <v>4643486</v>
      </c>
      <c r="CV222" s="15">
        <f ca="1">_xll.DBRW($B$3,$R$37,$R$38,$R$40,$R$41,$R$42,$Q222,CV$2,CV$4,CV$3)</f>
        <v>0.98487601066701491</v>
      </c>
      <c r="CW222" s="15">
        <f ca="1">_xll.DBRW($B$3,$R$37,$R$38,$R$40,$R$41,$R$42,$Q222,CW$2,CW$4,CW$3)</f>
        <v>0.28774585219319809</v>
      </c>
      <c r="CX222" s="15">
        <f ca="1">_xll.DBRW($B$3,$R$37,$R$38,$R$40,$R$41,$R$42,$Q222,CX$2,CX$4,CX$3)</f>
        <v>2.9511981006411006</v>
      </c>
      <c r="CY222" s="15">
        <f ca="1">_xll.DBRW($B$3,$R$37,$R$38,$R$40,$R$41,$R$42,$Q222,CY$2,CY$4,CY$3)</f>
        <v>1406954.0619999999</v>
      </c>
      <c r="CZ222" s="15">
        <f ca="1">_xll.DBRW($B$3,$R$37,$R$38,$R$40,$R$41,$R$42,$Q222,CZ$2,CZ$4,CZ$3)</f>
        <v>4889572</v>
      </c>
      <c r="DA222" s="15">
        <f ca="1">CQ222-CV222</f>
        <v>6.7500362299433458E-2</v>
      </c>
      <c r="DB222" s="15">
        <f ca="1">CR222-CW222</f>
        <v>-8.5966367017897838E-4</v>
      </c>
      <c r="DC222" s="15">
        <f ca="1">CS222-CX222</f>
        <v>0.14921167124148882</v>
      </c>
      <c r="DD222" s="15">
        <f ca="1">IF(AND(CT222&lt;&gt;0,CY222&lt;&gt;0),-1*DA222*CT222,0)</f>
        <v>-89920.742637914882</v>
      </c>
      <c r="DE222" s="15">
        <f ca="1">IF(AND(CT222&lt;&gt;0,CY222&lt;&gt;0,CU222&lt;&gt;0,CZ222&lt;&gt;0),DB222/CW222*$AA222,)</f>
        <v>4188.3635539216893</v>
      </c>
      <c r="DF222" s="15">
        <f ca="1">IF(AND(CU222&lt;&gt;0,CZ222&lt;&gt;0),DC222*CM222*CU222,)</f>
        <v>67469.667194859619</v>
      </c>
      <c r="DG222" s="15">
        <f ca="1">IF(AND(CT222&lt;&gt;0,CY222&lt;&gt;0,CU222&lt;&gt;0,CZ222&lt;&gt;0),$AK222-DD222-DE222-DF222-DJ222,)</f>
        <v>-1193.2457159566943</v>
      </c>
      <c r="DH222" s="15">
        <f ca="1">IF(OR(CT222=0,CY222=0,CU222=0,CZ222=0),$AK222-DD222-DE222-DF222-DJ222,)</f>
        <v>0</v>
      </c>
      <c r="DI222" s="15">
        <f ca="1">SUM(DD222:DH222)</f>
        <v>-19455.957605090265</v>
      </c>
      <c r="DJ222" s="15">
        <f ca="1">IF($V222&lt;&gt;0,IF($V222&gt;0,$W222/$V222,-$W222/$V222))*$AF222</f>
        <v>3205.9713794025988</v>
      </c>
      <c r="DK222" s="15">
        <f ca="1">SUM(DI222:DJ222)</f>
        <v>-16249.986225687666</v>
      </c>
      <c r="DL222" s="16">
        <f ca="1">_xll.DBRW($B$3,$R$37,$R$38,$R$40,$R$41,$R$42,$Q222,DL$2,DL$4,DL$3)</f>
        <v>0.1528927995578479</v>
      </c>
      <c r="DM222" s="16">
        <f ca="1">_xll.DBRW($B$3,$R$37,$R$38,$R$40,$R$41,$R$42,$Q222,DM$2,DM$4,DM$3)</f>
        <v>0.15532420797692328</v>
      </c>
      <c r="DN222" s="17">
        <f ca="1">-(DL222-DM222)*100</f>
        <v>0.24314084190753815</v>
      </c>
      <c r="DO222" s="14">
        <f ca="1">$AB222-$AG222-EI222</f>
        <v>35004.280369198728</v>
      </c>
      <c r="DP222" s="15">
        <f ca="1">_xll.DBRW($B$3,$R$37,$R$38,$R$40,$R$41,$R$42,$Q222,DP$2,DP$4,DP$3)</f>
        <v>0.64026283563464803</v>
      </c>
      <c r="DQ222" s="15">
        <f ca="1">_xll.DBRW($B$3,$R$37,$R$38,$R$40,$R$41,$R$42,$Q222,DQ$2,DQ$4,DQ$3)</f>
        <v>0.74036833534116397</v>
      </c>
      <c r="DR222" s="15">
        <f ca="1">_xll.DBRW($B$3,$R$37,$R$38,$R$40,$R$41,$R$42,$Q222,DR$2,DR$4,DR$3)</f>
        <v>3.1004097718825894</v>
      </c>
      <c r="DS222" s="15">
        <f ca="1">_xll.DBRW($B$3,$R$37,$R$38,$R$40,$R$41,$R$42,$Q222,DS$2,DS$4,DS$3)</f>
        <v>3437890</v>
      </c>
      <c r="DT222" s="15">
        <f ca="1">_xll.DBRW($B$3,$R$37,$R$38,$R$40,$R$41,$R$42,$Q222,DT$2,DT$4,DT$3)</f>
        <v>4643486</v>
      </c>
      <c r="DU222" s="15">
        <f ca="1">_xll.DBRW($B$3,$R$37,$R$38,$R$40,$R$41,$R$42,$Q222,DU$2,DU$4,DU$3)</f>
        <v>0.62078590652301502</v>
      </c>
      <c r="DV222" s="15">
        <f ca="1">_xll.DBRW($B$3,$R$37,$R$38,$R$40,$R$41,$R$42,$Q222,DV$2,DV$4,DV$3)</f>
        <v>0.73840675625596675</v>
      </c>
      <c r="DW222" s="15">
        <f ca="1">_xll.DBRW($B$3,$R$37,$R$38,$R$40,$R$41,$R$42,$Q222,DW$2,DW$4,DW$3)</f>
        <v>2.9511981006411006</v>
      </c>
      <c r="DX222" s="15">
        <f ca="1">_xll.DBRW($B$3,$R$37,$R$38,$R$40,$R$41,$R$42,$Q222,DX$2,DX$4,DX$3)</f>
        <v>3610493</v>
      </c>
      <c r="DY222" s="15">
        <f ca="1">_xll.DBRW($B$3,$R$37,$R$38,$R$40,$R$41,$R$42,$Q222,DY$2,DY$4,DY$3)</f>
        <v>4889572</v>
      </c>
      <c r="DZ222" s="15">
        <f ca="1">DP222-DU222</f>
        <v>1.9476929111633012E-2</v>
      </c>
      <c r="EA222" s="15">
        <f ca="1">DQ222-DV222</f>
        <v>1.9615790851972292E-3</v>
      </c>
      <c r="EB222" s="15">
        <f ca="1">DR222-DW222</f>
        <v>0.14921167124148882</v>
      </c>
      <c r="EC222" s="15">
        <f ca="1">IF(AND(DS222&lt;&gt;0,DX222&lt;&gt;0),-1*DZ222*DS222,0)</f>
        <v>-66959.539823592015</v>
      </c>
      <c r="ED222" s="15">
        <f ca="1">IF(AND(DS222&lt;&gt;0,DX222&lt;&gt;0,DT222&lt;&gt;0,DY222&lt;&gt;0),EA222/DV222*$AB222,)</f>
        <v>-5847.3680581251647</v>
      </c>
      <c r="EE222" s="15">
        <f ca="1">IF(AND(DT222&lt;&gt;0,DY222&lt;&gt;0),EB222*DL222*DT222,)</f>
        <v>105933.65774070618</v>
      </c>
      <c r="EF222" s="15">
        <f ca="1">IF(AND(DS222&lt;&gt;0,DX222&lt;&gt;0,DT222&lt;&gt;0,DY222&lt;&gt;0),$AL222-EC222-ED222-EE222-EI222,)</f>
        <v>1877.5305102097236</v>
      </c>
      <c r="EG222" s="15">
        <f ca="1">IF(OR(DS222=0,DX222=0,DT222=0,DY222=0),$AL222-EC222-ED222-EE222-EI222,)</f>
        <v>0</v>
      </c>
      <c r="EH222" s="15">
        <f ca="1">SUM(EC222:EG222)</f>
        <v>35004.280369198728</v>
      </c>
      <c r="EI222" s="15">
        <f ca="1">IF($V222&lt;&gt;0,IF($V222&gt;0,$W222/$V222,-$W222/$V222))*$AG222</f>
        <v>5185.6896308010137</v>
      </c>
      <c r="EJ222" s="15">
        <f ca="1">SUM(EH222:EI222)</f>
        <v>40189.969999999739</v>
      </c>
      <c r="EK222" s="16">
        <f ca="1">_xll.DBRW($B$3,$R$37,$R$38,$R$40,$R$41,$R$42,$Q222,EK$2,EK$4,EK$3)</f>
        <v>0.19028359325697777</v>
      </c>
      <c r="EL222" s="16">
        <f ca="1">_xll.DBRW($B$3,$R$37,$R$38,$R$40,$R$41,$R$42,$Q222,EL$2,EL$4,EL$3)</f>
        <v>0.18967975514477456</v>
      </c>
      <c r="EM222" s="17">
        <f ca="1">-(EK222-EL222)*100</f>
        <v>-6.0383811220321437E-2</v>
      </c>
      <c r="EN222" s="14">
        <f ca="1">$AC222-$AH222-FH222</f>
        <v>-8693.2818079194367</v>
      </c>
      <c r="EO222" s="15">
        <f ca="1">_xll.DBRW($B$3,$R$37,$R$38,$R$40,$R$41,$R$42,$Q222,EO$2,EO$4,EO$3)</f>
        <v>0.58995711196286593</v>
      </c>
      <c r="EP222" s="15">
        <f ca="1">_xll.DBRW($B$3,$R$37,$R$38,$R$40,$R$41,$R$42,$Q222,EP$2,EP$4,EP$3)</f>
        <v>1</v>
      </c>
      <c r="EQ222" s="15">
        <f ca="1">_xll.DBRW($B$3,$R$37,$R$38,$R$40,$R$41,$R$42,$Q222,EQ$2,EQ$4,EQ$3)</f>
        <v>3.1004097718825894</v>
      </c>
      <c r="ER222" s="15">
        <f ca="1">_xll.DBRW($B$3,$R$37,$R$38,$R$40,$R$41,$R$42,$Q222,ER$2,ER$4,ER$3)</f>
        <v>4643486</v>
      </c>
      <c r="ES222" s="15">
        <f ca="1">_xll.DBRW($B$3,$R$37,$R$38,$R$40,$R$41,$R$42,$Q222,ES$2,ES$4,ES$3)</f>
        <v>4643486</v>
      </c>
      <c r="ET222" s="15">
        <f ca="1">_xll.DBRW($B$3,$R$37,$R$38,$R$40,$R$41,$R$42,$Q222,ET$2,ET$4,ET$3)</f>
        <v>0.55978253311332771</v>
      </c>
      <c r="EU222" s="15">
        <f ca="1">_xll.DBRW($B$3,$R$37,$R$38,$R$40,$R$41,$R$42,$Q222,EU$2,EU$4,EU$3)</f>
        <v>1</v>
      </c>
      <c r="EV222" s="15">
        <f ca="1">_xll.DBRW($B$3,$R$37,$R$38,$R$40,$R$41,$R$42,$Q222,EV$2,EV$4,EV$3)</f>
        <v>2.9511981006411006</v>
      </c>
      <c r="EW222" s="15">
        <f ca="1">_xll.DBRW($B$3,$R$37,$R$38,$R$40,$R$41,$R$42,$Q222,EW$2,EW$4,EW$3)</f>
        <v>4889572</v>
      </c>
      <c r="EX222" s="15">
        <f ca="1">_xll.DBRW($B$3,$R$37,$R$38,$R$40,$R$41,$R$42,$Q222,EX$2,EX$4,EX$3)</f>
        <v>4889572</v>
      </c>
      <c r="EY222" s="15">
        <f ca="1">EO222-ET222</f>
        <v>3.0174578849538225E-2</v>
      </c>
      <c r="EZ222" s="15">
        <f ca="1">EP222-EU222</f>
        <v>0</v>
      </c>
      <c r="FA222" s="15">
        <f ca="1">EQ222-EV222</f>
        <v>0.14921167124148882</v>
      </c>
      <c r="FB222" s="15">
        <f ca="1">IF(AND(ER222&lt;&gt;0,EW222&lt;&gt;0),-1*EY222*ER222,0)</f>
        <v>-140115.23444372686</v>
      </c>
      <c r="FC222" s="15">
        <f ca="1">IF(AND(ER222&lt;&gt;0,EW222&lt;&gt;0,ES222&lt;&gt;0,EX222&lt;&gt;0),EZ222/EU222*$AC222,)</f>
        <v>0</v>
      </c>
      <c r="FD222" s="15">
        <f ca="1">IF(AND(ES222&lt;&gt;0,EX222&lt;&gt;0),FA222*EK222*ES222,)</f>
        <v>131840.3293029489</v>
      </c>
      <c r="FE222" s="15">
        <f ca="1">IF(AND(ER222&lt;&gt;0,EW222&lt;&gt;0,ES222&lt;&gt;0,EX222&lt;&gt;0),$AM222-FB222-FC222-FD222-FH222,)</f>
        <v>-418.37666714147508</v>
      </c>
      <c r="FF222" s="15">
        <f ca="1">IF(OR(ER222=0,EW222=0,ES222=0,EX222=0),$AM222-FB222-FC222-FD222-FH222,)</f>
        <v>0</v>
      </c>
      <c r="FG222" s="15">
        <f ca="1">SUM(FB222:FF222)</f>
        <v>-8693.2818079194367</v>
      </c>
      <c r="FH222" s="15">
        <f ca="1">IF($V222&lt;&gt;0,IF($V222&gt;0,$W222/$V222,-$W222/$V222))*$AH222</f>
        <v>6332.6918079200523</v>
      </c>
      <c r="FI222" s="15">
        <f ca="1">SUM(FG222:FH222)</f>
        <v>-2360.5899999993844</v>
      </c>
      <c r="FJ222" s="20"/>
      <c r="FK222" s="85">
        <f ca="1">BL222+CK222+DJ222+EI222+FH222</f>
        <v>28930.120951262608</v>
      </c>
      <c r="FL222" s="21"/>
      <c r="FM222" s="22"/>
      <c r="FN222" s="104">
        <f ca="1">_xll.DBRW($B$3,$R$37,$R$38,$R$40,$R$41,$R$42,$Q222,FN$2,FN$4,FN$3)</f>
        <v>1982900.6299999983</v>
      </c>
      <c r="FO222" s="105">
        <f ca="1">IF(U222&lt;&gt;0,FN222/U222,0)</f>
        <v>0.13773290680799505</v>
      </c>
      <c r="FP222" s="104">
        <f ca="1">_xll.DBRW($B$3,$R$37,$R$38,$R$40,$R$41,$R$42,$Q222,FP$2,FP$4,FP$3)</f>
        <v>1926005.764073597</v>
      </c>
      <c r="FQ222" s="105">
        <f ca="1">IF(V222&lt;&gt;0,FP222/V222,0)</f>
        <v>0.13347144866875535</v>
      </c>
      <c r="FR222" s="86">
        <f ca="1">FN222-FP222</f>
        <v>56894.865926401224</v>
      </c>
      <c r="FS222" s="103">
        <f ca="1">(FO222-FQ222)*100</f>
        <v>0.42614581392396989</v>
      </c>
      <c r="FT222" s="23"/>
      <c r="FV222" s="37"/>
      <c r="FW222" s="37"/>
      <c r="FX222" s="37"/>
      <c r="FY222" s="37"/>
      <c r="FZ222" s="37"/>
      <c r="GA222" s="37"/>
      <c r="GB222" s="37"/>
      <c r="GC222" s="37"/>
      <c r="GD222" s="37"/>
      <c r="GE222" s="37"/>
      <c r="GF222" s="37"/>
      <c r="GG222" s="37"/>
      <c r="GH222" s="37"/>
    </row>
    <row r="223" spans="1:190" ht="15" hidden="1" customHeight="1" x14ac:dyDescent="0.25">
      <c r="A223">
        <f ca="1">IF(ROW()=ROW($A$60),0,1)</f>
        <v>1</v>
      </c>
      <c r="D223" s="30"/>
      <c r="E223" s="30"/>
      <c r="F223" s="30">
        <f ca="1">IF(A223&lt;&gt;0,IF((AO223+BN223+CM223+DL223+EK223)&lt;&gt;0,ROUND((1-(AO223+BN223+CM223+DL223+EK223))-FO223,5),"VERIF. ELIGIBILITE PMM"),"CHECK "&amp;D208)</f>
        <v>0</v>
      </c>
      <c r="G223" s="30"/>
      <c r="H223" s="30"/>
      <c r="I223" s="30"/>
      <c r="J223" s="30">
        <f ca="1">IF(A223&lt;&gt;0,IF((AP223+BO223+CN223+DM223+EL223)&lt;&gt;0,ROUND((1-(AP223+BO223+CN223+DM223+EL223))-FQ223,5),"VERIF. ELIGIBILITE PMM"),"CHECK "&amp;D209)</f>
        <v>0</v>
      </c>
      <c r="K223" s="30">
        <f ca="1">IF(A223&lt;&gt;0,ROUND(W223+AR223+BQ223+CP223+DO223+EN223+FK223-FR223,5),"CHECK ")</f>
        <v>0</v>
      </c>
      <c r="L223" s="4"/>
      <c r="M223" s="9"/>
      <c r="N223" s="10"/>
      <c r="O223" s="9"/>
      <c r="P223" s="11"/>
      <c r="Q223" s="130" t="s">
        <v>145</v>
      </c>
      <c r="R223" s="130"/>
      <c r="S223" s="12"/>
      <c r="T223" s="13"/>
      <c r="U223" s="84">
        <f ca="1">_xll.DBRW($B$3,$R$37,$R$38,$R$40,$R$41,$R$42,$Q223,U$2,U$4,U$3)</f>
        <v>1365409.8100000005</v>
      </c>
      <c r="V223" s="84">
        <f ca="1">_xll.DBRW($B$3,$R$37,$R$38,$R$40,$R$41,$R$42,$Q223,V$2,V$4,V$3)</f>
        <v>1395572.8133333332</v>
      </c>
      <c r="W223" s="85">
        <f ca="1">U223-V223</f>
        <v>-30163.003333332716</v>
      </c>
      <c r="X223" s="106">
        <f ca="1">IF(V223&lt;&gt;0,W223/V223,0)</f>
        <v>-2.1613349762301701E-2</v>
      </c>
      <c r="Y223" s="15">
        <f ca="1">_xll.DBRW($B$3,$R$37,$R$38,$R$40,$R$41,$R$42,$Q223,Y$2,Y$4,Y$3)</f>
        <v>-494365.02</v>
      </c>
      <c r="Z223" s="15">
        <f ca="1">_xll.DBRW($B$3,$R$37,$R$38,$R$40,$R$41,$R$42,$Q223,Z$2,Z$4,Z$3)</f>
        <v>-55969.470000000016</v>
      </c>
      <c r="AA223" s="15">
        <f ca="1">_xll.DBRW($B$3,$R$37,$R$38,$R$40,$R$41,$R$42,$Q223,AA$2,AA$4,AA$3)</f>
        <v>-55270.84</v>
      </c>
      <c r="AB223" s="15">
        <f ca="1">_xll.DBRW($B$3,$R$37,$R$38,$R$40,$R$41,$R$42,$Q223,AB$2,AB$4,AB$3)</f>
        <v>-141643.17000000004</v>
      </c>
      <c r="AC223" s="15">
        <f ca="1">_xll.DBRW($B$3,$R$37,$R$38,$R$40,$R$41,$R$42,$Q223,AC$2,AC$4,AC$3)</f>
        <v>-271492.98000000021</v>
      </c>
      <c r="AD223" s="15">
        <f ca="1">_xll.DBRW($B$3,$R$37,$R$38,$R$40,$R$41,$R$42,$Q223,AD$2,AD$4,AD$3)</f>
        <v>-507683.94</v>
      </c>
      <c r="AE223" s="15">
        <f ca="1">_xll.DBRW($B$3,$R$37,$R$38,$R$40,$R$41,$R$42,$Q223,AE$2,AE$4,AE$3)</f>
        <v>-65232.053999999996</v>
      </c>
      <c r="AF223" s="15">
        <f ca="1">_xll.DBRW($B$3,$R$37,$R$38,$R$40,$R$41,$R$42,$Q223,AF$2,AF$4,AF$3)</f>
        <v>-93561.751149999982</v>
      </c>
      <c r="AG223" s="15">
        <f ca="1">_xll.DBRW($B$3,$R$37,$R$38,$R$40,$R$41,$R$42,$Q223,AG$2,AG$4,AG$3)</f>
        <v>-143391.5733333333</v>
      </c>
      <c r="AH223" s="15">
        <f ca="1">_xll.DBRW($B$3,$R$37,$R$38,$R$40,$R$41,$R$42,$Q223,AH$2,AH$4,AH$3)</f>
        <v>-317354.98666666681</v>
      </c>
      <c r="AI223" s="15">
        <f ca="1">Y223-AD223</f>
        <v>13318.919999999984</v>
      </c>
      <c r="AJ223" s="15">
        <f ca="1">Z223-AE223</f>
        <v>9262.5839999999807</v>
      </c>
      <c r="AK223" s="15">
        <f ca="1">AA223-AF223</f>
        <v>38290.911149999985</v>
      </c>
      <c r="AL223" s="15">
        <f ca="1">AB223-AG223</f>
        <v>1748.4033333332627</v>
      </c>
      <c r="AM223" s="15">
        <f ca="1">AC223-AH223</f>
        <v>45862.006666666595</v>
      </c>
      <c r="AN223" s="20"/>
      <c r="AO223" s="16">
        <f ca="1">_xll.DBRW($B$3,$R$37,$R$38,$R$40,$R$41,$R$42,$Q223,AO$2,AO$4,AO$3)</f>
        <v>0.36206347455493965</v>
      </c>
      <c r="AP223" s="16">
        <f ca="1">_xll.DBRW($B$3,$R$37,$R$38,$R$40,$R$41,$R$42,$Q223,AP$2,AP$4,AP$3)</f>
        <v>0.36378176412550928</v>
      </c>
      <c r="AQ223" s="17">
        <f ca="1">-(AO223-AP223)*100</f>
        <v>0.17182895705696311</v>
      </c>
      <c r="AR223" s="14">
        <f ca="1">$Y223-$AD223-BL223</f>
        <v>2346.1694360765923</v>
      </c>
      <c r="AS223" s="18">
        <f ca="1">_xll.DBRW($B$3,$R$37,$R$38,$R$40,$R$41,$R$42,$Q223,AS$2,AS$4,AS$3)</f>
        <v>28.194136983926381</v>
      </c>
      <c r="AT223" s="19">
        <f ca="1">_xll.DBRW($B$3,$R$37,$R$38,$R$40,$R$41,$R$42,$Q223,AT$2,AT$4,AT$3)</f>
        <v>6.3669710779062805E-2</v>
      </c>
      <c r="AU223" s="18">
        <f ca="1">_xll.DBRW($B$3,$R$37,$R$38,$R$40,$R$41,$R$42,$Q223,AU$2,AU$4,AU$3)</f>
        <v>4.9580050836071825</v>
      </c>
      <c r="AV223" s="15">
        <f ca="1">_xll.DBRW($B$3,$R$37,$R$38,$R$40,$R$41,$R$42,$Q223,AV$2,AV$4,AV$3)</f>
        <v>17534.32</v>
      </c>
      <c r="AW223" s="15">
        <f ca="1">_xll.DBRW($B$3,$R$37,$R$38,$R$40,$R$41,$R$42,$Q223,AW$2,AW$4,AW$3)</f>
        <v>275395</v>
      </c>
      <c r="AX223" s="18">
        <f ca="1">_xll.DBRW($B$3,$R$37,$R$38,$R$40,$R$41,$R$42,$Q223,AX$2,AX$4,AX$3)</f>
        <v>28.608359066831962</v>
      </c>
      <c r="AY223" s="19">
        <f ca="1">_xll.DBRW($B$3,$R$37,$R$38,$R$40,$R$41,$R$42,$Q223,AY$2,AY$4,AY$3)</f>
        <v>6.2925061520895831E-2</v>
      </c>
      <c r="AZ223" s="18">
        <f ca="1">_xll.DBRW($B$3,$R$37,$R$38,$R$40,$R$41,$R$42,$Q223,AZ$2,AZ$4,AZ$3)</f>
        <v>4.9485239003656973</v>
      </c>
      <c r="BA223" s="15">
        <f ca="1">_xll.DBRW($B$3,$R$37,$R$38,$R$40,$R$41,$R$42,$Q223,BA$2,BA$4,BA$3)</f>
        <v>17746</v>
      </c>
      <c r="BB223" s="15">
        <f ca="1">_xll.DBRW($B$3,$R$37,$R$38,$R$40,$R$41,$R$42,$Q223,BB$2,BB$4,BB$3)</f>
        <v>282018</v>
      </c>
      <c r="BC223" s="18">
        <f ca="1">AS223-AX223</f>
        <v>-0.4142220829055816</v>
      </c>
      <c r="BD223" s="18">
        <f ca="1">AT223-AY223</f>
        <v>7.4464925816697392E-4</v>
      </c>
      <c r="BE223" s="18">
        <f ca="1">AU223-AZ223</f>
        <v>9.4811832414851693E-3</v>
      </c>
      <c r="BF223" s="15">
        <f ca="1">IF(AND(AV223&lt;&gt;0,BA223&lt;&gt;0),-1*BC223*AV223,0)</f>
        <v>7263.1025527329975</v>
      </c>
      <c r="BG223" s="15">
        <f ca="1">IF(AND(AV223&lt;&gt;0,BA223&lt;&gt;0,AW223&lt;&gt;0,BB223&lt;&gt;0),BD223/AY223*$Y223,)</f>
        <v>-5850.2691377497504</v>
      </c>
      <c r="BH223" s="15">
        <f ca="1">IF(AND(AW223&lt;&gt;0,BB223&lt;&gt;0),BE223*AO223*AW223,)</f>
        <v>945.37324261683625</v>
      </c>
      <c r="BI223" s="15">
        <f ca="1">IF(AND(AV223&lt;&gt;0,BA223&lt;&gt;0,AW223&lt;&gt;0,BB223&lt;&gt;0),$AI223-BF223-BG223-BH223-BL223,)</f>
        <v>-12.037221523491098</v>
      </c>
      <c r="BJ223" s="15">
        <f ca="1">IF(OR(AV223=0,BA223=0,AW223=0,BB223=0),$AI223-BF223-BG223-BH223-BL223,)</f>
        <v>0</v>
      </c>
      <c r="BK223" s="15">
        <f ca="1">SUM(BF223:BJ223)</f>
        <v>2346.1694360765923</v>
      </c>
      <c r="BL223" s="15">
        <f ca="1">IF($V223&lt;&gt;0,IF($V223&gt;0,$W223/$V223,-$W223/$V223))*$AD223</f>
        <v>10972.750563923391</v>
      </c>
      <c r="BM223" s="15">
        <f ca="1">SUM(BK223:BL223)</f>
        <v>13318.919999999984</v>
      </c>
      <c r="BN223" s="16">
        <f ca="1">_xll.DBRW($B$3,$R$37,$R$38,$R$40,$R$41,$R$42,$Q223,BN$2,BN$4,BN$3)</f>
        <v>4.0990968125532955E-2</v>
      </c>
      <c r="BO223" s="16">
        <f ca="1">_xll.DBRW($B$3,$R$37,$R$38,$R$40,$R$41,$R$42,$Q223,BO$2,BO$4,BO$3)</f>
        <v>4.6742135828938144E-2</v>
      </c>
      <c r="BP223" s="17">
        <f ca="1">-(BN223-BO223)*100</f>
        <v>0.575116770340519</v>
      </c>
      <c r="BQ223" s="14">
        <f ca="1">$Z223-$AE223-CK223</f>
        <v>7852.7008011846292</v>
      </c>
      <c r="BR223" s="15">
        <f ca="1">_xll.DBRW($B$3,$R$37,$R$38,$R$40,$R$41,$R$42,$Q223,BR$2,BR$4,BR$3)</f>
        <v>0.20323342834837238</v>
      </c>
      <c r="BS223" s="15">
        <f ca="1">_xll.DBRW($B$3,$R$37,$R$38,$R$40,$R$41,$R$42,$Q223,BS$2,BS$4,BS$3)</f>
        <v>1</v>
      </c>
      <c r="BT223" s="15">
        <f ca="1">_xll.DBRW($B$3,$R$37,$R$38,$R$40,$R$41,$R$42,$Q223,BT$2,BT$4,BT$3)</f>
        <v>4.9580050836071825</v>
      </c>
      <c r="BU223" s="15">
        <f ca="1">_xll.DBRW($B$3,$R$37,$R$38,$R$40,$R$41,$R$42,$Q223,BU$2,BU$4,BU$3)</f>
        <v>275395</v>
      </c>
      <c r="BV223" s="15">
        <f ca="1">_xll.DBRW($B$3,$R$37,$R$38,$R$40,$R$41,$R$42,$Q223,BV$2,BV$4,BV$3)</f>
        <v>275395</v>
      </c>
      <c r="BW223" s="15">
        <f ca="1">_xll.DBRW($B$3,$R$37,$R$38,$R$40,$R$41,$R$42,$Q223,BW$2,BW$4,BW$3)</f>
        <v>0.23130457630364021</v>
      </c>
      <c r="BX223" s="15">
        <f ca="1">_xll.DBRW($B$3,$R$37,$R$38,$R$40,$R$41,$R$42,$Q223,BX$2,BX$4,BX$3)</f>
        <v>1</v>
      </c>
      <c r="BY223" s="15">
        <f ca="1">_xll.DBRW($B$3,$R$37,$R$38,$R$40,$R$41,$R$42,$Q223,BY$2,BY$4,BY$3)</f>
        <v>4.9485239003656973</v>
      </c>
      <c r="BZ223" s="15">
        <f ca="1">_xll.DBRW($B$3,$R$37,$R$38,$R$40,$R$41,$R$42,$Q223,BZ$2,BZ$4,BZ$3)</f>
        <v>282018</v>
      </c>
      <c r="CA223" s="15">
        <f ca="1">_xll.DBRW($B$3,$R$37,$R$38,$R$40,$R$41,$R$42,$Q223,CA$2,CA$4,CA$3)</f>
        <v>282018</v>
      </c>
      <c r="CB223" s="15">
        <f ca="1">BR223-BW223</f>
        <v>-2.8071147955267828E-2</v>
      </c>
      <c r="CC223" s="15">
        <f ca="1">BS223-BX223</f>
        <v>0</v>
      </c>
      <c r="CD223" s="15">
        <f ca="1">BT223-BY223</f>
        <v>9.4811832414851693E-3</v>
      </c>
      <c r="CE223" s="15">
        <f ca="1">IF(AND(BU223&lt;&gt;0,BZ223&lt;&gt;0),-1*CB223*BU223,0)</f>
        <v>7730.6537911409832</v>
      </c>
      <c r="CF223" s="15">
        <f ca="1">IF(AND(BU223&lt;&gt;0,BZ223&lt;&gt;0,BV223&lt;&gt;0,CA223&lt;&gt;0),CC223/BX223*$Z223,)</f>
        <v>0</v>
      </c>
      <c r="CG223" s="15">
        <f ca="1">IF(AND(BV223&lt;&gt;0,CA223&lt;&gt;0),CD223*BN223*BV223,)</f>
        <v>107.03030594973274</v>
      </c>
      <c r="CH223" s="15">
        <f ca="1">IF(AND(BU223&lt;&gt;0,BZ223&lt;&gt;0,BV223&lt;&gt;0,CA223&lt;&gt;0),$AJ223-CE223-CF223-CG223-CK223,)</f>
        <v>15.016704093912949</v>
      </c>
      <c r="CI223" s="15">
        <f ca="1">IF(OR(BU223=0,BZ223=0,BV223=0,CA223=0),$AJ223-CE223-CF223-CG223-CK223,)</f>
        <v>0</v>
      </c>
      <c r="CJ223" s="15">
        <f ca="1">SUM(CE223:CI223)</f>
        <v>7852.7008011846292</v>
      </c>
      <c r="CK223" s="15">
        <f ca="1">IF($V223&lt;&gt;0,IF($V223&gt;0,$W223/$V223,-$W223/$V223))*$AE223</f>
        <v>1409.8831988153518</v>
      </c>
      <c r="CL223" s="15">
        <f ca="1">SUM(CJ223:CK223)</f>
        <v>9262.5839999999807</v>
      </c>
      <c r="CM223" s="16">
        <f ca="1">_xll.DBRW($B$3,$R$37,$R$38,$R$40,$R$41,$R$42,$Q223,CM$2,CM$4,CM$3)</f>
        <v>4.0479304890888398E-2</v>
      </c>
      <c r="CN223" s="16">
        <f ca="1">_xll.DBRW($B$3,$R$37,$R$38,$R$40,$R$41,$R$42,$Q223,CN$2,CN$4,CN$3)</f>
        <v>6.7041827023361991E-2</v>
      </c>
      <c r="CO223" s="17">
        <f ca="1">-(CM223-CN223)*100</f>
        <v>2.6562522132473592</v>
      </c>
      <c r="CP223" s="14">
        <f ca="1">$AA223-$AF223-DJ223</f>
        <v>36268.728298021604</v>
      </c>
      <c r="CQ223" s="15">
        <f ca="1">_xll.DBRW($B$3,$R$37,$R$38,$R$40,$R$41,$R$42,$Q223,CQ$2,CQ$4,CQ$3)</f>
        <v>0.65025818163422089</v>
      </c>
      <c r="CR223" s="15">
        <f ca="1">_xll.DBRW($B$3,$R$37,$R$38,$R$40,$R$41,$R$42,$Q223,CR$2,CR$4,CR$3)</f>
        <v>0.30864140598050077</v>
      </c>
      <c r="CS223" s="15">
        <f ca="1">_xll.DBRW($B$3,$R$37,$R$38,$R$40,$R$41,$R$42,$Q223,CS$2,CS$4,CS$3)</f>
        <v>4.9580050836071825</v>
      </c>
      <c r="CT223" s="15">
        <f ca="1">_xll.DBRW($B$3,$R$37,$R$38,$R$40,$R$41,$R$42,$Q223,CT$2,CT$4,CT$3)</f>
        <v>84998.3</v>
      </c>
      <c r="CU223" s="15">
        <f ca="1">_xll.DBRW($B$3,$R$37,$R$38,$R$40,$R$41,$R$42,$Q223,CU$2,CU$4,CU$3)</f>
        <v>275395</v>
      </c>
      <c r="CV223" s="15">
        <f ca="1">_xll.DBRW($B$3,$R$37,$R$38,$R$40,$R$41,$R$42,$Q223,CV$2,CV$4,CV$3)</f>
        <v>1.0069524389619153</v>
      </c>
      <c r="CW223" s="15">
        <f ca="1">_xll.DBRW($B$3,$R$37,$R$38,$R$40,$R$41,$R$42,$Q223,CW$2,CW$4,CW$3)</f>
        <v>0.32946748079909799</v>
      </c>
      <c r="CX223" s="15">
        <f ca="1">_xll.DBRW($B$3,$R$37,$R$38,$R$40,$R$41,$R$42,$Q223,CX$2,CX$4,CX$3)</f>
        <v>4.9485239003656973</v>
      </c>
      <c r="CY223" s="15">
        <f ca="1">_xll.DBRW($B$3,$R$37,$R$38,$R$40,$R$41,$R$42,$Q223,CY$2,CY$4,CY$3)</f>
        <v>92915.760000000009</v>
      </c>
      <c r="CZ223" s="15">
        <f ca="1">_xll.DBRW($B$3,$R$37,$R$38,$R$40,$R$41,$R$42,$Q223,CZ$2,CZ$4,CZ$3)</f>
        <v>282018</v>
      </c>
      <c r="DA223" s="15">
        <f ca="1">CQ223-CV223</f>
        <v>-0.35669425732769444</v>
      </c>
      <c r="DB223" s="15">
        <f ca="1">CR223-CW223</f>
        <v>-2.0826074818597218E-2</v>
      </c>
      <c r="DC223" s="15">
        <f ca="1">CS223-CX223</f>
        <v>9.4811832414851693E-3</v>
      </c>
      <c r="DD223" s="15">
        <f ca="1">IF(AND(CT223&lt;&gt;0,CY223&lt;&gt;0),-1*DA223*CT223,0)</f>
        <v>30318.40549261657</v>
      </c>
      <c r="DE223" s="15">
        <f ca="1">IF(AND(CT223&lt;&gt;0,CY223&lt;&gt;0,CU223&lt;&gt;0,CZ223&lt;&gt;0),DB223/CW223*$AA223,)</f>
        <v>3493.742831113022</v>
      </c>
      <c r="DF223" s="15">
        <f ca="1">IF(AND(CU223&lt;&gt;0,CZ223&lt;&gt;0),DC223*CM223*CU223,)</f>
        <v>105.69431719290402</v>
      </c>
      <c r="DG223" s="15">
        <f ca="1">IF(AND(CT223&lt;&gt;0,CY223&lt;&gt;0,CU223&lt;&gt;0,CZ223&lt;&gt;0),$AK223-DD223-DE223-DF223-DJ223,)</f>
        <v>2350.8856570991056</v>
      </c>
      <c r="DH223" s="15">
        <f ca="1">IF(OR(CT223=0,CY223=0,CU223=0,CZ223=0),$AK223-DD223-DE223-DF223-DJ223,)</f>
        <v>0</v>
      </c>
      <c r="DI223" s="15">
        <f ca="1">SUM(DD223:DH223)</f>
        <v>36268.728298021597</v>
      </c>
      <c r="DJ223" s="15">
        <f ca="1">IF($V223&lt;&gt;0,IF($V223&gt;0,$W223/$V223,-$W223/$V223))*$AF223</f>
        <v>2022.182851978383</v>
      </c>
      <c r="DK223" s="15">
        <f ca="1">SUM(DI223:DJ223)</f>
        <v>38290.911149999978</v>
      </c>
      <c r="DL223" s="16">
        <f ca="1">_xll.DBRW($B$3,$R$37,$R$38,$R$40,$R$41,$R$42,$Q223,DL$2,DL$4,DL$3)</f>
        <v>0.10373674552697115</v>
      </c>
      <c r="DM223" s="16">
        <f ca="1">_xll.DBRW($B$3,$R$37,$R$38,$R$40,$R$41,$R$42,$Q223,DM$2,DM$4,DM$3)</f>
        <v>0.10274746825344193</v>
      </c>
      <c r="DN223" s="17">
        <f ca="1">-(DL223-DM223)*100</f>
        <v>-9.8927727352922379E-2</v>
      </c>
      <c r="DO223" s="14">
        <f ca="1">$AB223-$AG223-EI223</f>
        <v>-1350.7688940868038</v>
      </c>
      <c r="DP223" s="15">
        <f ca="1">_xll.DBRW($B$3,$R$37,$R$38,$R$40,$R$41,$R$42,$Q223,DP$2,DP$4,DP$3)</f>
        <v>0.61337569936429315</v>
      </c>
      <c r="DQ223" s="15">
        <f ca="1">_xll.DBRW($B$3,$R$37,$R$38,$R$40,$R$41,$R$42,$Q223,DQ$2,DQ$4,DQ$3)</f>
        <v>0.83851921785072348</v>
      </c>
      <c r="DR223" s="15">
        <f ca="1">_xll.DBRW($B$3,$R$37,$R$38,$R$40,$R$41,$R$42,$Q223,DR$2,DR$4,DR$3)</f>
        <v>4.9580050836071825</v>
      </c>
      <c r="DS223" s="15">
        <f ca="1">_xll.DBRW($B$3,$R$37,$R$38,$R$40,$R$41,$R$42,$Q223,DS$2,DS$4,DS$3)</f>
        <v>230924</v>
      </c>
      <c r="DT223" s="15">
        <f ca="1">_xll.DBRW($B$3,$R$37,$R$38,$R$40,$R$41,$R$42,$Q223,DT$2,DT$4,DT$3)</f>
        <v>275395</v>
      </c>
      <c r="DU223" s="15">
        <f ca="1">_xll.DBRW($B$3,$R$37,$R$38,$R$40,$R$41,$R$42,$Q223,DU$2,DU$4,DU$3)</f>
        <v>0.64540533035600722</v>
      </c>
      <c r="DV223" s="15">
        <f ca="1">_xll.DBRW($B$3,$R$37,$R$38,$R$40,$R$41,$R$42,$Q223,DV$2,DV$4,DV$3)</f>
        <v>0.78779687498670292</v>
      </c>
      <c r="DW223" s="15">
        <f ca="1">_xll.DBRW($B$3,$R$37,$R$38,$R$40,$R$41,$R$42,$Q223,DW$2,DW$4,DW$3)</f>
        <v>4.9485239003656973</v>
      </c>
      <c r="DX223" s="15">
        <f ca="1">_xll.DBRW($B$3,$R$37,$R$38,$R$40,$R$41,$R$42,$Q223,DX$2,DX$4,DX$3)</f>
        <v>222172.89908999999</v>
      </c>
      <c r="DY223" s="15">
        <f ca="1">_xll.DBRW($B$3,$R$37,$R$38,$R$40,$R$41,$R$42,$Q223,DY$2,DY$4,DY$3)</f>
        <v>282018</v>
      </c>
      <c r="DZ223" s="15">
        <f ca="1">DP223-DU223</f>
        <v>-3.2029630991714075E-2</v>
      </c>
      <c r="EA223" s="15">
        <f ca="1">DQ223-DV223</f>
        <v>5.0722342864020553E-2</v>
      </c>
      <c r="EB223" s="15">
        <f ca="1">DR223-DW223</f>
        <v>9.4811832414851693E-3</v>
      </c>
      <c r="EC223" s="15">
        <f ca="1">IF(AND(DS223&lt;&gt;0,DX223&lt;&gt;0),-1*DZ223*DS223,0)</f>
        <v>7396.4105071305812</v>
      </c>
      <c r="ED223" s="15">
        <f ca="1">IF(AND(DS223&lt;&gt;0,DX223&lt;&gt;0,DT223&lt;&gt;0,DY223&lt;&gt;0),EA223/DV223*$AB223,)</f>
        <v>-9119.7028843355311</v>
      </c>
      <c r="EE223" s="15">
        <f ca="1">IF(AND(DT223&lt;&gt;0,DY223&lt;&gt;0),EB223*DL223*DT223,)</f>
        <v>270.8639517363664</v>
      </c>
      <c r="EF223" s="15">
        <f ca="1">IF(AND(DS223&lt;&gt;0,DX223&lt;&gt;0,DT223&lt;&gt;0,DY223&lt;&gt;0),$AL223-EC223-ED223-EE223-EI223,)</f>
        <v>101.65953138177974</v>
      </c>
      <c r="EG223" s="15">
        <f ca="1">IF(OR(DS223=0,DX223=0,DT223=0,DY223=0),$AL223-EC223-ED223-EE223-EI223,)</f>
        <v>0</v>
      </c>
      <c r="EH223" s="15">
        <f ca="1">SUM(EC223:EG223)</f>
        <v>-1350.7688940868038</v>
      </c>
      <c r="EI223" s="15">
        <f ca="1">IF($V223&lt;&gt;0,IF($V223&gt;0,$W223/$V223,-$W223/$V223))*$AG223</f>
        <v>3099.1722274200665</v>
      </c>
      <c r="EJ223" s="15">
        <f ca="1">SUM(EH223:EI223)</f>
        <v>1748.4033333332627</v>
      </c>
      <c r="EK223" s="16">
        <f ca="1">_xll.DBRW($B$3,$R$37,$R$38,$R$40,$R$41,$R$42,$Q223,EK$2,EK$4,EK$3)</f>
        <v>0.19883626000900054</v>
      </c>
      <c r="EL223" s="16">
        <f ca="1">_xll.DBRW($B$3,$R$37,$R$38,$R$40,$R$41,$R$42,$Q223,EL$2,EL$4,EL$3)</f>
        <v>0.22740123885665456</v>
      </c>
      <c r="EM223" s="17">
        <f ca="1">-(EK223-EL223)*100</f>
        <v>2.8564978847654023</v>
      </c>
      <c r="EN223" s="14">
        <f ca="1">$AC223-$AH223-FH223</f>
        <v>39002.90234102933</v>
      </c>
      <c r="EO223" s="15">
        <f ca="1">_xll.DBRW($B$3,$R$37,$R$38,$R$40,$R$41,$R$42,$Q223,EO$2,EO$4,EO$3)</f>
        <v>0.98583118793006419</v>
      </c>
      <c r="EP223" s="15">
        <f ca="1">_xll.DBRW($B$3,$R$37,$R$38,$R$40,$R$41,$R$42,$Q223,EP$2,EP$4,EP$3)</f>
        <v>1</v>
      </c>
      <c r="EQ223" s="15">
        <f ca="1">_xll.DBRW($B$3,$R$37,$R$38,$R$40,$R$41,$R$42,$Q223,EQ$2,EQ$4,EQ$3)</f>
        <v>4.9580050836071825</v>
      </c>
      <c r="ER223" s="15">
        <f ca="1">_xll.DBRW($B$3,$R$37,$R$38,$R$40,$R$41,$R$42,$Q223,ER$2,ER$4,ER$3)</f>
        <v>275395</v>
      </c>
      <c r="ES223" s="15">
        <f ca="1">_xll.DBRW($B$3,$R$37,$R$38,$R$40,$R$41,$R$42,$Q223,ES$2,ES$4,ES$3)</f>
        <v>275395</v>
      </c>
      <c r="ET223" s="15">
        <f ca="1">_xll.DBRW($B$3,$R$37,$R$38,$R$40,$R$41,$R$42,$Q223,ET$2,ET$4,ET$3)</f>
        <v>1.1253004654549237</v>
      </c>
      <c r="EU223" s="15">
        <f ca="1">_xll.DBRW($B$3,$R$37,$R$38,$R$40,$R$41,$R$42,$Q223,EU$2,EU$4,EU$3)</f>
        <v>1</v>
      </c>
      <c r="EV223" s="15">
        <f ca="1">_xll.DBRW($B$3,$R$37,$R$38,$R$40,$R$41,$R$42,$Q223,EV$2,EV$4,EV$3)</f>
        <v>4.9485239003656973</v>
      </c>
      <c r="EW223" s="15">
        <f ca="1">_xll.DBRW($B$3,$R$37,$R$38,$R$40,$R$41,$R$42,$Q223,EW$2,EW$4,EW$3)</f>
        <v>282018</v>
      </c>
      <c r="EX223" s="15">
        <f ca="1">_xll.DBRW($B$3,$R$37,$R$38,$R$40,$R$41,$R$42,$Q223,EX$2,EX$4,EX$3)</f>
        <v>282018</v>
      </c>
      <c r="EY223" s="15">
        <f ca="1">EO223-ET223</f>
        <v>-0.13946927752485949</v>
      </c>
      <c r="EZ223" s="15">
        <f ca="1">EP223-EU223</f>
        <v>0</v>
      </c>
      <c r="FA223" s="15">
        <f ca="1">EQ223-EV223</f>
        <v>9.4811832414851693E-3</v>
      </c>
      <c r="FB223" s="15">
        <f ca="1">IF(AND(ER223&lt;&gt;0,EW223&lt;&gt;0),-1*EY223*ER223,0)</f>
        <v>38409.141683958682</v>
      </c>
      <c r="FC223" s="15">
        <f ca="1">IF(AND(ER223&lt;&gt;0,EW223&lt;&gt;0,ES223&lt;&gt;0,EX223&lt;&gt;0),EZ223/EU223*$AC223,)</f>
        <v>0</v>
      </c>
      <c r="FD223" s="15">
        <f ca="1">IF(AND(ES223&lt;&gt;0,EX223&lt;&gt;0),FA223*EK223*ES223,)</f>
        <v>519.17548464555182</v>
      </c>
      <c r="FE223" s="15">
        <f ca="1">IF(AND(ER223&lt;&gt;0,EW223&lt;&gt;0,ES223&lt;&gt;0,EX223&lt;&gt;0),$AM223-FB223-FC223-FD223-FH223,)</f>
        <v>74.585172425099699</v>
      </c>
      <c r="FF223" s="15">
        <f ca="1">IF(OR(ER223=0,EW223=0,ES223=0,EX223=0),$AM223-FB223-FC223-FD223-FH223,)</f>
        <v>0</v>
      </c>
      <c r="FG223" s="15">
        <f ca="1">SUM(FB223:FF223)</f>
        <v>39002.90234102933</v>
      </c>
      <c r="FH223" s="15">
        <f ca="1">IF($V223&lt;&gt;0,IF($V223&gt;0,$W223/$V223,-$W223/$V223))*$AH223</f>
        <v>6859.1043256372623</v>
      </c>
      <c r="FI223" s="15">
        <f ca="1">SUM(FG223:FH223)</f>
        <v>45862.006666666595</v>
      </c>
      <c r="FJ223" s="20"/>
      <c r="FK223" s="85">
        <f ca="1">BL223+CK223+DJ223+EI223+FH223</f>
        <v>24363.093167774456</v>
      </c>
      <c r="FL223" s="21"/>
      <c r="FM223" s="22"/>
      <c r="FN223" s="104">
        <f ca="1">_xll.DBRW($B$3,$R$37,$R$38,$R$40,$R$41,$R$42,$Q223,FN$2,FN$4,FN$3)</f>
        <v>346668.33000000031</v>
      </c>
      <c r="FO223" s="105">
        <f ca="1">IF(U223&lt;&gt;0,FN223/U223,0)</f>
        <v>0.25389324689266746</v>
      </c>
      <c r="FP223" s="104">
        <f ca="1">_xll.DBRW($B$3,$R$37,$R$38,$R$40,$R$41,$R$42,$Q223,FP$2,FP$4,FP$3)</f>
        <v>268348.50818333332</v>
      </c>
      <c r="FQ223" s="105">
        <f ca="1">IF(V223&lt;&gt;0,FP223/V223,0)</f>
        <v>0.19228556591209417</v>
      </c>
      <c r="FR223" s="86">
        <f ca="1">FN223-FP223</f>
        <v>78319.821816666983</v>
      </c>
      <c r="FS223" s="103">
        <f ca="1">(FO223-FQ223)*100</f>
        <v>6.1607680980573285</v>
      </c>
      <c r="FT223" s="23"/>
      <c r="FV223" s="37"/>
      <c r="FW223" s="37"/>
      <c r="FX223" s="37"/>
      <c r="FY223" s="37"/>
      <c r="FZ223" s="37"/>
      <c r="GA223" s="37"/>
      <c r="GB223" s="37"/>
      <c r="GC223" s="37"/>
      <c r="GD223" s="37"/>
      <c r="GE223" s="37"/>
      <c r="GF223" s="37"/>
      <c r="GG223" s="37"/>
      <c r="GH223" s="37"/>
    </row>
    <row r="224" spans="1:190" ht="15" hidden="1" customHeight="1" x14ac:dyDescent="0.25">
      <c r="A224">
        <f ca="1">IF(ROW()=ROW($A$60),0,1)</f>
        <v>1</v>
      </c>
      <c r="D224" s="30"/>
      <c r="E224" s="30"/>
      <c r="F224" s="30">
        <f ca="1">IF(A224&lt;&gt;0,IF((AO224+BN224+CM224+DL224+EK224)&lt;&gt;0,ROUND((1-(AO224+BN224+CM224+DL224+EK224))-FO224,5),"VERIF. ELIGIBILITE PMM"),"CHECK "&amp;D209)</f>
        <v>0</v>
      </c>
      <c r="G224" s="30"/>
      <c r="H224" s="30"/>
      <c r="I224" s="30"/>
      <c r="J224" s="30">
        <f ca="1">IF(A224&lt;&gt;0,IF((AP224+BO224+CN224+DM224+EL224)&lt;&gt;0,ROUND((1-(AP224+BO224+CN224+DM224+EL224))-FQ224,5),"VERIF. ELIGIBILITE PMM"),"CHECK "&amp;D210)</f>
        <v>0</v>
      </c>
      <c r="K224" s="30">
        <f ca="1">IF(A224&lt;&gt;0,ROUND(W224+AR224+BQ224+CP224+DO224+EN224+FK224-FR224,5),"CHECK ")</f>
        <v>0</v>
      </c>
      <c r="L224" s="4"/>
      <c r="M224" s="9"/>
      <c r="N224" s="10"/>
      <c r="O224" s="9"/>
      <c r="P224" s="11"/>
      <c r="Q224" s="130" t="s">
        <v>404</v>
      </c>
      <c r="R224" s="130"/>
      <c r="S224" s="12"/>
      <c r="T224" s="13"/>
      <c r="U224" s="84">
        <f ca="1">_xll.DBRW($B$3,$R$37,$R$38,$R$40,$R$41,$R$42,$Q224,U$2,U$4,U$3)</f>
        <v>2875768.71</v>
      </c>
      <c r="V224" s="84">
        <f ca="1">_xll.DBRW($B$3,$R$37,$R$38,$R$40,$R$41,$R$42,$Q224,V$2,V$4,V$3)</f>
        <v>2902371</v>
      </c>
      <c r="W224" s="85">
        <f ca="1">U224-V224</f>
        <v>-26602.290000000037</v>
      </c>
      <c r="X224" s="106">
        <f ca="1">IF(V224&lt;&gt;0,W224/V224,0)</f>
        <v>-9.1657096904565402E-3</v>
      </c>
      <c r="Y224" s="15">
        <f ca="1">_xll.DBRW($B$3,$R$37,$R$38,$R$40,$R$41,$R$42,$Q224,Y$2,Y$4,Y$3)</f>
        <v>-973718</v>
      </c>
      <c r="Z224" s="15">
        <f ca="1">_xll.DBRW($B$3,$R$37,$R$38,$R$40,$R$41,$R$42,$Q224,Z$2,Z$4,Z$3)</f>
        <v>-220379.09999999998</v>
      </c>
      <c r="AA224" s="15">
        <f ca="1">_xll.DBRW($B$3,$R$37,$R$38,$R$40,$R$41,$R$42,$Q224,AA$2,AA$4,AA$3)</f>
        <v>-156071.07</v>
      </c>
      <c r="AB224" s="15">
        <f ca="1">_xll.DBRW($B$3,$R$37,$R$38,$R$40,$R$41,$R$42,$Q224,AB$2,AB$4,AB$3)</f>
        <v>-19162.400000000001</v>
      </c>
      <c r="AC224" s="15">
        <f ca="1">_xll.DBRW($B$3,$R$37,$R$38,$R$40,$R$41,$R$42,$Q224,AC$2,AC$4,AC$3)</f>
        <v>-1066431.5099999998</v>
      </c>
      <c r="AD224" s="15">
        <f ca="1">_xll.DBRW($B$3,$R$37,$R$38,$R$40,$R$41,$R$42,$Q224,AD$2,AD$4,AD$3)</f>
        <v>-1041385</v>
      </c>
      <c r="AE224" s="15">
        <f ca="1">_xll.DBRW($B$3,$R$37,$R$38,$R$40,$R$41,$R$42,$Q224,AE$2,AE$4,AE$3)</f>
        <v>-251140.06815749998</v>
      </c>
      <c r="AF224" s="15">
        <f ca="1">_xll.DBRW($B$3,$R$37,$R$38,$R$40,$R$41,$R$42,$Q224,AF$2,AF$4,AF$3)</f>
        <v>-224415.17960685998</v>
      </c>
      <c r="AG224" s="15">
        <f ca="1">_xll.DBRW($B$3,$R$37,$R$38,$R$40,$R$41,$R$42,$Q224,AG$2,AG$4,AG$3)</f>
        <v>-31200</v>
      </c>
      <c r="AH224" s="15">
        <f ca="1">_xll.DBRW($B$3,$R$37,$R$38,$R$40,$R$41,$R$42,$Q224,AH$2,AH$4,AH$3)</f>
        <v>-1141858</v>
      </c>
      <c r="AI224" s="15">
        <f ca="1">Y224-AD224</f>
        <v>67667</v>
      </c>
      <c r="AJ224" s="15">
        <f ca="1">Z224-AE224</f>
        <v>30760.9681575</v>
      </c>
      <c r="AK224" s="15">
        <f ca="1">AA224-AF224</f>
        <v>68344.109606859973</v>
      </c>
      <c r="AL224" s="15">
        <f ca="1">AB224-AG224</f>
        <v>12037.599999999999</v>
      </c>
      <c r="AM224" s="15">
        <f ca="1">AC224-AH224</f>
        <v>75426.490000000224</v>
      </c>
      <c r="AN224" s="20"/>
      <c r="AO224" s="16">
        <f ca="1">_xll.DBRW($B$3,$R$37,$R$38,$R$40,$R$41,$R$42,$Q224,AO$2,AO$4,AO$3)</f>
        <v>0.33859398936154356</v>
      </c>
      <c r="AP224" s="16">
        <f ca="1">_xll.DBRW($B$3,$R$37,$R$38,$R$40,$R$41,$R$42,$Q224,AP$2,AP$4,AP$3)</f>
        <v>0.35880492190695124</v>
      </c>
      <c r="AQ224" s="17">
        <f ca="1">-(AO224-AP224)*100</f>
        <v>2.0210932545407676</v>
      </c>
      <c r="AR224" s="14">
        <f ca="1">$Y224-$AD224-BL224</f>
        <v>58121.967414003913</v>
      </c>
      <c r="AS224" s="18">
        <f ca="1">_xll.DBRW($B$3,$R$37,$R$38,$R$40,$R$41,$R$42,$Q224,AS$2,AS$4,AS$3)</f>
        <v>20.928470102738252</v>
      </c>
      <c r="AT224" s="19">
        <f ca="1">_xll.DBRW($B$3,$R$37,$R$38,$R$40,$R$41,$R$42,$Q224,AT$2,AT$4,AT$3)</f>
        <v>6.5728336250605701E-2</v>
      </c>
      <c r="AU224" s="18">
        <f ca="1">_xll.DBRW($B$3,$R$37,$R$38,$R$40,$R$41,$R$42,$Q224,AU$2,AU$4,AU$3)</f>
        <v>4.0626637310289002</v>
      </c>
      <c r="AV224" s="15">
        <f ca="1">_xll.DBRW($B$3,$R$37,$R$38,$R$40,$R$41,$R$42,$Q224,AV$2,AV$4,AV$3)</f>
        <v>46526</v>
      </c>
      <c r="AW224" s="15">
        <f ca="1">_xll.DBRW($B$3,$R$37,$R$38,$R$40,$R$41,$R$42,$Q224,AW$2,AW$4,AW$3)</f>
        <v>707853</v>
      </c>
      <c r="AX224" s="18">
        <f ca="1">_xll.DBRW($B$3,$R$37,$R$38,$R$40,$R$41,$R$42,$Q224,AX$2,AX$4,AX$3)</f>
        <v>22.419483315392895</v>
      </c>
      <c r="AY224" s="19">
        <f ca="1">_xll.DBRW($B$3,$R$37,$R$38,$R$40,$R$41,$R$42,$Q224,AY$2,AY$4,AY$3)</f>
        <v>6.2487243505016381E-2</v>
      </c>
      <c r="AZ224" s="18">
        <f ca="1">_xll.DBRW($B$3,$R$37,$R$38,$R$40,$R$41,$R$42,$Q224,AZ$2,AZ$4,AZ$3)</f>
        <v>3.904438394378857</v>
      </c>
      <c r="BA224" s="15">
        <f ca="1">_xll.DBRW($B$3,$R$37,$R$38,$R$40,$R$41,$R$42,$Q224,BA$2,BA$4,BA$3)</f>
        <v>46450</v>
      </c>
      <c r="BB224" s="15">
        <f ca="1">_xll.DBRW($B$3,$R$37,$R$38,$R$40,$R$41,$R$42,$Q224,BB$2,BB$4,BB$3)</f>
        <v>743351.72100000002</v>
      </c>
      <c r="BC224" s="18">
        <f ca="1">AS224-AX224</f>
        <v>-1.4910132126546429</v>
      </c>
      <c r="BD224" s="18">
        <f ca="1">AT224-AY224</f>
        <v>3.2410927455893204E-3</v>
      </c>
      <c r="BE224" s="18">
        <f ca="1">AU224-AZ224</f>
        <v>0.15822533665004324</v>
      </c>
      <c r="BF224" s="15">
        <f ca="1">IF(AND(AV224&lt;&gt;0,BA224&lt;&gt;0),-1*BC224*AV224,0)</f>
        <v>69370.880731969912</v>
      </c>
      <c r="BG224" s="15">
        <f ca="1">IF(AND(AV224&lt;&gt;0,BA224&lt;&gt;0,AW224&lt;&gt;0,BB224&lt;&gt;0),BD224/AY224*$Y224,)</f>
        <v>-50504.873779500129</v>
      </c>
      <c r="BH224" s="15">
        <f ca="1">IF(AND(AW224&lt;&gt;0,BB224&lt;&gt;0),BE224*AO224*AW224,)</f>
        <v>37922.621351973961</v>
      </c>
      <c r="BI224" s="15">
        <f ca="1">IF(AND(AV224&lt;&gt;0,BA224&lt;&gt;0,AW224&lt;&gt;0,BB224&lt;&gt;0),$AI224-BF224-BG224-BH224-BL224,)</f>
        <v>1333.339109560171</v>
      </c>
      <c r="BJ224" s="15">
        <f ca="1">IF(OR(AV224=0,BA224=0,AW224=0,BB224=0),$AI224-BF224-BG224-BH224-BL224,)</f>
        <v>0</v>
      </c>
      <c r="BK224" s="15">
        <f ca="1">SUM(BF224:BJ224)</f>
        <v>58121.967414003913</v>
      </c>
      <c r="BL224" s="15">
        <f ca="1">IF($V224&lt;&gt;0,IF($V224&gt;0,$W224/$V224,-$W224/$V224))*$AD224</f>
        <v>9545.0325859960849</v>
      </c>
      <c r="BM224" s="15">
        <f ca="1">SUM(BK224:BL224)</f>
        <v>67667</v>
      </c>
      <c r="BN224" s="16">
        <f ca="1">_xll.DBRW($B$3,$R$37,$R$38,$R$40,$R$41,$R$42,$Q224,BN$2,BN$4,BN$3)</f>
        <v>7.6633110038950236E-2</v>
      </c>
      <c r="BO224" s="16">
        <f ca="1">_xll.DBRW($B$3,$R$37,$R$38,$R$40,$R$41,$R$42,$Q224,BO$2,BO$4,BO$3)</f>
        <v>8.6529278358107892E-2</v>
      </c>
      <c r="BP224" s="17">
        <f ca="1">-(BN224-BO224)*100</f>
        <v>0.98961683191576555</v>
      </c>
      <c r="BQ224" s="14">
        <f ca="1">$Z224-$AE224-CK224</f>
        <v>28459.091201126885</v>
      </c>
      <c r="BR224" s="15">
        <f ca="1">_xll.DBRW($B$3,$R$37,$R$38,$R$40,$R$41,$R$42,$Q224,BR$2,BR$4,BR$3)</f>
        <v>0.31133455675118982</v>
      </c>
      <c r="BS224" s="15">
        <f ca="1">_xll.DBRW($B$3,$R$37,$R$38,$R$40,$R$41,$R$42,$Q224,BS$2,BS$4,BS$3)</f>
        <v>1</v>
      </c>
      <c r="BT224" s="15">
        <f ca="1">_xll.DBRW($B$3,$R$37,$R$38,$R$40,$R$41,$R$42,$Q224,BT$2,BT$4,BT$3)</f>
        <v>4.0626637310289002</v>
      </c>
      <c r="BU224" s="15">
        <f ca="1">_xll.DBRW($B$3,$R$37,$R$38,$R$40,$R$41,$R$42,$Q224,BU$2,BU$4,BU$3)</f>
        <v>707853</v>
      </c>
      <c r="BV224" s="15">
        <f ca="1">_xll.DBRW($B$3,$R$37,$R$38,$R$40,$R$41,$R$42,$Q224,BV$2,BV$4,BV$3)</f>
        <v>707853</v>
      </c>
      <c r="BW224" s="15">
        <f ca="1">_xll.DBRW($B$3,$R$37,$R$38,$R$40,$R$41,$R$42,$Q224,BW$2,BW$4,BW$3)</f>
        <v>0.33784823665929198</v>
      </c>
      <c r="BX224" s="15">
        <f ca="1">_xll.DBRW($B$3,$R$37,$R$38,$R$40,$R$41,$R$42,$Q224,BX$2,BX$4,BX$3)</f>
        <v>1</v>
      </c>
      <c r="BY224" s="15">
        <f ca="1">_xll.DBRW($B$3,$R$37,$R$38,$R$40,$R$41,$R$42,$Q224,BY$2,BY$4,BY$3)</f>
        <v>3.904438394378857</v>
      </c>
      <c r="BZ224" s="15">
        <f ca="1">_xll.DBRW($B$3,$R$37,$R$38,$R$40,$R$41,$R$42,$Q224,BZ$2,BZ$4,BZ$3)</f>
        <v>743351.72100000002</v>
      </c>
      <c r="CA224" s="15">
        <f ca="1">_xll.DBRW($B$3,$R$37,$R$38,$R$40,$R$41,$R$42,$Q224,CA$2,CA$4,CA$3)</f>
        <v>743351.72100000002</v>
      </c>
      <c r="CB224" s="15">
        <f ca="1">BR224-BW224</f>
        <v>-2.6513679908102161E-2</v>
      </c>
      <c r="CC224" s="15">
        <f ca="1">BS224-BX224</f>
        <v>0</v>
      </c>
      <c r="CD224" s="15">
        <f ca="1">BT224-BY224</f>
        <v>0.15822533665004324</v>
      </c>
      <c r="CE224" s="15">
        <f ca="1">IF(AND(BU224&lt;&gt;0,BZ224&lt;&gt;0),-1*CB224*BU224,0)</f>
        <v>18767.787863989841</v>
      </c>
      <c r="CF224" s="15">
        <f ca="1">IF(AND(BU224&lt;&gt;0,BZ224&lt;&gt;0,BV224&lt;&gt;0,CA224&lt;&gt;0),CC224/BX224*$Z224,)</f>
        <v>0</v>
      </c>
      <c r="CG224" s="15">
        <f ca="1">IF(AND(BV224&lt;&gt;0,CA224&lt;&gt;0),CD224*BN224*BV224,)</f>
        <v>8582.929722146253</v>
      </c>
      <c r="CH224" s="15">
        <f ca="1">IF(AND(BU224&lt;&gt;0,BZ224&lt;&gt;0,BV224&lt;&gt;0,CA224&lt;&gt;0),$AJ224-CE224-CF224-CG224-CK224,)</f>
        <v>1108.3736149907922</v>
      </c>
      <c r="CI224" s="15">
        <f ca="1">IF(OR(BU224=0,BZ224=0,BV224=0,CA224=0),$AJ224-CE224-CF224-CG224-CK224,)</f>
        <v>0</v>
      </c>
      <c r="CJ224" s="15">
        <f ca="1">SUM(CE224:CI224)</f>
        <v>28459.091201126888</v>
      </c>
      <c r="CK224" s="15">
        <f ca="1">IF($V224&lt;&gt;0,IF($V224&gt;0,$W224/$V224,-$W224/$V224))*$AE224</f>
        <v>2301.8769563731134</v>
      </c>
      <c r="CL224" s="15">
        <f ca="1">SUM(CJ224:CK224)</f>
        <v>30760.968157500003</v>
      </c>
      <c r="CM224" s="16">
        <f ca="1">_xll.DBRW($B$3,$R$37,$R$38,$R$40,$R$41,$R$42,$Q224,CM$2,CM$4,CM$3)</f>
        <v>5.4271078705769769E-2</v>
      </c>
      <c r="CN224" s="16">
        <f ca="1">_xll.DBRW($B$3,$R$37,$R$38,$R$40,$R$41,$R$42,$Q224,CN$2,CN$4,CN$3)</f>
        <v>7.732132784087907E-2</v>
      </c>
      <c r="CO224" s="17">
        <f ca="1">-(CM224-CN224)*100</f>
        <v>2.30502491351093</v>
      </c>
      <c r="CP224" s="14">
        <f ca="1">$AA224-$AF224-DJ224</f>
        <v>66287.185220451836</v>
      </c>
      <c r="CQ224" s="15">
        <f ca="1">_xll.DBRW($B$3,$R$37,$R$38,$R$40,$R$41,$R$42,$Q224,CQ$2,CQ$4,CQ$3)</f>
        <v>0.7005153714649508</v>
      </c>
      <c r="CR224" s="15">
        <f ca="1">_xll.DBRW($B$3,$R$37,$R$38,$R$40,$R$41,$R$42,$Q224,CR$2,CR$4,CR$3)</f>
        <v>0.31474704493729633</v>
      </c>
      <c r="CS224" s="15">
        <f ca="1">_xll.DBRW($B$3,$R$37,$R$38,$R$40,$R$41,$R$42,$Q224,CS$2,CS$4,CS$3)</f>
        <v>4.0626637310289002</v>
      </c>
      <c r="CT224" s="15">
        <f ca="1">_xll.DBRW($B$3,$R$37,$R$38,$R$40,$R$41,$R$42,$Q224,CT$2,CT$4,CT$3)</f>
        <v>222794.64</v>
      </c>
      <c r="CU224" s="15">
        <f ca="1">_xll.DBRW($B$3,$R$37,$R$38,$R$40,$R$41,$R$42,$Q224,CU$2,CU$4,CU$3)</f>
        <v>707853</v>
      </c>
      <c r="CV224" s="15">
        <f ca="1">_xll.DBRW($B$3,$R$37,$R$38,$R$40,$R$41,$R$42,$Q224,CV$2,CV$4,CV$3)</f>
        <v>0.9762418184680266</v>
      </c>
      <c r="CW224" s="15">
        <f ca="1">_xll.DBRW($B$3,$R$37,$R$38,$R$40,$R$41,$R$42,$Q224,CW$2,CW$4,CW$3)</f>
        <v>0.30924342249549985</v>
      </c>
      <c r="CX224" s="15">
        <f ca="1">_xll.DBRW($B$3,$R$37,$R$38,$R$40,$R$41,$R$42,$Q224,CX$2,CX$4,CX$3)</f>
        <v>3.904438394378857</v>
      </c>
      <c r="CY224" s="15">
        <f ca="1">_xll.DBRW($B$3,$R$37,$R$38,$R$40,$R$41,$R$42,$Q224,CY$2,CY$4,CY$3)</f>
        <v>229876.63031995995</v>
      </c>
      <c r="CZ224" s="15">
        <f ca="1">_xll.DBRW($B$3,$R$37,$R$38,$R$40,$R$41,$R$42,$Q224,CZ$2,CZ$4,CZ$3)</f>
        <v>743351.72100000002</v>
      </c>
      <c r="DA224" s="15">
        <f ca="1">CQ224-CV224</f>
        <v>-0.2757264470030758</v>
      </c>
      <c r="DB224" s="15">
        <f ca="1">CR224-CW224</f>
        <v>5.5036224417964741E-3</v>
      </c>
      <c r="DC224" s="15">
        <f ca="1">CS224-CX224</f>
        <v>0.15822533665004324</v>
      </c>
      <c r="DD224" s="15">
        <f ca="1">IF(AND(CT224&lt;&gt;0,CY224&lt;&gt;0),-1*DA224*CT224,0)</f>
        <v>61430.37449852936</v>
      </c>
      <c r="DE224" s="15">
        <f ca="1">IF(AND(CT224&lt;&gt;0,CY224&lt;&gt;0,CU224&lt;&gt;0,CZ224&lt;&gt;0),DB224/CW224*$AA224,)</f>
        <v>-2777.605539466852</v>
      </c>
      <c r="DF224" s="15">
        <f ca="1">IF(AND(CU224&lt;&gt;0,CZ224&lt;&gt;0),DC224*CM224*CU224,)</f>
        <v>6078.3759688199498</v>
      </c>
      <c r="DG224" s="15">
        <f ca="1">IF(AND(CT224&lt;&gt;0,CY224&lt;&gt;0,CU224&lt;&gt;0,CZ224&lt;&gt;0),$AK224-DD224-DE224-DF224-DJ224,)</f>
        <v>1556.0402925693729</v>
      </c>
      <c r="DH224" s="15">
        <f ca="1">IF(OR(CT224=0,CY224=0,CU224=0,CZ224=0),$AK224-DD224-DE224-DF224-DJ224,)</f>
        <v>0</v>
      </c>
      <c r="DI224" s="15">
        <f ca="1">SUM(DD224:DH224)</f>
        <v>66287.185220451836</v>
      </c>
      <c r="DJ224" s="15">
        <f ca="1">IF($V224&lt;&gt;0,IF($V224&gt;0,$W224/$V224,-$W224/$V224))*$AF224</f>
        <v>2056.9243864081413</v>
      </c>
      <c r="DK224" s="15">
        <f ca="1">SUM(DI224:DJ224)</f>
        <v>68344.109606859973</v>
      </c>
      <c r="DL224" s="16">
        <f ca="1">_xll.DBRW($B$3,$R$37,$R$38,$R$40,$R$41,$R$42,$Q224,DL$2,DL$4,DL$3)</f>
        <v>6.6634009659281681E-3</v>
      </c>
      <c r="DM224" s="16">
        <f ca="1">_xll.DBRW($B$3,$R$37,$R$38,$R$40,$R$41,$R$42,$Q224,DM$2,DM$4,DM$3)</f>
        <v>1.0749831775469091E-2</v>
      </c>
      <c r="DN224" s="17">
        <f ca="1">-(DL224-DM224)*100</f>
        <v>0.40864308095409235</v>
      </c>
      <c r="DO224" s="14">
        <f ca="1">$AB224-$AG224-EI224</f>
        <v>11751.629857657754</v>
      </c>
      <c r="DP224" s="15">
        <f ca="1">_xll.DBRW($B$3,$R$37,$R$38,$R$40,$R$41,$R$42,$Q224,DP$2,DP$4,DP$3)</f>
        <v>3.181738180393251E-2</v>
      </c>
      <c r="DQ224" s="15">
        <f ca="1">_xll.DBRW($B$3,$R$37,$R$38,$R$40,$R$41,$R$42,$Q224,DQ$2,DQ$4,DQ$3)</f>
        <v>0.85082919758763476</v>
      </c>
      <c r="DR224" s="15">
        <f ca="1">_xll.DBRW($B$3,$R$37,$R$38,$R$40,$R$41,$R$42,$Q224,DR$2,DR$4,DR$3)</f>
        <v>4.0626637310289002</v>
      </c>
      <c r="DS224" s="15">
        <f ca="1">_xll.DBRW($B$3,$R$37,$R$38,$R$40,$R$41,$R$42,$Q224,DS$2,DS$4,DS$3)</f>
        <v>602262</v>
      </c>
      <c r="DT224" s="15">
        <f ca="1">_xll.DBRW($B$3,$R$37,$R$38,$R$40,$R$41,$R$42,$Q224,DT$2,DT$4,DT$3)</f>
        <v>707853</v>
      </c>
      <c r="DU224" s="15">
        <f ca="1">_xll.DBRW($B$3,$R$37,$R$38,$R$40,$R$41,$R$42,$Q224,DU$2,DU$4,DU$3)</f>
        <v>5.0435634641993056E-2</v>
      </c>
      <c r="DV224" s="15">
        <f ca="1">_xll.DBRW($B$3,$R$37,$R$38,$R$40,$R$41,$R$42,$Q224,DV$2,DV$4,DV$3)</f>
        <v>0.83219049815047097</v>
      </c>
      <c r="DW224" s="15">
        <f ca="1">_xll.DBRW($B$3,$R$37,$R$38,$R$40,$R$41,$R$42,$Q224,DW$2,DW$4,DW$3)</f>
        <v>3.904438394378857</v>
      </c>
      <c r="DX224" s="15">
        <f ca="1">_xll.DBRW($B$3,$R$37,$R$38,$R$40,$R$41,$R$42,$Q224,DX$2,DX$4,DX$3)</f>
        <v>618610.23899999994</v>
      </c>
      <c r="DY224" s="15">
        <f ca="1">_xll.DBRW($B$3,$R$37,$R$38,$R$40,$R$41,$R$42,$Q224,DY$2,DY$4,DY$3)</f>
        <v>743351.72100000002</v>
      </c>
      <c r="DZ224" s="15">
        <f ca="1">DP224-DU224</f>
        <v>-1.8618252838060546E-2</v>
      </c>
      <c r="EA224" s="15">
        <f ca="1">DQ224-DV224</f>
        <v>1.8638699437163786E-2</v>
      </c>
      <c r="EB224" s="15">
        <f ca="1">DR224-DW224</f>
        <v>0.15822533665004324</v>
      </c>
      <c r="EC224" s="15">
        <f ca="1">IF(AND(DS224&lt;&gt;0,DX224&lt;&gt;0),-1*DZ224*DS224,0)</f>
        <v>11213.066190756021</v>
      </c>
      <c r="ED224" s="15">
        <f ca="1">IF(AND(DS224&lt;&gt;0,DX224&lt;&gt;0,DT224&lt;&gt;0,DY224&lt;&gt;0),EA224/DV224*$AB224,)</f>
        <v>-429.18323976120155</v>
      </c>
      <c r="EE224" s="15">
        <f ca="1">IF(AND(DT224&lt;&gt;0,DY224&lt;&gt;0),EB224*DL224*DT224,)</f>
        <v>746.30276876371397</v>
      </c>
      <c r="EF224" s="15">
        <f ca="1">IF(AND(DS224&lt;&gt;0,DX224&lt;&gt;0,DT224&lt;&gt;0,DY224&lt;&gt;0),$AL224-EC224-ED224-EE224-EI224,)</f>
        <v>221.4441378992214</v>
      </c>
      <c r="EG224" s="15">
        <f ca="1">IF(OR(DS224=0,DX224=0,DT224=0,DY224=0),$AL224-EC224-ED224-EE224-EI224,)</f>
        <v>0</v>
      </c>
      <c r="EH224" s="15">
        <f ca="1">SUM(EC224:EG224)</f>
        <v>11751.629857657754</v>
      </c>
      <c r="EI224" s="15">
        <f ca="1">IF($V224&lt;&gt;0,IF($V224&gt;0,$W224/$V224,-$W224/$V224))*$AG224</f>
        <v>285.97014234224406</v>
      </c>
      <c r="EJ224" s="15">
        <f ca="1">SUM(EH224:EI224)</f>
        <v>12037.599999999999</v>
      </c>
      <c r="EK224" s="16">
        <f ca="1">_xll.DBRW($B$3,$R$37,$R$38,$R$40,$R$41,$R$42,$Q224,EK$2,EK$4,EK$3)</f>
        <v>0.37083354662413037</v>
      </c>
      <c r="EL224" s="16">
        <f ca="1">_xll.DBRW($B$3,$R$37,$R$38,$R$40,$R$41,$R$42,$Q224,EL$2,EL$4,EL$3)</f>
        <v>0.39342248113697387</v>
      </c>
      <c r="EM224" s="17">
        <f ca="1">-(EK224-EL224)*100</f>
        <v>2.2588934512843495</v>
      </c>
      <c r="EN224" s="14">
        <f ca="1">$AC224-$AH224-FH224</f>
        <v>64960.5510642749</v>
      </c>
      <c r="EO224" s="15">
        <f ca="1">_xll.DBRW($B$3,$R$37,$R$38,$R$40,$R$41,$R$42,$Q224,EO$2,EO$4,EO$3)</f>
        <v>1.5065720001186691</v>
      </c>
      <c r="EP224" s="15">
        <f ca="1">_xll.DBRW($B$3,$R$37,$R$38,$R$40,$R$41,$R$42,$Q224,EP$2,EP$4,EP$3)</f>
        <v>1</v>
      </c>
      <c r="EQ224" s="15">
        <f ca="1">_xll.DBRW($B$3,$R$37,$R$38,$R$40,$R$41,$R$42,$Q224,EQ$2,EQ$4,EQ$3)</f>
        <v>4.0626637310289002</v>
      </c>
      <c r="ER224" s="15">
        <f ca="1">_xll.DBRW($B$3,$R$37,$R$38,$R$40,$R$41,$R$42,$Q224,ER$2,ER$4,ER$3)</f>
        <v>707853</v>
      </c>
      <c r="ES224" s="15">
        <f ca="1">_xll.DBRW($B$3,$R$37,$R$38,$R$40,$R$41,$R$42,$Q224,ES$2,ES$4,ES$3)</f>
        <v>707853</v>
      </c>
      <c r="ET224" s="15">
        <f ca="1">_xll.DBRW($B$3,$R$37,$R$38,$R$40,$R$41,$R$42,$Q224,ET$2,ET$4,ET$3)</f>
        <v>1.5360938405629923</v>
      </c>
      <c r="EU224" s="15">
        <f ca="1">_xll.DBRW($B$3,$R$37,$R$38,$R$40,$R$41,$R$42,$Q224,EU$2,EU$4,EU$3)</f>
        <v>1</v>
      </c>
      <c r="EV224" s="15">
        <f ca="1">_xll.DBRW($B$3,$R$37,$R$38,$R$40,$R$41,$R$42,$Q224,EV$2,EV$4,EV$3)</f>
        <v>3.904438394378857</v>
      </c>
      <c r="EW224" s="15">
        <f ca="1">_xll.DBRW($B$3,$R$37,$R$38,$R$40,$R$41,$R$42,$Q224,EW$2,EW$4,EW$3)</f>
        <v>743351.72100000002</v>
      </c>
      <c r="EX224" s="15">
        <f ca="1">_xll.DBRW($B$3,$R$37,$R$38,$R$40,$R$41,$R$42,$Q224,EX$2,EX$4,EX$3)</f>
        <v>743351.72100000002</v>
      </c>
      <c r="EY224" s="15">
        <f ca="1">EO224-ET224</f>
        <v>-2.9521840444323155E-2</v>
      </c>
      <c r="EZ224" s="15">
        <f ca="1">EP224-EU224</f>
        <v>0</v>
      </c>
      <c r="FA224" s="15">
        <f ca="1">EQ224-EV224</f>
        <v>0.15822533665004324</v>
      </c>
      <c r="FB224" s="15">
        <f ca="1">IF(AND(ER224&lt;&gt;0,EW224&lt;&gt;0),-1*EY224*ER224,0)</f>
        <v>20897.123324035478</v>
      </c>
      <c r="FC224" s="15">
        <f ca="1">IF(AND(ER224&lt;&gt;0,EW224&lt;&gt;0,ES224&lt;&gt;0,EX224&lt;&gt;0),EZ224/EU224*$AC224,)</f>
        <v>0</v>
      </c>
      <c r="FD224" s="15">
        <f ca="1">IF(AND(ES224&lt;&gt;0,EX224&lt;&gt;0),FA224*EK224*ES224,)</f>
        <v>41533.460767433542</v>
      </c>
      <c r="FE224" s="15">
        <f ca="1">IF(AND(ER224&lt;&gt;0,EW224&lt;&gt;0,ES224&lt;&gt;0,EX224&lt;&gt;0),$AM224-FB224-FC224-FD224-FH224,)</f>
        <v>2529.9669728058798</v>
      </c>
      <c r="FF224" s="15">
        <f ca="1">IF(OR(ER224=0,EW224=0,ES224=0,EX224=0),$AM224-FB224-FC224-FD224-FH224,)</f>
        <v>0</v>
      </c>
      <c r="FG224" s="15">
        <f ca="1">SUM(FB224:FF224)</f>
        <v>64960.5510642749</v>
      </c>
      <c r="FH224" s="15">
        <f ca="1">IF($V224&lt;&gt;0,IF($V224&gt;0,$W224/$V224,-$W224/$V224))*$AH224</f>
        <v>10465.938935725324</v>
      </c>
      <c r="FI224" s="15">
        <f ca="1">SUM(FG224:FH224)</f>
        <v>75426.490000000224</v>
      </c>
      <c r="FJ224" s="20"/>
      <c r="FK224" s="85">
        <f ca="1">BL224+CK224+DJ224+EI224+FH224</f>
        <v>24655.74300684491</v>
      </c>
      <c r="FL224" s="21"/>
      <c r="FM224" s="22"/>
      <c r="FN224" s="104">
        <f ca="1">_xll.DBRW($B$3,$R$37,$R$38,$R$40,$R$41,$R$42,$Q224,FN$2,FN$4,FN$3)</f>
        <v>440006.6299999996</v>
      </c>
      <c r="FO224" s="105">
        <f ca="1">IF(U224&lt;&gt;0,FN224/U224,0)</f>
        <v>0.15300487430367779</v>
      </c>
      <c r="FP224" s="104">
        <f ca="1">_xll.DBRW($B$3,$R$37,$R$38,$R$40,$R$41,$R$42,$Q224,FP$2,FP$4,FP$3)</f>
        <v>212372.75223564004</v>
      </c>
      <c r="FQ224" s="105">
        <f ca="1">IF(V224&lt;&gt;0,FP224/V224,0)</f>
        <v>7.3172158981618843E-2</v>
      </c>
      <c r="FR224" s="86">
        <f ca="1">FN224-FP224</f>
        <v>227633.87776435955</v>
      </c>
      <c r="FS224" s="103">
        <f ca="1">(FO224-FQ224)*100</f>
        <v>7.9832715322058947</v>
      </c>
      <c r="FT224" s="23"/>
      <c r="FV224" s="37"/>
      <c r="FW224" s="37"/>
      <c r="FX224" s="37"/>
      <c r="FY224" s="37"/>
      <c r="FZ224" s="37"/>
      <c r="GA224" s="37"/>
      <c r="GB224" s="37"/>
      <c r="GC224" s="37"/>
      <c r="GD224" s="37"/>
      <c r="GE224" s="37"/>
      <c r="GF224" s="37"/>
      <c r="GG224" s="37"/>
      <c r="GH224" s="37"/>
    </row>
    <row r="225" spans="1:190" ht="15" hidden="1" customHeight="1" x14ac:dyDescent="0.25">
      <c r="A225">
        <f ca="1">IF(ROW()=ROW($A$60),0,1)</f>
        <v>1</v>
      </c>
      <c r="D225" s="30"/>
      <c r="E225" s="30"/>
      <c r="F225" s="30">
        <f ca="1">IF(A225&lt;&gt;0,IF((AO225+BN225+CM225+DL225+EK225)&lt;&gt;0,ROUND((1-(AO225+BN225+CM225+DL225+EK225))-FO225,5),"VERIF. ELIGIBILITE PMM"),"CHECK "&amp;D210)</f>
        <v>0</v>
      </c>
      <c r="G225" s="30"/>
      <c r="H225" s="30"/>
      <c r="I225" s="30"/>
      <c r="J225" s="30">
        <f ca="1">IF(A225&lt;&gt;0,IF((AP225+BO225+CN225+DM225+EL225)&lt;&gt;0,ROUND((1-(AP225+BO225+CN225+DM225+EL225))-FQ225,5),"VERIF. ELIGIBILITE PMM"),"CHECK "&amp;D211)</f>
        <v>0</v>
      </c>
      <c r="K225" s="30">
        <f ca="1">IF(A225&lt;&gt;0,ROUND(W225+AR225+BQ225+CP225+DO225+EN225+FK225-FR225,5),"CHECK ")</f>
        <v>0</v>
      </c>
      <c r="L225" s="4"/>
      <c r="M225" s="9"/>
      <c r="N225" s="10"/>
      <c r="O225" s="9"/>
      <c r="P225" s="11"/>
      <c r="Q225" s="130" t="s">
        <v>359</v>
      </c>
      <c r="R225" s="130"/>
      <c r="S225" s="12"/>
      <c r="T225" s="13"/>
      <c r="U225" s="84">
        <f ca="1">_xll.DBRW($B$3,$R$37,$R$38,$R$40,$R$41,$R$42,$Q225,U$2,U$4,U$3)</f>
        <v>1769231.82</v>
      </c>
      <c r="V225" s="84">
        <f ca="1">_xll.DBRW($B$3,$R$37,$R$38,$R$40,$R$41,$R$42,$Q225,V$2,V$4,V$3)</f>
        <v>1794755.9409585709</v>
      </c>
      <c r="W225" s="85">
        <f ca="1">U225-V225</f>
        <v>-25524.120958570857</v>
      </c>
      <c r="X225" s="106">
        <f ca="1">IF(V225&lt;&gt;0,W225/V225,0)</f>
        <v>-1.422149963461803E-2</v>
      </c>
      <c r="Y225" s="15">
        <f ca="1">_xll.DBRW($B$3,$R$37,$R$38,$R$40,$R$41,$R$42,$Q225,Y$2,Y$4,Y$3)</f>
        <v>-712758.42</v>
      </c>
      <c r="Z225" s="15">
        <f ca="1">_xll.DBRW($B$3,$R$37,$R$38,$R$40,$R$41,$R$42,$Q225,Z$2,Z$4,Z$3)</f>
        <v>-106242.25000000001</v>
      </c>
      <c r="AA225" s="15">
        <f ca="1">_xll.DBRW($B$3,$R$37,$R$38,$R$40,$R$41,$R$42,$Q225,AA$2,AA$4,AA$3)</f>
        <v>-131702.79999999999</v>
      </c>
      <c r="AB225" s="15">
        <f ca="1">_xll.DBRW($B$3,$R$37,$R$38,$R$40,$R$41,$R$42,$Q225,AB$2,AB$4,AB$3)</f>
        <v>-6113.03</v>
      </c>
      <c r="AC225" s="15">
        <f ca="1">_xll.DBRW($B$3,$R$37,$R$38,$R$40,$R$41,$R$42,$Q225,AC$2,AC$4,AC$3)</f>
        <v>-552119.29</v>
      </c>
      <c r="AD225" s="15">
        <f ca="1">_xll.DBRW($B$3,$R$37,$R$38,$R$40,$R$41,$R$42,$Q225,AD$2,AD$4,AD$3)</f>
        <v>-760755.8779234027</v>
      </c>
      <c r="AE225" s="15">
        <f ca="1">_xll.DBRW($B$3,$R$37,$R$38,$R$40,$R$41,$R$42,$Q225,AE$2,AE$4,AE$3)</f>
        <v>-150366.75154776618</v>
      </c>
      <c r="AF225" s="15">
        <f ca="1">_xll.DBRW($B$3,$R$37,$R$38,$R$40,$R$41,$R$42,$Q225,AF$2,AF$4,AF$3)</f>
        <v>-124686.83575972021</v>
      </c>
      <c r="AG225" s="15">
        <f ca="1">_xll.DBRW($B$3,$R$37,$R$38,$R$40,$R$41,$R$42,$Q225,AG$2,AG$4,AG$3)</f>
        <v>0</v>
      </c>
      <c r="AH225" s="15">
        <f ca="1">_xll.DBRW($B$3,$R$37,$R$38,$R$40,$R$41,$R$42,$Q225,AH$2,AH$4,AH$3)</f>
        <v>-285763.7423220959</v>
      </c>
      <c r="AI225" s="15">
        <f ca="1">Y225-AD225</f>
        <v>47997.457923402661</v>
      </c>
      <c r="AJ225" s="15">
        <f ca="1">Z225-AE225</f>
        <v>44124.501547766165</v>
      </c>
      <c r="AK225" s="15">
        <f ca="1">AA225-AF225</f>
        <v>-7015.9642402797763</v>
      </c>
      <c r="AL225" s="15">
        <f ca="1">AB225-AG225</f>
        <v>-6113.03</v>
      </c>
      <c r="AM225" s="15">
        <f ca="1">AC225-AH225</f>
        <v>-266355.54767790413</v>
      </c>
      <c r="AN225" s="20"/>
      <c r="AO225" s="16">
        <f ca="1">_xll.DBRW($B$3,$R$37,$R$38,$R$40,$R$41,$R$42,$Q225,AO$2,AO$4,AO$3)</f>
        <v>0.40286321551689025</v>
      </c>
      <c r="AP225" s="16">
        <f ca="1">_xll.DBRW($B$3,$R$37,$R$38,$R$40,$R$41,$R$42,$Q225,AP$2,AP$4,AP$3)</f>
        <v>0.42387706348367704</v>
      </c>
      <c r="AQ225" s="17">
        <f ca="1">-(AO225-AP225)*100</f>
        <v>2.1013847966786789</v>
      </c>
      <c r="AR225" s="14">
        <f ca="1">$Y225-$AD225-BL225</f>
        <v>37178.36848348147</v>
      </c>
      <c r="AS225" s="18">
        <f ca="1">_xll.DBRW($B$3,$R$37,$R$38,$R$40,$R$41,$R$42,$Q225,AS$2,AS$4,AS$3)</f>
        <v>31.835859774688295</v>
      </c>
      <c r="AT225" s="19">
        <f ca="1">_xll.DBRW($B$3,$R$37,$R$38,$R$40,$R$41,$R$42,$Q225,AT$2,AT$4,AT$3)</f>
        <v>7.1331069111855938E-2</v>
      </c>
      <c r="AU225" s="18">
        <f ca="1">_xll.DBRW($B$3,$R$37,$R$38,$R$40,$R$41,$R$42,$Q225,AU$2,AU$4,AU$3)</f>
        <v>5.6368658799240441</v>
      </c>
      <c r="AV225" s="15">
        <f ca="1">_xll.DBRW($B$3,$R$37,$R$38,$R$40,$R$41,$R$42,$Q225,AV$2,AV$4,AV$3)</f>
        <v>22388.54</v>
      </c>
      <c r="AW225" s="15">
        <f ca="1">_xll.DBRW($B$3,$R$37,$R$38,$R$40,$R$41,$R$42,$Q225,AW$2,AW$4,AW$3)</f>
        <v>313868</v>
      </c>
      <c r="AX225" s="18">
        <f ca="1">_xll.DBRW($B$3,$R$37,$R$38,$R$40,$R$41,$R$42,$Q225,AX$2,AX$4,AX$3)</f>
        <v>25.24392606812177</v>
      </c>
      <c r="AY225" s="19">
        <f ca="1">_xll.DBRW($B$3,$R$37,$R$38,$R$40,$R$41,$R$42,$Q225,AY$2,AY$4,AY$3)</f>
        <v>7.2794215121575773E-2</v>
      </c>
      <c r="AZ225" s="18">
        <f ca="1">_xll.DBRW($B$3,$R$37,$R$38,$R$40,$R$41,$R$42,$Q225,AZ$2,AZ$4,AZ$3)</f>
        <v>4.3352470398218994</v>
      </c>
      <c r="BA225" s="15">
        <f ca="1">_xll.DBRW($B$3,$R$37,$R$38,$R$40,$R$41,$R$42,$Q225,BA$2,BA$4,BA$3)</f>
        <v>30136.194974999999</v>
      </c>
      <c r="BB225" s="15">
        <f ca="1">_xll.DBRW($B$3,$R$37,$R$38,$R$40,$R$41,$R$42,$Q225,BB$2,BB$4,BB$3)</f>
        <v>413991.61904100003</v>
      </c>
      <c r="BC225" s="18">
        <f ca="1">AS225-AX225</f>
        <v>6.5919337065665253</v>
      </c>
      <c r="BD225" s="18">
        <f ca="1">AT225-AY225</f>
        <v>-1.4631460097198346E-3</v>
      </c>
      <c r="BE225" s="18">
        <f ca="1">AU225-AZ225</f>
        <v>1.3016188401021447</v>
      </c>
      <c r="BF225" s="15">
        <f ca="1">IF(AND(AV225&lt;&gt;0,BA225&lt;&gt;0),-1*BC225*AV225,0)</f>
        <v>-147583.77146681293</v>
      </c>
      <c r="BG225" s="15">
        <f ca="1">IF(AND(AV225&lt;&gt;0,BA225&lt;&gt;0,AW225&lt;&gt;0,BB225&lt;&gt;0),BD225/AY225*$Y225,)</f>
        <v>14326.270794670792</v>
      </c>
      <c r="BH225" s="15">
        <f ca="1">IF(AND(AW225&lt;&gt;0,BB225&lt;&gt;0),BE225*AO225*AW225,)</f>
        <v>164584.32889411561</v>
      </c>
      <c r="BI225" s="15">
        <f ca="1">IF(AND(AV225&lt;&gt;0,BA225&lt;&gt;0,AW225&lt;&gt;0,BB225&lt;&gt;0),$AI225-BF225-BG225-BH225-BL225,)</f>
        <v>5851.540261508002</v>
      </c>
      <c r="BJ225" s="15">
        <f ca="1">IF(OR(AV225=0,BA225=0,AW225=0,BB225=0),$AI225-BF225-BG225-BH225-BL225,)</f>
        <v>0</v>
      </c>
      <c r="BK225" s="15">
        <f ca="1">SUM(BF225:BJ225)</f>
        <v>37178.36848348147</v>
      </c>
      <c r="BL225" s="15">
        <f ca="1">IF($V225&lt;&gt;0,IF($V225&gt;0,$W225/$V225,-$W225/$V225))*$AD225</f>
        <v>10819.08943992119</v>
      </c>
      <c r="BM225" s="15">
        <f ca="1">SUM(BK225:BL225)</f>
        <v>47997.457923402661</v>
      </c>
      <c r="BN225" s="16">
        <f ca="1">_xll.DBRW($B$3,$R$37,$R$38,$R$40,$R$41,$R$42,$Q225,BN$2,BN$4,BN$3)</f>
        <v>6.0049931726866651E-2</v>
      </c>
      <c r="BO225" s="16">
        <f ca="1">_xll.DBRW($B$3,$R$37,$R$38,$R$40,$R$41,$R$42,$Q225,BO$2,BO$4,BO$3)</f>
        <v>8.3781169414854251E-2</v>
      </c>
      <c r="BP225" s="17">
        <f ca="1">-(BN225-BO225)*100</f>
        <v>2.3731237687987599</v>
      </c>
      <c r="BQ225" s="14">
        <f ca="1">$Z225-$AE225-CK225</f>
        <v>41986.060845570908</v>
      </c>
      <c r="BR225" s="15">
        <f ca="1">_xll.DBRW($B$3,$R$37,$R$38,$R$40,$R$41,$R$42,$Q225,BR$2,BR$4,BR$3)</f>
        <v>0.33849341124294297</v>
      </c>
      <c r="BS225" s="15">
        <f ca="1">_xll.DBRW($B$3,$R$37,$R$38,$R$40,$R$41,$R$42,$Q225,BS$2,BS$4,BS$3)</f>
        <v>1</v>
      </c>
      <c r="BT225" s="15">
        <f ca="1">_xll.DBRW($B$3,$R$37,$R$38,$R$40,$R$41,$R$42,$Q225,BT$2,BT$4,BT$3)</f>
        <v>5.6368658799240441</v>
      </c>
      <c r="BU225" s="15">
        <f ca="1">_xll.DBRW($B$3,$R$37,$R$38,$R$40,$R$41,$R$42,$Q225,BU$2,BU$4,BU$3)</f>
        <v>313868</v>
      </c>
      <c r="BV225" s="15">
        <f ca="1">_xll.DBRW($B$3,$R$37,$R$38,$R$40,$R$41,$R$42,$Q225,BV$2,BV$4,BV$3)</f>
        <v>313868</v>
      </c>
      <c r="BW225" s="15">
        <f ca="1">_xll.DBRW($B$3,$R$37,$R$38,$R$40,$R$41,$R$42,$Q225,BW$2,BW$4,BW$3)</f>
        <v>0.36321206669856393</v>
      </c>
      <c r="BX225" s="15">
        <f ca="1">_xll.DBRW($B$3,$R$37,$R$38,$R$40,$R$41,$R$42,$Q225,BX$2,BX$4,BX$3)</f>
        <v>1</v>
      </c>
      <c r="BY225" s="15">
        <f ca="1">_xll.DBRW($B$3,$R$37,$R$38,$R$40,$R$41,$R$42,$Q225,BY$2,BY$4,BY$3)</f>
        <v>4.3352470398218994</v>
      </c>
      <c r="BZ225" s="15">
        <f ca="1">_xll.DBRW($B$3,$R$37,$R$38,$R$40,$R$41,$R$42,$Q225,BZ$2,BZ$4,BZ$3)</f>
        <v>413991.61904100003</v>
      </c>
      <c r="CA225" s="15">
        <f ca="1">_xll.DBRW($B$3,$R$37,$R$38,$R$40,$R$41,$R$42,$Q225,CA$2,CA$4,CA$3)</f>
        <v>413991.61904100003</v>
      </c>
      <c r="CB225" s="15">
        <f ca="1">BR225-BW225</f>
        <v>-2.4718655455620964E-2</v>
      </c>
      <c r="CC225" s="15">
        <f ca="1">BS225-BX225</f>
        <v>0</v>
      </c>
      <c r="CD225" s="15">
        <f ca="1">BT225-BY225</f>
        <v>1.3016188401021447</v>
      </c>
      <c r="CE225" s="15">
        <f ca="1">IF(AND(BU225&lt;&gt;0,BZ225&lt;&gt;0),-1*CB225*BU225,0)</f>
        <v>7758.3949505448409</v>
      </c>
      <c r="CF225" s="15">
        <f ca="1">IF(AND(BU225&lt;&gt;0,BZ225&lt;&gt;0,BV225&lt;&gt;0,CA225&lt;&gt;0),CC225/BX225*$Z225,)</f>
        <v>0</v>
      </c>
      <c r="CG225" s="15">
        <f ca="1">IF(AND(BV225&lt;&gt;0,CA225&lt;&gt;0),CD225*BN225*BV225,)</f>
        <v>24532.589059348971</v>
      </c>
      <c r="CH225" s="15">
        <f ca="1">IF(AND(BU225&lt;&gt;0,BZ225&lt;&gt;0,BV225&lt;&gt;0,CA225&lt;&gt;0),$AJ225-CE225-CF225-CG225-CK225,)</f>
        <v>9695.0768356770968</v>
      </c>
      <c r="CI225" s="15">
        <f ca="1">IF(OR(BU225=0,BZ225=0,BV225=0,CA225=0),$AJ225-CE225-CF225-CG225-CK225,)</f>
        <v>0</v>
      </c>
      <c r="CJ225" s="15">
        <f ca="1">SUM(CE225:CI225)</f>
        <v>41986.060845570908</v>
      </c>
      <c r="CK225" s="15">
        <f ca="1">IF($V225&lt;&gt;0,IF($V225&gt;0,$W225/$V225,-$W225/$V225))*$AE225</f>
        <v>2138.440702195257</v>
      </c>
      <c r="CL225" s="15">
        <f ca="1">SUM(CJ225:CK225)</f>
        <v>44124.501547766165</v>
      </c>
      <c r="CM225" s="16">
        <f ca="1">_xll.DBRW($B$3,$R$37,$R$38,$R$40,$R$41,$R$42,$Q225,CM$2,CM$4,CM$3)</f>
        <v>7.4440668832194079E-2</v>
      </c>
      <c r="CN225" s="16">
        <f ca="1">_xll.DBRW($B$3,$R$37,$R$38,$R$40,$R$41,$R$42,$Q225,CN$2,CN$4,CN$3)</f>
        <v>6.9472864200758988E-2</v>
      </c>
      <c r="CO225" s="17">
        <f ca="1">-(CM225-CN225)*100</f>
        <v>-0.4967804631435091</v>
      </c>
      <c r="CP225" s="14">
        <f ca="1">$AA225-$AF225-DJ225</f>
        <v>-8789.1980294783152</v>
      </c>
      <c r="CQ225" s="15">
        <f ca="1">_xll.DBRW($B$3,$R$37,$R$38,$R$40,$R$41,$R$42,$Q225,CQ$2,CQ$4,CQ$3)</f>
        <v>1.1831287097191192</v>
      </c>
      <c r="CR225" s="15">
        <f ca="1">_xll.DBRW($B$3,$R$37,$R$38,$R$40,$R$41,$R$42,$Q225,CR$2,CR$4,CR$3)</f>
        <v>0.35466307492321614</v>
      </c>
      <c r="CS225" s="15">
        <f ca="1">_xll.DBRW($B$3,$R$37,$R$38,$R$40,$R$41,$R$42,$Q225,CS$2,CS$4,CS$3)</f>
        <v>5.6368658799240441</v>
      </c>
      <c r="CT225" s="15">
        <f ca="1">_xll.DBRW($B$3,$R$37,$R$38,$R$40,$R$41,$R$42,$Q225,CT$2,CT$4,CT$3)</f>
        <v>111317.39</v>
      </c>
      <c r="CU225" s="15">
        <f ca="1">_xll.DBRW($B$3,$R$37,$R$38,$R$40,$R$41,$R$42,$Q225,CU$2,CU$4,CU$3)</f>
        <v>313868</v>
      </c>
      <c r="CV225" s="15">
        <f ca="1">_xll.DBRW($B$3,$R$37,$R$38,$R$40,$R$41,$R$42,$Q225,CV$2,CV$4,CV$3)</f>
        <v>0.96080000000000298</v>
      </c>
      <c r="CW225" s="15">
        <f ca="1">_xll.DBRW($B$3,$R$37,$R$38,$R$40,$R$41,$R$42,$Q225,CW$2,CW$4,CW$3)</f>
        <v>0.31347005503152403</v>
      </c>
      <c r="CX225" s="15">
        <f ca="1">_xll.DBRW($B$3,$R$37,$R$38,$R$40,$R$41,$R$42,$Q225,CX$2,CX$4,CX$3)</f>
        <v>4.3352470398218994</v>
      </c>
      <c r="CY225" s="15">
        <f ca="1">_xll.DBRW($B$3,$R$37,$R$38,$R$40,$R$41,$R$42,$Q225,CY$2,CY$4,CY$3)</f>
        <v>129773.975603372</v>
      </c>
      <c r="CZ225" s="15">
        <f ca="1">_xll.DBRW($B$3,$R$37,$R$38,$R$40,$R$41,$R$42,$Q225,CZ$2,CZ$4,CZ$3)</f>
        <v>413991.61904100003</v>
      </c>
      <c r="DA225" s="15">
        <f ca="1">CQ225-CV225</f>
        <v>0.22232870971911622</v>
      </c>
      <c r="DB225" s="15">
        <f ca="1">CR225-CW225</f>
        <v>4.1193019891692106E-2</v>
      </c>
      <c r="DC225" s="15">
        <f ca="1">CS225-CX225</f>
        <v>1.3016188401021447</v>
      </c>
      <c r="DD225" s="15">
        <f ca="1">IF(AND(CT225&lt;&gt;0,CY225&lt;&gt;0),-1*DA225*CT225,0)</f>
        <v>-24749.05168799965</v>
      </c>
      <c r="DE225" s="15">
        <f ca="1">IF(AND(CT225&lt;&gt;0,CY225&lt;&gt;0,CU225&lt;&gt;0,CZ225&lt;&gt;0),DB225/CW225*$AA225,)</f>
        <v>-17307.031319613478</v>
      </c>
      <c r="DF225" s="15">
        <f ca="1">IF(AND(CU225&lt;&gt;0,CZ225&lt;&gt;0),DC225*CM225*CU225,)</f>
        <v>30411.730459074657</v>
      </c>
      <c r="DG225" s="15">
        <f ca="1">IF(AND(CT225&lt;&gt;0,CY225&lt;&gt;0,CU225&lt;&gt;0,CZ225&lt;&gt;0),$AK225-DD225-DE225-DF225-DJ225,)</f>
        <v>2855.1545190601514</v>
      </c>
      <c r="DH225" s="15">
        <f ca="1">IF(OR(CT225=0,CY225=0,CU225=0,CZ225=0),$AK225-DD225-DE225-DF225-DJ225,)</f>
        <v>0</v>
      </c>
      <c r="DI225" s="15">
        <f ca="1">SUM(DD225:DH225)</f>
        <v>-8789.1980294783152</v>
      </c>
      <c r="DJ225" s="15">
        <f ca="1">IF($V225&lt;&gt;0,IF($V225&gt;0,$W225/$V225,-$W225/$V225))*$AF225</f>
        <v>1773.2337891985394</v>
      </c>
      <c r="DK225" s="15">
        <f ca="1">SUM(DI225:DJ225)</f>
        <v>-7015.9642402797763</v>
      </c>
      <c r="DL225" s="16">
        <f ca="1">_xll.DBRW($B$3,$R$37,$R$38,$R$40,$R$41,$R$42,$Q225,DL$2,DL$4,DL$3)</f>
        <v>3.4551888174835111E-3</v>
      </c>
      <c r="DM225" s="16">
        <f ca="1">_xll.DBRW($B$3,$R$37,$R$38,$R$40,$R$41,$R$42,$Q225,DM$2,DM$4,DM$3)</f>
        <v>0</v>
      </c>
      <c r="DN225" s="17">
        <f ca="1">-(DL225-DM225)*100</f>
        <v>-0.3455188817483511</v>
      </c>
      <c r="DO225" s="14">
        <f ca="1">$AB225-$AG225-EI225</f>
        <v>-6113.03</v>
      </c>
      <c r="DP225" s="15">
        <f ca="1">_xll.DBRW($B$3,$R$37,$R$38,$R$40,$R$41,$R$42,$Q225,DP$2,DP$4,DP$3)</f>
        <v>2.2314824008340367E-2</v>
      </c>
      <c r="DQ225" s="15">
        <f ca="1">_xll.DBRW($B$3,$R$37,$R$38,$R$40,$R$41,$R$42,$Q225,DQ$2,DQ$4,DQ$3)</f>
        <v>0.87280257942829464</v>
      </c>
      <c r="DR225" s="15">
        <f ca="1">_xll.DBRW($B$3,$R$37,$R$38,$R$40,$R$41,$R$42,$Q225,DR$2,DR$4,DR$3)</f>
        <v>5.6368658799240441</v>
      </c>
      <c r="DS225" s="15">
        <f ca="1">_xll.DBRW($B$3,$R$37,$R$38,$R$40,$R$41,$R$42,$Q225,DS$2,DS$4,DS$3)</f>
        <v>273944.8</v>
      </c>
      <c r="DT225" s="15">
        <f ca="1">_xll.DBRW($B$3,$R$37,$R$38,$R$40,$R$41,$R$42,$Q225,DT$2,DT$4,DT$3)</f>
        <v>313868</v>
      </c>
      <c r="DU225" s="15">
        <f ca="1">_xll.DBRW($B$3,$R$37,$R$38,$R$40,$R$41,$R$42,$Q225,DU$2,DU$4,DU$3)</f>
        <v>0</v>
      </c>
      <c r="DV225" s="15">
        <f ca="1">_xll.DBRW($B$3,$R$37,$R$38,$R$40,$R$41,$R$42,$Q225,DV$2,DV$4,DV$3)</f>
        <v>0.88615039321283418</v>
      </c>
      <c r="DW225" s="15">
        <f ca="1">_xll.DBRW($B$3,$R$37,$R$38,$R$40,$R$41,$R$42,$Q225,DW$2,DW$4,DW$3)</f>
        <v>4.3352470398218994</v>
      </c>
      <c r="DX225" s="15">
        <f ca="1">_xll.DBRW($B$3,$R$37,$R$38,$R$40,$R$41,$R$42,$Q225,DX$2,DX$4,DX$3)</f>
        <v>366858.83600000001</v>
      </c>
      <c r="DY225" s="15">
        <f ca="1">_xll.DBRW($B$3,$R$37,$R$38,$R$40,$R$41,$R$42,$Q225,DY$2,DY$4,DY$3)</f>
        <v>413991.61904100003</v>
      </c>
      <c r="DZ225" s="15">
        <f ca="1">DP225-DU225</f>
        <v>2.2314824008340367E-2</v>
      </c>
      <c r="EA225" s="15">
        <f ca="1">DQ225-DV225</f>
        <v>-1.3347813784539531E-2</v>
      </c>
      <c r="EB225" s="15">
        <f ca="1">DR225-DW225</f>
        <v>1.3016188401021447</v>
      </c>
      <c r="EC225" s="15">
        <f ca="1">IF(AND(DS225&lt;&gt;0,DX225&lt;&gt;0),-1*DZ225*DS225,0)</f>
        <v>-6113.03</v>
      </c>
      <c r="ED225" s="15">
        <f ca="1">IF(AND(DS225&lt;&gt;0,DX225&lt;&gt;0,DT225&lt;&gt;0,DY225&lt;&gt;0),EA225/DV225*$AB225,)</f>
        <v>92.078711158125259</v>
      </c>
      <c r="EE225" s="15">
        <f ca="1">IF(AND(DT225&lt;&gt;0,DY225&lt;&gt;0),EB225*DL225*DT225,)</f>
        <v>1411.5707536076468</v>
      </c>
      <c r="EF225" s="15">
        <f ca="1">IF(AND(DS225&lt;&gt;0,DX225&lt;&gt;0,DT225&lt;&gt;0,DY225&lt;&gt;0),$AL225-EC225-ED225-EE225-EI225,)</f>
        <v>-1503.6494647657721</v>
      </c>
      <c r="EG225" s="15">
        <f ca="1">IF(OR(DS225=0,DX225=0,DT225=0,DY225=0),$AL225-EC225-ED225-EE225-EI225,)</f>
        <v>0</v>
      </c>
      <c r="EH225" s="15">
        <f ca="1">SUM(EC225:EG225)</f>
        <v>-6113.03</v>
      </c>
      <c r="EI225" s="15">
        <f ca="1">IF($V225&lt;&gt;0,IF($V225&gt;0,$W225/$V225,-$W225/$V225))*$AG225</f>
        <v>0</v>
      </c>
      <c r="EJ225" s="15">
        <f ca="1">SUM(EH225:EI225)</f>
        <v>-6113.03</v>
      </c>
      <c r="EK225" s="16">
        <f ca="1">_xll.DBRW($B$3,$R$37,$R$38,$R$40,$R$41,$R$42,$Q225,EK$2,EK$4,EK$3)</f>
        <v>0.31206723944180481</v>
      </c>
      <c r="EL225" s="16">
        <f ca="1">_xll.DBRW($B$3,$R$37,$R$38,$R$40,$R$41,$R$42,$Q225,EL$2,EL$4,EL$3)</f>
        <v>0.15922150516435718</v>
      </c>
      <c r="EM225" s="17">
        <f ca="1">-(EK225-EL225)*100</f>
        <v>-15.284573427744764</v>
      </c>
      <c r="EN225" s="14">
        <f ca="1">$AC225-$AH225-FH225</f>
        <v>-270419.53663492488</v>
      </c>
      <c r="EO225" s="15">
        <f ca="1">_xll.DBRW($B$3,$R$37,$R$38,$R$40,$R$41,$R$42,$Q225,EO$2,EO$4,EO$3)</f>
        <v>1.7590811742515964</v>
      </c>
      <c r="EP225" s="15">
        <f ca="1">_xll.DBRW($B$3,$R$37,$R$38,$R$40,$R$41,$R$42,$Q225,EP$2,EP$4,EP$3)</f>
        <v>1</v>
      </c>
      <c r="EQ225" s="15">
        <f ca="1">_xll.DBRW($B$3,$R$37,$R$38,$R$40,$R$41,$R$42,$Q225,EQ$2,EQ$4,EQ$3)</f>
        <v>5.6368658799240441</v>
      </c>
      <c r="ER225" s="15">
        <f ca="1">_xll.DBRW($B$3,$R$37,$R$38,$R$40,$R$41,$R$42,$Q225,ER$2,ER$4,ER$3)</f>
        <v>313868</v>
      </c>
      <c r="ES225" s="15">
        <f ca="1">_xll.DBRW($B$3,$R$37,$R$38,$R$40,$R$41,$R$42,$Q225,ES$2,ES$4,ES$3)</f>
        <v>313868</v>
      </c>
      <c r="ET225" s="15">
        <f ca="1">_xll.DBRW($B$3,$R$37,$R$38,$R$40,$R$41,$R$42,$Q225,ET$2,ET$4,ET$3)</f>
        <v>0.69026455893976679</v>
      </c>
      <c r="EU225" s="15">
        <f ca="1">_xll.DBRW($B$3,$R$37,$R$38,$R$40,$R$41,$R$42,$Q225,EU$2,EU$4,EU$3)</f>
        <v>1</v>
      </c>
      <c r="EV225" s="15">
        <f ca="1">_xll.DBRW($B$3,$R$37,$R$38,$R$40,$R$41,$R$42,$Q225,EV$2,EV$4,EV$3)</f>
        <v>4.3352470398218994</v>
      </c>
      <c r="EW225" s="15">
        <f ca="1">_xll.DBRW($B$3,$R$37,$R$38,$R$40,$R$41,$R$42,$Q225,EW$2,EW$4,EW$3)</f>
        <v>413991.61904100003</v>
      </c>
      <c r="EX225" s="15">
        <f ca="1">_xll.DBRW($B$3,$R$37,$R$38,$R$40,$R$41,$R$42,$Q225,EX$2,EX$4,EX$3)</f>
        <v>413991.61904100003</v>
      </c>
      <c r="EY225" s="15">
        <f ca="1">EO225-ET225</f>
        <v>1.0688166153118295</v>
      </c>
      <c r="EZ225" s="15">
        <f ca="1">EP225-EU225</f>
        <v>0</v>
      </c>
      <c r="FA225" s="15">
        <f ca="1">EQ225-EV225</f>
        <v>1.3016188401021447</v>
      </c>
      <c r="FB225" s="15">
        <f ca="1">IF(AND(ER225&lt;&gt;0,EW225&lt;&gt;0),-1*EY225*ER225,0)</f>
        <v>-335467.3334146933</v>
      </c>
      <c r="FC225" s="15">
        <f ca="1">IF(AND(ER225&lt;&gt;0,EW225&lt;&gt;0,ES225&lt;&gt;0,EX225&lt;&gt;0),EZ225/EU225*$AC225,)</f>
        <v>0</v>
      </c>
      <c r="FD225" s="15">
        <f ca="1">IF(AND(ES225&lt;&gt;0,EX225&lt;&gt;0),FA225*EK225*ES225,)</f>
        <v>127490.85842317459</v>
      </c>
      <c r="FE225" s="15">
        <f ca="1">IF(AND(ER225&lt;&gt;0,EW225&lt;&gt;0,ES225&lt;&gt;0,EX225&lt;&gt;0),$AM225-FB225-FC225-FD225-FH225,)</f>
        <v>-62443.061643406189</v>
      </c>
      <c r="FF225" s="15">
        <f ca="1">IF(OR(ER225=0,EW225=0,ES225=0,EX225=0),$AM225-FB225-FC225-FD225-FH225,)</f>
        <v>0</v>
      </c>
      <c r="FG225" s="15">
        <f ca="1">SUM(FB225:FF225)</f>
        <v>-270419.53663492488</v>
      </c>
      <c r="FH225" s="15">
        <f ca="1">IF($V225&lt;&gt;0,IF($V225&gt;0,$W225/$V225,-$W225/$V225))*$AH225</f>
        <v>4063.9889570207679</v>
      </c>
      <c r="FI225" s="15">
        <f ca="1">SUM(FG225:FH225)</f>
        <v>-266355.54767790413</v>
      </c>
      <c r="FJ225" s="20"/>
      <c r="FK225" s="85">
        <f ca="1">BL225+CK225+DJ225+EI225+FH225</f>
        <v>18794.752888335755</v>
      </c>
      <c r="FL225" s="21"/>
      <c r="FM225" s="22"/>
      <c r="FN225" s="104">
        <f ca="1">_xll.DBRW($B$3,$R$37,$R$38,$R$40,$R$41,$R$42,$Q225,FN$2,FN$4,FN$3)</f>
        <v>260296.03000000017</v>
      </c>
      <c r="FO225" s="105">
        <f ca="1">IF(U225&lt;&gt;0,FN225/U225,0)</f>
        <v>0.14712375566476085</v>
      </c>
      <c r="FP225" s="104">
        <f ca="1">_xll.DBRW($B$3,$R$37,$R$38,$R$40,$R$41,$R$42,$Q225,FP$2,FP$4,FP$3)</f>
        <v>473182.73340558598</v>
      </c>
      <c r="FQ225" s="105">
        <f ca="1">IF(V225&lt;&gt;0,FP225/V225,0)</f>
        <v>0.26364739773635254</v>
      </c>
      <c r="FR225" s="86">
        <f ca="1">FN225-FP225</f>
        <v>-212886.70340558581</v>
      </c>
      <c r="FS225" s="103">
        <f ca="1">(FO225-FQ225)*100</f>
        <v>-11.652364207159168</v>
      </c>
      <c r="FT225" s="23"/>
      <c r="FV225" s="37"/>
      <c r="FW225" s="37"/>
      <c r="FX225" s="37"/>
      <c r="FY225" s="37"/>
      <c r="FZ225" s="37"/>
      <c r="GA225" s="37"/>
      <c r="GB225" s="37"/>
      <c r="GC225" s="37"/>
      <c r="GD225" s="37"/>
      <c r="GE225" s="37"/>
      <c r="GF225" s="37"/>
      <c r="GG225" s="37"/>
      <c r="GH225" s="37"/>
    </row>
    <row r="226" spans="1:190" ht="15" hidden="1" customHeight="1" x14ac:dyDescent="0.25">
      <c r="A226">
        <f ca="1">IF(ROW()=ROW($A$60),0,1)</f>
        <v>1</v>
      </c>
      <c r="D226" s="30"/>
      <c r="E226" s="30"/>
      <c r="F226" s="30">
        <f ca="1">IF(A226&lt;&gt;0,IF((AO226+BN226+CM226+DL226+EK226)&lt;&gt;0,ROUND((1-(AO226+BN226+CM226+DL226+EK226))-FO226,5),"VERIF. ELIGIBILITE PMM"),"CHECK "&amp;D211)</f>
        <v>0</v>
      </c>
      <c r="G226" s="30"/>
      <c r="H226" s="30"/>
      <c r="I226" s="30"/>
      <c r="J226" s="30">
        <f ca="1">IF(A226&lt;&gt;0,IF((AP226+BO226+CN226+DM226+EL226)&lt;&gt;0,ROUND((1-(AP226+BO226+CN226+DM226+EL226))-FQ226,5),"VERIF. ELIGIBILITE PMM"),"CHECK "&amp;D212)</f>
        <v>0</v>
      </c>
      <c r="K226" s="30">
        <f ca="1">IF(A226&lt;&gt;0,ROUND(W226+AR226+BQ226+CP226+DO226+EN226+FK226-FR226,5),"CHECK ")</f>
        <v>0</v>
      </c>
      <c r="L226" s="4"/>
      <c r="M226" s="9"/>
      <c r="N226" s="10"/>
      <c r="O226" s="9"/>
      <c r="P226" s="11"/>
      <c r="Q226" s="130" t="s">
        <v>185</v>
      </c>
      <c r="R226" s="130"/>
      <c r="S226" s="12"/>
      <c r="T226" s="13"/>
      <c r="U226" s="84">
        <f ca="1">_xll.DBRW($B$3,$R$37,$R$38,$R$40,$R$41,$R$42,$Q226,U$2,U$4,U$3)</f>
        <v>920841.75</v>
      </c>
      <c r="V226" s="84">
        <f ca="1">_xll.DBRW($B$3,$R$37,$R$38,$R$40,$R$41,$R$42,$Q226,V$2,V$4,V$3)</f>
        <v>946192</v>
      </c>
      <c r="W226" s="85">
        <f ca="1">U226-V226</f>
        <v>-25350.25</v>
      </c>
      <c r="X226" s="106">
        <f ca="1">IF(V226&lt;&gt;0,W226/V226,0)</f>
        <v>-2.6791866766998663E-2</v>
      </c>
      <c r="Y226" s="15">
        <f ca="1">_xll.DBRW($B$3,$R$37,$R$38,$R$40,$R$41,$R$42,$Q226,Y$2,Y$4,Y$3)</f>
        <v>-343446.2900000001</v>
      </c>
      <c r="Z226" s="15">
        <f ca="1">_xll.DBRW($B$3,$R$37,$R$38,$R$40,$R$41,$R$42,$Q226,Z$2,Z$4,Z$3)</f>
        <v>-106285.97</v>
      </c>
      <c r="AA226" s="15">
        <f ca="1">_xll.DBRW($B$3,$R$37,$R$38,$R$40,$R$41,$R$42,$Q226,AA$2,AA$4,AA$3)</f>
        <v>-48650.51999999999</v>
      </c>
      <c r="AB226" s="15">
        <f ca="1">_xll.DBRW($B$3,$R$37,$R$38,$R$40,$R$41,$R$42,$Q226,AB$2,AB$4,AB$3)</f>
        <v>5600.6900000000005</v>
      </c>
      <c r="AC226" s="15">
        <f ca="1">_xll.DBRW($B$3,$R$37,$R$38,$R$40,$R$41,$R$42,$Q226,AC$2,AC$4,AC$3)</f>
        <v>-170504.69000000006</v>
      </c>
      <c r="AD226" s="15">
        <f ca="1">_xll.DBRW($B$3,$R$37,$R$38,$R$40,$R$41,$R$42,$Q226,AD$2,AD$4,AD$3)</f>
        <v>-348999</v>
      </c>
      <c r="AE226" s="15">
        <f ca="1">_xll.DBRW($B$3,$R$37,$R$38,$R$40,$R$41,$R$42,$Q226,AE$2,AE$4,AE$3)</f>
        <v>-140464</v>
      </c>
      <c r="AF226" s="15">
        <f ca="1">_xll.DBRW($B$3,$R$37,$R$38,$R$40,$R$41,$R$42,$Q226,AF$2,AF$4,AF$3)</f>
        <v>-50757.700624799996</v>
      </c>
      <c r="AG226" s="15">
        <f ca="1">_xll.DBRW($B$3,$R$37,$R$38,$R$40,$R$41,$R$42,$Q226,AG$2,AG$4,AG$3)</f>
        <v>5368.85</v>
      </c>
      <c r="AH226" s="15">
        <f ca="1">_xll.DBRW($B$3,$R$37,$R$38,$R$40,$R$41,$R$42,$Q226,AH$2,AH$4,AH$3)</f>
        <v>-185687.91999999998</v>
      </c>
      <c r="AI226" s="15">
        <f ca="1">Y226-AD226</f>
        <v>5552.7099999999045</v>
      </c>
      <c r="AJ226" s="15">
        <f ca="1">Z226-AE226</f>
        <v>34178.03</v>
      </c>
      <c r="AK226" s="15">
        <f ca="1">AA226-AF226</f>
        <v>2107.1806248000066</v>
      </c>
      <c r="AL226" s="15">
        <f ca="1">AB226-AG226</f>
        <v>231.84000000000015</v>
      </c>
      <c r="AM226" s="15">
        <f ca="1">AC226-AH226</f>
        <v>15183.229999999923</v>
      </c>
      <c r="AN226" s="20"/>
      <c r="AO226" s="16">
        <f ca="1">_xll.DBRW($B$3,$R$37,$R$38,$R$40,$R$41,$R$42,$Q226,AO$2,AO$4,AO$3)</f>
        <v>0.37296993755984675</v>
      </c>
      <c r="AP226" s="16">
        <f ca="1">_xll.DBRW($B$3,$R$37,$R$38,$R$40,$R$41,$R$42,$Q226,AP$2,AP$4,AP$3)</f>
        <v>0.36884585792312763</v>
      </c>
      <c r="AQ226" s="17">
        <f ca="1">-(AO226-AP226)*100</f>
        <v>-0.41240796367191246</v>
      </c>
      <c r="AR226" s="14">
        <f ca="1">$Y226-$AD226-BL226</f>
        <v>-3797.6247098158619</v>
      </c>
      <c r="AS226" s="18">
        <f ca="1">_xll.DBRW($B$3,$R$37,$R$38,$R$40,$R$41,$R$42,$Q226,AS$2,AS$4,AS$3)</f>
        <v>20.068148299637727</v>
      </c>
      <c r="AT226" s="19">
        <f ca="1">_xll.DBRW($B$3,$R$37,$R$38,$R$40,$R$41,$R$42,$Q226,AT$2,AT$4,AT$3)</f>
        <v>7.9455132966869707E-2</v>
      </c>
      <c r="AU226" s="18">
        <f ca="1">_xll.DBRW($B$3,$R$37,$R$38,$R$40,$R$41,$R$42,$Q226,AU$2,AU$4,AU$3)</f>
        <v>4.2751901184816523</v>
      </c>
      <c r="AV226" s="15">
        <f ca="1">_xll.DBRW($B$3,$R$37,$R$38,$R$40,$R$41,$R$42,$Q226,AV$2,AV$4,AV$3)</f>
        <v>17114</v>
      </c>
      <c r="AW226" s="15">
        <f ca="1">_xll.DBRW($B$3,$R$37,$R$38,$R$40,$R$41,$R$42,$Q226,AW$2,AW$4,AW$3)</f>
        <v>215392</v>
      </c>
      <c r="AX226" s="18">
        <f ca="1">_xll.DBRW($B$3,$R$37,$R$38,$R$40,$R$41,$R$42,$Q226,AX$2,AX$4,AX$3)</f>
        <v>21.789022199655918</v>
      </c>
      <c r="AY226" s="19">
        <f ca="1">_xll.DBRW($B$3,$R$37,$R$38,$R$40,$R$41,$R$42,$Q226,AY$2,AY$4,AY$3)</f>
        <v>6.7941438812301164E-2</v>
      </c>
      <c r="AZ226" s="18">
        <f ca="1">_xll.DBRW($B$3,$R$37,$R$38,$R$40,$R$41,$R$42,$Q226,AZ$2,AZ$4,AZ$3)</f>
        <v>4.0135397667020145</v>
      </c>
      <c r="BA226" s="15">
        <f ca="1">_xll.DBRW($B$3,$R$37,$R$38,$R$40,$R$41,$R$42,$Q226,BA$2,BA$4,BA$3)</f>
        <v>16017.1942</v>
      </c>
      <c r="BB226" s="15">
        <f ca="1">_xll.DBRW($B$3,$R$37,$R$38,$R$40,$R$41,$R$42,$Q226,BB$2,BB$4,BB$3)</f>
        <v>235750</v>
      </c>
      <c r="BC226" s="18">
        <f ca="1">AS226-AX226</f>
        <v>-1.7208739000181907</v>
      </c>
      <c r="BD226" s="18">
        <f ca="1">AT226-AY226</f>
        <v>1.1513694154568543E-2</v>
      </c>
      <c r="BE226" s="18">
        <f ca="1">AU226-AZ226</f>
        <v>0.2616503517796378</v>
      </c>
      <c r="BF226" s="15">
        <f ca="1">IF(AND(AV226&lt;&gt;0,BA226&lt;&gt;0),-1*BC226*AV226,0)</f>
        <v>29451.035924911317</v>
      </c>
      <c r="BG226" s="15">
        <f ca="1">IF(AND(AV226&lt;&gt;0,BA226&lt;&gt;0,AW226&lt;&gt;0,BB226&lt;&gt;0),BD226/AY226*$Y226,)</f>
        <v>-58202.11656844247</v>
      </c>
      <c r="BH226" s="15">
        <f ca="1">IF(AND(AW226&lt;&gt;0,BB226&lt;&gt;0),BE226*AO226*AW226,)</f>
        <v>21019.613188062522</v>
      </c>
      <c r="BI226" s="15">
        <f ca="1">IF(AND(AV226&lt;&gt;0,BA226&lt;&gt;0,AW226&lt;&gt;0,BB226&lt;&gt;0),$AI226-BF226-BG226-BH226-BL226,)</f>
        <v>3933.8427456527697</v>
      </c>
      <c r="BJ226" s="15">
        <f ca="1">IF(OR(AV226=0,BA226=0,AW226=0,BB226=0),$AI226-BF226-BG226-BH226-BL226,)</f>
        <v>0</v>
      </c>
      <c r="BK226" s="15">
        <f ca="1">SUM(BF226:BJ226)</f>
        <v>-3797.6247098158619</v>
      </c>
      <c r="BL226" s="15">
        <f ca="1">IF($V226&lt;&gt;0,IF($V226&gt;0,$W226/$V226,-$W226/$V226))*$AD226</f>
        <v>9350.3347098157665</v>
      </c>
      <c r="BM226" s="15">
        <f ca="1">SUM(BK226:BL226)</f>
        <v>5552.7099999999045</v>
      </c>
      <c r="BN226" s="16">
        <f ca="1">_xll.DBRW($B$3,$R$37,$R$38,$R$40,$R$41,$R$42,$Q226,BN$2,BN$4,BN$3)</f>
        <v>0.11542262283394514</v>
      </c>
      <c r="BO226" s="16">
        <f ca="1">_xll.DBRW($B$3,$R$37,$R$38,$R$40,$R$41,$R$42,$Q226,BO$2,BO$4,BO$3)</f>
        <v>0.14845189982582815</v>
      </c>
      <c r="BP226" s="17">
        <f ca="1">-(BN226-BO226)*100</f>
        <v>3.3029276991883014</v>
      </c>
      <c r="BQ226" s="14">
        <f ca="1">$Z226-$AE226-CK226</f>
        <v>30414.737226440298</v>
      </c>
      <c r="BR226" s="15">
        <f ca="1">_xll.DBRW($B$3,$R$37,$R$38,$R$40,$R$41,$R$42,$Q226,BR$2,BR$4,BR$3)</f>
        <v>0.49345365658891693</v>
      </c>
      <c r="BS226" s="15">
        <f ca="1">_xll.DBRW($B$3,$R$37,$R$38,$R$40,$R$41,$R$42,$Q226,BS$2,BS$4,BS$3)</f>
        <v>1</v>
      </c>
      <c r="BT226" s="15">
        <f ca="1">_xll.DBRW($B$3,$R$37,$R$38,$R$40,$R$41,$R$42,$Q226,BT$2,BT$4,BT$3)</f>
        <v>4.2751901184816523</v>
      </c>
      <c r="BU226" s="15">
        <f ca="1">_xll.DBRW($B$3,$R$37,$R$38,$R$40,$R$41,$R$42,$Q226,BU$2,BU$4,BU$3)</f>
        <v>215392</v>
      </c>
      <c r="BV226" s="15">
        <f ca="1">_xll.DBRW($B$3,$R$37,$R$38,$R$40,$R$41,$R$42,$Q226,BV$2,BV$4,BV$3)</f>
        <v>215392</v>
      </c>
      <c r="BW226" s="15">
        <f ca="1">_xll.DBRW($B$3,$R$37,$R$38,$R$40,$R$41,$R$42,$Q226,BW$2,BW$4,BW$3)</f>
        <v>0.59581760339342527</v>
      </c>
      <c r="BX226" s="15">
        <f ca="1">_xll.DBRW($B$3,$R$37,$R$38,$R$40,$R$41,$R$42,$Q226,BX$2,BX$4,BX$3)</f>
        <v>1</v>
      </c>
      <c r="BY226" s="15">
        <f ca="1">_xll.DBRW($B$3,$R$37,$R$38,$R$40,$R$41,$R$42,$Q226,BY$2,BY$4,BY$3)</f>
        <v>4.0135397667020145</v>
      </c>
      <c r="BZ226" s="15">
        <f ca="1">_xll.DBRW($B$3,$R$37,$R$38,$R$40,$R$41,$R$42,$Q226,BZ$2,BZ$4,BZ$3)</f>
        <v>235750</v>
      </c>
      <c r="CA226" s="15">
        <f ca="1">_xll.DBRW($B$3,$R$37,$R$38,$R$40,$R$41,$R$42,$Q226,CA$2,CA$4,CA$3)</f>
        <v>235750</v>
      </c>
      <c r="CB226" s="15">
        <f ca="1">BR226-BW226</f>
        <v>-0.10236394680450833</v>
      </c>
      <c r="CC226" s="15">
        <f ca="1">BS226-BX226</f>
        <v>0</v>
      </c>
      <c r="CD226" s="15">
        <f ca="1">BT226-BY226</f>
        <v>0.2616503517796378</v>
      </c>
      <c r="CE226" s="15">
        <f ca="1">IF(AND(BU226&lt;&gt;0,BZ226&lt;&gt;0),-1*CB226*BU226,0)</f>
        <v>22048.375230116657</v>
      </c>
      <c r="CF226" s="15">
        <f ca="1">IF(AND(BU226&lt;&gt;0,BZ226&lt;&gt;0,BV226&lt;&gt;0,CA226&lt;&gt;0),CC226/BX226*$Z226,)</f>
        <v>0</v>
      </c>
      <c r="CG226" s="15">
        <f ca="1">IF(AND(BV226&lt;&gt;0,CA226&lt;&gt;0),CD226*BN226*BV226,)</f>
        <v>6504.9180665716831</v>
      </c>
      <c r="CH226" s="15">
        <f ca="1">IF(AND(BU226&lt;&gt;0,BZ226&lt;&gt;0,BV226&lt;&gt;0,CA226&lt;&gt;0),$AJ226-CE226-CF226-CG226-CK226,)</f>
        <v>1861.4439297519584</v>
      </c>
      <c r="CI226" s="15">
        <f ca="1">IF(OR(BU226=0,BZ226=0,BV226=0,CA226=0),$AJ226-CE226-CF226-CG226-CK226,)</f>
        <v>0</v>
      </c>
      <c r="CJ226" s="15">
        <f ca="1">SUM(CE226:CI226)</f>
        <v>30414.737226440295</v>
      </c>
      <c r="CK226" s="15">
        <f ca="1">IF($V226&lt;&gt;0,IF($V226&gt;0,$W226/$V226,-$W226/$V226))*$AE226</f>
        <v>3763.2927735597004</v>
      </c>
      <c r="CL226" s="15">
        <f ca="1">SUM(CJ226:CK226)</f>
        <v>34178.03</v>
      </c>
      <c r="CM226" s="16">
        <f ca="1">_xll.DBRW($B$3,$R$37,$R$38,$R$40,$R$41,$R$42,$Q226,CM$2,CM$4,CM$3)</f>
        <v>5.2832660986537577E-2</v>
      </c>
      <c r="CN226" s="16">
        <f ca="1">_xll.DBRW($B$3,$R$37,$R$38,$R$40,$R$41,$R$42,$Q226,CN$2,CN$4,CN$3)</f>
        <v>5.3644187041107932E-2</v>
      </c>
      <c r="CO226" s="17">
        <f ca="1">-(CM226-CN226)*100</f>
        <v>8.1152605457035509E-2</v>
      </c>
      <c r="CP226" s="14">
        <f ca="1">$AA226-$AF226-DJ226</f>
        <v>747.28707226116035</v>
      </c>
      <c r="CQ226" s="15">
        <f ca="1">_xll.DBRW($B$3,$R$37,$R$38,$R$40,$R$41,$R$42,$Q226,CQ$2,CQ$4,CQ$3)</f>
        <v>0.94562509718550747</v>
      </c>
      <c r="CR226" s="15">
        <f ca="1">_xll.DBRW($B$3,$R$37,$R$38,$R$40,$R$41,$R$42,$Q226,CR$2,CR$4,CR$3)</f>
        <v>0.23885752488486109</v>
      </c>
      <c r="CS226" s="15">
        <f ca="1">_xll.DBRW($B$3,$R$37,$R$38,$R$40,$R$41,$R$42,$Q226,CS$2,CS$4,CS$3)</f>
        <v>4.2751901184816523</v>
      </c>
      <c r="CT226" s="15">
        <f ca="1">_xll.DBRW($B$3,$R$37,$R$38,$R$40,$R$41,$R$42,$Q226,CT$2,CT$4,CT$3)</f>
        <v>51448</v>
      </c>
      <c r="CU226" s="15">
        <f ca="1">_xll.DBRW($B$3,$R$37,$R$38,$R$40,$R$41,$R$42,$Q226,CU$2,CU$4,CU$3)</f>
        <v>215392</v>
      </c>
      <c r="CV226" s="15">
        <f ca="1">_xll.DBRW($B$3,$R$37,$R$38,$R$40,$R$41,$R$42,$Q226,CV$2,CV$4,CV$3)</f>
        <v>0.96079999999999999</v>
      </c>
      <c r="CW226" s="15">
        <f ca="1">_xll.DBRW($B$3,$R$37,$R$38,$R$40,$R$41,$R$42,$Q226,CW$2,CW$4,CW$3)</f>
        <v>0.22408730010604452</v>
      </c>
      <c r="CX226" s="15">
        <f ca="1">_xll.DBRW($B$3,$R$37,$R$38,$R$40,$R$41,$R$42,$Q226,CX$2,CX$4,CX$3)</f>
        <v>4.0135397667020145</v>
      </c>
      <c r="CY226" s="15">
        <f ca="1">_xll.DBRW($B$3,$R$37,$R$38,$R$40,$R$41,$R$42,$Q226,CY$2,CY$4,CY$3)</f>
        <v>52828.580999999998</v>
      </c>
      <c r="CZ226" s="15">
        <f ca="1">_xll.DBRW($B$3,$R$37,$R$38,$R$40,$R$41,$R$42,$Q226,CZ$2,CZ$4,CZ$3)</f>
        <v>235750</v>
      </c>
      <c r="DA226" s="15">
        <f ca="1">CQ226-CV226</f>
        <v>-1.5174902814492519E-2</v>
      </c>
      <c r="DB226" s="15">
        <f ca="1">CR226-CW226</f>
        <v>1.4770224778816565E-2</v>
      </c>
      <c r="DC226" s="15">
        <f ca="1">CS226-CX226</f>
        <v>0.2616503517796378</v>
      </c>
      <c r="DD226" s="15">
        <f ca="1">IF(AND(CT226&lt;&gt;0,CY226&lt;&gt;0),-1*DA226*CT226,0)</f>
        <v>780.71840000001112</v>
      </c>
      <c r="DE226" s="15">
        <f ca="1">IF(AND(CT226&lt;&gt;0,CY226&lt;&gt;0,CU226&lt;&gt;0,CZ226&lt;&gt;0),DB226/CW226*$AA226,)</f>
        <v>-3206.6927294240168</v>
      </c>
      <c r="DF226" s="15">
        <f ca="1">IF(AND(CU226&lt;&gt;0,CZ226&lt;&gt;0),DC226*CM226*CU226,)</f>
        <v>2977.5110157634813</v>
      </c>
      <c r="DG226" s="15">
        <f ca="1">IF(AND(CT226&lt;&gt;0,CY226&lt;&gt;0,CU226&lt;&gt;0,CZ226&lt;&gt;0),$AK226-DD226-DE226-DF226-DJ226,)</f>
        <v>195.75038592168426</v>
      </c>
      <c r="DH226" s="15">
        <f ca="1">IF(OR(CT226=0,CY226=0,CU226=0,CZ226=0),$AK226-DD226-DE226-DF226-DJ226,)</f>
        <v>0</v>
      </c>
      <c r="DI226" s="15">
        <f ca="1">SUM(DD226:DH226)</f>
        <v>747.28707226115989</v>
      </c>
      <c r="DJ226" s="15">
        <f ca="1">IF($V226&lt;&gt;0,IF($V226&gt;0,$W226/$V226,-$W226/$V226))*$AF226</f>
        <v>1359.8935525388463</v>
      </c>
      <c r="DK226" s="15">
        <f ca="1">SUM(DI226:DJ226)</f>
        <v>2107.1806248000062</v>
      </c>
      <c r="DL226" s="16">
        <f ca="1">_xll.DBRW($B$3,$R$37,$R$38,$R$40,$R$41,$R$42,$Q226,DL$2,DL$4,DL$3)</f>
        <v>-6.0821416926415432E-3</v>
      </c>
      <c r="DM226" s="16">
        <f ca="1">_xll.DBRW($B$3,$R$37,$R$38,$R$40,$R$41,$R$42,$Q226,DM$2,DM$4,DM$3)</f>
        <v>-5.6741654970661349E-3</v>
      </c>
      <c r="DN226" s="17">
        <f ca="1">-(DL226-DM226)*100</f>
        <v>4.0797619557540826E-2</v>
      </c>
      <c r="DO226" s="14">
        <f ca="1">$AB226-$AG226-EI226</f>
        <v>375.68151389200091</v>
      </c>
      <c r="DP226" s="15">
        <f ca="1">_xll.DBRW($B$3,$R$37,$R$38,$R$40,$R$41,$R$42,$Q226,DP$2,DP$4,DP$3)</f>
        <v>-1.8978236000531327E-3</v>
      </c>
      <c r="DQ226" s="15">
        <f ca="1">_xll.DBRW($B$3,$R$37,$R$38,$R$40,$R$41,$R$42,$Q226,DQ$2,DQ$4,DQ$3)</f>
        <v>13.701121675828258</v>
      </c>
      <c r="DR226" s="15">
        <f ca="1">_xll.DBRW($B$3,$R$37,$R$38,$R$40,$R$41,$R$42,$Q226,DR$2,DR$4,DR$3)</f>
        <v>4.2751901184816523</v>
      </c>
      <c r="DS226" s="15">
        <f ca="1">_xll.DBRW($B$3,$R$37,$R$38,$R$40,$R$41,$R$42,$Q226,DS$2,DS$4,DS$3)</f>
        <v>2951112</v>
      </c>
      <c r="DT226" s="15">
        <f ca="1">_xll.DBRW($B$3,$R$37,$R$38,$R$40,$R$41,$R$42,$Q226,DT$2,DT$4,DT$3)</f>
        <v>215392</v>
      </c>
      <c r="DU226" s="15">
        <f ca="1">_xll.DBRW($B$3,$R$37,$R$38,$R$40,$R$41,$R$42,$Q226,DU$2,DU$4,DU$3)</f>
        <v>-2.4730987148187389E-2</v>
      </c>
      <c r="DV226" s="15">
        <f ca="1">_xll.DBRW($B$3,$R$37,$R$38,$R$40,$R$41,$R$42,$Q226,DV$2,DV$4,DV$3)</f>
        <v>0.92084835630965001</v>
      </c>
      <c r="DW226" s="15">
        <f ca="1">_xll.DBRW($B$3,$R$37,$R$38,$R$40,$R$41,$R$42,$Q226,DW$2,DW$4,DW$3)</f>
        <v>4.0135397667020145</v>
      </c>
      <c r="DX226" s="15">
        <f ca="1">_xll.DBRW($B$3,$R$37,$R$38,$R$40,$R$41,$R$42,$Q226,DX$2,DX$4,DX$3)</f>
        <v>217090</v>
      </c>
      <c r="DY226" s="15">
        <f ca="1">_xll.DBRW($B$3,$R$37,$R$38,$R$40,$R$41,$R$42,$Q226,DY$2,DY$4,DY$3)</f>
        <v>235750</v>
      </c>
      <c r="DZ226" s="15">
        <f ca="1">DP226-DU226</f>
        <v>2.2833163548134257E-2</v>
      </c>
      <c r="EA226" s="15">
        <f ca="1">DQ226-DV226</f>
        <v>12.780273319518608</v>
      </c>
      <c r="EB226" s="15">
        <f ca="1">DR226-DW226</f>
        <v>0.2616503517796378</v>
      </c>
      <c r="EC226" s="15">
        <f ca="1">IF(AND(DS226&lt;&gt;0,DX226&lt;&gt;0),-1*DZ226*DS226,0)</f>
        <v>-67383.222944861584</v>
      </c>
      <c r="ED226" s="15">
        <f ca="1">IF(AND(DS226&lt;&gt;0,DX226&lt;&gt;0,DT226&lt;&gt;0,DY226&lt;&gt;0),EA226/DV226*$AB226,)</f>
        <v>77730.875542579903</v>
      </c>
      <c r="EE226" s="15">
        <f ca="1">IF(AND(DT226&lt;&gt;0,DY226&lt;&gt;0),EB226*DL226*DT226,)</f>
        <v>-342.77364704172493</v>
      </c>
      <c r="EF226" s="15">
        <f ca="1">IF(AND(DS226&lt;&gt;0,DX226&lt;&gt;0,DT226&lt;&gt;0,DY226&lt;&gt;0),$AL226-EC226-ED226-EE226-EI226,)</f>
        <v>-9629.197436784596</v>
      </c>
      <c r="EG226" s="15">
        <f ca="1">IF(OR(DS226=0,DX226=0,DT226=0,DY226=0),$AL226-EC226-ED226-EE226-EI226,)</f>
        <v>0</v>
      </c>
      <c r="EH226" s="15">
        <f ca="1">SUM(EC226:EG226)</f>
        <v>375.68151389199738</v>
      </c>
      <c r="EI226" s="15">
        <f ca="1">IF($V226&lt;&gt;0,IF($V226&gt;0,$W226/$V226,-$W226/$V226))*$AG226</f>
        <v>-143.84151389200079</v>
      </c>
      <c r="EJ226" s="15">
        <f ca="1">SUM(EH226:EI226)</f>
        <v>231.83999999999659</v>
      </c>
      <c r="EK226" s="16">
        <f ca="1">_xll.DBRW($B$3,$R$37,$R$38,$R$40,$R$41,$R$42,$Q226,EK$2,EK$4,EK$3)</f>
        <v>0.18516177182452906</v>
      </c>
      <c r="EL226" s="16">
        <f ca="1">_xll.DBRW($B$3,$R$37,$R$38,$R$40,$R$41,$R$42,$Q226,EL$2,EL$4,EL$3)</f>
        <v>0.19624761147843145</v>
      </c>
      <c r="EM226" s="17">
        <f ca="1">-(EK226-EL226)*100</f>
        <v>1.1085839653902392</v>
      </c>
      <c r="EN226" s="14">
        <f ca="1">$AC226-$AH226-FH226</f>
        <v>10208.303987118818</v>
      </c>
      <c r="EO226" s="15">
        <f ca="1">_xll.DBRW($B$3,$R$37,$R$38,$R$40,$R$41,$R$42,$Q226,EO$2,EO$4,EO$3)</f>
        <v>0.79160177722478098</v>
      </c>
      <c r="EP226" s="15">
        <f ca="1">_xll.DBRW($B$3,$R$37,$R$38,$R$40,$R$41,$R$42,$Q226,EP$2,EP$4,EP$3)</f>
        <v>1</v>
      </c>
      <c r="EQ226" s="15">
        <f ca="1">_xll.DBRW($B$3,$R$37,$R$38,$R$40,$R$41,$R$42,$Q226,EQ$2,EQ$4,EQ$3)</f>
        <v>4.2751901184816523</v>
      </c>
      <c r="ER226" s="15">
        <f ca="1">_xll.DBRW($B$3,$R$37,$R$38,$R$40,$R$41,$R$42,$Q226,ER$2,ER$4,ER$3)</f>
        <v>215392</v>
      </c>
      <c r="ES226" s="15">
        <f ca="1">_xll.DBRW($B$3,$R$37,$R$38,$R$40,$R$41,$R$42,$Q226,ES$2,ES$4,ES$3)</f>
        <v>215392</v>
      </c>
      <c r="ET226" s="15">
        <f ca="1">_xll.DBRW($B$3,$R$37,$R$38,$R$40,$R$41,$R$42,$Q226,ET$2,ET$4,ET$3)</f>
        <v>0.78764759278897145</v>
      </c>
      <c r="EU226" s="15">
        <f ca="1">_xll.DBRW($B$3,$R$37,$R$38,$R$40,$R$41,$R$42,$Q226,EU$2,EU$4,EU$3)</f>
        <v>1</v>
      </c>
      <c r="EV226" s="15">
        <f ca="1">_xll.DBRW($B$3,$R$37,$R$38,$R$40,$R$41,$R$42,$Q226,EV$2,EV$4,EV$3)</f>
        <v>4.0135397667020145</v>
      </c>
      <c r="EW226" s="15">
        <f ca="1">_xll.DBRW($B$3,$R$37,$R$38,$R$40,$R$41,$R$42,$Q226,EW$2,EW$4,EW$3)</f>
        <v>235750</v>
      </c>
      <c r="EX226" s="15">
        <f ca="1">_xll.DBRW($B$3,$R$37,$R$38,$R$40,$R$41,$R$42,$Q226,EX$2,EX$4,EX$3)</f>
        <v>235750</v>
      </c>
      <c r="EY226" s="15">
        <f ca="1">EO226-ET226</f>
        <v>3.9541844358095268E-3</v>
      </c>
      <c r="EZ226" s="15">
        <f ca="1">EP226-EU226</f>
        <v>0</v>
      </c>
      <c r="FA226" s="15">
        <f ca="1">EQ226-EV226</f>
        <v>0.2616503517796378</v>
      </c>
      <c r="FB226" s="15">
        <f ca="1">IF(AND(ER226&lt;&gt;0,EW226&lt;&gt;0),-1*EY226*ER226,0)</f>
        <v>-851.69969399788556</v>
      </c>
      <c r="FC226" s="15">
        <f ca="1">IF(AND(ER226&lt;&gt;0,EW226&lt;&gt;0,ES226&lt;&gt;0,EX226&lt;&gt;0),EZ226/EU226*$AC226,)</f>
        <v>0</v>
      </c>
      <c r="FD226" s="15">
        <f ca="1">IF(AND(ES226&lt;&gt;0,EX226&lt;&gt;0),FA226*EK226*ES226,)</f>
        <v>10435.234663767988</v>
      </c>
      <c r="FE226" s="15">
        <f ca="1">IF(AND(ER226&lt;&gt;0,EW226&lt;&gt;0,ES226&lt;&gt;0,EX226&lt;&gt;0),$AM226-FB226-FC226-FD226-FH226,)</f>
        <v>624.76901734871535</v>
      </c>
      <c r="FF226" s="15">
        <f ca="1">IF(OR(ER226=0,EW226=0,ES226=0,EX226=0),$AM226-FB226-FC226-FD226-FH226,)</f>
        <v>0</v>
      </c>
      <c r="FG226" s="15">
        <f ca="1">SUM(FB226:FF226)</f>
        <v>10208.303987118818</v>
      </c>
      <c r="FH226" s="15">
        <f ca="1">IF($V226&lt;&gt;0,IF($V226&gt;0,$W226/$V226,-$W226/$V226))*$AH226</f>
        <v>4974.9260128811056</v>
      </c>
      <c r="FI226" s="15">
        <f ca="1">SUM(FG226:FH226)</f>
        <v>15183.229999999923</v>
      </c>
      <c r="FJ226" s="20"/>
      <c r="FK226" s="85">
        <f ca="1">BL226+CK226+DJ226+EI226+FH226</f>
        <v>19304.605534903418</v>
      </c>
      <c r="FL226" s="21"/>
      <c r="FM226" s="22"/>
      <c r="FN226" s="104">
        <f ca="1">_xll.DBRW($B$3,$R$37,$R$38,$R$40,$R$41,$R$42,$Q226,FN$2,FN$4,FN$3)</f>
        <v>257554.96999999994</v>
      </c>
      <c r="FO226" s="105">
        <f ca="1">IF(U226&lt;&gt;0,FN226/U226,0)</f>
        <v>0.27969514848778299</v>
      </c>
      <c r="FP226" s="104">
        <f ca="1">_xll.DBRW($B$3,$R$37,$R$38,$R$40,$R$41,$R$42,$Q226,FP$2,FP$4,FP$3)</f>
        <v>225652.22937519997</v>
      </c>
      <c r="FQ226" s="105">
        <f ca="1">IF(V226&lt;&gt;0,FP226/V226,0)</f>
        <v>0.2384846092285709</v>
      </c>
      <c r="FR226" s="86">
        <f ca="1">FN226-FP226</f>
        <v>31902.740624799975</v>
      </c>
      <c r="FS226" s="103">
        <f ca="1">(FO226-FQ226)*100</f>
        <v>4.1210539259212089</v>
      </c>
      <c r="FT226" s="23"/>
      <c r="FV226" s="37"/>
      <c r="FW226" s="37"/>
      <c r="FX226" s="37"/>
      <c r="FY226" s="37"/>
      <c r="FZ226" s="37"/>
      <c r="GA226" s="37"/>
      <c r="GB226" s="37"/>
      <c r="GC226" s="37"/>
      <c r="GD226" s="37"/>
      <c r="GE226" s="37"/>
      <c r="GF226" s="37"/>
      <c r="GG226" s="37"/>
      <c r="GH226" s="37"/>
    </row>
    <row r="227" spans="1:190" ht="15" hidden="1" customHeight="1" x14ac:dyDescent="0.25">
      <c r="A227">
        <f ca="1">IF(ROW()=ROW($A$60),0,1)</f>
        <v>1</v>
      </c>
      <c r="D227" s="30"/>
      <c r="E227" s="30"/>
      <c r="F227" s="30">
        <f ca="1">IF(A227&lt;&gt;0,IF((AO227+BN227+CM227+DL227+EK227)&lt;&gt;0,ROUND((1-(AO227+BN227+CM227+DL227+EK227))-FO227,5),"VERIF. ELIGIBILITE PMM"),"CHECK "&amp;D212)</f>
        <v>0</v>
      </c>
      <c r="G227" s="30"/>
      <c r="H227" s="30"/>
      <c r="I227" s="30"/>
      <c r="J227" s="30">
        <f ca="1">IF(A227&lt;&gt;0,IF((AP227+BO227+CN227+DM227+EL227)&lt;&gt;0,ROUND((1-(AP227+BO227+CN227+DM227+EL227))-FQ227,5),"VERIF. ELIGIBILITE PMM"),"CHECK "&amp;D213)</f>
        <v>0</v>
      </c>
      <c r="K227" s="30">
        <f ca="1">IF(A227&lt;&gt;0,ROUND(W227+AR227+BQ227+CP227+DO227+EN227+FK227-FR227,5),"CHECK ")</f>
        <v>0</v>
      </c>
      <c r="L227" s="4"/>
      <c r="M227" s="9"/>
      <c r="N227" s="10"/>
      <c r="O227" s="9"/>
      <c r="P227" s="11"/>
      <c r="Q227" s="130" t="s">
        <v>188</v>
      </c>
      <c r="R227" s="130"/>
      <c r="S227" s="12"/>
      <c r="T227" s="13"/>
      <c r="U227" s="84">
        <f ca="1">_xll.DBRW($B$3,$R$37,$R$38,$R$40,$R$41,$R$42,$Q227,U$2,U$4,U$3)</f>
        <v>659786.29999999993</v>
      </c>
      <c r="V227" s="84">
        <f ca="1">_xll.DBRW($B$3,$R$37,$R$38,$R$40,$R$41,$R$42,$Q227,V$2,V$4,V$3)</f>
        <v>682882</v>
      </c>
      <c r="W227" s="85">
        <f ca="1">U227-V227</f>
        <v>-23095.70000000007</v>
      </c>
      <c r="X227" s="106">
        <f ca="1">IF(V227&lt;&gt;0,W227/V227,0)</f>
        <v>-3.3820923673489815E-2</v>
      </c>
      <c r="Y227" s="15">
        <f ca="1">_xll.DBRW($B$3,$R$37,$R$38,$R$40,$R$41,$R$42,$Q227,Y$2,Y$4,Y$3)</f>
        <v>-234439.4</v>
      </c>
      <c r="Z227" s="15">
        <f ca="1">_xll.DBRW($B$3,$R$37,$R$38,$R$40,$R$41,$R$42,$Q227,Z$2,Z$4,Z$3)</f>
        <v>-60565.54</v>
      </c>
      <c r="AA227" s="15">
        <f ca="1">_xll.DBRW($B$3,$R$37,$R$38,$R$40,$R$41,$R$42,$Q227,AA$2,AA$4,AA$3)</f>
        <v>-75153.289999999994</v>
      </c>
      <c r="AB227" s="15">
        <f ca="1">_xll.DBRW($B$3,$R$37,$R$38,$R$40,$R$41,$R$42,$Q227,AB$2,AB$4,AB$3)</f>
        <v>-95747.94</v>
      </c>
      <c r="AC227" s="15">
        <f ca="1">_xll.DBRW($B$3,$R$37,$R$38,$R$40,$R$41,$R$42,$Q227,AC$2,AC$4,AC$3)</f>
        <v>-132443.08000000002</v>
      </c>
      <c r="AD227" s="15">
        <f ca="1">_xll.DBRW($B$3,$R$37,$R$38,$R$40,$R$41,$R$42,$Q227,AD$2,AD$4,AD$3)</f>
        <v>-254199</v>
      </c>
      <c r="AE227" s="15">
        <f ca="1">_xll.DBRW($B$3,$R$37,$R$38,$R$40,$R$41,$R$42,$Q227,AE$2,AE$4,AE$3)</f>
        <v>-84314.526000000013</v>
      </c>
      <c r="AF227" s="15">
        <f ca="1">_xll.DBRW($B$3,$R$37,$R$38,$R$40,$R$41,$R$42,$Q227,AF$2,AF$4,AF$3)</f>
        <v>-80317.972152799994</v>
      </c>
      <c r="AG227" s="15">
        <f ca="1">_xll.DBRW($B$3,$R$37,$R$38,$R$40,$R$41,$R$42,$Q227,AG$2,AG$4,AG$3)</f>
        <v>-61904.08</v>
      </c>
      <c r="AH227" s="15">
        <f ca="1">_xll.DBRW($B$3,$R$37,$R$38,$R$40,$R$41,$R$42,$Q227,AH$2,AH$4,AH$3)</f>
        <v>-139767.62999999998</v>
      </c>
      <c r="AI227" s="15">
        <f ca="1">Y227-AD227</f>
        <v>19759.600000000006</v>
      </c>
      <c r="AJ227" s="15">
        <f ca="1">Z227-AE227</f>
        <v>23748.986000000012</v>
      </c>
      <c r="AK227" s="15">
        <f ca="1">AA227-AF227</f>
        <v>5164.6821528</v>
      </c>
      <c r="AL227" s="15">
        <f ca="1">AB227-AG227</f>
        <v>-33843.86</v>
      </c>
      <c r="AM227" s="15">
        <f ca="1">AC227-AH227</f>
        <v>7324.5499999999593</v>
      </c>
      <c r="AN227" s="20"/>
      <c r="AO227" s="16">
        <f ca="1">_xll.DBRW($B$3,$R$37,$R$38,$R$40,$R$41,$R$42,$Q227,AO$2,AO$4,AO$3)</f>
        <v>0.35532626245801108</v>
      </c>
      <c r="AP227" s="16">
        <f ca="1">_xll.DBRW($B$3,$R$37,$R$38,$R$40,$R$41,$R$42,$Q227,AP$2,AP$4,AP$3)</f>
        <v>0.37224439947165106</v>
      </c>
      <c r="AQ227" s="17">
        <f ca="1">-(AO227-AP227)*100</f>
        <v>1.6918137013639978</v>
      </c>
      <c r="AR227" s="14">
        <f ca="1">$Y227-$AD227-BL227</f>
        <v>11162.355023122569</v>
      </c>
      <c r="AS227" s="18">
        <f ca="1">_xll.DBRW($B$3,$R$37,$R$38,$R$40,$R$41,$R$42,$Q227,AS$2,AS$4,AS$3)</f>
        <v>19.986053034274928</v>
      </c>
      <c r="AT227" s="19">
        <f ca="1">_xll.DBRW($B$3,$R$37,$R$38,$R$40,$R$41,$R$42,$Q227,AT$2,AT$4,AT$3)</f>
        <v>4.0528172420464907E-2</v>
      </c>
      <c r="AU227" s="18">
        <f ca="1">_xll.DBRW($B$3,$R$37,$R$38,$R$40,$R$41,$R$42,$Q227,AU$2,AU$4,AU$3)</f>
        <v>2.2795900245999059</v>
      </c>
      <c r="AV227" s="15">
        <f ca="1">_xll.DBRW($B$3,$R$37,$R$38,$R$40,$R$41,$R$42,$Q227,AV$2,AV$4,AV$3)</f>
        <v>11730.15</v>
      </c>
      <c r="AW227" s="15">
        <f ca="1">_xll.DBRW($B$3,$R$37,$R$38,$R$40,$R$41,$R$42,$Q227,AW$2,AW$4,AW$3)</f>
        <v>289432</v>
      </c>
      <c r="AX227" s="18">
        <f ca="1">_xll.DBRW($B$3,$R$37,$R$38,$R$40,$R$41,$R$42,$Q227,AX$2,AX$4,AX$3)</f>
        <v>20.528325401936499</v>
      </c>
      <c r="AY227" s="19">
        <f ca="1">_xll.DBRW($B$3,$R$37,$R$38,$R$40,$R$41,$R$42,$Q227,AY$2,AY$4,AY$3)</f>
        <v>3.7293222244307915E-2</v>
      </c>
      <c r="AZ227" s="18">
        <f ca="1">_xll.DBRW($B$3,$R$37,$R$38,$R$40,$R$41,$R$42,$Q227,AZ$2,AZ$4,AZ$3)</f>
        <v>2.0566257077460546</v>
      </c>
      <c r="BA227" s="15">
        <f ca="1">_xll.DBRW($B$3,$R$37,$R$38,$R$40,$R$41,$R$42,$Q227,BA$2,BA$4,BA$3)</f>
        <v>12382.841514</v>
      </c>
      <c r="BB227" s="15">
        <f ca="1">_xll.DBRW($B$3,$R$37,$R$38,$R$40,$R$41,$R$42,$Q227,BB$2,BB$4,BB$3)</f>
        <v>332040</v>
      </c>
      <c r="BC227" s="18">
        <f ca="1">AS227-AX227</f>
        <v>-0.54227236766157105</v>
      </c>
      <c r="BD227" s="18">
        <f ca="1">AT227-AY227</f>
        <v>3.2349501761569921E-3</v>
      </c>
      <c r="BE227" s="18">
        <f ca="1">AU227-AZ227</f>
        <v>0.22296431685385132</v>
      </c>
      <c r="BF227" s="15">
        <f ca="1">IF(AND(AV227&lt;&gt;0,BA227&lt;&gt;0),-1*BC227*AV227,0)</f>
        <v>6360.9362135253778</v>
      </c>
      <c r="BG227" s="15">
        <f ca="1">IF(AND(AV227&lt;&gt;0,BA227&lt;&gt;0,AW227&lt;&gt;0,BB227&lt;&gt;0),BD227/AY227*$Y227,)</f>
        <v>-20336.128998450768</v>
      </c>
      <c r="BH227" s="15">
        <f ca="1">IF(AND(AW227&lt;&gt;0,BB227&lt;&gt;0),BE227*AO227*AW227,)</f>
        <v>22930.272593117294</v>
      </c>
      <c r="BI227" s="15">
        <f ca="1">IF(AND(AV227&lt;&gt;0,BA227&lt;&gt;0,AW227&lt;&gt;0,BB227&lt;&gt;0),$AI227-BF227-BG227-BH227-BL227,)</f>
        <v>2207.2752149306671</v>
      </c>
      <c r="BJ227" s="15">
        <f ca="1">IF(OR(AV227=0,BA227=0,AW227=0,BB227=0),$AI227-BF227-BG227-BH227-BL227,)</f>
        <v>0</v>
      </c>
      <c r="BK227" s="15">
        <f ca="1">SUM(BF227:BJ227)</f>
        <v>11162.355023122571</v>
      </c>
      <c r="BL227" s="15">
        <f ca="1">IF($V227&lt;&gt;0,IF($V227&gt;0,$W227/$V227,-$W227/$V227))*$AD227</f>
        <v>8597.2449768774368</v>
      </c>
      <c r="BM227" s="15">
        <f ca="1">SUM(BK227:BL227)</f>
        <v>19759.600000000006</v>
      </c>
      <c r="BN227" s="16">
        <f ca="1">_xll.DBRW($B$3,$R$37,$R$38,$R$40,$R$41,$R$42,$Q227,BN$2,BN$4,BN$3)</f>
        <v>9.1795692029373779E-2</v>
      </c>
      <c r="BO227" s="16">
        <f ca="1">_xll.DBRW($B$3,$R$37,$R$38,$R$40,$R$41,$R$42,$Q227,BO$2,BO$4,BO$3)</f>
        <v>0.12346866076423159</v>
      </c>
      <c r="BP227" s="17">
        <f ca="1">-(BN227-BO227)*100</f>
        <v>3.1672968734857809</v>
      </c>
      <c r="BQ227" s="14">
        <f ca="1">$Z227-$AE227-CK227</f>
        <v>20897.390851587537</v>
      </c>
      <c r="BR227" s="15">
        <f ca="1">_xll.DBRW($B$3,$R$37,$R$38,$R$40,$R$41,$R$42,$Q227,BR$2,BR$4,BR$3)</f>
        <v>0.20925654385140555</v>
      </c>
      <c r="BS227" s="15">
        <f ca="1">_xll.DBRW($B$3,$R$37,$R$38,$R$40,$R$41,$R$42,$Q227,BS$2,BS$4,BS$3)</f>
        <v>1</v>
      </c>
      <c r="BT227" s="15">
        <f ca="1">_xll.DBRW($B$3,$R$37,$R$38,$R$40,$R$41,$R$42,$Q227,BT$2,BT$4,BT$3)</f>
        <v>2.2795900245999059</v>
      </c>
      <c r="BU227" s="15">
        <f ca="1">_xll.DBRW($B$3,$R$37,$R$38,$R$40,$R$41,$R$42,$Q227,BU$2,BU$4,BU$3)</f>
        <v>289432</v>
      </c>
      <c r="BV227" s="15">
        <f ca="1">_xll.DBRW($B$3,$R$37,$R$38,$R$40,$R$41,$R$42,$Q227,BV$2,BV$4,BV$3)</f>
        <v>289432</v>
      </c>
      <c r="BW227" s="15">
        <f ca="1">_xll.DBRW($B$3,$R$37,$R$38,$R$40,$R$41,$R$42,$Q227,BW$2,BW$4,BW$3)</f>
        <v>0.25392882182869531</v>
      </c>
      <c r="BX227" s="15">
        <f ca="1">_xll.DBRW($B$3,$R$37,$R$38,$R$40,$R$41,$R$42,$Q227,BX$2,BX$4,BX$3)</f>
        <v>1</v>
      </c>
      <c r="BY227" s="15">
        <f ca="1">_xll.DBRW($B$3,$R$37,$R$38,$R$40,$R$41,$R$42,$Q227,BY$2,BY$4,BY$3)</f>
        <v>2.0566257077460546</v>
      </c>
      <c r="BZ227" s="15">
        <f ca="1">_xll.DBRW($B$3,$R$37,$R$38,$R$40,$R$41,$R$42,$Q227,BZ$2,BZ$4,BZ$3)</f>
        <v>332040</v>
      </c>
      <c r="CA227" s="15">
        <f ca="1">_xll.DBRW($B$3,$R$37,$R$38,$R$40,$R$41,$R$42,$Q227,CA$2,CA$4,CA$3)</f>
        <v>332040</v>
      </c>
      <c r="CB227" s="15">
        <f ca="1">BR227-BW227</f>
        <v>-4.4672277977289759E-2</v>
      </c>
      <c r="CC227" s="15">
        <f ca="1">BS227-BX227</f>
        <v>0</v>
      </c>
      <c r="CD227" s="15">
        <f ca="1">BT227-BY227</f>
        <v>0.22296431685385132</v>
      </c>
      <c r="CE227" s="15">
        <f ca="1">IF(AND(BU227&lt;&gt;0,BZ227&lt;&gt;0),-1*CB227*BU227,0)</f>
        <v>12929.58675952293</v>
      </c>
      <c r="CF227" s="15">
        <f ca="1">IF(AND(BU227&lt;&gt;0,BZ227&lt;&gt;0,BV227&lt;&gt;0,CA227&lt;&gt;0),CC227/BX227*$Z227,)</f>
        <v>0</v>
      </c>
      <c r="CG227" s="15">
        <f ca="1">IF(AND(BV227&lt;&gt;0,CA227&lt;&gt;0),CD227*BN227*BV227,)</f>
        <v>5923.8521423845541</v>
      </c>
      <c r="CH227" s="15">
        <f ca="1">IF(AND(BU227&lt;&gt;0,BZ227&lt;&gt;0,BV227&lt;&gt;0,CA227&lt;&gt;0),$AJ227-CE227-CF227-CG227-CK227,)</f>
        <v>2043.9519496800544</v>
      </c>
      <c r="CI227" s="15">
        <f ca="1">IF(OR(BU227=0,BZ227=0,BV227=0,CA227=0),$AJ227-CE227-CF227-CG227-CK227,)</f>
        <v>0</v>
      </c>
      <c r="CJ227" s="15">
        <f ca="1">SUM(CE227:CI227)</f>
        <v>20897.390851587537</v>
      </c>
      <c r="CK227" s="15">
        <f ca="1">IF($V227&lt;&gt;0,IF($V227&gt;0,$W227/$V227,-$W227/$V227))*$AE227</f>
        <v>2851.595148412473</v>
      </c>
      <c r="CL227" s="15">
        <f ca="1">SUM(CJ227:CK227)</f>
        <v>23748.986000000012</v>
      </c>
      <c r="CM227" s="16">
        <f ca="1">_xll.DBRW($B$3,$R$37,$R$38,$R$40,$R$41,$R$42,$Q227,CM$2,CM$4,CM$3)</f>
        <v>0.11390550243313631</v>
      </c>
      <c r="CN227" s="16">
        <f ca="1">_xll.DBRW($B$3,$R$37,$R$38,$R$40,$R$41,$R$42,$Q227,CN$2,CN$4,CN$3)</f>
        <v>0.11761617988583681</v>
      </c>
      <c r="CO227" s="17">
        <f ca="1">-(CM227-CN227)*100</f>
        <v>0.37106774527004976</v>
      </c>
      <c r="CP227" s="14">
        <f ca="1">$AA227-$AF227-DJ227</f>
        <v>2448.2541470106712</v>
      </c>
      <c r="CQ227" s="15">
        <f ca="1">_xll.DBRW($B$3,$R$37,$R$38,$R$40,$R$41,$R$42,$Q227,CQ$2,CQ$4,CQ$3)</f>
        <v>1.1112024710050212</v>
      </c>
      <c r="CR227" s="15">
        <f ca="1">_xll.DBRW($B$3,$R$37,$R$38,$R$40,$R$41,$R$42,$Q227,CR$2,CR$4,CR$3)</f>
        <v>0.23367284889024018</v>
      </c>
      <c r="CS227" s="15">
        <f ca="1">_xll.DBRW($B$3,$R$37,$R$38,$R$40,$R$41,$R$42,$Q227,CS$2,CS$4,CS$3)</f>
        <v>2.2795900245999059</v>
      </c>
      <c r="CT227" s="15">
        <f ca="1">_xll.DBRW($B$3,$R$37,$R$38,$R$40,$R$41,$R$42,$Q227,CT$2,CT$4,CT$3)</f>
        <v>67632.399999999994</v>
      </c>
      <c r="CU227" s="15">
        <f ca="1">_xll.DBRW($B$3,$R$37,$R$38,$R$40,$R$41,$R$42,$Q227,CU$2,CU$4,CU$3)</f>
        <v>289432</v>
      </c>
      <c r="CV227" s="15">
        <f ca="1">_xll.DBRW($B$3,$R$37,$R$38,$R$40,$R$41,$R$42,$Q227,CV$2,CV$4,CV$3)</f>
        <v>1.0282383258628416</v>
      </c>
      <c r="CW227" s="15">
        <f ca="1">_xll.DBRW($B$3,$R$37,$R$38,$R$40,$R$41,$R$42,$Q227,CW$2,CW$4,CW$3)</f>
        <v>0.23524940970967351</v>
      </c>
      <c r="CX227" s="15">
        <f ca="1">_xll.DBRW($B$3,$R$37,$R$38,$R$40,$R$41,$R$42,$Q227,CX$2,CX$4,CX$3)</f>
        <v>2.0566257077460546</v>
      </c>
      <c r="CY227" s="15">
        <f ca="1">_xll.DBRW($B$3,$R$37,$R$38,$R$40,$R$41,$R$42,$Q227,CY$2,CY$4,CY$3)</f>
        <v>78112.213999999993</v>
      </c>
      <c r="CZ227" s="15">
        <f ca="1">_xll.DBRW($B$3,$R$37,$R$38,$R$40,$R$41,$R$42,$Q227,CZ$2,CZ$4,CZ$3)</f>
        <v>332040</v>
      </c>
      <c r="DA227" s="15">
        <f ca="1">CQ227-CV227</f>
        <v>8.2964145142179646E-2</v>
      </c>
      <c r="DB227" s="15">
        <f ca="1">CR227-CW227</f>
        <v>-1.5765608194333314E-3</v>
      </c>
      <c r="DC227" s="15">
        <f ca="1">CS227-CX227</f>
        <v>0.22296431685385132</v>
      </c>
      <c r="DD227" s="15">
        <f ca="1">IF(AND(CT227&lt;&gt;0,CY227&lt;&gt;0),-1*DA227*CT227,0)</f>
        <v>-5611.0642499139503</v>
      </c>
      <c r="DE227" s="15">
        <f ca="1">IF(AND(CT227&lt;&gt;0,CY227&lt;&gt;0,CU227&lt;&gt;0,CZ227&lt;&gt;0),DB227/CW227*$AA227,)</f>
        <v>503.65156117387994</v>
      </c>
      <c r="DF227" s="15">
        <f ca="1">IF(AND(CU227&lt;&gt;0,CZ227&lt;&gt;0),DC227*CM227*CU227,)</f>
        <v>7350.664717490301</v>
      </c>
      <c r="DG227" s="15">
        <f ca="1">IF(AND(CT227&lt;&gt;0,CY227&lt;&gt;0,CU227&lt;&gt;0,CZ227&lt;&gt;0),$AK227-DD227-DE227-DF227-DJ227,)</f>
        <v>205.00211826044097</v>
      </c>
      <c r="DH227" s="15">
        <f ca="1">IF(OR(CT227=0,CY227=0,CU227=0,CZ227=0),$AK227-DD227-DE227-DF227-DJ227,)</f>
        <v>0</v>
      </c>
      <c r="DI227" s="15">
        <f ca="1">SUM(DD227:DH227)</f>
        <v>2448.2541470106712</v>
      </c>
      <c r="DJ227" s="15">
        <f ca="1">IF($V227&lt;&gt;0,IF($V227&gt;0,$W227/$V227,-$W227/$V227))*$AF227</f>
        <v>2716.4280057893288</v>
      </c>
      <c r="DK227" s="15">
        <f ca="1">SUM(DI227:DJ227)</f>
        <v>5164.6821528</v>
      </c>
      <c r="DL227" s="16">
        <f ca="1">_xll.DBRW($B$3,$R$37,$R$38,$R$40,$R$41,$R$42,$Q227,DL$2,DL$4,DL$3)</f>
        <v>0.1451196243389716</v>
      </c>
      <c r="DM227" s="16">
        <f ca="1">_xll.DBRW($B$3,$R$37,$R$38,$R$40,$R$41,$R$42,$Q227,DM$2,DM$4,DM$3)</f>
        <v>9.0651210604467541E-2</v>
      </c>
      <c r="DN227" s="17">
        <f ca="1">-(DL227-DM227)*100</f>
        <v>-5.4468413734504058</v>
      </c>
      <c r="DO227" s="14">
        <f ca="1">$AB227-$AG227-EI227</f>
        <v>-35937.513164757605</v>
      </c>
      <c r="DP227" s="15">
        <f ca="1">_xll.DBRW($B$3,$R$37,$R$38,$R$40,$R$41,$R$42,$Q227,DP$2,DP$4,DP$3)</f>
        <v>0.51640638146398288</v>
      </c>
      <c r="DQ227" s="15">
        <f ca="1">_xll.DBRW($B$3,$R$37,$R$38,$R$40,$R$41,$R$42,$Q227,DQ$2,DQ$4,DQ$3)</f>
        <v>0.64060642914397858</v>
      </c>
      <c r="DR227" s="15">
        <f ca="1">_xll.DBRW($B$3,$R$37,$R$38,$R$40,$R$41,$R$42,$Q227,DR$2,DR$4,DR$3)</f>
        <v>2.2795900245999059</v>
      </c>
      <c r="DS227" s="15">
        <f ca="1">_xll.DBRW($B$3,$R$37,$R$38,$R$40,$R$41,$R$42,$Q227,DS$2,DS$4,DS$3)</f>
        <v>185412</v>
      </c>
      <c r="DT227" s="15">
        <f ca="1">_xll.DBRW($B$3,$R$37,$R$38,$R$40,$R$41,$R$42,$Q227,DT$2,DT$4,DT$3)</f>
        <v>289432</v>
      </c>
      <c r="DU227" s="15">
        <f ca="1">_xll.DBRW($B$3,$R$37,$R$38,$R$40,$R$41,$R$42,$Q227,DU$2,DU$4,DU$3)</f>
        <v>0.2946129830573006</v>
      </c>
      <c r="DV227" s="15">
        <f ca="1">_xll.DBRW($B$3,$R$37,$R$38,$R$40,$R$41,$R$42,$Q227,DV$2,DV$4,DV$3)</f>
        <v>0.63281532345500546</v>
      </c>
      <c r="DW227" s="15">
        <f ca="1">_xll.DBRW($B$3,$R$37,$R$38,$R$40,$R$41,$R$42,$Q227,DW$2,DW$4,DW$3)</f>
        <v>2.0566257077460546</v>
      </c>
      <c r="DX227" s="15">
        <f ca="1">_xll.DBRW($B$3,$R$37,$R$38,$R$40,$R$41,$R$42,$Q227,DX$2,DX$4,DX$3)</f>
        <v>210120</v>
      </c>
      <c r="DY227" s="15">
        <f ca="1">_xll.DBRW($B$3,$R$37,$R$38,$R$40,$R$41,$R$42,$Q227,DY$2,DY$4,DY$3)</f>
        <v>332040</v>
      </c>
      <c r="DZ227" s="15">
        <f ca="1">DP227-DU227</f>
        <v>0.22179339840668227</v>
      </c>
      <c r="EA227" s="15">
        <f ca="1">DQ227-DV227</f>
        <v>7.7911056889731212E-3</v>
      </c>
      <c r="EB227" s="15">
        <f ca="1">DR227-DW227</f>
        <v>0.22296431685385132</v>
      </c>
      <c r="EC227" s="15">
        <f ca="1">IF(AND(DS227&lt;&gt;0,DX227&lt;&gt;0),-1*DZ227*DS227,0)</f>
        <v>-41123.157585379777</v>
      </c>
      <c r="ED227" s="15">
        <f ca="1">IF(AND(DS227&lt;&gt;0,DX227&lt;&gt;0,DT227&lt;&gt;0,DY227&lt;&gt;0),EA227/DV227*$AB227,)</f>
        <v>-1178.8309991745925</v>
      </c>
      <c r="EE227" s="15">
        <f ca="1">IF(AND(DT227&lt;&gt;0,DY227&lt;&gt;0),EB227*DL227*DT227,)</f>
        <v>9365.0059010108325</v>
      </c>
      <c r="EF227" s="15">
        <f ca="1">IF(AND(DS227&lt;&gt;0,DX227&lt;&gt;0,DT227&lt;&gt;0,DY227&lt;&gt;0),$AL227-EC227-ED227-EE227-EI227,)</f>
        <v>-3000.5304812140721</v>
      </c>
      <c r="EG227" s="15">
        <f ca="1">IF(OR(DS227=0,DX227=0,DT227=0,DY227=0),$AL227-EC227-ED227-EE227-EI227,)</f>
        <v>0</v>
      </c>
      <c r="EH227" s="15">
        <f ca="1">SUM(EC227:EG227)</f>
        <v>-35937.513164757613</v>
      </c>
      <c r="EI227" s="15">
        <f ca="1">IF($V227&lt;&gt;0,IF($V227&gt;0,$W227/$V227,-$W227/$V227))*$AG227</f>
        <v>2093.6531647576076</v>
      </c>
      <c r="EJ227" s="15">
        <f ca="1">SUM(EH227:EI227)</f>
        <v>-33843.860000000008</v>
      </c>
      <c r="EK227" s="16">
        <f ca="1">_xll.DBRW($B$3,$R$37,$R$38,$R$40,$R$41,$R$42,$Q227,EK$2,EK$4,EK$3)</f>
        <v>0.20073632932360072</v>
      </c>
      <c r="EL227" s="16">
        <f ca="1">_xll.DBRW($B$3,$R$37,$R$38,$R$40,$R$41,$R$42,$Q227,EL$2,EL$4,EL$3)</f>
        <v>0.20467317926083867</v>
      </c>
      <c r="EM227" s="17">
        <f ca="1">-(EK227-EL227)*100</f>
        <v>0.39368499372379462</v>
      </c>
      <c r="EN227" s="14">
        <f ca="1">$AC227-$AH227-FH227</f>
        <v>2597.4796537453949</v>
      </c>
      <c r="EO227" s="15">
        <f ca="1">_xll.DBRW($B$3,$R$37,$R$38,$R$40,$R$41,$R$42,$Q227,EO$2,EO$4,EO$3)</f>
        <v>0.45759653390088179</v>
      </c>
      <c r="EP227" s="15">
        <f ca="1">_xll.DBRW($B$3,$R$37,$R$38,$R$40,$R$41,$R$42,$Q227,EP$2,EP$4,EP$3)</f>
        <v>1</v>
      </c>
      <c r="EQ227" s="15">
        <f ca="1">_xll.DBRW($B$3,$R$37,$R$38,$R$40,$R$41,$R$42,$Q227,EQ$2,EQ$4,EQ$3)</f>
        <v>2.2795900245999059</v>
      </c>
      <c r="ER227" s="15">
        <f ca="1">_xll.DBRW($B$3,$R$37,$R$38,$R$40,$R$41,$R$42,$Q227,ER$2,ER$4,ER$3)</f>
        <v>289432</v>
      </c>
      <c r="ES227" s="15">
        <f ca="1">_xll.DBRW($B$3,$R$37,$R$38,$R$40,$R$41,$R$42,$Q227,ES$2,ES$4,ES$3)</f>
        <v>289432</v>
      </c>
      <c r="ET227" s="15">
        <f ca="1">_xll.DBRW($B$3,$R$37,$R$38,$R$40,$R$41,$R$42,$Q227,ET$2,ET$4,ET$3)</f>
        <v>0.42093612215395748</v>
      </c>
      <c r="EU227" s="15">
        <f ca="1">_xll.DBRW($B$3,$R$37,$R$38,$R$40,$R$41,$R$42,$Q227,EU$2,EU$4,EU$3)</f>
        <v>1</v>
      </c>
      <c r="EV227" s="15">
        <f ca="1">_xll.DBRW($B$3,$R$37,$R$38,$R$40,$R$41,$R$42,$Q227,EV$2,EV$4,EV$3)</f>
        <v>2.0566257077460546</v>
      </c>
      <c r="EW227" s="15">
        <f ca="1">_xll.DBRW($B$3,$R$37,$R$38,$R$40,$R$41,$R$42,$Q227,EW$2,EW$4,EW$3)</f>
        <v>332040</v>
      </c>
      <c r="EX227" s="15">
        <f ca="1">_xll.DBRW($B$3,$R$37,$R$38,$R$40,$R$41,$R$42,$Q227,EX$2,EX$4,EX$3)</f>
        <v>332040</v>
      </c>
      <c r="EY227" s="15">
        <f ca="1">EO227-ET227</f>
        <v>3.6660411746924304E-2</v>
      </c>
      <c r="EZ227" s="15">
        <f ca="1">EP227-EU227</f>
        <v>0</v>
      </c>
      <c r="FA227" s="15">
        <f ca="1">EQ227-EV227</f>
        <v>0.22296431685385132</v>
      </c>
      <c r="FB227" s="15">
        <f ca="1">IF(AND(ER227&lt;&gt;0,EW227&lt;&gt;0),-1*EY227*ER227,0)</f>
        <v>-10610.696292735794</v>
      </c>
      <c r="FC227" s="15">
        <f ca="1">IF(AND(ER227&lt;&gt;0,EW227&lt;&gt;0,ES227&lt;&gt;0,EX227&lt;&gt;0),EZ227/EU227*$AC227,)</f>
        <v>0</v>
      </c>
      <c r="FD227" s="15">
        <f ca="1">IF(AND(ES227&lt;&gt;0,EX227&lt;&gt;0),FA227*EK227*ES227,)</f>
        <v>12954.119177373945</v>
      </c>
      <c r="FE227" s="15">
        <f ca="1">IF(AND(ER227&lt;&gt;0,EW227&lt;&gt;0,ES227&lt;&gt;0,EX227&lt;&gt;0),$AM227-FB227-FC227-FD227-FH227,)</f>
        <v>254.05676910724651</v>
      </c>
      <c r="FF227" s="15">
        <f ca="1">IF(OR(ER227=0,EW227=0,ES227=0,EX227=0),$AM227-FB227-FC227-FD227-FH227,)</f>
        <v>0</v>
      </c>
      <c r="FG227" s="15">
        <f ca="1">SUM(FB227:FF227)</f>
        <v>2597.4796537453967</v>
      </c>
      <c r="FH227" s="15">
        <f ca="1">IF($V227&lt;&gt;0,IF($V227&gt;0,$W227/$V227,-$W227/$V227))*$AH227</f>
        <v>4727.0703462545644</v>
      </c>
      <c r="FI227" s="15">
        <f ca="1">SUM(FG227:FH227)</f>
        <v>7324.5499999999611</v>
      </c>
      <c r="FJ227" s="20"/>
      <c r="FK227" s="85">
        <f ca="1">BL227+CK227+DJ227+EI227+FH227</f>
        <v>20985.991642091409</v>
      </c>
      <c r="FL227" s="21"/>
      <c r="FM227" s="22"/>
      <c r="FN227" s="104">
        <f ca="1">_xll.DBRW($B$3,$R$37,$R$38,$R$40,$R$41,$R$42,$Q227,FN$2,FN$4,FN$3)</f>
        <v>61437.049999999923</v>
      </c>
      <c r="FO227" s="105">
        <f ca="1">IF(U227&lt;&gt;0,FN227/U227,0)</f>
        <v>9.3116589416906551E-2</v>
      </c>
      <c r="FP227" s="104">
        <f ca="1">_xll.DBRW($B$3,$R$37,$R$38,$R$40,$R$41,$R$42,$Q227,FP$2,FP$4,FP$3)</f>
        <v>62378.791847199973</v>
      </c>
      <c r="FQ227" s="105">
        <f ca="1">IF(V227&lt;&gt;0,FP227/V227,0)</f>
        <v>9.1346370012974382E-2</v>
      </c>
      <c r="FR227" s="86">
        <f ca="1">FN227-FP227</f>
        <v>-941.74184720004996</v>
      </c>
      <c r="FS227" s="103">
        <f ca="1">(FO227-FQ227)*100</f>
        <v>0.17702194039321689</v>
      </c>
      <c r="FT227" s="23"/>
      <c r="FV227" s="37"/>
      <c r="FW227" s="37"/>
      <c r="FX227" s="37"/>
      <c r="FY227" s="37"/>
      <c r="FZ227" s="37"/>
      <c r="GA227" s="37"/>
      <c r="GB227" s="37"/>
      <c r="GC227" s="37"/>
      <c r="GD227" s="37"/>
      <c r="GE227" s="37"/>
      <c r="GF227" s="37"/>
      <c r="GG227" s="37"/>
      <c r="GH227" s="37"/>
    </row>
    <row r="228" spans="1:190" ht="15" hidden="1" customHeight="1" x14ac:dyDescent="0.25">
      <c r="A228">
        <f ca="1">IF(ROW()=ROW($A$60),0,1)</f>
        <v>1</v>
      </c>
      <c r="D228" s="30"/>
      <c r="E228" s="30"/>
      <c r="F228" s="30">
        <f ca="1">IF(A228&lt;&gt;0,IF((AO228+BN228+CM228+DL228+EK228)&lt;&gt;0,ROUND((1-(AO228+BN228+CM228+DL228+EK228))-FO228,5),"VERIF. ELIGIBILITE PMM"),"CHECK "&amp;D213)</f>
        <v>0</v>
      </c>
      <c r="G228" s="30"/>
      <c r="H228" s="30"/>
      <c r="I228" s="30"/>
      <c r="J228" s="30">
        <f ca="1">IF(A228&lt;&gt;0,IF((AP228+BO228+CN228+DM228+EL228)&lt;&gt;0,ROUND((1-(AP228+BO228+CN228+DM228+EL228))-FQ228,5),"VERIF. ELIGIBILITE PMM"),"CHECK "&amp;D214)</f>
        <v>0</v>
      </c>
      <c r="K228" s="30">
        <f ca="1">IF(A228&lt;&gt;0,ROUND(W228+AR228+BQ228+CP228+DO228+EN228+FK228-FR228,5),"CHECK ")</f>
        <v>0</v>
      </c>
      <c r="L228" s="4"/>
      <c r="M228" s="9"/>
      <c r="N228" s="10"/>
      <c r="O228" s="9"/>
      <c r="P228" s="11"/>
      <c r="Q228" s="130" t="s">
        <v>174</v>
      </c>
      <c r="R228" s="130"/>
      <c r="S228" s="12"/>
      <c r="T228" s="13"/>
      <c r="U228" s="84">
        <f ca="1">_xll.DBRW($B$3,$R$37,$R$38,$R$40,$R$41,$R$42,$Q228,U$2,U$4,U$3)</f>
        <v>8401549.1400000025</v>
      </c>
      <c r="V228" s="84">
        <f ca="1">_xll.DBRW($B$3,$R$37,$R$38,$R$40,$R$41,$R$42,$Q228,V$2,V$4,V$3)</f>
        <v>8424470.3657140676</v>
      </c>
      <c r="W228" s="85">
        <f ca="1">U228-V228</f>
        <v>-22921.225714065135</v>
      </c>
      <c r="X228" s="106">
        <f ca="1">IF(V228&lt;&gt;0,W228/V228,0)</f>
        <v>-2.7207913042640642E-3</v>
      </c>
      <c r="Y228" s="15">
        <f ca="1">_xll.DBRW($B$3,$R$37,$R$38,$R$40,$R$41,$R$42,$Q228,Y$2,Y$4,Y$3)</f>
        <v>-3752355.0300000003</v>
      </c>
      <c r="Z228" s="15">
        <f ca="1">_xll.DBRW($B$3,$R$37,$R$38,$R$40,$R$41,$R$42,$Q228,Z$2,Z$4,Z$3)</f>
        <v>-679966.36</v>
      </c>
      <c r="AA228" s="15">
        <f ca="1">_xll.DBRW($B$3,$R$37,$R$38,$R$40,$R$41,$R$42,$Q228,AA$2,AA$4,AA$3)</f>
        <v>-870381.08000000007</v>
      </c>
      <c r="AB228" s="15">
        <f ca="1">_xll.DBRW($B$3,$R$37,$R$38,$R$40,$R$41,$R$42,$Q228,AB$2,AB$4,AB$3)</f>
        <v>-666869.66999999993</v>
      </c>
      <c r="AC228" s="15">
        <f ca="1">_xll.DBRW($B$3,$R$37,$R$38,$R$40,$R$41,$R$42,$Q228,AC$2,AC$4,AC$3)</f>
        <v>-1103238.9899999998</v>
      </c>
      <c r="AD228" s="15">
        <f ca="1">_xll.DBRW($B$3,$R$37,$R$38,$R$40,$R$41,$R$42,$Q228,AD$2,AD$4,AD$3)</f>
        <v>-3891693.6748262271</v>
      </c>
      <c r="AE228" s="15">
        <f ca="1">_xll.DBRW($B$3,$R$37,$R$38,$R$40,$R$41,$R$42,$Q228,AE$2,AE$4,AE$3)</f>
        <v>-897945.6606805725</v>
      </c>
      <c r="AF228" s="15">
        <f ca="1">_xll.DBRW($B$3,$R$37,$R$38,$R$40,$R$41,$R$42,$Q228,AF$2,AF$4,AF$3)</f>
        <v>-983528.77904003486</v>
      </c>
      <c r="AG228" s="15">
        <f ca="1">_xll.DBRW($B$3,$R$37,$R$38,$R$40,$R$41,$R$42,$Q228,AG$2,AG$4,AG$3)</f>
        <v>-771336.80428571429</v>
      </c>
      <c r="AH228" s="15">
        <f ca="1">_xll.DBRW($B$3,$R$37,$R$38,$R$40,$R$41,$R$42,$Q228,AH$2,AH$4,AH$3)</f>
        <v>-1183327.8868203312</v>
      </c>
      <c r="AI228" s="15">
        <f ca="1">Y228-AD228</f>
        <v>139338.64482622687</v>
      </c>
      <c r="AJ228" s="15">
        <f ca="1">Z228-AE228</f>
        <v>217979.30068057252</v>
      </c>
      <c r="AK228" s="15">
        <f ca="1">AA228-AF228</f>
        <v>113147.69904003479</v>
      </c>
      <c r="AL228" s="15">
        <f ca="1">AB228-AG228</f>
        <v>104467.13428571436</v>
      </c>
      <c r="AM228" s="15">
        <f ca="1">AC228-AH228</f>
        <v>80088.896820331458</v>
      </c>
      <c r="AN228" s="20"/>
      <c r="AO228" s="16">
        <f ca="1">_xll.DBRW($B$3,$R$37,$R$38,$R$40,$R$41,$R$42,$Q228,AO$2,AO$4,AO$3)</f>
        <v>0.44662656463376932</v>
      </c>
      <c r="AP228" s="16">
        <f ca="1">_xll.DBRW($B$3,$R$37,$R$38,$R$40,$R$41,$R$42,$Q228,AP$2,AP$4,AP$3)</f>
        <v>0.46195113827744616</v>
      </c>
      <c r="AQ228" s="17">
        <f ca="1">-(AO228-AP228)*100</f>
        <v>1.5324573643676842</v>
      </c>
      <c r="AR228" s="14">
        <f ca="1">$Y228-$AD228-BL228</f>
        <v>128750.15851690021</v>
      </c>
      <c r="AS228" s="18">
        <f ca="1">_xll.DBRW($B$3,$R$37,$R$38,$R$40,$R$41,$R$42,$Q228,AS$2,AS$4,AS$3)</f>
        <v>29.080737523745988</v>
      </c>
      <c r="AT228" s="19">
        <f ca="1">_xll.DBRW($B$3,$R$37,$R$38,$R$40,$R$41,$R$42,$Q228,AT$2,AT$4,AT$3)</f>
        <v>5.2431531007310947E-2</v>
      </c>
      <c r="AU228" s="18">
        <f ca="1">_xll.DBRW($B$3,$R$37,$R$38,$R$40,$R$41,$R$42,$Q228,AU$2,AU$4,AU$3)</f>
        <v>3.4139205142041678</v>
      </c>
      <c r="AV228" s="15">
        <f ca="1">_xll.DBRW($B$3,$R$37,$R$38,$R$40,$R$41,$R$42,$Q228,AV$2,AV$4,AV$3)</f>
        <v>129032.32000000001</v>
      </c>
      <c r="AW228" s="15">
        <f ca="1">_xll.DBRW($B$3,$R$37,$R$38,$R$40,$R$41,$R$42,$Q228,AW$2,AW$4,AW$3)</f>
        <v>2460968</v>
      </c>
      <c r="AX228" s="18">
        <f ca="1">_xll.DBRW($B$3,$R$37,$R$38,$R$40,$R$41,$R$42,$Q228,AX$2,AX$4,AX$3)</f>
        <v>24.474571195995786</v>
      </c>
      <c r="AY228" s="19">
        <f ca="1">_xll.DBRW($B$3,$R$37,$R$38,$R$40,$R$41,$R$42,$Q228,AY$2,AY$4,AY$3)</f>
        <v>5.202179690739904E-2</v>
      </c>
      <c r="AZ228" s="18">
        <f ca="1">_xll.DBRW($B$3,$R$37,$R$38,$R$40,$R$41,$R$42,$Q228,AZ$2,AZ$4,AZ$3)</f>
        <v>2.7561598330537831</v>
      </c>
      <c r="BA228" s="15">
        <f ca="1">_xll.DBRW($B$3,$R$37,$R$38,$R$40,$R$41,$R$42,$Q228,BA$2,BA$4,BA$3)</f>
        <v>159009.67758172349</v>
      </c>
      <c r="BB228" s="15">
        <f ca="1">_xll.DBRW($B$3,$R$37,$R$38,$R$40,$R$41,$R$42,$Q228,BB$2,BB$4,BB$3)</f>
        <v>3056597.1772325998</v>
      </c>
      <c r="BC228" s="18">
        <f ca="1">AS228-AX228</f>
        <v>4.6061663277502021</v>
      </c>
      <c r="BD228" s="18">
        <f ca="1">AT228-AY228</f>
        <v>4.0973409991190701E-4</v>
      </c>
      <c r="BE228" s="18">
        <f ca="1">AU228-AZ228</f>
        <v>0.65776068115038466</v>
      </c>
      <c r="BF228" s="15">
        <f ca="1">IF(AND(AV228&lt;&gt;0,BA228&lt;&gt;0),-1*BC228*AV228,0)</f>
        <v>-594344.32757548895</v>
      </c>
      <c r="BG228" s="15">
        <f ca="1">IF(AND(AV228&lt;&gt;0,BA228&lt;&gt;0,AW228&lt;&gt;0,BB228&lt;&gt;0),BD228/AY228*$Y228,)</f>
        <v>-29554.300354209667</v>
      </c>
      <c r="BH228" s="15">
        <f ca="1">IF(AND(AW228&lt;&gt;0,BB228&lt;&gt;0),BE228*AO228*AW228,)</f>
        <v>722966.92034326179</v>
      </c>
      <c r="BI228" s="15">
        <f ca="1">IF(AND(AV228&lt;&gt;0,BA228&lt;&gt;0,AW228&lt;&gt;0,BB228&lt;&gt;0),$AI228-BF228-BG228-BH228-BL228,)</f>
        <v>29681.866103336972</v>
      </c>
      <c r="BJ228" s="15">
        <f ca="1">IF(OR(AV228=0,BA228=0,AW228=0,BB228=0),$AI228-BF228-BG228-BH228-BL228,)</f>
        <v>0</v>
      </c>
      <c r="BK228" s="15">
        <f ca="1">SUM(BF228:BJ228)</f>
        <v>128750.15851690021</v>
      </c>
      <c r="BL228" s="15">
        <f ca="1">IF($V228&lt;&gt;0,IF($V228&gt;0,$W228/$V228,-$W228/$V228))*$AD228</f>
        <v>10588.486309326659</v>
      </c>
      <c r="BM228" s="15">
        <f ca="1">SUM(BK228:BL228)</f>
        <v>139338.64482622687</v>
      </c>
      <c r="BN228" s="16">
        <f ca="1">_xll.DBRW($B$3,$R$37,$R$38,$R$40,$R$41,$R$42,$Q228,BN$2,BN$4,BN$3)</f>
        <v>8.0933450327947437E-2</v>
      </c>
      <c r="BO228" s="16">
        <f ca="1">_xll.DBRW($B$3,$R$37,$R$38,$R$40,$R$41,$R$42,$Q228,BO$2,BO$4,BO$3)</f>
        <v>0.10658778792018003</v>
      </c>
      <c r="BP228" s="17">
        <f ca="1">-(BN228-BO228)*100</f>
        <v>2.5654337592232594</v>
      </c>
      <c r="BQ228" s="14">
        <f ca="1">$Z228-$AE228-CK228</f>
        <v>215536.17793529117</v>
      </c>
      <c r="BR228" s="15">
        <f ca="1">_xll.DBRW($B$3,$R$37,$R$38,$R$40,$R$41,$R$42,$Q228,BR$2,BR$4,BR$3)</f>
        <v>0.27630036635990379</v>
      </c>
      <c r="BS228" s="15">
        <f ca="1">_xll.DBRW($B$3,$R$37,$R$38,$R$40,$R$41,$R$42,$Q228,BS$2,BS$4,BS$3)</f>
        <v>1</v>
      </c>
      <c r="BT228" s="15">
        <f ca="1">_xll.DBRW($B$3,$R$37,$R$38,$R$40,$R$41,$R$42,$Q228,BT$2,BT$4,BT$3)</f>
        <v>3.4139205142041678</v>
      </c>
      <c r="BU228" s="15">
        <f ca="1">_xll.DBRW($B$3,$R$37,$R$38,$R$40,$R$41,$R$42,$Q228,BU$2,BU$4,BU$3)</f>
        <v>2460968</v>
      </c>
      <c r="BV228" s="15">
        <f ca="1">_xll.DBRW($B$3,$R$37,$R$38,$R$40,$R$41,$R$42,$Q228,BV$2,BV$4,BV$3)</f>
        <v>2460968</v>
      </c>
      <c r="BW228" s="15">
        <f ca="1">_xll.DBRW($B$3,$R$37,$R$38,$R$40,$R$41,$R$42,$Q228,BW$2,BW$4,BW$3)</f>
        <v>0.29377297975965544</v>
      </c>
      <c r="BX228" s="15">
        <f ca="1">_xll.DBRW($B$3,$R$37,$R$38,$R$40,$R$41,$R$42,$Q228,BX$2,BX$4,BX$3)</f>
        <v>1</v>
      </c>
      <c r="BY228" s="15">
        <f ca="1">_xll.DBRW($B$3,$R$37,$R$38,$R$40,$R$41,$R$42,$Q228,BY$2,BY$4,BY$3)</f>
        <v>2.7561598330537831</v>
      </c>
      <c r="BZ228" s="15">
        <f ca="1">_xll.DBRW($B$3,$R$37,$R$38,$R$40,$R$41,$R$42,$Q228,BZ$2,BZ$4,BZ$3)</f>
        <v>3056597.1772325998</v>
      </c>
      <c r="CA228" s="15">
        <f ca="1">_xll.DBRW($B$3,$R$37,$R$38,$R$40,$R$41,$R$42,$Q228,CA$2,CA$4,CA$3)</f>
        <v>3056597.1772325998</v>
      </c>
      <c r="CB228" s="15">
        <f ca="1">BR228-BW228</f>
        <v>-1.7472613399751646E-2</v>
      </c>
      <c r="CC228" s="15">
        <f ca="1">BS228-BX228</f>
        <v>0</v>
      </c>
      <c r="CD228" s="15">
        <f ca="1">BT228-BY228</f>
        <v>0.65776068115038466</v>
      </c>
      <c r="CE228" s="15">
        <f ca="1">IF(AND(BU228&lt;&gt;0,BZ228&lt;&gt;0),-1*CB228*BU228,0)</f>
        <v>42999.542453160007</v>
      </c>
      <c r="CF228" s="15">
        <f ca="1">IF(AND(BU228&lt;&gt;0,BZ228&lt;&gt;0,BV228&lt;&gt;0,CA228&lt;&gt;0),CC228/BX228*$Z228,)</f>
        <v>0</v>
      </c>
      <c r="CG228" s="15">
        <f ca="1">IF(AND(BV228&lt;&gt;0,CA228&lt;&gt;0),CD228*BN228*BV228,)</f>
        <v>131009.24120877162</v>
      </c>
      <c r="CH228" s="15">
        <f ca="1">IF(AND(BU228&lt;&gt;0,BZ228&lt;&gt;0,BV228&lt;&gt;0,CA228&lt;&gt;0),$AJ228-CE228-CF228-CG228-CK228,)</f>
        <v>41527.394273359525</v>
      </c>
      <c r="CI228" s="15">
        <f ca="1">IF(OR(BU228=0,BZ228=0,BV228=0,CA228=0),$AJ228-CE228-CF228-CG228-CK228,)</f>
        <v>0</v>
      </c>
      <c r="CJ228" s="15">
        <f ca="1">SUM(CE228:CI228)</f>
        <v>215536.17793529117</v>
      </c>
      <c r="CK228" s="15">
        <f ca="1">IF($V228&lt;&gt;0,IF($V228&gt;0,$W228/$V228,-$W228/$V228))*$AE228</f>
        <v>2443.1227452813519</v>
      </c>
      <c r="CL228" s="15">
        <f ca="1">SUM(CJ228:CK228)</f>
        <v>217979.30068057252</v>
      </c>
      <c r="CM228" s="16">
        <f ca="1">_xll.DBRW($B$3,$R$37,$R$38,$R$40,$R$41,$R$42,$Q228,CM$2,CM$4,CM$3)</f>
        <v>0.10359768960418168</v>
      </c>
      <c r="CN228" s="16">
        <f ca="1">_xll.DBRW($B$3,$R$37,$R$38,$R$40,$R$41,$R$42,$Q228,CN$2,CN$4,CN$3)</f>
        <v>0.11674666018682942</v>
      </c>
      <c r="CO228" s="17">
        <f ca="1">-(CM228-CN228)*100</f>
        <v>1.3148970582647732</v>
      </c>
      <c r="CP228" s="14">
        <f ca="1">$AA228-$AF228-DJ228</f>
        <v>110471.72249052921</v>
      </c>
      <c r="CQ228" s="15">
        <f ca="1">_xll.DBRW($B$3,$R$37,$R$38,$R$40,$R$41,$R$42,$Q228,CQ$2,CQ$4,CQ$3)</f>
        <v>1.0635185786817027</v>
      </c>
      <c r="CR228" s="15">
        <f ca="1">_xll.DBRW($B$3,$R$37,$R$38,$R$40,$R$41,$R$42,$Q228,CR$2,CR$4,CR$3)</f>
        <v>0.33255110428091711</v>
      </c>
      <c r="CS228" s="15">
        <f ca="1">_xll.DBRW($B$3,$R$37,$R$38,$R$40,$R$41,$R$42,$Q228,CS$2,CS$4,CS$3)</f>
        <v>3.4139205142041678</v>
      </c>
      <c r="CT228" s="15">
        <f ca="1">_xll.DBRW($B$3,$R$37,$R$38,$R$40,$R$41,$R$42,$Q228,CT$2,CT$4,CT$3)</f>
        <v>818397.62600000005</v>
      </c>
      <c r="CU228" s="15">
        <f ca="1">_xll.DBRW($B$3,$R$37,$R$38,$R$40,$R$41,$R$42,$Q228,CU$2,CU$4,CU$3)</f>
        <v>2460968</v>
      </c>
      <c r="CV228" s="15">
        <f ca="1">_xll.DBRW($B$3,$R$37,$R$38,$R$40,$R$41,$R$42,$Q228,CV$2,CV$4,CV$3)</f>
        <v>1.0076866696343603</v>
      </c>
      <c r="CW228" s="15">
        <f ca="1">_xll.DBRW($B$3,$R$37,$R$38,$R$40,$R$41,$R$42,$Q228,CW$2,CW$4,CW$3)</f>
        <v>0.31931796375442167</v>
      </c>
      <c r="CX228" s="15">
        <f ca="1">_xll.DBRW($B$3,$R$37,$R$38,$R$40,$R$41,$R$42,$Q228,CX$2,CX$4,CX$3)</f>
        <v>2.7561598330537831</v>
      </c>
      <c r="CY228" s="15">
        <f ca="1">_xll.DBRW($B$3,$R$37,$R$38,$R$40,$R$41,$R$42,$Q228,CY$2,CY$4,CY$3)</f>
        <v>976026.3866514269</v>
      </c>
      <c r="CZ228" s="15">
        <f ca="1">_xll.DBRW($B$3,$R$37,$R$38,$R$40,$R$41,$R$42,$Q228,CZ$2,CZ$4,CZ$3)</f>
        <v>3056597.1772325998</v>
      </c>
      <c r="DA228" s="15">
        <f ca="1">CQ228-CV228</f>
        <v>5.5831909047342476E-2</v>
      </c>
      <c r="DB228" s="15">
        <f ca="1">CR228-CW228</f>
        <v>1.3233140526495435E-2</v>
      </c>
      <c r="DC228" s="15">
        <f ca="1">CS228-CX228</f>
        <v>0.65776068115038466</v>
      </c>
      <c r="DD228" s="15">
        <f ca="1">IF(AND(CT228&lt;&gt;0,CY228&lt;&gt;0),-1*DA228*CT228,0)</f>
        <v>-45692.701819393005</v>
      </c>
      <c r="DE228" s="15">
        <f ca="1">IF(AND(CT228&lt;&gt;0,CY228&lt;&gt;0,CU228&lt;&gt;0,CZ228&lt;&gt;0),DB228/CW228*$AA228,)</f>
        <v>-36070.238604242557</v>
      </c>
      <c r="DF228" s="15">
        <f ca="1">IF(AND(CU228&lt;&gt;0,CZ228&lt;&gt;0),DC228*CM228*CU228,)</f>
        <v>167696.47965124508</v>
      </c>
      <c r="DG228" s="15">
        <f ca="1">IF(AND(CT228&lt;&gt;0,CY228&lt;&gt;0,CU228&lt;&gt;0,CZ228&lt;&gt;0),$AK228-DD228-DE228-DF228-DJ228,)</f>
        <v>24538.183262919683</v>
      </c>
      <c r="DH228" s="15">
        <f ca="1">IF(OR(CT228=0,CY228=0,CU228=0,CZ228=0),$AK228-DD228-DE228-DF228-DJ228,)</f>
        <v>0</v>
      </c>
      <c r="DI228" s="15">
        <f ca="1">SUM(DD228:DH228)</f>
        <v>110471.72249052921</v>
      </c>
      <c r="DJ228" s="15">
        <f ca="1">IF($V228&lt;&gt;0,IF($V228&gt;0,$W228/$V228,-$W228/$V228))*$AF228</f>
        <v>2675.976549505579</v>
      </c>
      <c r="DK228" s="15">
        <f ca="1">SUM(DI228:DJ228)</f>
        <v>113147.69904003479</v>
      </c>
      <c r="DL228" s="16">
        <f ca="1">_xll.DBRW($B$3,$R$37,$R$38,$R$40,$R$41,$R$42,$Q228,DL$2,DL$4,DL$3)</f>
        <v>7.937460804996252E-2</v>
      </c>
      <c r="DM228" s="16">
        <f ca="1">_xll.DBRW($B$3,$R$37,$R$38,$R$40,$R$41,$R$42,$Q228,DM$2,DM$4,DM$3)</f>
        <v>9.1559085711180474E-2</v>
      </c>
      <c r="DN228" s="17">
        <f ca="1">-(DL228-DM228)*100</f>
        <v>1.2184477661217954</v>
      </c>
      <c r="DO228" s="14">
        <f ca="1">$AB228-$AG228-EI228</f>
        <v>102368.48781595496</v>
      </c>
      <c r="DP228" s="15">
        <f ca="1">_xll.DBRW($B$3,$R$37,$R$38,$R$40,$R$41,$R$42,$Q228,DP$2,DP$4,DP$3)</f>
        <v>0.39190097365581661</v>
      </c>
      <c r="DQ228" s="15">
        <f ca="1">_xll.DBRW($B$3,$R$37,$R$38,$R$40,$R$41,$R$42,$Q228,DQ$2,DQ$4,DQ$3)</f>
        <v>0.69144661775366445</v>
      </c>
      <c r="DR228" s="15">
        <f ca="1">_xll.DBRW($B$3,$R$37,$R$38,$R$40,$R$41,$R$42,$Q228,DR$2,DR$4,DR$3)</f>
        <v>3.4139205142041678</v>
      </c>
      <c r="DS228" s="15">
        <f ca="1">_xll.DBRW($B$3,$R$37,$R$38,$R$40,$R$41,$R$42,$Q228,DS$2,DS$4,DS$3)</f>
        <v>1701628</v>
      </c>
      <c r="DT228" s="15">
        <f ca="1">_xll.DBRW($B$3,$R$37,$R$38,$R$40,$R$41,$R$42,$Q228,DT$2,DT$4,DT$3)</f>
        <v>2460968</v>
      </c>
      <c r="DU228" s="15">
        <f ca="1">_xll.DBRW($B$3,$R$37,$R$38,$R$40,$R$41,$R$42,$Q228,DU$2,DU$4,DU$3)</f>
        <v>0.3552593394348148</v>
      </c>
      <c r="DV228" s="15">
        <f ca="1">_xll.DBRW($B$3,$R$37,$R$38,$R$40,$R$41,$R$42,$Q228,DV$2,DV$4,DV$3)</f>
        <v>0.7103303034615569</v>
      </c>
      <c r="DW228" s="15">
        <f ca="1">_xll.DBRW($B$3,$R$37,$R$38,$R$40,$R$41,$R$42,$Q228,DW$2,DW$4,DW$3)</f>
        <v>2.7561598330537831</v>
      </c>
      <c r="DX228" s="15">
        <f ca="1">_xll.DBRW($B$3,$R$37,$R$38,$R$40,$R$41,$R$42,$Q228,DX$2,DX$4,DX$3)</f>
        <v>2171193.6004633708</v>
      </c>
      <c r="DY228" s="15">
        <f ca="1">_xll.DBRW($B$3,$R$37,$R$38,$R$40,$R$41,$R$42,$Q228,DY$2,DY$4,DY$3)</f>
        <v>3056597.1772325998</v>
      </c>
      <c r="DZ228" s="15">
        <f ca="1">DP228-DU228</f>
        <v>3.6641634221001806E-2</v>
      </c>
      <c r="EA228" s="15">
        <f ca="1">DQ228-DV228</f>
        <v>-1.888368570789245E-2</v>
      </c>
      <c r="EB228" s="15">
        <f ca="1">DR228-DW228</f>
        <v>0.65776068115038466</v>
      </c>
      <c r="EC228" s="15">
        <f ca="1">IF(AND(DS228&lt;&gt;0,DX228&lt;&gt;0),-1*DZ228*DS228,0)</f>
        <v>-62350.430756214861</v>
      </c>
      <c r="ED228" s="15">
        <f ca="1">IF(AND(DS228&lt;&gt;0,DX228&lt;&gt;0,DT228&lt;&gt;0,DY228&lt;&gt;0),EA228/DV228*$AB228,)</f>
        <v>17728.312019124613</v>
      </c>
      <c r="EE228" s="15">
        <f ca="1">IF(AND(DT228&lt;&gt;0,DY228&lt;&gt;0),EB228*DL228*DT228,)</f>
        <v>128485.89958456763</v>
      </c>
      <c r="EF228" s="15">
        <f ca="1">IF(AND(DS228&lt;&gt;0,DX228&lt;&gt;0,DT228&lt;&gt;0,DY228&lt;&gt;0),$AL228-EC228-ED228-EE228-EI228,)</f>
        <v>18504.706968477592</v>
      </c>
      <c r="EG228" s="15">
        <f ca="1">IF(OR(DS228=0,DX228=0,DT228=0,DY228=0),$AL228-EC228-ED228-EE228-EI228,)</f>
        <v>0</v>
      </c>
      <c r="EH228" s="15">
        <f ca="1">SUM(EC228:EG228)</f>
        <v>102368.48781595497</v>
      </c>
      <c r="EI228" s="15">
        <f ca="1">IF($V228&lt;&gt;0,IF($V228&gt;0,$W228/$V228,-$W228/$V228))*$AG228</f>
        <v>2098.6464697594038</v>
      </c>
      <c r="EJ228" s="15">
        <f ca="1">SUM(EH228:EI228)</f>
        <v>104467.13428571438</v>
      </c>
      <c r="EK228" s="16">
        <f ca="1">_xll.DBRW($B$3,$R$37,$R$38,$R$40,$R$41,$R$42,$Q228,EK$2,EK$4,EK$3)</f>
        <v>0.1313137579291716</v>
      </c>
      <c r="EL228" s="16">
        <f ca="1">_xll.DBRW($B$3,$R$37,$R$38,$R$40,$R$41,$R$42,$Q228,EL$2,EL$4,EL$3)</f>
        <v>0.14046317874607792</v>
      </c>
      <c r="EM228" s="17">
        <f ca="1">-(EK228-EL228)*100</f>
        <v>0.91494208169063118</v>
      </c>
      <c r="EN228" s="14">
        <f ca="1">$AC228-$AH228-FH228</f>
        <v>76869.308595777533</v>
      </c>
      <c r="EO228" s="15">
        <f ca="1">_xll.DBRW($B$3,$R$37,$R$38,$R$40,$R$41,$R$42,$Q228,EO$2,EO$4,EO$3)</f>
        <v>0.44829473199163916</v>
      </c>
      <c r="EP228" s="15">
        <f ca="1">_xll.DBRW($B$3,$R$37,$R$38,$R$40,$R$41,$R$42,$Q228,EP$2,EP$4,EP$3)</f>
        <v>1</v>
      </c>
      <c r="EQ228" s="15">
        <f ca="1">_xll.DBRW($B$3,$R$37,$R$38,$R$40,$R$41,$R$42,$Q228,EQ$2,EQ$4,EQ$3)</f>
        <v>3.4139205142041678</v>
      </c>
      <c r="ER228" s="15">
        <f ca="1">_xll.DBRW($B$3,$R$37,$R$38,$R$40,$R$41,$R$42,$Q228,ER$2,ER$4,ER$3)</f>
        <v>2460968</v>
      </c>
      <c r="ES228" s="15">
        <f ca="1">_xll.DBRW($B$3,$R$37,$R$38,$R$40,$R$41,$R$42,$Q228,ES$2,ES$4,ES$3)</f>
        <v>2460968</v>
      </c>
      <c r="ET228" s="15">
        <f ca="1">_xll.DBRW($B$3,$R$37,$R$38,$R$40,$R$41,$R$42,$Q228,ET$2,ET$4,ET$3)</f>
        <v>0.38713897128299385</v>
      </c>
      <c r="EU228" s="15">
        <f ca="1">_xll.DBRW($B$3,$R$37,$R$38,$R$40,$R$41,$R$42,$Q228,EU$2,EU$4,EU$3)</f>
        <v>1</v>
      </c>
      <c r="EV228" s="15">
        <f ca="1">_xll.DBRW($B$3,$R$37,$R$38,$R$40,$R$41,$R$42,$Q228,EV$2,EV$4,EV$3)</f>
        <v>2.7561598330537831</v>
      </c>
      <c r="EW228" s="15">
        <f ca="1">_xll.DBRW($B$3,$R$37,$R$38,$R$40,$R$41,$R$42,$Q228,EW$2,EW$4,EW$3)</f>
        <v>3056597.1772325998</v>
      </c>
      <c r="EX228" s="15">
        <f ca="1">_xll.DBRW($B$3,$R$37,$R$38,$R$40,$R$41,$R$42,$Q228,EX$2,EX$4,EX$3)</f>
        <v>3056597.1772325998</v>
      </c>
      <c r="EY228" s="15">
        <f ca="1">EO228-ET228</f>
        <v>6.1155760708645313E-2</v>
      </c>
      <c r="EZ228" s="15">
        <f ca="1">EP228-EU228</f>
        <v>0</v>
      </c>
      <c r="FA228" s="15">
        <f ca="1">EQ228-EV228</f>
        <v>0.65776068115038466</v>
      </c>
      <c r="FB228" s="15">
        <f ca="1">IF(AND(ER228&lt;&gt;0,EW228&lt;&gt;0),-1*EY228*ER228,0)</f>
        <v>-150502.37011963344</v>
      </c>
      <c r="FC228" s="15">
        <f ca="1">IF(AND(ER228&lt;&gt;0,EW228&lt;&gt;0,ES228&lt;&gt;0,EX228&lt;&gt;0),EZ228/EU228*$AC228,)</f>
        <v>0</v>
      </c>
      <c r="FD228" s="15">
        <f ca="1">IF(AND(ES228&lt;&gt;0,EX228&lt;&gt;0),FA228*EK228*ES228,)</f>
        <v>212561.25516537562</v>
      </c>
      <c r="FE228" s="15">
        <f ca="1">IF(AND(ER228&lt;&gt;0,EW228&lt;&gt;0,ES228&lt;&gt;0,EX228&lt;&gt;0),$AM228-FB228-FC228-FD228-FH228,)</f>
        <v>14810.42355003535</v>
      </c>
      <c r="FF228" s="15">
        <f ca="1">IF(OR(ER228=0,EW228=0,ES228=0,EX228=0),$AM228-FB228-FC228-FD228-FH228,)</f>
        <v>0</v>
      </c>
      <c r="FG228" s="15">
        <f ca="1">SUM(FB228:FF228)</f>
        <v>76869.308595777533</v>
      </c>
      <c r="FH228" s="15">
        <f ca="1">IF($V228&lt;&gt;0,IF($V228&gt;0,$W228/$V228,-$W228/$V228))*$AH228</f>
        <v>3219.5882245539278</v>
      </c>
      <c r="FI228" s="15">
        <f ca="1">SUM(FG228:FH228)</f>
        <v>80088.896820331458</v>
      </c>
      <c r="FJ228" s="20"/>
      <c r="FK228" s="85">
        <f ca="1">BL228+CK228+DJ228+EI228+FH228</f>
        <v>21025.820298426926</v>
      </c>
      <c r="FL228" s="21"/>
      <c r="FM228" s="22"/>
      <c r="FN228" s="104">
        <f ca="1">_xll.DBRW($B$3,$R$37,$R$38,$R$40,$R$41,$R$42,$Q228,FN$2,FN$4,FN$3)</f>
        <v>1328738.0100000007</v>
      </c>
      <c r="FO228" s="105">
        <f ca="1">IF(U228&lt;&gt;0,FN228/U228,0)</f>
        <v>0.1581539294549672</v>
      </c>
      <c r="FP228" s="104">
        <f ca="1">_xll.DBRW($B$3,$R$37,$R$38,$R$40,$R$41,$R$42,$Q228,FP$2,FP$4,FP$3)</f>
        <v>696637.5600611869</v>
      </c>
      <c r="FQ228" s="105">
        <f ca="1">IF(V228&lt;&gt;0,FP228/V228,0)</f>
        <v>8.2692149158285877E-2</v>
      </c>
      <c r="FR228" s="86">
        <f ca="1">FN228-FP228</f>
        <v>632100.44993881381</v>
      </c>
      <c r="FS228" s="103">
        <f ca="1">(FO228-FQ228)*100</f>
        <v>7.5461780296681322</v>
      </c>
      <c r="FT228" s="23"/>
      <c r="FV228" s="37"/>
      <c r="FW228" s="37"/>
      <c r="FX228" s="37"/>
      <c r="FY228" s="37"/>
      <c r="FZ228" s="37"/>
      <c r="GA228" s="37"/>
      <c r="GB228" s="37"/>
      <c r="GC228" s="37"/>
      <c r="GD228" s="37"/>
      <c r="GE228" s="37"/>
      <c r="GF228" s="37"/>
      <c r="GG228" s="37"/>
      <c r="GH228" s="37"/>
    </row>
    <row r="229" spans="1:190" ht="15" hidden="1" customHeight="1" x14ac:dyDescent="0.25">
      <c r="A229">
        <f ca="1">IF(ROW()=ROW($A$60),0,1)</f>
        <v>1</v>
      </c>
      <c r="D229" s="30"/>
      <c r="E229" s="30"/>
      <c r="F229" s="30">
        <f ca="1">IF(A229&lt;&gt;0,IF((AO229+BN229+CM229+DL229+EK229)&lt;&gt;0,ROUND((1-(AO229+BN229+CM229+DL229+EK229))-FO229,5),"VERIF. ELIGIBILITE PMM"),"CHECK "&amp;D214)</f>
        <v>0</v>
      </c>
      <c r="G229" s="30"/>
      <c r="H229" s="30"/>
      <c r="I229" s="30"/>
      <c r="J229" s="30">
        <f ca="1">IF(A229&lt;&gt;0,IF((AP229+BO229+CN229+DM229+EL229)&lt;&gt;0,ROUND((1-(AP229+BO229+CN229+DM229+EL229))-FQ229,5),"VERIF. ELIGIBILITE PMM"),"CHECK "&amp;D215)</f>
        <v>0</v>
      </c>
      <c r="K229" s="30">
        <f ca="1">IF(A229&lt;&gt;0,ROUND(W229+AR229+BQ229+CP229+DO229+EN229+FK229-FR229,5),"CHECK ")</f>
        <v>0</v>
      </c>
      <c r="L229" s="4"/>
      <c r="M229" s="9"/>
      <c r="N229" s="10"/>
      <c r="O229" s="9"/>
      <c r="P229" s="11"/>
      <c r="Q229" s="130" t="s">
        <v>401</v>
      </c>
      <c r="R229" s="130"/>
      <c r="S229" s="12"/>
      <c r="T229" s="13"/>
      <c r="U229" s="84">
        <f ca="1">_xll.DBRW($B$3,$R$37,$R$38,$R$40,$R$41,$R$42,$Q229,U$2,U$4,U$3)</f>
        <v>2431210.2299999995</v>
      </c>
      <c r="V229" s="84">
        <f ca="1">_xll.DBRW($B$3,$R$37,$R$38,$R$40,$R$41,$R$42,$Q229,V$2,V$4,V$3)</f>
        <v>2453524.2639202047</v>
      </c>
      <c r="W229" s="85">
        <f ca="1">U229-V229</f>
        <v>-22314.033920205198</v>
      </c>
      <c r="X229" s="106">
        <f ca="1">IF(V229&lt;&gt;0,W229/V229,0)</f>
        <v>-9.0946864672746975E-3</v>
      </c>
      <c r="Y229" s="15">
        <f ca="1">_xll.DBRW($B$3,$R$37,$R$38,$R$40,$R$41,$R$42,$Q229,Y$2,Y$4,Y$3)</f>
        <v>-888397.36</v>
      </c>
      <c r="Z229" s="15">
        <f ca="1">_xll.DBRW($B$3,$R$37,$R$38,$R$40,$R$41,$R$42,$Q229,Z$2,Z$4,Z$3)</f>
        <v>-189948.94</v>
      </c>
      <c r="AA229" s="15">
        <f ca="1">_xll.DBRW($B$3,$R$37,$R$38,$R$40,$R$41,$R$42,$Q229,AA$2,AA$4,AA$3)</f>
        <v>-211294.28999999998</v>
      </c>
      <c r="AB229" s="15">
        <f ca="1">_xll.DBRW($B$3,$R$37,$R$38,$R$40,$R$41,$R$42,$Q229,AB$2,AB$4,AB$3)</f>
        <v>-199131.85</v>
      </c>
      <c r="AC229" s="15">
        <f ca="1">_xll.DBRW($B$3,$R$37,$R$38,$R$40,$R$41,$R$42,$Q229,AC$2,AC$4,AC$3)</f>
        <v>-623750.32999999996</v>
      </c>
      <c r="AD229" s="15">
        <f ca="1">_xll.DBRW($B$3,$R$37,$R$38,$R$40,$R$41,$R$42,$Q229,AD$2,AD$4,AD$3)</f>
        <v>-886938.37864792708</v>
      </c>
      <c r="AE229" s="15">
        <f ca="1">_xll.DBRW($B$3,$R$37,$R$38,$R$40,$R$41,$R$42,$Q229,AE$2,AE$4,AE$3)</f>
        <v>-223269.38963657941</v>
      </c>
      <c r="AF229" s="15">
        <f ca="1">_xll.DBRW($B$3,$R$37,$R$38,$R$40,$R$41,$R$42,$Q229,AF$2,AF$4,AF$3)</f>
        <v>-197626.57487468049</v>
      </c>
      <c r="AG229" s="15">
        <f ca="1">_xll.DBRW($B$3,$R$37,$R$38,$R$40,$R$41,$R$42,$Q229,AG$2,AG$4,AG$3)</f>
        <v>-216974.11200000002</v>
      </c>
      <c r="AH229" s="15">
        <f ca="1">_xll.DBRW($B$3,$R$37,$R$38,$R$40,$R$41,$R$42,$Q229,AH$2,AH$4,AH$3)</f>
        <v>-660042.93992865609</v>
      </c>
      <c r="AI229" s="15">
        <f ca="1">Y229-AD229</f>
        <v>-1458.9813520729076</v>
      </c>
      <c r="AJ229" s="15">
        <f ca="1">Z229-AE229</f>
        <v>33320.449636579404</v>
      </c>
      <c r="AK229" s="15">
        <f ca="1">AA229-AF229</f>
        <v>-13667.71512531949</v>
      </c>
      <c r="AL229" s="15">
        <f ca="1">AB229-AG229</f>
        <v>17842.262000000017</v>
      </c>
      <c r="AM229" s="15">
        <f ca="1">AC229-AH229</f>
        <v>36292.609928656137</v>
      </c>
      <c r="AN229" s="20"/>
      <c r="AO229" s="16">
        <f ca="1">_xll.DBRW($B$3,$R$37,$R$38,$R$40,$R$41,$R$42,$Q229,AO$2,AO$4,AO$3)</f>
        <v>0.3654136318766642</v>
      </c>
      <c r="AP229" s="16">
        <f ca="1">_xll.DBRW($B$3,$R$37,$R$38,$R$40,$R$41,$R$42,$Q229,AP$2,AP$4,AP$3)</f>
        <v>0.36149566225637819</v>
      </c>
      <c r="AQ229" s="17">
        <f ca="1">-(AO229-AP229)*100</f>
        <v>-0.39179696202860104</v>
      </c>
      <c r="AR229" s="14">
        <f ca="1">$Y229-$AD229-BL229</f>
        <v>-9525.4078216687703</v>
      </c>
      <c r="AS229" s="18">
        <f ca="1">_xll.DBRW($B$3,$R$37,$R$38,$R$40,$R$41,$R$42,$Q229,AS$2,AS$4,AS$3)</f>
        <v>32.997710507744308</v>
      </c>
      <c r="AT229" s="19">
        <f ca="1">_xll.DBRW($B$3,$R$37,$R$38,$R$40,$R$41,$R$42,$Q229,AT$2,AT$4,AT$3)</f>
        <v>5.4249507839308778E-2</v>
      </c>
      <c r="AU229" s="18">
        <f ca="1">_xll.DBRW($B$3,$R$37,$R$38,$R$40,$R$41,$R$42,$Q229,AU$2,AU$4,AU$3)</f>
        <v>4.898858167046491</v>
      </c>
      <c r="AV229" s="15">
        <f ca="1">_xll.DBRW($B$3,$R$37,$R$38,$R$40,$R$41,$R$42,$Q229,AV$2,AV$4,AV$3)</f>
        <v>26923</v>
      </c>
      <c r="AW229" s="15">
        <f ca="1">_xll.DBRW($B$3,$R$37,$R$38,$R$40,$R$41,$R$42,$Q229,AW$2,AW$4,AW$3)</f>
        <v>496281</v>
      </c>
      <c r="AX229" s="18">
        <f ca="1">_xll.DBRW($B$3,$R$37,$R$38,$R$40,$R$41,$R$42,$Q229,AX$2,AX$4,AX$3)</f>
        <v>25.584207910042309</v>
      </c>
      <c r="AY229" s="19">
        <f ca="1">_xll.DBRW($B$3,$R$37,$R$38,$R$40,$R$41,$R$42,$Q229,AY$2,AY$4,AY$3)</f>
        <v>5.5722698427575337E-2</v>
      </c>
      <c r="AZ229" s="18">
        <f ca="1">_xll.DBRW($B$3,$R$37,$R$38,$R$40,$R$41,$R$42,$Q229,AZ$2,AZ$4,AZ$3)</f>
        <v>3.9436741591344546</v>
      </c>
      <c r="BA229" s="15">
        <f ca="1">_xll.DBRW($B$3,$R$37,$R$38,$R$40,$R$41,$R$42,$Q229,BA$2,BA$4,BA$3)</f>
        <v>34667.415999999997</v>
      </c>
      <c r="BB229" s="15">
        <f ca="1">_xll.DBRW($B$3,$R$37,$R$38,$R$40,$R$41,$R$42,$Q229,BB$2,BB$4,BB$3)</f>
        <v>622141.73</v>
      </c>
      <c r="BC229" s="18">
        <f ca="1">AS229-AX229</f>
        <v>7.4135025977019993</v>
      </c>
      <c r="BD229" s="18">
        <f ca="1">AT229-AY229</f>
        <v>-1.4731905882665597E-3</v>
      </c>
      <c r="BE229" s="18">
        <f ca="1">AU229-AZ229</f>
        <v>0.95518400791203639</v>
      </c>
      <c r="BF229" s="15">
        <f ca="1">IF(AND(AV229&lt;&gt;0,BA229&lt;&gt;0),-1*BC229*AV229,0)</f>
        <v>-199593.73043793094</v>
      </c>
      <c r="BG229" s="15">
        <f ca="1">IF(AND(AV229&lt;&gt;0,BA229&lt;&gt;0,AW229&lt;&gt;0,BB229&lt;&gt;0),BD229/AY229*$Y229,)</f>
        <v>23487.351946782015</v>
      </c>
      <c r="BH229" s="15">
        <f ca="1">IF(AND(AW229&lt;&gt;0,BB229&lt;&gt;0),BE229*AO229*AW229,)</f>
        <v>173220.55916039733</v>
      </c>
      <c r="BI229" s="15">
        <f ca="1">IF(AND(AV229&lt;&gt;0,BA229&lt;&gt;0,AW229&lt;&gt;0,BB229&lt;&gt;0),$AI229-BF229-BG229-BH229-BL229,)</f>
        <v>-6639.5884909171664</v>
      </c>
      <c r="BJ229" s="15">
        <f ca="1">IF(OR(AV229=0,BA229=0,AW229=0,BB229=0),$AI229-BF229-BG229-BH229-BL229,)</f>
        <v>0</v>
      </c>
      <c r="BK229" s="15">
        <f ca="1">SUM(BF229:BJ229)</f>
        <v>-9525.4078216687703</v>
      </c>
      <c r="BL229" s="15">
        <f ca="1">IF($V229&lt;&gt;0,IF($V229&gt;0,$W229/$V229,-$W229/$V229))*$AD229</f>
        <v>8066.4264695958636</v>
      </c>
      <c r="BM229" s="15">
        <f ca="1">SUM(BK229:BL229)</f>
        <v>-1458.9813520729067</v>
      </c>
      <c r="BN229" s="16">
        <f ca="1">_xll.DBRW($B$3,$R$37,$R$38,$R$40,$R$41,$R$42,$Q229,BN$2,BN$4,BN$3)</f>
        <v>7.8129376742545248E-2</v>
      </c>
      <c r="BO229" s="16">
        <f ca="1">_xll.DBRW($B$3,$R$37,$R$38,$R$40,$R$41,$R$42,$Q229,BO$2,BO$4,BO$3)</f>
        <v>9.099946265860151E-2</v>
      </c>
      <c r="BP229" s="17">
        <f ca="1">-(BN229-BO229)*100</f>
        <v>1.2870085916056262</v>
      </c>
      <c r="BQ229" s="14">
        <f ca="1">$Z229-$AE229-CK229</f>
        <v>31289.884540094925</v>
      </c>
      <c r="BR229" s="15">
        <f ca="1">_xll.DBRW($B$3,$R$37,$R$38,$R$40,$R$41,$R$42,$Q229,BR$2,BR$4,BR$3)</f>
        <v>0.38274473534146991</v>
      </c>
      <c r="BS229" s="15">
        <f ca="1">_xll.DBRW($B$3,$R$37,$R$38,$R$40,$R$41,$R$42,$Q229,BS$2,BS$4,BS$3)</f>
        <v>1</v>
      </c>
      <c r="BT229" s="15">
        <f ca="1">_xll.DBRW($B$3,$R$37,$R$38,$R$40,$R$41,$R$42,$Q229,BT$2,BT$4,BT$3)</f>
        <v>4.898858167046491</v>
      </c>
      <c r="BU229" s="15">
        <f ca="1">_xll.DBRW($B$3,$R$37,$R$38,$R$40,$R$41,$R$42,$Q229,BU$2,BU$4,BU$3)</f>
        <v>496281</v>
      </c>
      <c r="BV229" s="15">
        <f ca="1">_xll.DBRW($B$3,$R$37,$R$38,$R$40,$R$41,$R$42,$Q229,BV$2,BV$4,BV$3)</f>
        <v>496281</v>
      </c>
      <c r="BW229" s="15">
        <f ca="1">_xll.DBRW($B$3,$R$37,$R$38,$R$40,$R$41,$R$42,$Q229,BW$2,BW$4,BW$3)</f>
        <v>0.35887222938184749</v>
      </c>
      <c r="BX229" s="15">
        <f ca="1">_xll.DBRW($B$3,$R$37,$R$38,$R$40,$R$41,$R$42,$Q229,BX$2,BX$4,BX$3)</f>
        <v>1</v>
      </c>
      <c r="BY229" s="15">
        <f ca="1">_xll.DBRW($B$3,$R$37,$R$38,$R$40,$R$41,$R$42,$Q229,BY$2,BY$4,BY$3)</f>
        <v>3.9436741591344546</v>
      </c>
      <c r="BZ229" s="15">
        <f ca="1">_xll.DBRW($B$3,$R$37,$R$38,$R$40,$R$41,$R$42,$Q229,BZ$2,BZ$4,BZ$3)</f>
        <v>622141.73</v>
      </c>
      <c r="CA229" s="15">
        <f ca="1">_xll.DBRW($B$3,$R$37,$R$38,$R$40,$R$41,$R$42,$Q229,CA$2,CA$4,CA$3)</f>
        <v>622141.73</v>
      </c>
      <c r="CB229" s="15">
        <f ca="1">BR229-BW229</f>
        <v>2.3872505959622425E-2</v>
      </c>
      <c r="CC229" s="15">
        <f ca="1">BS229-BX229</f>
        <v>0</v>
      </c>
      <c r="CD229" s="15">
        <f ca="1">BT229-BY229</f>
        <v>0.95518400791203639</v>
      </c>
      <c r="CE229" s="15">
        <f ca="1">IF(AND(BU229&lt;&gt;0,BZ229&lt;&gt;0),-1*CB229*BU229,0)</f>
        <v>-11847.471130147376</v>
      </c>
      <c r="CF229" s="15">
        <f ca="1">IF(AND(BU229&lt;&gt;0,BZ229&lt;&gt;0,BV229&lt;&gt;0,CA229&lt;&gt;0),CC229/BX229*$Z229,)</f>
        <v>0</v>
      </c>
      <c r="CG229" s="15">
        <f ca="1">IF(AND(BV229&lt;&gt;0,CA229&lt;&gt;0),CD229*BN229*BV229,)</f>
        <v>37036.424330127193</v>
      </c>
      <c r="CH229" s="15">
        <f ca="1">IF(AND(BU229&lt;&gt;0,BZ229&lt;&gt;0,BV229&lt;&gt;0,CA229&lt;&gt;0),$AJ229-CE229-CF229-CG229-CK229,)</f>
        <v>6100.931340115103</v>
      </c>
      <c r="CI229" s="15">
        <f ca="1">IF(OR(BU229=0,BZ229=0,BV229=0,CA229=0),$AJ229-CE229-CF229-CG229-CK229,)</f>
        <v>0</v>
      </c>
      <c r="CJ229" s="15">
        <f ca="1">SUM(CE229:CI229)</f>
        <v>31289.884540094921</v>
      </c>
      <c r="CK229" s="15">
        <f ca="1">IF($V229&lt;&gt;0,IF($V229&gt;0,$W229/$V229,-$W229/$V229))*$AE229</f>
        <v>2030.5650964844804</v>
      </c>
      <c r="CL229" s="15">
        <f ca="1">SUM(CJ229:CK229)</f>
        <v>33320.449636579404</v>
      </c>
      <c r="CM229" s="16">
        <f ca="1">_xll.DBRW($B$3,$R$37,$R$38,$R$40,$R$41,$R$42,$Q229,CM$2,CM$4,CM$3)</f>
        <v>8.6909098766008414E-2</v>
      </c>
      <c r="CN229" s="16">
        <f ca="1">_xll.DBRW($B$3,$R$37,$R$38,$R$40,$R$41,$R$42,$Q229,CN$2,CN$4,CN$3)</f>
        <v>8.0548041762144931E-2</v>
      </c>
      <c r="CO229" s="17">
        <f ca="1">-(CM229-CN229)*100</f>
        <v>-0.63610570038634817</v>
      </c>
      <c r="CP229" s="14">
        <f ca="1">$AA229-$AF229-DJ229</f>
        <v>-15465.066861406096</v>
      </c>
      <c r="CQ229" s="15">
        <f ca="1">_xll.DBRW($B$3,$R$37,$R$38,$R$40,$R$41,$R$42,$Q229,CQ$2,CQ$4,CQ$3)</f>
        <v>1.2821232066425106</v>
      </c>
      <c r="CR229" s="15">
        <f ca="1">_xll.DBRW($B$3,$R$37,$R$38,$R$40,$R$41,$R$42,$Q229,CR$2,CR$4,CR$3)</f>
        <v>0.33207054210915793</v>
      </c>
      <c r="CS229" s="15">
        <f ca="1">_xll.DBRW($B$3,$R$37,$R$38,$R$40,$R$41,$R$42,$Q229,CS$2,CS$4,CS$3)</f>
        <v>4.898858167046491</v>
      </c>
      <c r="CT229" s="15">
        <f ca="1">_xll.DBRW($B$3,$R$37,$R$38,$R$40,$R$41,$R$42,$Q229,CT$2,CT$4,CT$3)</f>
        <v>164800.300708475</v>
      </c>
      <c r="CU229" s="15">
        <f ca="1">_xll.DBRW($B$3,$R$37,$R$38,$R$40,$R$41,$R$42,$Q229,CU$2,CU$4,CU$3)</f>
        <v>496281</v>
      </c>
      <c r="CV229" s="15">
        <f ca="1">_xll.DBRW($B$3,$R$37,$R$38,$R$40,$R$41,$R$42,$Q229,CV$2,CV$4,CV$3)</f>
        <v>0.98158490236047613</v>
      </c>
      <c r="CW229" s="15">
        <f ca="1">_xll.DBRW($B$3,$R$37,$R$38,$R$40,$R$41,$R$42,$Q229,CW$2,CW$4,CW$3)</f>
        <v>0.32361462579790012</v>
      </c>
      <c r="CX229" s="15">
        <f ca="1">_xll.DBRW($B$3,$R$37,$R$38,$R$40,$R$41,$R$42,$Q229,CX$2,CX$4,CX$3)</f>
        <v>3.9436741591344546</v>
      </c>
      <c r="CY229" s="15">
        <f ca="1">_xll.DBRW($B$3,$R$37,$R$38,$R$40,$R$41,$R$42,$Q229,CY$2,CY$4,CY$3)</f>
        <v>201334.16314720822</v>
      </c>
      <c r="CZ229" s="15">
        <f ca="1">_xll.DBRW($B$3,$R$37,$R$38,$R$40,$R$41,$R$42,$Q229,CZ$2,CZ$4,CZ$3)</f>
        <v>622141.73</v>
      </c>
      <c r="DA229" s="15">
        <f ca="1">CQ229-CV229</f>
        <v>0.30053830428203443</v>
      </c>
      <c r="DB229" s="15">
        <f ca="1">CR229-CW229</f>
        <v>8.4559163112578051E-3</v>
      </c>
      <c r="DC229" s="15">
        <f ca="1">CS229-CX229</f>
        <v>0.95518400791203639</v>
      </c>
      <c r="DD229" s="15">
        <f ca="1">IF(AND(CT229&lt;&gt;0,CY229&lt;&gt;0),-1*DA229*CT229,0)</f>
        <v>-49528.802920094437</v>
      </c>
      <c r="DE229" s="15">
        <f ca="1">IF(AND(CT229&lt;&gt;0,CY229&lt;&gt;0,CU229&lt;&gt;0,CZ229&lt;&gt;0),DB229/CW229*$AA229,)</f>
        <v>-5521.032397350411</v>
      </c>
      <c r="DF229" s="15">
        <f ca="1">IF(AND(CU229&lt;&gt;0,CZ229&lt;&gt;0),DC229*CM229*CU229,)</f>
        <v>41198.360901476728</v>
      </c>
      <c r="DG229" s="15">
        <f ca="1">IF(AND(CT229&lt;&gt;0,CY229&lt;&gt;0,CU229&lt;&gt;0,CZ229&lt;&gt;0),$AK229-DD229-DE229-DF229-DJ229,)</f>
        <v>-1613.5924454379749</v>
      </c>
      <c r="DH229" s="15">
        <f ca="1">IF(OR(CT229=0,CY229=0,CU229=0,CZ229=0),$AK229-DD229-DE229-DF229-DJ229,)</f>
        <v>0</v>
      </c>
      <c r="DI229" s="15">
        <f ca="1">SUM(DD229:DH229)</f>
        <v>-15465.066861406096</v>
      </c>
      <c r="DJ229" s="15">
        <f ca="1">IF($V229&lt;&gt;0,IF($V229&gt;0,$W229/$V229,-$W229/$V229))*$AF229</f>
        <v>1797.3517360866065</v>
      </c>
      <c r="DK229" s="15">
        <f ca="1">SUM(DI229:DJ229)</f>
        <v>-13667.71512531949</v>
      </c>
      <c r="DL229" s="16">
        <f ca="1">_xll.DBRW($B$3,$R$37,$R$38,$R$40,$R$41,$R$42,$Q229,DL$2,DL$4,DL$3)</f>
        <v>8.1906470918395272E-2</v>
      </c>
      <c r="DM229" s="16">
        <f ca="1">_xll.DBRW($B$3,$R$37,$R$38,$R$40,$R$41,$R$42,$Q229,DM$2,DM$4,DM$3)</f>
        <v>8.8433652436484156E-2</v>
      </c>
      <c r="DN229" s="17">
        <f ca="1">-(DL229-DM229)*100</f>
        <v>0.65271815180888848</v>
      </c>
      <c r="DO229" s="14">
        <f ca="1">$AB229-$AG229-EI229</f>
        <v>15868.950479844672</v>
      </c>
      <c r="DP229" s="15">
        <f ca="1">_xll.DBRW($B$3,$R$37,$R$38,$R$40,$R$41,$R$42,$Q229,DP$2,DP$4,DP$3)</f>
        <v>0.52590090030608827</v>
      </c>
      <c r="DQ229" s="15">
        <f ca="1">_xll.DBRW($B$3,$R$37,$R$38,$R$40,$R$41,$R$42,$Q229,DQ$2,DQ$4,DQ$3)</f>
        <v>0.76297299312284772</v>
      </c>
      <c r="DR229" s="15">
        <f ca="1">_xll.DBRW($B$3,$R$37,$R$38,$R$40,$R$41,$R$42,$Q229,DR$2,DR$4,DR$3)</f>
        <v>4.898858167046491</v>
      </c>
      <c r="DS229" s="15">
        <f ca="1">_xll.DBRW($B$3,$R$37,$R$38,$R$40,$R$41,$R$42,$Q229,DS$2,DS$4,DS$3)</f>
        <v>378649</v>
      </c>
      <c r="DT229" s="15">
        <f ca="1">_xll.DBRW($B$3,$R$37,$R$38,$R$40,$R$41,$R$42,$Q229,DT$2,DT$4,DT$3)</f>
        <v>496281</v>
      </c>
      <c r="DU229" s="15">
        <f ca="1">_xll.DBRW($B$3,$R$37,$R$38,$R$40,$R$41,$R$42,$Q229,DU$2,DU$4,DU$3)</f>
        <v>0.43458160643500882</v>
      </c>
      <c r="DV229" s="15">
        <f ca="1">_xll.DBRW($B$3,$R$37,$R$38,$R$40,$R$41,$R$42,$Q229,DV$2,DV$4,DV$3)</f>
        <v>0.80250407460306517</v>
      </c>
      <c r="DW229" s="15">
        <f ca="1">_xll.DBRW($B$3,$R$37,$R$38,$R$40,$R$41,$R$42,$Q229,DW$2,DW$4,DW$3)</f>
        <v>3.9436741591344546</v>
      </c>
      <c r="DX229" s="15">
        <f ca="1">_xll.DBRW($B$3,$R$37,$R$38,$R$40,$R$41,$R$42,$Q229,DX$2,DX$4,DX$3)</f>
        <v>499271.27330560004</v>
      </c>
      <c r="DY229" s="15">
        <f ca="1">_xll.DBRW($B$3,$R$37,$R$38,$R$40,$R$41,$R$42,$Q229,DY$2,DY$4,DY$3)</f>
        <v>622141.73</v>
      </c>
      <c r="DZ229" s="15">
        <f ca="1">DP229-DU229</f>
        <v>9.1319293871079454E-2</v>
      </c>
      <c r="EA229" s="15">
        <f ca="1">DQ229-DV229</f>
        <v>-3.9531081480217445E-2</v>
      </c>
      <c r="EB229" s="15">
        <f ca="1">DR229-DW229</f>
        <v>0.95518400791203639</v>
      </c>
      <c r="EC229" s="15">
        <f ca="1">IF(AND(DS229&lt;&gt;0,DX229&lt;&gt;0),-1*DZ229*DS229,0)</f>
        <v>-34577.959304990363</v>
      </c>
      <c r="ED229" s="15">
        <f ca="1">IF(AND(DS229&lt;&gt;0,DX229&lt;&gt;0,DT229&lt;&gt;0,DY229&lt;&gt;0),EA229/DV229*$AB229,)</f>
        <v>9809.1681236011646</v>
      </c>
      <c r="EE229" s="15">
        <f ca="1">IF(AND(DT229&lt;&gt;0,DY229&lt;&gt;0),EB229*DL229*DT229,)</f>
        <v>38826.916824296248</v>
      </c>
      <c r="EF229" s="15">
        <f ca="1">IF(AND(DS229&lt;&gt;0,DX229&lt;&gt;0,DT229&lt;&gt;0,DY229&lt;&gt;0),$AL229-EC229-ED229-EE229-EI229,)</f>
        <v>1810.8248369376231</v>
      </c>
      <c r="EG229" s="15">
        <f ca="1">IF(OR(DS229=0,DX229=0,DT229=0,DY229=0),$AL229-EC229-ED229-EE229-EI229,)</f>
        <v>0</v>
      </c>
      <c r="EH229" s="15">
        <f ca="1">SUM(EC229:EG229)</f>
        <v>15868.950479844672</v>
      </c>
      <c r="EI229" s="15">
        <f ca="1">IF($V229&lt;&gt;0,IF($V229&gt;0,$W229/$V229,-$W229/$V229))*$AG229</f>
        <v>1973.3115201553449</v>
      </c>
      <c r="EJ229" s="15">
        <f ca="1">SUM(EH229:EI229)</f>
        <v>17842.262000000017</v>
      </c>
      <c r="EK229" s="16">
        <f ca="1">_xll.DBRW($B$3,$R$37,$R$38,$R$40,$R$41,$R$42,$Q229,EK$2,EK$4,EK$3)</f>
        <v>0.25655960241661213</v>
      </c>
      <c r="EL229" s="16">
        <f ca="1">_xll.DBRW($B$3,$R$37,$R$38,$R$40,$R$41,$R$42,$Q229,EL$2,EL$4,EL$3)</f>
        <v>0.26901830547787192</v>
      </c>
      <c r="EM229" s="17">
        <f ca="1">-(EK229-EL229)*100</f>
        <v>1.245870306125979</v>
      </c>
      <c r="EN229" s="14">
        <f ca="1">$AC229-$AH229-FH229</f>
        <v>30289.726335066782</v>
      </c>
      <c r="EO229" s="15">
        <f ca="1">_xll.DBRW($B$3,$R$37,$R$38,$R$40,$R$41,$R$42,$Q229,EO$2,EO$4,EO$3)</f>
        <v>1.2568491036328209</v>
      </c>
      <c r="EP229" s="15">
        <f ca="1">_xll.DBRW($B$3,$R$37,$R$38,$R$40,$R$41,$R$42,$Q229,EP$2,EP$4,EP$3)</f>
        <v>1</v>
      </c>
      <c r="EQ229" s="15">
        <f ca="1">_xll.DBRW($B$3,$R$37,$R$38,$R$40,$R$41,$R$42,$Q229,EQ$2,EQ$4,EQ$3)</f>
        <v>4.898858167046491</v>
      </c>
      <c r="ER229" s="15">
        <f ca="1">_xll.DBRW($B$3,$R$37,$R$38,$R$40,$R$41,$R$42,$Q229,ER$2,ER$4,ER$3)</f>
        <v>496281</v>
      </c>
      <c r="ES229" s="15">
        <f ca="1">_xll.DBRW($B$3,$R$37,$R$38,$R$40,$R$41,$R$42,$Q229,ES$2,ES$4,ES$3)</f>
        <v>496281</v>
      </c>
      <c r="ET229" s="15">
        <f ca="1">_xll.DBRW($B$3,$R$37,$R$38,$R$40,$R$41,$R$42,$Q229,ET$2,ET$4,ET$3)</f>
        <v>1.0609205396472223</v>
      </c>
      <c r="EU229" s="15">
        <f ca="1">_xll.DBRW($B$3,$R$37,$R$38,$R$40,$R$41,$R$42,$Q229,EU$2,EU$4,EU$3)</f>
        <v>1</v>
      </c>
      <c r="EV229" s="15">
        <f ca="1">_xll.DBRW($B$3,$R$37,$R$38,$R$40,$R$41,$R$42,$Q229,EV$2,EV$4,EV$3)</f>
        <v>3.9436741591344546</v>
      </c>
      <c r="EW229" s="15">
        <f ca="1">_xll.DBRW($B$3,$R$37,$R$38,$R$40,$R$41,$R$42,$Q229,EW$2,EW$4,EW$3)</f>
        <v>622141.73</v>
      </c>
      <c r="EX229" s="15">
        <f ca="1">_xll.DBRW($B$3,$R$37,$R$38,$R$40,$R$41,$R$42,$Q229,EX$2,EX$4,EX$3)</f>
        <v>622141.73</v>
      </c>
      <c r="EY229" s="15">
        <f ca="1">EO229-ET229</f>
        <v>0.19592856398559855</v>
      </c>
      <c r="EZ229" s="15">
        <f ca="1">EP229-EU229</f>
        <v>0</v>
      </c>
      <c r="FA229" s="15">
        <f ca="1">EQ229-EV229</f>
        <v>0.95518400791203639</v>
      </c>
      <c r="FB229" s="15">
        <f ca="1">IF(AND(ER229&lt;&gt;0,EW229&lt;&gt;0),-1*EY229*ER229,0)</f>
        <v>-97235.623663336839</v>
      </c>
      <c r="FC229" s="15">
        <f ca="1">IF(AND(ER229&lt;&gt;0,EW229&lt;&gt;0,ES229&lt;&gt;0,EX229&lt;&gt;0),EZ229/EU229*$AC229,)</f>
        <v>0</v>
      </c>
      <c r="FD229" s="15">
        <f ca="1">IF(AND(ES229&lt;&gt;0,EX229&lt;&gt;0),FA229*EK229*ES229,)</f>
        <v>121619.43045292521</v>
      </c>
      <c r="FE229" s="15">
        <f ca="1">IF(AND(ER229&lt;&gt;0,EW229&lt;&gt;0,ES229&lt;&gt;0,EX229&lt;&gt;0),$AM229-FB229-FC229-FD229-FH229,)</f>
        <v>5905.919545478424</v>
      </c>
      <c r="FF229" s="15">
        <f ca="1">IF(OR(ER229=0,EW229=0,ES229=0,EX229=0),$AM229-FB229-FC229-FD229-FH229,)</f>
        <v>0</v>
      </c>
      <c r="FG229" s="15">
        <f ca="1">SUM(FB229:FF229)</f>
        <v>30289.726335066796</v>
      </c>
      <c r="FH229" s="15">
        <f ca="1">IF($V229&lt;&gt;0,IF($V229&gt;0,$W229/$V229,-$W229/$V229))*$AH229</f>
        <v>6002.8835935893549</v>
      </c>
      <c r="FI229" s="15">
        <f ca="1">SUM(FG229:FH229)</f>
        <v>36292.609928656151</v>
      </c>
      <c r="FJ229" s="20"/>
      <c r="FK229" s="85">
        <f ca="1">BL229+CK229+DJ229+EI229+FH229</f>
        <v>19870.538415911651</v>
      </c>
      <c r="FL229" s="21"/>
      <c r="FM229" s="22"/>
      <c r="FN229" s="104">
        <f ca="1">_xll.DBRW($B$3,$R$37,$R$38,$R$40,$R$41,$R$42,$Q229,FN$2,FN$4,FN$3)</f>
        <v>318687.45999999944</v>
      </c>
      <c r="FO229" s="105">
        <f ca="1">IF(U229&lt;&gt;0,FN229/U229,0)</f>
        <v>0.13108181927977472</v>
      </c>
      <c r="FP229" s="104">
        <f ca="1">_xll.DBRW($B$3,$R$37,$R$38,$R$40,$R$41,$R$42,$Q229,FP$2,FP$4,FP$3)</f>
        <v>268672.86883236119</v>
      </c>
      <c r="FQ229" s="105">
        <f ca="1">IF(V229&lt;&gt;0,FP229/V229,0)</f>
        <v>0.10950487540851936</v>
      </c>
      <c r="FR229" s="86">
        <f ca="1">FN229-FP229</f>
        <v>50014.591167638253</v>
      </c>
      <c r="FS229" s="103">
        <f ca="1">(FO229-FQ229)*100</f>
        <v>2.1576943871255363</v>
      </c>
      <c r="FT229" s="23"/>
      <c r="FV229" s="37"/>
      <c r="FW229" s="37"/>
      <c r="FX229" s="37"/>
      <c r="FY229" s="37"/>
      <c r="FZ229" s="37"/>
      <c r="GA229" s="37"/>
      <c r="GB229" s="37"/>
      <c r="GC229" s="37"/>
      <c r="GD229" s="37"/>
      <c r="GE229" s="37"/>
      <c r="GF229" s="37"/>
      <c r="GG229" s="37"/>
      <c r="GH229" s="37"/>
    </row>
    <row r="230" spans="1:190" ht="15" hidden="1" customHeight="1" x14ac:dyDescent="0.25">
      <c r="A230">
        <f ca="1">IF(ROW()=ROW($A$60),0,1)</f>
        <v>1</v>
      </c>
      <c r="D230" s="30"/>
      <c r="E230" s="30"/>
      <c r="F230" s="30">
        <f ca="1">IF(A230&lt;&gt;0,IF((AO230+BN230+CM230+DL230+EK230)&lt;&gt;0,ROUND((1-(AO230+BN230+CM230+DL230+EK230))-FO230,5),"VERIF. ELIGIBILITE PMM"),"CHECK "&amp;D215)</f>
        <v>0</v>
      </c>
      <c r="G230" s="30"/>
      <c r="H230" s="30"/>
      <c r="I230" s="30"/>
      <c r="J230" s="30">
        <f ca="1">IF(A230&lt;&gt;0,IF((AP230+BO230+CN230+DM230+EL230)&lt;&gt;0,ROUND((1-(AP230+BO230+CN230+DM230+EL230))-FQ230,5),"VERIF. ELIGIBILITE PMM"),"CHECK "&amp;D216)</f>
        <v>0</v>
      </c>
      <c r="K230" s="30">
        <f ca="1">IF(A230&lt;&gt;0,ROUND(W230+AR230+BQ230+CP230+DO230+EN230+FK230-FR230,5),"CHECK ")</f>
        <v>0</v>
      </c>
      <c r="L230" s="4"/>
      <c r="M230" s="9"/>
      <c r="N230" s="10"/>
      <c r="O230" s="9"/>
      <c r="P230" s="11"/>
      <c r="Q230" s="130" t="s">
        <v>363</v>
      </c>
      <c r="R230" s="130"/>
      <c r="S230" s="12"/>
      <c r="T230" s="13"/>
      <c r="U230" s="84">
        <f ca="1">_xll.DBRW($B$3,$R$37,$R$38,$R$40,$R$41,$R$42,$Q230,U$2,U$4,U$3)</f>
        <v>4752852.7399999984</v>
      </c>
      <c r="V230" s="84">
        <f ca="1">_xll.DBRW($B$3,$R$37,$R$38,$R$40,$R$41,$R$42,$Q230,V$2,V$4,V$3)</f>
        <v>4769658.8582114317</v>
      </c>
      <c r="W230" s="85">
        <f ca="1">U230-V230</f>
        <v>-16806.118211433291</v>
      </c>
      <c r="X230" s="106">
        <f ca="1">IF(V230&lt;&gt;0,W230/V230,0)</f>
        <v>-3.5235472202587246E-3</v>
      </c>
      <c r="Y230" s="15">
        <f ca="1">_xll.DBRW($B$3,$R$37,$R$38,$R$40,$R$41,$R$42,$Q230,Y$2,Y$4,Y$3)</f>
        <v>-1446478.6100000003</v>
      </c>
      <c r="Z230" s="15">
        <f ca="1">_xll.DBRW($B$3,$R$37,$R$38,$R$40,$R$41,$R$42,$Q230,Z$2,Z$4,Z$3)</f>
        <v>-467312.55999999988</v>
      </c>
      <c r="AA230" s="15">
        <f ca="1">_xll.DBRW($B$3,$R$37,$R$38,$R$40,$R$41,$R$42,$Q230,AA$2,AA$4,AA$3)</f>
        <v>-579294.18000000005</v>
      </c>
      <c r="AB230" s="15">
        <f ca="1">_xll.DBRW($B$3,$R$37,$R$38,$R$40,$R$41,$R$42,$Q230,AB$2,AB$4,AB$3)</f>
        <v>-744314.40000000026</v>
      </c>
      <c r="AC230" s="15">
        <f ca="1">_xll.DBRW($B$3,$R$37,$R$38,$R$40,$R$41,$R$42,$Q230,AC$2,AC$4,AC$3)</f>
        <v>-1133885.1599999999</v>
      </c>
      <c r="AD230" s="15">
        <f ca="1">_xll.DBRW($B$3,$R$37,$R$38,$R$40,$R$41,$R$42,$Q230,AD$2,AD$4,AD$3)</f>
        <v>-1382420.278820921</v>
      </c>
      <c r="AE230" s="15">
        <f ca="1">_xll.DBRW($B$3,$R$37,$R$38,$R$40,$R$41,$R$42,$Q230,AE$2,AE$4,AE$3)</f>
        <v>-488215.72634256491</v>
      </c>
      <c r="AF230" s="15">
        <f ca="1">_xll.DBRW($B$3,$R$37,$R$38,$R$40,$R$41,$R$42,$Q230,AF$2,AF$4,AF$3)</f>
        <v>-555050.30177209014</v>
      </c>
      <c r="AG230" s="15">
        <f ca="1">_xll.DBRW($B$3,$R$37,$R$38,$R$40,$R$41,$R$42,$Q230,AG$2,AG$4,AG$3)</f>
        <v>-767501.23934269114</v>
      </c>
      <c r="AH230" s="15">
        <f ca="1">_xll.DBRW($B$3,$R$37,$R$38,$R$40,$R$41,$R$42,$Q230,AH$2,AH$4,AH$3)</f>
        <v>-1059194.490643183</v>
      </c>
      <c r="AI230" s="15">
        <f ca="1">Y230-AD230</f>
        <v>-64058.331179079367</v>
      </c>
      <c r="AJ230" s="15">
        <f ca="1">Z230-AE230</f>
        <v>20903.166342565033</v>
      </c>
      <c r="AK230" s="15">
        <f ca="1">AA230-AF230</f>
        <v>-24243.87822790991</v>
      </c>
      <c r="AL230" s="15">
        <f ca="1">AB230-AG230</f>
        <v>23186.839342690888</v>
      </c>
      <c r="AM230" s="15">
        <f ca="1">AC230-AH230</f>
        <v>-74690.669356816914</v>
      </c>
      <c r="AN230" s="20"/>
      <c r="AO230" s="16">
        <f ca="1">_xll.DBRW($B$3,$R$37,$R$38,$R$40,$R$41,$R$42,$Q230,AO$2,AO$4,AO$3)</f>
        <v>0.3043390336558166</v>
      </c>
      <c r="AP230" s="16">
        <f ca="1">_xll.DBRW($B$3,$R$37,$R$38,$R$40,$R$41,$R$42,$Q230,AP$2,AP$4,AP$3)</f>
        <v>0.28983630064882948</v>
      </c>
      <c r="AQ230" s="17">
        <f ca="1">-(AO230-AP230)*100</f>
        <v>-1.4502733006987123</v>
      </c>
      <c r="AR230" s="14">
        <f ca="1">$Y230-$AD230-BL230</f>
        <v>-68929.354309748116</v>
      </c>
      <c r="AS230" s="18">
        <f ca="1">_xll.DBRW($B$3,$R$37,$R$38,$R$40,$R$41,$R$42,$Q230,AS$2,AS$4,AS$3)</f>
        <v>22.784167663757383</v>
      </c>
      <c r="AT230" s="19">
        <f ca="1">_xll.DBRW($B$3,$R$37,$R$38,$R$40,$R$41,$R$42,$Q230,AT$2,AT$4,AT$3)</f>
        <v>3.9422853181143129E-2</v>
      </c>
      <c r="AU230" s="18">
        <f ca="1">_xll.DBRW($B$3,$R$37,$R$38,$R$40,$R$41,$R$42,$Q230,AU$2,AU$4,AU$3)</f>
        <v>2.9513693523738675</v>
      </c>
      <c r="AV230" s="15">
        <f ca="1">_xll.DBRW($B$3,$R$37,$R$38,$R$40,$R$41,$R$42,$Q230,AV$2,AV$4,AV$3)</f>
        <v>63486.129111527902</v>
      </c>
      <c r="AW230" s="15">
        <f ca="1">_xll.DBRW($B$3,$R$37,$R$38,$R$40,$R$41,$R$42,$Q230,AW$2,AW$4,AW$3)</f>
        <v>1610389</v>
      </c>
      <c r="AX230" s="18">
        <f ca="1">_xll.DBRW($B$3,$R$37,$R$38,$R$40,$R$41,$R$42,$Q230,AX$2,AX$4,AX$3)</f>
        <v>16.566924284872059</v>
      </c>
      <c r="AY230" s="19">
        <f ca="1">_xll.DBRW($B$3,$R$37,$R$38,$R$40,$R$41,$R$42,$Q230,AY$2,AY$4,AY$3)</f>
        <v>4.424905468002447E-2</v>
      </c>
      <c r="AZ230" s="18">
        <f ca="1">_xll.DBRW($B$3,$R$37,$R$38,$R$40,$R$41,$R$42,$Q230,AZ$2,AZ$4,AZ$3)</f>
        <v>2.529257849758888</v>
      </c>
      <c r="BA230" s="15">
        <f ca="1">_xll.DBRW($B$3,$R$37,$R$38,$R$40,$R$41,$R$42,$Q230,BA$2,BA$4,BA$3)</f>
        <v>83444.594485366601</v>
      </c>
      <c r="BB230" s="15">
        <f ca="1">_xll.DBRW($B$3,$R$37,$R$38,$R$40,$R$41,$R$42,$Q230,BB$2,BB$4,BB$3)</f>
        <v>1885793.8342135099</v>
      </c>
      <c r="BC230" s="18">
        <f ca="1">AS230-AX230</f>
        <v>6.2172433788853247</v>
      </c>
      <c r="BD230" s="18">
        <f ca="1">AT230-AY230</f>
        <v>-4.8262014988813412E-3</v>
      </c>
      <c r="BE230" s="18">
        <f ca="1">AU230-AZ230</f>
        <v>0.42211150261497954</v>
      </c>
      <c r="BF230" s="15">
        <f ca="1">IF(AND(AV230&lt;&gt;0,BA230&lt;&gt;0),-1*BC230*AV230,0)</f>
        <v>-394708.71586970572</v>
      </c>
      <c r="BG230" s="15">
        <f ca="1">IF(AND(AV230&lt;&gt;0,BA230&lt;&gt;0,AW230&lt;&gt;0,BB230&lt;&gt;0),BD230/AY230*$Y230,)</f>
        <v>157766.01977518087</v>
      </c>
      <c r="BH230" s="15">
        <f ca="1">IF(AND(AW230&lt;&gt;0,BB230&lt;&gt;0),BE230*AO230*AW230,)</f>
        <v>206878.63383701013</v>
      </c>
      <c r="BI230" s="15">
        <f ca="1">IF(AND(AV230&lt;&gt;0,BA230&lt;&gt;0,AW230&lt;&gt;0,BB230&lt;&gt;0),$AI230-BF230-BG230-BH230-BL230,)</f>
        <v>-38865.292052233403</v>
      </c>
      <c r="BJ230" s="15">
        <f ca="1">IF(OR(AV230=0,BA230=0,AW230=0,BB230=0),$AI230-BF230-BG230-BH230-BL230,)</f>
        <v>0</v>
      </c>
      <c r="BK230" s="15">
        <f ca="1">SUM(BF230:BJ230)</f>
        <v>-68929.354309748116</v>
      </c>
      <c r="BL230" s="15">
        <f ca="1">IF($V230&lt;&gt;0,IF($V230&gt;0,$W230/$V230,-$W230/$V230))*$AD230</f>
        <v>4871.0231306687474</v>
      </c>
      <c r="BM230" s="15">
        <f ca="1">SUM(BK230:BL230)</f>
        <v>-64058.331179079367</v>
      </c>
      <c r="BN230" s="16">
        <f ca="1">_xll.DBRW($B$3,$R$37,$R$38,$R$40,$R$41,$R$42,$Q230,BN$2,BN$4,BN$3)</f>
        <v>9.8322541337563102E-2</v>
      </c>
      <c r="BO230" s="16">
        <f ca="1">_xll.DBRW($B$3,$R$37,$R$38,$R$40,$R$41,$R$42,$Q230,BO$2,BO$4,BO$3)</f>
        <v>0.10235862581703387</v>
      </c>
      <c r="BP230" s="17">
        <f ca="1">-(BN230-BO230)*100</f>
        <v>0.4036084479470764</v>
      </c>
      <c r="BQ230" s="14">
        <f ca="1">$Z230-$AE230-CK230</f>
        <v>19182.915177124094</v>
      </c>
      <c r="BR230" s="15">
        <f ca="1">_xll.DBRW($B$3,$R$37,$R$38,$R$40,$R$41,$R$42,$Q230,BR$2,BR$4,BR$3)</f>
        <v>0.2901861351511964</v>
      </c>
      <c r="BS230" s="15">
        <f ca="1">_xll.DBRW($B$3,$R$37,$R$38,$R$40,$R$41,$R$42,$Q230,BS$2,BS$4,BS$3)</f>
        <v>1</v>
      </c>
      <c r="BT230" s="15">
        <f ca="1">_xll.DBRW($B$3,$R$37,$R$38,$R$40,$R$41,$R$42,$Q230,BT$2,BT$4,BT$3)</f>
        <v>2.9513693523738675</v>
      </c>
      <c r="BU230" s="15">
        <f ca="1">_xll.DBRW($B$3,$R$37,$R$38,$R$40,$R$41,$R$42,$Q230,BU$2,BU$4,BU$3)</f>
        <v>1610389</v>
      </c>
      <c r="BV230" s="15">
        <f ca="1">_xll.DBRW($B$3,$R$37,$R$38,$R$40,$R$41,$R$42,$Q230,BV$2,BV$4,BV$3)</f>
        <v>1610389</v>
      </c>
      <c r="BW230" s="15">
        <f ca="1">_xll.DBRW($B$3,$R$37,$R$38,$R$40,$R$41,$R$42,$Q230,BW$2,BW$4,BW$3)</f>
        <v>0.25889135783826567</v>
      </c>
      <c r="BX230" s="15">
        <f ca="1">_xll.DBRW($B$3,$R$37,$R$38,$R$40,$R$41,$R$42,$Q230,BX$2,BX$4,BX$3)</f>
        <v>1</v>
      </c>
      <c r="BY230" s="15">
        <f ca="1">_xll.DBRW($B$3,$R$37,$R$38,$R$40,$R$41,$R$42,$Q230,BY$2,BY$4,BY$3)</f>
        <v>2.529257849758888</v>
      </c>
      <c r="BZ230" s="15">
        <f ca="1">_xll.DBRW($B$3,$R$37,$R$38,$R$40,$R$41,$R$42,$Q230,BZ$2,BZ$4,BZ$3)</f>
        <v>1885793.8342135099</v>
      </c>
      <c r="CA230" s="15">
        <f ca="1">_xll.DBRW($B$3,$R$37,$R$38,$R$40,$R$41,$R$42,$Q230,CA$2,CA$4,CA$3)</f>
        <v>1885793.8342135099</v>
      </c>
      <c r="CB230" s="15">
        <f ca="1">BR230-BW230</f>
        <v>3.1294777312930733E-2</v>
      </c>
      <c r="CC230" s="15">
        <f ca="1">BS230-BX230</f>
        <v>0</v>
      </c>
      <c r="CD230" s="15">
        <f ca="1">BT230-BY230</f>
        <v>0.42211150261497954</v>
      </c>
      <c r="CE230" s="15">
        <f ca="1">IF(AND(BU230&lt;&gt;0,BZ230&lt;&gt;0),-1*CB230*BU230,0)</f>
        <v>-50396.76514219321</v>
      </c>
      <c r="CF230" s="15">
        <f ca="1">IF(AND(BU230&lt;&gt;0,BZ230&lt;&gt;0,BV230&lt;&gt;0,CA230&lt;&gt;0),CC230/BX230*$Z230,)</f>
        <v>0</v>
      </c>
      <c r="CG230" s="15">
        <f ca="1">IF(AND(BV230&lt;&gt;0,CA230&lt;&gt;0),CD230*BN230*BV230,)</f>
        <v>66836.096516958394</v>
      </c>
      <c r="CH230" s="15">
        <f ca="1">IF(AND(BU230&lt;&gt;0,BZ230&lt;&gt;0,BV230&lt;&gt;0,CA230&lt;&gt;0),$AJ230-CE230-CF230-CG230-CK230,)</f>
        <v>2743.5838023589095</v>
      </c>
      <c r="CI230" s="15">
        <f ca="1">IF(OR(BU230=0,BZ230=0,BV230=0,CA230=0),$AJ230-CE230-CF230-CG230-CK230,)</f>
        <v>0</v>
      </c>
      <c r="CJ230" s="15">
        <f ca="1">SUM(CE230:CI230)</f>
        <v>19182.915177124094</v>
      </c>
      <c r="CK230" s="15">
        <f ca="1">IF($V230&lt;&gt;0,IF($V230&gt;0,$W230/$V230,-$W230/$V230))*$AE230</f>
        <v>1720.2511654409388</v>
      </c>
      <c r="CL230" s="15">
        <f ca="1">SUM(CJ230:CK230)</f>
        <v>20903.166342565033</v>
      </c>
      <c r="CM230" s="16">
        <f ca="1">_xll.DBRW($B$3,$R$37,$R$38,$R$40,$R$41,$R$42,$Q230,CM$2,CM$4,CM$3)</f>
        <v>0.12188346908471646</v>
      </c>
      <c r="CN230" s="16">
        <f ca="1">_xll.DBRW($B$3,$R$37,$R$38,$R$40,$R$41,$R$42,$Q230,CN$2,CN$4,CN$3)</f>
        <v>0.11637106935153595</v>
      </c>
      <c r="CO230" s="17">
        <f ca="1">-(CM230-CN230)*100</f>
        <v>-0.55123997331805175</v>
      </c>
      <c r="CP230" s="14">
        <f ca="1">$AA230-$AF230-DJ230</f>
        <v>-26199.624175822726</v>
      </c>
      <c r="CQ230" s="15">
        <f ca="1">_xll.DBRW($B$3,$R$37,$R$38,$R$40,$R$41,$R$42,$Q230,CQ$2,CQ$4,CQ$3)</f>
        <v>1.1827525197568545</v>
      </c>
      <c r="CR230" s="15">
        <f ca="1">_xll.DBRW($B$3,$R$37,$R$38,$R$40,$R$41,$R$42,$Q230,CR$2,CR$4,CR$3)</f>
        <v>0.30414066274117124</v>
      </c>
      <c r="CS230" s="15">
        <f ca="1">_xll.DBRW($B$3,$R$37,$R$38,$R$40,$R$41,$R$42,$Q230,CS$2,CS$4,CS$3)</f>
        <v>2.9513693523738675</v>
      </c>
      <c r="CT230" s="15">
        <f ca="1">_xll.DBRW($B$3,$R$37,$R$38,$R$40,$R$41,$R$42,$Q230,CT$2,CT$4,CT$3)</f>
        <v>489784.77773109201</v>
      </c>
      <c r="CU230" s="15">
        <f ca="1">_xll.DBRW($B$3,$R$37,$R$38,$R$40,$R$41,$R$42,$Q230,CU$2,CU$4,CU$3)</f>
        <v>1610389</v>
      </c>
      <c r="CV230" s="15">
        <f ca="1">_xll.DBRW($B$3,$R$37,$R$38,$R$40,$R$41,$R$42,$Q230,CV$2,CV$4,CV$3)</f>
        <v>0.97880000000000045</v>
      </c>
      <c r="CW230" s="15">
        <f ca="1">_xll.DBRW($B$3,$R$37,$R$38,$R$40,$R$41,$R$42,$Q230,CW$2,CW$4,CW$3)</f>
        <v>0.30070743833490815</v>
      </c>
      <c r="CX230" s="15">
        <f ca="1">_xll.DBRW($B$3,$R$37,$R$38,$R$40,$R$41,$R$42,$Q230,CX$2,CX$4,CX$3)</f>
        <v>2.529257849758888</v>
      </c>
      <c r="CY230" s="15">
        <f ca="1">_xll.DBRW($B$3,$R$37,$R$38,$R$40,$R$41,$R$42,$Q230,CY$2,CY$4,CY$3)</f>
        <v>567072.23311410903</v>
      </c>
      <c r="CZ230" s="15">
        <f ca="1">_xll.DBRW($B$3,$R$37,$R$38,$R$40,$R$41,$R$42,$Q230,CZ$2,CZ$4,CZ$3)</f>
        <v>1885793.8342135099</v>
      </c>
      <c r="DA230" s="15">
        <f ca="1">CQ230-CV230</f>
        <v>0.20395251975685402</v>
      </c>
      <c r="DB230" s="15">
        <f ca="1">CR230-CW230</f>
        <v>3.4332244062630912E-3</v>
      </c>
      <c r="DC230" s="15">
        <f ca="1">CS230-CX230</f>
        <v>0.42211150261497954</v>
      </c>
      <c r="DD230" s="15">
        <f ca="1">IF(AND(CT230&lt;&gt;0,CY230&lt;&gt;0),-1*DA230*CT230,0)</f>
        <v>-99892.839556806895</v>
      </c>
      <c r="DE230" s="15">
        <f ca="1">IF(AND(CT230&lt;&gt;0,CY230&lt;&gt;0,CU230&lt;&gt;0,CZ230&lt;&gt;0),DB230/CW230*$AA230,)</f>
        <v>-6613.8933183525633</v>
      </c>
      <c r="DF230" s="15">
        <f ca="1">IF(AND(CU230&lt;&gt;0,CZ230&lt;&gt;0),DC230*CM230*CU230,)</f>
        <v>82851.96042278911</v>
      </c>
      <c r="DG230" s="15">
        <f ca="1">IF(AND(CT230&lt;&gt;0,CY230&lt;&gt;0,CU230&lt;&gt;0,CZ230&lt;&gt;0),$AK230-DD230-DE230-DF230-DJ230,)</f>
        <v>-2544.8517234523742</v>
      </c>
      <c r="DH230" s="15">
        <f ca="1">IF(OR(CT230=0,CY230=0,CU230=0,CZ230=0),$AK230-DD230-DE230-DF230-DJ230,)</f>
        <v>0</v>
      </c>
      <c r="DI230" s="15">
        <f ca="1">SUM(DD230:DH230)</f>
        <v>-26199.624175822726</v>
      </c>
      <c r="DJ230" s="15">
        <f ca="1">IF($V230&lt;&gt;0,IF($V230&gt;0,$W230/$V230,-$W230/$V230))*$AF230</f>
        <v>1955.7459479128145</v>
      </c>
      <c r="DK230" s="15">
        <f ca="1">SUM(DI230:DJ230)</f>
        <v>-24243.87822790991</v>
      </c>
      <c r="DL230" s="16">
        <f ca="1">_xll.DBRW($B$3,$R$37,$R$38,$R$40,$R$41,$R$42,$Q230,DL$2,DL$4,DL$3)</f>
        <v>0.15660371585592195</v>
      </c>
      <c r="DM230" s="16">
        <f ca="1">_xll.DBRW($B$3,$R$37,$R$38,$R$40,$R$41,$R$42,$Q230,DM$2,DM$4,DM$3)</f>
        <v>0.16091323554961651</v>
      </c>
      <c r="DN230" s="17">
        <f ca="1">-(DL230-DM230)*100</f>
        <v>0.43095196936945579</v>
      </c>
      <c r="DO230" s="14">
        <f ca="1">$AB230-$AG230-EI230</f>
        <v>20482.512484259823</v>
      </c>
      <c r="DP230" s="15">
        <f ca="1">_xll.DBRW($B$3,$R$37,$R$38,$R$40,$R$41,$R$42,$Q230,DP$2,DP$4,DP$3)</f>
        <v>0.72021109527445015</v>
      </c>
      <c r="DQ230" s="15">
        <f ca="1">_xll.DBRW($B$3,$R$37,$R$38,$R$40,$R$41,$R$42,$Q230,DQ$2,DQ$4,DQ$3)</f>
        <v>0.64174991259875724</v>
      </c>
      <c r="DR230" s="15">
        <f ca="1">_xll.DBRW($B$3,$R$37,$R$38,$R$40,$R$41,$R$42,$Q230,DR$2,DR$4,DR$3)</f>
        <v>2.9513693523738675</v>
      </c>
      <c r="DS230" s="15">
        <f ca="1">_xll.DBRW($B$3,$R$37,$R$38,$R$40,$R$41,$R$42,$Q230,DS$2,DS$4,DS$3)</f>
        <v>1033467</v>
      </c>
      <c r="DT230" s="15">
        <f ca="1">_xll.DBRW($B$3,$R$37,$R$38,$R$40,$R$41,$R$42,$Q230,DT$2,DT$4,DT$3)</f>
        <v>1610389</v>
      </c>
      <c r="DU230" s="15">
        <f ca="1">_xll.DBRW($B$3,$R$37,$R$38,$R$40,$R$41,$R$42,$Q230,DU$2,DU$4,DU$3)</f>
        <v>0.62793574813409347</v>
      </c>
      <c r="DV230" s="15">
        <f ca="1">_xll.DBRW($B$3,$R$37,$R$38,$R$40,$R$41,$R$42,$Q230,DV$2,DV$4,DV$3)</f>
        <v>0.64814125546019552</v>
      </c>
      <c r="DW230" s="15">
        <f ca="1">_xll.DBRW($B$3,$R$37,$R$38,$R$40,$R$41,$R$42,$Q230,DW$2,DW$4,DW$3)</f>
        <v>2.529257849758888</v>
      </c>
      <c r="DX230" s="15">
        <f ca="1">_xll.DBRW($B$3,$R$37,$R$38,$R$40,$R$41,$R$42,$Q230,DX$2,DX$4,DX$3)</f>
        <v>1222260.7832462401</v>
      </c>
      <c r="DY230" s="15">
        <f ca="1">_xll.DBRW($B$3,$R$37,$R$38,$R$40,$R$41,$R$42,$Q230,DY$2,DY$4,DY$3)</f>
        <v>1885793.8342135099</v>
      </c>
      <c r="DZ230" s="15">
        <f ca="1">DP230-DU230</f>
        <v>9.2275347140356678E-2</v>
      </c>
      <c r="EA230" s="15">
        <f ca="1">DQ230-DV230</f>
        <v>-6.3913428614382761E-3</v>
      </c>
      <c r="EB230" s="15">
        <f ca="1">DR230-DW230</f>
        <v>0.42211150261497954</v>
      </c>
      <c r="EC230" s="15">
        <f ca="1">IF(AND(DS230&lt;&gt;0,DX230&lt;&gt;0),-1*DZ230*DS230,0)</f>
        <v>-95363.526183102993</v>
      </c>
      <c r="ED230" s="15">
        <f ca="1">IF(AND(DS230&lt;&gt;0,DX230&lt;&gt;0,DT230&lt;&gt;0,DY230&lt;&gt;0),EA230/DV230*$AB230,)</f>
        <v>7339.7094954679505</v>
      </c>
      <c r="EE230" s="15">
        <f ca="1">IF(AND(DT230&lt;&gt;0,DY230&lt;&gt;0),EB230*DL230*DT230,)</f>
        <v>106453.52454760039</v>
      </c>
      <c r="EF230" s="15">
        <f ca="1">IF(AND(DS230&lt;&gt;0,DX230&lt;&gt;0,DT230&lt;&gt;0,DY230&lt;&gt;0),$AL230-EC230-ED230-EE230-EI230,)</f>
        <v>2052.8046242944756</v>
      </c>
      <c r="EG230" s="15">
        <f ca="1">IF(OR(DS230=0,DX230=0,DT230=0,DY230=0),$AL230-EC230-ED230-EE230-EI230,)</f>
        <v>0</v>
      </c>
      <c r="EH230" s="15">
        <f ca="1">SUM(EC230:EG230)</f>
        <v>20482.512484259823</v>
      </c>
      <c r="EI230" s="15">
        <f ca="1">IF($V230&lt;&gt;0,IF($V230&gt;0,$W230/$V230,-$W230/$V230))*$AG230</f>
        <v>2704.3268584310654</v>
      </c>
      <c r="EJ230" s="15">
        <f ca="1">SUM(EH230:EI230)</f>
        <v>23186.839342690888</v>
      </c>
      <c r="EK230" s="16">
        <f ca="1">_xll.DBRW($B$3,$R$37,$R$38,$R$40,$R$41,$R$42,$Q230,EK$2,EK$4,EK$3)</f>
        <v>0.23856938601468222</v>
      </c>
      <c r="EL230" s="16">
        <f ca="1">_xll.DBRW($B$3,$R$37,$R$38,$R$40,$R$41,$R$42,$Q230,EL$2,EL$4,EL$3)</f>
        <v>0.22206923432682751</v>
      </c>
      <c r="EM230" s="17">
        <f ca="1">-(EK230-EL230)*100</f>
        <v>-1.6500151687854707</v>
      </c>
      <c r="EN230" s="14">
        <f ca="1">$AC230-$AH230-FH230</f>
        <v>-78422.791160036053</v>
      </c>
      <c r="EO230" s="15">
        <f ca="1">_xll.DBRW($B$3,$R$37,$R$38,$R$40,$R$41,$R$42,$Q230,EO$2,EO$4,EO$3)</f>
        <v>0.70410637429838385</v>
      </c>
      <c r="EP230" s="15">
        <f ca="1">_xll.DBRW($B$3,$R$37,$R$38,$R$40,$R$41,$R$42,$Q230,EP$2,EP$4,EP$3)</f>
        <v>1</v>
      </c>
      <c r="EQ230" s="15">
        <f ca="1">_xll.DBRW($B$3,$R$37,$R$38,$R$40,$R$41,$R$42,$Q230,EQ$2,EQ$4,EQ$3)</f>
        <v>2.9513693523738675</v>
      </c>
      <c r="ER230" s="15">
        <f ca="1">_xll.DBRW($B$3,$R$37,$R$38,$R$40,$R$41,$R$42,$Q230,ER$2,ER$4,ER$3)</f>
        <v>1610389</v>
      </c>
      <c r="ES230" s="15">
        <f ca="1">_xll.DBRW($B$3,$R$37,$R$38,$R$40,$R$41,$R$42,$Q230,ES$2,ES$4,ES$3)</f>
        <v>1610389</v>
      </c>
      <c r="ET230" s="15">
        <f ca="1">_xll.DBRW($B$3,$R$37,$R$38,$R$40,$R$41,$R$42,$Q230,ET$2,ET$4,ET$3)</f>
        <v>0.56167035411107435</v>
      </c>
      <c r="EU230" s="15">
        <f ca="1">_xll.DBRW($B$3,$R$37,$R$38,$R$40,$R$41,$R$42,$Q230,EU$2,EU$4,EU$3)</f>
        <v>1</v>
      </c>
      <c r="EV230" s="15">
        <f ca="1">_xll.DBRW($B$3,$R$37,$R$38,$R$40,$R$41,$R$42,$Q230,EV$2,EV$4,EV$3)</f>
        <v>2.529257849758888</v>
      </c>
      <c r="EW230" s="15">
        <f ca="1">_xll.DBRW($B$3,$R$37,$R$38,$R$40,$R$41,$R$42,$Q230,EW$2,EW$4,EW$3)</f>
        <v>1885793.8342135099</v>
      </c>
      <c r="EX230" s="15">
        <f ca="1">_xll.DBRW($B$3,$R$37,$R$38,$R$40,$R$41,$R$42,$Q230,EX$2,EX$4,EX$3)</f>
        <v>1885793.8342135099</v>
      </c>
      <c r="EY230" s="15">
        <f ca="1">EO230-ET230</f>
        <v>0.1424360201873095</v>
      </c>
      <c r="EZ230" s="15">
        <f ca="1">EP230-EU230</f>
        <v>0</v>
      </c>
      <c r="FA230" s="15">
        <f ca="1">EQ230-EV230</f>
        <v>0.42211150261497954</v>
      </c>
      <c r="FB230" s="15">
        <f ca="1">IF(AND(ER230&lt;&gt;0,EW230&lt;&gt;0),-1*EY230*ER230,0)</f>
        <v>-229377.40011342114</v>
      </c>
      <c r="FC230" s="15">
        <f ca="1">IF(AND(ER230&lt;&gt;0,EW230&lt;&gt;0,ES230&lt;&gt;0,EX230&lt;&gt;0),EZ230/EU230*$AC230,)</f>
        <v>0</v>
      </c>
      <c r="FD230" s="15">
        <f ca="1">IF(AND(ES230&lt;&gt;0,EX230&lt;&gt;0),FA230*EK230*ES230,)</f>
        <v>162170.81345493218</v>
      </c>
      <c r="FE230" s="15">
        <f ca="1">IF(AND(ER230&lt;&gt;0,EW230&lt;&gt;0,ES230&lt;&gt;0,EX230&lt;&gt;0),$AM230-FB230-FC230-FD230-FH230,)</f>
        <v>-11216.204501547098</v>
      </c>
      <c r="FF230" s="15">
        <f ca="1">IF(OR(ER230=0,EW230=0,ES230=0,EX230=0),$AM230-FB230-FC230-FD230-FH230,)</f>
        <v>0</v>
      </c>
      <c r="FG230" s="15">
        <f ca="1">SUM(FB230:FF230)</f>
        <v>-78422.791160036053</v>
      </c>
      <c r="FH230" s="15">
        <f ca="1">IF($V230&lt;&gt;0,IF($V230&gt;0,$W230/$V230,-$W230/$V230))*$AH230</f>
        <v>3732.1218032191432</v>
      </c>
      <c r="FI230" s="15">
        <f ca="1">SUM(FG230:FH230)</f>
        <v>-74690.669356816914</v>
      </c>
      <c r="FJ230" s="20"/>
      <c r="FK230" s="85">
        <f ca="1">BL230+CK230+DJ230+EI230+FH230</f>
        <v>14983.468905672707</v>
      </c>
      <c r="FL230" s="21"/>
      <c r="FM230" s="22"/>
      <c r="FN230" s="104">
        <f ca="1">_xll.DBRW($B$3,$R$37,$R$38,$R$40,$R$41,$R$42,$Q230,FN$2,FN$4,FN$3)</f>
        <v>381567.82999999961</v>
      </c>
      <c r="FO230" s="105">
        <f ca="1">IF(U230&lt;&gt;0,FN230/U230,0)</f>
        <v>8.0281854051299673E-2</v>
      </c>
      <c r="FP230" s="104">
        <f ca="1">_xll.DBRW($B$3,$R$37,$R$38,$R$40,$R$41,$R$42,$Q230,FP$2,FP$4,FP$3)</f>
        <v>517276.82128997997</v>
      </c>
      <c r="FQ230" s="105">
        <f ca="1">IF(V230&lt;&gt;0,FP230/V230,0)</f>
        <v>0.10845153430615642</v>
      </c>
      <c r="FR230" s="86">
        <f ca="1">FN230-FP230</f>
        <v>-135708.99128998036</v>
      </c>
      <c r="FS230" s="103">
        <f ca="1">(FO230-FQ230)*100</f>
        <v>-2.816968025485675</v>
      </c>
      <c r="FT230" s="23"/>
      <c r="FV230" s="37"/>
      <c r="FW230" s="37"/>
      <c r="FX230" s="37"/>
      <c r="FY230" s="37"/>
      <c r="FZ230" s="37"/>
      <c r="GA230" s="37"/>
      <c r="GB230" s="37"/>
      <c r="GC230" s="37"/>
      <c r="GD230" s="37"/>
      <c r="GE230" s="37"/>
      <c r="GF230" s="37"/>
      <c r="GG230" s="37"/>
      <c r="GH230" s="37"/>
    </row>
    <row r="231" spans="1:190" ht="15" hidden="1" customHeight="1" x14ac:dyDescent="0.25">
      <c r="A231">
        <f ca="1">IF(ROW()=ROW($A$60),0,1)</f>
        <v>1</v>
      </c>
      <c r="D231" s="30"/>
      <c r="E231" s="30"/>
      <c r="F231" s="30">
        <f ca="1">IF(A231&lt;&gt;0,IF((AO231+BN231+CM231+DL231+EK231)&lt;&gt;0,ROUND((1-(AO231+BN231+CM231+DL231+EK231))-FO231,5),"VERIF. ELIGIBILITE PMM"),"CHECK "&amp;D216)</f>
        <v>0</v>
      </c>
      <c r="G231" s="30"/>
      <c r="H231" s="30"/>
      <c r="I231" s="30"/>
      <c r="J231" s="30">
        <f ca="1">IF(A231&lt;&gt;0,IF((AP231+BO231+CN231+DM231+EL231)&lt;&gt;0,ROUND((1-(AP231+BO231+CN231+DM231+EL231))-FQ231,5),"VERIF. ELIGIBILITE PMM"),"CHECK "&amp;D217)</f>
        <v>0</v>
      </c>
      <c r="K231" s="30">
        <f ca="1">IF(A231&lt;&gt;0,ROUND(W231+AR231+BQ231+CP231+DO231+EN231+FK231-FR231,5),"CHECK ")</f>
        <v>0</v>
      </c>
      <c r="L231" s="4"/>
      <c r="M231" s="9"/>
      <c r="N231" s="10"/>
      <c r="O231" s="9"/>
      <c r="P231" s="11"/>
      <c r="Q231" s="130" t="s">
        <v>189</v>
      </c>
      <c r="R231" s="130"/>
      <c r="S231" s="12"/>
      <c r="T231" s="13"/>
      <c r="U231" s="84">
        <f ca="1">_xll.DBRW($B$3,$R$37,$R$38,$R$40,$R$41,$R$42,$Q231,U$2,U$4,U$3)</f>
        <v>8310676.7299999995</v>
      </c>
      <c r="V231" s="84">
        <f ca="1">_xll.DBRW($B$3,$R$37,$R$38,$R$40,$R$41,$R$42,$Q231,V$2,V$4,V$3)</f>
        <v>8322985.1350000007</v>
      </c>
      <c r="W231" s="85">
        <f ca="1">U231-V231</f>
        <v>-12308.405000001192</v>
      </c>
      <c r="X231" s="106">
        <f ca="1">IF(V231&lt;&gt;0,W231/V231,0)</f>
        <v>-1.4788450057710203E-3</v>
      </c>
      <c r="Y231" s="15">
        <f ca="1">_xll.DBRW($B$3,$R$37,$R$38,$R$40,$R$41,$R$42,$Q231,Y$2,Y$4,Y$3)</f>
        <v>-3009899.3800000004</v>
      </c>
      <c r="Z231" s="15">
        <f ca="1">_xll.DBRW($B$3,$R$37,$R$38,$R$40,$R$41,$R$42,$Q231,Z$2,Z$4,Z$3)</f>
        <v>-776657.85</v>
      </c>
      <c r="AA231" s="15">
        <f ca="1">_xll.DBRW($B$3,$R$37,$R$38,$R$40,$R$41,$R$42,$Q231,AA$2,AA$4,AA$3)</f>
        <v>-719004.39000000013</v>
      </c>
      <c r="AB231" s="15">
        <f ca="1">_xll.DBRW($B$3,$R$37,$R$38,$R$40,$R$41,$R$42,$Q231,AB$2,AB$4,AB$3)</f>
        <v>-1389551.6800000002</v>
      </c>
      <c r="AC231" s="15">
        <f ca="1">_xll.DBRW($B$3,$R$37,$R$38,$R$40,$R$41,$R$42,$Q231,AC$2,AC$4,AC$3)</f>
        <v>-1849534.5900000005</v>
      </c>
      <c r="AD231" s="15">
        <f ca="1">_xll.DBRW($B$3,$R$37,$R$38,$R$40,$R$41,$R$42,$Q231,AD$2,AD$4,AD$3)</f>
        <v>-3027373.9073449997</v>
      </c>
      <c r="AE231" s="15">
        <f ca="1">_xll.DBRW($B$3,$R$37,$R$38,$R$40,$R$41,$R$42,$Q231,AE$2,AE$4,AE$3)</f>
        <v>-779700.54919109982</v>
      </c>
      <c r="AF231" s="15">
        <f ca="1">_xll.DBRW($B$3,$R$37,$R$38,$R$40,$R$41,$R$42,$Q231,AF$2,AF$4,AF$3)</f>
        <v>-744990.40875569975</v>
      </c>
      <c r="AG231" s="15">
        <f ca="1">_xll.DBRW($B$3,$R$37,$R$38,$R$40,$R$41,$R$42,$Q231,AG$2,AG$4,AG$3)</f>
        <v>-1338519.5299999998</v>
      </c>
      <c r="AH231" s="15">
        <f ca="1">_xll.DBRW($B$3,$R$37,$R$38,$R$40,$R$41,$R$42,$Q231,AH$2,AH$4,AH$3)</f>
        <v>-1690489.8829628099</v>
      </c>
      <c r="AI231" s="15">
        <f ca="1">Y231-AD231</f>
        <v>17474.527344999369</v>
      </c>
      <c r="AJ231" s="15">
        <f ca="1">Z231-AE231</f>
        <v>3042.6991910998477</v>
      </c>
      <c r="AK231" s="15">
        <f ca="1">AA231-AF231</f>
        <v>25986.018755699624</v>
      </c>
      <c r="AL231" s="15">
        <f ca="1">AB231-AG231</f>
        <v>-51032.150000000373</v>
      </c>
      <c r="AM231" s="15">
        <f ca="1">AC231-AH231</f>
        <v>-159044.70703719067</v>
      </c>
      <c r="AN231" s="20"/>
      <c r="AO231" s="16">
        <f ca="1">_xll.DBRW($B$3,$R$37,$R$38,$R$40,$R$41,$R$42,$Q231,AO$2,AO$4,AO$3)</f>
        <v>0.36217259770613169</v>
      </c>
      <c r="AP231" s="16">
        <f ca="1">_xll.DBRW($B$3,$R$37,$R$38,$R$40,$R$41,$R$42,$Q231,AP$2,AP$4,AP$3)</f>
        <v>0.36373655103794678</v>
      </c>
      <c r="AQ231" s="17">
        <f ca="1">-(AO231-AP231)*100</f>
        <v>0.15639533318150822</v>
      </c>
      <c r="AR231" s="14">
        <f ca="1">$Y231-$AD231-BL231</f>
        <v>12997.510561520718</v>
      </c>
      <c r="AS231" s="18">
        <f ca="1">_xll.DBRW($B$3,$R$37,$R$38,$R$40,$R$41,$R$42,$Q231,AS$2,AS$4,AS$3)</f>
        <v>19.972126870375899</v>
      </c>
      <c r="AT231" s="19">
        <f ca="1">_xll.DBRW($B$3,$R$37,$R$38,$R$40,$R$41,$R$42,$Q231,AT$2,AT$4,AT$3)</f>
        <v>4.5346564743087285E-2</v>
      </c>
      <c r="AU231" s="18">
        <f ca="1">_xll.DBRW($B$3,$R$37,$R$38,$R$40,$R$41,$R$42,$Q231,AU$2,AU$4,AU$3)</f>
        <v>2.5006512086248889</v>
      </c>
      <c r="AV231" s="15">
        <f ca="1">_xll.DBRW($B$3,$R$37,$R$38,$R$40,$R$41,$R$42,$Q231,AV$2,AV$4,AV$3)</f>
        <v>150705</v>
      </c>
      <c r="AW231" s="15">
        <f ca="1">_xll.DBRW($B$3,$R$37,$R$38,$R$40,$R$41,$R$42,$Q231,AW$2,AW$4,AW$3)</f>
        <v>3323405</v>
      </c>
      <c r="AX231" s="18">
        <f ca="1">_xll.DBRW($B$3,$R$37,$R$38,$R$40,$R$41,$R$42,$Q231,AX$2,AX$4,AX$3)</f>
        <v>19.766474319456506</v>
      </c>
      <c r="AY231" s="19">
        <f ca="1">_xll.DBRW($B$3,$R$37,$R$38,$R$40,$R$41,$R$42,$Q231,AY$2,AY$4,AY$3)</f>
        <v>4.8234575348521949E-2</v>
      </c>
      <c r="AZ231" s="18">
        <f ca="1">_xll.DBRW($B$3,$R$37,$R$38,$R$40,$R$41,$R$42,$Q231,AZ$2,AZ$4,AZ$3)</f>
        <v>2.6212034292835829</v>
      </c>
      <c r="BA231" s="15">
        <f ca="1">_xll.DBRW($B$3,$R$37,$R$38,$R$40,$R$41,$R$42,$Q231,BA$2,BA$4,BA$3)</f>
        <v>153157</v>
      </c>
      <c r="BB231" s="15">
        <f ca="1">_xll.DBRW($B$3,$R$37,$R$38,$R$40,$R$41,$R$42,$Q231,BB$2,BB$4,BB$3)</f>
        <v>3175253.4130000002</v>
      </c>
      <c r="BC231" s="18">
        <f ca="1">AS231-AX231</f>
        <v>0.2056525509193925</v>
      </c>
      <c r="BD231" s="18">
        <f ca="1">AT231-AY231</f>
        <v>-2.8880106054346641E-3</v>
      </c>
      <c r="BE231" s="18">
        <f ca="1">AU231-AZ231</f>
        <v>-0.12055222065869398</v>
      </c>
      <c r="BF231" s="15">
        <f ca="1">IF(AND(AV231&lt;&gt;0,BA231&lt;&gt;0),-1*BC231*AV231,0)</f>
        <v>-30992.867686307047</v>
      </c>
      <c r="BG231" s="15">
        <f ca="1">IF(AND(AV231&lt;&gt;0,BA231&lt;&gt;0,AW231&lt;&gt;0,BB231&lt;&gt;0),BD231/AY231*$Y231,)</f>
        <v>180215.56669509664</v>
      </c>
      <c r="BH231" s="15">
        <f ca="1">IF(AND(AW231&lt;&gt;0,BB231&lt;&gt;0),BE231*AO231*AW231,)</f>
        <v>-145102.22495913686</v>
      </c>
      <c r="BI231" s="15">
        <f ca="1">IF(AND(AV231&lt;&gt;0,BA231&lt;&gt;0,AW231&lt;&gt;0,BB231&lt;&gt;0),$AI231-BF231-BG231-BH231-BL231,)</f>
        <v>8877.0365118679656</v>
      </c>
      <c r="BJ231" s="15">
        <f ca="1">IF(OR(AV231=0,BA231=0,AW231=0,BB231=0),$AI231-BF231-BG231-BH231-BL231,)</f>
        <v>0</v>
      </c>
      <c r="BK231" s="15">
        <f ca="1">SUM(BF231:BJ231)</f>
        <v>12997.510561520688</v>
      </c>
      <c r="BL231" s="15">
        <f ca="1">IF($V231&lt;&gt;0,IF($V231&gt;0,$W231/$V231,-$W231/$V231))*$AD231</f>
        <v>4477.0167834786525</v>
      </c>
      <c r="BM231" s="15">
        <f ca="1">SUM(BK231:BL231)</f>
        <v>17474.52734499934</v>
      </c>
      <c r="BN231" s="16">
        <f ca="1">_xll.DBRW($B$3,$R$37,$R$38,$R$40,$R$41,$R$42,$Q231,BN$2,BN$4,BN$3)</f>
        <v>9.3453021364242148E-2</v>
      </c>
      <c r="BO231" s="16">
        <f ca="1">_xll.DBRW($B$3,$R$37,$R$38,$R$40,$R$41,$R$42,$Q231,BO$2,BO$4,BO$3)</f>
        <v>9.3680396701934024E-2</v>
      </c>
      <c r="BP231" s="17">
        <f ca="1">-(BN231-BO231)*100</f>
        <v>2.2737533769187634E-2</v>
      </c>
      <c r="BQ231" s="14">
        <f ca="1">$Z231-$AE231-CK231</f>
        <v>1889.6429279316681</v>
      </c>
      <c r="BR231" s="15">
        <f ca="1">_xll.DBRW($B$3,$R$37,$R$38,$R$40,$R$41,$R$42,$Q231,BR$2,BR$4,BR$3)</f>
        <v>0.23369341082413969</v>
      </c>
      <c r="BS231" s="15">
        <f ca="1">_xll.DBRW($B$3,$R$37,$R$38,$R$40,$R$41,$R$42,$Q231,BS$2,BS$4,BS$3)</f>
        <v>1</v>
      </c>
      <c r="BT231" s="15">
        <f ca="1">_xll.DBRW($B$3,$R$37,$R$38,$R$40,$R$41,$R$42,$Q231,BT$2,BT$4,BT$3)</f>
        <v>2.5006512086248889</v>
      </c>
      <c r="BU231" s="15">
        <f ca="1">_xll.DBRW($B$3,$R$37,$R$38,$R$40,$R$41,$R$42,$Q231,BU$2,BU$4,BU$3)</f>
        <v>3323405</v>
      </c>
      <c r="BV231" s="15">
        <f ca="1">_xll.DBRW($B$3,$R$37,$R$38,$R$40,$R$41,$R$42,$Q231,BV$2,BV$4,BV$3)</f>
        <v>3323405</v>
      </c>
      <c r="BW231" s="15">
        <f ca="1">_xll.DBRW($B$3,$R$37,$R$38,$R$40,$R$41,$R$42,$Q231,BW$2,BW$4,BW$3)</f>
        <v>0.2455553770917559</v>
      </c>
      <c r="BX231" s="15">
        <f ca="1">_xll.DBRW($B$3,$R$37,$R$38,$R$40,$R$41,$R$42,$Q231,BX$2,BX$4,BX$3)</f>
        <v>1</v>
      </c>
      <c r="BY231" s="15">
        <f ca="1">_xll.DBRW($B$3,$R$37,$R$38,$R$40,$R$41,$R$42,$Q231,BY$2,BY$4,BY$3)</f>
        <v>2.6212034292835829</v>
      </c>
      <c r="BZ231" s="15">
        <f ca="1">_xll.DBRW($B$3,$R$37,$R$38,$R$40,$R$41,$R$42,$Q231,BZ$2,BZ$4,BZ$3)</f>
        <v>3175253.4130000002</v>
      </c>
      <c r="CA231" s="15">
        <f ca="1">_xll.DBRW($B$3,$R$37,$R$38,$R$40,$R$41,$R$42,$Q231,CA$2,CA$4,CA$3)</f>
        <v>3175253.4130000002</v>
      </c>
      <c r="CB231" s="15">
        <f ca="1">BR231-BW231</f>
        <v>-1.1861966267616209E-2</v>
      </c>
      <c r="CC231" s="15">
        <f ca="1">BS231-BX231</f>
        <v>0</v>
      </c>
      <c r="CD231" s="15">
        <f ca="1">BT231-BY231</f>
        <v>-0.12055222065869398</v>
      </c>
      <c r="CE231" s="15">
        <f ca="1">IF(AND(BU231&lt;&gt;0,BZ231&lt;&gt;0),-1*CB231*BU231,0)</f>
        <v>39422.118003627045</v>
      </c>
      <c r="CF231" s="15">
        <f ca="1">IF(AND(BU231&lt;&gt;0,BZ231&lt;&gt;0,BV231&lt;&gt;0,CA231&lt;&gt;0),CC231/BX231*$Z231,)</f>
        <v>0</v>
      </c>
      <c r="CG231" s="15">
        <f ca="1">IF(AND(BV231&lt;&gt;0,CA231&lt;&gt;0),CD231*BN231*BV231,)</f>
        <v>-37441.378544348408</v>
      </c>
      <c r="CH231" s="15">
        <f ca="1">IF(AND(BU231&lt;&gt;0,BZ231&lt;&gt;0,BV231&lt;&gt;0,CA231&lt;&gt;0),$AJ231-CE231-CF231-CG231-CK231,)</f>
        <v>-91.096531346968732</v>
      </c>
      <c r="CI231" s="15">
        <f ca="1">IF(OR(BU231=0,BZ231=0,BV231=0,CA231=0),$AJ231-CE231-CF231-CG231-CK231,)</f>
        <v>0</v>
      </c>
      <c r="CJ231" s="15">
        <f ca="1">SUM(CE231:CI231)</f>
        <v>1889.6429279316681</v>
      </c>
      <c r="CK231" s="15">
        <f ca="1">IF($V231&lt;&gt;0,IF($V231&gt;0,$W231/$V231,-$W231/$V231))*$AE231</f>
        <v>1153.0562631681796</v>
      </c>
      <c r="CL231" s="15">
        <f ca="1">SUM(CJ231:CK231)</f>
        <v>3042.6991910998477</v>
      </c>
      <c r="CM231" s="16">
        <f ca="1">_xll.DBRW($B$3,$R$37,$R$38,$R$40,$R$41,$R$42,$Q231,CM$2,CM$4,CM$3)</f>
        <v>8.6515745150395271E-2</v>
      </c>
      <c r="CN231" s="16">
        <f ca="1">_xll.DBRW($B$3,$R$37,$R$38,$R$40,$R$41,$R$42,$Q231,CN$2,CN$4,CN$3)</f>
        <v>8.9510001120012783E-2</v>
      </c>
      <c r="CO231" s="17">
        <f ca="1">-(CM231-CN231)*100</f>
        <v>0.29942559696175125</v>
      </c>
      <c r="CP231" s="14">
        <f ca="1">$AA231-$AF231-DJ231</f>
        <v>24884.293410363945</v>
      </c>
      <c r="CQ231" s="15">
        <f ca="1">_xll.DBRW($B$3,$R$37,$R$38,$R$40,$R$41,$R$42,$Q231,CQ$2,CQ$4,CQ$3)</f>
        <v>0.90871155851295793</v>
      </c>
      <c r="CR231" s="15">
        <f ca="1">_xll.DBRW($B$3,$R$37,$R$38,$R$40,$R$41,$R$42,$Q231,CR$2,CR$4,CR$3)</f>
        <v>0.23807962014861264</v>
      </c>
      <c r="CS231" s="15">
        <f ca="1">_xll.DBRW($B$3,$R$37,$R$38,$R$40,$R$41,$R$42,$Q231,CS$2,CS$4,CS$3)</f>
        <v>2.5006512086248889</v>
      </c>
      <c r="CT231" s="15">
        <f ca="1">_xll.DBRW($B$3,$R$37,$R$38,$R$40,$R$41,$R$42,$Q231,CT$2,CT$4,CT$3)</f>
        <v>791235</v>
      </c>
      <c r="CU231" s="15">
        <f ca="1">_xll.DBRW($B$3,$R$37,$R$38,$R$40,$R$41,$R$42,$Q231,CU$2,CU$4,CU$3)</f>
        <v>3323405</v>
      </c>
      <c r="CV231" s="15">
        <f ca="1">_xll.DBRW($B$3,$R$37,$R$38,$R$40,$R$41,$R$42,$Q231,CV$2,CV$4,CV$3)</f>
        <v>0.98451811885595208</v>
      </c>
      <c r="CW231" s="15">
        <f ca="1">_xll.DBRW($B$3,$R$37,$R$38,$R$40,$R$41,$R$42,$Q231,CW$2,CW$4,CW$3)</f>
        <v>0.23831346259385947</v>
      </c>
      <c r="CX231" s="15">
        <f ca="1">_xll.DBRW($B$3,$R$37,$R$38,$R$40,$R$41,$R$42,$Q231,CX$2,CX$4,CX$3)</f>
        <v>2.6212034292835829</v>
      </c>
      <c r="CY231" s="15">
        <f ca="1">_xll.DBRW($B$3,$R$37,$R$38,$R$40,$R$41,$R$42,$Q231,CY$2,CY$4,CY$3)</f>
        <v>756705.63546500017</v>
      </c>
      <c r="CZ231" s="15">
        <f ca="1">_xll.DBRW($B$3,$R$37,$R$38,$R$40,$R$41,$R$42,$Q231,CZ$2,CZ$4,CZ$3)</f>
        <v>3175253.4130000002</v>
      </c>
      <c r="DA231" s="15">
        <f ca="1">CQ231-CV231</f>
        <v>-7.5806560342994156E-2</v>
      </c>
      <c r="DB231" s="15">
        <f ca="1">CR231-CW231</f>
        <v>-2.3384244524682352E-4</v>
      </c>
      <c r="DC231" s="15">
        <f ca="1">CS231-CX231</f>
        <v>-0.12055222065869398</v>
      </c>
      <c r="DD231" s="15">
        <f ca="1">IF(AND(CT231&lt;&gt;0,CY231&lt;&gt;0),-1*DA231*CT231,0)</f>
        <v>59980.803772988984</v>
      </c>
      <c r="DE231" s="15">
        <f ca="1">IF(AND(CT231&lt;&gt;0,CY231&lt;&gt;0,CU231&lt;&gt;0,CZ231&lt;&gt;0),DB231/CW231*$AA231,)</f>
        <v>705.51509289820967</v>
      </c>
      <c r="DF231" s="15">
        <f ca="1">IF(AND(CU231&lt;&gt;0,CZ231&lt;&gt;0),DC231*CM231*CU231,)</f>
        <v>-34662.001473413715</v>
      </c>
      <c r="DG231" s="15">
        <f ca="1">IF(AND(CT231&lt;&gt;0,CY231&lt;&gt;0,CU231&lt;&gt;0,CZ231&lt;&gt;0),$AK231-DD231-DE231-DF231-DJ231,)</f>
        <v>-1140.0239821095333</v>
      </c>
      <c r="DH231" s="15">
        <f ca="1">IF(OR(CT231=0,CY231=0,CU231=0,CZ231=0),$AK231-DD231-DE231-DF231-DJ231,)</f>
        <v>0</v>
      </c>
      <c r="DI231" s="15">
        <f ca="1">SUM(DD231:DH231)</f>
        <v>24884.293410363945</v>
      </c>
      <c r="DJ231" s="15">
        <f ca="1">IF($V231&lt;&gt;0,IF($V231&gt;0,$W231/$V231,-$W231/$V231))*$AF231</f>
        <v>1101.7253453356775</v>
      </c>
      <c r="DK231" s="15">
        <f ca="1">SUM(DI231:DJ231)</f>
        <v>25986.018755699624</v>
      </c>
      <c r="DL231" s="16">
        <f ca="1">_xll.DBRW($B$3,$R$37,$R$38,$R$40,$R$41,$R$42,$Q231,DL$2,DL$4,DL$3)</f>
        <v>0.16720078582577719</v>
      </c>
      <c r="DM231" s="16">
        <f ca="1">_xll.DBRW($B$3,$R$37,$R$38,$R$40,$R$41,$R$42,$Q231,DM$2,DM$4,DM$3)</f>
        <v>0.16082204981614445</v>
      </c>
      <c r="DN231" s="17">
        <f ca="1">-(DL231-DM231)*100</f>
        <v>-0.6378736009632735</v>
      </c>
      <c r="DO231" s="14">
        <f ca="1">$AB231-$AG231-EI231</f>
        <v>-53011.612922067849</v>
      </c>
      <c r="DP231" s="15">
        <f ca="1">_xll.DBRW($B$3,$R$37,$R$38,$R$40,$R$41,$R$42,$Q231,DP$2,DP$4,DP$3)</f>
        <v>0.72306052147922439</v>
      </c>
      <c r="DQ231" s="15">
        <f ca="1">_xll.DBRW($B$3,$R$37,$R$38,$R$40,$R$41,$R$42,$Q231,DQ$2,DQ$4,DQ$3)</f>
        <v>0.57825152215874986</v>
      </c>
      <c r="DR231" s="15">
        <f ca="1">_xll.DBRW($B$3,$R$37,$R$38,$R$40,$R$41,$R$42,$Q231,DR$2,DR$4,DR$3)</f>
        <v>2.5006512086248889</v>
      </c>
      <c r="DS231" s="15">
        <f ca="1">_xll.DBRW($B$3,$R$37,$R$38,$R$40,$R$41,$R$42,$Q231,DS$2,DS$4,DS$3)</f>
        <v>1921764</v>
      </c>
      <c r="DT231" s="15">
        <f ca="1">_xll.DBRW($B$3,$R$37,$R$38,$R$40,$R$41,$R$42,$Q231,DT$2,DT$4,DT$3)</f>
        <v>3323405</v>
      </c>
      <c r="DU231" s="15">
        <f ca="1">_xll.DBRW($B$3,$R$37,$R$38,$R$40,$R$41,$R$42,$Q231,DU$2,DU$4,DU$3)</f>
        <v>1.0621323903353157</v>
      </c>
      <c r="DV231" s="15">
        <f ca="1">_xll.DBRW($B$3,$R$37,$R$38,$R$40,$R$41,$R$42,$Q231,DV$2,DV$4,DV$3)</f>
        <v>0.39688772540813888</v>
      </c>
      <c r="DW231" s="15">
        <f ca="1">_xll.DBRW($B$3,$R$37,$R$38,$R$40,$R$41,$R$42,$Q231,DW$2,DW$4,DW$3)</f>
        <v>2.6212034292835829</v>
      </c>
      <c r="DX231" s="15">
        <f ca="1">_xll.DBRW($B$3,$R$37,$R$38,$R$40,$R$41,$R$42,$Q231,DX$2,DX$4,DX$3)</f>
        <v>1260219.1046799999</v>
      </c>
      <c r="DY231" s="15">
        <f ca="1">_xll.DBRW($B$3,$R$37,$R$38,$R$40,$R$41,$R$42,$Q231,DY$2,DY$4,DY$3)</f>
        <v>3175253.4130000002</v>
      </c>
      <c r="DZ231" s="15">
        <f ca="1">DP231-DU231</f>
        <v>-0.33907186885609131</v>
      </c>
      <c r="EA231" s="15">
        <f ca="1">DQ231-DV231</f>
        <v>0.18136379675061098</v>
      </c>
      <c r="EB231" s="15">
        <f ca="1">DR231-DW231</f>
        <v>-0.12055222065869398</v>
      </c>
      <c r="EC231" s="15">
        <f ca="1">IF(AND(DS231&lt;&gt;0,DX231&lt;&gt;0),-1*DZ231*DS231,0)</f>
        <v>651616.11098035751</v>
      </c>
      <c r="ED231" s="15">
        <f ca="1">IF(AND(DS231&lt;&gt;0,DX231&lt;&gt;0,DT231&lt;&gt;0,DY231&lt;&gt;0),EA231/DV231*$AB231,)</f>
        <v>-634976.47403136862</v>
      </c>
      <c r="EE231" s="15">
        <f ca="1">IF(AND(DT231&lt;&gt;0,DY231&lt;&gt;0),EB231*DL231*DT231,)</f>
        <v>-66987.967040847259</v>
      </c>
      <c r="EF231" s="15">
        <f ca="1">IF(AND(DS231&lt;&gt;0,DX231&lt;&gt;0,DT231&lt;&gt;0,DY231&lt;&gt;0),$AL231-EC231-ED231-EE231-EI231,)</f>
        <v>-2663.2828302094758</v>
      </c>
      <c r="EG231" s="15">
        <f ca="1">IF(OR(DS231=0,DX231=0,DT231=0,DY231=0),$AL231-EC231-ED231-EE231-EI231,)</f>
        <v>0</v>
      </c>
      <c r="EH231" s="15">
        <f ca="1">SUM(EC231:EG231)</f>
        <v>-53011.612922067849</v>
      </c>
      <c r="EI231" s="15">
        <f ca="1">IF($V231&lt;&gt;0,IF($V231&gt;0,$W231/$V231,-$W231/$V231))*$AG231</f>
        <v>1979.4629220674731</v>
      </c>
      <c r="EJ231" s="15">
        <f ca="1">SUM(EH231:EI231)</f>
        <v>-51032.150000000373</v>
      </c>
      <c r="EK231" s="16">
        <f ca="1">_xll.DBRW($B$3,$R$37,$R$38,$R$40,$R$41,$R$42,$Q231,EK$2,EK$4,EK$3)</f>
        <v>0.22254921591686069</v>
      </c>
      <c r="EL231" s="16">
        <f ca="1">_xll.DBRW($B$3,$R$37,$R$38,$R$40,$R$41,$R$42,$Q231,EL$2,EL$4,EL$3)</f>
        <v>0.20311100591228073</v>
      </c>
      <c r="EM231" s="17">
        <f ca="1">-(EK231-EL231)*100</f>
        <v>-1.9438210004579959</v>
      </c>
      <c r="EN231" s="14">
        <f ca="1">$AC231-$AH231-FH231</f>
        <v>-161544.67955791665</v>
      </c>
      <c r="EO231" s="15">
        <f ca="1">_xll.DBRW($B$3,$R$37,$R$38,$R$40,$R$41,$R$42,$Q231,EO$2,EO$4,EO$3)</f>
        <v>0.55651796576101908</v>
      </c>
      <c r="EP231" s="15">
        <f ca="1">_xll.DBRW($B$3,$R$37,$R$38,$R$40,$R$41,$R$42,$Q231,EP$2,EP$4,EP$3)</f>
        <v>1</v>
      </c>
      <c r="EQ231" s="15">
        <f ca="1">_xll.DBRW($B$3,$R$37,$R$38,$R$40,$R$41,$R$42,$Q231,EQ$2,EQ$4,EQ$3)</f>
        <v>2.5006512086248889</v>
      </c>
      <c r="ER231" s="15">
        <f ca="1">_xll.DBRW($B$3,$R$37,$R$38,$R$40,$R$41,$R$42,$Q231,ER$2,ER$4,ER$3)</f>
        <v>3323405</v>
      </c>
      <c r="ES231" s="15">
        <f ca="1">_xll.DBRW($B$3,$R$37,$R$38,$R$40,$R$41,$R$42,$Q231,ES$2,ES$4,ES$3)</f>
        <v>3323405</v>
      </c>
      <c r="ET231" s="15">
        <f ca="1">_xll.DBRW($B$3,$R$37,$R$38,$R$40,$R$41,$R$42,$Q231,ET$2,ET$4,ET$3)</f>
        <v>0.53239526522250835</v>
      </c>
      <c r="EU231" s="15">
        <f ca="1">_xll.DBRW($B$3,$R$37,$R$38,$R$40,$R$41,$R$42,$Q231,EU$2,EU$4,EU$3)</f>
        <v>1</v>
      </c>
      <c r="EV231" s="15">
        <f ca="1">_xll.DBRW($B$3,$R$37,$R$38,$R$40,$R$41,$R$42,$Q231,EV$2,EV$4,EV$3)</f>
        <v>2.6212034292835829</v>
      </c>
      <c r="EW231" s="15">
        <f ca="1">_xll.DBRW($B$3,$R$37,$R$38,$R$40,$R$41,$R$42,$Q231,EW$2,EW$4,EW$3)</f>
        <v>3175253.4130000002</v>
      </c>
      <c r="EX231" s="15">
        <f ca="1">_xll.DBRW($B$3,$R$37,$R$38,$R$40,$R$41,$R$42,$Q231,EX$2,EX$4,EX$3)</f>
        <v>3175253.4130000002</v>
      </c>
      <c r="EY231" s="15">
        <f ca="1">EO231-ET231</f>
        <v>2.4122700538510733E-2</v>
      </c>
      <c r="EZ231" s="15">
        <f ca="1">EP231-EU231</f>
        <v>0</v>
      </c>
      <c r="FA231" s="15">
        <f ca="1">EQ231-EV231</f>
        <v>-0.12055222065869398</v>
      </c>
      <c r="FB231" s="15">
        <f ca="1">IF(AND(ER231&lt;&gt;0,EW231&lt;&gt;0),-1*EY231*ER231,0)</f>
        <v>-80169.50358318926</v>
      </c>
      <c r="FC231" s="15">
        <f ca="1">IF(AND(ER231&lt;&gt;0,EW231&lt;&gt;0,ES231&lt;&gt;0,EX231&lt;&gt;0),EZ231/EU231*$AC231,)</f>
        <v>0</v>
      </c>
      <c r="FD231" s="15">
        <f ca="1">IF(AND(ES231&lt;&gt;0,EX231&lt;&gt;0),FA231*EK231*ES231,)</f>
        <v>-89162.975324406012</v>
      </c>
      <c r="FE231" s="15">
        <f ca="1">IF(AND(ER231&lt;&gt;0,EW231&lt;&gt;0,ES231&lt;&gt;0,EX231&lt;&gt;0),$AM231-FB231-FC231-FD231-FH231,)</f>
        <v>7787.7993496786103</v>
      </c>
      <c r="FF231" s="15">
        <f ca="1">IF(OR(ER231=0,EW231=0,ES231=0,EX231=0),$AM231-FB231-FC231-FD231-FH231,)</f>
        <v>0</v>
      </c>
      <c r="FG231" s="15">
        <f ca="1">SUM(FB231:FF231)</f>
        <v>-161544.67955791665</v>
      </c>
      <c r="FH231" s="15">
        <f ca="1">IF($V231&lt;&gt;0,IF($V231&gt;0,$W231/$V231,-$W231/$V231))*$AH231</f>
        <v>2499.972520725988</v>
      </c>
      <c r="FI231" s="15">
        <f ca="1">SUM(FG231:FH231)</f>
        <v>-159044.70703719067</v>
      </c>
      <c r="FJ231" s="20"/>
      <c r="FK231" s="85">
        <f ca="1">BL231+CK231+DJ231+EI231+FH231</f>
        <v>11211.233834775969</v>
      </c>
      <c r="FL231" s="21"/>
      <c r="FM231" s="22"/>
      <c r="FN231" s="104">
        <f ca="1">_xll.DBRW($B$3,$R$37,$R$38,$R$40,$R$41,$R$42,$Q231,FN$2,FN$4,FN$3)</f>
        <v>566028.83999999776</v>
      </c>
      <c r="FO231" s="105">
        <f ca="1">IF(U231&lt;&gt;0,FN231/U231,0)</f>
        <v>6.8108634036592799E-2</v>
      </c>
      <c r="FP231" s="104">
        <f ca="1">_xll.DBRW($B$3,$R$37,$R$38,$R$40,$R$41,$R$42,$Q231,FP$2,FP$4,FP$3)</f>
        <v>741910.85674538987</v>
      </c>
      <c r="FQ231" s="105">
        <f ca="1">IF(V231&lt;&gt;0,FP231/V231,0)</f>
        <v>8.9139995411681078E-2</v>
      </c>
      <c r="FR231" s="86">
        <f ca="1">FN231-FP231</f>
        <v>-175882.01674539212</v>
      </c>
      <c r="FS231" s="103">
        <f ca="1">(FO231-FQ231)*100</f>
        <v>-2.103136137508828</v>
      </c>
      <c r="FT231" s="23"/>
      <c r="FV231" s="37"/>
      <c r="FW231" s="37"/>
      <c r="FX231" s="37"/>
      <c r="FY231" s="37"/>
      <c r="FZ231" s="37"/>
      <c r="GA231" s="37"/>
      <c r="GB231" s="37"/>
      <c r="GC231" s="37"/>
      <c r="GD231" s="37"/>
      <c r="GE231" s="37"/>
      <c r="GF231" s="37"/>
      <c r="GG231" s="37"/>
      <c r="GH231" s="37"/>
    </row>
    <row r="232" spans="1:190" ht="15" hidden="1" customHeight="1" x14ac:dyDescent="0.25">
      <c r="A232">
        <f ca="1">IF(ROW()=ROW($A$60),0,1)</f>
        <v>1</v>
      </c>
      <c r="D232" s="30"/>
      <c r="E232" s="30"/>
      <c r="F232" s="30">
        <f ca="1">IF(A232&lt;&gt;0,IF((AO232+BN232+CM232+DL232+EK232)&lt;&gt;0,ROUND((1-(AO232+BN232+CM232+DL232+EK232))-FO232,5),"VERIF. ELIGIBILITE PMM"),"CHECK "&amp;D217)</f>
        <v>0</v>
      </c>
      <c r="G232" s="30"/>
      <c r="H232" s="30"/>
      <c r="I232" s="30"/>
      <c r="J232" s="30">
        <f ca="1">IF(A232&lt;&gt;0,IF((AP232+BO232+CN232+DM232+EL232)&lt;&gt;0,ROUND((1-(AP232+BO232+CN232+DM232+EL232))-FQ232,5),"VERIF. ELIGIBILITE PMM"),"CHECK "&amp;D218)</f>
        <v>0</v>
      </c>
      <c r="K232" s="30">
        <f ca="1">IF(A232&lt;&gt;0,ROUND(W232+AR232+BQ232+CP232+DO232+EN232+FK232-FR232,5),"CHECK ")</f>
        <v>0</v>
      </c>
      <c r="L232" s="4"/>
      <c r="M232" s="9"/>
      <c r="N232" s="10"/>
      <c r="O232" s="9"/>
      <c r="P232" s="11"/>
      <c r="Q232" s="130" t="s">
        <v>201</v>
      </c>
      <c r="R232" s="130"/>
      <c r="S232" s="12"/>
      <c r="T232" s="13"/>
      <c r="U232" s="84">
        <f ca="1">_xll.DBRW($B$3,$R$37,$R$38,$R$40,$R$41,$R$42,$Q232,U$2,U$4,U$3)</f>
        <v>7563032.4400000013</v>
      </c>
      <c r="V232" s="84">
        <f ca="1">_xll.DBRW($B$3,$R$37,$R$38,$R$40,$R$41,$R$42,$Q232,V$2,V$4,V$3)</f>
        <v>7574648</v>
      </c>
      <c r="W232" s="85">
        <f ca="1">U232-V232</f>
        <v>-11615.559999998659</v>
      </c>
      <c r="X232" s="106">
        <f ca="1">IF(V232&lt;&gt;0,W232/V232,0)</f>
        <v>-1.5334785193976881E-3</v>
      </c>
      <c r="Y232" s="15">
        <f ca="1">_xll.DBRW($B$3,$R$37,$R$38,$R$40,$R$41,$R$42,$Q232,Y$2,Y$4,Y$3)</f>
        <v>-3783032.5900000003</v>
      </c>
      <c r="Z232" s="15">
        <f ca="1">_xll.DBRW($B$3,$R$37,$R$38,$R$40,$R$41,$R$42,$Q232,Z$2,Z$4,Z$3)</f>
        <v>-892203.13999999955</v>
      </c>
      <c r="AA232" s="15">
        <f ca="1">_xll.DBRW($B$3,$R$37,$R$38,$R$40,$R$41,$R$42,$Q232,AA$2,AA$4,AA$3)</f>
        <v>-734442.89999999979</v>
      </c>
      <c r="AB232" s="15">
        <f ca="1">_xll.DBRW($B$3,$R$37,$R$38,$R$40,$R$41,$R$42,$Q232,AB$2,AB$4,AB$3)</f>
        <v>-741332.49999999988</v>
      </c>
      <c r="AC232" s="15">
        <f ca="1">_xll.DBRW($B$3,$R$37,$R$38,$R$40,$R$41,$R$42,$Q232,AC$2,AC$4,AC$3)</f>
        <v>-1412695.1199999999</v>
      </c>
      <c r="AD232" s="15">
        <f ca="1">_xll.DBRW($B$3,$R$37,$R$38,$R$40,$R$41,$R$42,$Q232,AD$2,AD$4,AD$3)</f>
        <v>-3860792</v>
      </c>
      <c r="AE232" s="15">
        <f ca="1">_xll.DBRW($B$3,$R$37,$R$38,$R$40,$R$41,$R$42,$Q232,AE$2,AE$4,AE$3)</f>
        <v>-843651.05</v>
      </c>
      <c r="AF232" s="15">
        <f ca="1">_xll.DBRW($B$3,$R$37,$R$38,$R$40,$R$41,$R$42,$Q232,AF$2,AF$4,AF$3)</f>
        <v>-754879.59399888001</v>
      </c>
      <c r="AG232" s="15">
        <f ca="1">_xll.DBRW($B$3,$R$37,$R$38,$R$40,$R$41,$R$42,$Q232,AG$2,AG$4,AG$3)</f>
        <v>-735244.48000000021</v>
      </c>
      <c r="AH232" s="15">
        <f ca="1">_xll.DBRW($B$3,$R$37,$R$38,$R$40,$R$41,$R$42,$Q232,AH$2,AH$4,AH$3)</f>
        <v>-1414833</v>
      </c>
      <c r="AI232" s="15">
        <f ca="1">Y232-AD232</f>
        <v>77759.409999999683</v>
      </c>
      <c r="AJ232" s="15">
        <f ca="1">Z232-AE232</f>
        <v>-48552.089999999502</v>
      </c>
      <c r="AK232" s="15">
        <f ca="1">AA232-AF232</f>
        <v>20436.693998880219</v>
      </c>
      <c r="AL232" s="15">
        <f ca="1">AB232-AG232</f>
        <v>-6088.0199999996694</v>
      </c>
      <c r="AM232" s="15">
        <f ca="1">AC232-AH232</f>
        <v>2137.8800000001211</v>
      </c>
      <c r="AN232" s="20"/>
      <c r="AO232" s="16">
        <f ca="1">_xll.DBRW($B$3,$R$37,$R$38,$R$40,$R$41,$R$42,$Q232,AO$2,AO$4,AO$3)</f>
        <v>0.5002004976194443</v>
      </c>
      <c r="AP232" s="16">
        <f ca="1">_xll.DBRW($B$3,$R$37,$R$38,$R$40,$R$41,$R$42,$Q232,AP$2,AP$4,AP$3)</f>
        <v>0.50969919658312834</v>
      </c>
      <c r="AQ232" s="17">
        <f ca="1">-(AO232-AP232)*100</f>
        <v>0.94986989636840491</v>
      </c>
      <c r="AR232" s="14">
        <f ca="1">$Y232-$AD232-BL232</f>
        <v>71838.968400137237</v>
      </c>
      <c r="AS232" s="18">
        <f ca="1">_xll.DBRW($B$3,$R$37,$R$38,$R$40,$R$41,$R$42,$Q232,AS$2,AS$4,AS$3)</f>
        <v>0</v>
      </c>
      <c r="AT232" s="19">
        <f ca="1">_xll.DBRW($B$3,$R$37,$R$38,$R$40,$R$41,$R$42,$Q232,AT$2,AT$4,AT$3)</f>
        <v>0</v>
      </c>
      <c r="AU232" s="18">
        <f ca="1">_xll.DBRW($B$3,$R$37,$R$38,$R$40,$R$41,$R$42,$Q232,AU$2,AU$4,AU$3)</f>
        <v>3.8955707401295125</v>
      </c>
      <c r="AV232" s="15">
        <f ca="1">_xll.DBRW($B$3,$R$37,$R$38,$R$40,$R$41,$R$42,$Q232,AV$2,AV$4,AV$3)</f>
        <v>0</v>
      </c>
      <c r="AW232" s="15">
        <f ca="1">_xll.DBRW($B$3,$R$37,$R$38,$R$40,$R$41,$R$42,$Q232,AW$2,AW$4,AW$3)</f>
        <v>1941444</v>
      </c>
      <c r="AX232" s="18">
        <f ca="1">_xll.DBRW($B$3,$R$37,$R$38,$R$40,$R$41,$R$42,$Q232,AX$2,AX$4,AX$3)</f>
        <v>31.280723360124448</v>
      </c>
      <c r="AY232" s="19">
        <f ca="1">_xll.DBRW($B$3,$R$37,$R$38,$R$40,$R$41,$R$42,$Q232,AY$2,AY$4,AY$3)</f>
        <v>6.1873551843864331E-2</v>
      </c>
      <c r="AZ232" s="18">
        <f ca="1">_xll.DBRW($B$3,$R$37,$R$38,$R$40,$R$41,$R$42,$Q232,AZ$2,AZ$4,AZ$3)</f>
        <v>3.7972385899583814</v>
      </c>
      <c r="BA232" s="15">
        <f ca="1">_xll.DBRW($B$3,$R$37,$R$38,$R$40,$R$41,$R$42,$Q232,BA$2,BA$4,BA$3)</f>
        <v>123424</v>
      </c>
      <c r="BB232" s="15">
        <f ca="1">_xll.DBRW($B$3,$R$37,$R$38,$R$40,$R$41,$R$42,$Q232,BB$2,BB$4,BB$3)</f>
        <v>1994778</v>
      </c>
      <c r="BC232" s="18">
        <f ca="1">AS232-AX232</f>
        <v>-31.280723360124448</v>
      </c>
      <c r="BD232" s="18">
        <f ca="1">AT232-AY232</f>
        <v>-6.1873551843864331E-2</v>
      </c>
      <c r="BE232" s="18">
        <f ca="1">AU232-AZ232</f>
        <v>9.8332150171131172E-2</v>
      </c>
      <c r="BF232" s="15">
        <f ca="1">IF(AND(AV232&lt;&gt;0,BA232&lt;&gt;0),-1*BC232*AV232,0)</f>
        <v>0</v>
      </c>
      <c r="BG232" s="15">
        <f ca="1">IF(AND(AV232&lt;&gt;0,BA232&lt;&gt;0,AW232&lt;&gt;0,BB232&lt;&gt;0),BD232/AY232*$Y232,)</f>
        <v>0</v>
      </c>
      <c r="BH232" s="15">
        <f ca="1">IF(AND(AW232&lt;&gt;0,BB232&lt;&gt;0),BE232*AO232*AW232,)</f>
        <v>95491.457749730413</v>
      </c>
      <c r="BI232" s="15">
        <f ca="1">IF(AND(AV232&lt;&gt;0,BA232&lt;&gt;0,AW232&lt;&gt;0,BB232&lt;&gt;0),$AI232-BF232-BG232-BH232-BL232,)</f>
        <v>0</v>
      </c>
      <c r="BJ232" s="15">
        <f ca="1">IF(OR(AV232=0,BA232=0,AW232=0,BB232=0),$AI232-BF232-BG232-BH232-BL232,)</f>
        <v>-23652.489349593168</v>
      </c>
      <c r="BK232" s="15">
        <f ca="1">SUM(BF232:BJ232)</f>
        <v>71838.968400137237</v>
      </c>
      <c r="BL232" s="15">
        <f ca="1">IF($V232&lt;&gt;0,IF($V232&gt;0,$W232/$V232,-$W232/$V232))*$AD232</f>
        <v>5920.441599862439</v>
      </c>
      <c r="BM232" s="15">
        <f ca="1">SUM(BK232:BL232)</f>
        <v>77759.409999999683</v>
      </c>
      <c r="BN232" s="16">
        <f ca="1">_xll.DBRW($B$3,$R$37,$R$38,$R$40,$R$41,$R$42,$Q232,BN$2,BN$4,BN$3)</f>
        <v>0.11796896907135307</v>
      </c>
      <c r="BO232" s="16">
        <f ca="1">_xll.DBRW($B$3,$R$37,$R$38,$R$40,$R$41,$R$42,$Q232,BO$2,BO$4,BO$3)</f>
        <v>0.11137825150422832</v>
      </c>
      <c r="BP232" s="17">
        <f ca="1">-(BN232-BO232)*100</f>
        <v>-0.65907175671247464</v>
      </c>
      <c r="BQ232" s="14">
        <f ca="1">$Z232-$AE232-CK232</f>
        <v>-49845.810763041809</v>
      </c>
      <c r="BR232" s="15">
        <f ca="1">_xll.DBRW($B$3,$R$37,$R$38,$R$40,$R$41,$R$42,$Q232,BR$2,BR$4,BR$3)</f>
        <v>0.45955646415760648</v>
      </c>
      <c r="BS232" s="15">
        <f ca="1">_xll.DBRW($B$3,$R$37,$R$38,$R$40,$R$41,$R$42,$Q232,BS$2,BS$4,BS$3)</f>
        <v>1</v>
      </c>
      <c r="BT232" s="15">
        <f ca="1">_xll.DBRW($B$3,$R$37,$R$38,$R$40,$R$41,$R$42,$Q232,BT$2,BT$4,BT$3)</f>
        <v>3.8955707401295125</v>
      </c>
      <c r="BU232" s="15">
        <f ca="1">_xll.DBRW($B$3,$R$37,$R$38,$R$40,$R$41,$R$42,$Q232,BU$2,BU$4,BU$3)</f>
        <v>1941444</v>
      </c>
      <c r="BV232" s="15">
        <f ca="1">_xll.DBRW($B$3,$R$37,$R$38,$R$40,$R$41,$R$42,$Q232,BV$2,BV$4,BV$3)</f>
        <v>1941444</v>
      </c>
      <c r="BW232" s="15">
        <f ca="1">_xll.DBRW($B$3,$R$37,$R$38,$R$40,$R$41,$R$42,$Q232,BW$2,BW$4,BW$3)</f>
        <v>0.42292979469394593</v>
      </c>
      <c r="BX232" s="15">
        <f ca="1">_xll.DBRW($B$3,$R$37,$R$38,$R$40,$R$41,$R$42,$Q232,BX$2,BX$4,BX$3)</f>
        <v>1</v>
      </c>
      <c r="BY232" s="15">
        <f ca="1">_xll.DBRW($B$3,$R$37,$R$38,$R$40,$R$41,$R$42,$Q232,BY$2,BY$4,BY$3)</f>
        <v>3.7972385899583814</v>
      </c>
      <c r="BZ232" s="15">
        <f ca="1">_xll.DBRW($B$3,$R$37,$R$38,$R$40,$R$41,$R$42,$Q232,BZ$2,BZ$4,BZ$3)</f>
        <v>1994778</v>
      </c>
      <c r="CA232" s="15">
        <f ca="1">_xll.DBRW($B$3,$R$37,$R$38,$R$40,$R$41,$R$42,$Q232,CA$2,CA$4,CA$3)</f>
        <v>1994778</v>
      </c>
      <c r="CB232" s="15">
        <f ca="1">BR232-BW232</f>
        <v>3.6626669463660555E-2</v>
      </c>
      <c r="CC232" s="15">
        <f ca="1">BS232-BX232</f>
        <v>0</v>
      </c>
      <c r="CD232" s="15">
        <f ca="1">BT232-BY232</f>
        <v>9.8332150171131172E-2</v>
      </c>
      <c r="CE232" s="15">
        <f ca="1">IF(AND(BU232&lt;&gt;0,BZ232&lt;&gt;0),-1*CB232*BU232,0)</f>
        <v>-71108.627670207003</v>
      </c>
      <c r="CF232" s="15">
        <f ca="1">IF(AND(BU232&lt;&gt;0,BZ232&lt;&gt;0,BV232&lt;&gt;0,CA232&lt;&gt;0),CC232/BX232*$Z232,)</f>
        <v>0</v>
      </c>
      <c r="CG232" s="15">
        <f ca="1">IF(AND(BV232&lt;&gt;0,CA232&lt;&gt;0),CD232*BN232*BV232,)</f>
        <v>22521.026827180147</v>
      </c>
      <c r="CH232" s="15">
        <f ca="1">IF(AND(BU232&lt;&gt;0,BZ232&lt;&gt;0,BV232&lt;&gt;0,CA232&lt;&gt;0),$AJ232-CE232-CF232-CG232-CK232,)</f>
        <v>-1258.209920014951</v>
      </c>
      <c r="CI232" s="15">
        <f ca="1">IF(OR(BU232=0,BZ232=0,BV232=0,CA232=0),$AJ232-CE232-CF232-CG232-CK232,)</f>
        <v>0</v>
      </c>
      <c r="CJ232" s="15">
        <f ca="1">SUM(CE232:CI232)</f>
        <v>-49845.810763041809</v>
      </c>
      <c r="CK232" s="15">
        <f ca="1">IF($V232&lt;&gt;0,IF($V232&gt;0,$W232/$V232,-$W232/$V232))*$AE232</f>
        <v>1293.720763042305</v>
      </c>
      <c r="CL232" s="15">
        <f ca="1">SUM(CJ232:CK232)</f>
        <v>-48552.089999999502</v>
      </c>
      <c r="CM232" s="16">
        <f ca="1">_xll.DBRW($B$3,$R$37,$R$38,$R$40,$R$41,$R$42,$Q232,CM$2,CM$4,CM$3)</f>
        <v>9.7109579500891288E-2</v>
      </c>
      <c r="CN232" s="16">
        <f ca="1">_xll.DBRW($B$3,$R$37,$R$38,$R$40,$R$41,$R$42,$Q232,CN$2,CN$4,CN$3)</f>
        <v>9.9658702820101988E-2</v>
      </c>
      <c r="CO232" s="17">
        <f ca="1">-(CM232-CN232)*100</f>
        <v>0.25491233192106999</v>
      </c>
      <c r="CP232" s="14">
        <f ca="1">$AA232-$AF232-DJ232</f>
        <v>19279.102356751289</v>
      </c>
      <c r="CQ232" s="15">
        <f ca="1">_xll.DBRW($B$3,$R$37,$R$38,$R$40,$R$41,$R$42,$Q232,CQ$2,CQ$4,CQ$3)</f>
        <v>0.95776870141505177</v>
      </c>
      <c r="CR232" s="15">
        <f ca="1">_xll.DBRW($B$3,$R$37,$R$38,$R$40,$R$41,$R$42,$Q232,CR$2,CR$4,CR$3)</f>
        <v>0.39497765580670879</v>
      </c>
      <c r="CS232" s="15">
        <f ca="1">_xll.DBRW($B$3,$R$37,$R$38,$R$40,$R$41,$R$42,$Q232,CS$2,CS$4,CS$3)</f>
        <v>3.8955707401295125</v>
      </c>
      <c r="CT232" s="15">
        <f ca="1">_xll.DBRW($B$3,$R$37,$R$38,$R$40,$R$41,$R$42,$Q232,CT$2,CT$4,CT$3)</f>
        <v>766827</v>
      </c>
      <c r="CU232" s="15">
        <f ca="1">_xll.DBRW($B$3,$R$37,$R$38,$R$40,$R$41,$R$42,$Q232,CU$2,CU$4,CU$3)</f>
        <v>1941444</v>
      </c>
      <c r="CV232" s="15">
        <f ca="1">_xll.DBRW($B$3,$R$37,$R$38,$R$40,$R$41,$R$42,$Q232,CV$2,CV$4,CV$3)</f>
        <v>0.96079999999999988</v>
      </c>
      <c r="CW232" s="15">
        <f ca="1">_xll.DBRW($B$3,$R$37,$R$38,$R$40,$R$41,$R$42,$Q232,CW$2,CW$4,CW$3)</f>
        <v>0.39386747728318638</v>
      </c>
      <c r="CX232" s="15">
        <f ca="1">_xll.DBRW($B$3,$R$37,$R$38,$R$40,$R$41,$R$42,$Q232,CX$2,CX$4,CX$3)</f>
        <v>3.7972385899583814</v>
      </c>
      <c r="CY232" s="15">
        <f ca="1">_xll.DBRW($B$3,$R$37,$R$38,$R$40,$R$41,$R$42,$Q232,CY$2,CY$4,CY$3)</f>
        <v>785678.17859999998</v>
      </c>
      <c r="CZ232" s="15">
        <f ca="1">_xll.DBRW($B$3,$R$37,$R$38,$R$40,$R$41,$R$42,$Q232,CZ$2,CZ$4,CZ$3)</f>
        <v>1994778</v>
      </c>
      <c r="DA232" s="15">
        <f ca="1">CQ232-CV232</f>
        <v>-3.0312985849481056E-3</v>
      </c>
      <c r="DB232" s="15">
        <f ca="1">CR232-CW232</f>
        <v>1.1101785235224093E-3</v>
      </c>
      <c r="DC232" s="15">
        <f ca="1">CS232-CX232</f>
        <v>9.8332150171131172E-2</v>
      </c>
      <c r="DD232" s="15">
        <f ca="1">IF(AND(CT232&lt;&gt;0,CY232&lt;&gt;0),-1*DA232*CT232,0)</f>
        <v>2324.481600000001</v>
      </c>
      <c r="DE232" s="15">
        <f ca="1">IF(AND(CT232&lt;&gt;0,CY232&lt;&gt;0,CU232&lt;&gt;0,CZ232&lt;&gt;0),DB232/CW232*$AA232,)</f>
        <v>-2070.1448618142172</v>
      </c>
      <c r="DF232" s="15">
        <f ca="1">IF(AND(CU232&lt;&gt;0,CZ232&lt;&gt;0),DC232*CM232*CU232,)</f>
        <v>18538.836630783415</v>
      </c>
      <c r="DG232" s="15">
        <f ca="1">IF(AND(CT232&lt;&gt;0,CY232&lt;&gt;0,CU232&lt;&gt;0,CZ232&lt;&gt;0),$AK232-DD232-DE232-DF232-DJ232,)</f>
        <v>485.92898778209087</v>
      </c>
      <c r="DH232" s="15">
        <f ca="1">IF(OR(CT232=0,CY232=0,CU232=0,CZ232=0),$AK232-DD232-DE232-DF232-DJ232,)</f>
        <v>0</v>
      </c>
      <c r="DI232" s="15">
        <f ca="1">SUM(DD232:DH232)</f>
        <v>19279.102356751289</v>
      </c>
      <c r="DJ232" s="15">
        <f ca="1">IF($V232&lt;&gt;0,IF($V232&gt;0,$W232/$V232,-$W232/$V232))*$AF232</f>
        <v>1157.5916421289305</v>
      </c>
      <c r="DK232" s="15">
        <f ca="1">SUM(DI232:DJ232)</f>
        <v>20436.693998880219</v>
      </c>
      <c r="DL232" s="16">
        <f ca="1">_xll.DBRW($B$3,$R$37,$R$38,$R$40,$R$41,$R$42,$Q232,DL$2,DL$4,DL$3)</f>
        <v>9.8020536852278767E-2</v>
      </c>
      <c r="DM232" s="16">
        <f ca="1">_xll.DBRW($B$3,$R$37,$R$38,$R$40,$R$41,$R$42,$Q232,DM$2,DM$4,DM$3)</f>
        <v>9.7066488106113971E-2</v>
      </c>
      <c r="DN232" s="17">
        <f ca="1">-(DL232-DM232)*100</f>
        <v>-9.5404874616479562E-2</v>
      </c>
      <c r="DO232" s="14">
        <f ca="1">$AB232-$AG232-EI232</f>
        <v>-7215.5016165853931</v>
      </c>
      <c r="DP232" s="15">
        <f ca="1">_xll.DBRW($B$3,$R$37,$R$38,$R$40,$R$41,$R$42,$Q232,DP$2,DP$4,DP$3)</f>
        <v>0.58242776582097266</v>
      </c>
      <c r="DQ232" s="15">
        <f ca="1">_xll.DBRW($B$3,$R$37,$R$38,$R$40,$R$41,$R$42,$Q232,DQ$2,DQ$4,DQ$3)</f>
        <v>0.6556108030929555</v>
      </c>
      <c r="DR232" s="15">
        <f ca="1">_xll.DBRW($B$3,$R$37,$R$38,$R$40,$R$41,$R$42,$Q232,DR$2,DR$4,DR$3)</f>
        <v>3.8955707401295125</v>
      </c>
      <c r="DS232" s="15">
        <f ca="1">_xll.DBRW($B$3,$R$37,$R$38,$R$40,$R$41,$R$42,$Q232,DS$2,DS$4,DS$3)</f>
        <v>1272831.6599999999</v>
      </c>
      <c r="DT232" s="15">
        <f ca="1">_xll.DBRW($B$3,$R$37,$R$38,$R$40,$R$41,$R$42,$Q232,DT$2,DT$4,DT$3)</f>
        <v>1941444</v>
      </c>
      <c r="DU232" s="15">
        <f ca="1">_xll.DBRW($B$3,$R$37,$R$38,$R$40,$R$41,$R$42,$Q232,DU$2,DU$4,DU$3)</f>
        <v>0.42193012597576701</v>
      </c>
      <c r="DV232" s="15">
        <f ca="1">_xll.DBRW($B$3,$R$37,$R$38,$R$40,$R$41,$R$42,$Q232,DV$2,DV$4,DV$3)</f>
        <v>0.87356790078895996</v>
      </c>
      <c r="DW232" s="15">
        <f ca="1">_xll.DBRW($B$3,$R$37,$R$38,$R$40,$R$41,$R$42,$Q232,DW$2,DW$4,DW$3)</f>
        <v>3.7972385899583814</v>
      </c>
      <c r="DX232" s="15">
        <f ca="1">_xll.DBRW($B$3,$R$37,$R$38,$R$40,$R$41,$R$42,$Q232,DX$2,DX$4,DX$3)</f>
        <v>1742574.03</v>
      </c>
      <c r="DY232" s="15">
        <f ca="1">_xll.DBRW($B$3,$R$37,$R$38,$R$40,$R$41,$R$42,$Q232,DY$2,DY$4,DY$3)</f>
        <v>1994778</v>
      </c>
      <c r="DZ232" s="15">
        <f ca="1">DP232-DU232</f>
        <v>0.16049763984520565</v>
      </c>
      <c r="EA232" s="15">
        <f ca="1">DQ232-DV232</f>
        <v>-0.21795709769600446</v>
      </c>
      <c r="EB232" s="15">
        <f ca="1">DR232-DW232</f>
        <v>9.8332150171131172E-2</v>
      </c>
      <c r="EC232" s="15">
        <f ca="1">IF(AND(DS232&lt;&gt;0,DX232&lt;&gt;0),-1*DZ232*DS232,0)</f>
        <v>-204286.47735025524</v>
      </c>
      <c r="ED232" s="15">
        <f ca="1">IF(AND(DS232&lt;&gt;0,DX232&lt;&gt;0,DT232&lt;&gt;0,DY232&lt;&gt;0),EA232/DV232*$AB232,)</f>
        <v>184964.07661246933</v>
      </c>
      <c r="EE232" s="15">
        <f ca="1">IF(AND(DT232&lt;&gt;0,DY232&lt;&gt;0),EB232*DL232*DT232,)</f>
        <v>18712.744185545598</v>
      </c>
      <c r="EF232" s="15">
        <f ca="1">IF(AND(DS232&lt;&gt;0,DX232&lt;&gt;0,DT232&lt;&gt;0,DY232&lt;&gt;0),$AL232-EC232-ED232-EE232-EI232,)</f>
        <v>-6605.8450643450824</v>
      </c>
      <c r="EG232" s="15">
        <f ca="1">IF(OR(DS232=0,DX232=0,DT232=0,DY232=0),$AL232-EC232-ED232-EE232-EI232,)</f>
        <v>0</v>
      </c>
      <c r="EH232" s="15">
        <f ca="1">SUM(EC232:EG232)</f>
        <v>-7215.5016165853931</v>
      </c>
      <c r="EI232" s="15">
        <f ca="1">IF($V232&lt;&gt;0,IF($V232&gt;0,$W232/$V232,-$W232/$V232))*$AG232</f>
        <v>1127.4816165857235</v>
      </c>
      <c r="EJ232" s="15">
        <f ca="1">SUM(EH232:EI232)</f>
        <v>-6088.0199999996694</v>
      </c>
      <c r="EK232" s="16">
        <f ca="1">_xll.DBRW($B$3,$R$37,$R$38,$R$40,$R$41,$R$42,$Q232,EK$2,EK$4,EK$3)</f>
        <v>0.18678950952641951</v>
      </c>
      <c r="EL232" s="16">
        <f ca="1">_xll.DBRW($B$3,$R$37,$R$38,$R$40,$R$41,$R$42,$Q232,EL$2,EL$4,EL$3)</f>
        <v>0.1867853133241307</v>
      </c>
      <c r="EM232" s="17">
        <f ca="1">-(EK232-EL232)*100</f>
        <v>-4.1962022888086814E-4</v>
      </c>
      <c r="EN232" s="14">
        <f ca="1">$AC232-$AH232-FH232</f>
        <v>-31.736014034868276</v>
      </c>
      <c r="EO232" s="15">
        <f ca="1">_xll.DBRW($B$3,$R$37,$R$38,$R$40,$R$41,$R$42,$Q232,EO$2,EO$4,EO$3)</f>
        <v>0.72765174787426268</v>
      </c>
      <c r="EP232" s="15">
        <f ca="1">_xll.DBRW($B$3,$R$37,$R$38,$R$40,$R$41,$R$42,$Q232,EP$2,EP$4,EP$3)</f>
        <v>1</v>
      </c>
      <c r="EQ232" s="15">
        <f ca="1">_xll.DBRW($B$3,$R$37,$R$38,$R$40,$R$41,$R$42,$Q232,EQ$2,EQ$4,EQ$3)</f>
        <v>3.8955707401295125</v>
      </c>
      <c r="ER232" s="15">
        <f ca="1">_xll.DBRW($B$3,$R$37,$R$38,$R$40,$R$41,$R$42,$Q232,ER$2,ER$4,ER$3)</f>
        <v>1941444</v>
      </c>
      <c r="ES232" s="15">
        <f ca="1">_xll.DBRW($B$3,$R$37,$R$38,$R$40,$R$41,$R$42,$Q232,ES$2,ES$4,ES$3)</f>
        <v>1941444</v>
      </c>
      <c r="ET232" s="15">
        <f ca="1">_xll.DBRW($B$3,$R$37,$R$38,$R$40,$R$41,$R$42,$Q232,ET$2,ET$4,ET$3)</f>
        <v>0.70926839979185652</v>
      </c>
      <c r="EU232" s="15">
        <f ca="1">_xll.DBRW($B$3,$R$37,$R$38,$R$40,$R$41,$R$42,$Q232,EU$2,EU$4,EU$3)</f>
        <v>1</v>
      </c>
      <c r="EV232" s="15">
        <f ca="1">_xll.DBRW($B$3,$R$37,$R$38,$R$40,$R$41,$R$42,$Q232,EV$2,EV$4,EV$3)</f>
        <v>3.7972385899583814</v>
      </c>
      <c r="EW232" s="15">
        <f ca="1">_xll.DBRW($B$3,$R$37,$R$38,$R$40,$R$41,$R$42,$Q232,EW$2,EW$4,EW$3)</f>
        <v>1994778</v>
      </c>
      <c r="EX232" s="15">
        <f ca="1">_xll.DBRW($B$3,$R$37,$R$38,$R$40,$R$41,$R$42,$Q232,EX$2,EX$4,EX$3)</f>
        <v>1994778</v>
      </c>
      <c r="EY232" s="15">
        <f ca="1">EO232-ET232</f>
        <v>1.8383348082406159E-2</v>
      </c>
      <c r="EZ232" s="15">
        <f ca="1">EP232-EU232</f>
        <v>0</v>
      </c>
      <c r="FA232" s="15">
        <f ca="1">EQ232-EV232</f>
        <v>9.8332150171131172E-2</v>
      </c>
      <c r="FB232" s="15">
        <f ca="1">IF(AND(ER232&lt;&gt;0,EW232&lt;&gt;0),-1*EY232*ER232,0)</f>
        <v>-35690.240834498945</v>
      </c>
      <c r="FC232" s="15">
        <f ca="1">IF(AND(ER232&lt;&gt;0,EW232&lt;&gt;0,ES232&lt;&gt;0,EX232&lt;&gt;0),EZ232/EU232*$AC232,)</f>
        <v>0</v>
      </c>
      <c r="FD232" s="15">
        <f ca="1">IF(AND(ES232&lt;&gt;0,EX232&lt;&gt;0),FA232*EK232*ES232,)</f>
        <v>35659.305902181062</v>
      </c>
      <c r="FE232" s="15">
        <f ca="1">IF(AND(ER232&lt;&gt;0,EW232&lt;&gt;0,ES232&lt;&gt;0,EX232&lt;&gt;0),$AM232-FB232-FC232-FD232-FH232,)</f>
        <v>-0.80108171698520891</v>
      </c>
      <c r="FF232" s="15">
        <f ca="1">IF(OR(ER232=0,EW232=0,ES232=0,EX232=0),$AM232-FB232-FC232-FD232-FH232,)</f>
        <v>0</v>
      </c>
      <c r="FG232" s="15">
        <f ca="1">SUM(FB232:FF232)</f>
        <v>-31.736014034868276</v>
      </c>
      <c r="FH232" s="15">
        <f ca="1">IF($V232&lt;&gt;0,IF($V232&gt;0,$W232/$V232,-$W232/$V232))*$AH232</f>
        <v>2169.6160140349893</v>
      </c>
      <c r="FI232" s="15">
        <f ca="1">SUM(FG232:FH232)</f>
        <v>2137.8800000001211</v>
      </c>
      <c r="FJ232" s="20"/>
      <c r="FK232" s="85">
        <f ca="1">BL232+CK232+DJ232+EI232+FH232</f>
        <v>11668.851635654388</v>
      </c>
      <c r="FL232" s="21"/>
      <c r="FM232" s="22"/>
      <c r="FN232" s="104">
        <f ca="1">_xll.DBRW($B$3,$R$37,$R$38,$R$40,$R$41,$R$42,$Q232,FN$2,FN$4,FN$3)</f>
        <v>-673.80999999850246</v>
      </c>
      <c r="FO232" s="105">
        <f ca="1">IF(U232&lt;&gt;0,FN232/U232,0)</f>
        <v>-8.9092570386819909E-5</v>
      </c>
      <c r="FP232" s="104">
        <f ca="1">_xll.DBRW($B$3,$R$37,$R$38,$R$40,$R$41,$R$42,$Q232,FP$2,FP$4,FP$3)</f>
        <v>-34752.123998880234</v>
      </c>
      <c r="FQ232" s="105">
        <f ca="1">IF(V232&lt;&gt;0,FP232/V232,0)</f>
        <v>-4.5879523377033802E-3</v>
      </c>
      <c r="FR232" s="86">
        <f ca="1">FN232-FP232</f>
        <v>34078.313998881727</v>
      </c>
      <c r="FS232" s="103">
        <f ca="1">(FO232-FQ232)*100</f>
        <v>0.44988597673165603</v>
      </c>
      <c r="FT232" s="23"/>
      <c r="FV232" s="37"/>
      <c r="FW232" s="37"/>
      <c r="FX232" s="37"/>
      <c r="FY232" s="37"/>
      <c r="FZ232" s="37"/>
      <c r="GA232" s="37"/>
      <c r="GB232" s="37"/>
      <c r="GC232" s="37"/>
      <c r="GD232" s="37"/>
      <c r="GE232" s="37"/>
      <c r="GF232" s="37"/>
      <c r="GG232" s="37"/>
      <c r="GH232" s="37"/>
    </row>
    <row r="233" spans="1:190" ht="15" hidden="1" customHeight="1" x14ac:dyDescent="0.25">
      <c r="A233">
        <f ca="1">IF(ROW()=ROW($A$60),0,1)</f>
        <v>1</v>
      </c>
      <c r="D233" s="30"/>
      <c r="E233" s="30"/>
      <c r="F233" s="30">
        <f ca="1">IF(A233&lt;&gt;0,IF((AO233+BN233+CM233+DL233+EK233)&lt;&gt;0,ROUND((1-(AO233+BN233+CM233+DL233+EK233))-FO233,5),"VERIF. ELIGIBILITE PMM"),"CHECK "&amp;D218)</f>
        <v>-2.2000000000000001E-4</v>
      </c>
      <c r="G233" s="30"/>
      <c r="H233" s="30"/>
      <c r="I233" s="30"/>
      <c r="J233" s="30">
        <f ca="1">IF(A233&lt;&gt;0,IF((AP233+BO233+CN233+DM233+EL233)&lt;&gt;0,ROUND((1-(AP233+BO233+CN233+DM233+EL233))-FQ233,5),"VERIF. ELIGIBILITE PMM"),"CHECK "&amp;D219)</f>
        <v>0</v>
      </c>
      <c r="K233" s="30">
        <f ca="1">IF(A233&lt;&gt;0,ROUND(W233+AR233+BQ233+CP233+DO233+EN233+FK233-FR233,5),"CHECK ")</f>
        <v>-1599.6</v>
      </c>
      <c r="L233" s="4"/>
      <c r="M233" s="9"/>
      <c r="N233" s="10"/>
      <c r="O233" s="9"/>
      <c r="P233" s="11"/>
      <c r="Q233" s="130" t="s">
        <v>153</v>
      </c>
      <c r="R233" s="130"/>
      <c r="S233" s="12"/>
      <c r="T233" s="13"/>
      <c r="U233" s="84">
        <f ca="1">_xll.DBRW($B$3,$R$37,$R$38,$R$40,$R$41,$R$42,$Q233,U$2,U$4,U$3)</f>
        <v>7347839.21</v>
      </c>
      <c r="V233" s="84">
        <f ca="1">_xll.DBRW($B$3,$R$37,$R$38,$R$40,$R$41,$R$42,$Q233,V$2,V$4,V$3)</f>
        <v>7351735.7722718688</v>
      </c>
      <c r="W233" s="85">
        <f ca="1">U233-V233</f>
        <v>-3896.5622718688101</v>
      </c>
      <c r="X233" s="106">
        <f ca="1">IF(V233&lt;&gt;0,W233/V233,0)</f>
        <v>-5.3001935768220293E-4</v>
      </c>
      <c r="Y233" s="15">
        <f ca="1">_xll.DBRW($B$3,$R$37,$R$38,$R$40,$R$41,$R$42,$Q233,Y$2,Y$4,Y$3)</f>
        <v>-2859060.629999999</v>
      </c>
      <c r="Z233" s="15">
        <f ca="1">_xll.DBRW($B$3,$R$37,$R$38,$R$40,$R$41,$R$42,$Q233,Z$2,Z$4,Z$3)</f>
        <v>-834314.43000000017</v>
      </c>
      <c r="AA233" s="15">
        <f ca="1">_xll.DBRW($B$3,$R$37,$R$38,$R$40,$R$41,$R$42,$Q233,AA$2,AA$4,AA$3)</f>
        <v>-959201.14000000013</v>
      </c>
      <c r="AB233" s="15">
        <f ca="1">_xll.DBRW($B$3,$R$37,$R$38,$R$40,$R$41,$R$42,$Q233,AB$2,AB$4,AB$3)</f>
        <v>-972618.02000000014</v>
      </c>
      <c r="AC233" s="15">
        <f ca="1">_xll.DBRW($B$3,$R$37,$R$38,$R$40,$R$41,$R$42,$Q233,AC$2,AC$4,AC$3)</f>
        <v>-1277443.3700000001</v>
      </c>
      <c r="AD233" s="15">
        <f ca="1">_xll.DBRW($B$3,$R$37,$R$38,$R$40,$R$41,$R$42,$Q233,AD$2,AD$4,AD$3)</f>
        <v>-3122313.79226135</v>
      </c>
      <c r="AE233" s="15">
        <f ca="1">_xll.DBRW($B$3,$R$37,$R$38,$R$40,$R$41,$R$42,$Q233,AE$2,AE$4,AE$3)</f>
        <v>-785776.55628943769</v>
      </c>
      <c r="AF233" s="15">
        <f ca="1">_xll.DBRW($B$3,$R$37,$R$38,$R$40,$R$41,$R$42,$Q233,AF$2,AF$4,AF$3)</f>
        <v>-1075731.4883525081</v>
      </c>
      <c r="AG233" s="15">
        <f ca="1">_xll.DBRW($B$3,$R$37,$R$38,$R$40,$R$41,$R$42,$Q233,AG$2,AG$4,AG$3)</f>
        <v>-1003889.936328</v>
      </c>
      <c r="AH233" s="15">
        <f ca="1">_xll.DBRW($B$3,$R$37,$R$38,$R$40,$R$41,$R$42,$Q233,AH$2,AH$4,AH$3)</f>
        <v>-1402918.2109246666</v>
      </c>
      <c r="AI233" s="15">
        <f ca="1">Y233-AD233</f>
        <v>263253.16226135101</v>
      </c>
      <c r="AJ233" s="15">
        <f ca="1">Z233-AE233</f>
        <v>-48537.873710562475</v>
      </c>
      <c r="AK233" s="15">
        <f ca="1">AA233-AF233</f>
        <v>116530.34835250792</v>
      </c>
      <c r="AL233" s="15">
        <f ca="1">AB233-AG233</f>
        <v>31271.916327999905</v>
      </c>
      <c r="AM233" s="15">
        <f ca="1">AC233-AH233</f>
        <v>125474.8409246665</v>
      </c>
      <c r="AN233" s="20"/>
      <c r="AO233" s="16">
        <f ca="1">_xll.DBRW($B$3,$R$37,$R$38,$R$40,$R$41,$R$42,$Q233,AO$2,AO$4,AO$3)</f>
        <v>0.38910223104895603</v>
      </c>
      <c r="AP233" s="16">
        <f ca="1">_xll.DBRW($B$3,$R$37,$R$38,$R$40,$R$41,$R$42,$Q233,AP$2,AP$4,AP$3)</f>
        <v>0.42470429963459883</v>
      </c>
      <c r="AQ233" s="17">
        <f ca="1">-(AO233-AP233)*100</f>
        <v>3.5602068585642801</v>
      </c>
      <c r="AR233" s="14">
        <f ca="1">$Y233-$AD233-BL233</f>
        <v>261598.27551069437</v>
      </c>
      <c r="AS233" s="18">
        <f ca="1">_xll.DBRW($B$3,$R$37,$R$38,$R$40,$R$41,$R$42,$Q233,AS$2,AS$4,AS$3)</f>
        <v>23.548606968103865</v>
      </c>
      <c r="AT233" s="19">
        <f ca="1">_xll.DBRW($B$3,$R$37,$R$38,$R$40,$R$41,$R$42,$Q233,AT$2,AT$4,AT$3)</f>
        <v>3.9222676442185717E-2</v>
      </c>
      <c r="AU233" s="18">
        <f ca="1">_xll.DBRW($B$3,$R$37,$R$38,$R$40,$R$41,$R$42,$Q233,AU$2,AU$4,AU$3)</f>
        <v>2.3737704851605632</v>
      </c>
      <c r="AV233" s="15">
        <f ca="1">_xll.DBRW($B$3,$R$37,$R$38,$R$40,$R$41,$R$42,$Q233,AV$2,AV$4,AV$3)</f>
        <v>121411.03012473485</v>
      </c>
      <c r="AW233" s="15">
        <f ca="1">_xll.DBRW($B$3,$R$37,$R$38,$R$40,$R$41,$R$42,$Q233,AW$2,AW$4,AW$3)</f>
        <v>3095429.51011247</v>
      </c>
      <c r="AX233" s="18">
        <f ca="1">_xll.DBRW($B$3,$R$37,$R$38,$R$40,$R$41,$R$42,$Q233,AX$2,AX$4,AX$3)</f>
        <v>20.336071537880038</v>
      </c>
      <c r="AY233" s="19">
        <f ca="1">_xll.DBRW($B$3,$R$37,$R$38,$R$40,$R$41,$R$42,$Q233,AY$2,AY$4,AY$3)</f>
        <v>4.2893982668225181E-2</v>
      </c>
      <c r="AZ233" s="18">
        <f ca="1">_xll.DBRW($B$3,$R$37,$R$38,$R$40,$R$41,$R$42,$Q233,AZ$2,AZ$4,AZ$3)</f>
        <v>2.0538880836292615</v>
      </c>
      <c r="BA233" s="15">
        <f ca="1">_xll.DBRW($B$3,$R$37,$R$38,$R$40,$R$41,$R$42,$Q233,BA$2,BA$4,BA$3)</f>
        <v>153535.74000000002</v>
      </c>
      <c r="BB233" s="15">
        <f ca="1">_xll.DBRW($B$3,$R$37,$R$38,$R$40,$R$41,$R$42,$Q233,BB$2,BB$4,BB$3)</f>
        <v>3579423.7431287901</v>
      </c>
      <c r="BC233" s="18">
        <f ca="1">AS233-AX233</f>
        <v>3.2125354302238271</v>
      </c>
      <c r="BD233" s="18">
        <f ca="1">AT233-AY233</f>
        <v>-3.6713062260394641E-3</v>
      </c>
      <c r="BE233" s="18">
        <f ca="1">AU233-AZ233</f>
        <v>0.31988240153130176</v>
      </c>
      <c r="BF233" s="15">
        <f ca="1">IF(AND(AV233&lt;&gt;0,BA233&lt;&gt;0),-1*BC233*AV233,0)</f>
        <v>-390037.23589568312</v>
      </c>
      <c r="BG233" s="15">
        <f ca="1">IF(AND(AV233&lt;&gt;0,BA233&lt;&gt;0,AW233&lt;&gt;0,BB233&lt;&gt;0),BD233/AY233*$Y233,)</f>
        <v>244707.68249083223</v>
      </c>
      <c r="BH233" s="15">
        <f ca="1">IF(AND(AW233&lt;&gt;0,BB233&lt;&gt;0),BE233*AO233*AW233,)</f>
        <v>385278.68897406687</v>
      </c>
      <c r="BI233" s="15">
        <f ca="1">IF(AND(AV233&lt;&gt;0,BA233&lt;&gt;0,AW233&lt;&gt;0,BB233&lt;&gt;0),$AI233-BF233-BG233-BH233-BL233,)</f>
        <v>21649.139941478323</v>
      </c>
      <c r="BJ233" s="15">
        <f ca="1">IF(OR(AV233=0,BA233=0,AW233=0,BB233=0),$AI233-BF233-BG233-BH233-BL233,)</f>
        <v>0</v>
      </c>
      <c r="BK233" s="15">
        <f ca="1">SUM(BF233:BJ233)</f>
        <v>261598.27551069431</v>
      </c>
      <c r="BL233" s="15">
        <f ca="1">IF($V233&lt;&gt;0,IF($V233&gt;0,$W233/$V233,-$W233/$V233))*$AD233</f>
        <v>1654.8867506566439</v>
      </c>
      <c r="BM233" s="15">
        <f ca="1">SUM(BK233:BL233)</f>
        <v>263253.16226135095</v>
      </c>
      <c r="BN233" s="16">
        <f ca="1">_xll.DBRW($B$3,$R$37,$R$38,$R$40,$R$41,$R$42,$Q233,BN$2,BN$4,BN$3)</f>
        <v>0.11354554803874101</v>
      </c>
      <c r="BO233" s="16">
        <f ca="1">_xll.DBRW($B$3,$R$37,$R$38,$R$40,$R$41,$R$42,$Q233,BO$2,BO$4,BO$3)</f>
        <v>0.10688313353876336</v>
      </c>
      <c r="BP233" s="17">
        <f ca="1">-(BN233-BO233)*100</f>
        <v>-0.6662414499977648</v>
      </c>
      <c r="BQ233" s="14">
        <f ca="1">$Z233-$AE233-CK233</f>
        <v>-48954.350496208739</v>
      </c>
      <c r="BR233" s="15">
        <f ca="1">_xll.DBRW($B$3,$R$37,$R$38,$R$40,$R$41,$R$42,$Q233,BR$2,BR$4,BR$3)</f>
        <v>0.26953107065574422</v>
      </c>
      <c r="BS233" s="15">
        <f ca="1">_xll.DBRW($B$3,$R$37,$R$38,$R$40,$R$41,$R$42,$Q233,BS$2,BS$4,BS$3)</f>
        <v>1</v>
      </c>
      <c r="BT233" s="15">
        <f ca="1">_xll.DBRW($B$3,$R$37,$R$38,$R$40,$R$41,$R$42,$Q233,BT$2,BT$4,BT$3)</f>
        <v>2.3737704851605632</v>
      </c>
      <c r="BU233" s="15">
        <f ca="1">_xll.DBRW($B$3,$R$37,$R$38,$R$40,$R$41,$R$42,$Q233,BU$2,BU$4,BU$3)</f>
        <v>3095429.51011247</v>
      </c>
      <c r="BV233" s="15">
        <f ca="1">_xll.DBRW($B$3,$R$37,$R$38,$R$40,$R$41,$R$42,$Q233,BV$2,BV$4,BV$3)</f>
        <v>3095429.51011247</v>
      </c>
      <c r="BW233" s="15">
        <f ca="1">_xll.DBRW($B$3,$R$37,$R$38,$R$40,$R$41,$R$42,$Q233,BW$2,BW$4,BW$3)</f>
        <v>0.21952599431622108</v>
      </c>
      <c r="BX233" s="15">
        <f ca="1">_xll.DBRW($B$3,$R$37,$R$38,$R$40,$R$41,$R$42,$Q233,BX$2,BX$4,BX$3)</f>
        <v>1</v>
      </c>
      <c r="BY233" s="15">
        <f ca="1">_xll.DBRW($B$3,$R$37,$R$38,$R$40,$R$41,$R$42,$Q233,BY$2,BY$4,BY$3)</f>
        <v>2.0538880836292615</v>
      </c>
      <c r="BZ233" s="15">
        <f ca="1">_xll.DBRW($B$3,$R$37,$R$38,$R$40,$R$41,$R$42,$Q233,BZ$2,BZ$4,BZ$3)</f>
        <v>3579423.7431287901</v>
      </c>
      <c r="CA233" s="15">
        <f ca="1">_xll.DBRW($B$3,$R$37,$R$38,$R$40,$R$41,$R$42,$Q233,CA$2,CA$4,CA$3)</f>
        <v>3579423.7431287901</v>
      </c>
      <c r="CB233" s="15">
        <f ca="1">BR233-BW233</f>
        <v>5.0005076339523141E-2</v>
      </c>
      <c r="CC233" s="15">
        <f ca="1">BS233-BX233</f>
        <v>0</v>
      </c>
      <c r="CD233" s="15">
        <f ca="1">BT233-BY233</f>
        <v>0.31988240153130176</v>
      </c>
      <c r="CE233" s="15">
        <f ca="1">IF(AND(BU233&lt;&gt;0,BZ233&lt;&gt;0),-1*CB233*BU233,0)</f>
        <v>-154787.18895678679</v>
      </c>
      <c r="CF233" s="15">
        <f ca="1">IF(AND(BU233&lt;&gt;0,BZ233&lt;&gt;0,BV233&lt;&gt;0,CA233&lt;&gt;0),CC233/BX233*$Z233,)</f>
        <v>0</v>
      </c>
      <c r="CG233" s="15">
        <f ca="1">IF(AND(BV233&lt;&gt;0,CA233&lt;&gt;0),CD233*BN233*BV233,)</f>
        <v>112429.78424789332</v>
      </c>
      <c r="CH233" s="15">
        <f ca="1">IF(AND(BU233&lt;&gt;0,BZ233&lt;&gt;0,BV233&lt;&gt;0,CA233&lt;&gt;0),$AJ233-CE233-CF233-CG233-CK233,)</f>
        <v>-6596.9457873152614</v>
      </c>
      <c r="CI233" s="15">
        <f ca="1">IF(OR(BU233=0,BZ233=0,BV233=0,CA233=0),$AJ233-CE233-CF233-CG233-CK233,)</f>
        <v>0</v>
      </c>
      <c r="CJ233" s="15">
        <f ca="1">SUM(CE233:CI233)</f>
        <v>-48954.350496208739</v>
      </c>
      <c r="CK233" s="15">
        <f ca="1">IF($V233&lt;&gt;0,IF($V233&gt;0,$W233/$V233,-$W233/$V233))*$AE233</f>
        <v>416.47678564626113</v>
      </c>
      <c r="CL233" s="15">
        <f ca="1">SUM(CJ233:CK233)</f>
        <v>-48537.873710562475</v>
      </c>
      <c r="CM233" s="16">
        <f ca="1">_xll.DBRW($B$3,$R$37,$R$38,$R$40,$R$41,$R$42,$Q233,CM$2,CM$4,CM$3)</f>
        <v>0.13054193383744442</v>
      </c>
      <c r="CN233" s="16">
        <f ca="1">_xll.DBRW($B$3,$R$37,$R$38,$R$40,$R$41,$R$42,$Q233,CN$2,CN$4,CN$3)</f>
        <v>0.14632346994974776</v>
      </c>
      <c r="CO233" s="17">
        <f ca="1">-(CM233-CN233)*100</f>
        <v>1.5781536112303347</v>
      </c>
      <c r="CP233" s="14">
        <f ca="1">$AA233-$AF233-DJ233</f>
        <v>115960.1898400128</v>
      </c>
      <c r="CQ233" s="15">
        <f ca="1">_xll.DBRW($B$3,$R$37,$R$38,$R$40,$R$41,$R$42,$Q233,CQ$2,CQ$4,CQ$3)</f>
        <v>1.0185102198595464</v>
      </c>
      <c r="CR233" s="15">
        <f ca="1">_xll.DBRW($B$3,$R$37,$R$38,$R$40,$R$41,$R$42,$Q233,CR$2,CR$4,CR$3)</f>
        <v>0.30424494872701513</v>
      </c>
      <c r="CS233" s="15">
        <f ca="1">_xll.DBRW($B$3,$R$37,$R$38,$R$40,$R$41,$R$42,$Q233,CS$2,CS$4,CS$3)</f>
        <v>2.3737704851605632</v>
      </c>
      <c r="CT233" s="15">
        <f ca="1">_xll.DBRW($B$3,$R$37,$R$38,$R$40,$R$41,$R$42,$Q233,CT$2,CT$4,CT$3)</f>
        <v>941768.79259225796</v>
      </c>
      <c r="CU233" s="15">
        <f ca="1">_xll.DBRW($B$3,$R$37,$R$38,$R$40,$R$41,$R$42,$Q233,CU$2,CU$4,CU$3)</f>
        <v>3095429.51011247</v>
      </c>
      <c r="CV233" s="15">
        <f ca="1">_xll.DBRW($B$3,$R$37,$R$38,$R$40,$R$41,$R$42,$Q233,CV$2,CV$4,CV$3)</f>
        <v>0.97279999999999278</v>
      </c>
      <c r="CW233" s="15">
        <f ca="1">_xll.DBRW($B$3,$R$37,$R$38,$R$40,$R$41,$R$42,$Q233,CW$2,CW$4,CW$3)</f>
        <v>0.30893506505455742</v>
      </c>
      <c r="CX233" s="15">
        <f ca="1">_xll.DBRW($B$3,$R$37,$R$38,$R$40,$R$41,$R$42,$Q233,CX$2,CX$4,CX$3)</f>
        <v>2.0538880836292615</v>
      </c>
      <c r="CY233" s="15">
        <f ca="1">_xll.DBRW($B$3,$R$37,$R$38,$R$40,$R$41,$R$42,$Q233,CY$2,CY$4,CY$3)</f>
        <v>1105809.5069413201</v>
      </c>
      <c r="CZ233" s="15">
        <f ca="1">_xll.DBRW($B$3,$R$37,$R$38,$R$40,$R$41,$R$42,$Q233,CZ$2,CZ$4,CZ$3)</f>
        <v>3579423.7431287901</v>
      </c>
      <c r="DA233" s="15">
        <f ca="1">CQ233-CV233</f>
        <v>4.5710219859553591E-2</v>
      </c>
      <c r="DB233" s="15">
        <f ca="1">CR233-CW233</f>
        <v>-4.690116327542293E-3</v>
      </c>
      <c r="DC233" s="15">
        <f ca="1">CS233-CX233</f>
        <v>0.31988240153130176</v>
      </c>
      <c r="DD233" s="15">
        <f ca="1">IF(AND(CT233&lt;&gt;0,CY233&lt;&gt;0),-1*DA233*CT233,0)</f>
        <v>-43048.458566258436</v>
      </c>
      <c r="DE233" s="15">
        <f ca="1">IF(AND(CT233&lt;&gt;0,CY233&lt;&gt;0,CU233&lt;&gt;0,CZ233&lt;&gt;0),DB233/CW233*$AA233,)</f>
        <v>14562.169973540254</v>
      </c>
      <c r="DF233" s="15">
        <f ca="1">IF(AND(CU233&lt;&gt;0,CZ233&lt;&gt;0),DC233*CM233*CU233,)</f>
        <v>129259.153794731</v>
      </c>
      <c r="DG233" s="15">
        <f ca="1">IF(AND(CT233&lt;&gt;0,CY233&lt;&gt;0,CU233&lt;&gt;0,CZ233&lt;&gt;0),$AK233-DD233-DE233-DF233-DJ233,)</f>
        <v>15187.324637999969</v>
      </c>
      <c r="DH233" s="15">
        <f ca="1">IF(OR(CT233=0,CY233=0,CU233=0,CZ233=0),$AK233-DD233-DE233-DF233-DJ233,)</f>
        <v>0</v>
      </c>
      <c r="DI233" s="15">
        <f ca="1">SUM(DD233:DH233)</f>
        <v>115960.18984001278</v>
      </c>
      <c r="DJ233" s="15">
        <f ca="1">IF($V233&lt;&gt;0,IF($V233&gt;0,$W233/$V233,-$W233/$V233))*$AF233</f>
        <v>570.1585124951165</v>
      </c>
      <c r="DK233" s="15">
        <f ca="1">SUM(DI233:DJ233)</f>
        <v>116530.34835250791</v>
      </c>
      <c r="DL233" s="16">
        <f ca="1">_xll.DBRW($B$3,$R$37,$R$38,$R$40,$R$41,$R$42,$Q233,DL$2,DL$4,DL$3)</f>
        <v>0.1323678964934781</v>
      </c>
      <c r="DM233" s="16">
        <f ca="1">_xll.DBRW($B$3,$R$37,$R$38,$R$40,$R$41,$R$42,$Q233,DM$2,DM$4,DM$3)</f>
        <v>0.13655141689317996</v>
      </c>
      <c r="DN233" s="17">
        <f ca="1">-(DL233-DM233)*100</f>
        <v>0.41835203997018511</v>
      </c>
      <c r="DO233" s="14">
        <f ca="1">$AB233-$AG233-EI233</f>
        <v>30739.83522876371</v>
      </c>
      <c r="DP233" s="15">
        <f ca="1">_xll.DBRW($B$3,$R$37,$R$38,$R$40,$R$41,$R$42,$Q233,DP$2,DP$4,DP$3)</f>
        <v>0.47023434660923491</v>
      </c>
      <c r="DQ233" s="15">
        <f ca="1">_xll.DBRW($B$3,$R$37,$R$38,$R$40,$R$41,$R$42,$Q233,DQ$2,DQ$4,DQ$3)</f>
        <v>0.6682008835482115</v>
      </c>
      <c r="DR233" s="15">
        <f ca="1">_xll.DBRW($B$3,$R$37,$R$38,$R$40,$R$41,$R$42,$Q233,DR$2,DR$4,DR$3)</f>
        <v>2.3737704851605632</v>
      </c>
      <c r="DS233" s="15">
        <f ca="1">_xll.DBRW($B$3,$R$37,$R$38,$R$40,$R$41,$R$42,$Q233,DS$2,DS$4,DS$3)</f>
        <v>2068368.73361836</v>
      </c>
      <c r="DT233" s="15">
        <f ca="1">_xll.DBRW($B$3,$R$37,$R$38,$R$40,$R$41,$R$42,$Q233,DT$2,DT$4,DT$3)</f>
        <v>3095429.51011247</v>
      </c>
      <c r="DU233" s="15">
        <f ca="1">_xll.DBRW($B$3,$R$37,$R$38,$R$40,$R$41,$R$42,$Q233,DU$2,DU$4,DU$3)</f>
        <v>0.41449037365476038</v>
      </c>
      <c r="DV233" s="15">
        <f ca="1">_xll.DBRW($B$3,$R$37,$R$38,$R$40,$R$41,$R$42,$Q233,DV$2,DV$4,DV$3)</f>
        <v>0.67664135474759446</v>
      </c>
      <c r="DW233" s="15">
        <f ca="1">_xll.DBRW($B$3,$R$37,$R$38,$R$40,$R$41,$R$42,$Q233,DW$2,DW$4,DW$3)</f>
        <v>2.0538880836292615</v>
      </c>
      <c r="DX233" s="15">
        <f ca="1">_xll.DBRW($B$3,$R$37,$R$38,$R$40,$R$41,$R$42,$Q233,DX$2,DX$4,DX$3)</f>
        <v>2421986.1307663699</v>
      </c>
      <c r="DY233" s="15">
        <f ca="1">_xll.DBRW($B$3,$R$37,$R$38,$R$40,$R$41,$R$42,$Q233,DY$2,DY$4,DY$3)</f>
        <v>3579423.7431287901</v>
      </c>
      <c r="DZ233" s="15">
        <f ca="1">DP233-DU233</f>
        <v>5.574397295447453E-2</v>
      </c>
      <c r="EA233" s="15">
        <f ca="1">DQ233-DV233</f>
        <v>-8.4404711993829595E-3</v>
      </c>
      <c r="EB233" s="15">
        <f ca="1">DR233-DW233</f>
        <v>0.31988240153130176</v>
      </c>
      <c r="EC233" s="15">
        <f ca="1">IF(AND(DS233&lt;&gt;0,DX233&lt;&gt;0),-1*DZ233*DS233,0)</f>
        <v>-115299.0907467026</v>
      </c>
      <c r="ED233" s="15">
        <f ca="1">IF(AND(DS233&lt;&gt;0,DX233&lt;&gt;0,DT233&lt;&gt;0,DY233&lt;&gt;0),EA233/DV233*$AB233,)</f>
        <v>12132.50465436478</v>
      </c>
      <c r="EE233" s="15">
        <f ca="1">IF(AND(DT233&lt;&gt;0,DY233&lt;&gt;0),EB233*DL233*DT233,)</f>
        <v>131067.17349262821</v>
      </c>
      <c r="EF233" s="15">
        <f ca="1">IF(AND(DS233&lt;&gt;0,DX233&lt;&gt;0,DT233&lt;&gt;0,DY233&lt;&gt;0),$AL233-EC233-ED233-EE233-EI233,)</f>
        <v>2839.2478284733234</v>
      </c>
      <c r="EG233" s="15">
        <f ca="1">IF(OR(DS233=0,DX233=0,DT233=0,DY233=0),$AL233-EC233-ED233-EE233-EI233,)</f>
        <v>0</v>
      </c>
      <c r="EH233" s="15">
        <f ca="1">SUM(EC233:EG233)</f>
        <v>30739.83522876371</v>
      </c>
      <c r="EI233" s="15">
        <f ca="1">IF($V233&lt;&gt;0,IF($V233&gt;0,$W233/$V233,-$W233/$V233))*$AG233</f>
        <v>532.08109923619418</v>
      </c>
      <c r="EJ233" s="15">
        <f ca="1">SUM(EH233:EI233)</f>
        <v>31271.916327999905</v>
      </c>
      <c r="EK233" s="16">
        <f ca="1">_xll.DBRW($B$3,$R$37,$R$38,$R$40,$R$41,$R$42,$Q233,EK$2,EK$4,EK$3)</f>
        <v>0.17385292920692524</v>
      </c>
      <c r="EL233" s="16">
        <f ca="1">_xll.DBRW($B$3,$R$37,$R$38,$R$40,$R$41,$R$42,$Q233,EL$2,EL$4,EL$3)</f>
        <v>0.19082816009465076</v>
      </c>
      <c r="EM233" s="17">
        <f ca="1">-(EK233-EL233)*100</f>
        <v>1.6975230887725512</v>
      </c>
      <c r="EN233" s="14">
        <f ca="1">$AC233-$AH233-FH233</f>
        <v>124731.26711563153</v>
      </c>
      <c r="EO233" s="15">
        <f ca="1">_xll.DBRW($B$3,$R$37,$R$38,$R$40,$R$41,$R$42,$Q233,EO$2,EO$4,EO$3)</f>
        <v>0.41268695211010797</v>
      </c>
      <c r="EP233" s="15">
        <f ca="1">_xll.DBRW($B$3,$R$37,$R$38,$R$40,$R$41,$R$42,$Q233,EP$2,EP$4,EP$3)</f>
        <v>1</v>
      </c>
      <c r="EQ233" s="15">
        <f ca="1">_xll.DBRW($B$3,$R$37,$R$38,$R$40,$R$41,$R$42,$Q233,EQ$2,EQ$4,EQ$3)</f>
        <v>2.3737704851605632</v>
      </c>
      <c r="ER233" s="15">
        <f ca="1">_xll.DBRW($B$3,$R$37,$R$38,$R$40,$R$41,$R$42,$Q233,ER$2,ER$4,ER$3)</f>
        <v>3095429.51011247</v>
      </c>
      <c r="ES233" s="15">
        <f ca="1">_xll.DBRW($B$3,$R$37,$R$38,$R$40,$R$41,$R$42,$Q233,ES$2,ES$4,ES$3)</f>
        <v>3095429.51011247</v>
      </c>
      <c r="ET233" s="15">
        <f ca="1">_xll.DBRW($B$3,$R$37,$R$38,$R$40,$R$41,$R$42,$Q233,ET$2,ET$4,ET$3)</f>
        <v>0.39193968403930007</v>
      </c>
      <c r="EU233" s="15">
        <f ca="1">_xll.DBRW($B$3,$R$37,$R$38,$R$40,$R$41,$R$42,$Q233,EU$2,EU$4,EU$3)</f>
        <v>1</v>
      </c>
      <c r="EV233" s="15">
        <f ca="1">_xll.DBRW($B$3,$R$37,$R$38,$R$40,$R$41,$R$42,$Q233,EV$2,EV$4,EV$3)</f>
        <v>2.0538880836292615</v>
      </c>
      <c r="EW233" s="15">
        <f ca="1">_xll.DBRW($B$3,$R$37,$R$38,$R$40,$R$41,$R$42,$Q233,EW$2,EW$4,EW$3)</f>
        <v>3579423.7431287901</v>
      </c>
      <c r="EX233" s="15">
        <f ca="1">_xll.DBRW($B$3,$R$37,$R$38,$R$40,$R$41,$R$42,$Q233,EX$2,EX$4,EX$3)</f>
        <v>3579423.7431287901</v>
      </c>
      <c r="EY233" s="15">
        <f ca="1">EO233-ET233</f>
        <v>2.07472680708079E-2</v>
      </c>
      <c r="EZ233" s="15">
        <f ca="1">EP233-EU233</f>
        <v>0</v>
      </c>
      <c r="FA233" s="15">
        <f ca="1">EQ233-EV233</f>
        <v>0.31988240153130176</v>
      </c>
      <c r="FB233" s="15">
        <f ca="1">IF(AND(ER233&lt;&gt;0,EW233&lt;&gt;0),-1*EY233*ER233,0)</f>
        <v>-64221.705840592993</v>
      </c>
      <c r="FC233" s="15">
        <f ca="1">IF(AND(ER233&lt;&gt;0,EW233&lt;&gt;0,ES233&lt;&gt;0,EX233&lt;&gt;0),EZ233/EU233*$AC233,)</f>
        <v>0</v>
      </c>
      <c r="FD233" s="15">
        <f ca="1">IF(AND(ES233&lt;&gt;0,EX233&lt;&gt;0),FA233*EK233*ES233,)</f>
        <v>172144.55044005622</v>
      </c>
      <c r="FE233" s="15">
        <f ca="1">IF(AND(ER233&lt;&gt;0,EW233&lt;&gt;0,ES233&lt;&gt;0,EX233&lt;&gt;0),$AM233-FB233-FC233-FD233-FH233,)</f>
        <v>16808.422516168317</v>
      </c>
      <c r="FF233" s="15">
        <f ca="1">IF(OR(ER233=0,EW233=0,ES233=0,EX233=0),$AM233-FB233-FC233-FD233-FH233,)</f>
        <v>0</v>
      </c>
      <c r="FG233" s="15">
        <f ca="1">SUM(FB233:FF233)</f>
        <v>124731.26711563153</v>
      </c>
      <c r="FH233" s="15">
        <f ca="1">IF($V233&lt;&gt;0,IF($V233&gt;0,$W233/$V233,-$W233/$V233))*$AH233</f>
        <v>743.57380903495709</v>
      </c>
      <c r="FI233" s="15">
        <f ca="1">SUM(FG233:FH233)</f>
        <v>125474.8409246665</v>
      </c>
      <c r="FJ233" s="20"/>
      <c r="FK233" s="85">
        <f ca="1">BL233+CK233+DJ233+EI233+FH233</f>
        <v>3917.1769570691731</v>
      </c>
      <c r="FL233" s="21"/>
      <c r="FM233" s="22"/>
      <c r="FN233" s="104">
        <f ca="1">_xll.DBRW($B$3,$R$37,$R$38,$R$40,$R$41,$R$42,$Q233,FN$2,FN$4,FN$3)</f>
        <v>446801.22000000119</v>
      </c>
      <c r="FO233" s="105">
        <f ca="1">IF(U233&lt;&gt;0,FN233/U233,0)</f>
        <v>6.0807158027074086E-2</v>
      </c>
      <c r="FP233" s="104">
        <f ca="1">_xll.DBRW($B$3,$R$37,$R$38,$R$40,$R$41,$R$42,$Q233,FP$2,FP$4,FP$3)</f>
        <v>-38894.21188409446</v>
      </c>
      <c r="FQ233" s="105">
        <f ca="1">IF(V233&lt;&gt;0,FP233/V233,0)</f>
        <v>-5.2904801109405469E-3</v>
      </c>
      <c r="FR233" s="86">
        <f ca="1">FN233-FP233</f>
        <v>485695.43188409565</v>
      </c>
      <c r="FS233" s="103">
        <f ca="1">(FO233-FQ233)*100</f>
        <v>6.6097638138014627</v>
      </c>
      <c r="FT233" s="23"/>
      <c r="FV233" s="37"/>
      <c r="FW233" s="37"/>
      <c r="FX233" s="37"/>
      <c r="FY233" s="37"/>
      <c r="FZ233" s="37"/>
      <c r="GA233" s="37"/>
      <c r="GB233" s="37"/>
      <c r="GC233" s="37"/>
      <c r="GD233" s="37"/>
      <c r="GE233" s="37"/>
      <c r="GF233" s="37"/>
      <c r="GG233" s="37"/>
      <c r="GH233" s="37"/>
    </row>
    <row r="234" spans="1:190" ht="15" hidden="1" customHeight="1" x14ac:dyDescent="0.25">
      <c r="A234">
        <f ca="1">IF(ROW()=ROW($A$60),0,1)</f>
        <v>1</v>
      </c>
      <c r="D234" s="30"/>
      <c r="E234" s="30"/>
      <c r="F234" s="30" t="str">
        <f ca="1">IF(A234&lt;&gt;0,IF((AO234+BN234+CM234+DL234+EK234)&lt;&gt;0,ROUND((1-(AO234+BN234+CM234+DL234+EK234))-FO234,5),"VERIF. ELIGIBILITE PMM"),"CHECK "&amp;D219)</f>
        <v>VERIF. ELIGIBILITE PMM</v>
      </c>
      <c r="G234" s="30"/>
      <c r="H234" s="30"/>
      <c r="I234" s="30"/>
      <c r="J234" s="30" t="str">
        <f ca="1">IF(A234&lt;&gt;0,IF((AP234+BO234+CN234+DM234+EL234)&lt;&gt;0,ROUND((1-(AP234+BO234+CN234+DM234+EL234))-FQ234,5),"VERIF. ELIGIBILITE PMM"),"CHECK "&amp;D220)</f>
        <v>VERIF. ELIGIBILITE PMM</v>
      </c>
      <c r="K234" s="30">
        <f ca="1">IF(A234&lt;&gt;0,ROUND(W234+AR234+BQ234+CP234+DO234+EN234+FK234-FR234,5),"CHECK ")</f>
        <v>0</v>
      </c>
      <c r="L234" s="4"/>
      <c r="M234" s="9"/>
      <c r="N234" s="10"/>
      <c r="O234" s="9"/>
      <c r="P234" s="11"/>
      <c r="Q234" s="130" t="s">
        <v>397</v>
      </c>
      <c r="R234" s="130"/>
      <c r="S234" s="12"/>
      <c r="T234" s="13"/>
      <c r="U234" s="84">
        <f ca="1">_xll.DBRW($B$3,$R$37,$R$38,$R$40,$R$41,$R$42,$Q234,U$2,U$4,U$3)</f>
        <v>0</v>
      </c>
      <c r="V234" s="84">
        <f ca="1">_xll.DBRW($B$3,$R$37,$R$38,$R$40,$R$41,$R$42,$Q234,V$2,V$4,V$3)</f>
        <v>0</v>
      </c>
      <c r="W234" s="85">
        <f ca="1">U234-V234</f>
        <v>0</v>
      </c>
      <c r="X234" s="106">
        <f ca="1">IF(V234&lt;&gt;0,W234/V234,0)</f>
        <v>0</v>
      </c>
      <c r="Y234" s="15">
        <f ca="1">_xll.DBRW($B$3,$R$37,$R$38,$R$40,$R$41,$R$42,$Q234,Y$2,Y$4,Y$3)</f>
        <v>0</v>
      </c>
      <c r="Z234" s="15">
        <f ca="1">_xll.DBRW($B$3,$R$37,$R$38,$R$40,$R$41,$R$42,$Q234,Z$2,Z$4,Z$3)</f>
        <v>0</v>
      </c>
      <c r="AA234" s="15">
        <f ca="1">_xll.DBRW($B$3,$R$37,$R$38,$R$40,$R$41,$R$42,$Q234,AA$2,AA$4,AA$3)</f>
        <v>0</v>
      </c>
      <c r="AB234" s="15">
        <f ca="1">_xll.DBRW($B$3,$R$37,$R$38,$R$40,$R$41,$R$42,$Q234,AB$2,AB$4,AB$3)</f>
        <v>0</v>
      </c>
      <c r="AC234" s="15">
        <f ca="1">_xll.DBRW($B$3,$R$37,$R$38,$R$40,$R$41,$R$42,$Q234,AC$2,AC$4,AC$3)</f>
        <v>0</v>
      </c>
      <c r="AD234" s="15">
        <f ca="1">_xll.DBRW($B$3,$R$37,$R$38,$R$40,$R$41,$R$42,$Q234,AD$2,AD$4,AD$3)</f>
        <v>0</v>
      </c>
      <c r="AE234" s="15">
        <f ca="1">_xll.DBRW($B$3,$R$37,$R$38,$R$40,$R$41,$R$42,$Q234,AE$2,AE$4,AE$3)</f>
        <v>0</v>
      </c>
      <c r="AF234" s="15">
        <f ca="1">_xll.DBRW($B$3,$R$37,$R$38,$R$40,$R$41,$R$42,$Q234,AF$2,AF$4,AF$3)</f>
        <v>0</v>
      </c>
      <c r="AG234" s="15">
        <f ca="1">_xll.DBRW($B$3,$R$37,$R$38,$R$40,$R$41,$R$42,$Q234,AG$2,AG$4,AG$3)</f>
        <v>0</v>
      </c>
      <c r="AH234" s="15">
        <f ca="1">_xll.DBRW($B$3,$R$37,$R$38,$R$40,$R$41,$R$42,$Q234,AH$2,AH$4,AH$3)</f>
        <v>0</v>
      </c>
      <c r="AI234" s="15">
        <f ca="1">Y234-AD234</f>
        <v>0</v>
      </c>
      <c r="AJ234" s="15">
        <f ca="1">Z234-AE234</f>
        <v>0</v>
      </c>
      <c r="AK234" s="15">
        <f ca="1">AA234-AF234</f>
        <v>0</v>
      </c>
      <c r="AL234" s="15">
        <f ca="1">AB234-AG234</f>
        <v>0</v>
      </c>
      <c r="AM234" s="15">
        <f ca="1">AC234-AH234</f>
        <v>0</v>
      </c>
      <c r="AN234" s="20"/>
      <c r="AO234" s="16">
        <f ca="1">_xll.DBRW($B$3,$R$37,$R$38,$R$40,$R$41,$R$42,$Q234,AO$2,AO$4,AO$3)</f>
        <v>0</v>
      </c>
      <c r="AP234" s="16">
        <f ca="1">_xll.DBRW($B$3,$R$37,$R$38,$R$40,$R$41,$R$42,$Q234,AP$2,AP$4,AP$3)</f>
        <v>0</v>
      </c>
      <c r="AQ234" s="17">
        <f ca="1">-(AO234-AP234)*100</f>
        <v>0</v>
      </c>
      <c r="AR234" s="14">
        <f ca="1">$Y234-$AD234-BL234</f>
        <v>0</v>
      </c>
      <c r="AS234" s="18">
        <f ca="1">_xll.DBRW($B$3,$R$37,$R$38,$R$40,$R$41,$R$42,$Q234,AS$2,AS$4,AS$3)</f>
        <v>0</v>
      </c>
      <c r="AT234" s="19">
        <f ca="1">_xll.DBRW($B$3,$R$37,$R$38,$R$40,$R$41,$R$42,$Q234,AT$2,AT$4,AT$3)</f>
        <v>0</v>
      </c>
      <c r="AU234" s="18">
        <f ca="1">_xll.DBRW($B$3,$R$37,$R$38,$R$40,$R$41,$R$42,$Q234,AU$2,AU$4,AU$3)</f>
        <v>0</v>
      </c>
      <c r="AV234" s="15">
        <f ca="1">_xll.DBRW($B$3,$R$37,$R$38,$R$40,$R$41,$R$42,$Q234,AV$2,AV$4,AV$3)</f>
        <v>0</v>
      </c>
      <c r="AW234" s="15">
        <f ca="1">_xll.DBRW($B$3,$R$37,$R$38,$R$40,$R$41,$R$42,$Q234,AW$2,AW$4,AW$3)</f>
        <v>0</v>
      </c>
      <c r="AX234" s="18">
        <f ca="1">_xll.DBRW($B$3,$R$37,$R$38,$R$40,$R$41,$R$42,$Q234,AX$2,AX$4,AX$3)</f>
        <v>0</v>
      </c>
      <c r="AY234" s="19">
        <f ca="1">_xll.DBRW($B$3,$R$37,$R$38,$R$40,$R$41,$R$42,$Q234,AY$2,AY$4,AY$3)</f>
        <v>0</v>
      </c>
      <c r="AZ234" s="18">
        <f ca="1">_xll.DBRW($B$3,$R$37,$R$38,$R$40,$R$41,$R$42,$Q234,AZ$2,AZ$4,AZ$3)</f>
        <v>0</v>
      </c>
      <c r="BA234" s="15">
        <f ca="1">_xll.DBRW($B$3,$R$37,$R$38,$R$40,$R$41,$R$42,$Q234,BA$2,BA$4,BA$3)</f>
        <v>0</v>
      </c>
      <c r="BB234" s="15">
        <f ca="1">_xll.DBRW($B$3,$R$37,$R$38,$R$40,$R$41,$R$42,$Q234,BB$2,BB$4,BB$3)</f>
        <v>0</v>
      </c>
      <c r="BC234" s="18">
        <f ca="1">AS234-AX234</f>
        <v>0</v>
      </c>
      <c r="BD234" s="18">
        <f ca="1">AT234-AY234</f>
        <v>0</v>
      </c>
      <c r="BE234" s="18">
        <f ca="1">AU234-AZ234</f>
        <v>0</v>
      </c>
      <c r="BF234" s="15">
        <f ca="1">IF(AND(AV234&lt;&gt;0,BA234&lt;&gt;0),-1*BC234*AV234,0)</f>
        <v>0</v>
      </c>
      <c r="BG234" s="15">
        <f ca="1">IF(AND(AV234&lt;&gt;0,BA234&lt;&gt;0,AW234&lt;&gt;0,BB234&lt;&gt;0),BD234/AY234*$Y234,)</f>
        <v>0</v>
      </c>
      <c r="BH234" s="15">
        <f ca="1">IF(AND(AW234&lt;&gt;0,BB234&lt;&gt;0),BE234*AO234*AW234,)</f>
        <v>0</v>
      </c>
      <c r="BI234" s="15">
        <f ca="1">IF(AND(AV234&lt;&gt;0,BA234&lt;&gt;0,AW234&lt;&gt;0,BB234&lt;&gt;0),$AI234-BF234-BG234-BH234-BL234,)</f>
        <v>0</v>
      </c>
      <c r="BJ234" s="15">
        <f ca="1">IF(OR(AV234=0,BA234=0,AW234=0,BB234=0),$AI234-BF234-BG234-BH234-BL234,)</f>
        <v>0</v>
      </c>
      <c r="BK234" s="15">
        <f ca="1">SUM(BF234:BJ234)</f>
        <v>0</v>
      </c>
      <c r="BL234" s="15">
        <f ca="1">IF($V234&lt;&gt;0,IF($V234&gt;0,$W234/$V234,-$W234/$V234))*$AD234</f>
        <v>0</v>
      </c>
      <c r="BM234" s="15">
        <f ca="1">SUM(BK234:BL234)</f>
        <v>0</v>
      </c>
      <c r="BN234" s="16">
        <f ca="1">_xll.DBRW($B$3,$R$37,$R$38,$R$40,$R$41,$R$42,$Q234,BN$2,BN$4,BN$3)</f>
        <v>0</v>
      </c>
      <c r="BO234" s="16">
        <f ca="1">_xll.DBRW($B$3,$R$37,$R$38,$R$40,$R$41,$R$42,$Q234,BO$2,BO$4,BO$3)</f>
        <v>0</v>
      </c>
      <c r="BP234" s="17">
        <f ca="1">-(BN234-BO234)*100</f>
        <v>0</v>
      </c>
      <c r="BQ234" s="14">
        <f ca="1">$Z234-$AE234-CK234</f>
        <v>0</v>
      </c>
      <c r="BR234" s="15">
        <f ca="1">_xll.DBRW($B$3,$R$37,$R$38,$R$40,$R$41,$R$42,$Q234,BR$2,BR$4,BR$3)</f>
        <v>0</v>
      </c>
      <c r="BS234" s="15">
        <f ca="1">_xll.DBRW($B$3,$R$37,$R$38,$R$40,$R$41,$R$42,$Q234,BS$2,BS$4,BS$3)</f>
        <v>0</v>
      </c>
      <c r="BT234" s="15">
        <f ca="1">_xll.DBRW($B$3,$R$37,$R$38,$R$40,$R$41,$R$42,$Q234,BT$2,BT$4,BT$3)</f>
        <v>0</v>
      </c>
      <c r="BU234" s="15">
        <f ca="1">_xll.DBRW($B$3,$R$37,$R$38,$R$40,$R$41,$R$42,$Q234,BU$2,BU$4,BU$3)</f>
        <v>0</v>
      </c>
      <c r="BV234" s="15">
        <f ca="1">_xll.DBRW($B$3,$R$37,$R$38,$R$40,$R$41,$R$42,$Q234,BV$2,BV$4,BV$3)</f>
        <v>0</v>
      </c>
      <c r="BW234" s="15">
        <f ca="1">_xll.DBRW($B$3,$R$37,$R$38,$R$40,$R$41,$R$42,$Q234,BW$2,BW$4,BW$3)</f>
        <v>0</v>
      </c>
      <c r="BX234" s="15">
        <f ca="1">_xll.DBRW($B$3,$R$37,$R$38,$R$40,$R$41,$R$42,$Q234,BX$2,BX$4,BX$3)</f>
        <v>0</v>
      </c>
      <c r="BY234" s="15">
        <f ca="1">_xll.DBRW($B$3,$R$37,$R$38,$R$40,$R$41,$R$42,$Q234,BY$2,BY$4,BY$3)</f>
        <v>0</v>
      </c>
      <c r="BZ234" s="15">
        <f ca="1">_xll.DBRW($B$3,$R$37,$R$38,$R$40,$R$41,$R$42,$Q234,BZ$2,BZ$4,BZ$3)</f>
        <v>0</v>
      </c>
      <c r="CA234" s="15">
        <f ca="1">_xll.DBRW($B$3,$R$37,$R$38,$R$40,$R$41,$R$42,$Q234,CA$2,CA$4,CA$3)</f>
        <v>0</v>
      </c>
      <c r="CB234" s="15">
        <f ca="1">BR234-BW234</f>
        <v>0</v>
      </c>
      <c r="CC234" s="15">
        <f ca="1">BS234-BX234</f>
        <v>0</v>
      </c>
      <c r="CD234" s="15">
        <f ca="1">BT234-BY234</f>
        <v>0</v>
      </c>
      <c r="CE234" s="15">
        <f ca="1">IF(AND(BU234&lt;&gt;0,BZ234&lt;&gt;0),-1*CB234*BU234,0)</f>
        <v>0</v>
      </c>
      <c r="CF234" s="15">
        <f ca="1">IF(AND(BU234&lt;&gt;0,BZ234&lt;&gt;0,BV234&lt;&gt;0,CA234&lt;&gt;0),CC234/BX234*$Z234,)</f>
        <v>0</v>
      </c>
      <c r="CG234" s="15">
        <f ca="1">IF(AND(BV234&lt;&gt;0,CA234&lt;&gt;0),CD234*BN234*BV234,)</f>
        <v>0</v>
      </c>
      <c r="CH234" s="15">
        <f ca="1">IF(AND(BU234&lt;&gt;0,BZ234&lt;&gt;0,BV234&lt;&gt;0,CA234&lt;&gt;0),$AJ234-CE234-CF234-CG234-CK234,)</f>
        <v>0</v>
      </c>
      <c r="CI234" s="15">
        <f ca="1">IF(OR(BU234=0,BZ234=0,BV234=0,CA234=0),$AJ234-CE234-CF234-CG234-CK234,)</f>
        <v>0</v>
      </c>
      <c r="CJ234" s="15">
        <f ca="1">SUM(CE234:CI234)</f>
        <v>0</v>
      </c>
      <c r="CK234" s="15">
        <f ca="1">IF($V234&lt;&gt;0,IF($V234&gt;0,$W234/$V234,-$W234/$V234))*$AE234</f>
        <v>0</v>
      </c>
      <c r="CL234" s="15">
        <f ca="1">SUM(CJ234:CK234)</f>
        <v>0</v>
      </c>
      <c r="CM234" s="16">
        <f ca="1">_xll.DBRW($B$3,$R$37,$R$38,$R$40,$R$41,$R$42,$Q234,CM$2,CM$4,CM$3)</f>
        <v>0</v>
      </c>
      <c r="CN234" s="16">
        <f ca="1">_xll.DBRW($B$3,$R$37,$R$38,$R$40,$R$41,$R$42,$Q234,CN$2,CN$4,CN$3)</f>
        <v>0</v>
      </c>
      <c r="CO234" s="17">
        <f ca="1">-(CM234-CN234)*100</f>
        <v>0</v>
      </c>
      <c r="CP234" s="14">
        <f ca="1">$AA234-$AF234-DJ234</f>
        <v>0</v>
      </c>
      <c r="CQ234" s="15">
        <f ca="1">_xll.DBRW($B$3,$R$37,$R$38,$R$40,$R$41,$R$42,$Q234,CQ$2,CQ$4,CQ$3)</f>
        <v>0</v>
      </c>
      <c r="CR234" s="15">
        <f ca="1">_xll.DBRW($B$3,$R$37,$R$38,$R$40,$R$41,$R$42,$Q234,CR$2,CR$4,CR$3)</f>
        <v>0</v>
      </c>
      <c r="CS234" s="15">
        <f ca="1">_xll.DBRW($B$3,$R$37,$R$38,$R$40,$R$41,$R$42,$Q234,CS$2,CS$4,CS$3)</f>
        <v>0</v>
      </c>
      <c r="CT234" s="15">
        <f ca="1">_xll.DBRW($B$3,$R$37,$R$38,$R$40,$R$41,$R$42,$Q234,CT$2,CT$4,CT$3)</f>
        <v>0</v>
      </c>
      <c r="CU234" s="15">
        <f ca="1">_xll.DBRW($B$3,$R$37,$R$38,$R$40,$R$41,$R$42,$Q234,CU$2,CU$4,CU$3)</f>
        <v>0</v>
      </c>
      <c r="CV234" s="15">
        <f ca="1">_xll.DBRW($B$3,$R$37,$R$38,$R$40,$R$41,$R$42,$Q234,CV$2,CV$4,CV$3)</f>
        <v>0</v>
      </c>
      <c r="CW234" s="15">
        <f ca="1">_xll.DBRW($B$3,$R$37,$R$38,$R$40,$R$41,$R$42,$Q234,CW$2,CW$4,CW$3)</f>
        <v>0</v>
      </c>
      <c r="CX234" s="15">
        <f ca="1">_xll.DBRW($B$3,$R$37,$R$38,$R$40,$R$41,$R$42,$Q234,CX$2,CX$4,CX$3)</f>
        <v>0</v>
      </c>
      <c r="CY234" s="15">
        <f ca="1">_xll.DBRW($B$3,$R$37,$R$38,$R$40,$R$41,$R$42,$Q234,CY$2,CY$4,CY$3)</f>
        <v>0</v>
      </c>
      <c r="CZ234" s="15">
        <f ca="1">_xll.DBRW($B$3,$R$37,$R$38,$R$40,$R$41,$R$42,$Q234,CZ$2,CZ$4,CZ$3)</f>
        <v>0</v>
      </c>
      <c r="DA234" s="15">
        <f ca="1">CQ234-CV234</f>
        <v>0</v>
      </c>
      <c r="DB234" s="15">
        <f ca="1">CR234-CW234</f>
        <v>0</v>
      </c>
      <c r="DC234" s="15">
        <f ca="1">CS234-CX234</f>
        <v>0</v>
      </c>
      <c r="DD234" s="15">
        <f ca="1">IF(AND(CT234&lt;&gt;0,CY234&lt;&gt;0),-1*DA234*CT234,0)</f>
        <v>0</v>
      </c>
      <c r="DE234" s="15">
        <f ca="1">IF(AND(CT234&lt;&gt;0,CY234&lt;&gt;0,CU234&lt;&gt;0,CZ234&lt;&gt;0),DB234/CW234*$AA234,)</f>
        <v>0</v>
      </c>
      <c r="DF234" s="15">
        <f ca="1">IF(AND(CU234&lt;&gt;0,CZ234&lt;&gt;0),DC234*CM234*CU234,)</f>
        <v>0</v>
      </c>
      <c r="DG234" s="15">
        <f ca="1">IF(AND(CT234&lt;&gt;0,CY234&lt;&gt;0,CU234&lt;&gt;0,CZ234&lt;&gt;0),$AK234-DD234-DE234-DF234-DJ234,)</f>
        <v>0</v>
      </c>
      <c r="DH234" s="15">
        <f ca="1">IF(OR(CT234=0,CY234=0,CU234=0,CZ234=0),$AK234-DD234-DE234-DF234-DJ234,)</f>
        <v>0</v>
      </c>
      <c r="DI234" s="15">
        <f ca="1">SUM(DD234:DH234)</f>
        <v>0</v>
      </c>
      <c r="DJ234" s="15">
        <f ca="1">IF($V234&lt;&gt;0,IF($V234&gt;0,$W234/$V234,-$W234/$V234))*$AF234</f>
        <v>0</v>
      </c>
      <c r="DK234" s="15">
        <f ca="1">SUM(DI234:DJ234)</f>
        <v>0</v>
      </c>
      <c r="DL234" s="16">
        <f ca="1">_xll.DBRW($B$3,$R$37,$R$38,$R$40,$R$41,$R$42,$Q234,DL$2,DL$4,DL$3)</f>
        <v>0</v>
      </c>
      <c r="DM234" s="16">
        <f ca="1">_xll.DBRW($B$3,$R$37,$R$38,$R$40,$R$41,$R$42,$Q234,DM$2,DM$4,DM$3)</f>
        <v>0</v>
      </c>
      <c r="DN234" s="17">
        <f ca="1">-(DL234-DM234)*100</f>
        <v>0</v>
      </c>
      <c r="DO234" s="14">
        <f ca="1">$AB234-$AG234-EI234</f>
        <v>0</v>
      </c>
      <c r="DP234" s="15">
        <f ca="1">_xll.DBRW($B$3,$R$37,$R$38,$R$40,$R$41,$R$42,$Q234,DP$2,DP$4,DP$3)</f>
        <v>0</v>
      </c>
      <c r="DQ234" s="15">
        <f ca="1">_xll.DBRW($B$3,$R$37,$R$38,$R$40,$R$41,$R$42,$Q234,DQ$2,DQ$4,DQ$3)</f>
        <v>0</v>
      </c>
      <c r="DR234" s="15">
        <f ca="1">_xll.DBRW($B$3,$R$37,$R$38,$R$40,$R$41,$R$42,$Q234,DR$2,DR$4,DR$3)</f>
        <v>0</v>
      </c>
      <c r="DS234" s="15">
        <f ca="1">_xll.DBRW($B$3,$R$37,$R$38,$R$40,$R$41,$R$42,$Q234,DS$2,DS$4,DS$3)</f>
        <v>0</v>
      </c>
      <c r="DT234" s="15">
        <f ca="1">_xll.DBRW($B$3,$R$37,$R$38,$R$40,$R$41,$R$42,$Q234,DT$2,DT$4,DT$3)</f>
        <v>0</v>
      </c>
      <c r="DU234" s="15">
        <f ca="1">_xll.DBRW($B$3,$R$37,$R$38,$R$40,$R$41,$R$42,$Q234,DU$2,DU$4,DU$3)</f>
        <v>0</v>
      </c>
      <c r="DV234" s="15">
        <f ca="1">_xll.DBRW($B$3,$R$37,$R$38,$R$40,$R$41,$R$42,$Q234,DV$2,DV$4,DV$3)</f>
        <v>0</v>
      </c>
      <c r="DW234" s="15">
        <f ca="1">_xll.DBRW($B$3,$R$37,$R$38,$R$40,$R$41,$R$42,$Q234,DW$2,DW$4,DW$3)</f>
        <v>0</v>
      </c>
      <c r="DX234" s="15">
        <f ca="1">_xll.DBRW($B$3,$R$37,$R$38,$R$40,$R$41,$R$42,$Q234,DX$2,DX$4,DX$3)</f>
        <v>0</v>
      </c>
      <c r="DY234" s="15">
        <f ca="1">_xll.DBRW($B$3,$R$37,$R$38,$R$40,$R$41,$R$42,$Q234,DY$2,DY$4,DY$3)</f>
        <v>0</v>
      </c>
      <c r="DZ234" s="15">
        <f ca="1">DP234-DU234</f>
        <v>0</v>
      </c>
      <c r="EA234" s="15">
        <f ca="1">DQ234-DV234</f>
        <v>0</v>
      </c>
      <c r="EB234" s="15">
        <f ca="1">DR234-DW234</f>
        <v>0</v>
      </c>
      <c r="EC234" s="15">
        <f ca="1">IF(AND(DS234&lt;&gt;0,DX234&lt;&gt;0),-1*DZ234*DS234,0)</f>
        <v>0</v>
      </c>
      <c r="ED234" s="15">
        <f ca="1">IF(AND(DS234&lt;&gt;0,DX234&lt;&gt;0,DT234&lt;&gt;0,DY234&lt;&gt;0),EA234/DV234*$AB234,)</f>
        <v>0</v>
      </c>
      <c r="EE234" s="15">
        <f ca="1">IF(AND(DT234&lt;&gt;0,DY234&lt;&gt;0),EB234*DL234*DT234,)</f>
        <v>0</v>
      </c>
      <c r="EF234" s="15">
        <f ca="1">IF(AND(DS234&lt;&gt;0,DX234&lt;&gt;0,DT234&lt;&gt;0,DY234&lt;&gt;0),$AL234-EC234-ED234-EE234-EI234,)</f>
        <v>0</v>
      </c>
      <c r="EG234" s="15">
        <f ca="1">IF(OR(DS234=0,DX234=0,DT234=0,DY234=0),$AL234-EC234-ED234-EE234-EI234,)</f>
        <v>0</v>
      </c>
      <c r="EH234" s="15">
        <f ca="1">SUM(EC234:EG234)</f>
        <v>0</v>
      </c>
      <c r="EI234" s="15">
        <f ca="1">IF($V234&lt;&gt;0,IF($V234&gt;0,$W234/$V234,-$W234/$V234))*$AG234</f>
        <v>0</v>
      </c>
      <c r="EJ234" s="15">
        <f ca="1">SUM(EH234:EI234)</f>
        <v>0</v>
      </c>
      <c r="EK234" s="16">
        <f ca="1">_xll.DBRW($B$3,$R$37,$R$38,$R$40,$R$41,$R$42,$Q234,EK$2,EK$4,EK$3)</f>
        <v>0</v>
      </c>
      <c r="EL234" s="16">
        <f ca="1">_xll.DBRW($B$3,$R$37,$R$38,$R$40,$R$41,$R$42,$Q234,EL$2,EL$4,EL$3)</f>
        <v>0</v>
      </c>
      <c r="EM234" s="17">
        <f ca="1">-(EK234-EL234)*100</f>
        <v>0</v>
      </c>
      <c r="EN234" s="14">
        <f ca="1">$AC234-$AH234-FH234</f>
        <v>0</v>
      </c>
      <c r="EO234" s="15">
        <f ca="1">_xll.DBRW($B$3,$R$37,$R$38,$R$40,$R$41,$R$42,$Q234,EO$2,EO$4,EO$3)</f>
        <v>0</v>
      </c>
      <c r="EP234" s="15">
        <f ca="1">_xll.DBRW($B$3,$R$37,$R$38,$R$40,$R$41,$R$42,$Q234,EP$2,EP$4,EP$3)</f>
        <v>0</v>
      </c>
      <c r="EQ234" s="15">
        <f ca="1">_xll.DBRW($B$3,$R$37,$R$38,$R$40,$R$41,$R$42,$Q234,EQ$2,EQ$4,EQ$3)</f>
        <v>0</v>
      </c>
      <c r="ER234" s="15">
        <f ca="1">_xll.DBRW($B$3,$R$37,$R$38,$R$40,$R$41,$R$42,$Q234,ER$2,ER$4,ER$3)</f>
        <v>0</v>
      </c>
      <c r="ES234" s="15">
        <f ca="1">_xll.DBRW($B$3,$R$37,$R$38,$R$40,$R$41,$R$42,$Q234,ES$2,ES$4,ES$3)</f>
        <v>0</v>
      </c>
      <c r="ET234" s="15">
        <f ca="1">_xll.DBRW($B$3,$R$37,$R$38,$R$40,$R$41,$R$42,$Q234,ET$2,ET$4,ET$3)</f>
        <v>0</v>
      </c>
      <c r="EU234" s="15">
        <f ca="1">_xll.DBRW($B$3,$R$37,$R$38,$R$40,$R$41,$R$42,$Q234,EU$2,EU$4,EU$3)</f>
        <v>0</v>
      </c>
      <c r="EV234" s="15">
        <f ca="1">_xll.DBRW($B$3,$R$37,$R$38,$R$40,$R$41,$R$42,$Q234,EV$2,EV$4,EV$3)</f>
        <v>0</v>
      </c>
      <c r="EW234" s="15">
        <f ca="1">_xll.DBRW($B$3,$R$37,$R$38,$R$40,$R$41,$R$42,$Q234,EW$2,EW$4,EW$3)</f>
        <v>0</v>
      </c>
      <c r="EX234" s="15">
        <f ca="1">_xll.DBRW($B$3,$R$37,$R$38,$R$40,$R$41,$R$42,$Q234,EX$2,EX$4,EX$3)</f>
        <v>0</v>
      </c>
      <c r="EY234" s="15">
        <f ca="1">EO234-ET234</f>
        <v>0</v>
      </c>
      <c r="EZ234" s="15">
        <f ca="1">EP234-EU234</f>
        <v>0</v>
      </c>
      <c r="FA234" s="15">
        <f ca="1">EQ234-EV234</f>
        <v>0</v>
      </c>
      <c r="FB234" s="15">
        <f ca="1">IF(AND(ER234&lt;&gt;0,EW234&lt;&gt;0),-1*EY234*ER234,0)</f>
        <v>0</v>
      </c>
      <c r="FC234" s="15">
        <f ca="1">IF(AND(ER234&lt;&gt;0,EW234&lt;&gt;0,ES234&lt;&gt;0,EX234&lt;&gt;0),EZ234/EU234*$AC234,)</f>
        <v>0</v>
      </c>
      <c r="FD234" s="15">
        <f ca="1">IF(AND(ES234&lt;&gt;0,EX234&lt;&gt;0),FA234*EK234*ES234,)</f>
        <v>0</v>
      </c>
      <c r="FE234" s="15">
        <f ca="1">IF(AND(ER234&lt;&gt;0,EW234&lt;&gt;0,ES234&lt;&gt;0,EX234&lt;&gt;0),$AM234-FB234-FC234-FD234-FH234,)</f>
        <v>0</v>
      </c>
      <c r="FF234" s="15">
        <f ca="1">IF(OR(ER234=0,EW234=0,ES234=0,EX234=0),$AM234-FB234-FC234-FD234-FH234,)</f>
        <v>0</v>
      </c>
      <c r="FG234" s="15">
        <f ca="1">SUM(FB234:FF234)</f>
        <v>0</v>
      </c>
      <c r="FH234" s="15">
        <f ca="1">IF($V234&lt;&gt;0,IF($V234&gt;0,$W234/$V234,-$W234/$V234))*$AH234</f>
        <v>0</v>
      </c>
      <c r="FI234" s="15">
        <f ca="1">SUM(FG234:FH234)</f>
        <v>0</v>
      </c>
      <c r="FJ234" s="20"/>
      <c r="FK234" s="85">
        <f ca="1">BL234+CK234+DJ234+EI234+FH234</f>
        <v>0</v>
      </c>
      <c r="FL234" s="21"/>
      <c r="FM234" s="22"/>
      <c r="FN234" s="104">
        <f ca="1">_xll.DBRW($B$3,$R$37,$R$38,$R$40,$R$41,$R$42,$Q234,FN$2,FN$4,FN$3)</f>
        <v>0</v>
      </c>
      <c r="FO234" s="105">
        <f ca="1">IF(U234&lt;&gt;0,FN234/U234,0)</f>
        <v>0</v>
      </c>
      <c r="FP234" s="104">
        <f ca="1">_xll.DBRW($B$3,$R$37,$R$38,$R$40,$R$41,$R$42,$Q234,FP$2,FP$4,FP$3)</f>
        <v>0</v>
      </c>
      <c r="FQ234" s="105">
        <f ca="1">IF(V234&lt;&gt;0,FP234/V234,0)</f>
        <v>0</v>
      </c>
      <c r="FR234" s="86">
        <f ca="1">FN234-FP234</f>
        <v>0</v>
      </c>
      <c r="FS234" s="103">
        <f ca="1">(FO234-FQ234)*100</f>
        <v>0</v>
      </c>
      <c r="FT234" s="23"/>
      <c r="FV234" s="37"/>
      <c r="FW234" s="37"/>
      <c r="FX234" s="37"/>
      <c r="FY234" s="37"/>
      <c r="FZ234" s="37"/>
      <c r="GA234" s="37"/>
      <c r="GB234" s="37"/>
      <c r="GC234" s="37"/>
      <c r="GD234" s="37"/>
      <c r="GE234" s="37"/>
      <c r="GF234" s="37"/>
      <c r="GG234" s="37"/>
      <c r="GH234" s="37"/>
    </row>
    <row r="235" spans="1:190" ht="15" hidden="1" customHeight="1" x14ac:dyDescent="0.25">
      <c r="A235">
        <f ca="1">IF(ROW()=ROW($A$60),0,1)</f>
        <v>1</v>
      </c>
      <c r="D235" s="30"/>
      <c r="E235" s="30"/>
      <c r="F235" s="30" t="str">
        <f ca="1">IF(A235&lt;&gt;0,IF((AO235+BN235+CM235+DL235+EK235)&lt;&gt;0,ROUND((1-(AO235+BN235+CM235+DL235+EK235))-FO235,5),"VERIF. ELIGIBILITE PMM"),"CHECK "&amp;D220)</f>
        <v>VERIF. ELIGIBILITE PMM</v>
      </c>
      <c r="G235" s="30"/>
      <c r="H235" s="30"/>
      <c r="I235" s="30"/>
      <c r="J235" s="30" t="str">
        <f ca="1">IF(A235&lt;&gt;0,IF((AP235+BO235+CN235+DM235+EL235)&lt;&gt;0,ROUND((1-(AP235+BO235+CN235+DM235+EL235))-FQ235,5),"VERIF. ELIGIBILITE PMM"),"CHECK "&amp;D221)</f>
        <v>VERIF. ELIGIBILITE PMM</v>
      </c>
      <c r="K235" s="30">
        <f ca="1">IF(A235&lt;&gt;0,ROUND(W235+AR235+BQ235+CP235+DO235+EN235+FK235-FR235,5),"CHECK ")</f>
        <v>0</v>
      </c>
      <c r="L235" s="4"/>
      <c r="M235" s="9"/>
      <c r="N235" s="10"/>
      <c r="O235" s="9"/>
      <c r="P235" s="11"/>
      <c r="Q235" s="130" t="s">
        <v>373</v>
      </c>
      <c r="R235" s="130"/>
      <c r="S235" s="12"/>
      <c r="T235" s="13"/>
      <c r="U235" s="84">
        <f ca="1">_xll.DBRW($B$3,$R$37,$R$38,$R$40,$R$41,$R$42,$Q235,U$2,U$4,U$3)</f>
        <v>0</v>
      </c>
      <c r="V235" s="84">
        <f ca="1">_xll.DBRW($B$3,$R$37,$R$38,$R$40,$R$41,$R$42,$Q235,V$2,V$4,V$3)</f>
        <v>0</v>
      </c>
      <c r="W235" s="85">
        <f ca="1">U235-V235</f>
        <v>0</v>
      </c>
      <c r="X235" s="106">
        <f ca="1">IF(V235&lt;&gt;0,W235/V235,0)</f>
        <v>0</v>
      </c>
      <c r="Y235" s="15">
        <f ca="1">_xll.DBRW($B$3,$R$37,$R$38,$R$40,$R$41,$R$42,$Q235,Y$2,Y$4,Y$3)</f>
        <v>0</v>
      </c>
      <c r="Z235" s="15">
        <f ca="1">_xll.DBRW($B$3,$R$37,$R$38,$R$40,$R$41,$R$42,$Q235,Z$2,Z$4,Z$3)</f>
        <v>0</v>
      </c>
      <c r="AA235" s="15">
        <f ca="1">_xll.DBRW($B$3,$R$37,$R$38,$R$40,$R$41,$R$42,$Q235,AA$2,AA$4,AA$3)</f>
        <v>0</v>
      </c>
      <c r="AB235" s="15">
        <f ca="1">_xll.DBRW($B$3,$R$37,$R$38,$R$40,$R$41,$R$42,$Q235,AB$2,AB$4,AB$3)</f>
        <v>0</v>
      </c>
      <c r="AC235" s="15">
        <f ca="1">_xll.DBRW($B$3,$R$37,$R$38,$R$40,$R$41,$R$42,$Q235,AC$2,AC$4,AC$3)</f>
        <v>0</v>
      </c>
      <c r="AD235" s="15">
        <f ca="1">_xll.DBRW($B$3,$R$37,$R$38,$R$40,$R$41,$R$42,$Q235,AD$2,AD$4,AD$3)</f>
        <v>0</v>
      </c>
      <c r="AE235" s="15">
        <f ca="1">_xll.DBRW($B$3,$R$37,$R$38,$R$40,$R$41,$R$42,$Q235,AE$2,AE$4,AE$3)</f>
        <v>0</v>
      </c>
      <c r="AF235" s="15">
        <f ca="1">_xll.DBRW($B$3,$R$37,$R$38,$R$40,$R$41,$R$42,$Q235,AF$2,AF$4,AF$3)</f>
        <v>0</v>
      </c>
      <c r="AG235" s="15">
        <f ca="1">_xll.DBRW($B$3,$R$37,$R$38,$R$40,$R$41,$R$42,$Q235,AG$2,AG$4,AG$3)</f>
        <v>0</v>
      </c>
      <c r="AH235" s="15">
        <f ca="1">_xll.DBRW($B$3,$R$37,$R$38,$R$40,$R$41,$R$42,$Q235,AH$2,AH$4,AH$3)</f>
        <v>0</v>
      </c>
      <c r="AI235" s="15">
        <f ca="1">Y235-AD235</f>
        <v>0</v>
      </c>
      <c r="AJ235" s="15">
        <f ca="1">Z235-AE235</f>
        <v>0</v>
      </c>
      <c r="AK235" s="15">
        <f ca="1">AA235-AF235</f>
        <v>0</v>
      </c>
      <c r="AL235" s="15">
        <f ca="1">AB235-AG235</f>
        <v>0</v>
      </c>
      <c r="AM235" s="15">
        <f ca="1">AC235-AH235</f>
        <v>0</v>
      </c>
      <c r="AN235" s="20"/>
      <c r="AO235" s="16">
        <f ca="1">_xll.DBRW($B$3,$R$37,$R$38,$R$40,$R$41,$R$42,$Q235,AO$2,AO$4,AO$3)</f>
        <v>0</v>
      </c>
      <c r="AP235" s="16">
        <f ca="1">_xll.DBRW($B$3,$R$37,$R$38,$R$40,$R$41,$R$42,$Q235,AP$2,AP$4,AP$3)</f>
        <v>0</v>
      </c>
      <c r="AQ235" s="17">
        <f ca="1">-(AO235-AP235)*100</f>
        <v>0</v>
      </c>
      <c r="AR235" s="14">
        <f ca="1">$Y235-$AD235-BL235</f>
        <v>0</v>
      </c>
      <c r="AS235" s="18">
        <f ca="1">_xll.DBRW($B$3,$R$37,$R$38,$R$40,$R$41,$R$42,$Q235,AS$2,AS$4,AS$3)</f>
        <v>0</v>
      </c>
      <c r="AT235" s="19">
        <f ca="1">_xll.DBRW($B$3,$R$37,$R$38,$R$40,$R$41,$R$42,$Q235,AT$2,AT$4,AT$3)</f>
        <v>0</v>
      </c>
      <c r="AU235" s="18">
        <f ca="1">_xll.DBRW($B$3,$R$37,$R$38,$R$40,$R$41,$R$42,$Q235,AU$2,AU$4,AU$3)</f>
        <v>0</v>
      </c>
      <c r="AV235" s="15">
        <f ca="1">_xll.DBRW($B$3,$R$37,$R$38,$R$40,$R$41,$R$42,$Q235,AV$2,AV$4,AV$3)</f>
        <v>0</v>
      </c>
      <c r="AW235" s="15">
        <f ca="1">_xll.DBRW($B$3,$R$37,$R$38,$R$40,$R$41,$R$42,$Q235,AW$2,AW$4,AW$3)</f>
        <v>0</v>
      </c>
      <c r="AX235" s="18">
        <f ca="1">_xll.DBRW($B$3,$R$37,$R$38,$R$40,$R$41,$R$42,$Q235,AX$2,AX$4,AX$3)</f>
        <v>0</v>
      </c>
      <c r="AY235" s="19">
        <f ca="1">_xll.DBRW($B$3,$R$37,$R$38,$R$40,$R$41,$R$42,$Q235,AY$2,AY$4,AY$3)</f>
        <v>0</v>
      </c>
      <c r="AZ235" s="18">
        <f ca="1">_xll.DBRW($B$3,$R$37,$R$38,$R$40,$R$41,$R$42,$Q235,AZ$2,AZ$4,AZ$3)</f>
        <v>0</v>
      </c>
      <c r="BA235" s="15">
        <f ca="1">_xll.DBRW($B$3,$R$37,$R$38,$R$40,$R$41,$R$42,$Q235,BA$2,BA$4,BA$3)</f>
        <v>0</v>
      </c>
      <c r="BB235" s="15">
        <f ca="1">_xll.DBRW($B$3,$R$37,$R$38,$R$40,$R$41,$R$42,$Q235,BB$2,BB$4,BB$3)</f>
        <v>0</v>
      </c>
      <c r="BC235" s="18">
        <f ca="1">AS235-AX235</f>
        <v>0</v>
      </c>
      <c r="BD235" s="18">
        <f ca="1">AT235-AY235</f>
        <v>0</v>
      </c>
      <c r="BE235" s="18">
        <f ca="1">AU235-AZ235</f>
        <v>0</v>
      </c>
      <c r="BF235" s="15">
        <f ca="1">IF(AND(AV235&lt;&gt;0,BA235&lt;&gt;0),-1*BC235*AV235,0)</f>
        <v>0</v>
      </c>
      <c r="BG235" s="15">
        <f ca="1">IF(AND(AV235&lt;&gt;0,BA235&lt;&gt;0,AW235&lt;&gt;0,BB235&lt;&gt;0),BD235/AY235*$Y235,)</f>
        <v>0</v>
      </c>
      <c r="BH235" s="15">
        <f ca="1">IF(AND(AW235&lt;&gt;0,BB235&lt;&gt;0),BE235*AO235*AW235,)</f>
        <v>0</v>
      </c>
      <c r="BI235" s="15">
        <f ca="1">IF(AND(AV235&lt;&gt;0,BA235&lt;&gt;0,AW235&lt;&gt;0,BB235&lt;&gt;0),$AI235-BF235-BG235-BH235-BL235,)</f>
        <v>0</v>
      </c>
      <c r="BJ235" s="15">
        <f ca="1">IF(OR(AV235=0,BA235=0,AW235=0,BB235=0),$AI235-BF235-BG235-BH235-BL235,)</f>
        <v>0</v>
      </c>
      <c r="BK235" s="15">
        <f ca="1">SUM(BF235:BJ235)</f>
        <v>0</v>
      </c>
      <c r="BL235" s="15">
        <f ca="1">IF($V235&lt;&gt;0,IF($V235&gt;0,$W235/$V235,-$W235/$V235))*$AD235</f>
        <v>0</v>
      </c>
      <c r="BM235" s="15">
        <f ca="1">SUM(BK235:BL235)</f>
        <v>0</v>
      </c>
      <c r="BN235" s="16">
        <f ca="1">_xll.DBRW($B$3,$R$37,$R$38,$R$40,$R$41,$R$42,$Q235,BN$2,BN$4,BN$3)</f>
        <v>0</v>
      </c>
      <c r="BO235" s="16">
        <f ca="1">_xll.DBRW($B$3,$R$37,$R$38,$R$40,$R$41,$R$42,$Q235,BO$2,BO$4,BO$3)</f>
        <v>0</v>
      </c>
      <c r="BP235" s="17">
        <f ca="1">-(BN235-BO235)*100</f>
        <v>0</v>
      </c>
      <c r="BQ235" s="14">
        <f ca="1">$Z235-$AE235-CK235</f>
        <v>0</v>
      </c>
      <c r="BR235" s="15">
        <f ca="1">_xll.DBRW($B$3,$R$37,$R$38,$R$40,$R$41,$R$42,$Q235,BR$2,BR$4,BR$3)</f>
        <v>0</v>
      </c>
      <c r="BS235" s="15">
        <f ca="1">_xll.DBRW($B$3,$R$37,$R$38,$R$40,$R$41,$R$42,$Q235,BS$2,BS$4,BS$3)</f>
        <v>0</v>
      </c>
      <c r="BT235" s="15">
        <f ca="1">_xll.DBRW($B$3,$R$37,$R$38,$R$40,$R$41,$R$42,$Q235,BT$2,BT$4,BT$3)</f>
        <v>0</v>
      </c>
      <c r="BU235" s="15">
        <f ca="1">_xll.DBRW($B$3,$R$37,$R$38,$R$40,$R$41,$R$42,$Q235,BU$2,BU$4,BU$3)</f>
        <v>0</v>
      </c>
      <c r="BV235" s="15">
        <f ca="1">_xll.DBRW($B$3,$R$37,$R$38,$R$40,$R$41,$R$42,$Q235,BV$2,BV$4,BV$3)</f>
        <v>0</v>
      </c>
      <c r="BW235" s="15">
        <f ca="1">_xll.DBRW($B$3,$R$37,$R$38,$R$40,$R$41,$R$42,$Q235,BW$2,BW$4,BW$3)</f>
        <v>0</v>
      </c>
      <c r="BX235" s="15">
        <f ca="1">_xll.DBRW($B$3,$R$37,$R$38,$R$40,$R$41,$R$42,$Q235,BX$2,BX$4,BX$3)</f>
        <v>0</v>
      </c>
      <c r="BY235" s="15">
        <f ca="1">_xll.DBRW($B$3,$R$37,$R$38,$R$40,$R$41,$R$42,$Q235,BY$2,BY$4,BY$3)</f>
        <v>0</v>
      </c>
      <c r="BZ235" s="15">
        <f ca="1">_xll.DBRW($B$3,$R$37,$R$38,$R$40,$R$41,$R$42,$Q235,BZ$2,BZ$4,BZ$3)</f>
        <v>0</v>
      </c>
      <c r="CA235" s="15">
        <f ca="1">_xll.DBRW($B$3,$R$37,$R$38,$R$40,$R$41,$R$42,$Q235,CA$2,CA$4,CA$3)</f>
        <v>0</v>
      </c>
      <c r="CB235" s="15">
        <f ca="1">BR235-BW235</f>
        <v>0</v>
      </c>
      <c r="CC235" s="15">
        <f ca="1">BS235-BX235</f>
        <v>0</v>
      </c>
      <c r="CD235" s="15">
        <f ca="1">BT235-BY235</f>
        <v>0</v>
      </c>
      <c r="CE235" s="15">
        <f ca="1">IF(AND(BU235&lt;&gt;0,BZ235&lt;&gt;0),-1*CB235*BU235,0)</f>
        <v>0</v>
      </c>
      <c r="CF235" s="15">
        <f ca="1">IF(AND(BU235&lt;&gt;0,BZ235&lt;&gt;0,BV235&lt;&gt;0,CA235&lt;&gt;0),CC235/BX235*$Z235,)</f>
        <v>0</v>
      </c>
      <c r="CG235" s="15">
        <f ca="1">IF(AND(BV235&lt;&gt;0,CA235&lt;&gt;0),CD235*BN235*BV235,)</f>
        <v>0</v>
      </c>
      <c r="CH235" s="15">
        <f ca="1">IF(AND(BU235&lt;&gt;0,BZ235&lt;&gt;0,BV235&lt;&gt;0,CA235&lt;&gt;0),$AJ235-CE235-CF235-CG235-CK235,)</f>
        <v>0</v>
      </c>
      <c r="CI235" s="15">
        <f ca="1">IF(OR(BU235=0,BZ235=0,BV235=0,CA235=0),$AJ235-CE235-CF235-CG235-CK235,)</f>
        <v>0</v>
      </c>
      <c r="CJ235" s="15">
        <f ca="1">SUM(CE235:CI235)</f>
        <v>0</v>
      </c>
      <c r="CK235" s="15">
        <f ca="1">IF($V235&lt;&gt;0,IF($V235&gt;0,$W235/$V235,-$W235/$V235))*$AE235</f>
        <v>0</v>
      </c>
      <c r="CL235" s="15">
        <f ca="1">SUM(CJ235:CK235)</f>
        <v>0</v>
      </c>
      <c r="CM235" s="16">
        <f ca="1">_xll.DBRW($B$3,$R$37,$R$38,$R$40,$R$41,$R$42,$Q235,CM$2,CM$4,CM$3)</f>
        <v>0</v>
      </c>
      <c r="CN235" s="16">
        <f ca="1">_xll.DBRW($B$3,$R$37,$R$38,$R$40,$R$41,$R$42,$Q235,CN$2,CN$4,CN$3)</f>
        <v>0</v>
      </c>
      <c r="CO235" s="17">
        <f ca="1">-(CM235-CN235)*100</f>
        <v>0</v>
      </c>
      <c r="CP235" s="14">
        <f ca="1">$AA235-$AF235-DJ235</f>
        <v>0</v>
      </c>
      <c r="CQ235" s="15">
        <f ca="1">_xll.DBRW($B$3,$R$37,$R$38,$R$40,$R$41,$R$42,$Q235,CQ$2,CQ$4,CQ$3)</f>
        <v>0</v>
      </c>
      <c r="CR235" s="15">
        <f ca="1">_xll.DBRW($B$3,$R$37,$R$38,$R$40,$R$41,$R$42,$Q235,CR$2,CR$4,CR$3)</f>
        <v>0</v>
      </c>
      <c r="CS235" s="15">
        <f ca="1">_xll.DBRW($B$3,$R$37,$R$38,$R$40,$R$41,$R$42,$Q235,CS$2,CS$4,CS$3)</f>
        <v>0</v>
      </c>
      <c r="CT235" s="15">
        <f ca="1">_xll.DBRW($B$3,$R$37,$R$38,$R$40,$R$41,$R$42,$Q235,CT$2,CT$4,CT$3)</f>
        <v>0</v>
      </c>
      <c r="CU235" s="15">
        <f ca="1">_xll.DBRW($B$3,$R$37,$R$38,$R$40,$R$41,$R$42,$Q235,CU$2,CU$4,CU$3)</f>
        <v>0</v>
      </c>
      <c r="CV235" s="15">
        <f ca="1">_xll.DBRW($B$3,$R$37,$R$38,$R$40,$R$41,$R$42,$Q235,CV$2,CV$4,CV$3)</f>
        <v>0</v>
      </c>
      <c r="CW235" s="15">
        <f ca="1">_xll.DBRW($B$3,$R$37,$R$38,$R$40,$R$41,$R$42,$Q235,CW$2,CW$4,CW$3)</f>
        <v>0</v>
      </c>
      <c r="CX235" s="15">
        <f ca="1">_xll.DBRW($B$3,$R$37,$R$38,$R$40,$R$41,$R$42,$Q235,CX$2,CX$4,CX$3)</f>
        <v>0</v>
      </c>
      <c r="CY235" s="15">
        <f ca="1">_xll.DBRW($B$3,$R$37,$R$38,$R$40,$R$41,$R$42,$Q235,CY$2,CY$4,CY$3)</f>
        <v>0</v>
      </c>
      <c r="CZ235" s="15">
        <f ca="1">_xll.DBRW($B$3,$R$37,$R$38,$R$40,$R$41,$R$42,$Q235,CZ$2,CZ$4,CZ$3)</f>
        <v>0</v>
      </c>
      <c r="DA235" s="15">
        <f ca="1">CQ235-CV235</f>
        <v>0</v>
      </c>
      <c r="DB235" s="15">
        <f ca="1">CR235-CW235</f>
        <v>0</v>
      </c>
      <c r="DC235" s="15">
        <f ca="1">CS235-CX235</f>
        <v>0</v>
      </c>
      <c r="DD235" s="15">
        <f ca="1">IF(AND(CT235&lt;&gt;0,CY235&lt;&gt;0),-1*DA235*CT235,0)</f>
        <v>0</v>
      </c>
      <c r="DE235" s="15">
        <f ca="1">IF(AND(CT235&lt;&gt;0,CY235&lt;&gt;0,CU235&lt;&gt;0,CZ235&lt;&gt;0),DB235/CW235*$AA235,)</f>
        <v>0</v>
      </c>
      <c r="DF235" s="15">
        <f ca="1">IF(AND(CU235&lt;&gt;0,CZ235&lt;&gt;0),DC235*CM235*CU235,)</f>
        <v>0</v>
      </c>
      <c r="DG235" s="15">
        <f ca="1">IF(AND(CT235&lt;&gt;0,CY235&lt;&gt;0,CU235&lt;&gt;0,CZ235&lt;&gt;0),$AK235-DD235-DE235-DF235-DJ235,)</f>
        <v>0</v>
      </c>
      <c r="DH235" s="15">
        <f ca="1">IF(OR(CT235=0,CY235=0,CU235=0,CZ235=0),$AK235-DD235-DE235-DF235-DJ235,)</f>
        <v>0</v>
      </c>
      <c r="DI235" s="15">
        <f ca="1">SUM(DD235:DH235)</f>
        <v>0</v>
      </c>
      <c r="DJ235" s="15">
        <f ca="1">IF($V235&lt;&gt;0,IF($V235&gt;0,$W235/$V235,-$W235/$V235))*$AF235</f>
        <v>0</v>
      </c>
      <c r="DK235" s="15">
        <f ca="1">SUM(DI235:DJ235)</f>
        <v>0</v>
      </c>
      <c r="DL235" s="16">
        <f ca="1">_xll.DBRW($B$3,$R$37,$R$38,$R$40,$R$41,$R$42,$Q235,DL$2,DL$4,DL$3)</f>
        <v>0</v>
      </c>
      <c r="DM235" s="16">
        <f ca="1">_xll.DBRW($B$3,$R$37,$R$38,$R$40,$R$41,$R$42,$Q235,DM$2,DM$4,DM$3)</f>
        <v>0</v>
      </c>
      <c r="DN235" s="17">
        <f ca="1">-(DL235-DM235)*100</f>
        <v>0</v>
      </c>
      <c r="DO235" s="14">
        <f ca="1">$AB235-$AG235-EI235</f>
        <v>0</v>
      </c>
      <c r="DP235" s="15">
        <f ca="1">_xll.DBRW($B$3,$R$37,$R$38,$R$40,$R$41,$R$42,$Q235,DP$2,DP$4,DP$3)</f>
        <v>0</v>
      </c>
      <c r="DQ235" s="15">
        <f ca="1">_xll.DBRW($B$3,$R$37,$R$38,$R$40,$R$41,$R$42,$Q235,DQ$2,DQ$4,DQ$3)</f>
        <v>0</v>
      </c>
      <c r="DR235" s="15">
        <f ca="1">_xll.DBRW($B$3,$R$37,$R$38,$R$40,$R$41,$R$42,$Q235,DR$2,DR$4,DR$3)</f>
        <v>0</v>
      </c>
      <c r="DS235" s="15">
        <f ca="1">_xll.DBRW($B$3,$R$37,$R$38,$R$40,$R$41,$R$42,$Q235,DS$2,DS$4,DS$3)</f>
        <v>0</v>
      </c>
      <c r="DT235" s="15">
        <f ca="1">_xll.DBRW($B$3,$R$37,$R$38,$R$40,$R$41,$R$42,$Q235,DT$2,DT$4,DT$3)</f>
        <v>0</v>
      </c>
      <c r="DU235" s="15">
        <f ca="1">_xll.DBRW($B$3,$R$37,$R$38,$R$40,$R$41,$R$42,$Q235,DU$2,DU$4,DU$3)</f>
        <v>0</v>
      </c>
      <c r="DV235" s="15">
        <f ca="1">_xll.DBRW($B$3,$R$37,$R$38,$R$40,$R$41,$R$42,$Q235,DV$2,DV$4,DV$3)</f>
        <v>0</v>
      </c>
      <c r="DW235" s="15">
        <f ca="1">_xll.DBRW($B$3,$R$37,$R$38,$R$40,$R$41,$R$42,$Q235,DW$2,DW$4,DW$3)</f>
        <v>0</v>
      </c>
      <c r="DX235" s="15">
        <f ca="1">_xll.DBRW($B$3,$R$37,$R$38,$R$40,$R$41,$R$42,$Q235,DX$2,DX$4,DX$3)</f>
        <v>0</v>
      </c>
      <c r="DY235" s="15">
        <f ca="1">_xll.DBRW($B$3,$R$37,$R$38,$R$40,$R$41,$R$42,$Q235,DY$2,DY$4,DY$3)</f>
        <v>0</v>
      </c>
      <c r="DZ235" s="15">
        <f ca="1">DP235-DU235</f>
        <v>0</v>
      </c>
      <c r="EA235" s="15">
        <f ca="1">DQ235-DV235</f>
        <v>0</v>
      </c>
      <c r="EB235" s="15">
        <f ca="1">DR235-DW235</f>
        <v>0</v>
      </c>
      <c r="EC235" s="15">
        <f ca="1">IF(AND(DS235&lt;&gt;0,DX235&lt;&gt;0),-1*DZ235*DS235,0)</f>
        <v>0</v>
      </c>
      <c r="ED235" s="15">
        <f ca="1">IF(AND(DS235&lt;&gt;0,DX235&lt;&gt;0,DT235&lt;&gt;0,DY235&lt;&gt;0),EA235/DV235*$AB235,)</f>
        <v>0</v>
      </c>
      <c r="EE235" s="15">
        <f ca="1">IF(AND(DT235&lt;&gt;0,DY235&lt;&gt;0),EB235*DL235*DT235,)</f>
        <v>0</v>
      </c>
      <c r="EF235" s="15">
        <f ca="1">IF(AND(DS235&lt;&gt;0,DX235&lt;&gt;0,DT235&lt;&gt;0,DY235&lt;&gt;0),$AL235-EC235-ED235-EE235-EI235,)</f>
        <v>0</v>
      </c>
      <c r="EG235" s="15">
        <f ca="1">IF(OR(DS235=0,DX235=0,DT235=0,DY235=0),$AL235-EC235-ED235-EE235-EI235,)</f>
        <v>0</v>
      </c>
      <c r="EH235" s="15">
        <f ca="1">SUM(EC235:EG235)</f>
        <v>0</v>
      </c>
      <c r="EI235" s="15">
        <f ca="1">IF($V235&lt;&gt;0,IF($V235&gt;0,$W235/$V235,-$W235/$V235))*$AG235</f>
        <v>0</v>
      </c>
      <c r="EJ235" s="15">
        <f ca="1">SUM(EH235:EI235)</f>
        <v>0</v>
      </c>
      <c r="EK235" s="16">
        <f ca="1">_xll.DBRW($B$3,$R$37,$R$38,$R$40,$R$41,$R$42,$Q235,EK$2,EK$4,EK$3)</f>
        <v>0</v>
      </c>
      <c r="EL235" s="16">
        <f ca="1">_xll.DBRW($B$3,$R$37,$R$38,$R$40,$R$41,$R$42,$Q235,EL$2,EL$4,EL$3)</f>
        <v>0</v>
      </c>
      <c r="EM235" s="17">
        <f ca="1">-(EK235-EL235)*100</f>
        <v>0</v>
      </c>
      <c r="EN235" s="14">
        <f ca="1">$AC235-$AH235-FH235</f>
        <v>0</v>
      </c>
      <c r="EO235" s="15">
        <f ca="1">_xll.DBRW($B$3,$R$37,$R$38,$R$40,$R$41,$R$42,$Q235,EO$2,EO$4,EO$3)</f>
        <v>0</v>
      </c>
      <c r="EP235" s="15">
        <f ca="1">_xll.DBRW($B$3,$R$37,$R$38,$R$40,$R$41,$R$42,$Q235,EP$2,EP$4,EP$3)</f>
        <v>0</v>
      </c>
      <c r="EQ235" s="15">
        <f ca="1">_xll.DBRW($B$3,$R$37,$R$38,$R$40,$R$41,$R$42,$Q235,EQ$2,EQ$4,EQ$3)</f>
        <v>0</v>
      </c>
      <c r="ER235" s="15">
        <f ca="1">_xll.DBRW($B$3,$R$37,$R$38,$R$40,$R$41,$R$42,$Q235,ER$2,ER$4,ER$3)</f>
        <v>0</v>
      </c>
      <c r="ES235" s="15">
        <f ca="1">_xll.DBRW($B$3,$R$37,$R$38,$R$40,$R$41,$R$42,$Q235,ES$2,ES$4,ES$3)</f>
        <v>0</v>
      </c>
      <c r="ET235" s="15">
        <f ca="1">_xll.DBRW($B$3,$R$37,$R$38,$R$40,$R$41,$R$42,$Q235,ET$2,ET$4,ET$3)</f>
        <v>0</v>
      </c>
      <c r="EU235" s="15">
        <f ca="1">_xll.DBRW($B$3,$R$37,$R$38,$R$40,$R$41,$R$42,$Q235,EU$2,EU$4,EU$3)</f>
        <v>0</v>
      </c>
      <c r="EV235" s="15">
        <f ca="1">_xll.DBRW($B$3,$R$37,$R$38,$R$40,$R$41,$R$42,$Q235,EV$2,EV$4,EV$3)</f>
        <v>0</v>
      </c>
      <c r="EW235" s="15">
        <f ca="1">_xll.DBRW($B$3,$R$37,$R$38,$R$40,$R$41,$R$42,$Q235,EW$2,EW$4,EW$3)</f>
        <v>0</v>
      </c>
      <c r="EX235" s="15">
        <f ca="1">_xll.DBRW($B$3,$R$37,$R$38,$R$40,$R$41,$R$42,$Q235,EX$2,EX$4,EX$3)</f>
        <v>0</v>
      </c>
      <c r="EY235" s="15">
        <f ca="1">EO235-ET235</f>
        <v>0</v>
      </c>
      <c r="EZ235" s="15">
        <f ca="1">EP235-EU235</f>
        <v>0</v>
      </c>
      <c r="FA235" s="15">
        <f ca="1">EQ235-EV235</f>
        <v>0</v>
      </c>
      <c r="FB235" s="15">
        <f ca="1">IF(AND(ER235&lt;&gt;0,EW235&lt;&gt;0),-1*EY235*ER235,0)</f>
        <v>0</v>
      </c>
      <c r="FC235" s="15">
        <f ca="1">IF(AND(ER235&lt;&gt;0,EW235&lt;&gt;0,ES235&lt;&gt;0,EX235&lt;&gt;0),EZ235/EU235*$AC235,)</f>
        <v>0</v>
      </c>
      <c r="FD235" s="15">
        <f ca="1">IF(AND(ES235&lt;&gt;0,EX235&lt;&gt;0),FA235*EK235*ES235,)</f>
        <v>0</v>
      </c>
      <c r="FE235" s="15">
        <f ca="1">IF(AND(ER235&lt;&gt;0,EW235&lt;&gt;0,ES235&lt;&gt;0,EX235&lt;&gt;0),$AM235-FB235-FC235-FD235-FH235,)</f>
        <v>0</v>
      </c>
      <c r="FF235" s="15">
        <f ca="1">IF(OR(ER235=0,EW235=0,ES235=0,EX235=0),$AM235-FB235-FC235-FD235-FH235,)</f>
        <v>0</v>
      </c>
      <c r="FG235" s="15">
        <f ca="1">SUM(FB235:FF235)</f>
        <v>0</v>
      </c>
      <c r="FH235" s="15">
        <f ca="1">IF($V235&lt;&gt;0,IF($V235&gt;0,$W235/$V235,-$W235/$V235))*$AH235</f>
        <v>0</v>
      </c>
      <c r="FI235" s="15">
        <f ca="1">SUM(FG235:FH235)</f>
        <v>0</v>
      </c>
      <c r="FJ235" s="20"/>
      <c r="FK235" s="85">
        <f ca="1">BL235+CK235+DJ235+EI235+FH235</f>
        <v>0</v>
      </c>
      <c r="FL235" s="21"/>
      <c r="FM235" s="22"/>
      <c r="FN235" s="104">
        <f ca="1">_xll.DBRW($B$3,$R$37,$R$38,$R$40,$R$41,$R$42,$Q235,FN$2,FN$4,FN$3)</f>
        <v>0</v>
      </c>
      <c r="FO235" s="105">
        <f ca="1">IF(U235&lt;&gt;0,FN235/U235,0)</f>
        <v>0</v>
      </c>
      <c r="FP235" s="104">
        <f ca="1">_xll.DBRW($B$3,$R$37,$R$38,$R$40,$R$41,$R$42,$Q235,FP$2,FP$4,FP$3)</f>
        <v>0</v>
      </c>
      <c r="FQ235" s="105">
        <f ca="1">IF(V235&lt;&gt;0,FP235/V235,0)</f>
        <v>0</v>
      </c>
      <c r="FR235" s="86">
        <f ca="1">FN235-FP235</f>
        <v>0</v>
      </c>
      <c r="FS235" s="103">
        <f ca="1">(FO235-FQ235)*100</f>
        <v>0</v>
      </c>
      <c r="FT235" s="23"/>
      <c r="FV235" s="37"/>
      <c r="FW235" s="37"/>
      <c r="FX235" s="37"/>
      <c r="FY235" s="37"/>
      <c r="FZ235" s="37"/>
      <c r="GA235" s="37"/>
      <c r="GB235" s="37"/>
      <c r="GC235" s="37"/>
      <c r="GD235" s="37"/>
      <c r="GE235" s="37"/>
      <c r="GF235" s="37"/>
      <c r="GG235" s="37"/>
      <c r="GH235" s="37"/>
    </row>
    <row r="236" spans="1:190" ht="15" hidden="1" customHeight="1" x14ac:dyDescent="0.25">
      <c r="A236">
        <f ca="1">IF(ROW()=ROW($A$60),0,1)</f>
        <v>1</v>
      </c>
      <c r="D236" s="30"/>
      <c r="E236" s="30"/>
      <c r="F236" s="30" t="str">
        <f ca="1">IF(A236&lt;&gt;0,IF((AO236+BN236+CM236+DL236+EK236)&lt;&gt;0,ROUND((1-(AO236+BN236+CM236+DL236+EK236))-FO236,5),"VERIF. ELIGIBILITE PMM"),"CHECK "&amp;D221)</f>
        <v>VERIF. ELIGIBILITE PMM</v>
      </c>
      <c r="G236" s="30"/>
      <c r="H236" s="30"/>
      <c r="I236" s="30"/>
      <c r="J236" s="30" t="str">
        <f ca="1">IF(A236&lt;&gt;0,IF((AP236+BO236+CN236+DM236+EL236)&lt;&gt;0,ROUND((1-(AP236+BO236+CN236+DM236+EL236))-FQ236,5),"VERIF. ELIGIBILITE PMM"),"CHECK "&amp;D222)</f>
        <v>VERIF. ELIGIBILITE PMM</v>
      </c>
      <c r="K236" s="30">
        <f ca="1">IF(A236&lt;&gt;0,ROUND(W236+AR236+BQ236+CP236+DO236+EN236+FK236-FR236,5),"CHECK ")</f>
        <v>0</v>
      </c>
      <c r="L236" s="4"/>
      <c r="M236" s="9"/>
      <c r="N236" s="10"/>
      <c r="O236" s="9"/>
      <c r="P236" s="11"/>
      <c r="Q236" s="130" t="s">
        <v>374</v>
      </c>
      <c r="R236" s="130"/>
      <c r="S236" s="12"/>
      <c r="T236" s="13"/>
      <c r="U236" s="84">
        <f ca="1">_xll.DBRW($B$3,$R$37,$R$38,$R$40,$R$41,$R$42,$Q236,U$2,U$4,U$3)</f>
        <v>0</v>
      </c>
      <c r="V236" s="84">
        <f ca="1">_xll.DBRW($B$3,$R$37,$R$38,$R$40,$R$41,$R$42,$Q236,V$2,V$4,V$3)</f>
        <v>0</v>
      </c>
      <c r="W236" s="85">
        <f ca="1">U236-V236</f>
        <v>0</v>
      </c>
      <c r="X236" s="106">
        <f ca="1">IF(V236&lt;&gt;0,W236/V236,0)</f>
        <v>0</v>
      </c>
      <c r="Y236" s="15">
        <f ca="1">_xll.DBRW($B$3,$R$37,$R$38,$R$40,$R$41,$R$42,$Q236,Y$2,Y$4,Y$3)</f>
        <v>0</v>
      </c>
      <c r="Z236" s="15">
        <f ca="1">_xll.DBRW($B$3,$R$37,$R$38,$R$40,$R$41,$R$42,$Q236,Z$2,Z$4,Z$3)</f>
        <v>0</v>
      </c>
      <c r="AA236" s="15">
        <f ca="1">_xll.DBRW($B$3,$R$37,$R$38,$R$40,$R$41,$R$42,$Q236,AA$2,AA$4,AA$3)</f>
        <v>0</v>
      </c>
      <c r="AB236" s="15">
        <f ca="1">_xll.DBRW($B$3,$R$37,$R$38,$R$40,$R$41,$R$42,$Q236,AB$2,AB$4,AB$3)</f>
        <v>0</v>
      </c>
      <c r="AC236" s="15">
        <f ca="1">_xll.DBRW($B$3,$R$37,$R$38,$R$40,$R$41,$R$42,$Q236,AC$2,AC$4,AC$3)</f>
        <v>209.73000000000002</v>
      </c>
      <c r="AD236" s="15">
        <f ca="1">_xll.DBRW($B$3,$R$37,$R$38,$R$40,$R$41,$R$42,$Q236,AD$2,AD$4,AD$3)</f>
        <v>0</v>
      </c>
      <c r="AE236" s="15">
        <f ca="1">_xll.DBRW($B$3,$R$37,$R$38,$R$40,$R$41,$R$42,$Q236,AE$2,AE$4,AE$3)</f>
        <v>0</v>
      </c>
      <c r="AF236" s="15">
        <f ca="1">_xll.DBRW($B$3,$R$37,$R$38,$R$40,$R$41,$R$42,$Q236,AF$2,AF$4,AF$3)</f>
        <v>0</v>
      </c>
      <c r="AG236" s="15">
        <f ca="1">_xll.DBRW($B$3,$R$37,$R$38,$R$40,$R$41,$R$42,$Q236,AG$2,AG$4,AG$3)</f>
        <v>0</v>
      </c>
      <c r="AH236" s="15">
        <f ca="1">_xll.DBRW($B$3,$R$37,$R$38,$R$40,$R$41,$R$42,$Q236,AH$2,AH$4,AH$3)</f>
        <v>0</v>
      </c>
      <c r="AI236" s="15">
        <f ca="1">Y236-AD236</f>
        <v>0</v>
      </c>
      <c r="AJ236" s="15">
        <f ca="1">Z236-AE236</f>
        <v>0</v>
      </c>
      <c r="AK236" s="15">
        <f ca="1">AA236-AF236</f>
        <v>0</v>
      </c>
      <c r="AL236" s="15">
        <f ca="1">AB236-AG236</f>
        <v>0</v>
      </c>
      <c r="AM236" s="15">
        <f ca="1">AC236-AH236</f>
        <v>209.73000000000002</v>
      </c>
      <c r="AN236" s="20"/>
      <c r="AO236" s="16">
        <f ca="1">_xll.DBRW($B$3,$R$37,$R$38,$R$40,$R$41,$R$42,$Q236,AO$2,AO$4,AO$3)</f>
        <v>0</v>
      </c>
      <c r="AP236" s="16">
        <f ca="1">_xll.DBRW($B$3,$R$37,$R$38,$R$40,$R$41,$R$42,$Q236,AP$2,AP$4,AP$3)</f>
        <v>0</v>
      </c>
      <c r="AQ236" s="17">
        <f ca="1">-(AO236-AP236)*100</f>
        <v>0</v>
      </c>
      <c r="AR236" s="14">
        <f ca="1">$Y236-$AD236-BL236</f>
        <v>0</v>
      </c>
      <c r="AS236" s="18">
        <f ca="1">_xll.DBRW($B$3,$R$37,$R$38,$R$40,$R$41,$R$42,$Q236,AS$2,AS$4,AS$3)</f>
        <v>0</v>
      </c>
      <c r="AT236" s="19">
        <f ca="1">_xll.DBRW($B$3,$R$37,$R$38,$R$40,$R$41,$R$42,$Q236,AT$2,AT$4,AT$3)</f>
        <v>0</v>
      </c>
      <c r="AU236" s="18">
        <f ca="1">_xll.DBRW($B$3,$R$37,$R$38,$R$40,$R$41,$R$42,$Q236,AU$2,AU$4,AU$3)</f>
        <v>0</v>
      </c>
      <c r="AV236" s="15">
        <f ca="1">_xll.DBRW($B$3,$R$37,$R$38,$R$40,$R$41,$R$42,$Q236,AV$2,AV$4,AV$3)</f>
        <v>0</v>
      </c>
      <c r="AW236" s="15">
        <f ca="1">_xll.DBRW($B$3,$R$37,$R$38,$R$40,$R$41,$R$42,$Q236,AW$2,AW$4,AW$3)</f>
        <v>0</v>
      </c>
      <c r="AX236" s="18">
        <f ca="1">_xll.DBRW($B$3,$R$37,$R$38,$R$40,$R$41,$R$42,$Q236,AX$2,AX$4,AX$3)</f>
        <v>0</v>
      </c>
      <c r="AY236" s="19">
        <f ca="1">_xll.DBRW($B$3,$R$37,$R$38,$R$40,$R$41,$R$42,$Q236,AY$2,AY$4,AY$3)</f>
        <v>0</v>
      </c>
      <c r="AZ236" s="18">
        <f ca="1">_xll.DBRW($B$3,$R$37,$R$38,$R$40,$R$41,$R$42,$Q236,AZ$2,AZ$4,AZ$3)</f>
        <v>0</v>
      </c>
      <c r="BA236" s="15">
        <f ca="1">_xll.DBRW($B$3,$R$37,$R$38,$R$40,$R$41,$R$42,$Q236,BA$2,BA$4,BA$3)</f>
        <v>0</v>
      </c>
      <c r="BB236" s="15">
        <f ca="1">_xll.DBRW($B$3,$R$37,$R$38,$R$40,$R$41,$R$42,$Q236,BB$2,BB$4,BB$3)</f>
        <v>0</v>
      </c>
      <c r="BC236" s="18">
        <f ca="1">AS236-AX236</f>
        <v>0</v>
      </c>
      <c r="BD236" s="18">
        <f ca="1">AT236-AY236</f>
        <v>0</v>
      </c>
      <c r="BE236" s="18">
        <f ca="1">AU236-AZ236</f>
        <v>0</v>
      </c>
      <c r="BF236" s="15">
        <f ca="1">IF(AND(AV236&lt;&gt;0,BA236&lt;&gt;0),-1*BC236*AV236,0)</f>
        <v>0</v>
      </c>
      <c r="BG236" s="15">
        <f ca="1">IF(AND(AV236&lt;&gt;0,BA236&lt;&gt;0,AW236&lt;&gt;0,BB236&lt;&gt;0),BD236/AY236*$Y236,)</f>
        <v>0</v>
      </c>
      <c r="BH236" s="15">
        <f ca="1">IF(AND(AW236&lt;&gt;0,BB236&lt;&gt;0),BE236*AO236*AW236,)</f>
        <v>0</v>
      </c>
      <c r="BI236" s="15">
        <f ca="1">IF(AND(AV236&lt;&gt;0,BA236&lt;&gt;0,AW236&lt;&gt;0,BB236&lt;&gt;0),$AI236-BF236-BG236-BH236-BL236,)</f>
        <v>0</v>
      </c>
      <c r="BJ236" s="15">
        <f ca="1">IF(OR(AV236=0,BA236=0,AW236=0,BB236=0),$AI236-BF236-BG236-BH236-BL236,)</f>
        <v>0</v>
      </c>
      <c r="BK236" s="15">
        <f ca="1">SUM(BF236:BJ236)</f>
        <v>0</v>
      </c>
      <c r="BL236" s="15">
        <f ca="1">IF($V236&lt;&gt;0,IF($V236&gt;0,$W236/$V236,-$W236/$V236))*$AD236</f>
        <v>0</v>
      </c>
      <c r="BM236" s="15">
        <f ca="1">SUM(BK236:BL236)</f>
        <v>0</v>
      </c>
      <c r="BN236" s="16">
        <f ca="1">_xll.DBRW($B$3,$R$37,$R$38,$R$40,$R$41,$R$42,$Q236,BN$2,BN$4,BN$3)</f>
        <v>0</v>
      </c>
      <c r="BO236" s="16">
        <f ca="1">_xll.DBRW($B$3,$R$37,$R$38,$R$40,$R$41,$R$42,$Q236,BO$2,BO$4,BO$3)</f>
        <v>0</v>
      </c>
      <c r="BP236" s="17">
        <f ca="1">-(BN236-BO236)*100</f>
        <v>0</v>
      </c>
      <c r="BQ236" s="14">
        <f ca="1">$Z236-$AE236-CK236</f>
        <v>0</v>
      </c>
      <c r="BR236" s="15">
        <f ca="1">_xll.DBRW($B$3,$R$37,$R$38,$R$40,$R$41,$R$42,$Q236,BR$2,BR$4,BR$3)</f>
        <v>0</v>
      </c>
      <c r="BS236" s="15">
        <f ca="1">_xll.DBRW($B$3,$R$37,$R$38,$R$40,$R$41,$R$42,$Q236,BS$2,BS$4,BS$3)</f>
        <v>0</v>
      </c>
      <c r="BT236" s="15">
        <f ca="1">_xll.DBRW($B$3,$R$37,$R$38,$R$40,$R$41,$R$42,$Q236,BT$2,BT$4,BT$3)</f>
        <v>0</v>
      </c>
      <c r="BU236" s="15">
        <f ca="1">_xll.DBRW($B$3,$R$37,$R$38,$R$40,$R$41,$R$42,$Q236,BU$2,BU$4,BU$3)</f>
        <v>0</v>
      </c>
      <c r="BV236" s="15">
        <f ca="1">_xll.DBRW($B$3,$R$37,$R$38,$R$40,$R$41,$R$42,$Q236,BV$2,BV$4,BV$3)</f>
        <v>0</v>
      </c>
      <c r="BW236" s="15">
        <f ca="1">_xll.DBRW($B$3,$R$37,$R$38,$R$40,$R$41,$R$42,$Q236,BW$2,BW$4,BW$3)</f>
        <v>0</v>
      </c>
      <c r="BX236" s="15">
        <f ca="1">_xll.DBRW($B$3,$R$37,$R$38,$R$40,$R$41,$R$42,$Q236,BX$2,BX$4,BX$3)</f>
        <v>0</v>
      </c>
      <c r="BY236" s="15">
        <f ca="1">_xll.DBRW($B$3,$R$37,$R$38,$R$40,$R$41,$R$42,$Q236,BY$2,BY$4,BY$3)</f>
        <v>0</v>
      </c>
      <c r="BZ236" s="15">
        <f ca="1">_xll.DBRW($B$3,$R$37,$R$38,$R$40,$R$41,$R$42,$Q236,BZ$2,BZ$4,BZ$3)</f>
        <v>0</v>
      </c>
      <c r="CA236" s="15">
        <f ca="1">_xll.DBRW($B$3,$R$37,$R$38,$R$40,$R$41,$R$42,$Q236,CA$2,CA$4,CA$3)</f>
        <v>0</v>
      </c>
      <c r="CB236" s="15">
        <f ca="1">BR236-BW236</f>
        <v>0</v>
      </c>
      <c r="CC236" s="15">
        <f ca="1">BS236-BX236</f>
        <v>0</v>
      </c>
      <c r="CD236" s="15">
        <f ca="1">BT236-BY236</f>
        <v>0</v>
      </c>
      <c r="CE236" s="15">
        <f ca="1">IF(AND(BU236&lt;&gt;0,BZ236&lt;&gt;0),-1*CB236*BU236,0)</f>
        <v>0</v>
      </c>
      <c r="CF236" s="15">
        <f ca="1">IF(AND(BU236&lt;&gt;0,BZ236&lt;&gt;0,BV236&lt;&gt;0,CA236&lt;&gt;0),CC236/BX236*$Z236,)</f>
        <v>0</v>
      </c>
      <c r="CG236" s="15">
        <f ca="1">IF(AND(BV236&lt;&gt;0,CA236&lt;&gt;0),CD236*BN236*BV236,)</f>
        <v>0</v>
      </c>
      <c r="CH236" s="15">
        <f ca="1">IF(AND(BU236&lt;&gt;0,BZ236&lt;&gt;0,BV236&lt;&gt;0,CA236&lt;&gt;0),$AJ236-CE236-CF236-CG236-CK236,)</f>
        <v>0</v>
      </c>
      <c r="CI236" s="15">
        <f ca="1">IF(OR(BU236=0,BZ236=0,BV236=0,CA236=0),$AJ236-CE236-CF236-CG236-CK236,)</f>
        <v>0</v>
      </c>
      <c r="CJ236" s="15">
        <f ca="1">SUM(CE236:CI236)</f>
        <v>0</v>
      </c>
      <c r="CK236" s="15">
        <f ca="1">IF($V236&lt;&gt;0,IF($V236&gt;0,$W236/$V236,-$W236/$V236))*$AE236</f>
        <v>0</v>
      </c>
      <c r="CL236" s="15">
        <f ca="1">SUM(CJ236:CK236)</f>
        <v>0</v>
      </c>
      <c r="CM236" s="16">
        <f ca="1">_xll.DBRW($B$3,$R$37,$R$38,$R$40,$R$41,$R$42,$Q236,CM$2,CM$4,CM$3)</f>
        <v>0</v>
      </c>
      <c r="CN236" s="16">
        <f ca="1">_xll.DBRW($B$3,$R$37,$R$38,$R$40,$R$41,$R$42,$Q236,CN$2,CN$4,CN$3)</f>
        <v>0</v>
      </c>
      <c r="CO236" s="17">
        <f ca="1">-(CM236-CN236)*100</f>
        <v>0</v>
      </c>
      <c r="CP236" s="14">
        <f ca="1">$AA236-$AF236-DJ236</f>
        <v>0</v>
      </c>
      <c r="CQ236" s="15">
        <f ca="1">_xll.DBRW($B$3,$R$37,$R$38,$R$40,$R$41,$R$42,$Q236,CQ$2,CQ$4,CQ$3)</f>
        <v>0</v>
      </c>
      <c r="CR236" s="15">
        <f ca="1">_xll.DBRW($B$3,$R$37,$R$38,$R$40,$R$41,$R$42,$Q236,CR$2,CR$4,CR$3)</f>
        <v>0</v>
      </c>
      <c r="CS236" s="15">
        <f ca="1">_xll.DBRW($B$3,$R$37,$R$38,$R$40,$R$41,$R$42,$Q236,CS$2,CS$4,CS$3)</f>
        <v>0</v>
      </c>
      <c r="CT236" s="15">
        <f ca="1">_xll.DBRW($B$3,$R$37,$R$38,$R$40,$R$41,$R$42,$Q236,CT$2,CT$4,CT$3)</f>
        <v>0</v>
      </c>
      <c r="CU236" s="15">
        <f ca="1">_xll.DBRW($B$3,$R$37,$R$38,$R$40,$R$41,$R$42,$Q236,CU$2,CU$4,CU$3)</f>
        <v>0</v>
      </c>
      <c r="CV236" s="15">
        <f ca="1">_xll.DBRW($B$3,$R$37,$R$38,$R$40,$R$41,$R$42,$Q236,CV$2,CV$4,CV$3)</f>
        <v>0</v>
      </c>
      <c r="CW236" s="15">
        <f ca="1">_xll.DBRW($B$3,$R$37,$R$38,$R$40,$R$41,$R$42,$Q236,CW$2,CW$4,CW$3)</f>
        <v>0</v>
      </c>
      <c r="CX236" s="15">
        <f ca="1">_xll.DBRW($B$3,$R$37,$R$38,$R$40,$R$41,$R$42,$Q236,CX$2,CX$4,CX$3)</f>
        <v>0</v>
      </c>
      <c r="CY236" s="15">
        <f ca="1">_xll.DBRW($B$3,$R$37,$R$38,$R$40,$R$41,$R$42,$Q236,CY$2,CY$4,CY$3)</f>
        <v>0</v>
      </c>
      <c r="CZ236" s="15">
        <f ca="1">_xll.DBRW($B$3,$R$37,$R$38,$R$40,$R$41,$R$42,$Q236,CZ$2,CZ$4,CZ$3)</f>
        <v>0</v>
      </c>
      <c r="DA236" s="15">
        <f ca="1">CQ236-CV236</f>
        <v>0</v>
      </c>
      <c r="DB236" s="15">
        <f ca="1">CR236-CW236</f>
        <v>0</v>
      </c>
      <c r="DC236" s="15">
        <f ca="1">CS236-CX236</f>
        <v>0</v>
      </c>
      <c r="DD236" s="15">
        <f ca="1">IF(AND(CT236&lt;&gt;0,CY236&lt;&gt;0),-1*DA236*CT236,0)</f>
        <v>0</v>
      </c>
      <c r="DE236" s="15">
        <f ca="1">IF(AND(CT236&lt;&gt;0,CY236&lt;&gt;0,CU236&lt;&gt;0,CZ236&lt;&gt;0),DB236/CW236*$AA236,)</f>
        <v>0</v>
      </c>
      <c r="DF236" s="15">
        <f ca="1">IF(AND(CU236&lt;&gt;0,CZ236&lt;&gt;0),DC236*CM236*CU236,)</f>
        <v>0</v>
      </c>
      <c r="DG236" s="15">
        <f ca="1">IF(AND(CT236&lt;&gt;0,CY236&lt;&gt;0,CU236&lt;&gt;0,CZ236&lt;&gt;0),$AK236-DD236-DE236-DF236-DJ236,)</f>
        <v>0</v>
      </c>
      <c r="DH236" s="15">
        <f ca="1">IF(OR(CT236=0,CY236=0,CU236=0,CZ236=0),$AK236-DD236-DE236-DF236-DJ236,)</f>
        <v>0</v>
      </c>
      <c r="DI236" s="15">
        <f ca="1">SUM(DD236:DH236)</f>
        <v>0</v>
      </c>
      <c r="DJ236" s="15">
        <f ca="1">IF($V236&lt;&gt;0,IF($V236&gt;0,$W236/$V236,-$W236/$V236))*$AF236</f>
        <v>0</v>
      </c>
      <c r="DK236" s="15">
        <f ca="1">SUM(DI236:DJ236)</f>
        <v>0</v>
      </c>
      <c r="DL236" s="16">
        <f ca="1">_xll.DBRW($B$3,$R$37,$R$38,$R$40,$R$41,$R$42,$Q236,DL$2,DL$4,DL$3)</f>
        <v>0</v>
      </c>
      <c r="DM236" s="16">
        <f ca="1">_xll.DBRW($B$3,$R$37,$R$38,$R$40,$R$41,$R$42,$Q236,DM$2,DM$4,DM$3)</f>
        <v>0</v>
      </c>
      <c r="DN236" s="17">
        <f ca="1">-(DL236-DM236)*100</f>
        <v>0</v>
      </c>
      <c r="DO236" s="14">
        <f ca="1">$AB236-$AG236-EI236</f>
        <v>0</v>
      </c>
      <c r="DP236" s="15">
        <f ca="1">_xll.DBRW($B$3,$R$37,$R$38,$R$40,$R$41,$R$42,$Q236,DP$2,DP$4,DP$3)</f>
        <v>0</v>
      </c>
      <c r="DQ236" s="15">
        <f ca="1">_xll.DBRW($B$3,$R$37,$R$38,$R$40,$R$41,$R$42,$Q236,DQ$2,DQ$4,DQ$3)</f>
        <v>0</v>
      </c>
      <c r="DR236" s="15">
        <f ca="1">_xll.DBRW($B$3,$R$37,$R$38,$R$40,$R$41,$R$42,$Q236,DR$2,DR$4,DR$3)</f>
        <v>0</v>
      </c>
      <c r="DS236" s="15">
        <f ca="1">_xll.DBRW($B$3,$R$37,$R$38,$R$40,$R$41,$R$42,$Q236,DS$2,DS$4,DS$3)</f>
        <v>0</v>
      </c>
      <c r="DT236" s="15">
        <f ca="1">_xll.DBRW($B$3,$R$37,$R$38,$R$40,$R$41,$R$42,$Q236,DT$2,DT$4,DT$3)</f>
        <v>0</v>
      </c>
      <c r="DU236" s="15">
        <f ca="1">_xll.DBRW($B$3,$R$37,$R$38,$R$40,$R$41,$R$42,$Q236,DU$2,DU$4,DU$3)</f>
        <v>0</v>
      </c>
      <c r="DV236" s="15">
        <f ca="1">_xll.DBRW($B$3,$R$37,$R$38,$R$40,$R$41,$R$42,$Q236,DV$2,DV$4,DV$3)</f>
        <v>0</v>
      </c>
      <c r="DW236" s="15">
        <f ca="1">_xll.DBRW($B$3,$R$37,$R$38,$R$40,$R$41,$R$42,$Q236,DW$2,DW$4,DW$3)</f>
        <v>0</v>
      </c>
      <c r="DX236" s="15">
        <f ca="1">_xll.DBRW($B$3,$R$37,$R$38,$R$40,$R$41,$R$42,$Q236,DX$2,DX$4,DX$3)</f>
        <v>0</v>
      </c>
      <c r="DY236" s="15">
        <f ca="1">_xll.DBRW($B$3,$R$37,$R$38,$R$40,$R$41,$R$42,$Q236,DY$2,DY$4,DY$3)</f>
        <v>0</v>
      </c>
      <c r="DZ236" s="15">
        <f ca="1">DP236-DU236</f>
        <v>0</v>
      </c>
      <c r="EA236" s="15">
        <f ca="1">DQ236-DV236</f>
        <v>0</v>
      </c>
      <c r="EB236" s="15">
        <f ca="1">DR236-DW236</f>
        <v>0</v>
      </c>
      <c r="EC236" s="15">
        <f ca="1">IF(AND(DS236&lt;&gt;0,DX236&lt;&gt;0),-1*DZ236*DS236,0)</f>
        <v>0</v>
      </c>
      <c r="ED236" s="15">
        <f ca="1">IF(AND(DS236&lt;&gt;0,DX236&lt;&gt;0,DT236&lt;&gt;0,DY236&lt;&gt;0),EA236/DV236*$AB236,)</f>
        <v>0</v>
      </c>
      <c r="EE236" s="15">
        <f ca="1">IF(AND(DT236&lt;&gt;0,DY236&lt;&gt;0),EB236*DL236*DT236,)</f>
        <v>0</v>
      </c>
      <c r="EF236" s="15">
        <f ca="1">IF(AND(DS236&lt;&gt;0,DX236&lt;&gt;0,DT236&lt;&gt;0,DY236&lt;&gt;0),$AL236-EC236-ED236-EE236-EI236,)</f>
        <v>0</v>
      </c>
      <c r="EG236" s="15">
        <f ca="1">IF(OR(DS236=0,DX236=0,DT236=0,DY236=0),$AL236-EC236-ED236-EE236-EI236,)</f>
        <v>0</v>
      </c>
      <c r="EH236" s="15">
        <f ca="1">SUM(EC236:EG236)</f>
        <v>0</v>
      </c>
      <c r="EI236" s="15">
        <f ca="1">IF($V236&lt;&gt;0,IF($V236&gt;0,$W236/$V236,-$W236/$V236))*$AG236</f>
        <v>0</v>
      </c>
      <c r="EJ236" s="15">
        <f ca="1">SUM(EH236:EI236)</f>
        <v>0</v>
      </c>
      <c r="EK236" s="16">
        <f ca="1">_xll.DBRW($B$3,$R$37,$R$38,$R$40,$R$41,$R$42,$Q236,EK$2,EK$4,EK$3)</f>
        <v>0</v>
      </c>
      <c r="EL236" s="16">
        <f ca="1">_xll.DBRW($B$3,$R$37,$R$38,$R$40,$R$41,$R$42,$Q236,EL$2,EL$4,EL$3)</f>
        <v>0</v>
      </c>
      <c r="EM236" s="17">
        <f ca="1">-(EK236-EL236)*100</f>
        <v>0</v>
      </c>
      <c r="EN236" s="14">
        <f ca="1">$AC236-$AH236-FH236</f>
        <v>209.73000000000002</v>
      </c>
      <c r="EO236" s="15">
        <f ca="1">_xll.DBRW($B$3,$R$37,$R$38,$R$40,$R$41,$R$42,$Q236,EO$2,EO$4,EO$3)</f>
        <v>0</v>
      </c>
      <c r="EP236" s="15">
        <f ca="1">_xll.DBRW($B$3,$R$37,$R$38,$R$40,$R$41,$R$42,$Q236,EP$2,EP$4,EP$3)</f>
        <v>0</v>
      </c>
      <c r="EQ236" s="15">
        <f ca="1">_xll.DBRW($B$3,$R$37,$R$38,$R$40,$R$41,$R$42,$Q236,EQ$2,EQ$4,EQ$3)</f>
        <v>0</v>
      </c>
      <c r="ER236" s="15">
        <f ca="1">_xll.DBRW($B$3,$R$37,$R$38,$R$40,$R$41,$R$42,$Q236,ER$2,ER$4,ER$3)</f>
        <v>0</v>
      </c>
      <c r="ES236" s="15">
        <f ca="1">_xll.DBRW($B$3,$R$37,$R$38,$R$40,$R$41,$R$42,$Q236,ES$2,ES$4,ES$3)</f>
        <v>0</v>
      </c>
      <c r="ET236" s="15">
        <f ca="1">_xll.DBRW($B$3,$R$37,$R$38,$R$40,$R$41,$R$42,$Q236,ET$2,ET$4,ET$3)</f>
        <v>0</v>
      </c>
      <c r="EU236" s="15">
        <f ca="1">_xll.DBRW($B$3,$R$37,$R$38,$R$40,$R$41,$R$42,$Q236,EU$2,EU$4,EU$3)</f>
        <v>0</v>
      </c>
      <c r="EV236" s="15">
        <f ca="1">_xll.DBRW($B$3,$R$37,$R$38,$R$40,$R$41,$R$42,$Q236,EV$2,EV$4,EV$3)</f>
        <v>0</v>
      </c>
      <c r="EW236" s="15">
        <f ca="1">_xll.DBRW($B$3,$R$37,$R$38,$R$40,$R$41,$R$42,$Q236,EW$2,EW$4,EW$3)</f>
        <v>0</v>
      </c>
      <c r="EX236" s="15">
        <f ca="1">_xll.DBRW($B$3,$R$37,$R$38,$R$40,$R$41,$R$42,$Q236,EX$2,EX$4,EX$3)</f>
        <v>0</v>
      </c>
      <c r="EY236" s="15">
        <f ca="1">EO236-ET236</f>
        <v>0</v>
      </c>
      <c r="EZ236" s="15">
        <f ca="1">EP236-EU236</f>
        <v>0</v>
      </c>
      <c r="FA236" s="15">
        <f ca="1">EQ236-EV236</f>
        <v>0</v>
      </c>
      <c r="FB236" s="15">
        <f ca="1">IF(AND(ER236&lt;&gt;0,EW236&lt;&gt;0),-1*EY236*ER236,0)</f>
        <v>0</v>
      </c>
      <c r="FC236" s="15">
        <f ca="1">IF(AND(ER236&lt;&gt;0,EW236&lt;&gt;0,ES236&lt;&gt;0,EX236&lt;&gt;0),EZ236/EU236*$AC236,)</f>
        <v>0</v>
      </c>
      <c r="FD236" s="15">
        <f ca="1">IF(AND(ES236&lt;&gt;0,EX236&lt;&gt;0),FA236*EK236*ES236,)</f>
        <v>0</v>
      </c>
      <c r="FE236" s="15">
        <f ca="1">IF(AND(ER236&lt;&gt;0,EW236&lt;&gt;0,ES236&lt;&gt;0,EX236&lt;&gt;0),$AM236-FB236-FC236-FD236-FH236,)</f>
        <v>0</v>
      </c>
      <c r="FF236" s="15">
        <f ca="1">IF(OR(ER236=0,EW236=0,ES236=0,EX236=0),$AM236-FB236-FC236-FD236-FH236,)</f>
        <v>209.73000000000002</v>
      </c>
      <c r="FG236" s="15">
        <f ca="1">SUM(FB236:FF236)</f>
        <v>209.73000000000002</v>
      </c>
      <c r="FH236" s="15">
        <f ca="1">IF($V236&lt;&gt;0,IF($V236&gt;0,$W236/$V236,-$W236/$V236))*$AH236</f>
        <v>0</v>
      </c>
      <c r="FI236" s="15">
        <f ca="1">SUM(FG236:FH236)</f>
        <v>209.73000000000002</v>
      </c>
      <c r="FJ236" s="20"/>
      <c r="FK236" s="85">
        <f ca="1">BL236+CK236+DJ236+EI236+FH236</f>
        <v>0</v>
      </c>
      <c r="FL236" s="21"/>
      <c r="FM236" s="22"/>
      <c r="FN236" s="104">
        <f ca="1">_xll.DBRW($B$3,$R$37,$R$38,$R$40,$R$41,$R$42,$Q236,FN$2,FN$4,FN$3)</f>
        <v>209.73000000000002</v>
      </c>
      <c r="FO236" s="105">
        <f ca="1">IF(U236&lt;&gt;0,FN236/U236,0)</f>
        <v>0</v>
      </c>
      <c r="FP236" s="104">
        <f ca="1">_xll.DBRW($B$3,$R$37,$R$38,$R$40,$R$41,$R$42,$Q236,FP$2,FP$4,FP$3)</f>
        <v>0</v>
      </c>
      <c r="FQ236" s="105">
        <f ca="1">IF(V236&lt;&gt;0,FP236/V236,0)</f>
        <v>0</v>
      </c>
      <c r="FR236" s="86">
        <f ca="1">FN236-FP236</f>
        <v>209.73000000000002</v>
      </c>
      <c r="FS236" s="103">
        <f ca="1">(FO236-FQ236)*100</f>
        <v>0</v>
      </c>
      <c r="FT236" s="23"/>
      <c r="FV236" s="37"/>
      <c r="FW236" s="37"/>
      <c r="FX236" s="37"/>
      <c r="FY236" s="37"/>
      <c r="FZ236" s="37"/>
      <c r="GA236" s="37"/>
      <c r="GB236" s="37"/>
      <c r="GC236" s="37"/>
      <c r="GD236" s="37"/>
      <c r="GE236" s="37"/>
      <c r="GF236" s="37"/>
      <c r="GG236" s="37"/>
      <c r="GH236" s="37"/>
    </row>
    <row r="237" spans="1:190" ht="15" hidden="1" customHeight="1" x14ac:dyDescent="0.25">
      <c r="A237">
        <f ca="1">IF(ROW()=ROW($A$60),0,1)</f>
        <v>1</v>
      </c>
      <c r="D237" s="30"/>
      <c r="E237" s="30"/>
      <c r="F237" s="30" t="str">
        <f ca="1">IF(A237&lt;&gt;0,IF((AO237+BN237+CM237+DL237+EK237)&lt;&gt;0,ROUND((1-(AO237+BN237+CM237+DL237+EK237))-FO237,5),"VERIF. ELIGIBILITE PMM"),"CHECK "&amp;D222)</f>
        <v>VERIF. ELIGIBILITE PMM</v>
      </c>
      <c r="G237" s="30"/>
      <c r="H237" s="30"/>
      <c r="I237" s="30"/>
      <c r="J237" s="30" t="str">
        <f ca="1">IF(A237&lt;&gt;0,IF((AP237+BO237+CN237+DM237+EL237)&lt;&gt;0,ROUND((1-(AP237+BO237+CN237+DM237+EL237))-FQ237,5),"VERIF. ELIGIBILITE PMM"),"CHECK "&amp;D223)</f>
        <v>VERIF. ELIGIBILITE PMM</v>
      </c>
      <c r="K237" s="30">
        <f ca="1">IF(A237&lt;&gt;0,ROUND(W237+AR237+BQ237+CP237+DO237+EN237+FK237-FR237,5),"CHECK ")</f>
        <v>0</v>
      </c>
      <c r="L237" s="4"/>
      <c r="M237" s="9"/>
      <c r="N237" s="10"/>
      <c r="O237" s="9"/>
      <c r="P237" s="11"/>
      <c r="Q237" s="130" t="s">
        <v>353</v>
      </c>
      <c r="R237" s="130"/>
      <c r="S237" s="12"/>
      <c r="T237" s="13"/>
      <c r="U237" s="84">
        <f ca="1">_xll.DBRW($B$3,$R$37,$R$38,$R$40,$R$41,$R$42,$Q237,U$2,U$4,U$3)</f>
        <v>0</v>
      </c>
      <c r="V237" s="84">
        <f ca="1">_xll.DBRW($B$3,$R$37,$R$38,$R$40,$R$41,$R$42,$Q237,V$2,V$4,V$3)</f>
        <v>0</v>
      </c>
      <c r="W237" s="85">
        <f ca="1">U237-V237</f>
        <v>0</v>
      </c>
      <c r="X237" s="106">
        <f ca="1">IF(V237&lt;&gt;0,W237/V237,0)</f>
        <v>0</v>
      </c>
      <c r="Y237" s="15">
        <f ca="1">_xll.DBRW($B$3,$R$37,$R$38,$R$40,$R$41,$R$42,$Q237,Y$2,Y$4,Y$3)</f>
        <v>0</v>
      </c>
      <c r="Z237" s="15">
        <f ca="1">_xll.DBRW($B$3,$R$37,$R$38,$R$40,$R$41,$R$42,$Q237,Z$2,Z$4,Z$3)</f>
        <v>0</v>
      </c>
      <c r="AA237" s="15">
        <f ca="1">_xll.DBRW($B$3,$R$37,$R$38,$R$40,$R$41,$R$42,$Q237,AA$2,AA$4,AA$3)</f>
        <v>0</v>
      </c>
      <c r="AB237" s="15">
        <f ca="1">_xll.DBRW($B$3,$R$37,$R$38,$R$40,$R$41,$R$42,$Q237,AB$2,AB$4,AB$3)</f>
        <v>0</v>
      </c>
      <c r="AC237" s="15">
        <f ca="1">_xll.DBRW($B$3,$R$37,$R$38,$R$40,$R$41,$R$42,$Q237,AC$2,AC$4,AC$3)</f>
        <v>0</v>
      </c>
      <c r="AD237" s="15">
        <f ca="1">_xll.DBRW($B$3,$R$37,$R$38,$R$40,$R$41,$R$42,$Q237,AD$2,AD$4,AD$3)</f>
        <v>0</v>
      </c>
      <c r="AE237" s="15">
        <f ca="1">_xll.DBRW($B$3,$R$37,$R$38,$R$40,$R$41,$R$42,$Q237,AE$2,AE$4,AE$3)</f>
        <v>0</v>
      </c>
      <c r="AF237" s="15">
        <f ca="1">_xll.DBRW($B$3,$R$37,$R$38,$R$40,$R$41,$R$42,$Q237,AF$2,AF$4,AF$3)</f>
        <v>0</v>
      </c>
      <c r="AG237" s="15">
        <f ca="1">_xll.DBRW($B$3,$R$37,$R$38,$R$40,$R$41,$R$42,$Q237,AG$2,AG$4,AG$3)</f>
        <v>0</v>
      </c>
      <c r="AH237" s="15">
        <f ca="1">_xll.DBRW($B$3,$R$37,$R$38,$R$40,$R$41,$R$42,$Q237,AH$2,AH$4,AH$3)</f>
        <v>0</v>
      </c>
      <c r="AI237" s="15">
        <f ca="1">Y237-AD237</f>
        <v>0</v>
      </c>
      <c r="AJ237" s="15">
        <f ca="1">Z237-AE237</f>
        <v>0</v>
      </c>
      <c r="AK237" s="15">
        <f ca="1">AA237-AF237</f>
        <v>0</v>
      </c>
      <c r="AL237" s="15">
        <f ca="1">AB237-AG237</f>
        <v>0</v>
      </c>
      <c r="AM237" s="15">
        <f ca="1">AC237-AH237</f>
        <v>0</v>
      </c>
      <c r="AN237" s="20"/>
      <c r="AO237" s="16">
        <f ca="1">_xll.DBRW($B$3,$R$37,$R$38,$R$40,$R$41,$R$42,$Q237,AO$2,AO$4,AO$3)</f>
        <v>0</v>
      </c>
      <c r="AP237" s="16">
        <f ca="1">_xll.DBRW($B$3,$R$37,$R$38,$R$40,$R$41,$R$42,$Q237,AP$2,AP$4,AP$3)</f>
        <v>0</v>
      </c>
      <c r="AQ237" s="17">
        <f ca="1">-(AO237-AP237)*100</f>
        <v>0</v>
      </c>
      <c r="AR237" s="14">
        <f ca="1">$Y237-$AD237-BL237</f>
        <v>0</v>
      </c>
      <c r="AS237" s="18">
        <f ca="1">_xll.DBRW($B$3,$R$37,$R$38,$R$40,$R$41,$R$42,$Q237,AS$2,AS$4,AS$3)</f>
        <v>0</v>
      </c>
      <c r="AT237" s="19">
        <f ca="1">_xll.DBRW($B$3,$R$37,$R$38,$R$40,$R$41,$R$42,$Q237,AT$2,AT$4,AT$3)</f>
        <v>0</v>
      </c>
      <c r="AU237" s="18">
        <f ca="1">_xll.DBRW($B$3,$R$37,$R$38,$R$40,$R$41,$R$42,$Q237,AU$2,AU$4,AU$3)</f>
        <v>0</v>
      </c>
      <c r="AV237" s="15">
        <f ca="1">_xll.DBRW($B$3,$R$37,$R$38,$R$40,$R$41,$R$42,$Q237,AV$2,AV$4,AV$3)</f>
        <v>0</v>
      </c>
      <c r="AW237" s="15">
        <f ca="1">_xll.DBRW($B$3,$R$37,$R$38,$R$40,$R$41,$R$42,$Q237,AW$2,AW$4,AW$3)</f>
        <v>0</v>
      </c>
      <c r="AX237" s="18">
        <f ca="1">_xll.DBRW($B$3,$R$37,$R$38,$R$40,$R$41,$R$42,$Q237,AX$2,AX$4,AX$3)</f>
        <v>0</v>
      </c>
      <c r="AY237" s="19">
        <f ca="1">_xll.DBRW($B$3,$R$37,$R$38,$R$40,$R$41,$R$42,$Q237,AY$2,AY$4,AY$3)</f>
        <v>0</v>
      </c>
      <c r="AZ237" s="18">
        <f ca="1">_xll.DBRW($B$3,$R$37,$R$38,$R$40,$R$41,$R$42,$Q237,AZ$2,AZ$4,AZ$3)</f>
        <v>0</v>
      </c>
      <c r="BA237" s="15">
        <f ca="1">_xll.DBRW($B$3,$R$37,$R$38,$R$40,$R$41,$R$42,$Q237,BA$2,BA$4,BA$3)</f>
        <v>0</v>
      </c>
      <c r="BB237" s="15">
        <f ca="1">_xll.DBRW($B$3,$R$37,$R$38,$R$40,$R$41,$R$42,$Q237,BB$2,BB$4,BB$3)</f>
        <v>0</v>
      </c>
      <c r="BC237" s="18">
        <f ca="1">AS237-AX237</f>
        <v>0</v>
      </c>
      <c r="BD237" s="18">
        <f ca="1">AT237-AY237</f>
        <v>0</v>
      </c>
      <c r="BE237" s="18">
        <f ca="1">AU237-AZ237</f>
        <v>0</v>
      </c>
      <c r="BF237" s="15">
        <f ca="1">IF(AND(AV237&lt;&gt;0,BA237&lt;&gt;0),-1*BC237*AV237,0)</f>
        <v>0</v>
      </c>
      <c r="BG237" s="15">
        <f ca="1">IF(AND(AV237&lt;&gt;0,BA237&lt;&gt;0,AW237&lt;&gt;0,BB237&lt;&gt;0),BD237/AY237*$Y237,)</f>
        <v>0</v>
      </c>
      <c r="BH237" s="15">
        <f ca="1">IF(AND(AW237&lt;&gt;0,BB237&lt;&gt;0),BE237*AO237*AW237,)</f>
        <v>0</v>
      </c>
      <c r="BI237" s="15">
        <f ca="1">IF(AND(AV237&lt;&gt;0,BA237&lt;&gt;0,AW237&lt;&gt;0,BB237&lt;&gt;0),$AI237-BF237-BG237-BH237-BL237,)</f>
        <v>0</v>
      </c>
      <c r="BJ237" s="15">
        <f ca="1">IF(OR(AV237=0,BA237=0,AW237=0,BB237=0),$AI237-BF237-BG237-BH237-BL237,)</f>
        <v>0</v>
      </c>
      <c r="BK237" s="15">
        <f ca="1">SUM(BF237:BJ237)</f>
        <v>0</v>
      </c>
      <c r="BL237" s="15">
        <f ca="1">IF($V237&lt;&gt;0,IF($V237&gt;0,$W237/$V237,-$W237/$V237))*$AD237</f>
        <v>0</v>
      </c>
      <c r="BM237" s="15">
        <f ca="1">SUM(BK237:BL237)</f>
        <v>0</v>
      </c>
      <c r="BN237" s="16">
        <f ca="1">_xll.DBRW($B$3,$R$37,$R$38,$R$40,$R$41,$R$42,$Q237,BN$2,BN$4,BN$3)</f>
        <v>0</v>
      </c>
      <c r="BO237" s="16">
        <f ca="1">_xll.DBRW($B$3,$R$37,$R$38,$R$40,$R$41,$R$42,$Q237,BO$2,BO$4,BO$3)</f>
        <v>0</v>
      </c>
      <c r="BP237" s="17">
        <f ca="1">-(BN237-BO237)*100</f>
        <v>0</v>
      </c>
      <c r="BQ237" s="14">
        <f ca="1">$Z237-$AE237-CK237</f>
        <v>0</v>
      </c>
      <c r="BR237" s="15">
        <f ca="1">_xll.DBRW($B$3,$R$37,$R$38,$R$40,$R$41,$R$42,$Q237,BR$2,BR$4,BR$3)</f>
        <v>0</v>
      </c>
      <c r="BS237" s="15">
        <f ca="1">_xll.DBRW($B$3,$R$37,$R$38,$R$40,$R$41,$R$42,$Q237,BS$2,BS$4,BS$3)</f>
        <v>0</v>
      </c>
      <c r="BT237" s="15">
        <f ca="1">_xll.DBRW($B$3,$R$37,$R$38,$R$40,$R$41,$R$42,$Q237,BT$2,BT$4,BT$3)</f>
        <v>0</v>
      </c>
      <c r="BU237" s="15">
        <f ca="1">_xll.DBRW($B$3,$R$37,$R$38,$R$40,$R$41,$R$42,$Q237,BU$2,BU$4,BU$3)</f>
        <v>0</v>
      </c>
      <c r="BV237" s="15">
        <f ca="1">_xll.DBRW($B$3,$R$37,$R$38,$R$40,$R$41,$R$42,$Q237,BV$2,BV$4,BV$3)</f>
        <v>0</v>
      </c>
      <c r="BW237" s="15">
        <f ca="1">_xll.DBRW($B$3,$R$37,$R$38,$R$40,$R$41,$R$42,$Q237,BW$2,BW$4,BW$3)</f>
        <v>0</v>
      </c>
      <c r="BX237" s="15">
        <f ca="1">_xll.DBRW($B$3,$R$37,$R$38,$R$40,$R$41,$R$42,$Q237,BX$2,BX$4,BX$3)</f>
        <v>0</v>
      </c>
      <c r="BY237" s="15">
        <f ca="1">_xll.DBRW($B$3,$R$37,$R$38,$R$40,$R$41,$R$42,$Q237,BY$2,BY$4,BY$3)</f>
        <v>0</v>
      </c>
      <c r="BZ237" s="15">
        <f ca="1">_xll.DBRW($B$3,$R$37,$R$38,$R$40,$R$41,$R$42,$Q237,BZ$2,BZ$4,BZ$3)</f>
        <v>0</v>
      </c>
      <c r="CA237" s="15">
        <f ca="1">_xll.DBRW($B$3,$R$37,$R$38,$R$40,$R$41,$R$42,$Q237,CA$2,CA$4,CA$3)</f>
        <v>0</v>
      </c>
      <c r="CB237" s="15">
        <f ca="1">BR237-BW237</f>
        <v>0</v>
      </c>
      <c r="CC237" s="15">
        <f ca="1">BS237-BX237</f>
        <v>0</v>
      </c>
      <c r="CD237" s="15">
        <f ca="1">BT237-BY237</f>
        <v>0</v>
      </c>
      <c r="CE237" s="15">
        <f ca="1">IF(AND(BU237&lt;&gt;0,BZ237&lt;&gt;0),-1*CB237*BU237,0)</f>
        <v>0</v>
      </c>
      <c r="CF237" s="15">
        <f ca="1">IF(AND(BU237&lt;&gt;0,BZ237&lt;&gt;0,BV237&lt;&gt;0,CA237&lt;&gt;0),CC237/BX237*$Z237,)</f>
        <v>0</v>
      </c>
      <c r="CG237" s="15">
        <f ca="1">IF(AND(BV237&lt;&gt;0,CA237&lt;&gt;0),CD237*BN237*BV237,)</f>
        <v>0</v>
      </c>
      <c r="CH237" s="15">
        <f ca="1">IF(AND(BU237&lt;&gt;0,BZ237&lt;&gt;0,BV237&lt;&gt;0,CA237&lt;&gt;0),$AJ237-CE237-CF237-CG237-CK237,)</f>
        <v>0</v>
      </c>
      <c r="CI237" s="15">
        <f ca="1">IF(OR(BU237=0,BZ237=0,BV237=0,CA237=0),$AJ237-CE237-CF237-CG237-CK237,)</f>
        <v>0</v>
      </c>
      <c r="CJ237" s="15">
        <f ca="1">SUM(CE237:CI237)</f>
        <v>0</v>
      </c>
      <c r="CK237" s="15">
        <f ca="1">IF($V237&lt;&gt;0,IF($V237&gt;0,$W237/$V237,-$W237/$V237))*$AE237</f>
        <v>0</v>
      </c>
      <c r="CL237" s="15">
        <f ca="1">SUM(CJ237:CK237)</f>
        <v>0</v>
      </c>
      <c r="CM237" s="16">
        <f ca="1">_xll.DBRW($B$3,$R$37,$R$38,$R$40,$R$41,$R$42,$Q237,CM$2,CM$4,CM$3)</f>
        <v>0</v>
      </c>
      <c r="CN237" s="16">
        <f ca="1">_xll.DBRW($B$3,$R$37,$R$38,$R$40,$R$41,$R$42,$Q237,CN$2,CN$4,CN$3)</f>
        <v>0</v>
      </c>
      <c r="CO237" s="17">
        <f ca="1">-(CM237-CN237)*100</f>
        <v>0</v>
      </c>
      <c r="CP237" s="14">
        <f ca="1">$AA237-$AF237-DJ237</f>
        <v>0</v>
      </c>
      <c r="CQ237" s="15">
        <f ca="1">_xll.DBRW($B$3,$R$37,$R$38,$R$40,$R$41,$R$42,$Q237,CQ$2,CQ$4,CQ$3)</f>
        <v>0</v>
      </c>
      <c r="CR237" s="15">
        <f ca="1">_xll.DBRW($B$3,$R$37,$R$38,$R$40,$R$41,$R$42,$Q237,CR$2,CR$4,CR$3)</f>
        <v>0</v>
      </c>
      <c r="CS237" s="15">
        <f ca="1">_xll.DBRW($B$3,$R$37,$R$38,$R$40,$R$41,$R$42,$Q237,CS$2,CS$4,CS$3)</f>
        <v>0</v>
      </c>
      <c r="CT237" s="15">
        <f ca="1">_xll.DBRW($B$3,$R$37,$R$38,$R$40,$R$41,$R$42,$Q237,CT$2,CT$4,CT$3)</f>
        <v>0</v>
      </c>
      <c r="CU237" s="15">
        <f ca="1">_xll.DBRW($B$3,$R$37,$R$38,$R$40,$R$41,$R$42,$Q237,CU$2,CU$4,CU$3)</f>
        <v>0</v>
      </c>
      <c r="CV237" s="15">
        <f ca="1">_xll.DBRW($B$3,$R$37,$R$38,$R$40,$R$41,$R$42,$Q237,CV$2,CV$4,CV$3)</f>
        <v>0</v>
      </c>
      <c r="CW237" s="15">
        <f ca="1">_xll.DBRW($B$3,$R$37,$R$38,$R$40,$R$41,$R$42,$Q237,CW$2,CW$4,CW$3)</f>
        <v>0</v>
      </c>
      <c r="CX237" s="15">
        <f ca="1">_xll.DBRW($B$3,$R$37,$R$38,$R$40,$R$41,$R$42,$Q237,CX$2,CX$4,CX$3)</f>
        <v>0</v>
      </c>
      <c r="CY237" s="15">
        <f ca="1">_xll.DBRW($B$3,$R$37,$R$38,$R$40,$R$41,$R$42,$Q237,CY$2,CY$4,CY$3)</f>
        <v>0</v>
      </c>
      <c r="CZ237" s="15">
        <f ca="1">_xll.DBRW($B$3,$R$37,$R$38,$R$40,$R$41,$R$42,$Q237,CZ$2,CZ$4,CZ$3)</f>
        <v>0</v>
      </c>
      <c r="DA237" s="15">
        <f ca="1">CQ237-CV237</f>
        <v>0</v>
      </c>
      <c r="DB237" s="15">
        <f ca="1">CR237-CW237</f>
        <v>0</v>
      </c>
      <c r="DC237" s="15">
        <f ca="1">CS237-CX237</f>
        <v>0</v>
      </c>
      <c r="DD237" s="15">
        <f ca="1">IF(AND(CT237&lt;&gt;0,CY237&lt;&gt;0),-1*DA237*CT237,0)</f>
        <v>0</v>
      </c>
      <c r="DE237" s="15">
        <f ca="1">IF(AND(CT237&lt;&gt;0,CY237&lt;&gt;0,CU237&lt;&gt;0,CZ237&lt;&gt;0),DB237/CW237*$AA237,)</f>
        <v>0</v>
      </c>
      <c r="DF237" s="15">
        <f ca="1">IF(AND(CU237&lt;&gt;0,CZ237&lt;&gt;0),DC237*CM237*CU237,)</f>
        <v>0</v>
      </c>
      <c r="DG237" s="15">
        <f ca="1">IF(AND(CT237&lt;&gt;0,CY237&lt;&gt;0,CU237&lt;&gt;0,CZ237&lt;&gt;0),$AK237-DD237-DE237-DF237-DJ237,)</f>
        <v>0</v>
      </c>
      <c r="DH237" s="15">
        <f ca="1">IF(OR(CT237=0,CY237=0,CU237=0,CZ237=0),$AK237-DD237-DE237-DF237-DJ237,)</f>
        <v>0</v>
      </c>
      <c r="DI237" s="15">
        <f ca="1">SUM(DD237:DH237)</f>
        <v>0</v>
      </c>
      <c r="DJ237" s="15">
        <f ca="1">IF($V237&lt;&gt;0,IF($V237&gt;0,$W237/$V237,-$W237/$V237))*$AF237</f>
        <v>0</v>
      </c>
      <c r="DK237" s="15">
        <f ca="1">SUM(DI237:DJ237)</f>
        <v>0</v>
      </c>
      <c r="DL237" s="16">
        <f ca="1">_xll.DBRW($B$3,$R$37,$R$38,$R$40,$R$41,$R$42,$Q237,DL$2,DL$4,DL$3)</f>
        <v>0</v>
      </c>
      <c r="DM237" s="16">
        <f ca="1">_xll.DBRW($B$3,$R$37,$R$38,$R$40,$R$41,$R$42,$Q237,DM$2,DM$4,DM$3)</f>
        <v>0</v>
      </c>
      <c r="DN237" s="17">
        <f ca="1">-(DL237-DM237)*100</f>
        <v>0</v>
      </c>
      <c r="DO237" s="14">
        <f ca="1">$AB237-$AG237-EI237</f>
        <v>0</v>
      </c>
      <c r="DP237" s="15">
        <f ca="1">_xll.DBRW($B$3,$R$37,$R$38,$R$40,$R$41,$R$42,$Q237,DP$2,DP$4,DP$3)</f>
        <v>0</v>
      </c>
      <c r="DQ237" s="15">
        <f ca="1">_xll.DBRW($B$3,$R$37,$R$38,$R$40,$R$41,$R$42,$Q237,DQ$2,DQ$4,DQ$3)</f>
        <v>0</v>
      </c>
      <c r="DR237" s="15">
        <f ca="1">_xll.DBRW($B$3,$R$37,$R$38,$R$40,$R$41,$R$42,$Q237,DR$2,DR$4,DR$3)</f>
        <v>0</v>
      </c>
      <c r="DS237" s="15">
        <f ca="1">_xll.DBRW($B$3,$R$37,$R$38,$R$40,$R$41,$R$42,$Q237,DS$2,DS$4,DS$3)</f>
        <v>0</v>
      </c>
      <c r="DT237" s="15">
        <f ca="1">_xll.DBRW($B$3,$R$37,$R$38,$R$40,$R$41,$R$42,$Q237,DT$2,DT$4,DT$3)</f>
        <v>0</v>
      </c>
      <c r="DU237" s="15">
        <f ca="1">_xll.DBRW($B$3,$R$37,$R$38,$R$40,$R$41,$R$42,$Q237,DU$2,DU$4,DU$3)</f>
        <v>0</v>
      </c>
      <c r="DV237" s="15">
        <f ca="1">_xll.DBRW($B$3,$R$37,$R$38,$R$40,$R$41,$R$42,$Q237,DV$2,DV$4,DV$3)</f>
        <v>0</v>
      </c>
      <c r="DW237" s="15">
        <f ca="1">_xll.DBRW($B$3,$R$37,$R$38,$R$40,$R$41,$R$42,$Q237,DW$2,DW$4,DW$3)</f>
        <v>0</v>
      </c>
      <c r="DX237" s="15">
        <f ca="1">_xll.DBRW($B$3,$R$37,$R$38,$R$40,$R$41,$R$42,$Q237,DX$2,DX$4,DX$3)</f>
        <v>0</v>
      </c>
      <c r="DY237" s="15">
        <f ca="1">_xll.DBRW($B$3,$R$37,$R$38,$R$40,$R$41,$R$42,$Q237,DY$2,DY$4,DY$3)</f>
        <v>0</v>
      </c>
      <c r="DZ237" s="15">
        <f ca="1">DP237-DU237</f>
        <v>0</v>
      </c>
      <c r="EA237" s="15">
        <f ca="1">DQ237-DV237</f>
        <v>0</v>
      </c>
      <c r="EB237" s="15">
        <f ca="1">DR237-DW237</f>
        <v>0</v>
      </c>
      <c r="EC237" s="15">
        <f ca="1">IF(AND(DS237&lt;&gt;0,DX237&lt;&gt;0),-1*DZ237*DS237,0)</f>
        <v>0</v>
      </c>
      <c r="ED237" s="15">
        <f ca="1">IF(AND(DS237&lt;&gt;0,DX237&lt;&gt;0,DT237&lt;&gt;0,DY237&lt;&gt;0),EA237/DV237*$AB237,)</f>
        <v>0</v>
      </c>
      <c r="EE237" s="15">
        <f ca="1">IF(AND(DT237&lt;&gt;0,DY237&lt;&gt;0),EB237*DL237*DT237,)</f>
        <v>0</v>
      </c>
      <c r="EF237" s="15">
        <f ca="1">IF(AND(DS237&lt;&gt;0,DX237&lt;&gt;0,DT237&lt;&gt;0,DY237&lt;&gt;0),$AL237-EC237-ED237-EE237-EI237,)</f>
        <v>0</v>
      </c>
      <c r="EG237" s="15">
        <f ca="1">IF(OR(DS237=0,DX237=0,DT237=0,DY237=0),$AL237-EC237-ED237-EE237-EI237,)</f>
        <v>0</v>
      </c>
      <c r="EH237" s="15">
        <f ca="1">SUM(EC237:EG237)</f>
        <v>0</v>
      </c>
      <c r="EI237" s="15">
        <f ca="1">IF($V237&lt;&gt;0,IF($V237&gt;0,$W237/$V237,-$W237/$V237))*$AG237</f>
        <v>0</v>
      </c>
      <c r="EJ237" s="15">
        <f ca="1">SUM(EH237:EI237)</f>
        <v>0</v>
      </c>
      <c r="EK237" s="16">
        <f ca="1">_xll.DBRW($B$3,$R$37,$R$38,$R$40,$R$41,$R$42,$Q237,EK$2,EK$4,EK$3)</f>
        <v>0</v>
      </c>
      <c r="EL237" s="16">
        <f ca="1">_xll.DBRW($B$3,$R$37,$R$38,$R$40,$R$41,$R$42,$Q237,EL$2,EL$4,EL$3)</f>
        <v>0</v>
      </c>
      <c r="EM237" s="17">
        <f ca="1">-(EK237-EL237)*100</f>
        <v>0</v>
      </c>
      <c r="EN237" s="14">
        <f ca="1">$AC237-$AH237-FH237</f>
        <v>0</v>
      </c>
      <c r="EO237" s="15">
        <f ca="1">_xll.DBRW($B$3,$R$37,$R$38,$R$40,$R$41,$R$42,$Q237,EO$2,EO$4,EO$3)</f>
        <v>0</v>
      </c>
      <c r="EP237" s="15">
        <f ca="1">_xll.DBRW($B$3,$R$37,$R$38,$R$40,$R$41,$R$42,$Q237,EP$2,EP$4,EP$3)</f>
        <v>0</v>
      </c>
      <c r="EQ237" s="15">
        <f ca="1">_xll.DBRW($B$3,$R$37,$R$38,$R$40,$R$41,$R$42,$Q237,EQ$2,EQ$4,EQ$3)</f>
        <v>0</v>
      </c>
      <c r="ER237" s="15">
        <f ca="1">_xll.DBRW($B$3,$R$37,$R$38,$R$40,$R$41,$R$42,$Q237,ER$2,ER$4,ER$3)</f>
        <v>0</v>
      </c>
      <c r="ES237" s="15">
        <f ca="1">_xll.DBRW($B$3,$R$37,$R$38,$R$40,$R$41,$R$42,$Q237,ES$2,ES$4,ES$3)</f>
        <v>0</v>
      </c>
      <c r="ET237" s="15">
        <f ca="1">_xll.DBRW($B$3,$R$37,$R$38,$R$40,$R$41,$R$42,$Q237,ET$2,ET$4,ET$3)</f>
        <v>0</v>
      </c>
      <c r="EU237" s="15">
        <f ca="1">_xll.DBRW($B$3,$R$37,$R$38,$R$40,$R$41,$R$42,$Q237,EU$2,EU$4,EU$3)</f>
        <v>0</v>
      </c>
      <c r="EV237" s="15">
        <f ca="1">_xll.DBRW($B$3,$R$37,$R$38,$R$40,$R$41,$R$42,$Q237,EV$2,EV$4,EV$3)</f>
        <v>0</v>
      </c>
      <c r="EW237" s="15">
        <f ca="1">_xll.DBRW($B$3,$R$37,$R$38,$R$40,$R$41,$R$42,$Q237,EW$2,EW$4,EW$3)</f>
        <v>0</v>
      </c>
      <c r="EX237" s="15">
        <f ca="1">_xll.DBRW($B$3,$R$37,$R$38,$R$40,$R$41,$R$42,$Q237,EX$2,EX$4,EX$3)</f>
        <v>0</v>
      </c>
      <c r="EY237" s="15">
        <f ca="1">EO237-ET237</f>
        <v>0</v>
      </c>
      <c r="EZ237" s="15">
        <f ca="1">EP237-EU237</f>
        <v>0</v>
      </c>
      <c r="FA237" s="15">
        <f ca="1">EQ237-EV237</f>
        <v>0</v>
      </c>
      <c r="FB237" s="15">
        <f ca="1">IF(AND(ER237&lt;&gt;0,EW237&lt;&gt;0),-1*EY237*ER237,0)</f>
        <v>0</v>
      </c>
      <c r="FC237" s="15">
        <f ca="1">IF(AND(ER237&lt;&gt;0,EW237&lt;&gt;0,ES237&lt;&gt;0,EX237&lt;&gt;0),EZ237/EU237*$AC237,)</f>
        <v>0</v>
      </c>
      <c r="FD237" s="15">
        <f ca="1">IF(AND(ES237&lt;&gt;0,EX237&lt;&gt;0),FA237*EK237*ES237,)</f>
        <v>0</v>
      </c>
      <c r="FE237" s="15">
        <f ca="1">IF(AND(ER237&lt;&gt;0,EW237&lt;&gt;0,ES237&lt;&gt;0,EX237&lt;&gt;0),$AM237-FB237-FC237-FD237-FH237,)</f>
        <v>0</v>
      </c>
      <c r="FF237" s="15">
        <f ca="1">IF(OR(ER237=0,EW237=0,ES237=0,EX237=0),$AM237-FB237-FC237-FD237-FH237,)</f>
        <v>0</v>
      </c>
      <c r="FG237" s="15">
        <f ca="1">SUM(FB237:FF237)</f>
        <v>0</v>
      </c>
      <c r="FH237" s="15">
        <f ca="1">IF($V237&lt;&gt;0,IF($V237&gt;0,$W237/$V237,-$W237/$V237))*$AH237</f>
        <v>0</v>
      </c>
      <c r="FI237" s="15">
        <f ca="1">SUM(FG237:FH237)</f>
        <v>0</v>
      </c>
      <c r="FJ237" s="20"/>
      <c r="FK237" s="85">
        <f ca="1">BL237+CK237+DJ237+EI237+FH237</f>
        <v>0</v>
      </c>
      <c r="FL237" s="21"/>
      <c r="FM237" s="22"/>
      <c r="FN237" s="104">
        <f ca="1">_xll.DBRW($B$3,$R$37,$R$38,$R$40,$R$41,$R$42,$Q237,FN$2,FN$4,FN$3)</f>
        <v>0</v>
      </c>
      <c r="FO237" s="105">
        <f ca="1">IF(U237&lt;&gt;0,FN237/U237,0)</f>
        <v>0</v>
      </c>
      <c r="FP237" s="104">
        <f ca="1">_xll.DBRW($B$3,$R$37,$R$38,$R$40,$R$41,$R$42,$Q237,FP$2,FP$4,FP$3)</f>
        <v>0</v>
      </c>
      <c r="FQ237" s="105">
        <f ca="1">IF(V237&lt;&gt;0,FP237/V237,0)</f>
        <v>0</v>
      </c>
      <c r="FR237" s="86">
        <f ca="1">FN237-FP237</f>
        <v>0</v>
      </c>
      <c r="FS237" s="103">
        <f ca="1">(FO237-FQ237)*100</f>
        <v>0</v>
      </c>
      <c r="FT237" s="23"/>
      <c r="FV237" s="37"/>
      <c r="FW237" s="37"/>
      <c r="FX237" s="37"/>
      <c r="FY237" s="37"/>
      <c r="FZ237" s="37"/>
      <c r="GA237" s="37"/>
      <c r="GB237" s="37"/>
      <c r="GC237" s="37"/>
      <c r="GD237" s="37"/>
      <c r="GE237" s="37"/>
      <c r="GF237" s="37"/>
      <c r="GG237" s="37"/>
      <c r="GH237" s="37"/>
    </row>
    <row r="238" spans="1:190" ht="15" hidden="1" customHeight="1" x14ac:dyDescent="0.25">
      <c r="A238">
        <f ca="1">IF(ROW()=ROW($A$60),0,1)</f>
        <v>1</v>
      </c>
      <c r="D238" s="30"/>
      <c r="E238" s="30"/>
      <c r="F238" s="30" t="str">
        <f ca="1">IF(A238&lt;&gt;0,IF((AO238+BN238+CM238+DL238+EK238)&lt;&gt;0,ROUND((1-(AO238+BN238+CM238+DL238+EK238))-FO238,5),"VERIF. ELIGIBILITE PMM"),"CHECK "&amp;D223)</f>
        <v>VERIF. ELIGIBILITE PMM</v>
      </c>
      <c r="G238" s="30"/>
      <c r="H238" s="30"/>
      <c r="I238" s="30"/>
      <c r="J238" s="30" t="str">
        <f ca="1">IF(A238&lt;&gt;0,IF((AP238+BO238+CN238+DM238+EL238)&lt;&gt;0,ROUND((1-(AP238+BO238+CN238+DM238+EL238))-FQ238,5),"VERIF. ELIGIBILITE PMM"),"CHECK "&amp;D224)</f>
        <v>VERIF. ELIGIBILITE PMM</v>
      </c>
      <c r="K238" s="30">
        <f ca="1">IF(A238&lt;&gt;0,ROUND(W238+AR238+BQ238+CP238+DO238+EN238+FK238-FR238,5),"CHECK ")</f>
        <v>0</v>
      </c>
      <c r="L238" s="4"/>
      <c r="M238" s="9"/>
      <c r="N238" s="10"/>
      <c r="O238" s="9"/>
      <c r="P238" s="11"/>
      <c r="Q238" s="130" t="s">
        <v>354</v>
      </c>
      <c r="R238" s="130"/>
      <c r="S238" s="12"/>
      <c r="T238" s="13"/>
      <c r="U238" s="84">
        <f ca="1">_xll.DBRW($B$3,$R$37,$R$38,$R$40,$R$41,$R$42,$Q238,U$2,U$4,U$3)</f>
        <v>0</v>
      </c>
      <c r="V238" s="84">
        <f ca="1">_xll.DBRW($B$3,$R$37,$R$38,$R$40,$R$41,$R$42,$Q238,V$2,V$4,V$3)</f>
        <v>0</v>
      </c>
      <c r="W238" s="85">
        <f ca="1">U238-V238</f>
        <v>0</v>
      </c>
      <c r="X238" s="106">
        <f ca="1">IF(V238&lt;&gt;0,W238/V238,0)</f>
        <v>0</v>
      </c>
      <c r="Y238" s="15">
        <f ca="1">_xll.DBRW($B$3,$R$37,$R$38,$R$40,$R$41,$R$42,$Q238,Y$2,Y$4,Y$3)</f>
        <v>0</v>
      </c>
      <c r="Z238" s="15">
        <f ca="1">_xll.DBRW($B$3,$R$37,$R$38,$R$40,$R$41,$R$42,$Q238,Z$2,Z$4,Z$3)</f>
        <v>0</v>
      </c>
      <c r="AA238" s="15">
        <f ca="1">_xll.DBRW($B$3,$R$37,$R$38,$R$40,$R$41,$R$42,$Q238,AA$2,AA$4,AA$3)</f>
        <v>0</v>
      </c>
      <c r="AB238" s="15">
        <f ca="1">_xll.DBRW($B$3,$R$37,$R$38,$R$40,$R$41,$R$42,$Q238,AB$2,AB$4,AB$3)</f>
        <v>0</v>
      </c>
      <c r="AC238" s="15">
        <f ca="1">_xll.DBRW($B$3,$R$37,$R$38,$R$40,$R$41,$R$42,$Q238,AC$2,AC$4,AC$3)</f>
        <v>0</v>
      </c>
      <c r="AD238" s="15">
        <f ca="1">_xll.DBRW($B$3,$R$37,$R$38,$R$40,$R$41,$R$42,$Q238,AD$2,AD$4,AD$3)</f>
        <v>0</v>
      </c>
      <c r="AE238" s="15">
        <f ca="1">_xll.DBRW($B$3,$R$37,$R$38,$R$40,$R$41,$R$42,$Q238,AE$2,AE$4,AE$3)</f>
        <v>0</v>
      </c>
      <c r="AF238" s="15">
        <f ca="1">_xll.DBRW($B$3,$R$37,$R$38,$R$40,$R$41,$R$42,$Q238,AF$2,AF$4,AF$3)</f>
        <v>0</v>
      </c>
      <c r="AG238" s="15">
        <f ca="1">_xll.DBRW($B$3,$R$37,$R$38,$R$40,$R$41,$R$42,$Q238,AG$2,AG$4,AG$3)</f>
        <v>0</v>
      </c>
      <c r="AH238" s="15">
        <f ca="1">_xll.DBRW($B$3,$R$37,$R$38,$R$40,$R$41,$R$42,$Q238,AH$2,AH$4,AH$3)</f>
        <v>0</v>
      </c>
      <c r="AI238" s="15">
        <f ca="1">Y238-AD238</f>
        <v>0</v>
      </c>
      <c r="AJ238" s="15">
        <f ca="1">Z238-AE238</f>
        <v>0</v>
      </c>
      <c r="AK238" s="15">
        <f ca="1">AA238-AF238</f>
        <v>0</v>
      </c>
      <c r="AL238" s="15">
        <f ca="1">AB238-AG238</f>
        <v>0</v>
      </c>
      <c r="AM238" s="15">
        <f ca="1">AC238-AH238</f>
        <v>0</v>
      </c>
      <c r="AN238" s="20"/>
      <c r="AO238" s="16">
        <f ca="1">_xll.DBRW($B$3,$R$37,$R$38,$R$40,$R$41,$R$42,$Q238,AO$2,AO$4,AO$3)</f>
        <v>0</v>
      </c>
      <c r="AP238" s="16">
        <f ca="1">_xll.DBRW($B$3,$R$37,$R$38,$R$40,$R$41,$R$42,$Q238,AP$2,AP$4,AP$3)</f>
        <v>0</v>
      </c>
      <c r="AQ238" s="17">
        <f ca="1">-(AO238-AP238)*100</f>
        <v>0</v>
      </c>
      <c r="AR238" s="14">
        <f ca="1">$Y238-$AD238-BL238</f>
        <v>0</v>
      </c>
      <c r="AS238" s="18">
        <f ca="1">_xll.DBRW($B$3,$R$37,$R$38,$R$40,$R$41,$R$42,$Q238,AS$2,AS$4,AS$3)</f>
        <v>0</v>
      </c>
      <c r="AT238" s="19">
        <f ca="1">_xll.DBRW($B$3,$R$37,$R$38,$R$40,$R$41,$R$42,$Q238,AT$2,AT$4,AT$3)</f>
        <v>0</v>
      </c>
      <c r="AU238" s="18">
        <f ca="1">_xll.DBRW($B$3,$R$37,$R$38,$R$40,$R$41,$R$42,$Q238,AU$2,AU$4,AU$3)</f>
        <v>0</v>
      </c>
      <c r="AV238" s="15">
        <f ca="1">_xll.DBRW($B$3,$R$37,$R$38,$R$40,$R$41,$R$42,$Q238,AV$2,AV$4,AV$3)</f>
        <v>0</v>
      </c>
      <c r="AW238" s="15">
        <f ca="1">_xll.DBRW($B$3,$R$37,$R$38,$R$40,$R$41,$R$42,$Q238,AW$2,AW$4,AW$3)</f>
        <v>0</v>
      </c>
      <c r="AX238" s="18">
        <f ca="1">_xll.DBRW($B$3,$R$37,$R$38,$R$40,$R$41,$R$42,$Q238,AX$2,AX$4,AX$3)</f>
        <v>0</v>
      </c>
      <c r="AY238" s="19">
        <f ca="1">_xll.DBRW($B$3,$R$37,$R$38,$R$40,$R$41,$R$42,$Q238,AY$2,AY$4,AY$3)</f>
        <v>0</v>
      </c>
      <c r="AZ238" s="18">
        <f ca="1">_xll.DBRW($B$3,$R$37,$R$38,$R$40,$R$41,$R$42,$Q238,AZ$2,AZ$4,AZ$3)</f>
        <v>0</v>
      </c>
      <c r="BA238" s="15">
        <f ca="1">_xll.DBRW($B$3,$R$37,$R$38,$R$40,$R$41,$R$42,$Q238,BA$2,BA$4,BA$3)</f>
        <v>0</v>
      </c>
      <c r="BB238" s="15">
        <f ca="1">_xll.DBRW($B$3,$R$37,$R$38,$R$40,$R$41,$R$42,$Q238,BB$2,BB$4,BB$3)</f>
        <v>0</v>
      </c>
      <c r="BC238" s="18">
        <f ca="1">AS238-AX238</f>
        <v>0</v>
      </c>
      <c r="BD238" s="18">
        <f ca="1">AT238-AY238</f>
        <v>0</v>
      </c>
      <c r="BE238" s="18">
        <f ca="1">AU238-AZ238</f>
        <v>0</v>
      </c>
      <c r="BF238" s="15">
        <f ca="1">IF(AND(AV238&lt;&gt;0,BA238&lt;&gt;0),-1*BC238*AV238,0)</f>
        <v>0</v>
      </c>
      <c r="BG238" s="15">
        <f ca="1">IF(AND(AV238&lt;&gt;0,BA238&lt;&gt;0,AW238&lt;&gt;0,BB238&lt;&gt;0),BD238/AY238*$Y238,)</f>
        <v>0</v>
      </c>
      <c r="BH238" s="15">
        <f ca="1">IF(AND(AW238&lt;&gt;0,BB238&lt;&gt;0),BE238*AO238*AW238,)</f>
        <v>0</v>
      </c>
      <c r="BI238" s="15">
        <f ca="1">IF(AND(AV238&lt;&gt;0,BA238&lt;&gt;0,AW238&lt;&gt;0,BB238&lt;&gt;0),$AI238-BF238-BG238-BH238-BL238,)</f>
        <v>0</v>
      </c>
      <c r="BJ238" s="15">
        <f ca="1">IF(OR(AV238=0,BA238=0,AW238=0,BB238=0),$AI238-BF238-BG238-BH238-BL238,)</f>
        <v>0</v>
      </c>
      <c r="BK238" s="15">
        <f ca="1">SUM(BF238:BJ238)</f>
        <v>0</v>
      </c>
      <c r="BL238" s="15">
        <f ca="1">IF($V238&lt;&gt;0,IF($V238&gt;0,$W238/$V238,-$W238/$V238))*$AD238</f>
        <v>0</v>
      </c>
      <c r="BM238" s="15">
        <f ca="1">SUM(BK238:BL238)</f>
        <v>0</v>
      </c>
      <c r="BN238" s="16">
        <f ca="1">_xll.DBRW($B$3,$R$37,$R$38,$R$40,$R$41,$R$42,$Q238,BN$2,BN$4,BN$3)</f>
        <v>0</v>
      </c>
      <c r="BO238" s="16">
        <f ca="1">_xll.DBRW($B$3,$R$37,$R$38,$R$40,$R$41,$R$42,$Q238,BO$2,BO$4,BO$3)</f>
        <v>0</v>
      </c>
      <c r="BP238" s="17">
        <f ca="1">-(BN238-BO238)*100</f>
        <v>0</v>
      </c>
      <c r="BQ238" s="14">
        <f ca="1">$Z238-$AE238-CK238</f>
        <v>0</v>
      </c>
      <c r="BR238" s="15">
        <f ca="1">_xll.DBRW($B$3,$R$37,$R$38,$R$40,$R$41,$R$42,$Q238,BR$2,BR$4,BR$3)</f>
        <v>0</v>
      </c>
      <c r="BS238" s="15">
        <f ca="1">_xll.DBRW($B$3,$R$37,$R$38,$R$40,$R$41,$R$42,$Q238,BS$2,BS$4,BS$3)</f>
        <v>0</v>
      </c>
      <c r="BT238" s="15">
        <f ca="1">_xll.DBRW($B$3,$R$37,$R$38,$R$40,$R$41,$R$42,$Q238,BT$2,BT$4,BT$3)</f>
        <v>0</v>
      </c>
      <c r="BU238" s="15">
        <f ca="1">_xll.DBRW($B$3,$R$37,$R$38,$R$40,$R$41,$R$42,$Q238,BU$2,BU$4,BU$3)</f>
        <v>0</v>
      </c>
      <c r="BV238" s="15">
        <f ca="1">_xll.DBRW($B$3,$R$37,$R$38,$R$40,$R$41,$R$42,$Q238,BV$2,BV$4,BV$3)</f>
        <v>0</v>
      </c>
      <c r="BW238" s="15">
        <f ca="1">_xll.DBRW($B$3,$R$37,$R$38,$R$40,$R$41,$R$42,$Q238,BW$2,BW$4,BW$3)</f>
        <v>0</v>
      </c>
      <c r="BX238" s="15">
        <f ca="1">_xll.DBRW($B$3,$R$37,$R$38,$R$40,$R$41,$R$42,$Q238,BX$2,BX$4,BX$3)</f>
        <v>0</v>
      </c>
      <c r="BY238" s="15">
        <f ca="1">_xll.DBRW($B$3,$R$37,$R$38,$R$40,$R$41,$R$42,$Q238,BY$2,BY$4,BY$3)</f>
        <v>0</v>
      </c>
      <c r="BZ238" s="15">
        <f ca="1">_xll.DBRW($B$3,$R$37,$R$38,$R$40,$R$41,$R$42,$Q238,BZ$2,BZ$4,BZ$3)</f>
        <v>0</v>
      </c>
      <c r="CA238" s="15">
        <f ca="1">_xll.DBRW($B$3,$R$37,$R$38,$R$40,$R$41,$R$42,$Q238,CA$2,CA$4,CA$3)</f>
        <v>0</v>
      </c>
      <c r="CB238" s="15">
        <f ca="1">BR238-BW238</f>
        <v>0</v>
      </c>
      <c r="CC238" s="15">
        <f ca="1">BS238-BX238</f>
        <v>0</v>
      </c>
      <c r="CD238" s="15">
        <f ca="1">BT238-BY238</f>
        <v>0</v>
      </c>
      <c r="CE238" s="15">
        <f ca="1">IF(AND(BU238&lt;&gt;0,BZ238&lt;&gt;0),-1*CB238*BU238,0)</f>
        <v>0</v>
      </c>
      <c r="CF238" s="15">
        <f ca="1">IF(AND(BU238&lt;&gt;0,BZ238&lt;&gt;0,BV238&lt;&gt;0,CA238&lt;&gt;0),CC238/BX238*$Z238,)</f>
        <v>0</v>
      </c>
      <c r="CG238" s="15">
        <f ca="1">IF(AND(BV238&lt;&gt;0,CA238&lt;&gt;0),CD238*BN238*BV238,)</f>
        <v>0</v>
      </c>
      <c r="CH238" s="15">
        <f ca="1">IF(AND(BU238&lt;&gt;0,BZ238&lt;&gt;0,BV238&lt;&gt;0,CA238&lt;&gt;0),$AJ238-CE238-CF238-CG238-CK238,)</f>
        <v>0</v>
      </c>
      <c r="CI238" s="15">
        <f ca="1">IF(OR(BU238=0,BZ238=0,BV238=0,CA238=0),$AJ238-CE238-CF238-CG238-CK238,)</f>
        <v>0</v>
      </c>
      <c r="CJ238" s="15">
        <f ca="1">SUM(CE238:CI238)</f>
        <v>0</v>
      </c>
      <c r="CK238" s="15">
        <f ca="1">IF($V238&lt;&gt;0,IF($V238&gt;0,$W238/$V238,-$W238/$V238))*$AE238</f>
        <v>0</v>
      </c>
      <c r="CL238" s="15">
        <f ca="1">SUM(CJ238:CK238)</f>
        <v>0</v>
      </c>
      <c r="CM238" s="16">
        <f ca="1">_xll.DBRW($B$3,$R$37,$R$38,$R$40,$R$41,$R$42,$Q238,CM$2,CM$4,CM$3)</f>
        <v>0</v>
      </c>
      <c r="CN238" s="16">
        <f ca="1">_xll.DBRW($B$3,$R$37,$R$38,$R$40,$R$41,$R$42,$Q238,CN$2,CN$4,CN$3)</f>
        <v>0</v>
      </c>
      <c r="CO238" s="17">
        <f ca="1">-(CM238-CN238)*100</f>
        <v>0</v>
      </c>
      <c r="CP238" s="14">
        <f ca="1">$AA238-$AF238-DJ238</f>
        <v>0</v>
      </c>
      <c r="CQ238" s="15">
        <f ca="1">_xll.DBRW($B$3,$R$37,$R$38,$R$40,$R$41,$R$42,$Q238,CQ$2,CQ$4,CQ$3)</f>
        <v>0</v>
      </c>
      <c r="CR238" s="15">
        <f ca="1">_xll.DBRW($B$3,$R$37,$R$38,$R$40,$R$41,$R$42,$Q238,CR$2,CR$4,CR$3)</f>
        <v>0</v>
      </c>
      <c r="CS238" s="15">
        <f ca="1">_xll.DBRW($B$3,$R$37,$R$38,$R$40,$R$41,$R$42,$Q238,CS$2,CS$4,CS$3)</f>
        <v>0</v>
      </c>
      <c r="CT238" s="15">
        <f ca="1">_xll.DBRW($B$3,$R$37,$R$38,$R$40,$R$41,$R$42,$Q238,CT$2,CT$4,CT$3)</f>
        <v>0</v>
      </c>
      <c r="CU238" s="15">
        <f ca="1">_xll.DBRW($B$3,$R$37,$R$38,$R$40,$R$41,$R$42,$Q238,CU$2,CU$4,CU$3)</f>
        <v>0</v>
      </c>
      <c r="CV238" s="15">
        <f ca="1">_xll.DBRW($B$3,$R$37,$R$38,$R$40,$R$41,$R$42,$Q238,CV$2,CV$4,CV$3)</f>
        <v>0</v>
      </c>
      <c r="CW238" s="15">
        <f ca="1">_xll.DBRW($B$3,$R$37,$R$38,$R$40,$R$41,$R$42,$Q238,CW$2,CW$4,CW$3)</f>
        <v>0</v>
      </c>
      <c r="CX238" s="15">
        <f ca="1">_xll.DBRW($B$3,$R$37,$R$38,$R$40,$R$41,$R$42,$Q238,CX$2,CX$4,CX$3)</f>
        <v>0</v>
      </c>
      <c r="CY238" s="15">
        <f ca="1">_xll.DBRW($B$3,$R$37,$R$38,$R$40,$R$41,$R$42,$Q238,CY$2,CY$4,CY$3)</f>
        <v>0</v>
      </c>
      <c r="CZ238" s="15">
        <f ca="1">_xll.DBRW($B$3,$R$37,$R$38,$R$40,$R$41,$R$42,$Q238,CZ$2,CZ$4,CZ$3)</f>
        <v>0</v>
      </c>
      <c r="DA238" s="15">
        <f ca="1">CQ238-CV238</f>
        <v>0</v>
      </c>
      <c r="DB238" s="15">
        <f ca="1">CR238-CW238</f>
        <v>0</v>
      </c>
      <c r="DC238" s="15">
        <f ca="1">CS238-CX238</f>
        <v>0</v>
      </c>
      <c r="DD238" s="15">
        <f ca="1">IF(AND(CT238&lt;&gt;0,CY238&lt;&gt;0),-1*DA238*CT238,0)</f>
        <v>0</v>
      </c>
      <c r="DE238" s="15">
        <f ca="1">IF(AND(CT238&lt;&gt;0,CY238&lt;&gt;0,CU238&lt;&gt;0,CZ238&lt;&gt;0),DB238/CW238*$AA238,)</f>
        <v>0</v>
      </c>
      <c r="DF238" s="15">
        <f ca="1">IF(AND(CU238&lt;&gt;0,CZ238&lt;&gt;0),DC238*CM238*CU238,)</f>
        <v>0</v>
      </c>
      <c r="DG238" s="15">
        <f ca="1">IF(AND(CT238&lt;&gt;0,CY238&lt;&gt;0,CU238&lt;&gt;0,CZ238&lt;&gt;0),$AK238-DD238-DE238-DF238-DJ238,)</f>
        <v>0</v>
      </c>
      <c r="DH238" s="15">
        <f ca="1">IF(OR(CT238=0,CY238=0,CU238=0,CZ238=0),$AK238-DD238-DE238-DF238-DJ238,)</f>
        <v>0</v>
      </c>
      <c r="DI238" s="15">
        <f ca="1">SUM(DD238:DH238)</f>
        <v>0</v>
      </c>
      <c r="DJ238" s="15">
        <f ca="1">IF($V238&lt;&gt;0,IF($V238&gt;0,$W238/$V238,-$W238/$V238))*$AF238</f>
        <v>0</v>
      </c>
      <c r="DK238" s="15">
        <f ca="1">SUM(DI238:DJ238)</f>
        <v>0</v>
      </c>
      <c r="DL238" s="16">
        <f ca="1">_xll.DBRW($B$3,$R$37,$R$38,$R$40,$R$41,$R$42,$Q238,DL$2,DL$4,DL$3)</f>
        <v>0</v>
      </c>
      <c r="DM238" s="16">
        <f ca="1">_xll.DBRW($B$3,$R$37,$R$38,$R$40,$R$41,$R$42,$Q238,DM$2,DM$4,DM$3)</f>
        <v>0</v>
      </c>
      <c r="DN238" s="17">
        <f ca="1">-(DL238-DM238)*100</f>
        <v>0</v>
      </c>
      <c r="DO238" s="14">
        <f ca="1">$AB238-$AG238-EI238</f>
        <v>0</v>
      </c>
      <c r="DP238" s="15">
        <f ca="1">_xll.DBRW($B$3,$R$37,$R$38,$R$40,$R$41,$R$42,$Q238,DP$2,DP$4,DP$3)</f>
        <v>0</v>
      </c>
      <c r="DQ238" s="15">
        <f ca="1">_xll.DBRW($B$3,$R$37,$R$38,$R$40,$R$41,$R$42,$Q238,DQ$2,DQ$4,DQ$3)</f>
        <v>0</v>
      </c>
      <c r="DR238" s="15">
        <f ca="1">_xll.DBRW($B$3,$R$37,$R$38,$R$40,$R$41,$R$42,$Q238,DR$2,DR$4,DR$3)</f>
        <v>0</v>
      </c>
      <c r="DS238" s="15">
        <f ca="1">_xll.DBRW($B$3,$R$37,$R$38,$R$40,$R$41,$R$42,$Q238,DS$2,DS$4,DS$3)</f>
        <v>0</v>
      </c>
      <c r="DT238" s="15">
        <f ca="1">_xll.DBRW($B$3,$R$37,$R$38,$R$40,$R$41,$R$42,$Q238,DT$2,DT$4,DT$3)</f>
        <v>0</v>
      </c>
      <c r="DU238" s="15">
        <f ca="1">_xll.DBRW($B$3,$R$37,$R$38,$R$40,$R$41,$R$42,$Q238,DU$2,DU$4,DU$3)</f>
        <v>0</v>
      </c>
      <c r="DV238" s="15">
        <f ca="1">_xll.DBRW($B$3,$R$37,$R$38,$R$40,$R$41,$R$42,$Q238,DV$2,DV$4,DV$3)</f>
        <v>0</v>
      </c>
      <c r="DW238" s="15">
        <f ca="1">_xll.DBRW($B$3,$R$37,$R$38,$R$40,$R$41,$R$42,$Q238,DW$2,DW$4,DW$3)</f>
        <v>0</v>
      </c>
      <c r="DX238" s="15">
        <f ca="1">_xll.DBRW($B$3,$R$37,$R$38,$R$40,$R$41,$R$42,$Q238,DX$2,DX$4,DX$3)</f>
        <v>0</v>
      </c>
      <c r="DY238" s="15">
        <f ca="1">_xll.DBRW($B$3,$R$37,$R$38,$R$40,$R$41,$R$42,$Q238,DY$2,DY$4,DY$3)</f>
        <v>0</v>
      </c>
      <c r="DZ238" s="15">
        <f ca="1">DP238-DU238</f>
        <v>0</v>
      </c>
      <c r="EA238" s="15">
        <f ca="1">DQ238-DV238</f>
        <v>0</v>
      </c>
      <c r="EB238" s="15">
        <f ca="1">DR238-DW238</f>
        <v>0</v>
      </c>
      <c r="EC238" s="15">
        <f ca="1">IF(AND(DS238&lt;&gt;0,DX238&lt;&gt;0),-1*DZ238*DS238,0)</f>
        <v>0</v>
      </c>
      <c r="ED238" s="15">
        <f ca="1">IF(AND(DS238&lt;&gt;0,DX238&lt;&gt;0,DT238&lt;&gt;0,DY238&lt;&gt;0),EA238/DV238*$AB238,)</f>
        <v>0</v>
      </c>
      <c r="EE238" s="15">
        <f ca="1">IF(AND(DT238&lt;&gt;0,DY238&lt;&gt;0),EB238*DL238*DT238,)</f>
        <v>0</v>
      </c>
      <c r="EF238" s="15">
        <f ca="1">IF(AND(DS238&lt;&gt;0,DX238&lt;&gt;0,DT238&lt;&gt;0,DY238&lt;&gt;0),$AL238-EC238-ED238-EE238-EI238,)</f>
        <v>0</v>
      </c>
      <c r="EG238" s="15">
        <f ca="1">IF(OR(DS238=0,DX238=0,DT238=0,DY238=0),$AL238-EC238-ED238-EE238-EI238,)</f>
        <v>0</v>
      </c>
      <c r="EH238" s="15">
        <f ca="1">SUM(EC238:EG238)</f>
        <v>0</v>
      </c>
      <c r="EI238" s="15">
        <f ca="1">IF($V238&lt;&gt;0,IF($V238&gt;0,$W238/$V238,-$W238/$V238))*$AG238</f>
        <v>0</v>
      </c>
      <c r="EJ238" s="15">
        <f ca="1">SUM(EH238:EI238)</f>
        <v>0</v>
      </c>
      <c r="EK238" s="16">
        <f ca="1">_xll.DBRW($B$3,$R$37,$R$38,$R$40,$R$41,$R$42,$Q238,EK$2,EK$4,EK$3)</f>
        <v>0</v>
      </c>
      <c r="EL238" s="16">
        <f ca="1">_xll.DBRW($B$3,$R$37,$R$38,$R$40,$R$41,$R$42,$Q238,EL$2,EL$4,EL$3)</f>
        <v>0</v>
      </c>
      <c r="EM238" s="17">
        <f ca="1">-(EK238-EL238)*100</f>
        <v>0</v>
      </c>
      <c r="EN238" s="14">
        <f ca="1">$AC238-$AH238-FH238</f>
        <v>0</v>
      </c>
      <c r="EO238" s="15">
        <f ca="1">_xll.DBRW($B$3,$R$37,$R$38,$R$40,$R$41,$R$42,$Q238,EO$2,EO$4,EO$3)</f>
        <v>0</v>
      </c>
      <c r="EP238" s="15">
        <f ca="1">_xll.DBRW($B$3,$R$37,$R$38,$R$40,$R$41,$R$42,$Q238,EP$2,EP$4,EP$3)</f>
        <v>0</v>
      </c>
      <c r="EQ238" s="15">
        <f ca="1">_xll.DBRW($B$3,$R$37,$R$38,$R$40,$R$41,$R$42,$Q238,EQ$2,EQ$4,EQ$3)</f>
        <v>0</v>
      </c>
      <c r="ER238" s="15">
        <f ca="1">_xll.DBRW($B$3,$R$37,$R$38,$R$40,$R$41,$R$42,$Q238,ER$2,ER$4,ER$3)</f>
        <v>0</v>
      </c>
      <c r="ES238" s="15">
        <f ca="1">_xll.DBRW($B$3,$R$37,$R$38,$R$40,$R$41,$R$42,$Q238,ES$2,ES$4,ES$3)</f>
        <v>0</v>
      </c>
      <c r="ET238" s="15">
        <f ca="1">_xll.DBRW($B$3,$R$37,$R$38,$R$40,$R$41,$R$42,$Q238,ET$2,ET$4,ET$3)</f>
        <v>0</v>
      </c>
      <c r="EU238" s="15">
        <f ca="1">_xll.DBRW($B$3,$R$37,$R$38,$R$40,$R$41,$R$42,$Q238,EU$2,EU$4,EU$3)</f>
        <v>0</v>
      </c>
      <c r="EV238" s="15">
        <f ca="1">_xll.DBRW($B$3,$R$37,$R$38,$R$40,$R$41,$R$42,$Q238,EV$2,EV$4,EV$3)</f>
        <v>0</v>
      </c>
      <c r="EW238" s="15">
        <f ca="1">_xll.DBRW($B$3,$R$37,$R$38,$R$40,$R$41,$R$42,$Q238,EW$2,EW$4,EW$3)</f>
        <v>0</v>
      </c>
      <c r="EX238" s="15">
        <f ca="1">_xll.DBRW($B$3,$R$37,$R$38,$R$40,$R$41,$R$42,$Q238,EX$2,EX$4,EX$3)</f>
        <v>0</v>
      </c>
      <c r="EY238" s="15">
        <f ca="1">EO238-ET238</f>
        <v>0</v>
      </c>
      <c r="EZ238" s="15">
        <f ca="1">EP238-EU238</f>
        <v>0</v>
      </c>
      <c r="FA238" s="15">
        <f ca="1">EQ238-EV238</f>
        <v>0</v>
      </c>
      <c r="FB238" s="15">
        <f ca="1">IF(AND(ER238&lt;&gt;0,EW238&lt;&gt;0),-1*EY238*ER238,0)</f>
        <v>0</v>
      </c>
      <c r="FC238" s="15">
        <f ca="1">IF(AND(ER238&lt;&gt;0,EW238&lt;&gt;0,ES238&lt;&gt;0,EX238&lt;&gt;0),EZ238/EU238*$AC238,)</f>
        <v>0</v>
      </c>
      <c r="FD238" s="15">
        <f ca="1">IF(AND(ES238&lt;&gt;0,EX238&lt;&gt;0),FA238*EK238*ES238,)</f>
        <v>0</v>
      </c>
      <c r="FE238" s="15">
        <f ca="1">IF(AND(ER238&lt;&gt;0,EW238&lt;&gt;0,ES238&lt;&gt;0,EX238&lt;&gt;0),$AM238-FB238-FC238-FD238-FH238,)</f>
        <v>0</v>
      </c>
      <c r="FF238" s="15">
        <f ca="1">IF(OR(ER238=0,EW238=0,ES238=0,EX238=0),$AM238-FB238-FC238-FD238-FH238,)</f>
        <v>0</v>
      </c>
      <c r="FG238" s="15">
        <f ca="1">SUM(FB238:FF238)</f>
        <v>0</v>
      </c>
      <c r="FH238" s="15">
        <f ca="1">IF($V238&lt;&gt;0,IF($V238&gt;0,$W238/$V238,-$W238/$V238))*$AH238</f>
        <v>0</v>
      </c>
      <c r="FI238" s="15">
        <f ca="1">SUM(FG238:FH238)</f>
        <v>0</v>
      </c>
      <c r="FJ238" s="20"/>
      <c r="FK238" s="85">
        <f ca="1">BL238+CK238+DJ238+EI238+FH238</f>
        <v>0</v>
      </c>
      <c r="FL238" s="21"/>
      <c r="FM238" s="22"/>
      <c r="FN238" s="104">
        <f ca="1">_xll.DBRW($B$3,$R$37,$R$38,$R$40,$R$41,$R$42,$Q238,FN$2,FN$4,FN$3)</f>
        <v>0</v>
      </c>
      <c r="FO238" s="105">
        <f ca="1">IF(U238&lt;&gt;0,FN238/U238,0)</f>
        <v>0</v>
      </c>
      <c r="FP238" s="104">
        <f ca="1">_xll.DBRW($B$3,$R$37,$R$38,$R$40,$R$41,$R$42,$Q238,FP$2,FP$4,FP$3)</f>
        <v>0</v>
      </c>
      <c r="FQ238" s="105">
        <f ca="1">IF(V238&lt;&gt;0,FP238/V238,0)</f>
        <v>0</v>
      </c>
      <c r="FR238" s="86">
        <f ca="1">FN238-FP238</f>
        <v>0</v>
      </c>
      <c r="FS238" s="103">
        <f ca="1">(FO238-FQ238)*100</f>
        <v>0</v>
      </c>
      <c r="FT238" s="23"/>
      <c r="FV238" s="37"/>
      <c r="FW238" s="37"/>
      <c r="FX238" s="37"/>
      <c r="FY238" s="37"/>
      <c r="FZ238" s="37"/>
      <c r="GA238" s="37"/>
      <c r="GB238" s="37"/>
      <c r="GC238" s="37"/>
      <c r="GD238" s="37"/>
      <c r="GE238" s="37"/>
      <c r="GF238" s="37"/>
      <c r="GG238" s="37"/>
      <c r="GH238" s="37"/>
    </row>
    <row r="239" spans="1:190" ht="15" hidden="1" customHeight="1" x14ac:dyDescent="0.25">
      <c r="A239">
        <f ca="1">IF(ROW()=ROW($A$60),0,1)</f>
        <v>1</v>
      </c>
      <c r="D239" s="30"/>
      <c r="E239" s="30"/>
      <c r="F239" s="30" t="str">
        <f ca="1">IF(A239&lt;&gt;0,IF((AO239+BN239+CM239+DL239+EK239)&lt;&gt;0,ROUND((1-(AO239+BN239+CM239+DL239+EK239))-FO239,5),"VERIF. ELIGIBILITE PMM"),"CHECK "&amp;D224)</f>
        <v>VERIF. ELIGIBILITE PMM</v>
      </c>
      <c r="G239" s="30"/>
      <c r="H239" s="30"/>
      <c r="I239" s="30"/>
      <c r="J239" s="30" t="str">
        <f ca="1">IF(A239&lt;&gt;0,IF((AP239+BO239+CN239+DM239+EL239)&lt;&gt;0,ROUND((1-(AP239+BO239+CN239+DM239+EL239))-FQ239,5),"VERIF. ELIGIBILITE PMM"),"CHECK "&amp;D225)</f>
        <v>VERIF. ELIGIBILITE PMM</v>
      </c>
      <c r="K239" s="30">
        <f ca="1">IF(A239&lt;&gt;0,ROUND(W239+AR239+BQ239+CP239+DO239+EN239+FK239-FR239,5),"CHECK ")</f>
        <v>0</v>
      </c>
      <c r="L239" s="4"/>
      <c r="M239" s="9"/>
      <c r="N239" s="10"/>
      <c r="O239" s="9"/>
      <c r="P239" s="11"/>
      <c r="Q239" s="130" t="s">
        <v>182</v>
      </c>
      <c r="R239" s="130"/>
      <c r="S239" s="12"/>
      <c r="T239" s="13"/>
      <c r="U239" s="84">
        <f ca="1">_xll.DBRW($B$3,$R$37,$R$38,$R$40,$R$41,$R$42,$Q239,U$2,U$4,U$3)</f>
        <v>0</v>
      </c>
      <c r="V239" s="84">
        <f ca="1">_xll.DBRW($B$3,$R$37,$R$38,$R$40,$R$41,$R$42,$Q239,V$2,V$4,V$3)</f>
        <v>0</v>
      </c>
      <c r="W239" s="85">
        <f ca="1">U239-V239</f>
        <v>0</v>
      </c>
      <c r="X239" s="106">
        <f ca="1">IF(V239&lt;&gt;0,W239/V239,0)</f>
        <v>0</v>
      </c>
      <c r="Y239" s="15">
        <f ca="1">_xll.DBRW($B$3,$R$37,$R$38,$R$40,$R$41,$R$42,$Q239,Y$2,Y$4,Y$3)</f>
        <v>0</v>
      </c>
      <c r="Z239" s="15">
        <f ca="1">_xll.DBRW($B$3,$R$37,$R$38,$R$40,$R$41,$R$42,$Q239,Z$2,Z$4,Z$3)</f>
        <v>0</v>
      </c>
      <c r="AA239" s="15">
        <f ca="1">_xll.DBRW($B$3,$R$37,$R$38,$R$40,$R$41,$R$42,$Q239,AA$2,AA$4,AA$3)</f>
        <v>0</v>
      </c>
      <c r="AB239" s="15">
        <f ca="1">_xll.DBRW($B$3,$R$37,$R$38,$R$40,$R$41,$R$42,$Q239,AB$2,AB$4,AB$3)</f>
        <v>0</v>
      </c>
      <c r="AC239" s="15">
        <f ca="1">_xll.DBRW($B$3,$R$37,$R$38,$R$40,$R$41,$R$42,$Q239,AC$2,AC$4,AC$3)</f>
        <v>-409.30999999999995</v>
      </c>
      <c r="AD239" s="15">
        <f ca="1">_xll.DBRW($B$3,$R$37,$R$38,$R$40,$R$41,$R$42,$Q239,AD$2,AD$4,AD$3)</f>
        <v>0</v>
      </c>
      <c r="AE239" s="15">
        <f ca="1">_xll.DBRW($B$3,$R$37,$R$38,$R$40,$R$41,$R$42,$Q239,AE$2,AE$4,AE$3)</f>
        <v>0</v>
      </c>
      <c r="AF239" s="15">
        <f ca="1">_xll.DBRW($B$3,$R$37,$R$38,$R$40,$R$41,$R$42,$Q239,AF$2,AF$4,AF$3)</f>
        <v>0</v>
      </c>
      <c r="AG239" s="15">
        <f ca="1">_xll.DBRW($B$3,$R$37,$R$38,$R$40,$R$41,$R$42,$Q239,AG$2,AG$4,AG$3)</f>
        <v>0</v>
      </c>
      <c r="AH239" s="15">
        <f ca="1">_xll.DBRW($B$3,$R$37,$R$38,$R$40,$R$41,$R$42,$Q239,AH$2,AH$4,AH$3)</f>
        <v>0</v>
      </c>
      <c r="AI239" s="15">
        <f ca="1">Y239-AD239</f>
        <v>0</v>
      </c>
      <c r="AJ239" s="15">
        <f ca="1">Z239-AE239</f>
        <v>0</v>
      </c>
      <c r="AK239" s="15">
        <f ca="1">AA239-AF239</f>
        <v>0</v>
      </c>
      <c r="AL239" s="15">
        <f ca="1">AB239-AG239</f>
        <v>0</v>
      </c>
      <c r="AM239" s="15">
        <f ca="1">AC239-AH239</f>
        <v>-409.30999999999995</v>
      </c>
      <c r="AN239" s="20"/>
      <c r="AO239" s="16">
        <f ca="1">_xll.DBRW($B$3,$R$37,$R$38,$R$40,$R$41,$R$42,$Q239,AO$2,AO$4,AO$3)</f>
        <v>0</v>
      </c>
      <c r="AP239" s="16">
        <f ca="1">_xll.DBRW($B$3,$R$37,$R$38,$R$40,$R$41,$R$42,$Q239,AP$2,AP$4,AP$3)</f>
        <v>0</v>
      </c>
      <c r="AQ239" s="17">
        <f ca="1">-(AO239-AP239)*100</f>
        <v>0</v>
      </c>
      <c r="AR239" s="14">
        <f ca="1">$Y239-$AD239-BL239</f>
        <v>0</v>
      </c>
      <c r="AS239" s="18">
        <f ca="1">_xll.DBRW($B$3,$R$37,$R$38,$R$40,$R$41,$R$42,$Q239,AS$2,AS$4,AS$3)</f>
        <v>0</v>
      </c>
      <c r="AT239" s="19">
        <f ca="1">_xll.DBRW($B$3,$R$37,$R$38,$R$40,$R$41,$R$42,$Q239,AT$2,AT$4,AT$3)</f>
        <v>0</v>
      </c>
      <c r="AU239" s="18">
        <f ca="1">_xll.DBRW($B$3,$R$37,$R$38,$R$40,$R$41,$R$42,$Q239,AU$2,AU$4,AU$3)</f>
        <v>0</v>
      </c>
      <c r="AV239" s="15">
        <f ca="1">_xll.DBRW($B$3,$R$37,$R$38,$R$40,$R$41,$R$42,$Q239,AV$2,AV$4,AV$3)</f>
        <v>0</v>
      </c>
      <c r="AW239" s="15">
        <f ca="1">_xll.DBRW($B$3,$R$37,$R$38,$R$40,$R$41,$R$42,$Q239,AW$2,AW$4,AW$3)</f>
        <v>0</v>
      </c>
      <c r="AX239" s="18">
        <f ca="1">_xll.DBRW($B$3,$R$37,$R$38,$R$40,$R$41,$R$42,$Q239,AX$2,AX$4,AX$3)</f>
        <v>0</v>
      </c>
      <c r="AY239" s="19">
        <f ca="1">_xll.DBRW($B$3,$R$37,$R$38,$R$40,$R$41,$R$42,$Q239,AY$2,AY$4,AY$3)</f>
        <v>0</v>
      </c>
      <c r="AZ239" s="18">
        <f ca="1">_xll.DBRW($B$3,$R$37,$R$38,$R$40,$R$41,$R$42,$Q239,AZ$2,AZ$4,AZ$3)</f>
        <v>0</v>
      </c>
      <c r="BA239" s="15">
        <f ca="1">_xll.DBRW($B$3,$R$37,$R$38,$R$40,$R$41,$R$42,$Q239,BA$2,BA$4,BA$3)</f>
        <v>0</v>
      </c>
      <c r="BB239" s="15">
        <f ca="1">_xll.DBRW($B$3,$R$37,$R$38,$R$40,$R$41,$R$42,$Q239,BB$2,BB$4,BB$3)</f>
        <v>0</v>
      </c>
      <c r="BC239" s="18">
        <f ca="1">AS239-AX239</f>
        <v>0</v>
      </c>
      <c r="BD239" s="18">
        <f ca="1">AT239-AY239</f>
        <v>0</v>
      </c>
      <c r="BE239" s="18">
        <f ca="1">AU239-AZ239</f>
        <v>0</v>
      </c>
      <c r="BF239" s="15">
        <f ca="1">IF(AND(AV239&lt;&gt;0,BA239&lt;&gt;0),-1*BC239*AV239,0)</f>
        <v>0</v>
      </c>
      <c r="BG239" s="15">
        <f ca="1">IF(AND(AV239&lt;&gt;0,BA239&lt;&gt;0,AW239&lt;&gt;0,BB239&lt;&gt;0),BD239/AY239*$Y239,)</f>
        <v>0</v>
      </c>
      <c r="BH239" s="15">
        <f ca="1">IF(AND(AW239&lt;&gt;0,BB239&lt;&gt;0),BE239*AO239*AW239,)</f>
        <v>0</v>
      </c>
      <c r="BI239" s="15">
        <f ca="1">IF(AND(AV239&lt;&gt;0,BA239&lt;&gt;0,AW239&lt;&gt;0,BB239&lt;&gt;0),$AI239-BF239-BG239-BH239-BL239,)</f>
        <v>0</v>
      </c>
      <c r="BJ239" s="15">
        <f ca="1">IF(OR(AV239=0,BA239=0,AW239=0,BB239=0),$AI239-BF239-BG239-BH239-BL239,)</f>
        <v>0</v>
      </c>
      <c r="BK239" s="15">
        <f ca="1">SUM(BF239:BJ239)</f>
        <v>0</v>
      </c>
      <c r="BL239" s="15">
        <f ca="1">IF($V239&lt;&gt;0,IF($V239&gt;0,$W239/$V239,-$W239/$V239))*$AD239</f>
        <v>0</v>
      </c>
      <c r="BM239" s="15">
        <f ca="1">SUM(BK239:BL239)</f>
        <v>0</v>
      </c>
      <c r="BN239" s="16">
        <f ca="1">_xll.DBRW($B$3,$R$37,$R$38,$R$40,$R$41,$R$42,$Q239,BN$2,BN$4,BN$3)</f>
        <v>0</v>
      </c>
      <c r="BO239" s="16">
        <f ca="1">_xll.DBRW($B$3,$R$37,$R$38,$R$40,$R$41,$R$42,$Q239,BO$2,BO$4,BO$3)</f>
        <v>0</v>
      </c>
      <c r="BP239" s="17">
        <f ca="1">-(BN239-BO239)*100</f>
        <v>0</v>
      </c>
      <c r="BQ239" s="14">
        <f ca="1">$Z239-$AE239-CK239</f>
        <v>0</v>
      </c>
      <c r="BR239" s="15">
        <f ca="1">_xll.DBRW($B$3,$R$37,$R$38,$R$40,$R$41,$R$42,$Q239,BR$2,BR$4,BR$3)</f>
        <v>0</v>
      </c>
      <c r="BS239" s="15">
        <f ca="1">_xll.DBRW($B$3,$R$37,$R$38,$R$40,$R$41,$R$42,$Q239,BS$2,BS$4,BS$3)</f>
        <v>0</v>
      </c>
      <c r="BT239" s="15">
        <f ca="1">_xll.DBRW($B$3,$R$37,$R$38,$R$40,$R$41,$R$42,$Q239,BT$2,BT$4,BT$3)</f>
        <v>0</v>
      </c>
      <c r="BU239" s="15">
        <f ca="1">_xll.DBRW($B$3,$R$37,$R$38,$R$40,$R$41,$R$42,$Q239,BU$2,BU$4,BU$3)</f>
        <v>0</v>
      </c>
      <c r="BV239" s="15">
        <f ca="1">_xll.DBRW($B$3,$R$37,$R$38,$R$40,$R$41,$R$42,$Q239,BV$2,BV$4,BV$3)</f>
        <v>0</v>
      </c>
      <c r="BW239" s="15">
        <f ca="1">_xll.DBRW($B$3,$R$37,$R$38,$R$40,$R$41,$R$42,$Q239,BW$2,BW$4,BW$3)</f>
        <v>0</v>
      </c>
      <c r="BX239" s="15">
        <f ca="1">_xll.DBRW($B$3,$R$37,$R$38,$R$40,$R$41,$R$42,$Q239,BX$2,BX$4,BX$3)</f>
        <v>0</v>
      </c>
      <c r="BY239" s="15">
        <f ca="1">_xll.DBRW($B$3,$R$37,$R$38,$R$40,$R$41,$R$42,$Q239,BY$2,BY$4,BY$3)</f>
        <v>0</v>
      </c>
      <c r="BZ239" s="15">
        <f ca="1">_xll.DBRW($B$3,$R$37,$R$38,$R$40,$R$41,$R$42,$Q239,BZ$2,BZ$4,BZ$3)</f>
        <v>0</v>
      </c>
      <c r="CA239" s="15">
        <f ca="1">_xll.DBRW($B$3,$R$37,$R$38,$R$40,$R$41,$R$42,$Q239,CA$2,CA$4,CA$3)</f>
        <v>0</v>
      </c>
      <c r="CB239" s="15">
        <f ca="1">BR239-BW239</f>
        <v>0</v>
      </c>
      <c r="CC239" s="15">
        <f ca="1">BS239-BX239</f>
        <v>0</v>
      </c>
      <c r="CD239" s="15">
        <f ca="1">BT239-BY239</f>
        <v>0</v>
      </c>
      <c r="CE239" s="15">
        <f ca="1">IF(AND(BU239&lt;&gt;0,BZ239&lt;&gt;0),-1*CB239*BU239,0)</f>
        <v>0</v>
      </c>
      <c r="CF239" s="15">
        <f ca="1">IF(AND(BU239&lt;&gt;0,BZ239&lt;&gt;0,BV239&lt;&gt;0,CA239&lt;&gt;0),CC239/BX239*$Z239,)</f>
        <v>0</v>
      </c>
      <c r="CG239" s="15">
        <f ca="1">IF(AND(BV239&lt;&gt;0,CA239&lt;&gt;0),CD239*BN239*BV239,)</f>
        <v>0</v>
      </c>
      <c r="CH239" s="15">
        <f ca="1">IF(AND(BU239&lt;&gt;0,BZ239&lt;&gt;0,BV239&lt;&gt;0,CA239&lt;&gt;0),$AJ239-CE239-CF239-CG239-CK239,)</f>
        <v>0</v>
      </c>
      <c r="CI239" s="15">
        <f ca="1">IF(OR(BU239=0,BZ239=0,BV239=0,CA239=0),$AJ239-CE239-CF239-CG239-CK239,)</f>
        <v>0</v>
      </c>
      <c r="CJ239" s="15">
        <f ca="1">SUM(CE239:CI239)</f>
        <v>0</v>
      </c>
      <c r="CK239" s="15">
        <f ca="1">IF($V239&lt;&gt;0,IF($V239&gt;0,$W239/$V239,-$W239/$V239))*$AE239</f>
        <v>0</v>
      </c>
      <c r="CL239" s="15">
        <f ca="1">SUM(CJ239:CK239)</f>
        <v>0</v>
      </c>
      <c r="CM239" s="16">
        <f ca="1">_xll.DBRW($B$3,$R$37,$R$38,$R$40,$R$41,$R$42,$Q239,CM$2,CM$4,CM$3)</f>
        <v>0</v>
      </c>
      <c r="CN239" s="16">
        <f ca="1">_xll.DBRW($B$3,$R$37,$R$38,$R$40,$R$41,$R$42,$Q239,CN$2,CN$4,CN$3)</f>
        <v>0</v>
      </c>
      <c r="CO239" s="17">
        <f ca="1">-(CM239-CN239)*100</f>
        <v>0</v>
      </c>
      <c r="CP239" s="14">
        <f ca="1">$AA239-$AF239-DJ239</f>
        <v>0</v>
      </c>
      <c r="CQ239" s="15">
        <f ca="1">_xll.DBRW($B$3,$R$37,$R$38,$R$40,$R$41,$R$42,$Q239,CQ$2,CQ$4,CQ$3)</f>
        <v>0</v>
      </c>
      <c r="CR239" s="15">
        <f ca="1">_xll.DBRW($B$3,$R$37,$R$38,$R$40,$R$41,$R$42,$Q239,CR$2,CR$4,CR$3)</f>
        <v>0</v>
      </c>
      <c r="CS239" s="15">
        <f ca="1">_xll.DBRW($B$3,$R$37,$R$38,$R$40,$R$41,$R$42,$Q239,CS$2,CS$4,CS$3)</f>
        <v>0</v>
      </c>
      <c r="CT239" s="15">
        <f ca="1">_xll.DBRW($B$3,$R$37,$R$38,$R$40,$R$41,$R$42,$Q239,CT$2,CT$4,CT$3)</f>
        <v>0</v>
      </c>
      <c r="CU239" s="15">
        <f ca="1">_xll.DBRW($B$3,$R$37,$R$38,$R$40,$R$41,$R$42,$Q239,CU$2,CU$4,CU$3)</f>
        <v>0</v>
      </c>
      <c r="CV239" s="15">
        <f ca="1">_xll.DBRW($B$3,$R$37,$R$38,$R$40,$R$41,$R$42,$Q239,CV$2,CV$4,CV$3)</f>
        <v>0</v>
      </c>
      <c r="CW239" s="15">
        <f ca="1">_xll.DBRW($B$3,$R$37,$R$38,$R$40,$R$41,$R$42,$Q239,CW$2,CW$4,CW$3)</f>
        <v>0</v>
      </c>
      <c r="CX239" s="15">
        <f ca="1">_xll.DBRW($B$3,$R$37,$R$38,$R$40,$R$41,$R$42,$Q239,CX$2,CX$4,CX$3)</f>
        <v>0</v>
      </c>
      <c r="CY239" s="15">
        <f ca="1">_xll.DBRW($B$3,$R$37,$R$38,$R$40,$R$41,$R$42,$Q239,CY$2,CY$4,CY$3)</f>
        <v>0</v>
      </c>
      <c r="CZ239" s="15">
        <f ca="1">_xll.DBRW($B$3,$R$37,$R$38,$R$40,$R$41,$R$42,$Q239,CZ$2,CZ$4,CZ$3)</f>
        <v>0</v>
      </c>
      <c r="DA239" s="15">
        <f ca="1">CQ239-CV239</f>
        <v>0</v>
      </c>
      <c r="DB239" s="15">
        <f ca="1">CR239-CW239</f>
        <v>0</v>
      </c>
      <c r="DC239" s="15">
        <f ca="1">CS239-CX239</f>
        <v>0</v>
      </c>
      <c r="DD239" s="15">
        <f ca="1">IF(AND(CT239&lt;&gt;0,CY239&lt;&gt;0),-1*DA239*CT239,0)</f>
        <v>0</v>
      </c>
      <c r="DE239" s="15">
        <f ca="1">IF(AND(CT239&lt;&gt;0,CY239&lt;&gt;0,CU239&lt;&gt;0,CZ239&lt;&gt;0),DB239/CW239*$AA239,)</f>
        <v>0</v>
      </c>
      <c r="DF239" s="15">
        <f ca="1">IF(AND(CU239&lt;&gt;0,CZ239&lt;&gt;0),DC239*CM239*CU239,)</f>
        <v>0</v>
      </c>
      <c r="DG239" s="15">
        <f ca="1">IF(AND(CT239&lt;&gt;0,CY239&lt;&gt;0,CU239&lt;&gt;0,CZ239&lt;&gt;0),$AK239-DD239-DE239-DF239-DJ239,)</f>
        <v>0</v>
      </c>
      <c r="DH239" s="15">
        <f ca="1">IF(OR(CT239=0,CY239=0,CU239=0,CZ239=0),$AK239-DD239-DE239-DF239-DJ239,)</f>
        <v>0</v>
      </c>
      <c r="DI239" s="15">
        <f ca="1">SUM(DD239:DH239)</f>
        <v>0</v>
      </c>
      <c r="DJ239" s="15">
        <f ca="1">IF($V239&lt;&gt;0,IF($V239&gt;0,$W239/$V239,-$W239/$V239))*$AF239</f>
        <v>0</v>
      </c>
      <c r="DK239" s="15">
        <f ca="1">SUM(DI239:DJ239)</f>
        <v>0</v>
      </c>
      <c r="DL239" s="16">
        <f ca="1">_xll.DBRW($B$3,$R$37,$R$38,$R$40,$R$41,$R$42,$Q239,DL$2,DL$4,DL$3)</f>
        <v>0</v>
      </c>
      <c r="DM239" s="16">
        <f ca="1">_xll.DBRW($B$3,$R$37,$R$38,$R$40,$R$41,$R$42,$Q239,DM$2,DM$4,DM$3)</f>
        <v>0</v>
      </c>
      <c r="DN239" s="17">
        <f ca="1">-(DL239-DM239)*100</f>
        <v>0</v>
      </c>
      <c r="DO239" s="14">
        <f ca="1">$AB239-$AG239-EI239</f>
        <v>0</v>
      </c>
      <c r="DP239" s="15">
        <f ca="1">_xll.DBRW($B$3,$R$37,$R$38,$R$40,$R$41,$R$42,$Q239,DP$2,DP$4,DP$3)</f>
        <v>0</v>
      </c>
      <c r="DQ239" s="15">
        <f ca="1">_xll.DBRW($B$3,$R$37,$R$38,$R$40,$R$41,$R$42,$Q239,DQ$2,DQ$4,DQ$3)</f>
        <v>0</v>
      </c>
      <c r="DR239" s="15">
        <f ca="1">_xll.DBRW($B$3,$R$37,$R$38,$R$40,$R$41,$R$42,$Q239,DR$2,DR$4,DR$3)</f>
        <v>0</v>
      </c>
      <c r="DS239" s="15">
        <f ca="1">_xll.DBRW($B$3,$R$37,$R$38,$R$40,$R$41,$R$42,$Q239,DS$2,DS$4,DS$3)</f>
        <v>0</v>
      </c>
      <c r="DT239" s="15">
        <f ca="1">_xll.DBRW($B$3,$R$37,$R$38,$R$40,$R$41,$R$42,$Q239,DT$2,DT$4,DT$3)</f>
        <v>0</v>
      </c>
      <c r="DU239" s="15">
        <f ca="1">_xll.DBRW($B$3,$R$37,$R$38,$R$40,$R$41,$R$42,$Q239,DU$2,DU$4,DU$3)</f>
        <v>0</v>
      </c>
      <c r="DV239" s="15">
        <f ca="1">_xll.DBRW($B$3,$R$37,$R$38,$R$40,$R$41,$R$42,$Q239,DV$2,DV$4,DV$3)</f>
        <v>0</v>
      </c>
      <c r="DW239" s="15">
        <f ca="1">_xll.DBRW($B$3,$R$37,$R$38,$R$40,$R$41,$R$42,$Q239,DW$2,DW$4,DW$3)</f>
        <v>0</v>
      </c>
      <c r="DX239" s="15">
        <f ca="1">_xll.DBRW($B$3,$R$37,$R$38,$R$40,$R$41,$R$42,$Q239,DX$2,DX$4,DX$3)</f>
        <v>0</v>
      </c>
      <c r="DY239" s="15">
        <f ca="1">_xll.DBRW($B$3,$R$37,$R$38,$R$40,$R$41,$R$42,$Q239,DY$2,DY$4,DY$3)</f>
        <v>0</v>
      </c>
      <c r="DZ239" s="15">
        <f ca="1">DP239-DU239</f>
        <v>0</v>
      </c>
      <c r="EA239" s="15">
        <f ca="1">DQ239-DV239</f>
        <v>0</v>
      </c>
      <c r="EB239" s="15">
        <f ca="1">DR239-DW239</f>
        <v>0</v>
      </c>
      <c r="EC239" s="15">
        <f ca="1">IF(AND(DS239&lt;&gt;0,DX239&lt;&gt;0),-1*DZ239*DS239,0)</f>
        <v>0</v>
      </c>
      <c r="ED239" s="15">
        <f ca="1">IF(AND(DS239&lt;&gt;0,DX239&lt;&gt;0,DT239&lt;&gt;0,DY239&lt;&gt;0),EA239/DV239*$AB239,)</f>
        <v>0</v>
      </c>
      <c r="EE239" s="15">
        <f ca="1">IF(AND(DT239&lt;&gt;0,DY239&lt;&gt;0),EB239*DL239*DT239,)</f>
        <v>0</v>
      </c>
      <c r="EF239" s="15">
        <f ca="1">IF(AND(DS239&lt;&gt;0,DX239&lt;&gt;0,DT239&lt;&gt;0,DY239&lt;&gt;0),$AL239-EC239-ED239-EE239-EI239,)</f>
        <v>0</v>
      </c>
      <c r="EG239" s="15">
        <f ca="1">IF(OR(DS239=0,DX239=0,DT239=0,DY239=0),$AL239-EC239-ED239-EE239-EI239,)</f>
        <v>0</v>
      </c>
      <c r="EH239" s="15">
        <f ca="1">SUM(EC239:EG239)</f>
        <v>0</v>
      </c>
      <c r="EI239" s="15">
        <f ca="1">IF($V239&lt;&gt;0,IF($V239&gt;0,$W239/$V239,-$W239/$V239))*$AG239</f>
        <v>0</v>
      </c>
      <c r="EJ239" s="15">
        <f ca="1">SUM(EH239:EI239)</f>
        <v>0</v>
      </c>
      <c r="EK239" s="16">
        <f ca="1">_xll.DBRW($B$3,$R$37,$R$38,$R$40,$R$41,$R$42,$Q239,EK$2,EK$4,EK$3)</f>
        <v>0</v>
      </c>
      <c r="EL239" s="16">
        <f ca="1">_xll.DBRW($B$3,$R$37,$R$38,$R$40,$R$41,$R$42,$Q239,EL$2,EL$4,EL$3)</f>
        <v>0</v>
      </c>
      <c r="EM239" s="17">
        <f ca="1">-(EK239-EL239)*100</f>
        <v>0</v>
      </c>
      <c r="EN239" s="14">
        <f ca="1">$AC239-$AH239-FH239</f>
        <v>-409.30999999999995</v>
      </c>
      <c r="EO239" s="15">
        <f ca="1">_xll.DBRW($B$3,$R$37,$R$38,$R$40,$R$41,$R$42,$Q239,EO$2,EO$4,EO$3)</f>
        <v>0</v>
      </c>
      <c r="EP239" s="15">
        <f ca="1">_xll.DBRW($B$3,$R$37,$R$38,$R$40,$R$41,$R$42,$Q239,EP$2,EP$4,EP$3)</f>
        <v>0</v>
      </c>
      <c r="EQ239" s="15">
        <f ca="1">_xll.DBRW($B$3,$R$37,$R$38,$R$40,$R$41,$R$42,$Q239,EQ$2,EQ$4,EQ$3)</f>
        <v>0</v>
      </c>
      <c r="ER239" s="15">
        <f ca="1">_xll.DBRW($B$3,$R$37,$R$38,$R$40,$R$41,$R$42,$Q239,ER$2,ER$4,ER$3)</f>
        <v>0</v>
      </c>
      <c r="ES239" s="15">
        <f ca="1">_xll.DBRW($B$3,$R$37,$R$38,$R$40,$R$41,$R$42,$Q239,ES$2,ES$4,ES$3)</f>
        <v>0</v>
      </c>
      <c r="ET239" s="15">
        <f ca="1">_xll.DBRW($B$3,$R$37,$R$38,$R$40,$R$41,$R$42,$Q239,ET$2,ET$4,ET$3)</f>
        <v>0</v>
      </c>
      <c r="EU239" s="15">
        <f ca="1">_xll.DBRW($B$3,$R$37,$R$38,$R$40,$R$41,$R$42,$Q239,EU$2,EU$4,EU$3)</f>
        <v>0</v>
      </c>
      <c r="EV239" s="15">
        <f ca="1">_xll.DBRW($B$3,$R$37,$R$38,$R$40,$R$41,$R$42,$Q239,EV$2,EV$4,EV$3)</f>
        <v>0</v>
      </c>
      <c r="EW239" s="15">
        <f ca="1">_xll.DBRW($B$3,$R$37,$R$38,$R$40,$R$41,$R$42,$Q239,EW$2,EW$4,EW$3)</f>
        <v>0</v>
      </c>
      <c r="EX239" s="15">
        <f ca="1">_xll.DBRW($B$3,$R$37,$R$38,$R$40,$R$41,$R$42,$Q239,EX$2,EX$4,EX$3)</f>
        <v>0</v>
      </c>
      <c r="EY239" s="15">
        <f ca="1">EO239-ET239</f>
        <v>0</v>
      </c>
      <c r="EZ239" s="15">
        <f ca="1">EP239-EU239</f>
        <v>0</v>
      </c>
      <c r="FA239" s="15">
        <f ca="1">EQ239-EV239</f>
        <v>0</v>
      </c>
      <c r="FB239" s="15">
        <f ca="1">IF(AND(ER239&lt;&gt;0,EW239&lt;&gt;0),-1*EY239*ER239,0)</f>
        <v>0</v>
      </c>
      <c r="FC239" s="15">
        <f ca="1">IF(AND(ER239&lt;&gt;0,EW239&lt;&gt;0,ES239&lt;&gt;0,EX239&lt;&gt;0),EZ239/EU239*$AC239,)</f>
        <v>0</v>
      </c>
      <c r="FD239" s="15">
        <f ca="1">IF(AND(ES239&lt;&gt;0,EX239&lt;&gt;0),FA239*EK239*ES239,)</f>
        <v>0</v>
      </c>
      <c r="FE239" s="15">
        <f ca="1">IF(AND(ER239&lt;&gt;0,EW239&lt;&gt;0,ES239&lt;&gt;0,EX239&lt;&gt;0),$AM239-FB239-FC239-FD239-FH239,)</f>
        <v>0</v>
      </c>
      <c r="FF239" s="15">
        <f ca="1">IF(OR(ER239=0,EW239=0,ES239=0,EX239=0),$AM239-FB239-FC239-FD239-FH239,)</f>
        <v>-409.30999999999995</v>
      </c>
      <c r="FG239" s="15">
        <f ca="1">SUM(FB239:FF239)</f>
        <v>-409.30999999999995</v>
      </c>
      <c r="FH239" s="15">
        <f ca="1">IF($V239&lt;&gt;0,IF($V239&gt;0,$W239/$V239,-$W239/$V239))*$AH239</f>
        <v>0</v>
      </c>
      <c r="FI239" s="15">
        <f ca="1">SUM(FG239:FH239)</f>
        <v>-409.30999999999995</v>
      </c>
      <c r="FJ239" s="20"/>
      <c r="FK239" s="85">
        <f ca="1">BL239+CK239+DJ239+EI239+FH239</f>
        <v>0</v>
      </c>
      <c r="FL239" s="21"/>
      <c r="FM239" s="22"/>
      <c r="FN239" s="104">
        <f ca="1">_xll.DBRW($B$3,$R$37,$R$38,$R$40,$R$41,$R$42,$Q239,FN$2,FN$4,FN$3)</f>
        <v>-409.31</v>
      </c>
      <c r="FO239" s="105">
        <f ca="1">IF(U239&lt;&gt;0,FN239/U239,0)</f>
        <v>0</v>
      </c>
      <c r="FP239" s="104">
        <f ca="1">_xll.DBRW($B$3,$R$37,$R$38,$R$40,$R$41,$R$42,$Q239,FP$2,FP$4,FP$3)</f>
        <v>0</v>
      </c>
      <c r="FQ239" s="105">
        <f ca="1">IF(V239&lt;&gt;0,FP239/V239,0)</f>
        <v>0</v>
      </c>
      <c r="FR239" s="86">
        <f ca="1">FN239-FP239</f>
        <v>-409.31</v>
      </c>
      <c r="FS239" s="103">
        <f ca="1">(FO239-FQ239)*100</f>
        <v>0</v>
      </c>
      <c r="FT239" s="23"/>
      <c r="FV239" s="37"/>
      <c r="FW239" s="37"/>
      <c r="FX239" s="37"/>
      <c r="FY239" s="37"/>
      <c r="FZ239" s="37"/>
      <c r="GA239" s="37"/>
      <c r="GB239" s="37"/>
      <c r="GC239" s="37"/>
      <c r="GD239" s="37"/>
      <c r="GE239" s="37"/>
      <c r="GF239" s="37"/>
      <c r="GG239" s="37"/>
      <c r="GH239" s="37"/>
    </row>
    <row r="240" spans="1:190" ht="15" hidden="1" customHeight="1" x14ac:dyDescent="0.25">
      <c r="A240">
        <f ca="1">IF(ROW()=ROW($A$60),0,1)</f>
        <v>1</v>
      </c>
      <c r="D240" s="30"/>
      <c r="E240" s="30"/>
      <c r="F240" s="30" t="str">
        <f ca="1">IF(A240&lt;&gt;0,IF((AO240+BN240+CM240+DL240+EK240)&lt;&gt;0,ROUND((1-(AO240+BN240+CM240+DL240+EK240))-FO240,5),"VERIF. ELIGIBILITE PMM"),"CHECK "&amp;D225)</f>
        <v>VERIF. ELIGIBILITE PMM</v>
      </c>
      <c r="G240" s="30"/>
      <c r="H240" s="30"/>
      <c r="I240" s="30"/>
      <c r="J240" s="30" t="str">
        <f ca="1">IF(A240&lt;&gt;0,IF((AP240+BO240+CN240+DM240+EL240)&lt;&gt;0,ROUND((1-(AP240+BO240+CN240+DM240+EL240))-FQ240,5),"VERIF. ELIGIBILITE PMM"),"CHECK "&amp;D226)</f>
        <v>VERIF. ELIGIBILITE PMM</v>
      </c>
      <c r="K240" s="30">
        <f ca="1">IF(A240&lt;&gt;0,ROUND(W240+AR240+BQ240+CP240+DO240+EN240+FK240-FR240,5),"CHECK ")</f>
        <v>0</v>
      </c>
      <c r="L240" s="4"/>
      <c r="M240" s="9"/>
      <c r="N240" s="10"/>
      <c r="O240" s="9"/>
      <c r="P240" s="11"/>
      <c r="Q240" s="130" t="s">
        <v>159</v>
      </c>
      <c r="R240" s="130"/>
      <c r="S240" s="12"/>
      <c r="T240" s="13"/>
      <c r="U240" s="84">
        <f ca="1">_xll.DBRW($B$3,$R$37,$R$38,$R$40,$R$41,$R$42,$Q240,U$2,U$4,U$3)</f>
        <v>0</v>
      </c>
      <c r="V240" s="84">
        <f ca="1">_xll.DBRW($B$3,$R$37,$R$38,$R$40,$R$41,$R$42,$Q240,V$2,V$4,V$3)</f>
        <v>0</v>
      </c>
      <c r="W240" s="85">
        <f ca="1">U240-V240</f>
        <v>0</v>
      </c>
      <c r="X240" s="106">
        <f ca="1">IF(V240&lt;&gt;0,W240/V240,0)</f>
        <v>0</v>
      </c>
      <c r="Y240" s="15">
        <f ca="1">_xll.DBRW($B$3,$R$37,$R$38,$R$40,$R$41,$R$42,$Q240,Y$2,Y$4,Y$3)</f>
        <v>36</v>
      </c>
      <c r="Z240" s="15">
        <f ca="1">_xll.DBRW($B$3,$R$37,$R$38,$R$40,$R$41,$R$42,$Q240,Z$2,Z$4,Z$3)</f>
        <v>0</v>
      </c>
      <c r="AA240" s="15">
        <f ca="1">_xll.DBRW($B$3,$R$37,$R$38,$R$40,$R$41,$R$42,$Q240,AA$2,AA$4,AA$3)</f>
        <v>1211</v>
      </c>
      <c r="AB240" s="15">
        <f ca="1">_xll.DBRW($B$3,$R$37,$R$38,$R$40,$R$41,$R$42,$Q240,AB$2,AB$4,AB$3)</f>
        <v>0</v>
      </c>
      <c r="AC240" s="15">
        <f ca="1">_xll.DBRW($B$3,$R$37,$R$38,$R$40,$R$41,$R$42,$Q240,AC$2,AC$4,AC$3)</f>
        <v>2867.7999999999997</v>
      </c>
      <c r="AD240" s="15">
        <f ca="1">_xll.DBRW($B$3,$R$37,$R$38,$R$40,$R$41,$R$42,$Q240,AD$2,AD$4,AD$3)</f>
        <v>0</v>
      </c>
      <c r="AE240" s="15">
        <f ca="1">_xll.DBRW($B$3,$R$37,$R$38,$R$40,$R$41,$R$42,$Q240,AE$2,AE$4,AE$3)</f>
        <v>0</v>
      </c>
      <c r="AF240" s="15">
        <f ca="1">_xll.DBRW($B$3,$R$37,$R$38,$R$40,$R$41,$R$42,$Q240,AF$2,AF$4,AF$3)</f>
        <v>0</v>
      </c>
      <c r="AG240" s="15">
        <f ca="1">_xll.DBRW($B$3,$R$37,$R$38,$R$40,$R$41,$R$42,$Q240,AG$2,AG$4,AG$3)</f>
        <v>0</v>
      </c>
      <c r="AH240" s="15">
        <f ca="1">_xll.DBRW($B$3,$R$37,$R$38,$R$40,$R$41,$R$42,$Q240,AH$2,AH$4,AH$3)</f>
        <v>0</v>
      </c>
      <c r="AI240" s="15">
        <f ca="1">Y240-AD240</f>
        <v>36</v>
      </c>
      <c r="AJ240" s="15">
        <f ca="1">Z240-AE240</f>
        <v>0</v>
      </c>
      <c r="AK240" s="15">
        <f ca="1">AA240-AF240</f>
        <v>1211</v>
      </c>
      <c r="AL240" s="15">
        <f ca="1">AB240-AG240</f>
        <v>0</v>
      </c>
      <c r="AM240" s="15">
        <f ca="1">AC240-AH240</f>
        <v>2867.7999999999997</v>
      </c>
      <c r="AN240" s="20"/>
      <c r="AO240" s="16">
        <f ca="1">_xll.DBRW($B$3,$R$37,$R$38,$R$40,$R$41,$R$42,$Q240,AO$2,AO$4,AO$3)</f>
        <v>0</v>
      </c>
      <c r="AP240" s="16">
        <f ca="1">_xll.DBRW($B$3,$R$37,$R$38,$R$40,$R$41,$R$42,$Q240,AP$2,AP$4,AP$3)</f>
        <v>0</v>
      </c>
      <c r="AQ240" s="17">
        <f ca="1">-(AO240-AP240)*100</f>
        <v>0</v>
      </c>
      <c r="AR240" s="14">
        <f ca="1">$Y240-$AD240-BL240</f>
        <v>36</v>
      </c>
      <c r="AS240" s="18">
        <f ca="1">_xll.DBRW($B$3,$R$37,$R$38,$R$40,$R$41,$R$42,$Q240,AS$2,AS$4,AS$3)</f>
        <v>0</v>
      </c>
      <c r="AT240" s="19">
        <f ca="1">_xll.DBRW($B$3,$R$37,$R$38,$R$40,$R$41,$R$42,$Q240,AT$2,AT$4,AT$3)</f>
        <v>0</v>
      </c>
      <c r="AU240" s="18">
        <f ca="1">_xll.DBRW($B$3,$R$37,$R$38,$R$40,$R$41,$R$42,$Q240,AU$2,AU$4,AU$3)</f>
        <v>0</v>
      </c>
      <c r="AV240" s="15">
        <f ca="1">_xll.DBRW($B$3,$R$37,$R$38,$R$40,$R$41,$R$42,$Q240,AV$2,AV$4,AV$3)</f>
        <v>0</v>
      </c>
      <c r="AW240" s="15">
        <f ca="1">_xll.DBRW($B$3,$R$37,$R$38,$R$40,$R$41,$R$42,$Q240,AW$2,AW$4,AW$3)</f>
        <v>0</v>
      </c>
      <c r="AX240" s="18">
        <f ca="1">_xll.DBRW($B$3,$R$37,$R$38,$R$40,$R$41,$R$42,$Q240,AX$2,AX$4,AX$3)</f>
        <v>0</v>
      </c>
      <c r="AY240" s="19">
        <f ca="1">_xll.DBRW($B$3,$R$37,$R$38,$R$40,$R$41,$R$42,$Q240,AY$2,AY$4,AY$3)</f>
        <v>0</v>
      </c>
      <c r="AZ240" s="18">
        <f ca="1">_xll.DBRW($B$3,$R$37,$R$38,$R$40,$R$41,$R$42,$Q240,AZ$2,AZ$4,AZ$3)</f>
        <v>0</v>
      </c>
      <c r="BA240" s="15">
        <f ca="1">_xll.DBRW($B$3,$R$37,$R$38,$R$40,$R$41,$R$42,$Q240,BA$2,BA$4,BA$3)</f>
        <v>0</v>
      </c>
      <c r="BB240" s="15">
        <f ca="1">_xll.DBRW($B$3,$R$37,$R$38,$R$40,$R$41,$R$42,$Q240,BB$2,BB$4,BB$3)</f>
        <v>0</v>
      </c>
      <c r="BC240" s="18">
        <f ca="1">AS240-AX240</f>
        <v>0</v>
      </c>
      <c r="BD240" s="18">
        <f ca="1">AT240-AY240</f>
        <v>0</v>
      </c>
      <c r="BE240" s="18">
        <f ca="1">AU240-AZ240</f>
        <v>0</v>
      </c>
      <c r="BF240" s="15">
        <f ca="1">IF(AND(AV240&lt;&gt;0,BA240&lt;&gt;0),-1*BC240*AV240,0)</f>
        <v>0</v>
      </c>
      <c r="BG240" s="15">
        <f ca="1">IF(AND(AV240&lt;&gt;0,BA240&lt;&gt;0,AW240&lt;&gt;0,BB240&lt;&gt;0),BD240/AY240*$Y240,)</f>
        <v>0</v>
      </c>
      <c r="BH240" s="15">
        <f ca="1">IF(AND(AW240&lt;&gt;0,BB240&lt;&gt;0),BE240*AO240*AW240,)</f>
        <v>0</v>
      </c>
      <c r="BI240" s="15">
        <f ca="1">IF(AND(AV240&lt;&gt;0,BA240&lt;&gt;0,AW240&lt;&gt;0,BB240&lt;&gt;0),$AI240-BF240-BG240-BH240-BL240,)</f>
        <v>0</v>
      </c>
      <c r="BJ240" s="15">
        <f ca="1">IF(OR(AV240=0,BA240=0,AW240=0,BB240=0),$AI240-BF240-BG240-BH240-BL240,)</f>
        <v>36</v>
      </c>
      <c r="BK240" s="15">
        <f ca="1">SUM(BF240:BJ240)</f>
        <v>36</v>
      </c>
      <c r="BL240" s="15">
        <f ca="1">IF($V240&lt;&gt;0,IF($V240&gt;0,$W240/$V240,-$W240/$V240))*$AD240</f>
        <v>0</v>
      </c>
      <c r="BM240" s="15">
        <f ca="1">SUM(BK240:BL240)</f>
        <v>36</v>
      </c>
      <c r="BN240" s="16">
        <f ca="1">_xll.DBRW($B$3,$R$37,$R$38,$R$40,$R$41,$R$42,$Q240,BN$2,BN$4,BN$3)</f>
        <v>0</v>
      </c>
      <c r="BO240" s="16">
        <f ca="1">_xll.DBRW($B$3,$R$37,$R$38,$R$40,$R$41,$R$42,$Q240,BO$2,BO$4,BO$3)</f>
        <v>0</v>
      </c>
      <c r="BP240" s="17">
        <f ca="1">-(BN240-BO240)*100</f>
        <v>0</v>
      </c>
      <c r="BQ240" s="14">
        <f ca="1">$Z240-$AE240-CK240</f>
        <v>0</v>
      </c>
      <c r="BR240" s="15">
        <f ca="1">_xll.DBRW($B$3,$R$37,$R$38,$R$40,$R$41,$R$42,$Q240,BR$2,BR$4,BR$3)</f>
        <v>0</v>
      </c>
      <c r="BS240" s="15">
        <f ca="1">_xll.DBRW($B$3,$R$37,$R$38,$R$40,$R$41,$R$42,$Q240,BS$2,BS$4,BS$3)</f>
        <v>0</v>
      </c>
      <c r="BT240" s="15">
        <f ca="1">_xll.DBRW($B$3,$R$37,$R$38,$R$40,$R$41,$R$42,$Q240,BT$2,BT$4,BT$3)</f>
        <v>0</v>
      </c>
      <c r="BU240" s="15">
        <f ca="1">_xll.DBRW($B$3,$R$37,$R$38,$R$40,$R$41,$R$42,$Q240,BU$2,BU$4,BU$3)</f>
        <v>0</v>
      </c>
      <c r="BV240" s="15">
        <f ca="1">_xll.DBRW($B$3,$R$37,$R$38,$R$40,$R$41,$R$42,$Q240,BV$2,BV$4,BV$3)</f>
        <v>0</v>
      </c>
      <c r="BW240" s="15">
        <f ca="1">_xll.DBRW($B$3,$R$37,$R$38,$R$40,$R$41,$R$42,$Q240,BW$2,BW$4,BW$3)</f>
        <v>0</v>
      </c>
      <c r="BX240" s="15">
        <f ca="1">_xll.DBRW($B$3,$R$37,$R$38,$R$40,$R$41,$R$42,$Q240,BX$2,BX$4,BX$3)</f>
        <v>0</v>
      </c>
      <c r="BY240" s="15">
        <f ca="1">_xll.DBRW($B$3,$R$37,$R$38,$R$40,$R$41,$R$42,$Q240,BY$2,BY$4,BY$3)</f>
        <v>0</v>
      </c>
      <c r="BZ240" s="15">
        <f ca="1">_xll.DBRW($B$3,$R$37,$R$38,$R$40,$R$41,$R$42,$Q240,BZ$2,BZ$4,BZ$3)</f>
        <v>0</v>
      </c>
      <c r="CA240" s="15">
        <f ca="1">_xll.DBRW($B$3,$R$37,$R$38,$R$40,$R$41,$R$42,$Q240,CA$2,CA$4,CA$3)</f>
        <v>0</v>
      </c>
      <c r="CB240" s="15">
        <f ca="1">BR240-BW240</f>
        <v>0</v>
      </c>
      <c r="CC240" s="15">
        <f ca="1">BS240-BX240</f>
        <v>0</v>
      </c>
      <c r="CD240" s="15">
        <f ca="1">BT240-BY240</f>
        <v>0</v>
      </c>
      <c r="CE240" s="15">
        <f ca="1">IF(AND(BU240&lt;&gt;0,BZ240&lt;&gt;0),-1*CB240*BU240,0)</f>
        <v>0</v>
      </c>
      <c r="CF240" s="15">
        <f ca="1">IF(AND(BU240&lt;&gt;0,BZ240&lt;&gt;0,BV240&lt;&gt;0,CA240&lt;&gt;0),CC240/BX240*$Z240,)</f>
        <v>0</v>
      </c>
      <c r="CG240" s="15">
        <f ca="1">IF(AND(BV240&lt;&gt;0,CA240&lt;&gt;0),CD240*BN240*BV240,)</f>
        <v>0</v>
      </c>
      <c r="CH240" s="15">
        <f ca="1">IF(AND(BU240&lt;&gt;0,BZ240&lt;&gt;0,BV240&lt;&gt;0,CA240&lt;&gt;0),$AJ240-CE240-CF240-CG240-CK240,)</f>
        <v>0</v>
      </c>
      <c r="CI240" s="15">
        <f ca="1">IF(OR(BU240=0,BZ240=0,BV240=0,CA240=0),$AJ240-CE240-CF240-CG240-CK240,)</f>
        <v>0</v>
      </c>
      <c r="CJ240" s="15">
        <f ca="1">SUM(CE240:CI240)</f>
        <v>0</v>
      </c>
      <c r="CK240" s="15">
        <f ca="1">IF($V240&lt;&gt;0,IF($V240&gt;0,$W240/$V240,-$W240/$V240))*$AE240</f>
        <v>0</v>
      </c>
      <c r="CL240" s="15">
        <f ca="1">SUM(CJ240:CK240)</f>
        <v>0</v>
      </c>
      <c r="CM240" s="16">
        <f ca="1">_xll.DBRW($B$3,$R$37,$R$38,$R$40,$R$41,$R$42,$Q240,CM$2,CM$4,CM$3)</f>
        <v>0</v>
      </c>
      <c r="CN240" s="16">
        <f ca="1">_xll.DBRW($B$3,$R$37,$R$38,$R$40,$R$41,$R$42,$Q240,CN$2,CN$4,CN$3)</f>
        <v>0</v>
      </c>
      <c r="CO240" s="17">
        <f ca="1">-(CM240-CN240)*100</f>
        <v>0</v>
      </c>
      <c r="CP240" s="14">
        <f ca="1">$AA240-$AF240-DJ240</f>
        <v>1211</v>
      </c>
      <c r="CQ240" s="15">
        <f ca="1">_xll.DBRW($B$3,$R$37,$R$38,$R$40,$R$41,$R$42,$Q240,CQ$2,CQ$4,CQ$3)</f>
        <v>0</v>
      </c>
      <c r="CR240" s="15">
        <f ca="1">_xll.DBRW($B$3,$R$37,$R$38,$R$40,$R$41,$R$42,$Q240,CR$2,CR$4,CR$3)</f>
        <v>0</v>
      </c>
      <c r="CS240" s="15">
        <f ca="1">_xll.DBRW($B$3,$R$37,$R$38,$R$40,$R$41,$R$42,$Q240,CS$2,CS$4,CS$3)</f>
        <v>0</v>
      </c>
      <c r="CT240" s="15">
        <f ca="1">_xll.DBRW($B$3,$R$37,$R$38,$R$40,$R$41,$R$42,$Q240,CT$2,CT$4,CT$3)</f>
        <v>0</v>
      </c>
      <c r="CU240" s="15">
        <f ca="1">_xll.DBRW($B$3,$R$37,$R$38,$R$40,$R$41,$R$42,$Q240,CU$2,CU$4,CU$3)</f>
        <v>0</v>
      </c>
      <c r="CV240" s="15">
        <f ca="1">_xll.DBRW($B$3,$R$37,$R$38,$R$40,$R$41,$R$42,$Q240,CV$2,CV$4,CV$3)</f>
        <v>0</v>
      </c>
      <c r="CW240" s="15">
        <f ca="1">_xll.DBRW($B$3,$R$37,$R$38,$R$40,$R$41,$R$42,$Q240,CW$2,CW$4,CW$3)</f>
        <v>0</v>
      </c>
      <c r="CX240" s="15">
        <f ca="1">_xll.DBRW($B$3,$R$37,$R$38,$R$40,$R$41,$R$42,$Q240,CX$2,CX$4,CX$3)</f>
        <v>0</v>
      </c>
      <c r="CY240" s="15">
        <f ca="1">_xll.DBRW($B$3,$R$37,$R$38,$R$40,$R$41,$R$42,$Q240,CY$2,CY$4,CY$3)</f>
        <v>0</v>
      </c>
      <c r="CZ240" s="15">
        <f ca="1">_xll.DBRW($B$3,$R$37,$R$38,$R$40,$R$41,$R$42,$Q240,CZ$2,CZ$4,CZ$3)</f>
        <v>0</v>
      </c>
      <c r="DA240" s="15">
        <f ca="1">CQ240-CV240</f>
        <v>0</v>
      </c>
      <c r="DB240" s="15">
        <f ca="1">CR240-CW240</f>
        <v>0</v>
      </c>
      <c r="DC240" s="15">
        <f ca="1">CS240-CX240</f>
        <v>0</v>
      </c>
      <c r="DD240" s="15">
        <f ca="1">IF(AND(CT240&lt;&gt;0,CY240&lt;&gt;0),-1*DA240*CT240,0)</f>
        <v>0</v>
      </c>
      <c r="DE240" s="15">
        <f ca="1">IF(AND(CT240&lt;&gt;0,CY240&lt;&gt;0,CU240&lt;&gt;0,CZ240&lt;&gt;0),DB240/CW240*$AA240,)</f>
        <v>0</v>
      </c>
      <c r="DF240" s="15">
        <f ca="1">IF(AND(CU240&lt;&gt;0,CZ240&lt;&gt;0),DC240*CM240*CU240,)</f>
        <v>0</v>
      </c>
      <c r="DG240" s="15">
        <f ca="1">IF(AND(CT240&lt;&gt;0,CY240&lt;&gt;0,CU240&lt;&gt;0,CZ240&lt;&gt;0),$AK240-DD240-DE240-DF240-DJ240,)</f>
        <v>0</v>
      </c>
      <c r="DH240" s="15">
        <f ca="1">IF(OR(CT240=0,CY240=0,CU240=0,CZ240=0),$AK240-DD240-DE240-DF240-DJ240,)</f>
        <v>1211</v>
      </c>
      <c r="DI240" s="15">
        <f ca="1">SUM(DD240:DH240)</f>
        <v>1211</v>
      </c>
      <c r="DJ240" s="15">
        <f ca="1">IF($V240&lt;&gt;0,IF($V240&gt;0,$W240/$V240,-$W240/$V240))*$AF240</f>
        <v>0</v>
      </c>
      <c r="DK240" s="15">
        <f ca="1">SUM(DI240:DJ240)</f>
        <v>1211</v>
      </c>
      <c r="DL240" s="16">
        <f ca="1">_xll.DBRW($B$3,$R$37,$R$38,$R$40,$R$41,$R$42,$Q240,DL$2,DL$4,DL$3)</f>
        <v>0</v>
      </c>
      <c r="DM240" s="16">
        <f ca="1">_xll.DBRW($B$3,$R$37,$R$38,$R$40,$R$41,$R$42,$Q240,DM$2,DM$4,DM$3)</f>
        <v>0</v>
      </c>
      <c r="DN240" s="17">
        <f ca="1">-(DL240-DM240)*100</f>
        <v>0</v>
      </c>
      <c r="DO240" s="14">
        <f ca="1">$AB240-$AG240-EI240</f>
        <v>0</v>
      </c>
      <c r="DP240" s="15">
        <f ca="1">_xll.DBRW($B$3,$R$37,$R$38,$R$40,$R$41,$R$42,$Q240,DP$2,DP$4,DP$3)</f>
        <v>0</v>
      </c>
      <c r="DQ240" s="15">
        <f ca="1">_xll.DBRW($B$3,$R$37,$R$38,$R$40,$R$41,$R$42,$Q240,DQ$2,DQ$4,DQ$3)</f>
        <v>0</v>
      </c>
      <c r="DR240" s="15">
        <f ca="1">_xll.DBRW($B$3,$R$37,$R$38,$R$40,$R$41,$R$42,$Q240,DR$2,DR$4,DR$3)</f>
        <v>0</v>
      </c>
      <c r="DS240" s="15">
        <f ca="1">_xll.DBRW($B$3,$R$37,$R$38,$R$40,$R$41,$R$42,$Q240,DS$2,DS$4,DS$3)</f>
        <v>0</v>
      </c>
      <c r="DT240" s="15">
        <f ca="1">_xll.DBRW($B$3,$R$37,$R$38,$R$40,$R$41,$R$42,$Q240,DT$2,DT$4,DT$3)</f>
        <v>0</v>
      </c>
      <c r="DU240" s="15">
        <f ca="1">_xll.DBRW($B$3,$R$37,$R$38,$R$40,$R$41,$R$42,$Q240,DU$2,DU$4,DU$3)</f>
        <v>0</v>
      </c>
      <c r="DV240" s="15">
        <f ca="1">_xll.DBRW($B$3,$R$37,$R$38,$R$40,$R$41,$R$42,$Q240,DV$2,DV$4,DV$3)</f>
        <v>0</v>
      </c>
      <c r="DW240" s="15">
        <f ca="1">_xll.DBRW($B$3,$R$37,$R$38,$R$40,$R$41,$R$42,$Q240,DW$2,DW$4,DW$3)</f>
        <v>0</v>
      </c>
      <c r="DX240" s="15">
        <f ca="1">_xll.DBRW($B$3,$R$37,$R$38,$R$40,$R$41,$R$42,$Q240,DX$2,DX$4,DX$3)</f>
        <v>0</v>
      </c>
      <c r="DY240" s="15">
        <f ca="1">_xll.DBRW($B$3,$R$37,$R$38,$R$40,$R$41,$R$42,$Q240,DY$2,DY$4,DY$3)</f>
        <v>0</v>
      </c>
      <c r="DZ240" s="15">
        <f ca="1">DP240-DU240</f>
        <v>0</v>
      </c>
      <c r="EA240" s="15">
        <f ca="1">DQ240-DV240</f>
        <v>0</v>
      </c>
      <c r="EB240" s="15">
        <f ca="1">DR240-DW240</f>
        <v>0</v>
      </c>
      <c r="EC240" s="15">
        <f ca="1">IF(AND(DS240&lt;&gt;0,DX240&lt;&gt;0),-1*DZ240*DS240,0)</f>
        <v>0</v>
      </c>
      <c r="ED240" s="15">
        <f ca="1">IF(AND(DS240&lt;&gt;0,DX240&lt;&gt;0,DT240&lt;&gt;0,DY240&lt;&gt;0),EA240/DV240*$AB240,)</f>
        <v>0</v>
      </c>
      <c r="EE240" s="15">
        <f ca="1">IF(AND(DT240&lt;&gt;0,DY240&lt;&gt;0),EB240*DL240*DT240,)</f>
        <v>0</v>
      </c>
      <c r="EF240" s="15">
        <f ca="1">IF(AND(DS240&lt;&gt;0,DX240&lt;&gt;0,DT240&lt;&gt;0,DY240&lt;&gt;0),$AL240-EC240-ED240-EE240-EI240,)</f>
        <v>0</v>
      </c>
      <c r="EG240" s="15">
        <f ca="1">IF(OR(DS240=0,DX240=0,DT240=0,DY240=0),$AL240-EC240-ED240-EE240-EI240,)</f>
        <v>0</v>
      </c>
      <c r="EH240" s="15">
        <f ca="1">SUM(EC240:EG240)</f>
        <v>0</v>
      </c>
      <c r="EI240" s="15">
        <f ca="1">IF($V240&lt;&gt;0,IF($V240&gt;0,$W240/$V240,-$W240/$V240))*$AG240</f>
        <v>0</v>
      </c>
      <c r="EJ240" s="15">
        <f ca="1">SUM(EH240:EI240)</f>
        <v>0</v>
      </c>
      <c r="EK240" s="16">
        <f ca="1">_xll.DBRW($B$3,$R$37,$R$38,$R$40,$R$41,$R$42,$Q240,EK$2,EK$4,EK$3)</f>
        <v>0</v>
      </c>
      <c r="EL240" s="16">
        <f ca="1">_xll.DBRW($B$3,$R$37,$R$38,$R$40,$R$41,$R$42,$Q240,EL$2,EL$4,EL$3)</f>
        <v>0</v>
      </c>
      <c r="EM240" s="17">
        <f ca="1">-(EK240-EL240)*100</f>
        <v>0</v>
      </c>
      <c r="EN240" s="14">
        <f ca="1">$AC240-$AH240-FH240</f>
        <v>2867.7999999999997</v>
      </c>
      <c r="EO240" s="15">
        <f ca="1">_xll.DBRW($B$3,$R$37,$R$38,$R$40,$R$41,$R$42,$Q240,EO$2,EO$4,EO$3)</f>
        <v>0</v>
      </c>
      <c r="EP240" s="15">
        <f ca="1">_xll.DBRW($B$3,$R$37,$R$38,$R$40,$R$41,$R$42,$Q240,EP$2,EP$4,EP$3)</f>
        <v>0</v>
      </c>
      <c r="EQ240" s="15">
        <f ca="1">_xll.DBRW($B$3,$R$37,$R$38,$R$40,$R$41,$R$42,$Q240,EQ$2,EQ$4,EQ$3)</f>
        <v>0</v>
      </c>
      <c r="ER240" s="15">
        <f ca="1">_xll.DBRW($B$3,$R$37,$R$38,$R$40,$R$41,$R$42,$Q240,ER$2,ER$4,ER$3)</f>
        <v>0</v>
      </c>
      <c r="ES240" s="15">
        <f ca="1">_xll.DBRW($B$3,$R$37,$R$38,$R$40,$R$41,$R$42,$Q240,ES$2,ES$4,ES$3)</f>
        <v>0</v>
      </c>
      <c r="ET240" s="15">
        <f ca="1">_xll.DBRW($B$3,$R$37,$R$38,$R$40,$R$41,$R$42,$Q240,ET$2,ET$4,ET$3)</f>
        <v>0</v>
      </c>
      <c r="EU240" s="15">
        <f ca="1">_xll.DBRW($B$3,$R$37,$R$38,$R$40,$R$41,$R$42,$Q240,EU$2,EU$4,EU$3)</f>
        <v>0</v>
      </c>
      <c r="EV240" s="15">
        <f ca="1">_xll.DBRW($B$3,$R$37,$R$38,$R$40,$R$41,$R$42,$Q240,EV$2,EV$4,EV$3)</f>
        <v>0</v>
      </c>
      <c r="EW240" s="15">
        <f ca="1">_xll.DBRW($B$3,$R$37,$R$38,$R$40,$R$41,$R$42,$Q240,EW$2,EW$4,EW$3)</f>
        <v>0</v>
      </c>
      <c r="EX240" s="15">
        <f ca="1">_xll.DBRW($B$3,$R$37,$R$38,$R$40,$R$41,$R$42,$Q240,EX$2,EX$4,EX$3)</f>
        <v>0</v>
      </c>
      <c r="EY240" s="15">
        <f ca="1">EO240-ET240</f>
        <v>0</v>
      </c>
      <c r="EZ240" s="15">
        <f ca="1">EP240-EU240</f>
        <v>0</v>
      </c>
      <c r="FA240" s="15">
        <f ca="1">EQ240-EV240</f>
        <v>0</v>
      </c>
      <c r="FB240" s="15">
        <f ca="1">IF(AND(ER240&lt;&gt;0,EW240&lt;&gt;0),-1*EY240*ER240,0)</f>
        <v>0</v>
      </c>
      <c r="FC240" s="15">
        <f ca="1">IF(AND(ER240&lt;&gt;0,EW240&lt;&gt;0,ES240&lt;&gt;0,EX240&lt;&gt;0),EZ240/EU240*$AC240,)</f>
        <v>0</v>
      </c>
      <c r="FD240" s="15">
        <f ca="1">IF(AND(ES240&lt;&gt;0,EX240&lt;&gt;0),FA240*EK240*ES240,)</f>
        <v>0</v>
      </c>
      <c r="FE240" s="15">
        <f ca="1">IF(AND(ER240&lt;&gt;0,EW240&lt;&gt;0,ES240&lt;&gt;0,EX240&lt;&gt;0),$AM240-FB240-FC240-FD240-FH240,)</f>
        <v>0</v>
      </c>
      <c r="FF240" s="15">
        <f ca="1">IF(OR(ER240=0,EW240=0,ES240=0,EX240=0),$AM240-FB240-FC240-FD240-FH240,)</f>
        <v>2867.7999999999997</v>
      </c>
      <c r="FG240" s="15">
        <f ca="1">SUM(FB240:FF240)</f>
        <v>2867.7999999999997</v>
      </c>
      <c r="FH240" s="15">
        <f ca="1">IF($V240&lt;&gt;0,IF($V240&gt;0,$W240/$V240,-$W240/$V240))*$AH240</f>
        <v>0</v>
      </c>
      <c r="FI240" s="15">
        <f ca="1">SUM(FG240:FH240)</f>
        <v>2867.7999999999997</v>
      </c>
      <c r="FJ240" s="20"/>
      <c r="FK240" s="85">
        <f ca="1">BL240+CK240+DJ240+EI240+FH240</f>
        <v>0</v>
      </c>
      <c r="FL240" s="21"/>
      <c r="FM240" s="22"/>
      <c r="FN240" s="104">
        <f ca="1">_xll.DBRW($B$3,$R$37,$R$38,$R$40,$R$41,$R$42,$Q240,FN$2,FN$4,FN$3)</f>
        <v>4114.7999999999993</v>
      </c>
      <c r="FO240" s="105">
        <f ca="1">IF(U240&lt;&gt;0,FN240/U240,0)</f>
        <v>0</v>
      </c>
      <c r="FP240" s="104">
        <f ca="1">_xll.DBRW($B$3,$R$37,$R$38,$R$40,$R$41,$R$42,$Q240,FP$2,FP$4,FP$3)</f>
        <v>0</v>
      </c>
      <c r="FQ240" s="105">
        <f ca="1">IF(V240&lt;&gt;0,FP240/V240,0)</f>
        <v>0</v>
      </c>
      <c r="FR240" s="86">
        <f ca="1">FN240-FP240</f>
        <v>4114.7999999999993</v>
      </c>
      <c r="FS240" s="103">
        <f ca="1">(FO240-FQ240)*100</f>
        <v>0</v>
      </c>
      <c r="FT240" s="23"/>
      <c r="FV240" s="37"/>
      <c r="FW240" s="37"/>
      <c r="FX240" s="37"/>
      <c r="FY240" s="37"/>
      <c r="FZ240" s="37"/>
      <c r="GA240" s="37"/>
      <c r="GB240" s="37"/>
      <c r="GC240" s="37"/>
      <c r="GD240" s="37"/>
      <c r="GE240" s="37"/>
      <c r="GF240" s="37"/>
      <c r="GG240" s="37"/>
      <c r="GH240" s="37"/>
    </row>
    <row r="241" spans="1:190" ht="15" hidden="1" customHeight="1" x14ac:dyDescent="0.25">
      <c r="A241">
        <f ca="1">IF(ROW()=ROW($A$60),0,1)</f>
        <v>1</v>
      </c>
      <c r="D241" s="30"/>
      <c r="E241" s="30"/>
      <c r="F241" s="30" t="str">
        <f ca="1">IF(A241&lt;&gt;0,IF((AO241+BN241+CM241+DL241+EK241)&lt;&gt;0,ROUND((1-(AO241+BN241+CM241+DL241+EK241))-FO241,5),"VERIF. ELIGIBILITE PMM"),"CHECK "&amp;D226)</f>
        <v>VERIF. ELIGIBILITE PMM</v>
      </c>
      <c r="G241" s="30"/>
      <c r="H241" s="30"/>
      <c r="I241" s="30"/>
      <c r="J241" s="30" t="str">
        <f ca="1">IF(A241&lt;&gt;0,IF((AP241+BO241+CN241+DM241+EL241)&lt;&gt;0,ROUND((1-(AP241+BO241+CN241+DM241+EL241))-FQ241,5),"VERIF. ELIGIBILITE PMM"),"CHECK "&amp;D227)</f>
        <v>VERIF. ELIGIBILITE PMM</v>
      </c>
      <c r="K241" s="30">
        <f ca="1">IF(A241&lt;&gt;0,ROUND(W241+AR241+BQ241+CP241+DO241+EN241+FK241-FR241,5),"CHECK ")</f>
        <v>0</v>
      </c>
      <c r="L241" s="4"/>
      <c r="M241" s="9"/>
      <c r="N241" s="10"/>
      <c r="O241" s="9"/>
      <c r="P241" s="11"/>
      <c r="Q241" s="130" t="s">
        <v>160</v>
      </c>
      <c r="R241" s="130"/>
      <c r="S241" s="12"/>
      <c r="T241" s="13"/>
      <c r="U241" s="84">
        <f ca="1">_xll.DBRW($B$3,$R$37,$R$38,$R$40,$R$41,$R$42,$Q241,U$2,U$4,U$3)</f>
        <v>0</v>
      </c>
      <c r="V241" s="84">
        <f ca="1">_xll.DBRW($B$3,$R$37,$R$38,$R$40,$R$41,$R$42,$Q241,V$2,V$4,V$3)</f>
        <v>0</v>
      </c>
      <c r="W241" s="85">
        <f ca="1">U241-V241</f>
        <v>0</v>
      </c>
      <c r="X241" s="106">
        <f ca="1">IF(V241&lt;&gt;0,W241/V241,0)</f>
        <v>0</v>
      </c>
      <c r="Y241" s="15">
        <f ca="1">_xll.DBRW($B$3,$R$37,$R$38,$R$40,$R$41,$R$42,$Q241,Y$2,Y$4,Y$3)</f>
        <v>0</v>
      </c>
      <c r="Z241" s="15">
        <f ca="1">_xll.DBRW($B$3,$R$37,$R$38,$R$40,$R$41,$R$42,$Q241,Z$2,Z$4,Z$3)</f>
        <v>0</v>
      </c>
      <c r="AA241" s="15">
        <f ca="1">_xll.DBRW($B$3,$R$37,$R$38,$R$40,$R$41,$R$42,$Q241,AA$2,AA$4,AA$3)</f>
        <v>0</v>
      </c>
      <c r="AB241" s="15">
        <f ca="1">_xll.DBRW($B$3,$R$37,$R$38,$R$40,$R$41,$R$42,$Q241,AB$2,AB$4,AB$3)</f>
        <v>0</v>
      </c>
      <c r="AC241" s="15">
        <f ca="1">_xll.DBRW($B$3,$R$37,$R$38,$R$40,$R$41,$R$42,$Q241,AC$2,AC$4,AC$3)</f>
        <v>0</v>
      </c>
      <c r="AD241" s="15">
        <f ca="1">_xll.DBRW($B$3,$R$37,$R$38,$R$40,$R$41,$R$42,$Q241,AD$2,AD$4,AD$3)</f>
        <v>0</v>
      </c>
      <c r="AE241" s="15">
        <f ca="1">_xll.DBRW($B$3,$R$37,$R$38,$R$40,$R$41,$R$42,$Q241,AE$2,AE$4,AE$3)</f>
        <v>0</v>
      </c>
      <c r="AF241" s="15">
        <f ca="1">_xll.DBRW($B$3,$R$37,$R$38,$R$40,$R$41,$R$42,$Q241,AF$2,AF$4,AF$3)</f>
        <v>0</v>
      </c>
      <c r="AG241" s="15">
        <f ca="1">_xll.DBRW($B$3,$R$37,$R$38,$R$40,$R$41,$R$42,$Q241,AG$2,AG$4,AG$3)</f>
        <v>0</v>
      </c>
      <c r="AH241" s="15">
        <f ca="1">_xll.DBRW($B$3,$R$37,$R$38,$R$40,$R$41,$R$42,$Q241,AH$2,AH$4,AH$3)</f>
        <v>0</v>
      </c>
      <c r="AI241" s="15">
        <f ca="1">Y241-AD241</f>
        <v>0</v>
      </c>
      <c r="AJ241" s="15">
        <f ca="1">Z241-AE241</f>
        <v>0</v>
      </c>
      <c r="AK241" s="15">
        <f ca="1">AA241-AF241</f>
        <v>0</v>
      </c>
      <c r="AL241" s="15">
        <f ca="1">AB241-AG241</f>
        <v>0</v>
      </c>
      <c r="AM241" s="15">
        <f ca="1">AC241-AH241</f>
        <v>0</v>
      </c>
      <c r="AN241" s="20"/>
      <c r="AO241" s="16">
        <f ca="1">_xll.DBRW($B$3,$R$37,$R$38,$R$40,$R$41,$R$42,$Q241,AO$2,AO$4,AO$3)</f>
        <v>0</v>
      </c>
      <c r="AP241" s="16">
        <f ca="1">_xll.DBRW($B$3,$R$37,$R$38,$R$40,$R$41,$R$42,$Q241,AP$2,AP$4,AP$3)</f>
        <v>0</v>
      </c>
      <c r="AQ241" s="17">
        <f ca="1">-(AO241-AP241)*100</f>
        <v>0</v>
      </c>
      <c r="AR241" s="14">
        <f ca="1">$Y241-$AD241-BL241</f>
        <v>0</v>
      </c>
      <c r="AS241" s="18">
        <f ca="1">_xll.DBRW($B$3,$R$37,$R$38,$R$40,$R$41,$R$42,$Q241,AS$2,AS$4,AS$3)</f>
        <v>0</v>
      </c>
      <c r="AT241" s="19">
        <f ca="1">_xll.DBRW($B$3,$R$37,$R$38,$R$40,$R$41,$R$42,$Q241,AT$2,AT$4,AT$3)</f>
        <v>0</v>
      </c>
      <c r="AU241" s="18">
        <f ca="1">_xll.DBRW($B$3,$R$37,$R$38,$R$40,$R$41,$R$42,$Q241,AU$2,AU$4,AU$3)</f>
        <v>0</v>
      </c>
      <c r="AV241" s="15">
        <f ca="1">_xll.DBRW($B$3,$R$37,$R$38,$R$40,$R$41,$R$42,$Q241,AV$2,AV$4,AV$3)</f>
        <v>0</v>
      </c>
      <c r="AW241" s="15">
        <f ca="1">_xll.DBRW($B$3,$R$37,$R$38,$R$40,$R$41,$R$42,$Q241,AW$2,AW$4,AW$3)</f>
        <v>0</v>
      </c>
      <c r="AX241" s="18">
        <f ca="1">_xll.DBRW($B$3,$R$37,$R$38,$R$40,$R$41,$R$42,$Q241,AX$2,AX$4,AX$3)</f>
        <v>0</v>
      </c>
      <c r="AY241" s="19">
        <f ca="1">_xll.DBRW($B$3,$R$37,$R$38,$R$40,$R$41,$R$42,$Q241,AY$2,AY$4,AY$3)</f>
        <v>0</v>
      </c>
      <c r="AZ241" s="18">
        <f ca="1">_xll.DBRW($B$3,$R$37,$R$38,$R$40,$R$41,$R$42,$Q241,AZ$2,AZ$4,AZ$3)</f>
        <v>0</v>
      </c>
      <c r="BA241" s="15">
        <f ca="1">_xll.DBRW($B$3,$R$37,$R$38,$R$40,$R$41,$R$42,$Q241,BA$2,BA$4,BA$3)</f>
        <v>0</v>
      </c>
      <c r="BB241" s="15">
        <f ca="1">_xll.DBRW($B$3,$R$37,$R$38,$R$40,$R$41,$R$42,$Q241,BB$2,BB$4,BB$3)</f>
        <v>0</v>
      </c>
      <c r="BC241" s="18">
        <f ca="1">AS241-AX241</f>
        <v>0</v>
      </c>
      <c r="BD241" s="18">
        <f ca="1">AT241-AY241</f>
        <v>0</v>
      </c>
      <c r="BE241" s="18">
        <f ca="1">AU241-AZ241</f>
        <v>0</v>
      </c>
      <c r="BF241" s="15">
        <f ca="1">IF(AND(AV241&lt;&gt;0,BA241&lt;&gt;0),-1*BC241*AV241,0)</f>
        <v>0</v>
      </c>
      <c r="BG241" s="15">
        <f ca="1">IF(AND(AV241&lt;&gt;0,BA241&lt;&gt;0,AW241&lt;&gt;0,BB241&lt;&gt;0),BD241/AY241*$Y241,)</f>
        <v>0</v>
      </c>
      <c r="BH241" s="15">
        <f ca="1">IF(AND(AW241&lt;&gt;0,BB241&lt;&gt;0),BE241*AO241*AW241,)</f>
        <v>0</v>
      </c>
      <c r="BI241" s="15">
        <f ca="1">IF(AND(AV241&lt;&gt;0,BA241&lt;&gt;0,AW241&lt;&gt;0,BB241&lt;&gt;0),$AI241-BF241-BG241-BH241-BL241,)</f>
        <v>0</v>
      </c>
      <c r="BJ241" s="15">
        <f ca="1">IF(OR(AV241=0,BA241=0,AW241=0,BB241=0),$AI241-BF241-BG241-BH241-BL241,)</f>
        <v>0</v>
      </c>
      <c r="BK241" s="15">
        <f ca="1">SUM(BF241:BJ241)</f>
        <v>0</v>
      </c>
      <c r="BL241" s="15">
        <f ca="1">IF($V241&lt;&gt;0,IF($V241&gt;0,$W241/$V241,-$W241/$V241))*$AD241</f>
        <v>0</v>
      </c>
      <c r="BM241" s="15">
        <f ca="1">SUM(BK241:BL241)</f>
        <v>0</v>
      </c>
      <c r="BN241" s="16">
        <f ca="1">_xll.DBRW($B$3,$R$37,$R$38,$R$40,$R$41,$R$42,$Q241,BN$2,BN$4,BN$3)</f>
        <v>0</v>
      </c>
      <c r="BO241" s="16">
        <f ca="1">_xll.DBRW($B$3,$R$37,$R$38,$R$40,$R$41,$R$42,$Q241,BO$2,BO$4,BO$3)</f>
        <v>0</v>
      </c>
      <c r="BP241" s="17">
        <f ca="1">-(BN241-BO241)*100</f>
        <v>0</v>
      </c>
      <c r="BQ241" s="14">
        <f ca="1">$Z241-$AE241-CK241</f>
        <v>0</v>
      </c>
      <c r="BR241" s="15">
        <f ca="1">_xll.DBRW($B$3,$R$37,$R$38,$R$40,$R$41,$R$42,$Q241,BR$2,BR$4,BR$3)</f>
        <v>0</v>
      </c>
      <c r="BS241" s="15">
        <f ca="1">_xll.DBRW($B$3,$R$37,$R$38,$R$40,$R$41,$R$42,$Q241,BS$2,BS$4,BS$3)</f>
        <v>0</v>
      </c>
      <c r="BT241" s="15">
        <f ca="1">_xll.DBRW($B$3,$R$37,$R$38,$R$40,$R$41,$R$42,$Q241,BT$2,BT$4,BT$3)</f>
        <v>0</v>
      </c>
      <c r="BU241" s="15">
        <f ca="1">_xll.DBRW($B$3,$R$37,$R$38,$R$40,$R$41,$R$42,$Q241,BU$2,BU$4,BU$3)</f>
        <v>0</v>
      </c>
      <c r="BV241" s="15">
        <f ca="1">_xll.DBRW($B$3,$R$37,$R$38,$R$40,$R$41,$R$42,$Q241,BV$2,BV$4,BV$3)</f>
        <v>0</v>
      </c>
      <c r="BW241" s="15">
        <f ca="1">_xll.DBRW($B$3,$R$37,$R$38,$R$40,$R$41,$R$42,$Q241,BW$2,BW$4,BW$3)</f>
        <v>0</v>
      </c>
      <c r="BX241" s="15">
        <f ca="1">_xll.DBRW($B$3,$R$37,$R$38,$R$40,$R$41,$R$42,$Q241,BX$2,BX$4,BX$3)</f>
        <v>0</v>
      </c>
      <c r="BY241" s="15">
        <f ca="1">_xll.DBRW($B$3,$R$37,$R$38,$R$40,$R$41,$R$42,$Q241,BY$2,BY$4,BY$3)</f>
        <v>0</v>
      </c>
      <c r="BZ241" s="15">
        <f ca="1">_xll.DBRW($B$3,$R$37,$R$38,$R$40,$R$41,$R$42,$Q241,BZ$2,BZ$4,BZ$3)</f>
        <v>0</v>
      </c>
      <c r="CA241" s="15">
        <f ca="1">_xll.DBRW($B$3,$R$37,$R$38,$R$40,$R$41,$R$42,$Q241,CA$2,CA$4,CA$3)</f>
        <v>0</v>
      </c>
      <c r="CB241" s="15">
        <f ca="1">BR241-BW241</f>
        <v>0</v>
      </c>
      <c r="CC241" s="15">
        <f ca="1">BS241-BX241</f>
        <v>0</v>
      </c>
      <c r="CD241" s="15">
        <f ca="1">BT241-BY241</f>
        <v>0</v>
      </c>
      <c r="CE241" s="15">
        <f ca="1">IF(AND(BU241&lt;&gt;0,BZ241&lt;&gt;0),-1*CB241*BU241,0)</f>
        <v>0</v>
      </c>
      <c r="CF241" s="15">
        <f ca="1">IF(AND(BU241&lt;&gt;0,BZ241&lt;&gt;0,BV241&lt;&gt;0,CA241&lt;&gt;0),CC241/BX241*$Z241,)</f>
        <v>0</v>
      </c>
      <c r="CG241" s="15">
        <f ca="1">IF(AND(BV241&lt;&gt;0,CA241&lt;&gt;0),CD241*BN241*BV241,)</f>
        <v>0</v>
      </c>
      <c r="CH241" s="15">
        <f ca="1">IF(AND(BU241&lt;&gt;0,BZ241&lt;&gt;0,BV241&lt;&gt;0,CA241&lt;&gt;0),$AJ241-CE241-CF241-CG241-CK241,)</f>
        <v>0</v>
      </c>
      <c r="CI241" s="15">
        <f ca="1">IF(OR(BU241=0,BZ241=0,BV241=0,CA241=0),$AJ241-CE241-CF241-CG241-CK241,)</f>
        <v>0</v>
      </c>
      <c r="CJ241" s="15">
        <f ca="1">SUM(CE241:CI241)</f>
        <v>0</v>
      </c>
      <c r="CK241" s="15">
        <f ca="1">IF($V241&lt;&gt;0,IF($V241&gt;0,$W241/$V241,-$W241/$V241))*$AE241</f>
        <v>0</v>
      </c>
      <c r="CL241" s="15">
        <f ca="1">SUM(CJ241:CK241)</f>
        <v>0</v>
      </c>
      <c r="CM241" s="16">
        <f ca="1">_xll.DBRW($B$3,$R$37,$R$38,$R$40,$R$41,$R$42,$Q241,CM$2,CM$4,CM$3)</f>
        <v>0</v>
      </c>
      <c r="CN241" s="16">
        <f ca="1">_xll.DBRW($B$3,$R$37,$R$38,$R$40,$R$41,$R$42,$Q241,CN$2,CN$4,CN$3)</f>
        <v>0</v>
      </c>
      <c r="CO241" s="17">
        <f ca="1">-(CM241-CN241)*100</f>
        <v>0</v>
      </c>
      <c r="CP241" s="14">
        <f ca="1">$AA241-$AF241-DJ241</f>
        <v>0</v>
      </c>
      <c r="CQ241" s="15">
        <f ca="1">_xll.DBRW($B$3,$R$37,$R$38,$R$40,$R$41,$R$42,$Q241,CQ$2,CQ$4,CQ$3)</f>
        <v>0</v>
      </c>
      <c r="CR241" s="15">
        <f ca="1">_xll.DBRW($B$3,$R$37,$R$38,$R$40,$R$41,$R$42,$Q241,CR$2,CR$4,CR$3)</f>
        <v>0</v>
      </c>
      <c r="CS241" s="15">
        <f ca="1">_xll.DBRW($B$3,$R$37,$R$38,$R$40,$R$41,$R$42,$Q241,CS$2,CS$4,CS$3)</f>
        <v>0</v>
      </c>
      <c r="CT241" s="15">
        <f ca="1">_xll.DBRW($B$3,$R$37,$R$38,$R$40,$R$41,$R$42,$Q241,CT$2,CT$4,CT$3)</f>
        <v>0</v>
      </c>
      <c r="CU241" s="15">
        <f ca="1">_xll.DBRW($B$3,$R$37,$R$38,$R$40,$R$41,$R$42,$Q241,CU$2,CU$4,CU$3)</f>
        <v>0</v>
      </c>
      <c r="CV241" s="15">
        <f ca="1">_xll.DBRW($B$3,$R$37,$R$38,$R$40,$R$41,$R$42,$Q241,CV$2,CV$4,CV$3)</f>
        <v>0</v>
      </c>
      <c r="CW241" s="15">
        <f ca="1">_xll.DBRW($B$3,$R$37,$R$38,$R$40,$R$41,$R$42,$Q241,CW$2,CW$4,CW$3)</f>
        <v>0</v>
      </c>
      <c r="CX241" s="15">
        <f ca="1">_xll.DBRW($B$3,$R$37,$R$38,$R$40,$R$41,$R$42,$Q241,CX$2,CX$4,CX$3)</f>
        <v>0</v>
      </c>
      <c r="CY241" s="15">
        <f ca="1">_xll.DBRW($B$3,$R$37,$R$38,$R$40,$R$41,$R$42,$Q241,CY$2,CY$4,CY$3)</f>
        <v>0</v>
      </c>
      <c r="CZ241" s="15">
        <f ca="1">_xll.DBRW($B$3,$R$37,$R$38,$R$40,$R$41,$R$42,$Q241,CZ$2,CZ$4,CZ$3)</f>
        <v>0</v>
      </c>
      <c r="DA241" s="15">
        <f ca="1">CQ241-CV241</f>
        <v>0</v>
      </c>
      <c r="DB241" s="15">
        <f ca="1">CR241-CW241</f>
        <v>0</v>
      </c>
      <c r="DC241" s="15">
        <f ca="1">CS241-CX241</f>
        <v>0</v>
      </c>
      <c r="DD241" s="15">
        <f ca="1">IF(AND(CT241&lt;&gt;0,CY241&lt;&gt;0),-1*DA241*CT241,0)</f>
        <v>0</v>
      </c>
      <c r="DE241" s="15">
        <f ca="1">IF(AND(CT241&lt;&gt;0,CY241&lt;&gt;0,CU241&lt;&gt;0,CZ241&lt;&gt;0),DB241/CW241*$AA241,)</f>
        <v>0</v>
      </c>
      <c r="DF241" s="15">
        <f ca="1">IF(AND(CU241&lt;&gt;0,CZ241&lt;&gt;0),DC241*CM241*CU241,)</f>
        <v>0</v>
      </c>
      <c r="DG241" s="15">
        <f ca="1">IF(AND(CT241&lt;&gt;0,CY241&lt;&gt;0,CU241&lt;&gt;0,CZ241&lt;&gt;0),$AK241-DD241-DE241-DF241-DJ241,)</f>
        <v>0</v>
      </c>
      <c r="DH241" s="15">
        <f ca="1">IF(OR(CT241=0,CY241=0,CU241=0,CZ241=0),$AK241-DD241-DE241-DF241-DJ241,)</f>
        <v>0</v>
      </c>
      <c r="DI241" s="15">
        <f ca="1">SUM(DD241:DH241)</f>
        <v>0</v>
      </c>
      <c r="DJ241" s="15">
        <f ca="1">IF($V241&lt;&gt;0,IF($V241&gt;0,$W241/$V241,-$W241/$V241))*$AF241</f>
        <v>0</v>
      </c>
      <c r="DK241" s="15">
        <f ca="1">SUM(DI241:DJ241)</f>
        <v>0</v>
      </c>
      <c r="DL241" s="16">
        <f ca="1">_xll.DBRW($B$3,$R$37,$R$38,$R$40,$R$41,$R$42,$Q241,DL$2,DL$4,DL$3)</f>
        <v>0</v>
      </c>
      <c r="DM241" s="16">
        <f ca="1">_xll.DBRW($B$3,$R$37,$R$38,$R$40,$R$41,$R$42,$Q241,DM$2,DM$4,DM$3)</f>
        <v>0</v>
      </c>
      <c r="DN241" s="17">
        <f ca="1">-(DL241-DM241)*100</f>
        <v>0</v>
      </c>
      <c r="DO241" s="14">
        <f ca="1">$AB241-$AG241-EI241</f>
        <v>0</v>
      </c>
      <c r="DP241" s="15">
        <f ca="1">_xll.DBRW($B$3,$R$37,$R$38,$R$40,$R$41,$R$42,$Q241,DP$2,DP$4,DP$3)</f>
        <v>0</v>
      </c>
      <c r="DQ241" s="15">
        <f ca="1">_xll.DBRW($B$3,$R$37,$R$38,$R$40,$R$41,$R$42,$Q241,DQ$2,DQ$4,DQ$3)</f>
        <v>0</v>
      </c>
      <c r="DR241" s="15">
        <f ca="1">_xll.DBRW($B$3,$R$37,$R$38,$R$40,$R$41,$R$42,$Q241,DR$2,DR$4,DR$3)</f>
        <v>0</v>
      </c>
      <c r="DS241" s="15">
        <f ca="1">_xll.DBRW($B$3,$R$37,$R$38,$R$40,$R$41,$R$42,$Q241,DS$2,DS$4,DS$3)</f>
        <v>0</v>
      </c>
      <c r="DT241" s="15">
        <f ca="1">_xll.DBRW($B$3,$R$37,$R$38,$R$40,$R$41,$R$42,$Q241,DT$2,DT$4,DT$3)</f>
        <v>0</v>
      </c>
      <c r="DU241" s="15">
        <f ca="1">_xll.DBRW($B$3,$R$37,$R$38,$R$40,$R$41,$R$42,$Q241,DU$2,DU$4,DU$3)</f>
        <v>0</v>
      </c>
      <c r="DV241" s="15">
        <f ca="1">_xll.DBRW($B$3,$R$37,$R$38,$R$40,$R$41,$R$42,$Q241,DV$2,DV$4,DV$3)</f>
        <v>0</v>
      </c>
      <c r="DW241" s="15">
        <f ca="1">_xll.DBRW($B$3,$R$37,$R$38,$R$40,$R$41,$R$42,$Q241,DW$2,DW$4,DW$3)</f>
        <v>0</v>
      </c>
      <c r="DX241" s="15">
        <f ca="1">_xll.DBRW($B$3,$R$37,$R$38,$R$40,$R$41,$R$42,$Q241,DX$2,DX$4,DX$3)</f>
        <v>0</v>
      </c>
      <c r="DY241" s="15">
        <f ca="1">_xll.DBRW($B$3,$R$37,$R$38,$R$40,$R$41,$R$42,$Q241,DY$2,DY$4,DY$3)</f>
        <v>0</v>
      </c>
      <c r="DZ241" s="15">
        <f ca="1">DP241-DU241</f>
        <v>0</v>
      </c>
      <c r="EA241" s="15">
        <f ca="1">DQ241-DV241</f>
        <v>0</v>
      </c>
      <c r="EB241" s="15">
        <f ca="1">DR241-DW241</f>
        <v>0</v>
      </c>
      <c r="EC241" s="15">
        <f ca="1">IF(AND(DS241&lt;&gt;0,DX241&lt;&gt;0),-1*DZ241*DS241,0)</f>
        <v>0</v>
      </c>
      <c r="ED241" s="15">
        <f ca="1">IF(AND(DS241&lt;&gt;0,DX241&lt;&gt;0,DT241&lt;&gt;0,DY241&lt;&gt;0),EA241/DV241*$AB241,)</f>
        <v>0</v>
      </c>
      <c r="EE241" s="15">
        <f ca="1">IF(AND(DT241&lt;&gt;0,DY241&lt;&gt;0),EB241*DL241*DT241,)</f>
        <v>0</v>
      </c>
      <c r="EF241" s="15">
        <f ca="1">IF(AND(DS241&lt;&gt;0,DX241&lt;&gt;0,DT241&lt;&gt;0,DY241&lt;&gt;0),$AL241-EC241-ED241-EE241-EI241,)</f>
        <v>0</v>
      </c>
      <c r="EG241" s="15">
        <f ca="1">IF(OR(DS241=0,DX241=0,DT241=0,DY241=0),$AL241-EC241-ED241-EE241-EI241,)</f>
        <v>0</v>
      </c>
      <c r="EH241" s="15">
        <f ca="1">SUM(EC241:EG241)</f>
        <v>0</v>
      </c>
      <c r="EI241" s="15">
        <f ca="1">IF($V241&lt;&gt;0,IF($V241&gt;0,$W241/$V241,-$W241/$V241))*$AG241</f>
        <v>0</v>
      </c>
      <c r="EJ241" s="15">
        <f ca="1">SUM(EH241:EI241)</f>
        <v>0</v>
      </c>
      <c r="EK241" s="16">
        <f ca="1">_xll.DBRW($B$3,$R$37,$R$38,$R$40,$R$41,$R$42,$Q241,EK$2,EK$4,EK$3)</f>
        <v>0</v>
      </c>
      <c r="EL241" s="16">
        <f ca="1">_xll.DBRW($B$3,$R$37,$R$38,$R$40,$R$41,$R$42,$Q241,EL$2,EL$4,EL$3)</f>
        <v>0</v>
      </c>
      <c r="EM241" s="17">
        <f ca="1">-(EK241-EL241)*100</f>
        <v>0</v>
      </c>
      <c r="EN241" s="14">
        <f ca="1">$AC241-$AH241-FH241</f>
        <v>0</v>
      </c>
      <c r="EO241" s="15">
        <f ca="1">_xll.DBRW($B$3,$R$37,$R$38,$R$40,$R$41,$R$42,$Q241,EO$2,EO$4,EO$3)</f>
        <v>0</v>
      </c>
      <c r="EP241" s="15">
        <f ca="1">_xll.DBRW($B$3,$R$37,$R$38,$R$40,$R$41,$R$42,$Q241,EP$2,EP$4,EP$3)</f>
        <v>0</v>
      </c>
      <c r="EQ241" s="15">
        <f ca="1">_xll.DBRW($B$3,$R$37,$R$38,$R$40,$R$41,$R$42,$Q241,EQ$2,EQ$4,EQ$3)</f>
        <v>0</v>
      </c>
      <c r="ER241" s="15">
        <f ca="1">_xll.DBRW($B$3,$R$37,$R$38,$R$40,$R$41,$R$42,$Q241,ER$2,ER$4,ER$3)</f>
        <v>0</v>
      </c>
      <c r="ES241" s="15">
        <f ca="1">_xll.DBRW($B$3,$R$37,$R$38,$R$40,$R$41,$R$42,$Q241,ES$2,ES$4,ES$3)</f>
        <v>0</v>
      </c>
      <c r="ET241" s="15">
        <f ca="1">_xll.DBRW($B$3,$R$37,$R$38,$R$40,$R$41,$R$42,$Q241,ET$2,ET$4,ET$3)</f>
        <v>0</v>
      </c>
      <c r="EU241" s="15">
        <f ca="1">_xll.DBRW($B$3,$R$37,$R$38,$R$40,$R$41,$R$42,$Q241,EU$2,EU$4,EU$3)</f>
        <v>0</v>
      </c>
      <c r="EV241" s="15">
        <f ca="1">_xll.DBRW($B$3,$R$37,$R$38,$R$40,$R$41,$R$42,$Q241,EV$2,EV$4,EV$3)</f>
        <v>0</v>
      </c>
      <c r="EW241" s="15">
        <f ca="1">_xll.DBRW($B$3,$R$37,$R$38,$R$40,$R$41,$R$42,$Q241,EW$2,EW$4,EW$3)</f>
        <v>0</v>
      </c>
      <c r="EX241" s="15">
        <f ca="1">_xll.DBRW($B$3,$R$37,$R$38,$R$40,$R$41,$R$42,$Q241,EX$2,EX$4,EX$3)</f>
        <v>0</v>
      </c>
      <c r="EY241" s="15">
        <f ca="1">EO241-ET241</f>
        <v>0</v>
      </c>
      <c r="EZ241" s="15">
        <f ca="1">EP241-EU241</f>
        <v>0</v>
      </c>
      <c r="FA241" s="15">
        <f ca="1">EQ241-EV241</f>
        <v>0</v>
      </c>
      <c r="FB241" s="15">
        <f ca="1">IF(AND(ER241&lt;&gt;0,EW241&lt;&gt;0),-1*EY241*ER241,0)</f>
        <v>0</v>
      </c>
      <c r="FC241" s="15">
        <f ca="1">IF(AND(ER241&lt;&gt;0,EW241&lt;&gt;0,ES241&lt;&gt;0,EX241&lt;&gt;0),EZ241/EU241*$AC241,)</f>
        <v>0</v>
      </c>
      <c r="FD241" s="15">
        <f ca="1">IF(AND(ES241&lt;&gt;0,EX241&lt;&gt;0),FA241*EK241*ES241,)</f>
        <v>0</v>
      </c>
      <c r="FE241" s="15">
        <f ca="1">IF(AND(ER241&lt;&gt;0,EW241&lt;&gt;0,ES241&lt;&gt;0,EX241&lt;&gt;0),$AM241-FB241-FC241-FD241-FH241,)</f>
        <v>0</v>
      </c>
      <c r="FF241" s="15">
        <f ca="1">IF(OR(ER241=0,EW241=0,ES241=0,EX241=0),$AM241-FB241-FC241-FD241-FH241,)</f>
        <v>0</v>
      </c>
      <c r="FG241" s="15">
        <f ca="1">SUM(FB241:FF241)</f>
        <v>0</v>
      </c>
      <c r="FH241" s="15">
        <f ca="1">IF($V241&lt;&gt;0,IF($V241&gt;0,$W241/$V241,-$W241/$V241))*$AH241</f>
        <v>0</v>
      </c>
      <c r="FI241" s="15">
        <f ca="1">SUM(FG241:FH241)</f>
        <v>0</v>
      </c>
      <c r="FJ241" s="20"/>
      <c r="FK241" s="85">
        <f ca="1">BL241+CK241+DJ241+EI241+FH241</f>
        <v>0</v>
      </c>
      <c r="FL241" s="21"/>
      <c r="FM241" s="22"/>
      <c r="FN241" s="104">
        <f ca="1">_xll.DBRW($B$3,$R$37,$R$38,$R$40,$R$41,$R$42,$Q241,FN$2,FN$4,FN$3)</f>
        <v>0</v>
      </c>
      <c r="FO241" s="105">
        <f ca="1">IF(U241&lt;&gt;0,FN241/U241,0)</f>
        <v>0</v>
      </c>
      <c r="FP241" s="104">
        <f ca="1">_xll.DBRW($B$3,$R$37,$R$38,$R$40,$R$41,$R$42,$Q241,FP$2,FP$4,FP$3)</f>
        <v>0</v>
      </c>
      <c r="FQ241" s="105">
        <f ca="1">IF(V241&lt;&gt;0,FP241/V241,0)</f>
        <v>0</v>
      </c>
      <c r="FR241" s="86">
        <f ca="1">FN241-FP241</f>
        <v>0</v>
      </c>
      <c r="FS241" s="103">
        <f ca="1">(FO241-FQ241)*100</f>
        <v>0</v>
      </c>
      <c r="FT241" s="23"/>
      <c r="FV241" s="37"/>
      <c r="FW241" s="37"/>
      <c r="FX241" s="37"/>
      <c r="FY241" s="37"/>
      <c r="FZ241" s="37"/>
      <c r="GA241" s="37"/>
      <c r="GB241" s="37"/>
      <c r="GC241" s="37"/>
      <c r="GD241" s="37"/>
      <c r="GE241" s="37"/>
      <c r="GF241" s="37"/>
      <c r="GG241" s="37"/>
      <c r="GH241" s="37"/>
    </row>
    <row r="242" spans="1:190" ht="15" hidden="1" customHeight="1" x14ac:dyDescent="0.25">
      <c r="A242">
        <f ca="1">IF(ROW()=ROW($A$60),0,1)</f>
        <v>1</v>
      </c>
      <c r="D242" s="30"/>
      <c r="E242" s="30"/>
      <c r="F242" s="30" t="str">
        <f ca="1">IF(A242&lt;&gt;0,IF((AO242+BN242+CM242+DL242+EK242)&lt;&gt;0,ROUND((1-(AO242+BN242+CM242+DL242+EK242))-FO242,5),"VERIF. ELIGIBILITE PMM"),"CHECK "&amp;D227)</f>
        <v>VERIF. ELIGIBILITE PMM</v>
      </c>
      <c r="G242" s="30"/>
      <c r="H242" s="30"/>
      <c r="I242" s="30"/>
      <c r="J242" s="30" t="str">
        <f ca="1">IF(A242&lt;&gt;0,IF((AP242+BO242+CN242+DM242+EL242)&lt;&gt;0,ROUND((1-(AP242+BO242+CN242+DM242+EL242))-FQ242,5),"VERIF. ELIGIBILITE PMM"),"CHECK "&amp;D228)</f>
        <v>VERIF. ELIGIBILITE PMM</v>
      </c>
      <c r="K242" s="30">
        <f ca="1">IF(A242&lt;&gt;0,ROUND(W242+AR242+BQ242+CP242+DO242+EN242+FK242-FR242,5),"CHECK ")</f>
        <v>0</v>
      </c>
      <c r="L242" s="4"/>
      <c r="M242" s="9"/>
      <c r="N242" s="10"/>
      <c r="O242" s="9"/>
      <c r="P242" s="11"/>
      <c r="Q242" s="130" t="s">
        <v>191</v>
      </c>
      <c r="R242" s="130"/>
      <c r="S242" s="12"/>
      <c r="T242" s="13"/>
      <c r="U242" s="84">
        <f ca="1">_xll.DBRW($B$3,$R$37,$R$38,$R$40,$R$41,$R$42,$Q242,U$2,U$4,U$3)</f>
        <v>0</v>
      </c>
      <c r="V242" s="84">
        <f ca="1">_xll.DBRW($B$3,$R$37,$R$38,$R$40,$R$41,$R$42,$Q242,V$2,V$4,V$3)</f>
        <v>0</v>
      </c>
      <c r="W242" s="85">
        <f ca="1">U242-V242</f>
        <v>0</v>
      </c>
      <c r="X242" s="106">
        <f ca="1">IF(V242&lt;&gt;0,W242/V242,0)</f>
        <v>0</v>
      </c>
      <c r="Y242" s="15">
        <f ca="1">_xll.DBRW($B$3,$R$37,$R$38,$R$40,$R$41,$R$42,$Q242,Y$2,Y$4,Y$3)</f>
        <v>0</v>
      </c>
      <c r="Z242" s="15">
        <f ca="1">_xll.DBRW($B$3,$R$37,$R$38,$R$40,$R$41,$R$42,$Q242,Z$2,Z$4,Z$3)</f>
        <v>0</v>
      </c>
      <c r="AA242" s="15">
        <f ca="1">_xll.DBRW($B$3,$R$37,$R$38,$R$40,$R$41,$R$42,$Q242,AA$2,AA$4,AA$3)</f>
        <v>0</v>
      </c>
      <c r="AB242" s="15">
        <f ca="1">_xll.DBRW($B$3,$R$37,$R$38,$R$40,$R$41,$R$42,$Q242,AB$2,AB$4,AB$3)</f>
        <v>0</v>
      </c>
      <c r="AC242" s="15">
        <f ca="1">_xll.DBRW($B$3,$R$37,$R$38,$R$40,$R$41,$R$42,$Q242,AC$2,AC$4,AC$3)</f>
        <v>0</v>
      </c>
      <c r="AD242" s="15">
        <f ca="1">_xll.DBRW($B$3,$R$37,$R$38,$R$40,$R$41,$R$42,$Q242,AD$2,AD$4,AD$3)</f>
        <v>0</v>
      </c>
      <c r="AE242" s="15">
        <f ca="1">_xll.DBRW($B$3,$R$37,$R$38,$R$40,$R$41,$R$42,$Q242,AE$2,AE$4,AE$3)</f>
        <v>0</v>
      </c>
      <c r="AF242" s="15">
        <f ca="1">_xll.DBRW($B$3,$R$37,$R$38,$R$40,$R$41,$R$42,$Q242,AF$2,AF$4,AF$3)</f>
        <v>0</v>
      </c>
      <c r="AG242" s="15">
        <f ca="1">_xll.DBRW($B$3,$R$37,$R$38,$R$40,$R$41,$R$42,$Q242,AG$2,AG$4,AG$3)</f>
        <v>0</v>
      </c>
      <c r="AH242" s="15">
        <f ca="1">_xll.DBRW($B$3,$R$37,$R$38,$R$40,$R$41,$R$42,$Q242,AH$2,AH$4,AH$3)</f>
        <v>0</v>
      </c>
      <c r="AI242" s="15">
        <f ca="1">Y242-AD242</f>
        <v>0</v>
      </c>
      <c r="AJ242" s="15">
        <f ca="1">Z242-AE242</f>
        <v>0</v>
      </c>
      <c r="AK242" s="15">
        <f ca="1">AA242-AF242</f>
        <v>0</v>
      </c>
      <c r="AL242" s="15">
        <f ca="1">AB242-AG242</f>
        <v>0</v>
      </c>
      <c r="AM242" s="15">
        <f ca="1">AC242-AH242</f>
        <v>0</v>
      </c>
      <c r="AN242" s="20"/>
      <c r="AO242" s="16">
        <f ca="1">_xll.DBRW($B$3,$R$37,$R$38,$R$40,$R$41,$R$42,$Q242,AO$2,AO$4,AO$3)</f>
        <v>0</v>
      </c>
      <c r="AP242" s="16">
        <f ca="1">_xll.DBRW($B$3,$R$37,$R$38,$R$40,$R$41,$R$42,$Q242,AP$2,AP$4,AP$3)</f>
        <v>0</v>
      </c>
      <c r="AQ242" s="17">
        <f ca="1">-(AO242-AP242)*100</f>
        <v>0</v>
      </c>
      <c r="AR242" s="14">
        <f ca="1">$Y242-$AD242-BL242</f>
        <v>0</v>
      </c>
      <c r="AS242" s="18">
        <f ca="1">_xll.DBRW($B$3,$R$37,$R$38,$R$40,$R$41,$R$42,$Q242,AS$2,AS$4,AS$3)</f>
        <v>0</v>
      </c>
      <c r="AT242" s="19">
        <f ca="1">_xll.DBRW($B$3,$R$37,$R$38,$R$40,$R$41,$R$42,$Q242,AT$2,AT$4,AT$3)</f>
        <v>0</v>
      </c>
      <c r="AU242" s="18">
        <f ca="1">_xll.DBRW($B$3,$R$37,$R$38,$R$40,$R$41,$R$42,$Q242,AU$2,AU$4,AU$3)</f>
        <v>0</v>
      </c>
      <c r="AV242" s="15">
        <f ca="1">_xll.DBRW($B$3,$R$37,$R$38,$R$40,$R$41,$R$42,$Q242,AV$2,AV$4,AV$3)</f>
        <v>0</v>
      </c>
      <c r="AW242" s="15">
        <f ca="1">_xll.DBRW($B$3,$R$37,$R$38,$R$40,$R$41,$R$42,$Q242,AW$2,AW$4,AW$3)</f>
        <v>0</v>
      </c>
      <c r="AX242" s="18">
        <f ca="1">_xll.DBRW($B$3,$R$37,$R$38,$R$40,$R$41,$R$42,$Q242,AX$2,AX$4,AX$3)</f>
        <v>0</v>
      </c>
      <c r="AY242" s="19">
        <f ca="1">_xll.DBRW($B$3,$R$37,$R$38,$R$40,$R$41,$R$42,$Q242,AY$2,AY$4,AY$3)</f>
        <v>0</v>
      </c>
      <c r="AZ242" s="18">
        <f ca="1">_xll.DBRW($B$3,$R$37,$R$38,$R$40,$R$41,$R$42,$Q242,AZ$2,AZ$4,AZ$3)</f>
        <v>0</v>
      </c>
      <c r="BA242" s="15">
        <f ca="1">_xll.DBRW($B$3,$R$37,$R$38,$R$40,$R$41,$R$42,$Q242,BA$2,BA$4,BA$3)</f>
        <v>0</v>
      </c>
      <c r="BB242" s="15">
        <f ca="1">_xll.DBRW($B$3,$R$37,$R$38,$R$40,$R$41,$R$42,$Q242,BB$2,BB$4,BB$3)</f>
        <v>0</v>
      </c>
      <c r="BC242" s="18">
        <f ca="1">AS242-AX242</f>
        <v>0</v>
      </c>
      <c r="BD242" s="18">
        <f ca="1">AT242-AY242</f>
        <v>0</v>
      </c>
      <c r="BE242" s="18">
        <f ca="1">AU242-AZ242</f>
        <v>0</v>
      </c>
      <c r="BF242" s="15">
        <f ca="1">IF(AND(AV242&lt;&gt;0,BA242&lt;&gt;0),-1*BC242*AV242,0)</f>
        <v>0</v>
      </c>
      <c r="BG242" s="15">
        <f ca="1">IF(AND(AV242&lt;&gt;0,BA242&lt;&gt;0,AW242&lt;&gt;0,BB242&lt;&gt;0),BD242/AY242*$Y242,)</f>
        <v>0</v>
      </c>
      <c r="BH242" s="15">
        <f ca="1">IF(AND(AW242&lt;&gt;0,BB242&lt;&gt;0),BE242*AO242*AW242,)</f>
        <v>0</v>
      </c>
      <c r="BI242" s="15">
        <f ca="1">IF(AND(AV242&lt;&gt;0,BA242&lt;&gt;0,AW242&lt;&gt;0,BB242&lt;&gt;0),$AI242-BF242-BG242-BH242-BL242,)</f>
        <v>0</v>
      </c>
      <c r="BJ242" s="15">
        <f ca="1">IF(OR(AV242=0,BA242=0,AW242=0,BB242=0),$AI242-BF242-BG242-BH242-BL242,)</f>
        <v>0</v>
      </c>
      <c r="BK242" s="15">
        <f ca="1">SUM(BF242:BJ242)</f>
        <v>0</v>
      </c>
      <c r="BL242" s="15">
        <f ca="1">IF($V242&lt;&gt;0,IF($V242&gt;0,$W242/$V242,-$W242/$V242))*$AD242</f>
        <v>0</v>
      </c>
      <c r="BM242" s="15">
        <f ca="1">SUM(BK242:BL242)</f>
        <v>0</v>
      </c>
      <c r="BN242" s="16">
        <f ca="1">_xll.DBRW($B$3,$R$37,$R$38,$R$40,$R$41,$R$42,$Q242,BN$2,BN$4,BN$3)</f>
        <v>0</v>
      </c>
      <c r="BO242" s="16">
        <f ca="1">_xll.DBRW($B$3,$R$37,$R$38,$R$40,$R$41,$R$42,$Q242,BO$2,BO$4,BO$3)</f>
        <v>0</v>
      </c>
      <c r="BP242" s="17">
        <f ca="1">-(BN242-BO242)*100</f>
        <v>0</v>
      </c>
      <c r="BQ242" s="14">
        <f ca="1">$Z242-$AE242-CK242</f>
        <v>0</v>
      </c>
      <c r="BR242" s="15">
        <f ca="1">_xll.DBRW($B$3,$R$37,$R$38,$R$40,$R$41,$R$42,$Q242,BR$2,BR$4,BR$3)</f>
        <v>0</v>
      </c>
      <c r="BS242" s="15">
        <f ca="1">_xll.DBRW($B$3,$R$37,$R$38,$R$40,$R$41,$R$42,$Q242,BS$2,BS$4,BS$3)</f>
        <v>0</v>
      </c>
      <c r="BT242" s="15">
        <f ca="1">_xll.DBRW($B$3,$R$37,$R$38,$R$40,$R$41,$R$42,$Q242,BT$2,BT$4,BT$3)</f>
        <v>0</v>
      </c>
      <c r="BU242" s="15">
        <f ca="1">_xll.DBRW($B$3,$R$37,$R$38,$R$40,$R$41,$R$42,$Q242,BU$2,BU$4,BU$3)</f>
        <v>0</v>
      </c>
      <c r="BV242" s="15">
        <f ca="1">_xll.DBRW($B$3,$R$37,$R$38,$R$40,$R$41,$R$42,$Q242,BV$2,BV$4,BV$3)</f>
        <v>0</v>
      </c>
      <c r="BW242" s="15">
        <f ca="1">_xll.DBRW($B$3,$R$37,$R$38,$R$40,$R$41,$R$42,$Q242,BW$2,BW$4,BW$3)</f>
        <v>0</v>
      </c>
      <c r="BX242" s="15">
        <f ca="1">_xll.DBRW($B$3,$R$37,$R$38,$R$40,$R$41,$R$42,$Q242,BX$2,BX$4,BX$3)</f>
        <v>0</v>
      </c>
      <c r="BY242" s="15">
        <f ca="1">_xll.DBRW($B$3,$R$37,$R$38,$R$40,$R$41,$R$42,$Q242,BY$2,BY$4,BY$3)</f>
        <v>0</v>
      </c>
      <c r="BZ242" s="15">
        <f ca="1">_xll.DBRW($B$3,$R$37,$R$38,$R$40,$R$41,$R$42,$Q242,BZ$2,BZ$4,BZ$3)</f>
        <v>0</v>
      </c>
      <c r="CA242" s="15">
        <f ca="1">_xll.DBRW($B$3,$R$37,$R$38,$R$40,$R$41,$R$42,$Q242,CA$2,CA$4,CA$3)</f>
        <v>0</v>
      </c>
      <c r="CB242" s="15">
        <f ca="1">BR242-BW242</f>
        <v>0</v>
      </c>
      <c r="CC242" s="15">
        <f ca="1">BS242-BX242</f>
        <v>0</v>
      </c>
      <c r="CD242" s="15">
        <f ca="1">BT242-BY242</f>
        <v>0</v>
      </c>
      <c r="CE242" s="15">
        <f ca="1">IF(AND(BU242&lt;&gt;0,BZ242&lt;&gt;0),-1*CB242*BU242,0)</f>
        <v>0</v>
      </c>
      <c r="CF242" s="15">
        <f ca="1">IF(AND(BU242&lt;&gt;0,BZ242&lt;&gt;0,BV242&lt;&gt;0,CA242&lt;&gt;0),CC242/BX242*$Z242,)</f>
        <v>0</v>
      </c>
      <c r="CG242" s="15">
        <f ca="1">IF(AND(BV242&lt;&gt;0,CA242&lt;&gt;0),CD242*BN242*BV242,)</f>
        <v>0</v>
      </c>
      <c r="CH242" s="15">
        <f ca="1">IF(AND(BU242&lt;&gt;0,BZ242&lt;&gt;0,BV242&lt;&gt;0,CA242&lt;&gt;0),$AJ242-CE242-CF242-CG242-CK242,)</f>
        <v>0</v>
      </c>
      <c r="CI242" s="15">
        <f ca="1">IF(OR(BU242=0,BZ242=0,BV242=0,CA242=0),$AJ242-CE242-CF242-CG242-CK242,)</f>
        <v>0</v>
      </c>
      <c r="CJ242" s="15">
        <f ca="1">SUM(CE242:CI242)</f>
        <v>0</v>
      </c>
      <c r="CK242" s="15">
        <f ca="1">IF($V242&lt;&gt;0,IF($V242&gt;0,$W242/$V242,-$W242/$V242))*$AE242</f>
        <v>0</v>
      </c>
      <c r="CL242" s="15">
        <f ca="1">SUM(CJ242:CK242)</f>
        <v>0</v>
      </c>
      <c r="CM242" s="16">
        <f ca="1">_xll.DBRW($B$3,$R$37,$R$38,$R$40,$R$41,$R$42,$Q242,CM$2,CM$4,CM$3)</f>
        <v>0</v>
      </c>
      <c r="CN242" s="16">
        <f ca="1">_xll.DBRW($B$3,$R$37,$R$38,$R$40,$R$41,$R$42,$Q242,CN$2,CN$4,CN$3)</f>
        <v>0</v>
      </c>
      <c r="CO242" s="17">
        <f ca="1">-(CM242-CN242)*100</f>
        <v>0</v>
      </c>
      <c r="CP242" s="14">
        <f ca="1">$AA242-$AF242-DJ242</f>
        <v>0</v>
      </c>
      <c r="CQ242" s="15">
        <f ca="1">_xll.DBRW($B$3,$R$37,$R$38,$R$40,$R$41,$R$42,$Q242,CQ$2,CQ$4,CQ$3)</f>
        <v>0</v>
      </c>
      <c r="CR242" s="15">
        <f ca="1">_xll.DBRW($B$3,$R$37,$R$38,$R$40,$R$41,$R$42,$Q242,CR$2,CR$4,CR$3)</f>
        <v>0</v>
      </c>
      <c r="CS242" s="15">
        <f ca="1">_xll.DBRW($B$3,$R$37,$R$38,$R$40,$R$41,$R$42,$Q242,CS$2,CS$4,CS$3)</f>
        <v>0</v>
      </c>
      <c r="CT242" s="15">
        <f ca="1">_xll.DBRW($B$3,$R$37,$R$38,$R$40,$R$41,$R$42,$Q242,CT$2,CT$4,CT$3)</f>
        <v>0</v>
      </c>
      <c r="CU242" s="15">
        <f ca="1">_xll.DBRW($B$3,$R$37,$R$38,$R$40,$R$41,$R$42,$Q242,CU$2,CU$4,CU$3)</f>
        <v>0</v>
      </c>
      <c r="CV242" s="15">
        <f ca="1">_xll.DBRW($B$3,$R$37,$R$38,$R$40,$R$41,$R$42,$Q242,CV$2,CV$4,CV$3)</f>
        <v>0</v>
      </c>
      <c r="CW242" s="15">
        <f ca="1">_xll.DBRW($B$3,$R$37,$R$38,$R$40,$R$41,$R$42,$Q242,CW$2,CW$4,CW$3)</f>
        <v>0</v>
      </c>
      <c r="CX242" s="15">
        <f ca="1">_xll.DBRW($B$3,$R$37,$R$38,$R$40,$R$41,$R$42,$Q242,CX$2,CX$4,CX$3)</f>
        <v>0</v>
      </c>
      <c r="CY242" s="15">
        <f ca="1">_xll.DBRW($B$3,$R$37,$R$38,$R$40,$R$41,$R$42,$Q242,CY$2,CY$4,CY$3)</f>
        <v>0</v>
      </c>
      <c r="CZ242" s="15">
        <f ca="1">_xll.DBRW($B$3,$R$37,$R$38,$R$40,$R$41,$R$42,$Q242,CZ$2,CZ$4,CZ$3)</f>
        <v>0</v>
      </c>
      <c r="DA242" s="15">
        <f ca="1">CQ242-CV242</f>
        <v>0</v>
      </c>
      <c r="DB242" s="15">
        <f ca="1">CR242-CW242</f>
        <v>0</v>
      </c>
      <c r="DC242" s="15">
        <f ca="1">CS242-CX242</f>
        <v>0</v>
      </c>
      <c r="DD242" s="15">
        <f ca="1">IF(AND(CT242&lt;&gt;0,CY242&lt;&gt;0),-1*DA242*CT242,0)</f>
        <v>0</v>
      </c>
      <c r="DE242" s="15">
        <f ca="1">IF(AND(CT242&lt;&gt;0,CY242&lt;&gt;0,CU242&lt;&gt;0,CZ242&lt;&gt;0),DB242/CW242*$AA242,)</f>
        <v>0</v>
      </c>
      <c r="DF242" s="15">
        <f ca="1">IF(AND(CU242&lt;&gt;0,CZ242&lt;&gt;0),DC242*CM242*CU242,)</f>
        <v>0</v>
      </c>
      <c r="DG242" s="15">
        <f ca="1">IF(AND(CT242&lt;&gt;0,CY242&lt;&gt;0,CU242&lt;&gt;0,CZ242&lt;&gt;0),$AK242-DD242-DE242-DF242-DJ242,)</f>
        <v>0</v>
      </c>
      <c r="DH242" s="15">
        <f ca="1">IF(OR(CT242=0,CY242=0,CU242=0,CZ242=0),$AK242-DD242-DE242-DF242-DJ242,)</f>
        <v>0</v>
      </c>
      <c r="DI242" s="15">
        <f ca="1">SUM(DD242:DH242)</f>
        <v>0</v>
      </c>
      <c r="DJ242" s="15">
        <f ca="1">IF($V242&lt;&gt;0,IF($V242&gt;0,$W242/$V242,-$W242/$V242))*$AF242</f>
        <v>0</v>
      </c>
      <c r="DK242" s="15">
        <f ca="1">SUM(DI242:DJ242)</f>
        <v>0</v>
      </c>
      <c r="DL242" s="16">
        <f ca="1">_xll.DBRW($B$3,$R$37,$R$38,$R$40,$R$41,$R$42,$Q242,DL$2,DL$4,DL$3)</f>
        <v>0</v>
      </c>
      <c r="DM242" s="16">
        <f ca="1">_xll.DBRW($B$3,$R$37,$R$38,$R$40,$R$41,$R$42,$Q242,DM$2,DM$4,DM$3)</f>
        <v>0</v>
      </c>
      <c r="DN242" s="17">
        <f ca="1">-(DL242-DM242)*100</f>
        <v>0</v>
      </c>
      <c r="DO242" s="14">
        <f ca="1">$AB242-$AG242-EI242</f>
        <v>0</v>
      </c>
      <c r="DP242" s="15">
        <f ca="1">_xll.DBRW($B$3,$R$37,$R$38,$R$40,$R$41,$R$42,$Q242,DP$2,DP$4,DP$3)</f>
        <v>0</v>
      </c>
      <c r="DQ242" s="15">
        <f ca="1">_xll.DBRW($B$3,$R$37,$R$38,$R$40,$R$41,$R$42,$Q242,DQ$2,DQ$4,DQ$3)</f>
        <v>0</v>
      </c>
      <c r="DR242" s="15">
        <f ca="1">_xll.DBRW($B$3,$R$37,$R$38,$R$40,$R$41,$R$42,$Q242,DR$2,DR$4,DR$3)</f>
        <v>0</v>
      </c>
      <c r="DS242" s="15">
        <f ca="1">_xll.DBRW($B$3,$R$37,$R$38,$R$40,$R$41,$R$42,$Q242,DS$2,DS$4,DS$3)</f>
        <v>0</v>
      </c>
      <c r="DT242" s="15">
        <f ca="1">_xll.DBRW($B$3,$R$37,$R$38,$R$40,$R$41,$R$42,$Q242,DT$2,DT$4,DT$3)</f>
        <v>0</v>
      </c>
      <c r="DU242" s="15">
        <f ca="1">_xll.DBRW($B$3,$R$37,$R$38,$R$40,$R$41,$R$42,$Q242,DU$2,DU$4,DU$3)</f>
        <v>0</v>
      </c>
      <c r="DV242" s="15">
        <f ca="1">_xll.DBRW($B$3,$R$37,$R$38,$R$40,$R$41,$R$42,$Q242,DV$2,DV$4,DV$3)</f>
        <v>0</v>
      </c>
      <c r="DW242" s="15">
        <f ca="1">_xll.DBRW($B$3,$R$37,$R$38,$R$40,$R$41,$R$42,$Q242,DW$2,DW$4,DW$3)</f>
        <v>0</v>
      </c>
      <c r="DX242" s="15">
        <f ca="1">_xll.DBRW($B$3,$R$37,$R$38,$R$40,$R$41,$R$42,$Q242,DX$2,DX$4,DX$3)</f>
        <v>0</v>
      </c>
      <c r="DY242" s="15">
        <f ca="1">_xll.DBRW($B$3,$R$37,$R$38,$R$40,$R$41,$R$42,$Q242,DY$2,DY$4,DY$3)</f>
        <v>0</v>
      </c>
      <c r="DZ242" s="15">
        <f ca="1">DP242-DU242</f>
        <v>0</v>
      </c>
      <c r="EA242" s="15">
        <f ca="1">DQ242-DV242</f>
        <v>0</v>
      </c>
      <c r="EB242" s="15">
        <f ca="1">DR242-DW242</f>
        <v>0</v>
      </c>
      <c r="EC242" s="15">
        <f ca="1">IF(AND(DS242&lt;&gt;0,DX242&lt;&gt;0),-1*DZ242*DS242,0)</f>
        <v>0</v>
      </c>
      <c r="ED242" s="15">
        <f ca="1">IF(AND(DS242&lt;&gt;0,DX242&lt;&gt;0,DT242&lt;&gt;0,DY242&lt;&gt;0),EA242/DV242*$AB242,)</f>
        <v>0</v>
      </c>
      <c r="EE242" s="15">
        <f ca="1">IF(AND(DT242&lt;&gt;0,DY242&lt;&gt;0),EB242*DL242*DT242,)</f>
        <v>0</v>
      </c>
      <c r="EF242" s="15">
        <f ca="1">IF(AND(DS242&lt;&gt;0,DX242&lt;&gt;0,DT242&lt;&gt;0,DY242&lt;&gt;0),$AL242-EC242-ED242-EE242-EI242,)</f>
        <v>0</v>
      </c>
      <c r="EG242" s="15">
        <f ca="1">IF(OR(DS242=0,DX242=0,DT242=0,DY242=0),$AL242-EC242-ED242-EE242-EI242,)</f>
        <v>0</v>
      </c>
      <c r="EH242" s="15">
        <f ca="1">SUM(EC242:EG242)</f>
        <v>0</v>
      </c>
      <c r="EI242" s="15">
        <f ca="1">IF($V242&lt;&gt;0,IF($V242&gt;0,$W242/$V242,-$W242/$V242))*$AG242</f>
        <v>0</v>
      </c>
      <c r="EJ242" s="15">
        <f ca="1">SUM(EH242:EI242)</f>
        <v>0</v>
      </c>
      <c r="EK242" s="16">
        <f ca="1">_xll.DBRW($B$3,$R$37,$R$38,$R$40,$R$41,$R$42,$Q242,EK$2,EK$4,EK$3)</f>
        <v>0</v>
      </c>
      <c r="EL242" s="16">
        <f ca="1">_xll.DBRW($B$3,$R$37,$R$38,$R$40,$R$41,$R$42,$Q242,EL$2,EL$4,EL$3)</f>
        <v>0</v>
      </c>
      <c r="EM242" s="17">
        <f ca="1">-(EK242-EL242)*100</f>
        <v>0</v>
      </c>
      <c r="EN242" s="14">
        <f ca="1">$AC242-$AH242-FH242</f>
        <v>0</v>
      </c>
      <c r="EO242" s="15">
        <f ca="1">_xll.DBRW($B$3,$R$37,$R$38,$R$40,$R$41,$R$42,$Q242,EO$2,EO$4,EO$3)</f>
        <v>0</v>
      </c>
      <c r="EP242" s="15">
        <f ca="1">_xll.DBRW($B$3,$R$37,$R$38,$R$40,$R$41,$R$42,$Q242,EP$2,EP$4,EP$3)</f>
        <v>0</v>
      </c>
      <c r="EQ242" s="15">
        <f ca="1">_xll.DBRW($B$3,$R$37,$R$38,$R$40,$R$41,$R$42,$Q242,EQ$2,EQ$4,EQ$3)</f>
        <v>0</v>
      </c>
      <c r="ER242" s="15">
        <f ca="1">_xll.DBRW($B$3,$R$37,$R$38,$R$40,$R$41,$R$42,$Q242,ER$2,ER$4,ER$3)</f>
        <v>0</v>
      </c>
      <c r="ES242" s="15">
        <f ca="1">_xll.DBRW($B$3,$R$37,$R$38,$R$40,$R$41,$R$42,$Q242,ES$2,ES$4,ES$3)</f>
        <v>0</v>
      </c>
      <c r="ET242" s="15">
        <f ca="1">_xll.DBRW($B$3,$R$37,$R$38,$R$40,$R$41,$R$42,$Q242,ET$2,ET$4,ET$3)</f>
        <v>0</v>
      </c>
      <c r="EU242" s="15">
        <f ca="1">_xll.DBRW($B$3,$R$37,$R$38,$R$40,$R$41,$R$42,$Q242,EU$2,EU$4,EU$3)</f>
        <v>0</v>
      </c>
      <c r="EV242" s="15">
        <f ca="1">_xll.DBRW($B$3,$R$37,$R$38,$R$40,$R$41,$R$42,$Q242,EV$2,EV$4,EV$3)</f>
        <v>0</v>
      </c>
      <c r="EW242" s="15">
        <f ca="1">_xll.DBRW($B$3,$R$37,$R$38,$R$40,$R$41,$R$42,$Q242,EW$2,EW$4,EW$3)</f>
        <v>0</v>
      </c>
      <c r="EX242" s="15">
        <f ca="1">_xll.DBRW($B$3,$R$37,$R$38,$R$40,$R$41,$R$42,$Q242,EX$2,EX$4,EX$3)</f>
        <v>0</v>
      </c>
      <c r="EY242" s="15">
        <f ca="1">EO242-ET242</f>
        <v>0</v>
      </c>
      <c r="EZ242" s="15">
        <f ca="1">EP242-EU242</f>
        <v>0</v>
      </c>
      <c r="FA242" s="15">
        <f ca="1">EQ242-EV242</f>
        <v>0</v>
      </c>
      <c r="FB242" s="15">
        <f ca="1">IF(AND(ER242&lt;&gt;0,EW242&lt;&gt;0),-1*EY242*ER242,0)</f>
        <v>0</v>
      </c>
      <c r="FC242" s="15">
        <f ca="1">IF(AND(ER242&lt;&gt;0,EW242&lt;&gt;0,ES242&lt;&gt;0,EX242&lt;&gt;0),EZ242/EU242*$AC242,)</f>
        <v>0</v>
      </c>
      <c r="FD242" s="15">
        <f ca="1">IF(AND(ES242&lt;&gt;0,EX242&lt;&gt;0),FA242*EK242*ES242,)</f>
        <v>0</v>
      </c>
      <c r="FE242" s="15">
        <f ca="1">IF(AND(ER242&lt;&gt;0,EW242&lt;&gt;0,ES242&lt;&gt;0,EX242&lt;&gt;0),$AM242-FB242-FC242-FD242-FH242,)</f>
        <v>0</v>
      </c>
      <c r="FF242" s="15">
        <f ca="1">IF(OR(ER242=0,EW242=0,ES242=0,EX242=0),$AM242-FB242-FC242-FD242-FH242,)</f>
        <v>0</v>
      </c>
      <c r="FG242" s="15">
        <f ca="1">SUM(FB242:FF242)</f>
        <v>0</v>
      </c>
      <c r="FH242" s="15">
        <f ca="1">IF($V242&lt;&gt;0,IF($V242&gt;0,$W242/$V242,-$W242/$V242))*$AH242</f>
        <v>0</v>
      </c>
      <c r="FI242" s="15">
        <f ca="1">SUM(FG242:FH242)</f>
        <v>0</v>
      </c>
      <c r="FJ242" s="20"/>
      <c r="FK242" s="85">
        <f ca="1">BL242+CK242+DJ242+EI242+FH242</f>
        <v>0</v>
      </c>
      <c r="FL242" s="21"/>
      <c r="FM242" s="22"/>
      <c r="FN242" s="104">
        <f ca="1">_xll.DBRW($B$3,$R$37,$R$38,$R$40,$R$41,$R$42,$Q242,FN$2,FN$4,FN$3)</f>
        <v>0</v>
      </c>
      <c r="FO242" s="105">
        <f ca="1">IF(U242&lt;&gt;0,FN242/U242,0)</f>
        <v>0</v>
      </c>
      <c r="FP242" s="104">
        <f ca="1">_xll.DBRW($B$3,$R$37,$R$38,$R$40,$R$41,$R$42,$Q242,FP$2,FP$4,FP$3)</f>
        <v>0</v>
      </c>
      <c r="FQ242" s="105">
        <f ca="1">IF(V242&lt;&gt;0,FP242/V242,0)</f>
        <v>0</v>
      </c>
      <c r="FR242" s="86">
        <f ca="1">FN242-FP242</f>
        <v>0</v>
      </c>
      <c r="FS242" s="103">
        <f ca="1">(FO242-FQ242)*100</f>
        <v>0</v>
      </c>
      <c r="FT242" s="23"/>
      <c r="FV242" s="37"/>
      <c r="FW242" s="37"/>
      <c r="FX242" s="37"/>
      <c r="FY242" s="37"/>
      <c r="FZ242" s="37"/>
      <c r="GA242" s="37"/>
      <c r="GB242" s="37"/>
      <c r="GC242" s="37"/>
      <c r="GD242" s="37"/>
      <c r="GE242" s="37"/>
      <c r="GF242" s="37"/>
      <c r="GG242" s="37"/>
      <c r="GH242" s="37"/>
    </row>
    <row r="243" spans="1:190" ht="15" hidden="1" customHeight="1" x14ac:dyDescent="0.25">
      <c r="A243">
        <f ca="1">IF(ROW()=ROW($A$60),0,1)</f>
        <v>1</v>
      </c>
      <c r="D243" s="30"/>
      <c r="E243" s="30"/>
      <c r="F243" s="30" t="str">
        <f ca="1">IF(A243&lt;&gt;0,IF((AO243+BN243+CM243+DL243+EK243)&lt;&gt;0,ROUND((1-(AO243+BN243+CM243+DL243+EK243))-FO243,5),"VERIF. ELIGIBILITE PMM"),"CHECK "&amp;D228)</f>
        <v>VERIF. ELIGIBILITE PMM</v>
      </c>
      <c r="G243" s="30"/>
      <c r="H243" s="30"/>
      <c r="I243" s="30"/>
      <c r="J243" s="30" t="str">
        <f ca="1">IF(A243&lt;&gt;0,IF((AP243+BO243+CN243+DM243+EL243)&lt;&gt;0,ROUND((1-(AP243+BO243+CN243+DM243+EL243))-FQ243,5),"VERIF. ELIGIBILITE PMM"),"CHECK "&amp;D229)</f>
        <v>VERIF. ELIGIBILITE PMM</v>
      </c>
      <c r="K243" s="30">
        <f ca="1">IF(A243&lt;&gt;0,ROUND(W243+AR243+BQ243+CP243+DO243+EN243+FK243-FR243,5),"CHECK ")</f>
        <v>-0.53</v>
      </c>
      <c r="L243" s="4"/>
      <c r="M243" s="9"/>
      <c r="N243" s="10"/>
      <c r="O243" s="9"/>
      <c r="P243" s="11"/>
      <c r="Q243" s="130" t="s">
        <v>216</v>
      </c>
      <c r="R243" s="130"/>
      <c r="S243" s="12"/>
      <c r="T243" s="13"/>
      <c r="U243" s="84">
        <f ca="1">_xll.DBRW($B$3,$R$37,$R$38,$R$40,$R$41,$R$42,$Q243,U$2,U$4,U$3)</f>
        <v>0</v>
      </c>
      <c r="V243" s="84">
        <f ca="1">_xll.DBRW($B$3,$R$37,$R$38,$R$40,$R$41,$R$42,$Q243,V$2,V$4,V$3)</f>
        <v>0</v>
      </c>
      <c r="W243" s="85">
        <f ca="1">U243-V243</f>
        <v>0</v>
      </c>
      <c r="X243" s="106">
        <f ca="1">IF(V243&lt;&gt;0,W243/V243,0)</f>
        <v>0</v>
      </c>
      <c r="Y243" s="15">
        <f ca="1">_xll.DBRW($B$3,$R$37,$R$38,$R$40,$R$41,$R$42,$Q243,Y$2,Y$4,Y$3)</f>
        <v>31753.45</v>
      </c>
      <c r="Z243" s="15">
        <f ca="1">_xll.DBRW($B$3,$R$37,$R$38,$R$40,$R$41,$R$42,$Q243,Z$2,Z$4,Z$3)</f>
        <v>409</v>
      </c>
      <c r="AA243" s="15">
        <f ca="1">_xll.DBRW($B$3,$R$37,$R$38,$R$40,$R$41,$R$42,$Q243,AA$2,AA$4,AA$3)</f>
        <v>175</v>
      </c>
      <c r="AB243" s="15">
        <f ca="1">_xll.DBRW($B$3,$R$37,$R$38,$R$40,$R$41,$R$42,$Q243,AB$2,AB$4,AB$3)</f>
        <v>0</v>
      </c>
      <c r="AC243" s="15">
        <f ca="1">_xll.DBRW($B$3,$R$37,$R$38,$R$40,$R$41,$R$42,$Q243,AC$2,AC$4,AC$3)</f>
        <v>5243.7999999999956</v>
      </c>
      <c r="AD243" s="15">
        <f ca="1">_xll.DBRW($B$3,$R$37,$R$38,$R$40,$R$41,$R$42,$Q243,AD$2,AD$4,AD$3)</f>
        <v>0</v>
      </c>
      <c r="AE243" s="15">
        <f ca="1">_xll.DBRW($B$3,$R$37,$R$38,$R$40,$R$41,$R$42,$Q243,AE$2,AE$4,AE$3)</f>
        <v>0</v>
      </c>
      <c r="AF243" s="15">
        <f ca="1">_xll.DBRW($B$3,$R$37,$R$38,$R$40,$R$41,$R$42,$Q243,AF$2,AF$4,AF$3)</f>
        <v>0</v>
      </c>
      <c r="AG243" s="15">
        <f ca="1">_xll.DBRW($B$3,$R$37,$R$38,$R$40,$R$41,$R$42,$Q243,AG$2,AG$4,AG$3)</f>
        <v>0</v>
      </c>
      <c r="AH243" s="15">
        <f ca="1">_xll.DBRW($B$3,$R$37,$R$38,$R$40,$R$41,$R$42,$Q243,AH$2,AH$4,AH$3)</f>
        <v>0</v>
      </c>
      <c r="AI243" s="15">
        <f ca="1">Y243-AD243</f>
        <v>31753.45</v>
      </c>
      <c r="AJ243" s="15">
        <f ca="1">Z243-AE243</f>
        <v>409</v>
      </c>
      <c r="AK243" s="15">
        <f ca="1">AA243-AF243</f>
        <v>175</v>
      </c>
      <c r="AL243" s="15">
        <f ca="1">AB243-AG243</f>
        <v>0</v>
      </c>
      <c r="AM243" s="15">
        <f ca="1">AC243-AH243</f>
        <v>5243.7999999999956</v>
      </c>
      <c r="AN243" s="20"/>
      <c r="AO243" s="16">
        <f ca="1">_xll.DBRW($B$3,$R$37,$R$38,$R$40,$R$41,$R$42,$Q243,AO$2,AO$4,AO$3)</f>
        <v>0</v>
      </c>
      <c r="AP243" s="16">
        <f ca="1">_xll.DBRW($B$3,$R$37,$R$38,$R$40,$R$41,$R$42,$Q243,AP$2,AP$4,AP$3)</f>
        <v>0</v>
      </c>
      <c r="AQ243" s="17">
        <f ca="1">-(AO243-AP243)*100</f>
        <v>0</v>
      </c>
      <c r="AR243" s="14">
        <f ca="1">$Y243-$AD243-BL243</f>
        <v>31753.45</v>
      </c>
      <c r="AS243" s="18">
        <f ca="1">_xll.DBRW($B$3,$R$37,$R$38,$R$40,$R$41,$R$42,$Q243,AS$2,AS$4,AS$3)</f>
        <v>0</v>
      </c>
      <c r="AT243" s="19">
        <f ca="1">_xll.DBRW($B$3,$R$37,$R$38,$R$40,$R$41,$R$42,$Q243,AT$2,AT$4,AT$3)</f>
        <v>0</v>
      </c>
      <c r="AU243" s="18">
        <f ca="1">_xll.DBRW($B$3,$R$37,$R$38,$R$40,$R$41,$R$42,$Q243,AU$2,AU$4,AU$3)</f>
        <v>0</v>
      </c>
      <c r="AV243" s="15">
        <f ca="1">_xll.DBRW($B$3,$R$37,$R$38,$R$40,$R$41,$R$42,$Q243,AV$2,AV$4,AV$3)</f>
        <v>0</v>
      </c>
      <c r="AW243" s="15">
        <f ca="1">_xll.DBRW($B$3,$R$37,$R$38,$R$40,$R$41,$R$42,$Q243,AW$2,AW$4,AW$3)</f>
        <v>0</v>
      </c>
      <c r="AX243" s="18">
        <f ca="1">_xll.DBRW($B$3,$R$37,$R$38,$R$40,$R$41,$R$42,$Q243,AX$2,AX$4,AX$3)</f>
        <v>0</v>
      </c>
      <c r="AY243" s="19">
        <f ca="1">_xll.DBRW($B$3,$R$37,$R$38,$R$40,$R$41,$R$42,$Q243,AY$2,AY$4,AY$3)</f>
        <v>0</v>
      </c>
      <c r="AZ243" s="18">
        <f ca="1">_xll.DBRW($B$3,$R$37,$R$38,$R$40,$R$41,$R$42,$Q243,AZ$2,AZ$4,AZ$3)</f>
        <v>0</v>
      </c>
      <c r="BA243" s="15">
        <f ca="1">_xll.DBRW($B$3,$R$37,$R$38,$R$40,$R$41,$R$42,$Q243,BA$2,BA$4,BA$3)</f>
        <v>0</v>
      </c>
      <c r="BB243" s="15">
        <f ca="1">_xll.DBRW($B$3,$R$37,$R$38,$R$40,$R$41,$R$42,$Q243,BB$2,BB$4,BB$3)</f>
        <v>0</v>
      </c>
      <c r="BC243" s="18">
        <f ca="1">AS243-AX243</f>
        <v>0</v>
      </c>
      <c r="BD243" s="18">
        <f ca="1">AT243-AY243</f>
        <v>0</v>
      </c>
      <c r="BE243" s="18">
        <f ca="1">AU243-AZ243</f>
        <v>0</v>
      </c>
      <c r="BF243" s="15">
        <f ca="1">IF(AND(AV243&lt;&gt;0,BA243&lt;&gt;0),-1*BC243*AV243,0)</f>
        <v>0</v>
      </c>
      <c r="BG243" s="15">
        <f ca="1">IF(AND(AV243&lt;&gt;0,BA243&lt;&gt;0,AW243&lt;&gt;0,BB243&lt;&gt;0),BD243/AY243*$Y243,)</f>
        <v>0</v>
      </c>
      <c r="BH243" s="15">
        <f ca="1">IF(AND(AW243&lt;&gt;0,BB243&lt;&gt;0),BE243*AO243*AW243,)</f>
        <v>0</v>
      </c>
      <c r="BI243" s="15">
        <f ca="1">IF(AND(AV243&lt;&gt;0,BA243&lt;&gt;0,AW243&lt;&gt;0,BB243&lt;&gt;0),$AI243-BF243-BG243-BH243-BL243,)</f>
        <v>0</v>
      </c>
      <c r="BJ243" s="15">
        <f ca="1">IF(OR(AV243=0,BA243=0,AW243=0,BB243=0),$AI243-BF243-BG243-BH243-BL243,)</f>
        <v>31753.45</v>
      </c>
      <c r="BK243" s="15">
        <f ca="1">SUM(BF243:BJ243)</f>
        <v>31753.45</v>
      </c>
      <c r="BL243" s="15">
        <f ca="1">IF($V243&lt;&gt;0,IF($V243&gt;0,$W243/$V243,-$W243/$V243))*$AD243</f>
        <v>0</v>
      </c>
      <c r="BM243" s="15">
        <f ca="1">SUM(BK243:BL243)</f>
        <v>31753.45</v>
      </c>
      <c r="BN243" s="16">
        <f ca="1">_xll.DBRW($B$3,$R$37,$R$38,$R$40,$R$41,$R$42,$Q243,BN$2,BN$4,BN$3)</f>
        <v>0</v>
      </c>
      <c r="BO243" s="16">
        <f ca="1">_xll.DBRW($B$3,$R$37,$R$38,$R$40,$R$41,$R$42,$Q243,BO$2,BO$4,BO$3)</f>
        <v>0</v>
      </c>
      <c r="BP243" s="17">
        <f ca="1">-(BN243-BO243)*100</f>
        <v>0</v>
      </c>
      <c r="BQ243" s="14">
        <f ca="1">$Z243-$AE243-CK243</f>
        <v>409</v>
      </c>
      <c r="BR243" s="15">
        <f ca="1">_xll.DBRW($B$3,$R$37,$R$38,$R$40,$R$41,$R$42,$Q243,BR$2,BR$4,BR$3)</f>
        <v>0</v>
      </c>
      <c r="BS243" s="15">
        <f ca="1">_xll.DBRW($B$3,$R$37,$R$38,$R$40,$R$41,$R$42,$Q243,BS$2,BS$4,BS$3)</f>
        <v>0</v>
      </c>
      <c r="BT243" s="15">
        <f ca="1">_xll.DBRW($B$3,$R$37,$R$38,$R$40,$R$41,$R$42,$Q243,BT$2,BT$4,BT$3)</f>
        <v>0</v>
      </c>
      <c r="BU243" s="15">
        <f ca="1">_xll.DBRW($B$3,$R$37,$R$38,$R$40,$R$41,$R$42,$Q243,BU$2,BU$4,BU$3)</f>
        <v>0</v>
      </c>
      <c r="BV243" s="15">
        <f ca="1">_xll.DBRW($B$3,$R$37,$R$38,$R$40,$R$41,$R$42,$Q243,BV$2,BV$4,BV$3)</f>
        <v>0</v>
      </c>
      <c r="BW243" s="15">
        <f ca="1">_xll.DBRW($B$3,$R$37,$R$38,$R$40,$R$41,$R$42,$Q243,BW$2,BW$4,BW$3)</f>
        <v>0</v>
      </c>
      <c r="BX243" s="15">
        <f ca="1">_xll.DBRW($B$3,$R$37,$R$38,$R$40,$R$41,$R$42,$Q243,BX$2,BX$4,BX$3)</f>
        <v>0</v>
      </c>
      <c r="BY243" s="15">
        <f ca="1">_xll.DBRW($B$3,$R$37,$R$38,$R$40,$R$41,$R$42,$Q243,BY$2,BY$4,BY$3)</f>
        <v>0</v>
      </c>
      <c r="BZ243" s="15">
        <f ca="1">_xll.DBRW($B$3,$R$37,$R$38,$R$40,$R$41,$R$42,$Q243,BZ$2,BZ$4,BZ$3)</f>
        <v>0</v>
      </c>
      <c r="CA243" s="15">
        <f ca="1">_xll.DBRW($B$3,$R$37,$R$38,$R$40,$R$41,$R$42,$Q243,CA$2,CA$4,CA$3)</f>
        <v>0</v>
      </c>
      <c r="CB243" s="15">
        <f ca="1">BR243-BW243</f>
        <v>0</v>
      </c>
      <c r="CC243" s="15">
        <f ca="1">BS243-BX243</f>
        <v>0</v>
      </c>
      <c r="CD243" s="15">
        <f ca="1">BT243-BY243</f>
        <v>0</v>
      </c>
      <c r="CE243" s="15">
        <f ca="1">IF(AND(BU243&lt;&gt;0,BZ243&lt;&gt;0),-1*CB243*BU243,0)</f>
        <v>0</v>
      </c>
      <c r="CF243" s="15">
        <f ca="1">IF(AND(BU243&lt;&gt;0,BZ243&lt;&gt;0,BV243&lt;&gt;0,CA243&lt;&gt;0),CC243/BX243*$Z243,)</f>
        <v>0</v>
      </c>
      <c r="CG243" s="15">
        <f ca="1">IF(AND(BV243&lt;&gt;0,CA243&lt;&gt;0),CD243*BN243*BV243,)</f>
        <v>0</v>
      </c>
      <c r="CH243" s="15">
        <f ca="1">IF(AND(BU243&lt;&gt;0,BZ243&lt;&gt;0,BV243&lt;&gt;0,CA243&lt;&gt;0),$AJ243-CE243-CF243-CG243-CK243,)</f>
        <v>0</v>
      </c>
      <c r="CI243" s="15">
        <f ca="1">IF(OR(BU243=0,BZ243=0,BV243=0,CA243=0),$AJ243-CE243-CF243-CG243-CK243,)</f>
        <v>409</v>
      </c>
      <c r="CJ243" s="15">
        <f ca="1">SUM(CE243:CI243)</f>
        <v>409</v>
      </c>
      <c r="CK243" s="15">
        <f ca="1">IF($V243&lt;&gt;0,IF($V243&gt;0,$W243/$V243,-$W243/$V243))*$AE243</f>
        <v>0</v>
      </c>
      <c r="CL243" s="15">
        <f ca="1">SUM(CJ243:CK243)</f>
        <v>409</v>
      </c>
      <c r="CM243" s="16">
        <f ca="1">_xll.DBRW($B$3,$R$37,$R$38,$R$40,$R$41,$R$42,$Q243,CM$2,CM$4,CM$3)</f>
        <v>0</v>
      </c>
      <c r="CN243" s="16">
        <f ca="1">_xll.DBRW($B$3,$R$37,$R$38,$R$40,$R$41,$R$42,$Q243,CN$2,CN$4,CN$3)</f>
        <v>0</v>
      </c>
      <c r="CO243" s="17">
        <f ca="1">-(CM243-CN243)*100</f>
        <v>0</v>
      </c>
      <c r="CP243" s="14">
        <f ca="1">$AA243-$AF243-DJ243</f>
        <v>175</v>
      </c>
      <c r="CQ243" s="15">
        <f ca="1">_xll.DBRW($B$3,$R$37,$R$38,$R$40,$R$41,$R$42,$Q243,CQ$2,CQ$4,CQ$3)</f>
        <v>0</v>
      </c>
      <c r="CR243" s="15">
        <f ca="1">_xll.DBRW($B$3,$R$37,$R$38,$R$40,$R$41,$R$42,$Q243,CR$2,CR$4,CR$3)</f>
        <v>0</v>
      </c>
      <c r="CS243" s="15">
        <f ca="1">_xll.DBRW($B$3,$R$37,$R$38,$R$40,$R$41,$R$42,$Q243,CS$2,CS$4,CS$3)</f>
        <v>0</v>
      </c>
      <c r="CT243" s="15">
        <f ca="1">_xll.DBRW($B$3,$R$37,$R$38,$R$40,$R$41,$R$42,$Q243,CT$2,CT$4,CT$3)</f>
        <v>0</v>
      </c>
      <c r="CU243" s="15">
        <f ca="1">_xll.DBRW($B$3,$R$37,$R$38,$R$40,$R$41,$R$42,$Q243,CU$2,CU$4,CU$3)</f>
        <v>0</v>
      </c>
      <c r="CV243" s="15">
        <f ca="1">_xll.DBRW($B$3,$R$37,$R$38,$R$40,$R$41,$R$42,$Q243,CV$2,CV$4,CV$3)</f>
        <v>0</v>
      </c>
      <c r="CW243" s="15">
        <f ca="1">_xll.DBRW($B$3,$R$37,$R$38,$R$40,$R$41,$R$42,$Q243,CW$2,CW$4,CW$3)</f>
        <v>0</v>
      </c>
      <c r="CX243" s="15">
        <f ca="1">_xll.DBRW($B$3,$R$37,$R$38,$R$40,$R$41,$R$42,$Q243,CX$2,CX$4,CX$3)</f>
        <v>0</v>
      </c>
      <c r="CY243" s="15">
        <f ca="1">_xll.DBRW($B$3,$R$37,$R$38,$R$40,$R$41,$R$42,$Q243,CY$2,CY$4,CY$3)</f>
        <v>0</v>
      </c>
      <c r="CZ243" s="15">
        <f ca="1">_xll.DBRW($B$3,$R$37,$R$38,$R$40,$R$41,$R$42,$Q243,CZ$2,CZ$4,CZ$3)</f>
        <v>0</v>
      </c>
      <c r="DA243" s="15">
        <f ca="1">CQ243-CV243</f>
        <v>0</v>
      </c>
      <c r="DB243" s="15">
        <f ca="1">CR243-CW243</f>
        <v>0</v>
      </c>
      <c r="DC243" s="15">
        <f ca="1">CS243-CX243</f>
        <v>0</v>
      </c>
      <c r="DD243" s="15">
        <f ca="1">IF(AND(CT243&lt;&gt;0,CY243&lt;&gt;0),-1*DA243*CT243,0)</f>
        <v>0</v>
      </c>
      <c r="DE243" s="15">
        <f ca="1">IF(AND(CT243&lt;&gt;0,CY243&lt;&gt;0,CU243&lt;&gt;0,CZ243&lt;&gt;0),DB243/CW243*$AA243,)</f>
        <v>0</v>
      </c>
      <c r="DF243" s="15">
        <f ca="1">IF(AND(CU243&lt;&gt;0,CZ243&lt;&gt;0),DC243*CM243*CU243,)</f>
        <v>0</v>
      </c>
      <c r="DG243" s="15">
        <f ca="1">IF(AND(CT243&lt;&gt;0,CY243&lt;&gt;0,CU243&lt;&gt;0,CZ243&lt;&gt;0),$AK243-DD243-DE243-DF243-DJ243,)</f>
        <v>0</v>
      </c>
      <c r="DH243" s="15">
        <f ca="1">IF(OR(CT243=0,CY243=0,CU243=0,CZ243=0),$AK243-DD243-DE243-DF243-DJ243,)</f>
        <v>175</v>
      </c>
      <c r="DI243" s="15">
        <f ca="1">SUM(DD243:DH243)</f>
        <v>175</v>
      </c>
      <c r="DJ243" s="15">
        <f ca="1">IF($V243&lt;&gt;0,IF($V243&gt;0,$W243/$V243,-$W243/$V243))*$AF243</f>
        <v>0</v>
      </c>
      <c r="DK243" s="15">
        <f ca="1">SUM(DI243:DJ243)</f>
        <v>175</v>
      </c>
      <c r="DL243" s="16">
        <f ca="1">_xll.DBRW($B$3,$R$37,$R$38,$R$40,$R$41,$R$42,$Q243,DL$2,DL$4,DL$3)</f>
        <v>0</v>
      </c>
      <c r="DM243" s="16">
        <f ca="1">_xll.DBRW($B$3,$R$37,$R$38,$R$40,$R$41,$R$42,$Q243,DM$2,DM$4,DM$3)</f>
        <v>0</v>
      </c>
      <c r="DN243" s="17">
        <f ca="1">-(DL243-DM243)*100</f>
        <v>0</v>
      </c>
      <c r="DO243" s="14">
        <f ca="1">$AB243-$AG243-EI243</f>
        <v>0</v>
      </c>
      <c r="DP243" s="15">
        <f ca="1">_xll.DBRW($B$3,$R$37,$R$38,$R$40,$R$41,$R$42,$Q243,DP$2,DP$4,DP$3)</f>
        <v>0</v>
      </c>
      <c r="DQ243" s="15">
        <f ca="1">_xll.DBRW($B$3,$R$37,$R$38,$R$40,$R$41,$R$42,$Q243,DQ$2,DQ$4,DQ$3)</f>
        <v>0</v>
      </c>
      <c r="DR243" s="15">
        <f ca="1">_xll.DBRW($B$3,$R$37,$R$38,$R$40,$R$41,$R$42,$Q243,DR$2,DR$4,DR$3)</f>
        <v>0</v>
      </c>
      <c r="DS243" s="15">
        <f ca="1">_xll.DBRW($B$3,$R$37,$R$38,$R$40,$R$41,$R$42,$Q243,DS$2,DS$4,DS$3)</f>
        <v>0</v>
      </c>
      <c r="DT243" s="15">
        <f ca="1">_xll.DBRW($B$3,$R$37,$R$38,$R$40,$R$41,$R$42,$Q243,DT$2,DT$4,DT$3)</f>
        <v>0</v>
      </c>
      <c r="DU243" s="15">
        <f ca="1">_xll.DBRW($B$3,$R$37,$R$38,$R$40,$R$41,$R$42,$Q243,DU$2,DU$4,DU$3)</f>
        <v>0</v>
      </c>
      <c r="DV243" s="15">
        <f ca="1">_xll.DBRW($B$3,$R$37,$R$38,$R$40,$R$41,$R$42,$Q243,DV$2,DV$4,DV$3)</f>
        <v>0</v>
      </c>
      <c r="DW243" s="15">
        <f ca="1">_xll.DBRW($B$3,$R$37,$R$38,$R$40,$R$41,$R$42,$Q243,DW$2,DW$4,DW$3)</f>
        <v>0</v>
      </c>
      <c r="DX243" s="15">
        <f ca="1">_xll.DBRW($B$3,$R$37,$R$38,$R$40,$R$41,$R$42,$Q243,DX$2,DX$4,DX$3)</f>
        <v>0</v>
      </c>
      <c r="DY243" s="15">
        <f ca="1">_xll.DBRW($B$3,$R$37,$R$38,$R$40,$R$41,$R$42,$Q243,DY$2,DY$4,DY$3)</f>
        <v>0</v>
      </c>
      <c r="DZ243" s="15">
        <f ca="1">DP243-DU243</f>
        <v>0</v>
      </c>
      <c r="EA243" s="15">
        <f ca="1">DQ243-DV243</f>
        <v>0</v>
      </c>
      <c r="EB243" s="15">
        <f ca="1">DR243-DW243</f>
        <v>0</v>
      </c>
      <c r="EC243" s="15">
        <f ca="1">IF(AND(DS243&lt;&gt;0,DX243&lt;&gt;0),-1*DZ243*DS243,0)</f>
        <v>0</v>
      </c>
      <c r="ED243" s="15">
        <f ca="1">IF(AND(DS243&lt;&gt;0,DX243&lt;&gt;0,DT243&lt;&gt;0,DY243&lt;&gt;0),EA243/DV243*$AB243,)</f>
        <v>0</v>
      </c>
      <c r="EE243" s="15">
        <f ca="1">IF(AND(DT243&lt;&gt;0,DY243&lt;&gt;0),EB243*DL243*DT243,)</f>
        <v>0</v>
      </c>
      <c r="EF243" s="15">
        <f ca="1">IF(AND(DS243&lt;&gt;0,DX243&lt;&gt;0,DT243&lt;&gt;0,DY243&lt;&gt;0),$AL243-EC243-ED243-EE243-EI243,)</f>
        <v>0</v>
      </c>
      <c r="EG243" s="15">
        <f ca="1">IF(OR(DS243=0,DX243=0,DT243=0,DY243=0),$AL243-EC243-ED243-EE243-EI243,)</f>
        <v>0</v>
      </c>
      <c r="EH243" s="15">
        <f ca="1">SUM(EC243:EG243)</f>
        <v>0</v>
      </c>
      <c r="EI243" s="15">
        <f ca="1">IF($V243&lt;&gt;0,IF($V243&gt;0,$W243/$V243,-$W243/$V243))*$AG243</f>
        <v>0</v>
      </c>
      <c r="EJ243" s="15">
        <f ca="1">SUM(EH243:EI243)</f>
        <v>0</v>
      </c>
      <c r="EK243" s="16">
        <f ca="1">_xll.DBRW($B$3,$R$37,$R$38,$R$40,$R$41,$R$42,$Q243,EK$2,EK$4,EK$3)</f>
        <v>0</v>
      </c>
      <c r="EL243" s="16">
        <f ca="1">_xll.DBRW($B$3,$R$37,$R$38,$R$40,$R$41,$R$42,$Q243,EL$2,EL$4,EL$3)</f>
        <v>0</v>
      </c>
      <c r="EM243" s="17">
        <f ca="1">-(EK243-EL243)*100</f>
        <v>0</v>
      </c>
      <c r="EN243" s="14">
        <f ca="1">$AC243-$AH243-FH243</f>
        <v>5243.7999999999956</v>
      </c>
      <c r="EO243" s="15">
        <f ca="1">_xll.DBRW($B$3,$R$37,$R$38,$R$40,$R$41,$R$42,$Q243,EO$2,EO$4,EO$3)</f>
        <v>0</v>
      </c>
      <c r="EP243" s="15">
        <f ca="1">_xll.DBRW($B$3,$R$37,$R$38,$R$40,$R$41,$R$42,$Q243,EP$2,EP$4,EP$3)</f>
        <v>0</v>
      </c>
      <c r="EQ243" s="15">
        <f ca="1">_xll.DBRW($B$3,$R$37,$R$38,$R$40,$R$41,$R$42,$Q243,EQ$2,EQ$4,EQ$3)</f>
        <v>0</v>
      </c>
      <c r="ER243" s="15">
        <f ca="1">_xll.DBRW($B$3,$R$37,$R$38,$R$40,$R$41,$R$42,$Q243,ER$2,ER$4,ER$3)</f>
        <v>0</v>
      </c>
      <c r="ES243" s="15">
        <f ca="1">_xll.DBRW($B$3,$R$37,$R$38,$R$40,$R$41,$R$42,$Q243,ES$2,ES$4,ES$3)</f>
        <v>0</v>
      </c>
      <c r="ET243" s="15">
        <f ca="1">_xll.DBRW($B$3,$R$37,$R$38,$R$40,$R$41,$R$42,$Q243,ET$2,ET$4,ET$3)</f>
        <v>0</v>
      </c>
      <c r="EU243" s="15">
        <f ca="1">_xll.DBRW($B$3,$R$37,$R$38,$R$40,$R$41,$R$42,$Q243,EU$2,EU$4,EU$3)</f>
        <v>0</v>
      </c>
      <c r="EV243" s="15">
        <f ca="1">_xll.DBRW($B$3,$R$37,$R$38,$R$40,$R$41,$R$42,$Q243,EV$2,EV$4,EV$3)</f>
        <v>0</v>
      </c>
      <c r="EW243" s="15">
        <f ca="1">_xll.DBRW($B$3,$R$37,$R$38,$R$40,$R$41,$R$42,$Q243,EW$2,EW$4,EW$3)</f>
        <v>0</v>
      </c>
      <c r="EX243" s="15">
        <f ca="1">_xll.DBRW($B$3,$R$37,$R$38,$R$40,$R$41,$R$42,$Q243,EX$2,EX$4,EX$3)</f>
        <v>0</v>
      </c>
      <c r="EY243" s="15">
        <f ca="1">EO243-ET243</f>
        <v>0</v>
      </c>
      <c r="EZ243" s="15">
        <f ca="1">EP243-EU243</f>
        <v>0</v>
      </c>
      <c r="FA243" s="15">
        <f ca="1">EQ243-EV243</f>
        <v>0</v>
      </c>
      <c r="FB243" s="15">
        <f ca="1">IF(AND(ER243&lt;&gt;0,EW243&lt;&gt;0),-1*EY243*ER243,0)</f>
        <v>0</v>
      </c>
      <c r="FC243" s="15">
        <f ca="1">IF(AND(ER243&lt;&gt;0,EW243&lt;&gt;0,ES243&lt;&gt;0,EX243&lt;&gt;0),EZ243/EU243*$AC243,)</f>
        <v>0</v>
      </c>
      <c r="FD243" s="15">
        <f ca="1">IF(AND(ES243&lt;&gt;0,EX243&lt;&gt;0),FA243*EK243*ES243,)</f>
        <v>0</v>
      </c>
      <c r="FE243" s="15">
        <f ca="1">IF(AND(ER243&lt;&gt;0,EW243&lt;&gt;0,ES243&lt;&gt;0,EX243&lt;&gt;0),$AM243-FB243-FC243-FD243-FH243,)</f>
        <v>0</v>
      </c>
      <c r="FF243" s="15">
        <f ca="1">IF(OR(ER243=0,EW243=0,ES243=0,EX243=0),$AM243-FB243-FC243-FD243-FH243,)</f>
        <v>5243.7999999999956</v>
      </c>
      <c r="FG243" s="15">
        <f ca="1">SUM(FB243:FF243)</f>
        <v>5243.7999999999956</v>
      </c>
      <c r="FH243" s="15">
        <f ca="1">IF($V243&lt;&gt;0,IF($V243&gt;0,$W243/$V243,-$W243/$V243))*$AH243</f>
        <v>0</v>
      </c>
      <c r="FI243" s="15">
        <f ca="1">SUM(FG243:FH243)</f>
        <v>5243.7999999999956</v>
      </c>
      <c r="FJ243" s="20"/>
      <c r="FK243" s="85">
        <f ca="1">BL243+CK243+DJ243+EI243+FH243</f>
        <v>0</v>
      </c>
      <c r="FL243" s="21"/>
      <c r="FM243" s="22"/>
      <c r="FN243" s="104">
        <f ca="1">_xll.DBRW($B$3,$R$37,$R$38,$R$40,$R$41,$R$42,$Q243,FN$2,FN$4,FN$3)</f>
        <v>37581.780000000006</v>
      </c>
      <c r="FO243" s="105">
        <f ca="1">IF(U243&lt;&gt;0,FN243/U243,0)</f>
        <v>0</v>
      </c>
      <c r="FP243" s="104">
        <f ca="1">_xll.DBRW($B$3,$R$37,$R$38,$R$40,$R$41,$R$42,$Q243,FP$2,FP$4,FP$3)</f>
        <v>0</v>
      </c>
      <c r="FQ243" s="105">
        <f ca="1">IF(V243&lt;&gt;0,FP243/V243,0)</f>
        <v>0</v>
      </c>
      <c r="FR243" s="86">
        <f ca="1">FN243-FP243</f>
        <v>37581.780000000006</v>
      </c>
      <c r="FS243" s="103">
        <f ca="1">(FO243-FQ243)*100</f>
        <v>0</v>
      </c>
      <c r="FT243" s="23"/>
      <c r="FV243" s="37"/>
      <c r="FW243" s="37"/>
      <c r="FX243" s="37"/>
      <c r="FY243" s="37"/>
      <c r="FZ243" s="37"/>
      <c r="GA243" s="37"/>
      <c r="GB243" s="37"/>
      <c r="GC243" s="37"/>
      <c r="GD243" s="37"/>
      <c r="GE243" s="37"/>
      <c r="GF243" s="37"/>
      <c r="GG243" s="37"/>
      <c r="GH243" s="37"/>
    </row>
    <row r="244" spans="1:190" ht="15" hidden="1" customHeight="1" x14ac:dyDescent="0.25">
      <c r="A244">
        <f ca="1">IF(ROW()=ROW($A$60),0,1)</f>
        <v>1</v>
      </c>
      <c r="D244" s="30"/>
      <c r="E244" s="30"/>
      <c r="F244" s="30" t="str">
        <f ca="1">IF(A244&lt;&gt;0,IF((AO244+BN244+CM244+DL244+EK244)&lt;&gt;0,ROUND((1-(AO244+BN244+CM244+DL244+EK244))-FO244,5),"VERIF. ELIGIBILITE PMM"),"CHECK "&amp;D229)</f>
        <v>VERIF. ELIGIBILITE PMM</v>
      </c>
      <c r="G244" s="30"/>
      <c r="H244" s="30"/>
      <c r="I244" s="30"/>
      <c r="J244" s="30" t="str">
        <f ca="1">IF(A244&lt;&gt;0,IF((AP244+BO244+CN244+DM244+EL244)&lt;&gt;0,ROUND((1-(AP244+BO244+CN244+DM244+EL244))-FQ244,5),"VERIF. ELIGIBILITE PMM"),"CHECK "&amp;D230)</f>
        <v>VERIF. ELIGIBILITE PMM</v>
      </c>
      <c r="K244" s="30">
        <f ca="1">IF(A244&lt;&gt;0,ROUND(W244+AR244+BQ244+CP244+DO244+EN244+FK244-FR244,5),"CHECK ")</f>
        <v>0</v>
      </c>
      <c r="L244" s="4"/>
      <c r="M244" s="9"/>
      <c r="N244" s="10"/>
      <c r="O244" s="9"/>
      <c r="P244" s="11"/>
      <c r="Q244" s="130" t="s">
        <v>224</v>
      </c>
      <c r="R244" s="130"/>
      <c r="S244" s="12"/>
      <c r="T244" s="13"/>
      <c r="U244" s="84">
        <f ca="1">_xll.DBRW($B$3,$R$37,$R$38,$R$40,$R$41,$R$42,$Q244,U$2,U$4,U$3)</f>
        <v>0</v>
      </c>
      <c r="V244" s="84">
        <f ca="1">_xll.DBRW($B$3,$R$37,$R$38,$R$40,$R$41,$R$42,$Q244,V$2,V$4,V$3)</f>
        <v>0</v>
      </c>
      <c r="W244" s="85">
        <f ca="1">U244-V244</f>
        <v>0</v>
      </c>
      <c r="X244" s="106">
        <f ca="1">IF(V244&lt;&gt;0,W244/V244,0)</f>
        <v>0</v>
      </c>
      <c r="Y244" s="15">
        <f ca="1">_xll.DBRW($B$3,$R$37,$R$38,$R$40,$R$41,$R$42,$Q244,Y$2,Y$4,Y$3)</f>
        <v>0</v>
      </c>
      <c r="Z244" s="15">
        <f ca="1">_xll.DBRW($B$3,$R$37,$R$38,$R$40,$R$41,$R$42,$Q244,Z$2,Z$4,Z$3)</f>
        <v>0</v>
      </c>
      <c r="AA244" s="15">
        <f ca="1">_xll.DBRW($B$3,$R$37,$R$38,$R$40,$R$41,$R$42,$Q244,AA$2,AA$4,AA$3)</f>
        <v>0</v>
      </c>
      <c r="AB244" s="15">
        <f ca="1">_xll.DBRW($B$3,$R$37,$R$38,$R$40,$R$41,$R$42,$Q244,AB$2,AB$4,AB$3)</f>
        <v>0</v>
      </c>
      <c r="AC244" s="15">
        <f ca="1">_xll.DBRW($B$3,$R$37,$R$38,$R$40,$R$41,$R$42,$Q244,AC$2,AC$4,AC$3)</f>
        <v>0</v>
      </c>
      <c r="AD244" s="15">
        <f ca="1">_xll.DBRW($B$3,$R$37,$R$38,$R$40,$R$41,$R$42,$Q244,AD$2,AD$4,AD$3)</f>
        <v>0</v>
      </c>
      <c r="AE244" s="15">
        <f ca="1">_xll.DBRW($B$3,$R$37,$R$38,$R$40,$R$41,$R$42,$Q244,AE$2,AE$4,AE$3)</f>
        <v>0</v>
      </c>
      <c r="AF244" s="15">
        <f ca="1">_xll.DBRW($B$3,$R$37,$R$38,$R$40,$R$41,$R$42,$Q244,AF$2,AF$4,AF$3)</f>
        <v>0</v>
      </c>
      <c r="AG244" s="15">
        <f ca="1">_xll.DBRW($B$3,$R$37,$R$38,$R$40,$R$41,$R$42,$Q244,AG$2,AG$4,AG$3)</f>
        <v>0</v>
      </c>
      <c r="AH244" s="15">
        <f ca="1">_xll.DBRW($B$3,$R$37,$R$38,$R$40,$R$41,$R$42,$Q244,AH$2,AH$4,AH$3)</f>
        <v>0</v>
      </c>
      <c r="AI244" s="15">
        <f ca="1">Y244-AD244</f>
        <v>0</v>
      </c>
      <c r="AJ244" s="15">
        <f ca="1">Z244-AE244</f>
        <v>0</v>
      </c>
      <c r="AK244" s="15">
        <f ca="1">AA244-AF244</f>
        <v>0</v>
      </c>
      <c r="AL244" s="15">
        <f ca="1">AB244-AG244</f>
        <v>0</v>
      </c>
      <c r="AM244" s="15">
        <f ca="1">AC244-AH244</f>
        <v>0</v>
      </c>
      <c r="AN244" s="20"/>
      <c r="AO244" s="16">
        <f ca="1">_xll.DBRW($B$3,$R$37,$R$38,$R$40,$R$41,$R$42,$Q244,AO$2,AO$4,AO$3)</f>
        <v>0</v>
      </c>
      <c r="AP244" s="16">
        <f ca="1">_xll.DBRW($B$3,$R$37,$R$38,$R$40,$R$41,$R$42,$Q244,AP$2,AP$4,AP$3)</f>
        <v>0</v>
      </c>
      <c r="AQ244" s="17">
        <f ca="1">-(AO244-AP244)*100</f>
        <v>0</v>
      </c>
      <c r="AR244" s="14">
        <f ca="1">$Y244-$AD244-BL244</f>
        <v>0</v>
      </c>
      <c r="AS244" s="18">
        <f ca="1">_xll.DBRW($B$3,$R$37,$R$38,$R$40,$R$41,$R$42,$Q244,AS$2,AS$4,AS$3)</f>
        <v>0</v>
      </c>
      <c r="AT244" s="19">
        <f ca="1">_xll.DBRW($B$3,$R$37,$R$38,$R$40,$R$41,$R$42,$Q244,AT$2,AT$4,AT$3)</f>
        <v>0</v>
      </c>
      <c r="AU244" s="18">
        <f ca="1">_xll.DBRW($B$3,$R$37,$R$38,$R$40,$R$41,$R$42,$Q244,AU$2,AU$4,AU$3)</f>
        <v>0</v>
      </c>
      <c r="AV244" s="15">
        <f ca="1">_xll.DBRW($B$3,$R$37,$R$38,$R$40,$R$41,$R$42,$Q244,AV$2,AV$4,AV$3)</f>
        <v>0</v>
      </c>
      <c r="AW244" s="15">
        <f ca="1">_xll.DBRW($B$3,$R$37,$R$38,$R$40,$R$41,$R$42,$Q244,AW$2,AW$4,AW$3)</f>
        <v>0</v>
      </c>
      <c r="AX244" s="18">
        <f ca="1">_xll.DBRW($B$3,$R$37,$R$38,$R$40,$R$41,$R$42,$Q244,AX$2,AX$4,AX$3)</f>
        <v>0</v>
      </c>
      <c r="AY244" s="19">
        <f ca="1">_xll.DBRW($B$3,$R$37,$R$38,$R$40,$R$41,$R$42,$Q244,AY$2,AY$4,AY$3)</f>
        <v>0</v>
      </c>
      <c r="AZ244" s="18">
        <f ca="1">_xll.DBRW($B$3,$R$37,$R$38,$R$40,$R$41,$R$42,$Q244,AZ$2,AZ$4,AZ$3)</f>
        <v>0</v>
      </c>
      <c r="BA244" s="15">
        <f ca="1">_xll.DBRW($B$3,$R$37,$R$38,$R$40,$R$41,$R$42,$Q244,BA$2,BA$4,BA$3)</f>
        <v>0</v>
      </c>
      <c r="BB244" s="15">
        <f ca="1">_xll.DBRW($B$3,$R$37,$R$38,$R$40,$R$41,$R$42,$Q244,BB$2,BB$4,BB$3)</f>
        <v>0</v>
      </c>
      <c r="BC244" s="18">
        <f ca="1">AS244-AX244</f>
        <v>0</v>
      </c>
      <c r="BD244" s="18">
        <f ca="1">AT244-AY244</f>
        <v>0</v>
      </c>
      <c r="BE244" s="18">
        <f ca="1">AU244-AZ244</f>
        <v>0</v>
      </c>
      <c r="BF244" s="15">
        <f ca="1">IF(AND(AV244&lt;&gt;0,BA244&lt;&gt;0),-1*BC244*AV244,0)</f>
        <v>0</v>
      </c>
      <c r="BG244" s="15">
        <f ca="1">IF(AND(AV244&lt;&gt;0,BA244&lt;&gt;0,AW244&lt;&gt;0,BB244&lt;&gt;0),BD244/AY244*$Y244,)</f>
        <v>0</v>
      </c>
      <c r="BH244" s="15">
        <f ca="1">IF(AND(AW244&lt;&gt;0,BB244&lt;&gt;0),BE244*AO244*AW244,)</f>
        <v>0</v>
      </c>
      <c r="BI244" s="15">
        <f ca="1">IF(AND(AV244&lt;&gt;0,BA244&lt;&gt;0,AW244&lt;&gt;0,BB244&lt;&gt;0),$AI244-BF244-BG244-BH244-BL244,)</f>
        <v>0</v>
      </c>
      <c r="BJ244" s="15">
        <f ca="1">IF(OR(AV244=0,BA244=0,AW244=0,BB244=0),$AI244-BF244-BG244-BH244-BL244,)</f>
        <v>0</v>
      </c>
      <c r="BK244" s="15">
        <f ca="1">SUM(BF244:BJ244)</f>
        <v>0</v>
      </c>
      <c r="BL244" s="15">
        <f ca="1">IF($V244&lt;&gt;0,IF($V244&gt;0,$W244/$V244,-$W244/$V244))*$AD244</f>
        <v>0</v>
      </c>
      <c r="BM244" s="15">
        <f ca="1">SUM(BK244:BL244)</f>
        <v>0</v>
      </c>
      <c r="BN244" s="16">
        <f ca="1">_xll.DBRW($B$3,$R$37,$R$38,$R$40,$R$41,$R$42,$Q244,BN$2,BN$4,BN$3)</f>
        <v>0</v>
      </c>
      <c r="BO244" s="16">
        <f ca="1">_xll.DBRW($B$3,$R$37,$R$38,$R$40,$R$41,$R$42,$Q244,BO$2,BO$4,BO$3)</f>
        <v>0</v>
      </c>
      <c r="BP244" s="17">
        <f ca="1">-(BN244-BO244)*100</f>
        <v>0</v>
      </c>
      <c r="BQ244" s="14">
        <f ca="1">$Z244-$AE244-CK244</f>
        <v>0</v>
      </c>
      <c r="BR244" s="15">
        <f ca="1">_xll.DBRW($B$3,$R$37,$R$38,$R$40,$R$41,$R$42,$Q244,BR$2,BR$4,BR$3)</f>
        <v>0</v>
      </c>
      <c r="BS244" s="15">
        <f ca="1">_xll.DBRW($B$3,$R$37,$R$38,$R$40,$R$41,$R$42,$Q244,BS$2,BS$4,BS$3)</f>
        <v>0</v>
      </c>
      <c r="BT244" s="15">
        <f ca="1">_xll.DBRW($B$3,$R$37,$R$38,$R$40,$R$41,$R$42,$Q244,BT$2,BT$4,BT$3)</f>
        <v>0</v>
      </c>
      <c r="BU244" s="15">
        <f ca="1">_xll.DBRW($B$3,$R$37,$R$38,$R$40,$R$41,$R$42,$Q244,BU$2,BU$4,BU$3)</f>
        <v>0</v>
      </c>
      <c r="BV244" s="15">
        <f ca="1">_xll.DBRW($B$3,$R$37,$R$38,$R$40,$R$41,$R$42,$Q244,BV$2,BV$4,BV$3)</f>
        <v>0</v>
      </c>
      <c r="BW244" s="15">
        <f ca="1">_xll.DBRW($B$3,$R$37,$R$38,$R$40,$R$41,$R$42,$Q244,BW$2,BW$4,BW$3)</f>
        <v>0</v>
      </c>
      <c r="BX244" s="15">
        <f ca="1">_xll.DBRW($B$3,$R$37,$R$38,$R$40,$R$41,$R$42,$Q244,BX$2,BX$4,BX$3)</f>
        <v>0</v>
      </c>
      <c r="BY244" s="15">
        <f ca="1">_xll.DBRW($B$3,$R$37,$R$38,$R$40,$R$41,$R$42,$Q244,BY$2,BY$4,BY$3)</f>
        <v>0</v>
      </c>
      <c r="BZ244" s="15">
        <f ca="1">_xll.DBRW($B$3,$R$37,$R$38,$R$40,$R$41,$R$42,$Q244,BZ$2,BZ$4,BZ$3)</f>
        <v>0</v>
      </c>
      <c r="CA244" s="15">
        <f ca="1">_xll.DBRW($B$3,$R$37,$R$38,$R$40,$R$41,$R$42,$Q244,CA$2,CA$4,CA$3)</f>
        <v>0</v>
      </c>
      <c r="CB244" s="15">
        <f ca="1">BR244-BW244</f>
        <v>0</v>
      </c>
      <c r="CC244" s="15">
        <f ca="1">BS244-BX244</f>
        <v>0</v>
      </c>
      <c r="CD244" s="15">
        <f ca="1">BT244-BY244</f>
        <v>0</v>
      </c>
      <c r="CE244" s="15">
        <f ca="1">IF(AND(BU244&lt;&gt;0,BZ244&lt;&gt;0),-1*CB244*BU244,0)</f>
        <v>0</v>
      </c>
      <c r="CF244" s="15">
        <f ca="1">IF(AND(BU244&lt;&gt;0,BZ244&lt;&gt;0,BV244&lt;&gt;0,CA244&lt;&gt;0),CC244/BX244*$Z244,)</f>
        <v>0</v>
      </c>
      <c r="CG244" s="15">
        <f ca="1">IF(AND(BV244&lt;&gt;0,CA244&lt;&gt;0),CD244*BN244*BV244,)</f>
        <v>0</v>
      </c>
      <c r="CH244" s="15">
        <f ca="1">IF(AND(BU244&lt;&gt;0,BZ244&lt;&gt;0,BV244&lt;&gt;0,CA244&lt;&gt;0),$AJ244-CE244-CF244-CG244-CK244,)</f>
        <v>0</v>
      </c>
      <c r="CI244" s="15">
        <f ca="1">IF(OR(BU244=0,BZ244=0,BV244=0,CA244=0),$AJ244-CE244-CF244-CG244-CK244,)</f>
        <v>0</v>
      </c>
      <c r="CJ244" s="15">
        <f ca="1">SUM(CE244:CI244)</f>
        <v>0</v>
      </c>
      <c r="CK244" s="15">
        <f ca="1">IF($V244&lt;&gt;0,IF($V244&gt;0,$W244/$V244,-$W244/$V244))*$AE244</f>
        <v>0</v>
      </c>
      <c r="CL244" s="15">
        <f ca="1">SUM(CJ244:CK244)</f>
        <v>0</v>
      </c>
      <c r="CM244" s="16">
        <f ca="1">_xll.DBRW($B$3,$R$37,$R$38,$R$40,$R$41,$R$42,$Q244,CM$2,CM$4,CM$3)</f>
        <v>0</v>
      </c>
      <c r="CN244" s="16">
        <f ca="1">_xll.DBRW($B$3,$R$37,$R$38,$R$40,$R$41,$R$42,$Q244,CN$2,CN$4,CN$3)</f>
        <v>0</v>
      </c>
      <c r="CO244" s="17">
        <f ca="1">-(CM244-CN244)*100</f>
        <v>0</v>
      </c>
      <c r="CP244" s="14">
        <f ca="1">$AA244-$AF244-DJ244</f>
        <v>0</v>
      </c>
      <c r="CQ244" s="15">
        <f ca="1">_xll.DBRW($B$3,$R$37,$R$38,$R$40,$R$41,$R$42,$Q244,CQ$2,CQ$4,CQ$3)</f>
        <v>0</v>
      </c>
      <c r="CR244" s="15">
        <f ca="1">_xll.DBRW($B$3,$R$37,$R$38,$R$40,$R$41,$R$42,$Q244,CR$2,CR$4,CR$3)</f>
        <v>0</v>
      </c>
      <c r="CS244" s="15">
        <f ca="1">_xll.DBRW($B$3,$R$37,$R$38,$R$40,$R$41,$R$42,$Q244,CS$2,CS$4,CS$3)</f>
        <v>0</v>
      </c>
      <c r="CT244" s="15">
        <f ca="1">_xll.DBRW($B$3,$R$37,$R$38,$R$40,$R$41,$R$42,$Q244,CT$2,CT$4,CT$3)</f>
        <v>0</v>
      </c>
      <c r="CU244" s="15">
        <f ca="1">_xll.DBRW($B$3,$R$37,$R$38,$R$40,$R$41,$R$42,$Q244,CU$2,CU$4,CU$3)</f>
        <v>0</v>
      </c>
      <c r="CV244" s="15">
        <f ca="1">_xll.DBRW($B$3,$R$37,$R$38,$R$40,$R$41,$R$42,$Q244,CV$2,CV$4,CV$3)</f>
        <v>0</v>
      </c>
      <c r="CW244" s="15">
        <f ca="1">_xll.DBRW($B$3,$R$37,$R$38,$R$40,$R$41,$R$42,$Q244,CW$2,CW$4,CW$3)</f>
        <v>0</v>
      </c>
      <c r="CX244" s="15">
        <f ca="1">_xll.DBRW($B$3,$R$37,$R$38,$R$40,$R$41,$R$42,$Q244,CX$2,CX$4,CX$3)</f>
        <v>0</v>
      </c>
      <c r="CY244" s="15">
        <f ca="1">_xll.DBRW($B$3,$R$37,$R$38,$R$40,$R$41,$R$42,$Q244,CY$2,CY$4,CY$3)</f>
        <v>0</v>
      </c>
      <c r="CZ244" s="15">
        <f ca="1">_xll.DBRW($B$3,$R$37,$R$38,$R$40,$R$41,$R$42,$Q244,CZ$2,CZ$4,CZ$3)</f>
        <v>0</v>
      </c>
      <c r="DA244" s="15">
        <f ca="1">CQ244-CV244</f>
        <v>0</v>
      </c>
      <c r="DB244" s="15">
        <f ca="1">CR244-CW244</f>
        <v>0</v>
      </c>
      <c r="DC244" s="15">
        <f ca="1">CS244-CX244</f>
        <v>0</v>
      </c>
      <c r="DD244" s="15">
        <f ca="1">IF(AND(CT244&lt;&gt;0,CY244&lt;&gt;0),-1*DA244*CT244,0)</f>
        <v>0</v>
      </c>
      <c r="DE244" s="15">
        <f ca="1">IF(AND(CT244&lt;&gt;0,CY244&lt;&gt;0,CU244&lt;&gt;0,CZ244&lt;&gt;0),DB244/CW244*$AA244,)</f>
        <v>0</v>
      </c>
      <c r="DF244" s="15">
        <f ca="1">IF(AND(CU244&lt;&gt;0,CZ244&lt;&gt;0),DC244*CM244*CU244,)</f>
        <v>0</v>
      </c>
      <c r="DG244" s="15">
        <f ca="1">IF(AND(CT244&lt;&gt;0,CY244&lt;&gt;0,CU244&lt;&gt;0,CZ244&lt;&gt;0),$AK244-DD244-DE244-DF244-DJ244,)</f>
        <v>0</v>
      </c>
      <c r="DH244" s="15">
        <f ca="1">IF(OR(CT244=0,CY244=0,CU244=0,CZ244=0),$AK244-DD244-DE244-DF244-DJ244,)</f>
        <v>0</v>
      </c>
      <c r="DI244" s="15">
        <f ca="1">SUM(DD244:DH244)</f>
        <v>0</v>
      </c>
      <c r="DJ244" s="15">
        <f ca="1">IF($V244&lt;&gt;0,IF($V244&gt;0,$W244/$V244,-$W244/$V244))*$AF244</f>
        <v>0</v>
      </c>
      <c r="DK244" s="15">
        <f ca="1">SUM(DI244:DJ244)</f>
        <v>0</v>
      </c>
      <c r="DL244" s="16">
        <f ca="1">_xll.DBRW($B$3,$R$37,$R$38,$R$40,$R$41,$R$42,$Q244,DL$2,DL$4,DL$3)</f>
        <v>0</v>
      </c>
      <c r="DM244" s="16">
        <f ca="1">_xll.DBRW($B$3,$R$37,$R$38,$R$40,$R$41,$R$42,$Q244,DM$2,DM$4,DM$3)</f>
        <v>0</v>
      </c>
      <c r="DN244" s="17">
        <f ca="1">-(DL244-DM244)*100</f>
        <v>0</v>
      </c>
      <c r="DO244" s="14">
        <f ca="1">$AB244-$AG244-EI244</f>
        <v>0</v>
      </c>
      <c r="DP244" s="15">
        <f ca="1">_xll.DBRW($B$3,$R$37,$R$38,$R$40,$R$41,$R$42,$Q244,DP$2,DP$4,DP$3)</f>
        <v>0</v>
      </c>
      <c r="DQ244" s="15">
        <f ca="1">_xll.DBRW($B$3,$R$37,$R$38,$R$40,$R$41,$R$42,$Q244,DQ$2,DQ$4,DQ$3)</f>
        <v>0</v>
      </c>
      <c r="DR244" s="15">
        <f ca="1">_xll.DBRW($B$3,$R$37,$R$38,$R$40,$R$41,$R$42,$Q244,DR$2,DR$4,DR$3)</f>
        <v>0</v>
      </c>
      <c r="DS244" s="15">
        <f ca="1">_xll.DBRW($B$3,$R$37,$R$38,$R$40,$R$41,$R$42,$Q244,DS$2,DS$4,DS$3)</f>
        <v>0</v>
      </c>
      <c r="DT244" s="15">
        <f ca="1">_xll.DBRW($B$3,$R$37,$R$38,$R$40,$R$41,$R$42,$Q244,DT$2,DT$4,DT$3)</f>
        <v>0</v>
      </c>
      <c r="DU244" s="15">
        <f ca="1">_xll.DBRW($B$3,$R$37,$R$38,$R$40,$R$41,$R$42,$Q244,DU$2,DU$4,DU$3)</f>
        <v>0</v>
      </c>
      <c r="DV244" s="15">
        <f ca="1">_xll.DBRW($B$3,$R$37,$R$38,$R$40,$R$41,$R$42,$Q244,DV$2,DV$4,DV$3)</f>
        <v>0</v>
      </c>
      <c r="DW244" s="15">
        <f ca="1">_xll.DBRW($B$3,$R$37,$R$38,$R$40,$R$41,$R$42,$Q244,DW$2,DW$4,DW$3)</f>
        <v>0</v>
      </c>
      <c r="DX244" s="15">
        <f ca="1">_xll.DBRW($B$3,$R$37,$R$38,$R$40,$R$41,$R$42,$Q244,DX$2,DX$4,DX$3)</f>
        <v>0</v>
      </c>
      <c r="DY244" s="15">
        <f ca="1">_xll.DBRW($B$3,$R$37,$R$38,$R$40,$R$41,$R$42,$Q244,DY$2,DY$4,DY$3)</f>
        <v>0</v>
      </c>
      <c r="DZ244" s="15">
        <f ca="1">DP244-DU244</f>
        <v>0</v>
      </c>
      <c r="EA244" s="15">
        <f ca="1">DQ244-DV244</f>
        <v>0</v>
      </c>
      <c r="EB244" s="15">
        <f ca="1">DR244-DW244</f>
        <v>0</v>
      </c>
      <c r="EC244" s="15">
        <f ca="1">IF(AND(DS244&lt;&gt;0,DX244&lt;&gt;0),-1*DZ244*DS244,0)</f>
        <v>0</v>
      </c>
      <c r="ED244" s="15">
        <f ca="1">IF(AND(DS244&lt;&gt;0,DX244&lt;&gt;0,DT244&lt;&gt;0,DY244&lt;&gt;0),EA244/DV244*$AB244,)</f>
        <v>0</v>
      </c>
      <c r="EE244" s="15">
        <f ca="1">IF(AND(DT244&lt;&gt;0,DY244&lt;&gt;0),EB244*DL244*DT244,)</f>
        <v>0</v>
      </c>
      <c r="EF244" s="15">
        <f ca="1">IF(AND(DS244&lt;&gt;0,DX244&lt;&gt;0,DT244&lt;&gt;0,DY244&lt;&gt;0),$AL244-EC244-ED244-EE244-EI244,)</f>
        <v>0</v>
      </c>
      <c r="EG244" s="15">
        <f ca="1">IF(OR(DS244=0,DX244=0,DT244=0,DY244=0),$AL244-EC244-ED244-EE244-EI244,)</f>
        <v>0</v>
      </c>
      <c r="EH244" s="15">
        <f ca="1">SUM(EC244:EG244)</f>
        <v>0</v>
      </c>
      <c r="EI244" s="15">
        <f ca="1">IF($V244&lt;&gt;0,IF($V244&gt;0,$W244/$V244,-$W244/$V244))*$AG244</f>
        <v>0</v>
      </c>
      <c r="EJ244" s="15">
        <f ca="1">SUM(EH244:EI244)</f>
        <v>0</v>
      </c>
      <c r="EK244" s="16">
        <f ca="1">_xll.DBRW($B$3,$R$37,$R$38,$R$40,$R$41,$R$42,$Q244,EK$2,EK$4,EK$3)</f>
        <v>0</v>
      </c>
      <c r="EL244" s="16">
        <f ca="1">_xll.DBRW($B$3,$R$37,$R$38,$R$40,$R$41,$R$42,$Q244,EL$2,EL$4,EL$3)</f>
        <v>0</v>
      </c>
      <c r="EM244" s="17">
        <f ca="1">-(EK244-EL244)*100</f>
        <v>0</v>
      </c>
      <c r="EN244" s="14">
        <f ca="1">$AC244-$AH244-FH244</f>
        <v>0</v>
      </c>
      <c r="EO244" s="15">
        <f ca="1">_xll.DBRW($B$3,$R$37,$R$38,$R$40,$R$41,$R$42,$Q244,EO$2,EO$4,EO$3)</f>
        <v>0</v>
      </c>
      <c r="EP244" s="15">
        <f ca="1">_xll.DBRW($B$3,$R$37,$R$38,$R$40,$R$41,$R$42,$Q244,EP$2,EP$4,EP$3)</f>
        <v>0</v>
      </c>
      <c r="EQ244" s="15">
        <f ca="1">_xll.DBRW($B$3,$R$37,$R$38,$R$40,$R$41,$R$42,$Q244,EQ$2,EQ$4,EQ$3)</f>
        <v>0</v>
      </c>
      <c r="ER244" s="15">
        <f ca="1">_xll.DBRW($B$3,$R$37,$R$38,$R$40,$R$41,$R$42,$Q244,ER$2,ER$4,ER$3)</f>
        <v>0</v>
      </c>
      <c r="ES244" s="15">
        <f ca="1">_xll.DBRW($B$3,$R$37,$R$38,$R$40,$R$41,$R$42,$Q244,ES$2,ES$4,ES$3)</f>
        <v>0</v>
      </c>
      <c r="ET244" s="15">
        <f ca="1">_xll.DBRW($B$3,$R$37,$R$38,$R$40,$R$41,$R$42,$Q244,ET$2,ET$4,ET$3)</f>
        <v>0</v>
      </c>
      <c r="EU244" s="15">
        <f ca="1">_xll.DBRW($B$3,$R$37,$R$38,$R$40,$R$41,$R$42,$Q244,EU$2,EU$4,EU$3)</f>
        <v>0</v>
      </c>
      <c r="EV244" s="15">
        <f ca="1">_xll.DBRW($B$3,$R$37,$R$38,$R$40,$R$41,$R$42,$Q244,EV$2,EV$4,EV$3)</f>
        <v>0</v>
      </c>
      <c r="EW244" s="15">
        <f ca="1">_xll.DBRW($B$3,$R$37,$R$38,$R$40,$R$41,$R$42,$Q244,EW$2,EW$4,EW$3)</f>
        <v>0</v>
      </c>
      <c r="EX244" s="15">
        <f ca="1">_xll.DBRW($B$3,$R$37,$R$38,$R$40,$R$41,$R$42,$Q244,EX$2,EX$4,EX$3)</f>
        <v>0</v>
      </c>
      <c r="EY244" s="15">
        <f ca="1">EO244-ET244</f>
        <v>0</v>
      </c>
      <c r="EZ244" s="15">
        <f ca="1">EP244-EU244</f>
        <v>0</v>
      </c>
      <c r="FA244" s="15">
        <f ca="1">EQ244-EV244</f>
        <v>0</v>
      </c>
      <c r="FB244" s="15">
        <f ca="1">IF(AND(ER244&lt;&gt;0,EW244&lt;&gt;0),-1*EY244*ER244,0)</f>
        <v>0</v>
      </c>
      <c r="FC244" s="15">
        <f ca="1">IF(AND(ER244&lt;&gt;0,EW244&lt;&gt;0,ES244&lt;&gt;0,EX244&lt;&gt;0),EZ244/EU244*$AC244,)</f>
        <v>0</v>
      </c>
      <c r="FD244" s="15">
        <f ca="1">IF(AND(ES244&lt;&gt;0,EX244&lt;&gt;0),FA244*EK244*ES244,)</f>
        <v>0</v>
      </c>
      <c r="FE244" s="15">
        <f ca="1">IF(AND(ER244&lt;&gt;0,EW244&lt;&gt;0,ES244&lt;&gt;0,EX244&lt;&gt;0),$AM244-FB244-FC244-FD244-FH244,)</f>
        <v>0</v>
      </c>
      <c r="FF244" s="15">
        <f ca="1">IF(OR(ER244=0,EW244=0,ES244=0,EX244=0),$AM244-FB244-FC244-FD244-FH244,)</f>
        <v>0</v>
      </c>
      <c r="FG244" s="15">
        <f ca="1">SUM(FB244:FF244)</f>
        <v>0</v>
      </c>
      <c r="FH244" s="15">
        <f ca="1">IF($V244&lt;&gt;0,IF($V244&gt;0,$W244/$V244,-$W244/$V244))*$AH244</f>
        <v>0</v>
      </c>
      <c r="FI244" s="15">
        <f ca="1">SUM(FG244:FH244)</f>
        <v>0</v>
      </c>
      <c r="FJ244" s="20"/>
      <c r="FK244" s="85">
        <f ca="1">BL244+CK244+DJ244+EI244+FH244</f>
        <v>0</v>
      </c>
      <c r="FL244" s="21"/>
      <c r="FM244" s="22"/>
      <c r="FN244" s="104">
        <f ca="1">_xll.DBRW($B$3,$R$37,$R$38,$R$40,$R$41,$R$42,$Q244,FN$2,FN$4,FN$3)</f>
        <v>0</v>
      </c>
      <c r="FO244" s="105">
        <f ca="1">IF(U244&lt;&gt;0,FN244/U244,0)</f>
        <v>0</v>
      </c>
      <c r="FP244" s="104">
        <f ca="1">_xll.DBRW($B$3,$R$37,$R$38,$R$40,$R$41,$R$42,$Q244,FP$2,FP$4,FP$3)</f>
        <v>0</v>
      </c>
      <c r="FQ244" s="105">
        <f ca="1">IF(V244&lt;&gt;0,FP244/V244,0)</f>
        <v>0</v>
      </c>
      <c r="FR244" s="86">
        <f ca="1">FN244-FP244</f>
        <v>0</v>
      </c>
      <c r="FS244" s="103">
        <f ca="1">(FO244-FQ244)*100</f>
        <v>0</v>
      </c>
      <c r="FT244" s="23"/>
      <c r="FV244" s="37"/>
      <c r="FW244" s="37"/>
      <c r="FX244" s="37"/>
      <c r="FY244" s="37"/>
      <c r="FZ244" s="37"/>
      <c r="GA244" s="37"/>
      <c r="GB244" s="37"/>
      <c r="GC244" s="37"/>
      <c r="GD244" s="37"/>
      <c r="GE244" s="37"/>
      <c r="GF244" s="37"/>
      <c r="GG244" s="37"/>
      <c r="GH244" s="37"/>
    </row>
    <row r="245" spans="1:190" ht="15" hidden="1" customHeight="1" x14ac:dyDescent="0.25">
      <c r="A245">
        <f ca="1">IF(ROW()=ROW($A$60),0,1)</f>
        <v>1</v>
      </c>
      <c r="D245" s="30"/>
      <c r="E245" s="30"/>
      <c r="F245" s="30" t="str">
        <f ca="1">IF(A245&lt;&gt;0,IF((AO245+BN245+CM245+DL245+EK245)&lt;&gt;0,ROUND((1-(AO245+BN245+CM245+DL245+EK245))-FO245,5),"VERIF. ELIGIBILITE PMM"),"CHECK "&amp;D230)</f>
        <v>VERIF. ELIGIBILITE PMM</v>
      </c>
      <c r="G245" s="30"/>
      <c r="H245" s="30"/>
      <c r="I245" s="30"/>
      <c r="J245" s="30" t="str">
        <f ca="1">IF(A245&lt;&gt;0,IF((AP245+BO245+CN245+DM245+EL245)&lt;&gt;0,ROUND((1-(AP245+BO245+CN245+DM245+EL245))-FQ245,5),"VERIF. ELIGIBILITE PMM"),"CHECK "&amp;D231)</f>
        <v>VERIF. ELIGIBILITE PMM</v>
      </c>
      <c r="K245" s="30">
        <f ca="1">IF(A245&lt;&gt;0,ROUND(W245+AR245+BQ245+CP245+DO245+EN245+FK245-FR245,5),"CHECK ")</f>
        <v>0</v>
      </c>
      <c r="L245" s="4"/>
      <c r="M245" s="9"/>
      <c r="N245" s="10"/>
      <c r="O245" s="9"/>
      <c r="P245" s="11"/>
      <c r="Q245" s="130" t="s">
        <v>198</v>
      </c>
      <c r="R245" s="130"/>
      <c r="S245" s="12"/>
      <c r="T245" s="13"/>
      <c r="U245" s="84">
        <f ca="1">_xll.DBRW($B$3,$R$37,$R$38,$R$40,$R$41,$R$42,$Q245,U$2,U$4,U$3)</f>
        <v>0</v>
      </c>
      <c r="V245" s="84">
        <f ca="1">_xll.DBRW($B$3,$R$37,$R$38,$R$40,$R$41,$R$42,$Q245,V$2,V$4,V$3)</f>
        <v>0</v>
      </c>
      <c r="W245" s="85">
        <f ca="1">U245-V245</f>
        <v>0</v>
      </c>
      <c r="X245" s="106">
        <f ca="1">IF(V245&lt;&gt;0,W245/V245,0)</f>
        <v>0</v>
      </c>
      <c r="Y245" s="15">
        <f ca="1">_xll.DBRW($B$3,$R$37,$R$38,$R$40,$R$41,$R$42,$Q245,Y$2,Y$4,Y$3)</f>
        <v>0</v>
      </c>
      <c r="Z245" s="15">
        <f ca="1">_xll.DBRW($B$3,$R$37,$R$38,$R$40,$R$41,$R$42,$Q245,Z$2,Z$4,Z$3)</f>
        <v>0</v>
      </c>
      <c r="AA245" s="15">
        <f ca="1">_xll.DBRW($B$3,$R$37,$R$38,$R$40,$R$41,$R$42,$Q245,AA$2,AA$4,AA$3)</f>
        <v>0</v>
      </c>
      <c r="AB245" s="15">
        <f ca="1">_xll.DBRW($B$3,$R$37,$R$38,$R$40,$R$41,$R$42,$Q245,AB$2,AB$4,AB$3)</f>
        <v>0</v>
      </c>
      <c r="AC245" s="15">
        <f ca="1">_xll.DBRW($B$3,$R$37,$R$38,$R$40,$R$41,$R$42,$Q245,AC$2,AC$4,AC$3)</f>
        <v>0</v>
      </c>
      <c r="AD245" s="15">
        <f ca="1">_xll.DBRW($B$3,$R$37,$R$38,$R$40,$R$41,$R$42,$Q245,AD$2,AD$4,AD$3)</f>
        <v>0</v>
      </c>
      <c r="AE245" s="15">
        <f ca="1">_xll.DBRW($B$3,$R$37,$R$38,$R$40,$R$41,$R$42,$Q245,AE$2,AE$4,AE$3)</f>
        <v>0</v>
      </c>
      <c r="AF245" s="15">
        <f ca="1">_xll.DBRW($B$3,$R$37,$R$38,$R$40,$R$41,$R$42,$Q245,AF$2,AF$4,AF$3)</f>
        <v>0</v>
      </c>
      <c r="AG245" s="15">
        <f ca="1">_xll.DBRW($B$3,$R$37,$R$38,$R$40,$R$41,$R$42,$Q245,AG$2,AG$4,AG$3)</f>
        <v>0</v>
      </c>
      <c r="AH245" s="15">
        <f ca="1">_xll.DBRW($B$3,$R$37,$R$38,$R$40,$R$41,$R$42,$Q245,AH$2,AH$4,AH$3)</f>
        <v>0</v>
      </c>
      <c r="AI245" s="15">
        <f ca="1">Y245-AD245</f>
        <v>0</v>
      </c>
      <c r="AJ245" s="15">
        <f ca="1">Z245-AE245</f>
        <v>0</v>
      </c>
      <c r="AK245" s="15">
        <f ca="1">AA245-AF245</f>
        <v>0</v>
      </c>
      <c r="AL245" s="15">
        <f ca="1">AB245-AG245</f>
        <v>0</v>
      </c>
      <c r="AM245" s="15">
        <f ca="1">AC245-AH245</f>
        <v>0</v>
      </c>
      <c r="AN245" s="20"/>
      <c r="AO245" s="16">
        <f ca="1">_xll.DBRW($B$3,$R$37,$R$38,$R$40,$R$41,$R$42,$Q245,AO$2,AO$4,AO$3)</f>
        <v>0</v>
      </c>
      <c r="AP245" s="16">
        <f ca="1">_xll.DBRW($B$3,$R$37,$R$38,$R$40,$R$41,$R$42,$Q245,AP$2,AP$4,AP$3)</f>
        <v>0</v>
      </c>
      <c r="AQ245" s="17">
        <f ca="1">-(AO245-AP245)*100</f>
        <v>0</v>
      </c>
      <c r="AR245" s="14">
        <f ca="1">$Y245-$AD245-BL245</f>
        <v>0</v>
      </c>
      <c r="AS245" s="18">
        <f ca="1">_xll.DBRW($B$3,$R$37,$R$38,$R$40,$R$41,$R$42,$Q245,AS$2,AS$4,AS$3)</f>
        <v>0</v>
      </c>
      <c r="AT245" s="19">
        <f ca="1">_xll.DBRW($B$3,$R$37,$R$38,$R$40,$R$41,$R$42,$Q245,AT$2,AT$4,AT$3)</f>
        <v>0</v>
      </c>
      <c r="AU245" s="18">
        <f ca="1">_xll.DBRW($B$3,$R$37,$R$38,$R$40,$R$41,$R$42,$Q245,AU$2,AU$4,AU$3)</f>
        <v>0</v>
      </c>
      <c r="AV245" s="15">
        <f ca="1">_xll.DBRW($B$3,$R$37,$R$38,$R$40,$R$41,$R$42,$Q245,AV$2,AV$4,AV$3)</f>
        <v>0</v>
      </c>
      <c r="AW245" s="15">
        <f ca="1">_xll.DBRW($B$3,$R$37,$R$38,$R$40,$R$41,$R$42,$Q245,AW$2,AW$4,AW$3)</f>
        <v>0</v>
      </c>
      <c r="AX245" s="18">
        <f ca="1">_xll.DBRW($B$3,$R$37,$R$38,$R$40,$R$41,$R$42,$Q245,AX$2,AX$4,AX$3)</f>
        <v>0</v>
      </c>
      <c r="AY245" s="19">
        <f ca="1">_xll.DBRW($B$3,$R$37,$R$38,$R$40,$R$41,$R$42,$Q245,AY$2,AY$4,AY$3)</f>
        <v>0</v>
      </c>
      <c r="AZ245" s="18">
        <f ca="1">_xll.DBRW($B$3,$R$37,$R$38,$R$40,$R$41,$R$42,$Q245,AZ$2,AZ$4,AZ$3)</f>
        <v>0</v>
      </c>
      <c r="BA245" s="15">
        <f ca="1">_xll.DBRW($B$3,$R$37,$R$38,$R$40,$R$41,$R$42,$Q245,BA$2,BA$4,BA$3)</f>
        <v>0</v>
      </c>
      <c r="BB245" s="15">
        <f ca="1">_xll.DBRW($B$3,$R$37,$R$38,$R$40,$R$41,$R$42,$Q245,BB$2,BB$4,BB$3)</f>
        <v>0</v>
      </c>
      <c r="BC245" s="18">
        <f ca="1">AS245-AX245</f>
        <v>0</v>
      </c>
      <c r="BD245" s="18">
        <f ca="1">AT245-AY245</f>
        <v>0</v>
      </c>
      <c r="BE245" s="18">
        <f ca="1">AU245-AZ245</f>
        <v>0</v>
      </c>
      <c r="BF245" s="15">
        <f ca="1">IF(AND(AV245&lt;&gt;0,BA245&lt;&gt;0),-1*BC245*AV245,0)</f>
        <v>0</v>
      </c>
      <c r="BG245" s="15">
        <f ca="1">IF(AND(AV245&lt;&gt;0,BA245&lt;&gt;0,AW245&lt;&gt;0,BB245&lt;&gt;0),BD245/AY245*$Y245,)</f>
        <v>0</v>
      </c>
      <c r="BH245" s="15">
        <f ca="1">IF(AND(AW245&lt;&gt;0,BB245&lt;&gt;0),BE245*AO245*AW245,)</f>
        <v>0</v>
      </c>
      <c r="BI245" s="15">
        <f ca="1">IF(AND(AV245&lt;&gt;0,BA245&lt;&gt;0,AW245&lt;&gt;0,BB245&lt;&gt;0),$AI245-BF245-BG245-BH245-BL245,)</f>
        <v>0</v>
      </c>
      <c r="BJ245" s="15">
        <f ca="1">IF(OR(AV245=0,BA245=0,AW245=0,BB245=0),$AI245-BF245-BG245-BH245-BL245,)</f>
        <v>0</v>
      </c>
      <c r="BK245" s="15">
        <f ca="1">SUM(BF245:BJ245)</f>
        <v>0</v>
      </c>
      <c r="BL245" s="15">
        <f ca="1">IF($V245&lt;&gt;0,IF($V245&gt;0,$W245/$V245,-$W245/$V245))*$AD245</f>
        <v>0</v>
      </c>
      <c r="BM245" s="15">
        <f ca="1">SUM(BK245:BL245)</f>
        <v>0</v>
      </c>
      <c r="BN245" s="16">
        <f ca="1">_xll.DBRW($B$3,$R$37,$R$38,$R$40,$R$41,$R$42,$Q245,BN$2,BN$4,BN$3)</f>
        <v>0</v>
      </c>
      <c r="BO245" s="16">
        <f ca="1">_xll.DBRW($B$3,$R$37,$R$38,$R$40,$R$41,$R$42,$Q245,BO$2,BO$4,BO$3)</f>
        <v>0</v>
      </c>
      <c r="BP245" s="17">
        <f ca="1">-(BN245-BO245)*100</f>
        <v>0</v>
      </c>
      <c r="BQ245" s="14">
        <f ca="1">$Z245-$AE245-CK245</f>
        <v>0</v>
      </c>
      <c r="BR245" s="15">
        <f ca="1">_xll.DBRW($B$3,$R$37,$R$38,$R$40,$R$41,$R$42,$Q245,BR$2,BR$4,BR$3)</f>
        <v>0</v>
      </c>
      <c r="BS245" s="15">
        <f ca="1">_xll.DBRW($B$3,$R$37,$R$38,$R$40,$R$41,$R$42,$Q245,BS$2,BS$4,BS$3)</f>
        <v>0</v>
      </c>
      <c r="BT245" s="15">
        <f ca="1">_xll.DBRW($B$3,$R$37,$R$38,$R$40,$R$41,$R$42,$Q245,BT$2,BT$4,BT$3)</f>
        <v>0</v>
      </c>
      <c r="BU245" s="15">
        <f ca="1">_xll.DBRW($B$3,$R$37,$R$38,$R$40,$R$41,$R$42,$Q245,BU$2,BU$4,BU$3)</f>
        <v>0</v>
      </c>
      <c r="BV245" s="15">
        <f ca="1">_xll.DBRW($B$3,$R$37,$R$38,$R$40,$R$41,$R$42,$Q245,BV$2,BV$4,BV$3)</f>
        <v>0</v>
      </c>
      <c r="BW245" s="15">
        <f ca="1">_xll.DBRW($B$3,$R$37,$R$38,$R$40,$R$41,$R$42,$Q245,BW$2,BW$4,BW$3)</f>
        <v>0</v>
      </c>
      <c r="BX245" s="15">
        <f ca="1">_xll.DBRW($B$3,$R$37,$R$38,$R$40,$R$41,$R$42,$Q245,BX$2,BX$4,BX$3)</f>
        <v>0</v>
      </c>
      <c r="BY245" s="15">
        <f ca="1">_xll.DBRW($B$3,$R$37,$R$38,$R$40,$R$41,$R$42,$Q245,BY$2,BY$4,BY$3)</f>
        <v>0</v>
      </c>
      <c r="BZ245" s="15">
        <f ca="1">_xll.DBRW($B$3,$R$37,$R$38,$R$40,$R$41,$R$42,$Q245,BZ$2,BZ$4,BZ$3)</f>
        <v>0</v>
      </c>
      <c r="CA245" s="15">
        <f ca="1">_xll.DBRW($B$3,$R$37,$R$38,$R$40,$R$41,$R$42,$Q245,CA$2,CA$4,CA$3)</f>
        <v>0</v>
      </c>
      <c r="CB245" s="15">
        <f ca="1">BR245-BW245</f>
        <v>0</v>
      </c>
      <c r="CC245" s="15">
        <f ca="1">BS245-BX245</f>
        <v>0</v>
      </c>
      <c r="CD245" s="15">
        <f ca="1">BT245-BY245</f>
        <v>0</v>
      </c>
      <c r="CE245" s="15">
        <f ca="1">IF(AND(BU245&lt;&gt;0,BZ245&lt;&gt;0),-1*CB245*BU245,0)</f>
        <v>0</v>
      </c>
      <c r="CF245" s="15">
        <f ca="1">IF(AND(BU245&lt;&gt;0,BZ245&lt;&gt;0,BV245&lt;&gt;0,CA245&lt;&gt;0),CC245/BX245*$Z245,)</f>
        <v>0</v>
      </c>
      <c r="CG245" s="15">
        <f ca="1">IF(AND(BV245&lt;&gt;0,CA245&lt;&gt;0),CD245*BN245*BV245,)</f>
        <v>0</v>
      </c>
      <c r="CH245" s="15">
        <f ca="1">IF(AND(BU245&lt;&gt;0,BZ245&lt;&gt;0,BV245&lt;&gt;0,CA245&lt;&gt;0),$AJ245-CE245-CF245-CG245-CK245,)</f>
        <v>0</v>
      </c>
      <c r="CI245" s="15">
        <f ca="1">IF(OR(BU245=0,BZ245=0,BV245=0,CA245=0),$AJ245-CE245-CF245-CG245-CK245,)</f>
        <v>0</v>
      </c>
      <c r="CJ245" s="15">
        <f ca="1">SUM(CE245:CI245)</f>
        <v>0</v>
      </c>
      <c r="CK245" s="15">
        <f ca="1">IF($V245&lt;&gt;0,IF($V245&gt;0,$W245/$V245,-$W245/$V245))*$AE245</f>
        <v>0</v>
      </c>
      <c r="CL245" s="15">
        <f ca="1">SUM(CJ245:CK245)</f>
        <v>0</v>
      </c>
      <c r="CM245" s="16">
        <f ca="1">_xll.DBRW($B$3,$R$37,$R$38,$R$40,$R$41,$R$42,$Q245,CM$2,CM$4,CM$3)</f>
        <v>0</v>
      </c>
      <c r="CN245" s="16">
        <f ca="1">_xll.DBRW($B$3,$R$37,$R$38,$R$40,$R$41,$R$42,$Q245,CN$2,CN$4,CN$3)</f>
        <v>0</v>
      </c>
      <c r="CO245" s="17">
        <f ca="1">-(CM245-CN245)*100</f>
        <v>0</v>
      </c>
      <c r="CP245" s="14">
        <f ca="1">$AA245-$AF245-DJ245</f>
        <v>0</v>
      </c>
      <c r="CQ245" s="15">
        <f ca="1">_xll.DBRW($B$3,$R$37,$R$38,$R$40,$R$41,$R$42,$Q245,CQ$2,CQ$4,CQ$3)</f>
        <v>0</v>
      </c>
      <c r="CR245" s="15">
        <f ca="1">_xll.DBRW($B$3,$R$37,$R$38,$R$40,$R$41,$R$42,$Q245,CR$2,CR$4,CR$3)</f>
        <v>0</v>
      </c>
      <c r="CS245" s="15">
        <f ca="1">_xll.DBRW($B$3,$R$37,$R$38,$R$40,$R$41,$R$42,$Q245,CS$2,CS$4,CS$3)</f>
        <v>0</v>
      </c>
      <c r="CT245" s="15">
        <f ca="1">_xll.DBRW($B$3,$R$37,$R$38,$R$40,$R$41,$R$42,$Q245,CT$2,CT$4,CT$3)</f>
        <v>0</v>
      </c>
      <c r="CU245" s="15">
        <f ca="1">_xll.DBRW($B$3,$R$37,$R$38,$R$40,$R$41,$R$42,$Q245,CU$2,CU$4,CU$3)</f>
        <v>0</v>
      </c>
      <c r="CV245" s="15">
        <f ca="1">_xll.DBRW($B$3,$R$37,$R$38,$R$40,$R$41,$R$42,$Q245,CV$2,CV$4,CV$3)</f>
        <v>0</v>
      </c>
      <c r="CW245" s="15">
        <f ca="1">_xll.DBRW($B$3,$R$37,$R$38,$R$40,$R$41,$R$42,$Q245,CW$2,CW$4,CW$3)</f>
        <v>0</v>
      </c>
      <c r="CX245" s="15">
        <f ca="1">_xll.DBRW($B$3,$R$37,$R$38,$R$40,$R$41,$R$42,$Q245,CX$2,CX$4,CX$3)</f>
        <v>0</v>
      </c>
      <c r="CY245" s="15">
        <f ca="1">_xll.DBRW($B$3,$R$37,$R$38,$R$40,$R$41,$R$42,$Q245,CY$2,CY$4,CY$3)</f>
        <v>0</v>
      </c>
      <c r="CZ245" s="15">
        <f ca="1">_xll.DBRW($B$3,$R$37,$R$38,$R$40,$R$41,$R$42,$Q245,CZ$2,CZ$4,CZ$3)</f>
        <v>0</v>
      </c>
      <c r="DA245" s="15">
        <f ca="1">CQ245-CV245</f>
        <v>0</v>
      </c>
      <c r="DB245" s="15">
        <f ca="1">CR245-CW245</f>
        <v>0</v>
      </c>
      <c r="DC245" s="15">
        <f ca="1">CS245-CX245</f>
        <v>0</v>
      </c>
      <c r="DD245" s="15">
        <f ca="1">IF(AND(CT245&lt;&gt;0,CY245&lt;&gt;0),-1*DA245*CT245,0)</f>
        <v>0</v>
      </c>
      <c r="DE245" s="15">
        <f ca="1">IF(AND(CT245&lt;&gt;0,CY245&lt;&gt;0,CU245&lt;&gt;0,CZ245&lt;&gt;0),DB245/CW245*$AA245,)</f>
        <v>0</v>
      </c>
      <c r="DF245" s="15">
        <f ca="1">IF(AND(CU245&lt;&gt;0,CZ245&lt;&gt;0),DC245*CM245*CU245,)</f>
        <v>0</v>
      </c>
      <c r="DG245" s="15">
        <f ca="1">IF(AND(CT245&lt;&gt;0,CY245&lt;&gt;0,CU245&lt;&gt;0,CZ245&lt;&gt;0),$AK245-DD245-DE245-DF245-DJ245,)</f>
        <v>0</v>
      </c>
      <c r="DH245" s="15">
        <f ca="1">IF(OR(CT245=0,CY245=0,CU245=0,CZ245=0),$AK245-DD245-DE245-DF245-DJ245,)</f>
        <v>0</v>
      </c>
      <c r="DI245" s="15">
        <f ca="1">SUM(DD245:DH245)</f>
        <v>0</v>
      </c>
      <c r="DJ245" s="15">
        <f ca="1">IF($V245&lt;&gt;0,IF($V245&gt;0,$W245/$V245,-$W245/$V245))*$AF245</f>
        <v>0</v>
      </c>
      <c r="DK245" s="15">
        <f ca="1">SUM(DI245:DJ245)</f>
        <v>0</v>
      </c>
      <c r="DL245" s="16">
        <f ca="1">_xll.DBRW($B$3,$R$37,$R$38,$R$40,$R$41,$R$42,$Q245,DL$2,DL$4,DL$3)</f>
        <v>0</v>
      </c>
      <c r="DM245" s="16">
        <f ca="1">_xll.DBRW($B$3,$R$37,$R$38,$R$40,$R$41,$R$42,$Q245,DM$2,DM$4,DM$3)</f>
        <v>0</v>
      </c>
      <c r="DN245" s="17">
        <f ca="1">-(DL245-DM245)*100</f>
        <v>0</v>
      </c>
      <c r="DO245" s="14">
        <f ca="1">$AB245-$AG245-EI245</f>
        <v>0</v>
      </c>
      <c r="DP245" s="15">
        <f ca="1">_xll.DBRW($B$3,$R$37,$R$38,$R$40,$R$41,$R$42,$Q245,DP$2,DP$4,DP$3)</f>
        <v>0</v>
      </c>
      <c r="DQ245" s="15">
        <f ca="1">_xll.DBRW($B$3,$R$37,$R$38,$R$40,$R$41,$R$42,$Q245,DQ$2,DQ$4,DQ$3)</f>
        <v>0</v>
      </c>
      <c r="DR245" s="15">
        <f ca="1">_xll.DBRW($B$3,$R$37,$R$38,$R$40,$R$41,$R$42,$Q245,DR$2,DR$4,DR$3)</f>
        <v>0</v>
      </c>
      <c r="DS245" s="15">
        <f ca="1">_xll.DBRW($B$3,$R$37,$R$38,$R$40,$R$41,$R$42,$Q245,DS$2,DS$4,DS$3)</f>
        <v>0</v>
      </c>
      <c r="DT245" s="15">
        <f ca="1">_xll.DBRW($B$3,$R$37,$R$38,$R$40,$R$41,$R$42,$Q245,DT$2,DT$4,DT$3)</f>
        <v>0</v>
      </c>
      <c r="DU245" s="15">
        <f ca="1">_xll.DBRW($B$3,$R$37,$R$38,$R$40,$R$41,$R$42,$Q245,DU$2,DU$4,DU$3)</f>
        <v>0</v>
      </c>
      <c r="DV245" s="15">
        <f ca="1">_xll.DBRW($B$3,$R$37,$R$38,$R$40,$R$41,$R$42,$Q245,DV$2,DV$4,DV$3)</f>
        <v>0</v>
      </c>
      <c r="DW245" s="15">
        <f ca="1">_xll.DBRW($B$3,$R$37,$R$38,$R$40,$R$41,$R$42,$Q245,DW$2,DW$4,DW$3)</f>
        <v>0</v>
      </c>
      <c r="DX245" s="15">
        <f ca="1">_xll.DBRW($B$3,$R$37,$R$38,$R$40,$R$41,$R$42,$Q245,DX$2,DX$4,DX$3)</f>
        <v>0</v>
      </c>
      <c r="DY245" s="15">
        <f ca="1">_xll.DBRW($B$3,$R$37,$R$38,$R$40,$R$41,$R$42,$Q245,DY$2,DY$4,DY$3)</f>
        <v>0</v>
      </c>
      <c r="DZ245" s="15">
        <f ca="1">DP245-DU245</f>
        <v>0</v>
      </c>
      <c r="EA245" s="15">
        <f ca="1">DQ245-DV245</f>
        <v>0</v>
      </c>
      <c r="EB245" s="15">
        <f ca="1">DR245-DW245</f>
        <v>0</v>
      </c>
      <c r="EC245" s="15">
        <f ca="1">IF(AND(DS245&lt;&gt;0,DX245&lt;&gt;0),-1*DZ245*DS245,0)</f>
        <v>0</v>
      </c>
      <c r="ED245" s="15">
        <f ca="1">IF(AND(DS245&lt;&gt;0,DX245&lt;&gt;0,DT245&lt;&gt;0,DY245&lt;&gt;0),EA245/DV245*$AB245,)</f>
        <v>0</v>
      </c>
      <c r="EE245" s="15">
        <f ca="1">IF(AND(DT245&lt;&gt;0,DY245&lt;&gt;0),EB245*DL245*DT245,)</f>
        <v>0</v>
      </c>
      <c r="EF245" s="15">
        <f ca="1">IF(AND(DS245&lt;&gt;0,DX245&lt;&gt;0,DT245&lt;&gt;0,DY245&lt;&gt;0),$AL245-EC245-ED245-EE245-EI245,)</f>
        <v>0</v>
      </c>
      <c r="EG245" s="15">
        <f ca="1">IF(OR(DS245=0,DX245=0,DT245=0,DY245=0),$AL245-EC245-ED245-EE245-EI245,)</f>
        <v>0</v>
      </c>
      <c r="EH245" s="15">
        <f ca="1">SUM(EC245:EG245)</f>
        <v>0</v>
      </c>
      <c r="EI245" s="15">
        <f ca="1">IF($V245&lt;&gt;0,IF($V245&gt;0,$W245/$V245,-$W245/$V245))*$AG245</f>
        <v>0</v>
      </c>
      <c r="EJ245" s="15">
        <f ca="1">SUM(EH245:EI245)</f>
        <v>0</v>
      </c>
      <c r="EK245" s="16">
        <f ca="1">_xll.DBRW($B$3,$R$37,$R$38,$R$40,$R$41,$R$42,$Q245,EK$2,EK$4,EK$3)</f>
        <v>0</v>
      </c>
      <c r="EL245" s="16">
        <f ca="1">_xll.DBRW($B$3,$R$37,$R$38,$R$40,$R$41,$R$42,$Q245,EL$2,EL$4,EL$3)</f>
        <v>0</v>
      </c>
      <c r="EM245" s="17">
        <f ca="1">-(EK245-EL245)*100</f>
        <v>0</v>
      </c>
      <c r="EN245" s="14">
        <f ca="1">$AC245-$AH245-FH245</f>
        <v>0</v>
      </c>
      <c r="EO245" s="15">
        <f ca="1">_xll.DBRW($B$3,$R$37,$R$38,$R$40,$R$41,$R$42,$Q245,EO$2,EO$4,EO$3)</f>
        <v>0</v>
      </c>
      <c r="EP245" s="15">
        <f ca="1">_xll.DBRW($B$3,$R$37,$R$38,$R$40,$R$41,$R$42,$Q245,EP$2,EP$4,EP$3)</f>
        <v>0</v>
      </c>
      <c r="EQ245" s="15">
        <f ca="1">_xll.DBRW($B$3,$R$37,$R$38,$R$40,$R$41,$R$42,$Q245,EQ$2,EQ$4,EQ$3)</f>
        <v>0</v>
      </c>
      <c r="ER245" s="15">
        <f ca="1">_xll.DBRW($B$3,$R$37,$R$38,$R$40,$R$41,$R$42,$Q245,ER$2,ER$4,ER$3)</f>
        <v>0</v>
      </c>
      <c r="ES245" s="15">
        <f ca="1">_xll.DBRW($B$3,$R$37,$R$38,$R$40,$R$41,$R$42,$Q245,ES$2,ES$4,ES$3)</f>
        <v>0</v>
      </c>
      <c r="ET245" s="15">
        <f ca="1">_xll.DBRW($B$3,$R$37,$R$38,$R$40,$R$41,$R$42,$Q245,ET$2,ET$4,ET$3)</f>
        <v>0</v>
      </c>
      <c r="EU245" s="15">
        <f ca="1">_xll.DBRW($B$3,$R$37,$R$38,$R$40,$R$41,$R$42,$Q245,EU$2,EU$4,EU$3)</f>
        <v>0</v>
      </c>
      <c r="EV245" s="15">
        <f ca="1">_xll.DBRW($B$3,$R$37,$R$38,$R$40,$R$41,$R$42,$Q245,EV$2,EV$4,EV$3)</f>
        <v>0</v>
      </c>
      <c r="EW245" s="15">
        <f ca="1">_xll.DBRW($B$3,$R$37,$R$38,$R$40,$R$41,$R$42,$Q245,EW$2,EW$4,EW$3)</f>
        <v>0</v>
      </c>
      <c r="EX245" s="15">
        <f ca="1">_xll.DBRW($B$3,$R$37,$R$38,$R$40,$R$41,$R$42,$Q245,EX$2,EX$4,EX$3)</f>
        <v>0</v>
      </c>
      <c r="EY245" s="15">
        <f ca="1">EO245-ET245</f>
        <v>0</v>
      </c>
      <c r="EZ245" s="15">
        <f ca="1">EP245-EU245</f>
        <v>0</v>
      </c>
      <c r="FA245" s="15">
        <f ca="1">EQ245-EV245</f>
        <v>0</v>
      </c>
      <c r="FB245" s="15">
        <f ca="1">IF(AND(ER245&lt;&gt;0,EW245&lt;&gt;0),-1*EY245*ER245,0)</f>
        <v>0</v>
      </c>
      <c r="FC245" s="15">
        <f ca="1">IF(AND(ER245&lt;&gt;0,EW245&lt;&gt;0,ES245&lt;&gt;0,EX245&lt;&gt;0),EZ245/EU245*$AC245,)</f>
        <v>0</v>
      </c>
      <c r="FD245" s="15">
        <f ca="1">IF(AND(ES245&lt;&gt;0,EX245&lt;&gt;0),FA245*EK245*ES245,)</f>
        <v>0</v>
      </c>
      <c r="FE245" s="15">
        <f ca="1">IF(AND(ER245&lt;&gt;0,EW245&lt;&gt;0,ES245&lt;&gt;0,EX245&lt;&gt;0),$AM245-FB245-FC245-FD245-FH245,)</f>
        <v>0</v>
      </c>
      <c r="FF245" s="15">
        <f ca="1">IF(OR(ER245=0,EW245=0,ES245=0,EX245=0),$AM245-FB245-FC245-FD245-FH245,)</f>
        <v>0</v>
      </c>
      <c r="FG245" s="15">
        <f ca="1">SUM(FB245:FF245)</f>
        <v>0</v>
      </c>
      <c r="FH245" s="15">
        <f ca="1">IF($V245&lt;&gt;0,IF($V245&gt;0,$W245/$V245,-$W245/$V245))*$AH245</f>
        <v>0</v>
      </c>
      <c r="FI245" s="15">
        <f ca="1">SUM(FG245:FH245)</f>
        <v>0</v>
      </c>
      <c r="FJ245" s="20"/>
      <c r="FK245" s="85">
        <f ca="1">BL245+CK245+DJ245+EI245+FH245</f>
        <v>0</v>
      </c>
      <c r="FL245" s="21"/>
      <c r="FM245" s="22"/>
      <c r="FN245" s="104">
        <f ca="1">_xll.DBRW($B$3,$R$37,$R$38,$R$40,$R$41,$R$42,$Q245,FN$2,FN$4,FN$3)</f>
        <v>0</v>
      </c>
      <c r="FO245" s="105">
        <f ca="1">IF(U245&lt;&gt;0,FN245/U245,0)</f>
        <v>0</v>
      </c>
      <c r="FP245" s="104">
        <f ca="1">_xll.DBRW($B$3,$R$37,$R$38,$R$40,$R$41,$R$42,$Q245,FP$2,FP$4,FP$3)</f>
        <v>0</v>
      </c>
      <c r="FQ245" s="105">
        <f ca="1">IF(V245&lt;&gt;0,FP245/V245,0)</f>
        <v>0</v>
      </c>
      <c r="FR245" s="86">
        <f ca="1">FN245-FP245</f>
        <v>0</v>
      </c>
      <c r="FS245" s="103">
        <f ca="1">(FO245-FQ245)*100</f>
        <v>0</v>
      </c>
      <c r="FT245" s="23"/>
      <c r="FV245" s="37"/>
      <c r="FW245" s="37"/>
      <c r="FX245" s="37"/>
      <c r="FY245" s="37"/>
      <c r="FZ245" s="37"/>
      <c r="GA245" s="37"/>
      <c r="GB245" s="37"/>
      <c r="GC245" s="37"/>
      <c r="GD245" s="37"/>
      <c r="GE245" s="37"/>
      <c r="GF245" s="37"/>
      <c r="GG245" s="37"/>
      <c r="GH245" s="37"/>
    </row>
    <row r="246" spans="1:190" ht="15" hidden="1" customHeight="1" x14ac:dyDescent="0.25">
      <c r="A246">
        <f ca="1">IF(ROW()=ROW($A$60),0,1)</f>
        <v>1</v>
      </c>
      <c r="D246" s="30"/>
      <c r="E246" s="30"/>
      <c r="F246" s="30" t="str">
        <f ca="1">IF(A246&lt;&gt;0,IF((AO246+BN246+CM246+DL246+EK246)&lt;&gt;0,ROUND((1-(AO246+BN246+CM246+DL246+EK246))-FO246,5),"VERIF. ELIGIBILITE PMM"),"CHECK "&amp;D231)</f>
        <v>VERIF. ELIGIBILITE PMM</v>
      </c>
      <c r="G246" s="30"/>
      <c r="H246" s="30"/>
      <c r="I246" s="30"/>
      <c r="J246" s="30" t="str">
        <f ca="1">IF(A246&lt;&gt;0,IF((AP246+BO246+CN246+DM246+EL246)&lt;&gt;0,ROUND((1-(AP246+BO246+CN246+DM246+EL246))-FQ246,5),"VERIF. ELIGIBILITE PMM"),"CHECK "&amp;D232)</f>
        <v>VERIF. ELIGIBILITE PMM</v>
      </c>
      <c r="K246" s="30">
        <f ca="1">IF(A246&lt;&gt;0,ROUND(W246+AR246+BQ246+CP246+DO246+EN246+FK246-FR246,5),"CHECK ")</f>
        <v>0</v>
      </c>
      <c r="L246" s="4"/>
      <c r="M246" s="9"/>
      <c r="N246" s="10"/>
      <c r="O246" s="9"/>
      <c r="P246" s="11"/>
      <c r="Q246" s="130" t="s">
        <v>214</v>
      </c>
      <c r="R246" s="130"/>
      <c r="S246" s="12"/>
      <c r="T246" s="13"/>
      <c r="U246" s="84">
        <f ca="1">_xll.DBRW($B$3,$R$37,$R$38,$R$40,$R$41,$R$42,$Q246,U$2,U$4,U$3)</f>
        <v>0</v>
      </c>
      <c r="V246" s="84">
        <f ca="1">_xll.DBRW($B$3,$R$37,$R$38,$R$40,$R$41,$R$42,$Q246,V$2,V$4,V$3)</f>
        <v>0</v>
      </c>
      <c r="W246" s="85">
        <f ca="1">U246-V246</f>
        <v>0</v>
      </c>
      <c r="X246" s="106">
        <f ca="1">IF(V246&lt;&gt;0,W246/V246,0)</f>
        <v>0</v>
      </c>
      <c r="Y246" s="15">
        <f ca="1">_xll.DBRW($B$3,$R$37,$R$38,$R$40,$R$41,$R$42,$Q246,Y$2,Y$4,Y$3)</f>
        <v>0</v>
      </c>
      <c r="Z246" s="15">
        <f ca="1">_xll.DBRW($B$3,$R$37,$R$38,$R$40,$R$41,$R$42,$Q246,Z$2,Z$4,Z$3)</f>
        <v>0</v>
      </c>
      <c r="AA246" s="15">
        <f ca="1">_xll.DBRW($B$3,$R$37,$R$38,$R$40,$R$41,$R$42,$Q246,AA$2,AA$4,AA$3)</f>
        <v>0</v>
      </c>
      <c r="AB246" s="15">
        <f ca="1">_xll.DBRW($B$3,$R$37,$R$38,$R$40,$R$41,$R$42,$Q246,AB$2,AB$4,AB$3)</f>
        <v>0</v>
      </c>
      <c r="AC246" s="15">
        <f ca="1">_xll.DBRW($B$3,$R$37,$R$38,$R$40,$R$41,$R$42,$Q246,AC$2,AC$4,AC$3)</f>
        <v>0</v>
      </c>
      <c r="AD246" s="15">
        <f ca="1">_xll.DBRW($B$3,$R$37,$R$38,$R$40,$R$41,$R$42,$Q246,AD$2,AD$4,AD$3)</f>
        <v>0</v>
      </c>
      <c r="AE246" s="15">
        <f ca="1">_xll.DBRW($B$3,$R$37,$R$38,$R$40,$R$41,$R$42,$Q246,AE$2,AE$4,AE$3)</f>
        <v>0</v>
      </c>
      <c r="AF246" s="15">
        <f ca="1">_xll.DBRW($B$3,$R$37,$R$38,$R$40,$R$41,$R$42,$Q246,AF$2,AF$4,AF$3)</f>
        <v>0</v>
      </c>
      <c r="AG246" s="15">
        <f ca="1">_xll.DBRW($B$3,$R$37,$R$38,$R$40,$R$41,$R$42,$Q246,AG$2,AG$4,AG$3)</f>
        <v>0</v>
      </c>
      <c r="AH246" s="15">
        <f ca="1">_xll.DBRW($B$3,$R$37,$R$38,$R$40,$R$41,$R$42,$Q246,AH$2,AH$4,AH$3)</f>
        <v>0</v>
      </c>
      <c r="AI246" s="15">
        <f ca="1">Y246-AD246</f>
        <v>0</v>
      </c>
      <c r="AJ246" s="15">
        <f ca="1">Z246-AE246</f>
        <v>0</v>
      </c>
      <c r="AK246" s="15">
        <f ca="1">AA246-AF246</f>
        <v>0</v>
      </c>
      <c r="AL246" s="15">
        <f ca="1">AB246-AG246</f>
        <v>0</v>
      </c>
      <c r="AM246" s="15">
        <f ca="1">AC246-AH246</f>
        <v>0</v>
      </c>
      <c r="AN246" s="20"/>
      <c r="AO246" s="16">
        <f ca="1">_xll.DBRW($B$3,$R$37,$R$38,$R$40,$R$41,$R$42,$Q246,AO$2,AO$4,AO$3)</f>
        <v>0</v>
      </c>
      <c r="AP246" s="16">
        <f ca="1">_xll.DBRW($B$3,$R$37,$R$38,$R$40,$R$41,$R$42,$Q246,AP$2,AP$4,AP$3)</f>
        <v>0</v>
      </c>
      <c r="AQ246" s="17">
        <f ca="1">-(AO246-AP246)*100</f>
        <v>0</v>
      </c>
      <c r="AR246" s="14">
        <f ca="1">$Y246-$AD246-BL246</f>
        <v>0</v>
      </c>
      <c r="AS246" s="18">
        <f ca="1">_xll.DBRW($B$3,$R$37,$R$38,$R$40,$R$41,$R$42,$Q246,AS$2,AS$4,AS$3)</f>
        <v>0</v>
      </c>
      <c r="AT246" s="19">
        <f ca="1">_xll.DBRW($B$3,$R$37,$R$38,$R$40,$R$41,$R$42,$Q246,AT$2,AT$4,AT$3)</f>
        <v>0</v>
      </c>
      <c r="AU246" s="18">
        <f ca="1">_xll.DBRW($B$3,$R$37,$R$38,$R$40,$R$41,$R$42,$Q246,AU$2,AU$4,AU$3)</f>
        <v>0</v>
      </c>
      <c r="AV246" s="15">
        <f ca="1">_xll.DBRW($B$3,$R$37,$R$38,$R$40,$R$41,$R$42,$Q246,AV$2,AV$4,AV$3)</f>
        <v>0</v>
      </c>
      <c r="AW246" s="15">
        <f ca="1">_xll.DBRW($B$3,$R$37,$R$38,$R$40,$R$41,$R$42,$Q246,AW$2,AW$4,AW$3)</f>
        <v>0</v>
      </c>
      <c r="AX246" s="18">
        <f ca="1">_xll.DBRW($B$3,$R$37,$R$38,$R$40,$R$41,$R$42,$Q246,AX$2,AX$4,AX$3)</f>
        <v>0</v>
      </c>
      <c r="AY246" s="19">
        <f ca="1">_xll.DBRW($B$3,$R$37,$R$38,$R$40,$R$41,$R$42,$Q246,AY$2,AY$4,AY$3)</f>
        <v>0</v>
      </c>
      <c r="AZ246" s="18">
        <f ca="1">_xll.DBRW($B$3,$R$37,$R$38,$R$40,$R$41,$R$42,$Q246,AZ$2,AZ$4,AZ$3)</f>
        <v>0</v>
      </c>
      <c r="BA246" s="15">
        <f ca="1">_xll.DBRW($B$3,$R$37,$R$38,$R$40,$R$41,$R$42,$Q246,BA$2,BA$4,BA$3)</f>
        <v>0</v>
      </c>
      <c r="BB246" s="15">
        <f ca="1">_xll.DBRW($B$3,$R$37,$R$38,$R$40,$R$41,$R$42,$Q246,BB$2,BB$4,BB$3)</f>
        <v>0</v>
      </c>
      <c r="BC246" s="18">
        <f ca="1">AS246-AX246</f>
        <v>0</v>
      </c>
      <c r="BD246" s="18">
        <f ca="1">AT246-AY246</f>
        <v>0</v>
      </c>
      <c r="BE246" s="18">
        <f ca="1">AU246-AZ246</f>
        <v>0</v>
      </c>
      <c r="BF246" s="15">
        <f ca="1">IF(AND(AV246&lt;&gt;0,BA246&lt;&gt;0),-1*BC246*AV246,0)</f>
        <v>0</v>
      </c>
      <c r="BG246" s="15">
        <f ca="1">IF(AND(AV246&lt;&gt;0,BA246&lt;&gt;0,AW246&lt;&gt;0,BB246&lt;&gt;0),BD246/AY246*$Y246,)</f>
        <v>0</v>
      </c>
      <c r="BH246" s="15">
        <f ca="1">IF(AND(AW246&lt;&gt;0,BB246&lt;&gt;0),BE246*AO246*AW246,)</f>
        <v>0</v>
      </c>
      <c r="BI246" s="15">
        <f ca="1">IF(AND(AV246&lt;&gt;0,BA246&lt;&gt;0,AW246&lt;&gt;0,BB246&lt;&gt;0),$AI246-BF246-BG246-BH246-BL246,)</f>
        <v>0</v>
      </c>
      <c r="BJ246" s="15">
        <f ca="1">IF(OR(AV246=0,BA246=0,AW246=0,BB246=0),$AI246-BF246-BG246-BH246-BL246,)</f>
        <v>0</v>
      </c>
      <c r="BK246" s="15">
        <f ca="1">SUM(BF246:BJ246)</f>
        <v>0</v>
      </c>
      <c r="BL246" s="15">
        <f ca="1">IF($V246&lt;&gt;0,IF($V246&gt;0,$W246/$V246,-$W246/$V246))*$AD246</f>
        <v>0</v>
      </c>
      <c r="BM246" s="15">
        <f ca="1">SUM(BK246:BL246)</f>
        <v>0</v>
      </c>
      <c r="BN246" s="16">
        <f ca="1">_xll.DBRW($B$3,$R$37,$R$38,$R$40,$R$41,$R$42,$Q246,BN$2,BN$4,BN$3)</f>
        <v>0</v>
      </c>
      <c r="BO246" s="16">
        <f ca="1">_xll.DBRW($B$3,$R$37,$R$38,$R$40,$R$41,$R$42,$Q246,BO$2,BO$4,BO$3)</f>
        <v>0</v>
      </c>
      <c r="BP246" s="17">
        <f ca="1">-(BN246-BO246)*100</f>
        <v>0</v>
      </c>
      <c r="BQ246" s="14">
        <f ca="1">$Z246-$AE246-CK246</f>
        <v>0</v>
      </c>
      <c r="BR246" s="15">
        <f ca="1">_xll.DBRW($B$3,$R$37,$R$38,$R$40,$R$41,$R$42,$Q246,BR$2,BR$4,BR$3)</f>
        <v>0</v>
      </c>
      <c r="BS246" s="15">
        <f ca="1">_xll.DBRW($B$3,$R$37,$R$38,$R$40,$R$41,$R$42,$Q246,BS$2,BS$4,BS$3)</f>
        <v>0</v>
      </c>
      <c r="BT246" s="15">
        <f ca="1">_xll.DBRW($B$3,$R$37,$R$38,$R$40,$R$41,$R$42,$Q246,BT$2,BT$4,BT$3)</f>
        <v>0</v>
      </c>
      <c r="BU246" s="15">
        <f ca="1">_xll.DBRW($B$3,$R$37,$R$38,$R$40,$R$41,$R$42,$Q246,BU$2,BU$4,BU$3)</f>
        <v>0</v>
      </c>
      <c r="BV246" s="15">
        <f ca="1">_xll.DBRW($B$3,$R$37,$R$38,$R$40,$R$41,$R$42,$Q246,BV$2,BV$4,BV$3)</f>
        <v>0</v>
      </c>
      <c r="BW246" s="15">
        <f ca="1">_xll.DBRW($B$3,$R$37,$R$38,$R$40,$R$41,$R$42,$Q246,BW$2,BW$4,BW$3)</f>
        <v>0</v>
      </c>
      <c r="BX246" s="15">
        <f ca="1">_xll.DBRW($B$3,$R$37,$R$38,$R$40,$R$41,$R$42,$Q246,BX$2,BX$4,BX$3)</f>
        <v>0</v>
      </c>
      <c r="BY246" s="15">
        <f ca="1">_xll.DBRW($B$3,$R$37,$R$38,$R$40,$R$41,$R$42,$Q246,BY$2,BY$4,BY$3)</f>
        <v>0</v>
      </c>
      <c r="BZ246" s="15">
        <f ca="1">_xll.DBRW($B$3,$R$37,$R$38,$R$40,$R$41,$R$42,$Q246,BZ$2,BZ$4,BZ$3)</f>
        <v>0</v>
      </c>
      <c r="CA246" s="15">
        <f ca="1">_xll.DBRW($B$3,$R$37,$R$38,$R$40,$R$41,$R$42,$Q246,CA$2,CA$4,CA$3)</f>
        <v>0</v>
      </c>
      <c r="CB246" s="15">
        <f ca="1">BR246-BW246</f>
        <v>0</v>
      </c>
      <c r="CC246" s="15">
        <f ca="1">BS246-BX246</f>
        <v>0</v>
      </c>
      <c r="CD246" s="15">
        <f ca="1">BT246-BY246</f>
        <v>0</v>
      </c>
      <c r="CE246" s="15">
        <f ca="1">IF(AND(BU246&lt;&gt;0,BZ246&lt;&gt;0),-1*CB246*BU246,0)</f>
        <v>0</v>
      </c>
      <c r="CF246" s="15">
        <f ca="1">IF(AND(BU246&lt;&gt;0,BZ246&lt;&gt;0,BV246&lt;&gt;0,CA246&lt;&gt;0),CC246/BX246*$Z246,)</f>
        <v>0</v>
      </c>
      <c r="CG246" s="15">
        <f ca="1">IF(AND(BV246&lt;&gt;0,CA246&lt;&gt;0),CD246*BN246*BV246,)</f>
        <v>0</v>
      </c>
      <c r="CH246" s="15">
        <f ca="1">IF(AND(BU246&lt;&gt;0,BZ246&lt;&gt;0,BV246&lt;&gt;0,CA246&lt;&gt;0),$AJ246-CE246-CF246-CG246-CK246,)</f>
        <v>0</v>
      </c>
      <c r="CI246" s="15">
        <f ca="1">IF(OR(BU246=0,BZ246=0,BV246=0,CA246=0),$AJ246-CE246-CF246-CG246-CK246,)</f>
        <v>0</v>
      </c>
      <c r="CJ246" s="15">
        <f ca="1">SUM(CE246:CI246)</f>
        <v>0</v>
      </c>
      <c r="CK246" s="15">
        <f ca="1">IF($V246&lt;&gt;0,IF($V246&gt;0,$W246/$V246,-$W246/$V246))*$AE246</f>
        <v>0</v>
      </c>
      <c r="CL246" s="15">
        <f ca="1">SUM(CJ246:CK246)</f>
        <v>0</v>
      </c>
      <c r="CM246" s="16">
        <f ca="1">_xll.DBRW($B$3,$R$37,$R$38,$R$40,$R$41,$R$42,$Q246,CM$2,CM$4,CM$3)</f>
        <v>0</v>
      </c>
      <c r="CN246" s="16">
        <f ca="1">_xll.DBRW($B$3,$R$37,$R$38,$R$40,$R$41,$R$42,$Q246,CN$2,CN$4,CN$3)</f>
        <v>0</v>
      </c>
      <c r="CO246" s="17">
        <f ca="1">-(CM246-CN246)*100</f>
        <v>0</v>
      </c>
      <c r="CP246" s="14">
        <f ca="1">$AA246-$AF246-DJ246</f>
        <v>0</v>
      </c>
      <c r="CQ246" s="15">
        <f ca="1">_xll.DBRW($B$3,$R$37,$R$38,$R$40,$R$41,$R$42,$Q246,CQ$2,CQ$4,CQ$3)</f>
        <v>0</v>
      </c>
      <c r="CR246" s="15">
        <f ca="1">_xll.DBRW($B$3,$R$37,$R$38,$R$40,$R$41,$R$42,$Q246,CR$2,CR$4,CR$3)</f>
        <v>0</v>
      </c>
      <c r="CS246" s="15">
        <f ca="1">_xll.DBRW($B$3,$R$37,$R$38,$R$40,$R$41,$R$42,$Q246,CS$2,CS$4,CS$3)</f>
        <v>0</v>
      </c>
      <c r="CT246" s="15">
        <f ca="1">_xll.DBRW($B$3,$R$37,$R$38,$R$40,$R$41,$R$42,$Q246,CT$2,CT$4,CT$3)</f>
        <v>0</v>
      </c>
      <c r="CU246" s="15">
        <f ca="1">_xll.DBRW($B$3,$R$37,$R$38,$R$40,$R$41,$R$42,$Q246,CU$2,CU$4,CU$3)</f>
        <v>0</v>
      </c>
      <c r="CV246" s="15">
        <f ca="1">_xll.DBRW($B$3,$R$37,$R$38,$R$40,$R$41,$R$42,$Q246,CV$2,CV$4,CV$3)</f>
        <v>0</v>
      </c>
      <c r="CW246" s="15">
        <f ca="1">_xll.DBRW($B$3,$R$37,$R$38,$R$40,$R$41,$R$42,$Q246,CW$2,CW$4,CW$3)</f>
        <v>0</v>
      </c>
      <c r="CX246" s="15">
        <f ca="1">_xll.DBRW($B$3,$R$37,$R$38,$R$40,$R$41,$R$42,$Q246,CX$2,CX$4,CX$3)</f>
        <v>0</v>
      </c>
      <c r="CY246" s="15">
        <f ca="1">_xll.DBRW($B$3,$R$37,$R$38,$R$40,$R$41,$R$42,$Q246,CY$2,CY$4,CY$3)</f>
        <v>0</v>
      </c>
      <c r="CZ246" s="15">
        <f ca="1">_xll.DBRW($B$3,$R$37,$R$38,$R$40,$R$41,$R$42,$Q246,CZ$2,CZ$4,CZ$3)</f>
        <v>0</v>
      </c>
      <c r="DA246" s="15">
        <f ca="1">CQ246-CV246</f>
        <v>0</v>
      </c>
      <c r="DB246" s="15">
        <f ca="1">CR246-CW246</f>
        <v>0</v>
      </c>
      <c r="DC246" s="15">
        <f ca="1">CS246-CX246</f>
        <v>0</v>
      </c>
      <c r="DD246" s="15">
        <f ca="1">IF(AND(CT246&lt;&gt;0,CY246&lt;&gt;0),-1*DA246*CT246,0)</f>
        <v>0</v>
      </c>
      <c r="DE246" s="15">
        <f ca="1">IF(AND(CT246&lt;&gt;0,CY246&lt;&gt;0,CU246&lt;&gt;0,CZ246&lt;&gt;0),DB246/CW246*$AA246,)</f>
        <v>0</v>
      </c>
      <c r="DF246" s="15">
        <f ca="1">IF(AND(CU246&lt;&gt;0,CZ246&lt;&gt;0),DC246*CM246*CU246,)</f>
        <v>0</v>
      </c>
      <c r="DG246" s="15">
        <f ca="1">IF(AND(CT246&lt;&gt;0,CY246&lt;&gt;0,CU246&lt;&gt;0,CZ246&lt;&gt;0),$AK246-DD246-DE246-DF246-DJ246,)</f>
        <v>0</v>
      </c>
      <c r="DH246" s="15">
        <f ca="1">IF(OR(CT246=0,CY246=0,CU246=0,CZ246=0),$AK246-DD246-DE246-DF246-DJ246,)</f>
        <v>0</v>
      </c>
      <c r="DI246" s="15">
        <f ca="1">SUM(DD246:DH246)</f>
        <v>0</v>
      </c>
      <c r="DJ246" s="15">
        <f ca="1">IF($V246&lt;&gt;0,IF($V246&gt;0,$W246/$V246,-$W246/$V246))*$AF246</f>
        <v>0</v>
      </c>
      <c r="DK246" s="15">
        <f ca="1">SUM(DI246:DJ246)</f>
        <v>0</v>
      </c>
      <c r="DL246" s="16">
        <f ca="1">_xll.DBRW($B$3,$R$37,$R$38,$R$40,$R$41,$R$42,$Q246,DL$2,DL$4,DL$3)</f>
        <v>0</v>
      </c>
      <c r="DM246" s="16">
        <f ca="1">_xll.DBRW($B$3,$R$37,$R$38,$R$40,$R$41,$R$42,$Q246,DM$2,DM$4,DM$3)</f>
        <v>0</v>
      </c>
      <c r="DN246" s="17">
        <f ca="1">-(DL246-DM246)*100</f>
        <v>0</v>
      </c>
      <c r="DO246" s="14">
        <f ca="1">$AB246-$AG246-EI246</f>
        <v>0</v>
      </c>
      <c r="DP246" s="15">
        <f ca="1">_xll.DBRW($B$3,$R$37,$R$38,$R$40,$R$41,$R$42,$Q246,DP$2,DP$4,DP$3)</f>
        <v>0</v>
      </c>
      <c r="DQ246" s="15">
        <f ca="1">_xll.DBRW($B$3,$R$37,$R$38,$R$40,$R$41,$R$42,$Q246,DQ$2,DQ$4,DQ$3)</f>
        <v>0</v>
      </c>
      <c r="DR246" s="15">
        <f ca="1">_xll.DBRW($B$3,$R$37,$R$38,$R$40,$R$41,$R$42,$Q246,DR$2,DR$4,DR$3)</f>
        <v>0</v>
      </c>
      <c r="DS246" s="15">
        <f ca="1">_xll.DBRW($B$3,$R$37,$R$38,$R$40,$R$41,$R$42,$Q246,DS$2,DS$4,DS$3)</f>
        <v>0</v>
      </c>
      <c r="DT246" s="15">
        <f ca="1">_xll.DBRW($B$3,$R$37,$R$38,$R$40,$R$41,$R$42,$Q246,DT$2,DT$4,DT$3)</f>
        <v>0</v>
      </c>
      <c r="DU246" s="15">
        <f ca="1">_xll.DBRW($B$3,$R$37,$R$38,$R$40,$R$41,$R$42,$Q246,DU$2,DU$4,DU$3)</f>
        <v>0</v>
      </c>
      <c r="DV246" s="15">
        <f ca="1">_xll.DBRW($B$3,$R$37,$R$38,$R$40,$R$41,$R$42,$Q246,DV$2,DV$4,DV$3)</f>
        <v>0</v>
      </c>
      <c r="DW246" s="15">
        <f ca="1">_xll.DBRW($B$3,$R$37,$R$38,$R$40,$R$41,$R$42,$Q246,DW$2,DW$4,DW$3)</f>
        <v>0</v>
      </c>
      <c r="DX246" s="15">
        <f ca="1">_xll.DBRW($B$3,$R$37,$R$38,$R$40,$R$41,$R$42,$Q246,DX$2,DX$4,DX$3)</f>
        <v>0</v>
      </c>
      <c r="DY246" s="15">
        <f ca="1">_xll.DBRW($B$3,$R$37,$R$38,$R$40,$R$41,$R$42,$Q246,DY$2,DY$4,DY$3)</f>
        <v>0</v>
      </c>
      <c r="DZ246" s="15">
        <f ca="1">DP246-DU246</f>
        <v>0</v>
      </c>
      <c r="EA246" s="15">
        <f ca="1">DQ246-DV246</f>
        <v>0</v>
      </c>
      <c r="EB246" s="15">
        <f ca="1">DR246-DW246</f>
        <v>0</v>
      </c>
      <c r="EC246" s="15">
        <f ca="1">IF(AND(DS246&lt;&gt;0,DX246&lt;&gt;0),-1*DZ246*DS246,0)</f>
        <v>0</v>
      </c>
      <c r="ED246" s="15">
        <f ca="1">IF(AND(DS246&lt;&gt;0,DX246&lt;&gt;0,DT246&lt;&gt;0,DY246&lt;&gt;0),EA246/DV246*$AB246,)</f>
        <v>0</v>
      </c>
      <c r="EE246" s="15">
        <f ca="1">IF(AND(DT246&lt;&gt;0,DY246&lt;&gt;0),EB246*DL246*DT246,)</f>
        <v>0</v>
      </c>
      <c r="EF246" s="15">
        <f ca="1">IF(AND(DS246&lt;&gt;0,DX246&lt;&gt;0,DT246&lt;&gt;0,DY246&lt;&gt;0),$AL246-EC246-ED246-EE246-EI246,)</f>
        <v>0</v>
      </c>
      <c r="EG246" s="15">
        <f ca="1">IF(OR(DS246=0,DX246=0,DT246=0,DY246=0),$AL246-EC246-ED246-EE246-EI246,)</f>
        <v>0</v>
      </c>
      <c r="EH246" s="15">
        <f ca="1">SUM(EC246:EG246)</f>
        <v>0</v>
      </c>
      <c r="EI246" s="15">
        <f ca="1">IF($V246&lt;&gt;0,IF($V246&gt;0,$W246/$V246,-$W246/$V246))*$AG246</f>
        <v>0</v>
      </c>
      <c r="EJ246" s="15">
        <f ca="1">SUM(EH246:EI246)</f>
        <v>0</v>
      </c>
      <c r="EK246" s="16">
        <f ca="1">_xll.DBRW($B$3,$R$37,$R$38,$R$40,$R$41,$R$42,$Q246,EK$2,EK$4,EK$3)</f>
        <v>0</v>
      </c>
      <c r="EL246" s="16">
        <f ca="1">_xll.DBRW($B$3,$R$37,$R$38,$R$40,$R$41,$R$42,$Q246,EL$2,EL$4,EL$3)</f>
        <v>0</v>
      </c>
      <c r="EM246" s="17">
        <f ca="1">-(EK246-EL246)*100</f>
        <v>0</v>
      </c>
      <c r="EN246" s="14">
        <f ca="1">$AC246-$AH246-FH246</f>
        <v>0</v>
      </c>
      <c r="EO246" s="15">
        <f ca="1">_xll.DBRW($B$3,$R$37,$R$38,$R$40,$R$41,$R$42,$Q246,EO$2,EO$4,EO$3)</f>
        <v>0</v>
      </c>
      <c r="EP246" s="15">
        <f ca="1">_xll.DBRW($B$3,$R$37,$R$38,$R$40,$R$41,$R$42,$Q246,EP$2,EP$4,EP$3)</f>
        <v>0</v>
      </c>
      <c r="EQ246" s="15">
        <f ca="1">_xll.DBRW($B$3,$R$37,$R$38,$R$40,$R$41,$R$42,$Q246,EQ$2,EQ$4,EQ$3)</f>
        <v>0</v>
      </c>
      <c r="ER246" s="15">
        <f ca="1">_xll.DBRW($B$3,$R$37,$R$38,$R$40,$R$41,$R$42,$Q246,ER$2,ER$4,ER$3)</f>
        <v>0</v>
      </c>
      <c r="ES246" s="15">
        <f ca="1">_xll.DBRW($B$3,$R$37,$R$38,$R$40,$R$41,$R$42,$Q246,ES$2,ES$4,ES$3)</f>
        <v>0</v>
      </c>
      <c r="ET246" s="15">
        <f ca="1">_xll.DBRW($B$3,$R$37,$R$38,$R$40,$R$41,$R$42,$Q246,ET$2,ET$4,ET$3)</f>
        <v>0</v>
      </c>
      <c r="EU246" s="15">
        <f ca="1">_xll.DBRW($B$3,$R$37,$R$38,$R$40,$R$41,$R$42,$Q246,EU$2,EU$4,EU$3)</f>
        <v>0</v>
      </c>
      <c r="EV246" s="15">
        <f ca="1">_xll.DBRW($B$3,$R$37,$R$38,$R$40,$R$41,$R$42,$Q246,EV$2,EV$4,EV$3)</f>
        <v>0</v>
      </c>
      <c r="EW246" s="15">
        <f ca="1">_xll.DBRW($B$3,$R$37,$R$38,$R$40,$R$41,$R$42,$Q246,EW$2,EW$4,EW$3)</f>
        <v>0</v>
      </c>
      <c r="EX246" s="15">
        <f ca="1">_xll.DBRW($B$3,$R$37,$R$38,$R$40,$R$41,$R$42,$Q246,EX$2,EX$4,EX$3)</f>
        <v>0</v>
      </c>
      <c r="EY246" s="15">
        <f ca="1">EO246-ET246</f>
        <v>0</v>
      </c>
      <c r="EZ246" s="15">
        <f ca="1">EP246-EU246</f>
        <v>0</v>
      </c>
      <c r="FA246" s="15">
        <f ca="1">EQ246-EV246</f>
        <v>0</v>
      </c>
      <c r="FB246" s="15">
        <f ca="1">IF(AND(ER246&lt;&gt;0,EW246&lt;&gt;0),-1*EY246*ER246,0)</f>
        <v>0</v>
      </c>
      <c r="FC246" s="15">
        <f ca="1">IF(AND(ER246&lt;&gt;0,EW246&lt;&gt;0,ES246&lt;&gt;0,EX246&lt;&gt;0),EZ246/EU246*$AC246,)</f>
        <v>0</v>
      </c>
      <c r="FD246" s="15">
        <f ca="1">IF(AND(ES246&lt;&gt;0,EX246&lt;&gt;0),FA246*EK246*ES246,)</f>
        <v>0</v>
      </c>
      <c r="FE246" s="15">
        <f ca="1">IF(AND(ER246&lt;&gt;0,EW246&lt;&gt;0,ES246&lt;&gt;0,EX246&lt;&gt;0),$AM246-FB246-FC246-FD246-FH246,)</f>
        <v>0</v>
      </c>
      <c r="FF246" s="15">
        <f ca="1">IF(OR(ER246=0,EW246=0,ES246=0,EX246=0),$AM246-FB246-FC246-FD246-FH246,)</f>
        <v>0</v>
      </c>
      <c r="FG246" s="15">
        <f ca="1">SUM(FB246:FF246)</f>
        <v>0</v>
      </c>
      <c r="FH246" s="15">
        <f ca="1">IF($V246&lt;&gt;0,IF($V246&gt;0,$W246/$V246,-$W246/$V246))*$AH246</f>
        <v>0</v>
      </c>
      <c r="FI246" s="15">
        <f ca="1">SUM(FG246:FH246)</f>
        <v>0</v>
      </c>
      <c r="FJ246" s="20"/>
      <c r="FK246" s="85">
        <f ca="1">BL246+CK246+DJ246+EI246+FH246</f>
        <v>0</v>
      </c>
      <c r="FL246" s="21"/>
      <c r="FM246" s="22"/>
      <c r="FN246" s="104">
        <f ca="1">_xll.DBRW($B$3,$R$37,$R$38,$R$40,$R$41,$R$42,$Q246,FN$2,FN$4,FN$3)</f>
        <v>0</v>
      </c>
      <c r="FO246" s="105">
        <f ca="1">IF(U246&lt;&gt;0,FN246/U246,0)</f>
        <v>0</v>
      </c>
      <c r="FP246" s="104">
        <f ca="1">_xll.DBRW($B$3,$R$37,$R$38,$R$40,$R$41,$R$42,$Q246,FP$2,FP$4,FP$3)</f>
        <v>0</v>
      </c>
      <c r="FQ246" s="105">
        <f ca="1">IF(V246&lt;&gt;0,FP246/V246,0)</f>
        <v>0</v>
      </c>
      <c r="FR246" s="86">
        <f ca="1">FN246-FP246</f>
        <v>0</v>
      </c>
      <c r="FS246" s="103">
        <f ca="1">(FO246-FQ246)*100</f>
        <v>0</v>
      </c>
      <c r="FT246" s="23"/>
      <c r="FV246" s="37"/>
      <c r="FW246" s="37"/>
      <c r="FX246" s="37"/>
      <c r="FY246" s="37"/>
      <c r="FZ246" s="37"/>
      <c r="GA246" s="37"/>
      <c r="GB246" s="37"/>
      <c r="GC246" s="37"/>
      <c r="GD246" s="37"/>
      <c r="GE246" s="37"/>
      <c r="GF246" s="37"/>
      <c r="GG246" s="37"/>
      <c r="GH246" s="37"/>
    </row>
    <row r="247" spans="1:190" ht="15" hidden="1" customHeight="1" x14ac:dyDescent="0.25">
      <c r="A247">
        <f ca="1">IF(ROW()=ROW($A$60),0,1)</f>
        <v>1</v>
      </c>
      <c r="D247" s="30"/>
      <c r="E247" s="30"/>
      <c r="F247" s="30" t="str">
        <f ca="1">IF(A247&lt;&gt;0,IF((AO247+BN247+CM247+DL247+EK247)&lt;&gt;0,ROUND((1-(AO247+BN247+CM247+DL247+EK247))-FO247,5),"VERIF. ELIGIBILITE PMM"),"CHECK "&amp;D232)</f>
        <v>VERIF. ELIGIBILITE PMM</v>
      </c>
      <c r="G247" s="30"/>
      <c r="H247" s="30"/>
      <c r="I247" s="30"/>
      <c r="J247" s="30" t="str">
        <f ca="1">IF(A247&lt;&gt;0,IF((AP247+BO247+CN247+DM247+EL247)&lt;&gt;0,ROUND((1-(AP247+BO247+CN247+DM247+EL247))-FQ247,5),"VERIF. ELIGIBILITE PMM"),"CHECK "&amp;D233)</f>
        <v>VERIF. ELIGIBILITE PMM</v>
      </c>
      <c r="K247" s="30">
        <f ca="1">IF(A247&lt;&gt;0,ROUND(W247+AR247+BQ247+CP247+DO247+EN247+FK247-FR247,5),"CHECK ")</f>
        <v>0</v>
      </c>
      <c r="L247" s="4"/>
      <c r="M247" s="9"/>
      <c r="N247" s="10"/>
      <c r="O247" s="9"/>
      <c r="P247" s="11"/>
      <c r="Q247" s="130" t="s">
        <v>207</v>
      </c>
      <c r="R247" s="130"/>
      <c r="S247" s="12"/>
      <c r="T247" s="13"/>
      <c r="U247" s="84">
        <f ca="1">_xll.DBRW($B$3,$R$37,$R$38,$R$40,$R$41,$R$42,$Q247,U$2,U$4,U$3)</f>
        <v>0</v>
      </c>
      <c r="V247" s="84">
        <f ca="1">_xll.DBRW($B$3,$R$37,$R$38,$R$40,$R$41,$R$42,$Q247,V$2,V$4,V$3)</f>
        <v>0</v>
      </c>
      <c r="W247" s="85">
        <f ca="1">U247-V247</f>
        <v>0</v>
      </c>
      <c r="X247" s="106">
        <f ca="1">IF(V247&lt;&gt;0,W247/V247,0)</f>
        <v>0</v>
      </c>
      <c r="Y247" s="15">
        <f ca="1">_xll.DBRW($B$3,$R$37,$R$38,$R$40,$R$41,$R$42,$Q247,Y$2,Y$4,Y$3)</f>
        <v>0</v>
      </c>
      <c r="Z247" s="15">
        <f ca="1">_xll.DBRW($B$3,$R$37,$R$38,$R$40,$R$41,$R$42,$Q247,Z$2,Z$4,Z$3)</f>
        <v>0</v>
      </c>
      <c r="AA247" s="15">
        <f ca="1">_xll.DBRW($B$3,$R$37,$R$38,$R$40,$R$41,$R$42,$Q247,AA$2,AA$4,AA$3)</f>
        <v>0</v>
      </c>
      <c r="AB247" s="15">
        <f ca="1">_xll.DBRW($B$3,$R$37,$R$38,$R$40,$R$41,$R$42,$Q247,AB$2,AB$4,AB$3)</f>
        <v>0</v>
      </c>
      <c r="AC247" s="15">
        <f ca="1">_xll.DBRW($B$3,$R$37,$R$38,$R$40,$R$41,$R$42,$Q247,AC$2,AC$4,AC$3)</f>
        <v>0</v>
      </c>
      <c r="AD247" s="15">
        <f ca="1">_xll.DBRW($B$3,$R$37,$R$38,$R$40,$R$41,$R$42,$Q247,AD$2,AD$4,AD$3)</f>
        <v>0</v>
      </c>
      <c r="AE247" s="15">
        <f ca="1">_xll.DBRW($B$3,$R$37,$R$38,$R$40,$R$41,$R$42,$Q247,AE$2,AE$4,AE$3)</f>
        <v>0</v>
      </c>
      <c r="AF247" s="15">
        <f ca="1">_xll.DBRW($B$3,$R$37,$R$38,$R$40,$R$41,$R$42,$Q247,AF$2,AF$4,AF$3)</f>
        <v>0</v>
      </c>
      <c r="AG247" s="15">
        <f ca="1">_xll.DBRW($B$3,$R$37,$R$38,$R$40,$R$41,$R$42,$Q247,AG$2,AG$4,AG$3)</f>
        <v>0</v>
      </c>
      <c r="AH247" s="15">
        <f ca="1">_xll.DBRW($B$3,$R$37,$R$38,$R$40,$R$41,$R$42,$Q247,AH$2,AH$4,AH$3)</f>
        <v>0</v>
      </c>
      <c r="AI247" s="15">
        <f ca="1">Y247-AD247</f>
        <v>0</v>
      </c>
      <c r="AJ247" s="15">
        <f ca="1">Z247-AE247</f>
        <v>0</v>
      </c>
      <c r="AK247" s="15">
        <f ca="1">AA247-AF247</f>
        <v>0</v>
      </c>
      <c r="AL247" s="15">
        <f ca="1">AB247-AG247</f>
        <v>0</v>
      </c>
      <c r="AM247" s="15">
        <f ca="1">AC247-AH247</f>
        <v>0</v>
      </c>
      <c r="AN247" s="20"/>
      <c r="AO247" s="16">
        <f ca="1">_xll.DBRW($B$3,$R$37,$R$38,$R$40,$R$41,$R$42,$Q247,AO$2,AO$4,AO$3)</f>
        <v>0</v>
      </c>
      <c r="AP247" s="16">
        <f ca="1">_xll.DBRW($B$3,$R$37,$R$38,$R$40,$R$41,$R$42,$Q247,AP$2,AP$4,AP$3)</f>
        <v>0</v>
      </c>
      <c r="AQ247" s="17">
        <f ca="1">-(AO247-AP247)*100</f>
        <v>0</v>
      </c>
      <c r="AR247" s="14">
        <f ca="1">$Y247-$AD247-BL247</f>
        <v>0</v>
      </c>
      <c r="AS247" s="18">
        <f ca="1">_xll.DBRW($B$3,$R$37,$R$38,$R$40,$R$41,$R$42,$Q247,AS$2,AS$4,AS$3)</f>
        <v>0</v>
      </c>
      <c r="AT247" s="19">
        <f ca="1">_xll.DBRW($B$3,$R$37,$R$38,$R$40,$R$41,$R$42,$Q247,AT$2,AT$4,AT$3)</f>
        <v>0</v>
      </c>
      <c r="AU247" s="18">
        <f ca="1">_xll.DBRW($B$3,$R$37,$R$38,$R$40,$R$41,$R$42,$Q247,AU$2,AU$4,AU$3)</f>
        <v>0</v>
      </c>
      <c r="AV247" s="15">
        <f ca="1">_xll.DBRW($B$3,$R$37,$R$38,$R$40,$R$41,$R$42,$Q247,AV$2,AV$4,AV$3)</f>
        <v>0</v>
      </c>
      <c r="AW247" s="15">
        <f ca="1">_xll.DBRW($B$3,$R$37,$R$38,$R$40,$R$41,$R$42,$Q247,AW$2,AW$4,AW$3)</f>
        <v>0</v>
      </c>
      <c r="AX247" s="18">
        <f ca="1">_xll.DBRW($B$3,$R$37,$R$38,$R$40,$R$41,$R$42,$Q247,AX$2,AX$4,AX$3)</f>
        <v>0</v>
      </c>
      <c r="AY247" s="19">
        <f ca="1">_xll.DBRW($B$3,$R$37,$R$38,$R$40,$R$41,$R$42,$Q247,AY$2,AY$4,AY$3)</f>
        <v>0</v>
      </c>
      <c r="AZ247" s="18">
        <f ca="1">_xll.DBRW($B$3,$R$37,$R$38,$R$40,$R$41,$R$42,$Q247,AZ$2,AZ$4,AZ$3)</f>
        <v>0</v>
      </c>
      <c r="BA247" s="15">
        <f ca="1">_xll.DBRW($B$3,$R$37,$R$38,$R$40,$R$41,$R$42,$Q247,BA$2,BA$4,BA$3)</f>
        <v>0</v>
      </c>
      <c r="BB247" s="15">
        <f ca="1">_xll.DBRW($B$3,$R$37,$R$38,$R$40,$R$41,$R$42,$Q247,BB$2,BB$4,BB$3)</f>
        <v>0</v>
      </c>
      <c r="BC247" s="18">
        <f ca="1">AS247-AX247</f>
        <v>0</v>
      </c>
      <c r="BD247" s="18">
        <f ca="1">AT247-AY247</f>
        <v>0</v>
      </c>
      <c r="BE247" s="18">
        <f ca="1">AU247-AZ247</f>
        <v>0</v>
      </c>
      <c r="BF247" s="15">
        <f ca="1">IF(AND(AV247&lt;&gt;0,BA247&lt;&gt;0),-1*BC247*AV247,0)</f>
        <v>0</v>
      </c>
      <c r="BG247" s="15">
        <f ca="1">IF(AND(AV247&lt;&gt;0,BA247&lt;&gt;0,AW247&lt;&gt;0,BB247&lt;&gt;0),BD247/AY247*$Y247,)</f>
        <v>0</v>
      </c>
      <c r="BH247" s="15">
        <f ca="1">IF(AND(AW247&lt;&gt;0,BB247&lt;&gt;0),BE247*AO247*AW247,)</f>
        <v>0</v>
      </c>
      <c r="BI247" s="15">
        <f ca="1">IF(AND(AV247&lt;&gt;0,BA247&lt;&gt;0,AW247&lt;&gt;0,BB247&lt;&gt;0),$AI247-BF247-BG247-BH247-BL247,)</f>
        <v>0</v>
      </c>
      <c r="BJ247" s="15">
        <f ca="1">IF(OR(AV247=0,BA247=0,AW247=0,BB247=0),$AI247-BF247-BG247-BH247-BL247,)</f>
        <v>0</v>
      </c>
      <c r="BK247" s="15">
        <f ca="1">SUM(BF247:BJ247)</f>
        <v>0</v>
      </c>
      <c r="BL247" s="15">
        <f ca="1">IF($V247&lt;&gt;0,IF($V247&gt;0,$W247/$V247,-$W247/$V247))*$AD247</f>
        <v>0</v>
      </c>
      <c r="BM247" s="15">
        <f ca="1">SUM(BK247:BL247)</f>
        <v>0</v>
      </c>
      <c r="BN247" s="16">
        <f ca="1">_xll.DBRW($B$3,$R$37,$R$38,$R$40,$R$41,$R$42,$Q247,BN$2,BN$4,BN$3)</f>
        <v>0</v>
      </c>
      <c r="BO247" s="16">
        <f ca="1">_xll.DBRW($B$3,$R$37,$R$38,$R$40,$R$41,$R$42,$Q247,BO$2,BO$4,BO$3)</f>
        <v>0</v>
      </c>
      <c r="BP247" s="17">
        <f ca="1">-(BN247-BO247)*100</f>
        <v>0</v>
      </c>
      <c r="BQ247" s="14">
        <f ca="1">$Z247-$AE247-CK247</f>
        <v>0</v>
      </c>
      <c r="BR247" s="15">
        <f ca="1">_xll.DBRW($B$3,$R$37,$R$38,$R$40,$R$41,$R$42,$Q247,BR$2,BR$4,BR$3)</f>
        <v>0</v>
      </c>
      <c r="BS247" s="15">
        <f ca="1">_xll.DBRW($B$3,$R$37,$R$38,$R$40,$R$41,$R$42,$Q247,BS$2,BS$4,BS$3)</f>
        <v>0</v>
      </c>
      <c r="BT247" s="15">
        <f ca="1">_xll.DBRW($B$3,$R$37,$R$38,$R$40,$R$41,$R$42,$Q247,BT$2,BT$4,BT$3)</f>
        <v>0</v>
      </c>
      <c r="BU247" s="15">
        <f ca="1">_xll.DBRW($B$3,$R$37,$R$38,$R$40,$R$41,$R$42,$Q247,BU$2,BU$4,BU$3)</f>
        <v>0</v>
      </c>
      <c r="BV247" s="15">
        <f ca="1">_xll.DBRW($B$3,$R$37,$R$38,$R$40,$R$41,$R$42,$Q247,BV$2,BV$4,BV$3)</f>
        <v>0</v>
      </c>
      <c r="BW247" s="15">
        <f ca="1">_xll.DBRW($B$3,$R$37,$R$38,$R$40,$R$41,$R$42,$Q247,BW$2,BW$4,BW$3)</f>
        <v>0</v>
      </c>
      <c r="BX247" s="15">
        <f ca="1">_xll.DBRW($B$3,$R$37,$R$38,$R$40,$R$41,$R$42,$Q247,BX$2,BX$4,BX$3)</f>
        <v>0</v>
      </c>
      <c r="BY247" s="15">
        <f ca="1">_xll.DBRW($B$3,$R$37,$R$38,$R$40,$R$41,$R$42,$Q247,BY$2,BY$4,BY$3)</f>
        <v>0</v>
      </c>
      <c r="BZ247" s="15">
        <f ca="1">_xll.DBRW($B$3,$R$37,$R$38,$R$40,$R$41,$R$42,$Q247,BZ$2,BZ$4,BZ$3)</f>
        <v>0</v>
      </c>
      <c r="CA247" s="15">
        <f ca="1">_xll.DBRW($B$3,$R$37,$R$38,$R$40,$R$41,$R$42,$Q247,CA$2,CA$4,CA$3)</f>
        <v>0</v>
      </c>
      <c r="CB247" s="15">
        <f ca="1">BR247-BW247</f>
        <v>0</v>
      </c>
      <c r="CC247" s="15">
        <f ca="1">BS247-BX247</f>
        <v>0</v>
      </c>
      <c r="CD247" s="15">
        <f ca="1">BT247-BY247</f>
        <v>0</v>
      </c>
      <c r="CE247" s="15">
        <f ca="1">IF(AND(BU247&lt;&gt;0,BZ247&lt;&gt;0),-1*CB247*BU247,0)</f>
        <v>0</v>
      </c>
      <c r="CF247" s="15">
        <f ca="1">IF(AND(BU247&lt;&gt;0,BZ247&lt;&gt;0,BV247&lt;&gt;0,CA247&lt;&gt;0),CC247/BX247*$Z247,)</f>
        <v>0</v>
      </c>
      <c r="CG247" s="15">
        <f ca="1">IF(AND(BV247&lt;&gt;0,CA247&lt;&gt;0),CD247*BN247*BV247,)</f>
        <v>0</v>
      </c>
      <c r="CH247" s="15">
        <f ca="1">IF(AND(BU247&lt;&gt;0,BZ247&lt;&gt;0,BV247&lt;&gt;0,CA247&lt;&gt;0),$AJ247-CE247-CF247-CG247-CK247,)</f>
        <v>0</v>
      </c>
      <c r="CI247" s="15">
        <f ca="1">IF(OR(BU247=0,BZ247=0,BV247=0,CA247=0),$AJ247-CE247-CF247-CG247-CK247,)</f>
        <v>0</v>
      </c>
      <c r="CJ247" s="15">
        <f ca="1">SUM(CE247:CI247)</f>
        <v>0</v>
      </c>
      <c r="CK247" s="15">
        <f ca="1">IF($V247&lt;&gt;0,IF($V247&gt;0,$W247/$V247,-$W247/$V247))*$AE247</f>
        <v>0</v>
      </c>
      <c r="CL247" s="15">
        <f ca="1">SUM(CJ247:CK247)</f>
        <v>0</v>
      </c>
      <c r="CM247" s="16">
        <f ca="1">_xll.DBRW($B$3,$R$37,$R$38,$R$40,$R$41,$R$42,$Q247,CM$2,CM$4,CM$3)</f>
        <v>0</v>
      </c>
      <c r="CN247" s="16">
        <f ca="1">_xll.DBRW($B$3,$R$37,$R$38,$R$40,$R$41,$R$42,$Q247,CN$2,CN$4,CN$3)</f>
        <v>0</v>
      </c>
      <c r="CO247" s="17">
        <f ca="1">-(CM247-CN247)*100</f>
        <v>0</v>
      </c>
      <c r="CP247" s="14">
        <f ca="1">$AA247-$AF247-DJ247</f>
        <v>0</v>
      </c>
      <c r="CQ247" s="15">
        <f ca="1">_xll.DBRW($B$3,$R$37,$R$38,$R$40,$R$41,$R$42,$Q247,CQ$2,CQ$4,CQ$3)</f>
        <v>0</v>
      </c>
      <c r="CR247" s="15">
        <f ca="1">_xll.DBRW($B$3,$R$37,$R$38,$R$40,$R$41,$R$42,$Q247,CR$2,CR$4,CR$3)</f>
        <v>0</v>
      </c>
      <c r="CS247" s="15">
        <f ca="1">_xll.DBRW($B$3,$R$37,$R$38,$R$40,$R$41,$R$42,$Q247,CS$2,CS$4,CS$3)</f>
        <v>0</v>
      </c>
      <c r="CT247" s="15">
        <f ca="1">_xll.DBRW($B$3,$R$37,$R$38,$R$40,$R$41,$R$42,$Q247,CT$2,CT$4,CT$3)</f>
        <v>0</v>
      </c>
      <c r="CU247" s="15">
        <f ca="1">_xll.DBRW($B$3,$R$37,$R$38,$R$40,$R$41,$R$42,$Q247,CU$2,CU$4,CU$3)</f>
        <v>0</v>
      </c>
      <c r="CV247" s="15">
        <f ca="1">_xll.DBRW($B$3,$R$37,$R$38,$R$40,$R$41,$R$42,$Q247,CV$2,CV$4,CV$3)</f>
        <v>0</v>
      </c>
      <c r="CW247" s="15">
        <f ca="1">_xll.DBRW($B$3,$R$37,$R$38,$R$40,$R$41,$R$42,$Q247,CW$2,CW$4,CW$3)</f>
        <v>0</v>
      </c>
      <c r="CX247" s="15">
        <f ca="1">_xll.DBRW($B$3,$R$37,$R$38,$R$40,$R$41,$R$42,$Q247,CX$2,CX$4,CX$3)</f>
        <v>0</v>
      </c>
      <c r="CY247" s="15">
        <f ca="1">_xll.DBRW($B$3,$R$37,$R$38,$R$40,$R$41,$R$42,$Q247,CY$2,CY$4,CY$3)</f>
        <v>0</v>
      </c>
      <c r="CZ247" s="15">
        <f ca="1">_xll.DBRW($B$3,$R$37,$R$38,$R$40,$R$41,$R$42,$Q247,CZ$2,CZ$4,CZ$3)</f>
        <v>0</v>
      </c>
      <c r="DA247" s="15">
        <f ca="1">CQ247-CV247</f>
        <v>0</v>
      </c>
      <c r="DB247" s="15">
        <f ca="1">CR247-CW247</f>
        <v>0</v>
      </c>
      <c r="DC247" s="15">
        <f ca="1">CS247-CX247</f>
        <v>0</v>
      </c>
      <c r="DD247" s="15">
        <f ca="1">IF(AND(CT247&lt;&gt;0,CY247&lt;&gt;0),-1*DA247*CT247,0)</f>
        <v>0</v>
      </c>
      <c r="DE247" s="15">
        <f ca="1">IF(AND(CT247&lt;&gt;0,CY247&lt;&gt;0,CU247&lt;&gt;0,CZ247&lt;&gt;0),DB247/CW247*$AA247,)</f>
        <v>0</v>
      </c>
      <c r="DF247" s="15">
        <f ca="1">IF(AND(CU247&lt;&gt;0,CZ247&lt;&gt;0),DC247*CM247*CU247,)</f>
        <v>0</v>
      </c>
      <c r="DG247" s="15">
        <f ca="1">IF(AND(CT247&lt;&gt;0,CY247&lt;&gt;0,CU247&lt;&gt;0,CZ247&lt;&gt;0),$AK247-DD247-DE247-DF247-DJ247,)</f>
        <v>0</v>
      </c>
      <c r="DH247" s="15">
        <f ca="1">IF(OR(CT247=0,CY247=0,CU247=0,CZ247=0),$AK247-DD247-DE247-DF247-DJ247,)</f>
        <v>0</v>
      </c>
      <c r="DI247" s="15">
        <f ca="1">SUM(DD247:DH247)</f>
        <v>0</v>
      </c>
      <c r="DJ247" s="15">
        <f ca="1">IF($V247&lt;&gt;0,IF($V247&gt;0,$W247/$V247,-$W247/$V247))*$AF247</f>
        <v>0</v>
      </c>
      <c r="DK247" s="15">
        <f ca="1">SUM(DI247:DJ247)</f>
        <v>0</v>
      </c>
      <c r="DL247" s="16">
        <f ca="1">_xll.DBRW($B$3,$R$37,$R$38,$R$40,$R$41,$R$42,$Q247,DL$2,DL$4,DL$3)</f>
        <v>0</v>
      </c>
      <c r="DM247" s="16">
        <f ca="1">_xll.DBRW($B$3,$R$37,$R$38,$R$40,$R$41,$R$42,$Q247,DM$2,DM$4,DM$3)</f>
        <v>0</v>
      </c>
      <c r="DN247" s="17">
        <f ca="1">-(DL247-DM247)*100</f>
        <v>0</v>
      </c>
      <c r="DO247" s="14">
        <f ca="1">$AB247-$AG247-EI247</f>
        <v>0</v>
      </c>
      <c r="DP247" s="15">
        <f ca="1">_xll.DBRW($B$3,$R$37,$R$38,$R$40,$R$41,$R$42,$Q247,DP$2,DP$4,DP$3)</f>
        <v>0</v>
      </c>
      <c r="DQ247" s="15">
        <f ca="1">_xll.DBRW($B$3,$R$37,$R$38,$R$40,$R$41,$R$42,$Q247,DQ$2,DQ$4,DQ$3)</f>
        <v>0</v>
      </c>
      <c r="DR247" s="15">
        <f ca="1">_xll.DBRW($B$3,$R$37,$R$38,$R$40,$R$41,$R$42,$Q247,DR$2,DR$4,DR$3)</f>
        <v>0</v>
      </c>
      <c r="DS247" s="15">
        <f ca="1">_xll.DBRW($B$3,$R$37,$R$38,$R$40,$R$41,$R$42,$Q247,DS$2,DS$4,DS$3)</f>
        <v>0</v>
      </c>
      <c r="DT247" s="15">
        <f ca="1">_xll.DBRW($B$3,$R$37,$R$38,$R$40,$R$41,$R$42,$Q247,DT$2,DT$4,DT$3)</f>
        <v>0</v>
      </c>
      <c r="DU247" s="15">
        <f ca="1">_xll.DBRW($B$3,$R$37,$R$38,$R$40,$R$41,$R$42,$Q247,DU$2,DU$4,DU$3)</f>
        <v>0</v>
      </c>
      <c r="DV247" s="15">
        <f ca="1">_xll.DBRW($B$3,$R$37,$R$38,$R$40,$R$41,$R$42,$Q247,DV$2,DV$4,DV$3)</f>
        <v>0</v>
      </c>
      <c r="DW247" s="15">
        <f ca="1">_xll.DBRW($B$3,$R$37,$R$38,$R$40,$R$41,$R$42,$Q247,DW$2,DW$4,DW$3)</f>
        <v>0</v>
      </c>
      <c r="DX247" s="15">
        <f ca="1">_xll.DBRW($B$3,$R$37,$R$38,$R$40,$R$41,$R$42,$Q247,DX$2,DX$4,DX$3)</f>
        <v>0</v>
      </c>
      <c r="DY247" s="15">
        <f ca="1">_xll.DBRW($B$3,$R$37,$R$38,$R$40,$R$41,$R$42,$Q247,DY$2,DY$4,DY$3)</f>
        <v>0</v>
      </c>
      <c r="DZ247" s="15">
        <f ca="1">DP247-DU247</f>
        <v>0</v>
      </c>
      <c r="EA247" s="15">
        <f ca="1">DQ247-DV247</f>
        <v>0</v>
      </c>
      <c r="EB247" s="15">
        <f ca="1">DR247-DW247</f>
        <v>0</v>
      </c>
      <c r="EC247" s="15">
        <f ca="1">IF(AND(DS247&lt;&gt;0,DX247&lt;&gt;0),-1*DZ247*DS247,0)</f>
        <v>0</v>
      </c>
      <c r="ED247" s="15">
        <f ca="1">IF(AND(DS247&lt;&gt;0,DX247&lt;&gt;0,DT247&lt;&gt;0,DY247&lt;&gt;0),EA247/DV247*$AB247,)</f>
        <v>0</v>
      </c>
      <c r="EE247" s="15">
        <f ca="1">IF(AND(DT247&lt;&gt;0,DY247&lt;&gt;0),EB247*DL247*DT247,)</f>
        <v>0</v>
      </c>
      <c r="EF247" s="15">
        <f ca="1">IF(AND(DS247&lt;&gt;0,DX247&lt;&gt;0,DT247&lt;&gt;0,DY247&lt;&gt;0),$AL247-EC247-ED247-EE247-EI247,)</f>
        <v>0</v>
      </c>
      <c r="EG247" s="15">
        <f ca="1">IF(OR(DS247=0,DX247=0,DT247=0,DY247=0),$AL247-EC247-ED247-EE247-EI247,)</f>
        <v>0</v>
      </c>
      <c r="EH247" s="15">
        <f ca="1">SUM(EC247:EG247)</f>
        <v>0</v>
      </c>
      <c r="EI247" s="15">
        <f ca="1">IF($V247&lt;&gt;0,IF($V247&gt;0,$W247/$V247,-$W247/$V247))*$AG247</f>
        <v>0</v>
      </c>
      <c r="EJ247" s="15">
        <f ca="1">SUM(EH247:EI247)</f>
        <v>0</v>
      </c>
      <c r="EK247" s="16">
        <f ca="1">_xll.DBRW($B$3,$R$37,$R$38,$R$40,$R$41,$R$42,$Q247,EK$2,EK$4,EK$3)</f>
        <v>0</v>
      </c>
      <c r="EL247" s="16">
        <f ca="1">_xll.DBRW($B$3,$R$37,$R$38,$R$40,$R$41,$R$42,$Q247,EL$2,EL$4,EL$3)</f>
        <v>0</v>
      </c>
      <c r="EM247" s="17">
        <f ca="1">-(EK247-EL247)*100</f>
        <v>0</v>
      </c>
      <c r="EN247" s="14">
        <f ca="1">$AC247-$AH247-FH247</f>
        <v>0</v>
      </c>
      <c r="EO247" s="15">
        <f ca="1">_xll.DBRW($B$3,$R$37,$R$38,$R$40,$R$41,$R$42,$Q247,EO$2,EO$4,EO$3)</f>
        <v>0</v>
      </c>
      <c r="EP247" s="15">
        <f ca="1">_xll.DBRW($B$3,$R$37,$R$38,$R$40,$R$41,$R$42,$Q247,EP$2,EP$4,EP$3)</f>
        <v>0</v>
      </c>
      <c r="EQ247" s="15">
        <f ca="1">_xll.DBRW($B$3,$R$37,$R$38,$R$40,$R$41,$R$42,$Q247,EQ$2,EQ$4,EQ$3)</f>
        <v>0</v>
      </c>
      <c r="ER247" s="15">
        <f ca="1">_xll.DBRW($B$3,$R$37,$R$38,$R$40,$R$41,$R$42,$Q247,ER$2,ER$4,ER$3)</f>
        <v>0</v>
      </c>
      <c r="ES247" s="15">
        <f ca="1">_xll.DBRW($B$3,$R$37,$R$38,$R$40,$R$41,$R$42,$Q247,ES$2,ES$4,ES$3)</f>
        <v>0</v>
      </c>
      <c r="ET247" s="15">
        <f ca="1">_xll.DBRW($B$3,$R$37,$R$38,$R$40,$R$41,$R$42,$Q247,ET$2,ET$4,ET$3)</f>
        <v>0</v>
      </c>
      <c r="EU247" s="15">
        <f ca="1">_xll.DBRW($B$3,$R$37,$R$38,$R$40,$R$41,$R$42,$Q247,EU$2,EU$4,EU$3)</f>
        <v>0</v>
      </c>
      <c r="EV247" s="15">
        <f ca="1">_xll.DBRW($B$3,$R$37,$R$38,$R$40,$R$41,$R$42,$Q247,EV$2,EV$4,EV$3)</f>
        <v>0</v>
      </c>
      <c r="EW247" s="15">
        <f ca="1">_xll.DBRW($B$3,$R$37,$R$38,$R$40,$R$41,$R$42,$Q247,EW$2,EW$4,EW$3)</f>
        <v>0</v>
      </c>
      <c r="EX247" s="15">
        <f ca="1">_xll.DBRW($B$3,$R$37,$R$38,$R$40,$R$41,$R$42,$Q247,EX$2,EX$4,EX$3)</f>
        <v>0</v>
      </c>
      <c r="EY247" s="15">
        <f ca="1">EO247-ET247</f>
        <v>0</v>
      </c>
      <c r="EZ247" s="15">
        <f ca="1">EP247-EU247</f>
        <v>0</v>
      </c>
      <c r="FA247" s="15">
        <f ca="1">EQ247-EV247</f>
        <v>0</v>
      </c>
      <c r="FB247" s="15">
        <f ca="1">IF(AND(ER247&lt;&gt;0,EW247&lt;&gt;0),-1*EY247*ER247,0)</f>
        <v>0</v>
      </c>
      <c r="FC247" s="15">
        <f ca="1">IF(AND(ER247&lt;&gt;0,EW247&lt;&gt;0,ES247&lt;&gt;0,EX247&lt;&gt;0),EZ247/EU247*$AC247,)</f>
        <v>0</v>
      </c>
      <c r="FD247" s="15">
        <f ca="1">IF(AND(ES247&lt;&gt;0,EX247&lt;&gt;0),FA247*EK247*ES247,)</f>
        <v>0</v>
      </c>
      <c r="FE247" s="15">
        <f ca="1">IF(AND(ER247&lt;&gt;0,EW247&lt;&gt;0,ES247&lt;&gt;0,EX247&lt;&gt;0),$AM247-FB247-FC247-FD247-FH247,)</f>
        <v>0</v>
      </c>
      <c r="FF247" s="15">
        <f ca="1">IF(OR(ER247=0,EW247=0,ES247=0,EX247=0),$AM247-FB247-FC247-FD247-FH247,)</f>
        <v>0</v>
      </c>
      <c r="FG247" s="15">
        <f ca="1">SUM(FB247:FF247)</f>
        <v>0</v>
      </c>
      <c r="FH247" s="15">
        <f ca="1">IF($V247&lt;&gt;0,IF($V247&gt;0,$W247/$V247,-$W247/$V247))*$AH247</f>
        <v>0</v>
      </c>
      <c r="FI247" s="15">
        <f ca="1">SUM(FG247:FH247)</f>
        <v>0</v>
      </c>
      <c r="FJ247" s="20"/>
      <c r="FK247" s="85">
        <f ca="1">BL247+CK247+DJ247+EI247+FH247</f>
        <v>0</v>
      </c>
      <c r="FL247" s="21"/>
      <c r="FM247" s="22"/>
      <c r="FN247" s="104">
        <f ca="1">_xll.DBRW($B$3,$R$37,$R$38,$R$40,$R$41,$R$42,$Q247,FN$2,FN$4,FN$3)</f>
        <v>0</v>
      </c>
      <c r="FO247" s="105">
        <f ca="1">IF(U247&lt;&gt;0,FN247/U247,0)</f>
        <v>0</v>
      </c>
      <c r="FP247" s="104">
        <f ca="1">_xll.DBRW($B$3,$R$37,$R$38,$R$40,$R$41,$R$42,$Q247,FP$2,FP$4,FP$3)</f>
        <v>0</v>
      </c>
      <c r="FQ247" s="105">
        <f ca="1">IF(V247&lt;&gt;0,FP247/V247,0)</f>
        <v>0</v>
      </c>
      <c r="FR247" s="86">
        <f ca="1">FN247-FP247</f>
        <v>0</v>
      </c>
      <c r="FS247" s="103">
        <f ca="1">(FO247-FQ247)*100</f>
        <v>0</v>
      </c>
      <c r="FT247" s="23"/>
      <c r="FV247" s="37"/>
      <c r="FW247" s="37"/>
      <c r="FX247" s="37"/>
      <c r="FY247" s="37"/>
      <c r="FZ247" s="37"/>
      <c r="GA247" s="37"/>
      <c r="GB247" s="37"/>
      <c r="GC247" s="37"/>
      <c r="GD247" s="37"/>
      <c r="GE247" s="37"/>
      <c r="GF247" s="37"/>
      <c r="GG247" s="37"/>
      <c r="GH247" s="37"/>
    </row>
    <row r="248" spans="1:190" ht="15" hidden="1" customHeight="1" x14ac:dyDescent="0.25">
      <c r="A248">
        <f ca="1">IF(ROW()=ROW($A$60),0,1)</f>
        <v>1</v>
      </c>
      <c r="D248" s="30"/>
      <c r="E248" s="30"/>
      <c r="F248" s="30" t="str">
        <f ca="1">IF(A248&lt;&gt;0,IF((AO248+BN248+CM248+DL248+EK248)&lt;&gt;0,ROUND((1-(AO248+BN248+CM248+DL248+EK248))-FO248,5),"VERIF. ELIGIBILITE PMM"),"CHECK "&amp;D233)</f>
        <v>VERIF. ELIGIBILITE PMM</v>
      </c>
      <c r="G248" s="30"/>
      <c r="H248" s="30"/>
      <c r="I248" s="30"/>
      <c r="J248" s="30" t="str">
        <f ca="1">IF(A248&lt;&gt;0,IF((AP248+BO248+CN248+DM248+EL248)&lt;&gt;0,ROUND((1-(AP248+BO248+CN248+DM248+EL248))-FQ248,5),"VERIF. ELIGIBILITE PMM"),"CHECK "&amp;D234)</f>
        <v>VERIF. ELIGIBILITE PMM</v>
      </c>
      <c r="K248" s="30">
        <f ca="1">IF(A248&lt;&gt;0,ROUND(W248+AR248+BQ248+CP248+DO248+EN248+FK248-FR248,5),"CHECK ")</f>
        <v>0</v>
      </c>
      <c r="L248" s="4"/>
      <c r="M248" s="9"/>
      <c r="N248" s="10"/>
      <c r="O248" s="9"/>
      <c r="P248" s="11"/>
      <c r="Q248" s="130" t="s">
        <v>347</v>
      </c>
      <c r="R248" s="130"/>
      <c r="S248" s="12"/>
      <c r="T248" s="13"/>
      <c r="U248" s="84">
        <f ca="1">_xll.DBRW($B$3,$R$37,$R$38,$R$40,$R$41,$R$42,$Q248,U$2,U$4,U$3)</f>
        <v>0</v>
      </c>
      <c r="V248" s="84">
        <f ca="1">_xll.DBRW($B$3,$R$37,$R$38,$R$40,$R$41,$R$42,$Q248,V$2,V$4,V$3)</f>
        <v>0</v>
      </c>
      <c r="W248" s="85">
        <f ca="1">U248-V248</f>
        <v>0</v>
      </c>
      <c r="X248" s="106">
        <f ca="1">IF(V248&lt;&gt;0,W248/V248,0)</f>
        <v>0</v>
      </c>
      <c r="Y248" s="15">
        <f ca="1">_xll.DBRW($B$3,$R$37,$R$38,$R$40,$R$41,$R$42,$Q248,Y$2,Y$4,Y$3)</f>
        <v>0</v>
      </c>
      <c r="Z248" s="15">
        <f ca="1">_xll.DBRW($B$3,$R$37,$R$38,$R$40,$R$41,$R$42,$Q248,Z$2,Z$4,Z$3)</f>
        <v>0</v>
      </c>
      <c r="AA248" s="15">
        <f ca="1">_xll.DBRW($B$3,$R$37,$R$38,$R$40,$R$41,$R$42,$Q248,AA$2,AA$4,AA$3)</f>
        <v>0</v>
      </c>
      <c r="AB248" s="15">
        <f ca="1">_xll.DBRW($B$3,$R$37,$R$38,$R$40,$R$41,$R$42,$Q248,AB$2,AB$4,AB$3)</f>
        <v>0</v>
      </c>
      <c r="AC248" s="15">
        <f ca="1">_xll.DBRW($B$3,$R$37,$R$38,$R$40,$R$41,$R$42,$Q248,AC$2,AC$4,AC$3)</f>
        <v>0</v>
      </c>
      <c r="AD248" s="15">
        <f ca="1">_xll.DBRW($B$3,$R$37,$R$38,$R$40,$R$41,$R$42,$Q248,AD$2,AD$4,AD$3)</f>
        <v>0</v>
      </c>
      <c r="AE248" s="15">
        <f ca="1">_xll.DBRW($B$3,$R$37,$R$38,$R$40,$R$41,$R$42,$Q248,AE$2,AE$4,AE$3)</f>
        <v>0</v>
      </c>
      <c r="AF248" s="15">
        <f ca="1">_xll.DBRW($B$3,$R$37,$R$38,$R$40,$R$41,$R$42,$Q248,AF$2,AF$4,AF$3)</f>
        <v>0</v>
      </c>
      <c r="AG248" s="15">
        <f ca="1">_xll.DBRW($B$3,$R$37,$R$38,$R$40,$R$41,$R$42,$Q248,AG$2,AG$4,AG$3)</f>
        <v>0</v>
      </c>
      <c r="AH248" s="15">
        <f ca="1">_xll.DBRW($B$3,$R$37,$R$38,$R$40,$R$41,$R$42,$Q248,AH$2,AH$4,AH$3)</f>
        <v>0</v>
      </c>
      <c r="AI248" s="15">
        <f ca="1">Y248-AD248</f>
        <v>0</v>
      </c>
      <c r="AJ248" s="15">
        <f ca="1">Z248-AE248</f>
        <v>0</v>
      </c>
      <c r="AK248" s="15">
        <f ca="1">AA248-AF248</f>
        <v>0</v>
      </c>
      <c r="AL248" s="15">
        <f ca="1">AB248-AG248</f>
        <v>0</v>
      </c>
      <c r="AM248" s="15">
        <f ca="1">AC248-AH248</f>
        <v>0</v>
      </c>
      <c r="AN248" s="20"/>
      <c r="AO248" s="16">
        <f ca="1">_xll.DBRW($B$3,$R$37,$R$38,$R$40,$R$41,$R$42,$Q248,AO$2,AO$4,AO$3)</f>
        <v>0</v>
      </c>
      <c r="AP248" s="16">
        <f ca="1">_xll.DBRW($B$3,$R$37,$R$38,$R$40,$R$41,$R$42,$Q248,AP$2,AP$4,AP$3)</f>
        <v>0</v>
      </c>
      <c r="AQ248" s="17">
        <f ca="1">-(AO248-AP248)*100</f>
        <v>0</v>
      </c>
      <c r="AR248" s="14">
        <f ca="1">$Y248-$AD248-BL248</f>
        <v>0</v>
      </c>
      <c r="AS248" s="18">
        <f ca="1">_xll.DBRW($B$3,$R$37,$R$38,$R$40,$R$41,$R$42,$Q248,AS$2,AS$4,AS$3)</f>
        <v>0</v>
      </c>
      <c r="AT248" s="19">
        <f ca="1">_xll.DBRW($B$3,$R$37,$R$38,$R$40,$R$41,$R$42,$Q248,AT$2,AT$4,AT$3)</f>
        <v>0</v>
      </c>
      <c r="AU248" s="18">
        <f ca="1">_xll.DBRW($B$3,$R$37,$R$38,$R$40,$R$41,$R$42,$Q248,AU$2,AU$4,AU$3)</f>
        <v>0</v>
      </c>
      <c r="AV248" s="15">
        <f ca="1">_xll.DBRW($B$3,$R$37,$R$38,$R$40,$R$41,$R$42,$Q248,AV$2,AV$4,AV$3)</f>
        <v>0</v>
      </c>
      <c r="AW248" s="15">
        <f ca="1">_xll.DBRW($B$3,$R$37,$R$38,$R$40,$R$41,$R$42,$Q248,AW$2,AW$4,AW$3)</f>
        <v>0</v>
      </c>
      <c r="AX248" s="18">
        <f ca="1">_xll.DBRW($B$3,$R$37,$R$38,$R$40,$R$41,$R$42,$Q248,AX$2,AX$4,AX$3)</f>
        <v>0</v>
      </c>
      <c r="AY248" s="19">
        <f ca="1">_xll.DBRW($B$3,$R$37,$R$38,$R$40,$R$41,$R$42,$Q248,AY$2,AY$4,AY$3)</f>
        <v>0</v>
      </c>
      <c r="AZ248" s="18">
        <f ca="1">_xll.DBRW($B$3,$R$37,$R$38,$R$40,$R$41,$R$42,$Q248,AZ$2,AZ$4,AZ$3)</f>
        <v>0</v>
      </c>
      <c r="BA248" s="15">
        <f ca="1">_xll.DBRW($B$3,$R$37,$R$38,$R$40,$R$41,$R$42,$Q248,BA$2,BA$4,BA$3)</f>
        <v>0</v>
      </c>
      <c r="BB248" s="15">
        <f ca="1">_xll.DBRW($B$3,$R$37,$R$38,$R$40,$R$41,$R$42,$Q248,BB$2,BB$4,BB$3)</f>
        <v>0</v>
      </c>
      <c r="BC248" s="18">
        <f ca="1">AS248-AX248</f>
        <v>0</v>
      </c>
      <c r="BD248" s="18">
        <f ca="1">AT248-AY248</f>
        <v>0</v>
      </c>
      <c r="BE248" s="18">
        <f ca="1">AU248-AZ248</f>
        <v>0</v>
      </c>
      <c r="BF248" s="15">
        <f ca="1">IF(AND(AV248&lt;&gt;0,BA248&lt;&gt;0),-1*BC248*AV248,0)</f>
        <v>0</v>
      </c>
      <c r="BG248" s="15">
        <f ca="1">IF(AND(AV248&lt;&gt;0,BA248&lt;&gt;0,AW248&lt;&gt;0,BB248&lt;&gt;0),BD248/AY248*$Y248,)</f>
        <v>0</v>
      </c>
      <c r="BH248" s="15">
        <f ca="1">IF(AND(AW248&lt;&gt;0,BB248&lt;&gt;0),BE248*AO248*AW248,)</f>
        <v>0</v>
      </c>
      <c r="BI248" s="15">
        <f ca="1">IF(AND(AV248&lt;&gt;0,BA248&lt;&gt;0,AW248&lt;&gt;0,BB248&lt;&gt;0),$AI248-BF248-BG248-BH248-BL248,)</f>
        <v>0</v>
      </c>
      <c r="BJ248" s="15">
        <f ca="1">IF(OR(AV248=0,BA248=0,AW248=0,BB248=0),$AI248-BF248-BG248-BH248-BL248,)</f>
        <v>0</v>
      </c>
      <c r="BK248" s="15">
        <f ca="1">SUM(BF248:BJ248)</f>
        <v>0</v>
      </c>
      <c r="BL248" s="15">
        <f ca="1">IF($V248&lt;&gt;0,IF($V248&gt;0,$W248/$V248,-$W248/$V248))*$AD248</f>
        <v>0</v>
      </c>
      <c r="BM248" s="15">
        <f ca="1">SUM(BK248:BL248)</f>
        <v>0</v>
      </c>
      <c r="BN248" s="16">
        <f ca="1">_xll.DBRW($B$3,$R$37,$R$38,$R$40,$R$41,$R$42,$Q248,BN$2,BN$4,BN$3)</f>
        <v>0</v>
      </c>
      <c r="BO248" s="16">
        <f ca="1">_xll.DBRW($B$3,$R$37,$R$38,$R$40,$R$41,$R$42,$Q248,BO$2,BO$4,BO$3)</f>
        <v>0</v>
      </c>
      <c r="BP248" s="17">
        <f ca="1">-(BN248-BO248)*100</f>
        <v>0</v>
      </c>
      <c r="BQ248" s="14">
        <f ca="1">$Z248-$AE248-CK248</f>
        <v>0</v>
      </c>
      <c r="BR248" s="15">
        <f ca="1">_xll.DBRW($B$3,$R$37,$R$38,$R$40,$R$41,$R$42,$Q248,BR$2,BR$4,BR$3)</f>
        <v>0</v>
      </c>
      <c r="BS248" s="15">
        <f ca="1">_xll.DBRW($B$3,$R$37,$R$38,$R$40,$R$41,$R$42,$Q248,BS$2,BS$4,BS$3)</f>
        <v>0</v>
      </c>
      <c r="BT248" s="15">
        <f ca="1">_xll.DBRW($B$3,$R$37,$R$38,$R$40,$R$41,$R$42,$Q248,BT$2,BT$4,BT$3)</f>
        <v>0</v>
      </c>
      <c r="BU248" s="15">
        <f ca="1">_xll.DBRW($B$3,$R$37,$R$38,$R$40,$R$41,$R$42,$Q248,BU$2,BU$4,BU$3)</f>
        <v>0</v>
      </c>
      <c r="BV248" s="15">
        <f ca="1">_xll.DBRW($B$3,$R$37,$R$38,$R$40,$R$41,$R$42,$Q248,BV$2,BV$4,BV$3)</f>
        <v>0</v>
      </c>
      <c r="BW248" s="15">
        <f ca="1">_xll.DBRW($B$3,$R$37,$R$38,$R$40,$R$41,$R$42,$Q248,BW$2,BW$4,BW$3)</f>
        <v>0</v>
      </c>
      <c r="BX248" s="15">
        <f ca="1">_xll.DBRW($B$3,$R$37,$R$38,$R$40,$R$41,$R$42,$Q248,BX$2,BX$4,BX$3)</f>
        <v>0</v>
      </c>
      <c r="BY248" s="15">
        <f ca="1">_xll.DBRW($B$3,$R$37,$R$38,$R$40,$R$41,$R$42,$Q248,BY$2,BY$4,BY$3)</f>
        <v>0</v>
      </c>
      <c r="BZ248" s="15">
        <f ca="1">_xll.DBRW($B$3,$R$37,$R$38,$R$40,$R$41,$R$42,$Q248,BZ$2,BZ$4,BZ$3)</f>
        <v>0</v>
      </c>
      <c r="CA248" s="15">
        <f ca="1">_xll.DBRW($B$3,$R$37,$R$38,$R$40,$R$41,$R$42,$Q248,CA$2,CA$4,CA$3)</f>
        <v>0</v>
      </c>
      <c r="CB248" s="15">
        <f ca="1">BR248-BW248</f>
        <v>0</v>
      </c>
      <c r="CC248" s="15">
        <f ca="1">BS248-BX248</f>
        <v>0</v>
      </c>
      <c r="CD248" s="15">
        <f ca="1">BT248-BY248</f>
        <v>0</v>
      </c>
      <c r="CE248" s="15">
        <f ca="1">IF(AND(BU248&lt;&gt;0,BZ248&lt;&gt;0),-1*CB248*BU248,0)</f>
        <v>0</v>
      </c>
      <c r="CF248" s="15">
        <f ca="1">IF(AND(BU248&lt;&gt;0,BZ248&lt;&gt;0,BV248&lt;&gt;0,CA248&lt;&gt;0),CC248/BX248*$Z248,)</f>
        <v>0</v>
      </c>
      <c r="CG248" s="15">
        <f ca="1">IF(AND(BV248&lt;&gt;0,CA248&lt;&gt;0),CD248*BN248*BV248,)</f>
        <v>0</v>
      </c>
      <c r="CH248" s="15">
        <f ca="1">IF(AND(BU248&lt;&gt;0,BZ248&lt;&gt;0,BV248&lt;&gt;0,CA248&lt;&gt;0),$AJ248-CE248-CF248-CG248-CK248,)</f>
        <v>0</v>
      </c>
      <c r="CI248" s="15">
        <f ca="1">IF(OR(BU248=0,BZ248=0,BV248=0,CA248=0),$AJ248-CE248-CF248-CG248-CK248,)</f>
        <v>0</v>
      </c>
      <c r="CJ248" s="15">
        <f ca="1">SUM(CE248:CI248)</f>
        <v>0</v>
      </c>
      <c r="CK248" s="15">
        <f ca="1">IF($V248&lt;&gt;0,IF($V248&gt;0,$W248/$V248,-$W248/$V248))*$AE248</f>
        <v>0</v>
      </c>
      <c r="CL248" s="15">
        <f ca="1">SUM(CJ248:CK248)</f>
        <v>0</v>
      </c>
      <c r="CM248" s="16">
        <f ca="1">_xll.DBRW($B$3,$R$37,$R$38,$R$40,$R$41,$R$42,$Q248,CM$2,CM$4,CM$3)</f>
        <v>0</v>
      </c>
      <c r="CN248" s="16">
        <f ca="1">_xll.DBRW($B$3,$R$37,$R$38,$R$40,$R$41,$R$42,$Q248,CN$2,CN$4,CN$3)</f>
        <v>0</v>
      </c>
      <c r="CO248" s="17">
        <f ca="1">-(CM248-CN248)*100</f>
        <v>0</v>
      </c>
      <c r="CP248" s="14">
        <f ca="1">$AA248-$AF248-DJ248</f>
        <v>0</v>
      </c>
      <c r="CQ248" s="15">
        <f ca="1">_xll.DBRW($B$3,$R$37,$R$38,$R$40,$R$41,$R$42,$Q248,CQ$2,CQ$4,CQ$3)</f>
        <v>0</v>
      </c>
      <c r="CR248" s="15">
        <f ca="1">_xll.DBRW($B$3,$R$37,$R$38,$R$40,$R$41,$R$42,$Q248,CR$2,CR$4,CR$3)</f>
        <v>0</v>
      </c>
      <c r="CS248" s="15">
        <f ca="1">_xll.DBRW($B$3,$R$37,$R$38,$R$40,$R$41,$R$42,$Q248,CS$2,CS$4,CS$3)</f>
        <v>0</v>
      </c>
      <c r="CT248" s="15">
        <f ca="1">_xll.DBRW($B$3,$R$37,$R$38,$R$40,$R$41,$R$42,$Q248,CT$2,CT$4,CT$3)</f>
        <v>0</v>
      </c>
      <c r="CU248" s="15">
        <f ca="1">_xll.DBRW($B$3,$R$37,$R$38,$R$40,$R$41,$R$42,$Q248,CU$2,CU$4,CU$3)</f>
        <v>0</v>
      </c>
      <c r="CV248" s="15">
        <f ca="1">_xll.DBRW($B$3,$R$37,$R$38,$R$40,$R$41,$R$42,$Q248,CV$2,CV$4,CV$3)</f>
        <v>0</v>
      </c>
      <c r="CW248" s="15">
        <f ca="1">_xll.DBRW($B$3,$R$37,$R$38,$R$40,$R$41,$R$42,$Q248,CW$2,CW$4,CW$3)</f>
        <v>0</v>
      </c>
      <c r="CX248" s="15">
        <f ca="1">_xll.DBRW($B$3,$R$37,$R$38,$R$40,$R$41,$R$42,$Q248,CX$2,CX$4,CX$3)</f>
        <v>0</v>
      </c>
      <c r="CY248" s="15">
        <f ca="1">_xll.DBRW($B$3,$R$37,$R$38,$R$40,$R$41,$R$42,$Q248,CY$2,CY$4,CY$3)</f>
        <v>0</v>
      </c>
      <c r="CZ248" s="15">
        <f ca="1">_xll.DBRW($B$3,$R$37,$R$38,$R$40,$R$41,$R$42,$Q248,CZ$2,CZ$4,CZ$3)</f>
        <v>0</v>
      </c>
      <c r="DA248" s="15">
        <f ca="1">CQ248-CV248</f>
        <v>0</v>
      </c>
      <c r="DB248" s="15">
        <f ca="1">CR248-CW248</f>
        <v>0</v>
      </c>
      <c r="DC248" s="15">
        <f ca="1">CS248-CX248</f>
        <v>0</v>
      </c>
      <c r="DD248" s="15">
        <f ca="1">IF(AND(CT248&lt;&gt;0,CY248&lt;&gt;0),-1*DA248*CT248,0)</f>
        <v>0</v>
      </c>
      <c r="DE248" s="15">
        <f ca="1">IF(AND(CT248&lt;&gt;0,CY248&lt;&gt;0,CU248&lt;&gt;0,CZ248&lt;&gt;0),DB248/CW248*$AA248,)</f>
        <v>0</v>
      </c>
      <c r="DF248" s="15">
        <f ca="1">IF(AND(CU248&lt;&gt;0,CZ248&lt;&gt;0),DC248*CM248*CU248,)</f>
        <v>0</v>
      </c>
      <c r="DG248" s="15">
        <f ca="1">IF(AND(CT248&lt;&gt;0,CY248&lt;&gt;0,CU248&lt;&gt;0,CZ248&lt;&gt;0),$AK248-DD248-DE248-DF248-DJ248,)</f>
        <v>0</v>
      </c>
      <c r="DH248" s="15">
        <f ca="1">IF(OR(CT248=0,CY248=0,CU248=0,CZ248=0),$AK248-DD248-DE248-DF248-DJ248,)</f>
        <v>0</v>
      </c>
      <c r="DI248" s="15">
        <f ca="1">SUM(DD248:DH248)</f>
        <v>0</v>
      </c>
      <c r="DJ248" s="15">
        <f ca="1">IF($V248&lt;&gt;0,IF($V248&gt;0,$W248/$V248,-$W248/$V248))*$AF248</f>
        <v>0</v>
      </c>
      <c r="DK248" s="15">
        <f ca="1">SUM(DI248:DJ248)</f>
        <v>0</v>
      </c>
      <c r="DL248" s="16">
        <f ca="1">_xll.DBRW($B$3,$R$37,$R$38,$R$40,$R$41,$R$42,$Q248,DL$2,DL$4,DL$3)</f>
        <v>0</v>
      </c>
      <c r="DM248" s="16">
        <f ca="1">_xll.DBRW($B$3,$R$37,$R$38,$R$40,$R$41,$R$42,$Q248,DM$2,DM$4,DM$3)</f>
        <v>0</v>
      </c>
      <c r="DN248" s="17">
        <f ca="1">-(DL248-DM248)*100</f>
        <v>0</v>
      </c>
      <c r="DO248" s="14">
        <f ca="1">$AB248-$AG248-EI248</f>
        <v>0</v>
      </c>
      <c r="DP248" s="15">
        <f ca="1">_xll.DBRW($B$3,$R$37,$R$38,$R$40,$R$41,$R$42,$Q248,DP$2,DP$4,DP$3)</f>
        <v>0</v>
      </c>
      <c r="DQ248" s="15">
        <f ca="1">_xll.DBRW($B$3,$R$37,$R$38,$R$40,$R$41,$R$42,$Q248,DQ$2,DQ$4,DQ$3)</f>
        <v>0</v>
      </c>
      <c r="DR248" s="15">
        <f ca="1">_xll.DBRW($B$3,$R$37,$R$38,$R$40,$R$41,$R$42,$Q248,DR$2,DR$4,DR$3)</f>
        <v>0</v>
      </c>
      <c r="DS248" s="15">
        <f ca="1">_xll.DBRW($B$3,$R$37,$R$38,$R$40,$R$41,$R$42,$Q248,DS$2,DS$4,DS$3)</f>
        <v>0</v>
      </c>
      <c r="DT248" s="15">
        <f ca="1">_xll.DBRW($B$3,$R$37,$R$38,$R$40,$R$41,$R$42,$Q248,DT$2,DT$4,DT$3)</f>
        <v>0</v>
      </c>
      <c r="DU248" s="15">
        <f ca="1">_xll.DBRW($B$3,$R$37,$R$38,$R$40,$R$41,$R$42,$Q248,DU$2,DU$4,DU$3)</f>
        <v>0</v>
      </c>
      <c r="DV248" s="15">
        <f ca="1">_xll.DBRW($B$3,$R$37,$R$38,$R$40,$R$41,$R$42,$Q248,DV$2,DV$4,DV$3)</f>
        <v>0</v>
      </c>
      <c r="DW248" s="15">
        <f ca="1">_xll.DBRW($B$3,$R$37,$R$38,$R$40,$R$41,$R$42,$Q248,DW$2,DW$4,DW$3)</f>
        <v>0</v>
      </c>
      <c r="DX248" s="15">
        <f ca="1">_xll.DBRW($B$3,$R$37,$R$38,$R$40,$R$41,$R$42,$Q248,DX$2,DX$4,DX$3)</f>
        <v>0</v>
      </c>
      <c r="DY248" s="15">
        <f ca="1">_xll.DBRW($B$3,$R$37,$R$38,$R$40,$R$41,$R$42,$Q248,DY$2,DY$4,DY$3)</f>
        <v>0</v>
      </c>
      <c r="DZ248" s="15">
        <f ca="1">DP248-DU248</f>
        <v>0</v>
      </c>
      <c r="EA248" s="15">
        <f ca="1">DQ248-DV248</f>
        <v>0</v>
      </c>
      <c r="EB248" s="15">
        <f ca="1">DR248-DW248</f>
        <v>0</v>
      </c>
      <c r="EC248" s="15">
        <f ca="1">IF(AND(DS248&lt;&gt;0,DX248&lt;&gt;0),-1*DZ248*DS248,0)</f>
        <v>0</v>
      </c>
      <c r="ED248" s="15">
        <f ca="1">IF(AND(DS248&lt;&gt;0,DX248&lt;&gt;0,DT248&lt;&gt;0,DY248&lt;&gt;0),EA248/DV248*$AB248,)</f>
        <v>0</v>
      </c>
      <c r="EE248" s="15">
        <f ca="1">IF(AND(DT248&lt;&gt;0,DY248&lt;&gt;0),EB248*DL248*DT248,)</f>
        <v>0</v>
      </c>
      <c r="EF248" s="15">
        <f ca="1">IF(AND(DS248&lt;&gt;0,DX248&lt;&gt;0,DT248&lt;&gt;0,DY248&lt;&gt;0),$AL248-EC248-ED248-EE248-EI248,)</f>
        <v>0</v>
      </c>
      <c r="EG248" s="15">
        <f ca="1">IF(OR(DS248=0,DX248=0,DT248=0,DY248=0),$AL248-EC248-ED248-EE248-EI248,)</f>
        <v>0</v>
      </c>
      <c r="EH248" s="15">
        <f ca="1">SUM(EC248:EG248)</f>
        <v>0</v>
      </c>
      <c r="EI248" s="15">
        <f ca="1">IF($V248&lt;&gt;0,IF($V248&gt;0,$W248/$V248,-$W248/$V248))*$AG248</f>
        <v>0</v>
      </c>
      <c r="EJ248" s="15">
        <f ca="1">SUM(EH248:EI248)</f>
        <v>0</v>
      </c>
      <c r="EK248" s="16">
        <f ca="1">_xll.DBRW($B$3,$R$37,$R$38,$R$40,$R$41,$R$42,$Q248,EK$2,EK$4,EK$3)</f>
        <v>0</v>
      </c>
      <c r="EL248" s="16">
        <f ca="1">_xll.DBRW($B$3,$R$37,$R$38,$R$40,$R$41,$R$42,$Q248,EL$2,EL$4,EL$3)</f>
        <v>0</v>
      </c>
      <c r="EM248" s="17">
        <f ca="1">-(EK248-EL248)*100</f>
        <v>0</v>
      </c>
      <c r="EN248" s="14">
        <f ca="1">$AC248-$AH248-FH248</f>
        <v>0</v>
      </c>
      <c r="EO248" s="15">
        <f ca="1">_xll.DBRW($B$3,$R$37,$R$38,$R$40,$R$41,$R$42,$Q248,EO$2,EO$4,EO$3)</f>
        <v>0</v>
      </c>
      <c r="EP248" s="15">
        <f ca="1">_xll.DBRW($B$3,$R$37,$R$38,$R$40,$R$41,$R$42,$Q248,EP$2,EP$4,EP$3)</f>
        <v>0</v>
      </c>
      <c r="EQ248" s="15">
        <f ca="1">_xll.DBRW($B$3,$R$37,$R$38,$R$40,$R$41,$R$42,$Q248,EQ$2,EQ$4,EQ$3)</f>
        <v>0</v>
      </c>
      <c r="ER248" s="15">
        <f ca="1">_xll.DBRW($B$3,$R$37,$R$38,$R$40,$R$41,$R$42,$Q248,ER$2,ER$4,ER$3)</f>
        <v>0</v>
      </c>
      <c r="ES248" s="15">
        <f ca="1">_xll.DBRW($B$3,$R$37,$R$38,$R$40,$R$41,$R$42,$Q248,ES$2,ES$4,ES$3)</f>
        <v>0</v>
      </c>
      <c r="ET248" s="15">
        <f ca="1">_xll.DBRW($B$3,$R$37,$R$38,$R$40,$R$41,$R$42,$Q248,ET$2,ET$4,ET$3)</f>
        <v>0</v>
      </c>
      <c r="EU248" s="15">
        <f ca="1">_xll.DBRW($B$3,$R$37,$R$38,$R$40,$R$41,$R$42,$Q248,EU$2,EU$4,EU$3)</f>
        <v>0</v>
      </c>
      <c r="EV248" s="15">
        <f ca="1">_xll.DBRW($B$3,$R$37,$R$38,$R$40,$R$41,$R$42,$Q248,EV$2,EV$4,EV$3)</f>
        <v>0</v>
      </c>
      <c r="EW248" s="15">
        <f ca="1">_xll.DBRW($B$3,$R$37,$R$38,$R$40,$R$41,$R$42,$Q248,EW$2,EW$4,EW$3)</f>
        <v>0</v>
      </c>
      <c r="EX248" s="15">
        <f ca="1">_xll.DBRW($B$3,$R$37,$R$38,$R$40,$R$41,$R$42,$Q248,EX$2,EX$4,EX$3)</f>
        <v>0</v>
      </c>
      <c r="EY248" s="15">
        <f ca="1">EO248-ET248</f>
        <v>0</v>
      </c>
      <c r="EZ248" s="15">
        <f ca="1">EP248-EU248</f>
        <v>0</v>
      </c>
      <c r="FA248" s="15">
        <f ca="1">EQ248-EV248</f>
        <v>0</v>
      </c>
      <c r="FB248" s="15">
        <f ca="1">IF(AND(ER248&lt;&gt;0,EW248&lt;&gt;0),-1*EY248*ER248,0)</f>
        <v>0</v>
      </c>
      <c r="FC248" s="15">
        <f ca="1">IF(AND(ER248&lt;&gt;0,EW248&lt;&gt;0,ES248&lt;&gt;0,EX248&lt;&gt;0),EZ248/EU248*$AC248,)</f>
        <v>0</v>
      </c>
      <c r="FD248" s="15">
        <f ca="1">IF(AND(ES248&lt;&gt;0,EX248&lt;&gt;0),FA248*EK248*ES248,)</f>
        <v>0</v>
      </c>
      <c r="FE248" s="15">
        <f ca="1">IF(AND(ER248&lt;&gt;0,EW248&lt;&gt;0,ES248&lt;&gt;0,EX248&lt;&gt;0),$AM248-FB248-FC248-FD248-FH248,)</f>
        <v>0</v>
      </c>
      <c r="FF248" s="15">
        <f ca="1">IF(OR(ER248=0,EW248=0,ES248=0,EX248=0),$AM248-FB248-FC248-FD248-FH248,)</f>
        <v>0</v>
      </c>
      <c r="FG248" s="15">
        <f ca="1">SUM(FB248:FF248)</f>
        <v>0</v>
      </c>
      <c r="FH248" s="15">
        <f ca="1">IF($V248&lt;&gt;0,IF($V248&gt;0,$W248/$V248,-$W248/$V248))*$AH248</f>
        <v>0</v>
      </c>
      <c r="FI248" s="15">
        <f ca="1">SUM(FG248:FH248)</f>
        <v>0</v>
      </c>
      <c r="FJ248" s="20"/>
      <c r="FK248" s="85">
        <f ca="1">BL248+CK248+DJ248+EI248+FH248</f>
        <v>0</v>
      </c>
      <c r="FL248" s="21"/>
      <c r="FM248" s="22"/>
      <c r="FN248" s="104">
        <f ca="1">_xll.DBRW($B$3,$R$37,$R$38,$R$40,$R$41,$R$42,$Q248,FN$2,FN$4,FN$3)</f>
        <v>0</v>
      </c>
      <c r="FO248" s="105">
        <f ca="1">IF(U248&lt;&gt;0,FN248/U248,0)</f>
        <v>0</v>
      </c>
      <c r="FP248" s="104">
        <f ca="1">_xll.DBRW($B$3,$R$37,$R$38,$R$40,$R$41,$R$42,$Q248,FP$2,FP$4,FP$3)</f>
        <v>0</v>
      </c>
      <c r="FQ248" s="105">
        <f ca="1">IF(V248&lt;&gt;0,FP248/V248,0)</f>
        <v>0</v>
      </c>
      <c r="FR248" s="86">
        <f ca="1">FN248-FP248</f>
        <v>0</v>
      </c>
      <c r="FS248" s="103">
        <f ca="1">(FO248-FQ248)*100</f>
        <v>0</v>
      </c>
      <c r="FT248" s="23"/>
      <c r="FV248" s="37"/>
      <c r="FW248" s="37"/>
      <c r="FX248" s="37"/>
      <c r="FY248" s="37"/>
      <c r="FZ248" s="37"/>
      <c r="GA248" s="37"/>
      <c r="GB248" s="37"/>
      <c r="GC248" s="37"/>
      <c r="GD248" s="37"/>
      <c r="GE248" s="37"/>
      <c r="GF248" s="37"/>
      <c r="GG248" s="37"/>
      <c r="GH248" s="37"/>
    </row>
    <row r="249" spans="1:190" ht="15" hidden="1" customHeight="1" x14ac:dyDescent="0.25">
      <c r="A249">
        <f ca="1">IF(ROW()=ROW($A$60),0,1)</f>
        <v>1</v>
      </c>
      <c r="D249" s="30"/>
      <c r="E249" s="30"/>
      <c r="F249" s="30" t="str">
        <f ca="1">IF(A249&lt;&gt;0,IF((AO249+BN249+CM249+DL249+EK249)&lt;&gt;0,ROUND((1-(AO249+BN249+CM249+DL249+EK249))-FO249,5),"VERIF. ELIGIBILITE PMM"),"CHECK "&amp;D234)</f>
        <v>VERIF. ELIGIBILITE PMM</v>
      </c>
      <c r="G249" s="30"/>
      <c r="H249" s="30"/>
      <c r="I249" s="30"/>
      <c r="J249" s="30" t="str">
        <f ca="1">IF(A249&lt;&gt;0,IF((AP249+BO249+CN249+DM249+EL249)&lt;&gt;0,ROUND((1-(AP249+BO249+CN249+DM249+EL249))-FQ249,5),"VERIF. ELIGIBILITE PMM"),"CHECK "&amp;D235)</f>
        <v>VERIF. ELIGIBILITE PMM</v>
      </c>
      <c r="K249" s="30">
        <f ca="1">IF(A249&lt;&gt;0,ROUND(W249+AR249+BQ249+CP249+DO249+EN249+FK249-FR249,5),"CHECK ")</f>
        <v>0</v>
      </c>
      <c r="L249" s="4"/>
      <c r="M249" s="9"/>
      <c r="N249" s="10"/>
      <c r="O249" s="9"/>
      <c r="P249" s="11"/>
      <c r="Q249" s="130" t="s">
        <v>413</v>
      </c>
      <c r="R249" s="130"/>
      <c r="S249" s="12"/>
      <c r="T249" s="13"/>
      <c r="U249" s="84">
        <f ca="1">_xll.DBRW($B$3,$R$37,$R$38,$R$40,$R$41,$R$42,$Q249,U$2,U$4,U$3)</f>
        <v>0</v>
      </c>
      <c r="V249" s="84">
        <f ca="1">_xll.DBRW($B$3,$R$37,$R$38,$R$40,$R$41,$R$42,$Q249,V$2,V$4,V$3)</f>
        <v>0</v>
      </c>
      <c r="W249" s="85">
        <f ca="1">U249-V249</f>
        <v>0</v>
      </c>
      <c r="X249" s="106">
        <f ca="1">IF(V249&lt;&gt;0,W249/V249,0)</f>
        <v>0</v>
      </c>
      <c r="Y249" s="15">
        <f ca="1">_xll.DBRW($B$3,$R$37,$R$38,$R$40,$R$41,$R$42,$Q249,Y$2,Y$4,Y$3)</f>
        <v>0</v>
      </c>
      <c r="Z249" s="15">
        <f ca="1">_xll.DBRW($B$3,$R$37,$R$38,$R$40,$R$41,$R$42,$Q249,Z$2,Z$4,Z$3)</f>
        <v>0</v>
      </c>
      <c r="AA249" s="15">
        <f ca="1">_xll.DBRW($B$3,$R$37,$R$38,$R$40,$R$41,$R$42,$Q249,AA$2,AA$4,AA$3)</f>
        <v>0</v>
      </c>
      <c r="AB249" s="15">
        <f ca="1">_xll.DBRW($B$3,$R$37,$R$38,$R$40,$R$41,$R$42,$Q249,AB$2,AB$4,AB$3)</f>
        <v>0</v>
      </c>
      <c r="AC249" s="15">
        <f ca="1">_xll.DBRW($B$3,$R$37,$R$38,$R$40,$R$41,$R$42,$Q249,AC$2,AC$4,AC$3)</f>
        <v>0</v>
      </c>
      <c r="AD249" s="15">
        <f ca="1">_xll.DBRW($B$3,$R$37,$R$38,$R$40,$R$41,$R$42,$Q249,AD$2,AD$4,AD$3)</f>
        <v>0</v>
      </c>
      <c r="AE249" s="15">
        <f ca="1">_xll.DBRW($B$3,$R$37,$R$38,$R$40,$R$41,$R$42,$Q249,AE$2,AE$4,AE$3)</f>
        <v>0</v>
      </c>
      <c r="AF249" s="15">
        <f ca="1">_xll.DBRW($B$3,$R$37,$R$38,$R$40,$R$41,$R$42,$Q249,AF$2,AF$4,AF$3)</f>
        <v>0</v>
      </c>
      <c r="AG249" s="15">
        <f ca="1">_xll.DBRW($B$3,$R$37,$R$38,$R$40,$R$41,$R$42,$Q249,AG$2,AG$4,AG$3)</f>
        <v>0</v>
      </c>
      <c r="AH249" s="15">
        <f ca="1">_xll.DBRW($B$3,$R$37,$R$38,$R$40,$R$41,$R$42,$Q249,AH$2,AH$4,AH$3)</f>
        <v>0</v>
      </c>
      <c r="AI249" s="15">
        <f ca="1">Y249-AD249</f>
        <v>0</v>
      </c>
      <c r="AJ249" s="15">
        <f ca="1">Z249-AE249</f>
        <v>0</v>
      </c>
      <c r="AK249" s="15">
        <f ca="1">AA249-AF249</f>
        <v>0</v>
      </c>
      <c r="AL249" s="15">
        <f ca="1">AB249-AG249</f>
        <v>0</v>
      </c>
      <c r="AM249" s="15">
        <f ca="1">AC249-AH249</f>
        <v>0</v>
      </c>
      <c r="AN249" s="20"/>
      <c r="AO249" s="16">
        <f ca="1">_xll.DBRW($B$3,$R$37,$R$38,$R$40,$R$41,$R$42,$Q249,AO$2,AO$4,AO$3)</f>
        <v>0</v>
      </c>
      <c r="AP249" s="16">
        <f ca="1">_xll.DBRW($B$3,$R$37,$R$38,$R$40,$R$41,$R$42,$Q249,AP$2,AP$4,AP$3)</f>
        <v>0</v>
      </c>
      <c r="AQ249" s="17">
        <f ca="1">-(AO249-AP249)*100</f>
        <v>0</v>
      </c>
      <c r="AR249" s="14">
        <f ca="1">$Y249-$AD249-BL249</f>
        <v>0</v>
      </c>
      <c r="AS249" s="18">
        <f ca="1">_xll.DBRW($B$3,$R$37,$R$38,$R$40,$R$41,$R$42,$Q249,AS$2,AS$4,AS$3)</f>
        <v>0</v>
      </c>
      <c r="AT249" s="19">
        <f ca="1">_xll.DBRW($B$3,$R$37,$R$38,$R$40,$R$41,$R$42,$Q249,AT$2,AT$4,AT$3)</f>
        <v>0</v>
      </c>
      <c r="AU249" s="18">
        <f ca="1">_xll.DBRW($B$3,$R$37,$R$38,$R$40,$R$41,$R$42,$Q249,AU$2,AU$4,AU$3)</f>
        <v>0</v>
      </c>
      <c r="AV249" s="15">
        <f ca="1">_xll.DBRW($B$3,$R$37,$R$38,$R$40,$R$41,$R$42,$Q249,AV$2,AV$4,AV$3)</f>
        <v>0</v>
      </c>
      <c r="AW249" s="15">
        <f ca="1">_xll.DBRW($B$3,$R$37,$R$38,$R$40,$R$41,$R$42,$Q249,AW$2,AW$4,AW$3)</f>
        <v>0</v>
      </c>
      <c r="AX249" s="18">
        <f ca="1">_xll.DBRW($B$3,$R$37,$R$38,$R$40,$R$41,$R$42,$Q249,AX$2,AX$4,AX$3)</f>
        <v>0</v>
      </c>
      <c r="AY249" s="19">
        <f ca="1">_xll.DBRW($B$3,$R$37,$R$38,$R$40,$R$41,$R$42,$Q249,AY$2,AY$4,AY$3)</f>
        <v>0</v>
      </c>
      <c r="AZ249" s="18">
        <f ca="1">_xll.DBRW($B$3,$R$37,$R$38,$R$40,$R$41,$R$42,$Q249,AZ$2,AZ$4,AZ$3)</f>
        <v>0</v>
      </c>
      <c r="BA249" s="15">
        <f ca="1">_xll.DBRW($B$3,$R$37,$R$38,$R$40,$R$41,$R$42,$Q249,BA$2,BA$4,BA$3)</f>
        <v>0</v>
      </c>
      <c r="BB249" s="15">
        <f ca="1">_xll.DBRW($B$3,$R$37,$R$38,$R$40,$R$41,$R$42,$Q249,BB$2,BB$4,BB$3)</f>
        <v>0</v>
      </c>
      <c r="BC249" s="18">
        <f ca="1">AS249-AX249</f>
        <v>0</v>
      </c>
      <c r="BD249" s="18">
        <f ca="1">AT249-AY249</f>
        <v>0</v>
      </c>
      <c r="BE249" s="18">
        <f ca="1">AU249-AZ249</f>
        <v>0</v>
      </c>
      <c r="BF249" s="15">
        <f ca="1">IF(AND(AV249&lt;&gt;0,BA249&lt;&gt;0),-1*BC249*AV249,0)</f>
        <v>0</v>
      </c>
      <c r="BG249" s="15">
        <f ca="1">IF(AND(AV249&lt;&gt;0,BA249&lt;&gt;0,AW249&lt;&gt;0,BB249&lt;&gt;0),BD249/AY249*$Y249,)</f>
        <v>0</v>
      </c>
      <c r="BH249" s="15">
        <f ca="1">IF(AND(AW249&lt;&gt;0,BB249&lt;&gt;0),BE249*AO249*AW249,)</f>
        <v>0</v>
      </c>
      <c r="BI249" s="15">
        <f ca="1">IF(AND(AV249&lt;&gt;0,BA249&lt;&gt;0,AW249&lt;&gt;0,BB249&lt;&gt;0),$AI249-BF249-BG249-BH249-BL249,)</f>
        <v>0</v>
      </c>
      <c r="BJ249" s="15">
        <f ca="1">IF(OR(AV249=0,BA249=0,AW249=0,BB249=0),$AI249-BF249-BG249-BH249-BL249,)</f>
        <v>0</v>
      </c>
      <c r="BK249" s="15">
        <f ca="1">SUM(BF249:BJ249)</f>
        <v>0</v>
      </c>
      <c r="BL249" s="15">
        <f ca="1">IF($V249&lt;&gt;0,IF($V249&gt;0,$W249/$V249,-$W249/$V249))*$AD249</f>
        <v>0</v>
      </c>
      <c r="BM249" s="15">
        <f ca="1">SUM(BK249:BL249)</f>
        <v>0</v>
      </c>
      <c r="BN249" s="16">
        <f ca="1">_xll.DBRW($B$3,$R$37,$R$38,$R$40,$R$41,$R$42,$Q249,BN$2,BN$4,BN$3)</f>
        <v>0</v>
      </c>
      <c r="BO249" s="16">
        <f ca="1">_xll.DBRW($B$3,$R$37,$R$38,$R$40,$R$41,$R$42,$Q249,BO$2,BO$4,BO$3)</f>
        <v>0</v>
      </c>
      <c r="BP249" s="17">
        <f ca="1">-(BN249-BO249)*100</f>
        <v>0</v>
      </c>
      <c r="BQ249" s="14">
        <f ca="1">$Z249-$AE249-CK249</f>
        <v>0</v>
      </c>
      <c r="BR249" s="15">
        <f ca="1">_xll.DBRW($B$3,$R$37,$R$38,$R$40,$R$41,$R$42,$Q249,BR$2,BR$4,BR$3)</f>
        <v>0</v>
      </c>
      <c r="BS249" s="15">
        <f ca="1">_xll.DBRW($B$3,$R$37,$R$38,$R$40,$R$41,$R$42,$Q249,BS$2,BS$4,BS$3)</f>
        <v>0</v>
      </c>
      <c r="BT249" s="15">
        <f ca="1">_xll.DBRW($B$3,$R$37,$R$38,$R$40,$R$41,$R$42,$Q249,BT$2,BT$4,BT$3)</f>
        <v>0</v>
      </c>
      <c r="BU249" s="15">
        <f ca="1">_xll.DBRW($B$3,$R$37,$R$38,$R$40,$R$41,$R$42,$Q249,BU$2,BU$4,BU$3)</f>
        <v>0</v>
      </c>
      <c r="BV249" s="15">
        <f ca="1">_xll.DBRW($B$3,$R$37,$R$38,$R$40,$R$41,$R$42,$Q249,BV$2,BV$4,BV$3)</f>
        <v>0</v>
      </c>
      <c r="BW249" s="15">
        <f ca="1">_xll.DBRW($B$3,$R$37,$R$38,$R$40,$R$41,$R$42,$Q249,BW$2,BW$4,BW$3)</f>
        <v>0</v>
      </c>
      <c r="BX249" s="15">
        <f ca="1">_xll.DBRW($B$3,$R$37,$R$38,$R$40,$R$41,$R$42,$Q249,BX$2,BX$4,BX$3)</f>
        <v>0</v>
      </c>
      <c r="BY249" s="15">
        <f ca="1">_xll.DBRW($B$3,$R$37,$R$38,$R$40,$R$41,$R$42,$Q249,BY$2,BY$4,BY$3)</f>
        <v>0</v>
      </c>
      <c r="BZ249" s="15">
        <f ca="1">_xll.DBRW($B$3,$R$37,$R$38,$R$40,$R$41,$R$42,$Q249,BZ$2,BZ$4,BZ$3)</f>
        <v>0</v>
      </c>
      <c r="CA249" s="15">
        <f ca="1">_xll.DBRW($B$3,$R$37,$R$38,$R$40,$R$41,$R$42,$Q249,CA$2,CA$4,CA$3)</f>
        <v>0</v>
      </c>
      <c r="CB249" s="15">
        <f ca="1">BR249-BW249</f>
        <v>0</v>
      </c>
      <c r="CC249" s="15">
        <f ca="1">BS249-BX249</f>
        <v>0</v>
      </c>
      <c r="CD249" s="15">
        <f ca="1">BT249-BY249</f>
        <v>0</v>
      </c>
      <c r="CE249" s="15">
        <f ca="1">IF(AND(BU249&lt;&gt;0,BZ249&lt;&gt;0),-1*CB249*BU249,0)</f>
        <v>0</v>
      </c>
      <c r="CF249" s="15">
        <f ca="1">IF(AND(BU249&lt;&gt;0,BZ249&lt;&gt;0,BV249&lt;&gt;0,CA249&lt;&gt;0),CC249/BX249*$Z249,)</f>
        <v>0</v>
      </c>
      <c r="CG249" s="15">
        <f ca="1">IF(AND(BV249&lt;&gt;0,CA249&lt;&gt;0),CD249*BN249*BV249,)</f>
        <v>0</v>
      </c>
      <c r="CH249" s="15">
        <f ca="1">IF(AND(BU249&lt;&gt;0,BZ249&lt;&gt;0,BV249&lt;&gt;0,CA249&lt;&gt;0),$AJ249-CE249-CF249-CG249-CK249,)</f>
        <v>0</v>
      </c>
      <c r="CI249" s="15">
        <f ca="1">IF(OR(BU249=0,BZ249=0,BV249=0,CA249=0),$AJ249-CE249-CF249-CG249-CK249,)</f>
        <v>0</v>
      </c>
      <c r="CJ249" s="15">
        <f ca="1">SUM(CE249:CI249)</f>
        <v>0</v>
      </c>
      <c r="CK249" s="15">
        <f ca="1">IF($V249&lt;&gt;0,IF($V249&gt;0,$W249/$V249,-$W249/$V249))*$AE249</f>
        <v>0</v>
      </c>
      <c r="CL249" s="15">
        <f ca="1">SUM(CJ249:CK249)</f>
        <v>0</v>
      </c>
      <c r="CM249" s="16">
        <f ca="1">_xll.DBRW($B$3,$R$37,$R$38,$R$40,$R$41,$R$42,$Q249,CM$2,CM$4,CM$3)</f>
        <v>0</v>
      </c>
      <c r="CN249" s="16">
        <f ca="1">_xll.DBRW($B$3,$R$37,$R$38,$R$40,$R$41,$R$42,$Q249,CN$2,CN$4,CN$3)</f>
        <v>0</v>
      </c>
      <c r="CO249" s="17">
        <f ca="1">-(CM249-CN249)*100</f>
        <v>0</v>
      </c>
      <c r="CP249" s="14">
        <f ca="1">$AA249-$AF249-DJ249</f>
        <v>0</v>
      </c>
      <c r="CQ249" s="15">
        <f ca="1">_xll.DBRW($B$3,$R$37,$R$38,$R$40,$R$41,$R$42,$Q249,CQ$2,CQ$4,CQ$3)</f>
        <v>0</v>
      </c>
      <c r="CR249" s="15">
        <f ca="1">_xll.DBRW($B$3,$R$37,$R$38,$R$40,$R$41,$R$42,$Q249,CR$2,CR$4,CR$3)</f>
        <v>0</v>
      </c>
      <c r="CS249" s="15">
        <f ca="1">_xll.DBRW($B$3,$R$37,$R$38,$R$40,$R$41,$R$42,$Q249,CS$2,CS$4,CS$3)</f>
        <v>0</v>
      </c>
      <c r="CT249" s="15">
        <f ca="1">_xll.DBRW($B$3,$R$37,$R$38,$R$40,$R$41,$R$42,$Q249,CT$2,CT$4,CT$3)</f>
        <v>0</v>
      </c>
      <c r="CU249" s="15">
        <f ca="1">_xll.DBRW($B$3,$R$37,$R$38,$R$40,$R$41,$R$42,$Q249,CU$2,CU$4,CU$3)</f>
        <v>0</v>
      </c>
      <c r="CV249" s="15">
        <f ca="1">_xll.DBRW($B$3,$R$37,$R$38,$R$40,$R$41,$R$42,$Q249,CV$2,CV$4,CV$3)</f>
        <v>0</v>
      </c>
      <c r="CW249" s="15">
        <f ca="1">_xll.DBRW($B$3,$R$37,$R$38,$R$40,$R$41,$R$42,$Q249,CW$2,CW$4,CW$3)</f>
        <v>0</v>
      </c>
      <c r="CX249" s="15">
        <f ca="1">_xll.DBRW($B$3,$R$37,$R$38,$R$40,$R$41,$R$42,$Q249,CX$2,CX$4,CX$3)</f>
        <v>0</v>
      </c>
      <c r="CY249" s="15">
        <f ca="1">_xll.DBRW($B$3,$R$37,$R$38,$R$40,$R$41,$R$42,$Q249,CY$2,CY$4,CY$3)</f>
        <v>0</v>
      </c>
      <c r="CZ249" s="15">
        <f ca="1">_xll.DBRW($B$3,$R$37,$R$38,$R$40,$R$41,$R$42,$Q249,CZ$2,CZ$4,CZ$3)</f>
        <v>0</v>
      </c>
      <c r="DA249" s="15">
        <f ca="1">CQ249-CV249</f>
        <v>0</v>
      </c>
      <c r="DB249" s="15">
        <f ca="1">CR249-CW249</f>
        <v>0</v>
      </c>
      <c r="DC249" s="15">
        <f ca="1">CS249-CX249</f>
        <v>0</v>
      </c>
      <c r="DD249" s="15">
        <f ca="1">IF(AND(CT249&lt;&gt;0,CY249&lt;&gt;0),-1*DA249*CT249,0)</f>
        <v>0</v>
      </c>
      <c r="DE249" s="15">
        <f ca="1">IF(AND(CT249&lt;&gt;0,CY249&lt;&gt;0,CU249&lt;&gt;0,CZ249&lt;&gt;0),DB249/CW249*$AA249,)</f>
        <v>0</v>
      </c>
      <c r="DF249" s="15">
        <f ca="1">IF(AND(CU249&lt;&gt;0,CZ249&lt;&gt;0),DC249*CM249*CU249,)</f>
        <v>0</v>
      </c>
      <c r="DG249" s="15">
        <f ca="1">IF(AND(CT249&lt;&gt;0,CY249&lt;&gt;0,CU249&lt;&gt;0,CZ249&lt;&gt;0),$AK249-DD249-DE249-DF249-DJ249,)</f>
        <v>0</v>
      </c>
      <c r="DH249" s="15">
        <f ca="1">IF(OR(CT249=0,CY249=0,CU249=0,CZ249=0),$AK249-DD249-DE249-DF249-DJ249,)</f>
        <v>0</v>
      </c>
      <c r="DI249" s="15">
        <f ca="1">SUM(DD249:DH249)</f>
        <v>0</v>
      </c>
      <c r="DJ249" s="15">
        <f ca="1">IF($V249&lt;&gt;0,IF($V249&gt;0,$W249/$V249,-$W249/$V249))*$AF249</f>
        <v>0</v>
      </c>
      <c r="DK249" s="15">
        <f ca="1">SUM(DI249:DJ249)</f>
        <v>0</v>
      </c>
      <c r="DL249" s="16">
        <f ca="1">_xll.DBRW($B$3,$R$37,$R$38,$R$40,$R$41,$R$42,$Q249,DL$2,DL$4,DL$3)</f>
        <v>0</v>
      </c>
      <c r="DM249" s="16">
        <f ca="1">_xll.DBRW($B$3,$R$37,$R$38,$R$40,$R$41,$R$42,$Q249,DM$2,DM$4,DM$3)</f>
        <v>0</v>
      </c>
      <c r="DN249" s="17">
        <f ca="1">-(DL249-DM249)*100</f>
        <v>0</v>
      </c>
      <c r="DO249" s="14">
        <f ca="1">$AB249-$AG249-EI249</f>
        <v>0</v>
      </c>
      <c r="DP249" s="15">
        <f ca="1">_xll.DBRW($B$3,$R$37,$R$38,$R$40,$R$41,$R$42,$Q249,DP$2,DP$4,DP$3)</f>
        <v>0</v>
      </c>
      <c r="DQ249" s="15">
        <f ca="1">_xll.DBRW($B$3,$R$37,$R$38,$R$40,$R$41,$R$42,$Q249,DQ$2,DQ$4,DQ$3)</f>
        <v>0</v>
      </c>
      <c r="DR249" s="15">
        <f ca="1">_xll.DBRW($B$3,$R$37,$R$38,$R$40,$R$41,$R$42,$Q249,DR$2,DR$4,DR$3)</f>
        <v>0</v>
      </c>
      <c r="DS249" s="15">
        <f ca="1">_xll.DBRW($B$3,$R$37,$R$38,$R$40,$R$41,$R$42,$Q249,DS$2,DS$4,DS$3)</f>
        <v>0</v>
      </c>
      <c r="DT249" s="15">
        <f ca="1">_xll.DBRW($B$3,$R$37,$R$38,$R$40,$R$41,$R$42,$Q249,DT$2,DT$4,DT$3)</f>
        <v>0</v>
      </c>
      <c r="DU249" s="15">
        <f ca="1">_xll.DBRW($B$3,$R$37,$R$38,$R$40,$R$41,$R$42,$Q249,DU$2,DU$4,DU$3)</f>
        <v>0</v>
      </c>
      <c r="DV249" s="15">
        <f ca="1">_xll.DBRW($B$3,$R$37,$R$38,$R$40,$R$41,$R$42,$Q249,DV$2,DV$4,DV$3)</f>
        <v>0</v>
      </c>
      <c r="DW249" s="15">
        <f ca="1">_xll.DBRW($B$3,$R$37,$R$38,$R$40,$R$41,$R$42,$Q249,DW$2,DW$4,DW$3)</f>
        <v>0</v>
      </c>
      <c r="DX249" s="15">
        <f ca="1">_xll.DBRW($B$3,$R$37,$R$38,$R$40,$R$41,$R$42,$Q249,DX$2,DX$4,DX$3)</f>
        <v>0</v>
      </c>
      <c r="DY249" s="15">
        <f ca="1">_xll.DBRW($B$3,$R$37,$R$38,$R$40,$R$41,$R$42,$Q249,DY$2,DY$4,DY$3)</f>
        <v>0</v>
      </c>
      <c r="DZ249" s="15">
        <f ca="1">DP249-DU249</f>
        <v>0</v>
      </c>
      <c r="EA249" s="15">
        <f ca="1">DQ249-DV249</f>
        <v>0</v>
      </c>
      <c r="EB249" s="15">
        <f ca="1">DR249-DW249</f>
        <v>0</v>
      </c>
      <c r="EC249" s="15">
        <f ca="1">IF(AND(DS249&lt;&gt;0,DX249&lt;&gt;0),-1*DZ249*DS249,0)</f>
        <v>0</v>
      </c>
      <c r="ED249" s="15">
        <f ca="1">IF(AND(DS249&lt;&gt;0,DX249&lt;&gt;0,DT249&lt;&gt;0,DY249&lt;&gt;0),EA249/DV249*$AB249,)</f>
        <v>0</v>
      </c>
      <c r="EE249" s="15">
        <f ca="1">IF(AND(DT249&lt;&gt;0,DY249&lt;&gt;0),EB249*DL249*DT249,)</f>
        <v>0</v>
      </c>
      <c r="EF249" s="15">
        <f ca="1">IF(AND(DS249&lt;&gt;0,DX249&lt;&gt;0,DT249&lt;&gt;0,DY249&lt;&gt;0),$AL249-EC249-ED249-EE249-EI249,)</f>
        <v>0</v>
      </c>
      <c r="EG249" s="15">
        <f ca="1">IF(OR(DS249=0,DX249=0,DT249=0,DY249=0),$AL249-EC249-ED249-EE249-EI249,)</f>
        <v>0</v>
      </c>
      <c r="EH249" s="15">
        <f ca="1">SUM(EC249:EG249)</f>
        <v>0</v>
      </c>
      <c r="EI249" s="15">
        <f ca="1">IF($V249&lt;&gt;0,IF($V249&gt;0,$W249/$V249,-$W249/$V249))*$AG249</f>
        <v>0</v>
      </c>
      <c r="EJ249" s="15">
        <f ca="1">SUM(EH249:EI249)</f>
        <v>0</v>
      </c>
      <c r="EK249" s="16">
        <f ca="1">_xll.DBRW($B$3,$R$37,$R$38,$R$40,$R$41,$R$42,$Q249,EK$2,EK$4,EK$3)</f>
        <v>0</v>
      </c>
      <c r="EL249" s="16">
        <f ca="1">_xll.DBRW($B$3,$R$37,$R$38,$R$40,$R$41,$R$42,$Q249,EL$2,EL$4,EL$3)</f>
        <v>0</v>
      </c>
      <c r="EM249" s="17">
        <f ca="1">-(EK249-EL249)*100</f>
        <v>0</v>
      </c>
      <c r="EN249" s="14">
        <f ca="1">$AC249-$AH249-FH249</f>
        <v>0</v>
      </c>
      <c r="EO249" s="15">
        <f ca="1">_xll.DBRW($B$3,$R$37,$R$38,$R$40,$R$41,$R$42,$Q249,EO$2,EO$4,EO$3)</f>
        <v>0</v>
      </c>
      <c r="EP249" s="15">
        <f ca="1">_xll.DBRW($B$3,$R$37,$R$38,$R$40,$R$41,$R$42,$Q249,EP$2,EP$4,EP$3)</f>
        <v>0</v>
      </c>
      <c r="EQ249" s="15">
        <f ca="1">_xll.DBRW($B$3,$R$37,$R$38,$R$40,$R$41,$R$42,$Q249,EQ$2,EQ$4,EQ$3)</f>
        <v>0</v>
      </c>
      <c r="ER249" s="15">
        <f ca="1">_xll.DBRW($B$3,$R$37,$R$38,$R$40,$R$41,$R$42,$Q249,ER$2,ER$4,ER$3)</f>
        <v>0</v>
      </c>
      <c r="ES249" s="15">
        <f ca="1">_xll.DBRW($B$3,$R$37,$R$38,$R$40,$R$41,$R$42,$Q249,ES$2,ES$4,ES$3)</f>
        <v>0</v>
      </c>
      <c r="ET249" s="15">
        <f ca="1">_xll.DBRW($B$3,$R$37,$R$38,$R$40,$R$41,$R$42,$Q249,ET$2,ET$4,ET$3)</f>
        <v>0</v>
      </c>
      <c r="EU249" s="15">
        <f ca="1">_xll.DBRW($B$3,$R$37,$R$38,$R$40,$R$41,$R$42,$Q249,EU$2,EU$4,EU$3)</f>
        <v>0</v>
      </c>
      <c r="EV249" s="15">
        <f ca="1">_xll.DBRW($B$3,$R$37,$R$38,$R$40,$R$41,$R$42,$Q249,EV$2,EV$4,EV$3)</f>
        <v>0</v>
      </c>
      <c r="EW249" s="15">
        <f ca="1">_xll.DBRW($B$3,$R$37,$R$38,$R$40,$R$41,$R$42,$Q249,EW$2,EW$4,EW$3)</f>
        <v>0</v>
      </c>
      <c r="EX249" s="15">
        <f ca="1">_xll.DBRW($B$3,$R$37,$R$38,$R$40,$R$41,$R$42,$Q249,EX$2,EX$4,EX$3)</f>
        <v>0</v>
      </c>
      <c r="EY249" s="15">
        <f ca="1">EO249-ET249</f>
        <v>0</v>
      </c>
      <c r="EZ249" s="15">
        <f ca="1">EP249-EU249</f>
        <v>0</v>
      </c>
      <c r="FA249" s="15">
        <f ca="1">EQ249-EV249</f>
        <v>0</v>
      </c>
      <c r="FB249" s="15">
        <f ca="1">IF(AND(ER249&lt;&gt;0,EW249&lt;&gt;0),-1*EY249*ER249,0)</f>
        <v>0</v>
      </c>
      <c r="FC249" s="15">
        <f ca="1">IF(AND(ER249&lt;&gt;0,EW249&lt;&gt;0,ES249&lt;&gt;0,EX249&lt;&gt;0),EZ249/EU249*$AC249,)</f>
        <v>0</v>
      </c>
      <c r="FD249" s="15">
        <f ca="1">IF(AND(ES249&lt;&gt;0,EX249&lt;&gt;0),FA249*EK249*ES249,)</f>
        <v>0</v>
      </c>
      <c r="FE249" s="15">
        <f ca="1">IF(AND(ER249&lt;&gt;0,EW249&lt;&gt;0,ES249&lt;&gt;0,EX249&lt;&gt;0),$AM249-FB249-FC249-FD249-FH249,)</f>
        <v>0</v>
      </c>
      <c r="FF249" s="15">
        <f ca="1">IF(OR(ER249=0,EW249=0,ES249=0,EX249=0),$AM249-FB249-FC249-FD249-FH249,)</f>
        <v>0</v>
      </c>
      <c r="FG249" s="15">
        <f ca="1">SUM(FB249:FF249)</f>
        <v>0</v>
      </c>
      <c r="FH249" s="15">
        <f ca="1">IF($V249&lt;&gt;0,IF($V249&gt;0,$W249/$V249,-$W249/$V249))*$AH249</f>
        <v>0</v>
      </c>
      <c r="FI249" s="15">
        <f ca="1">SUM(FG249:FH249)</f>
        <v>0</v>
      </c>
      <c r="FJ249" s="20"/>
      <c r="FK249" s="85">
        <f ca="1">BL249+CK249+DJ249+EI249+FH249</f>
        <v>0</v>
      </c>
      <c r="FL249" s="21"/>
      <c r="FM249" s="22"/>
      <c r="FN249" s="104">
        <f ca="1">_xll.DBRW($B$3,$R$37,$R$38,$R$40,$R$41,$R$42,$Q249,FN$2,FN$4,FN$3)</f>
        <v>0</v>
      </c>
      <c r="FO249" s="105">
        <f ca="1">IF(U249&lt;&gt;0,FN249/U249,0)</f>
        <v>0</v>
      </c>
      <c r="FP249" s="104">
        <f ca="1">_xll.DBRW($B$3,$R$37,$R$38,$R$40,$R$41,$R$42,$Q249,FP$2,FP$4,FP$3)</f>
        <v>0</v>
      </c>
      <c r="FQ249" s="105">
        <f ca="1">IF(V249&lt;&gt;0,FP249/V249,0)</f>
        <v>0</v>
      </c>
      <c r="FR249" s="86">
        <f ca="1">FN249-FP249</f>
        <v>0</v>
      </c>
      <c r="FS249" s="103">
        <f ca="1">(FO249-FQ249)*100</f>
        <v>0</v>
      </c>
      <c r="FT249" s="23"/>
      <c r="FV249" s="37"/>
      <c r="FW249" s="37"/>
      <c r="FX249" s="37"/>
      <c r="FY249" s="37"/>
      <c r="FZ249" s="37"/>
      <c r="GA249" s="37"/>
      <c r="GB249" s="37"/>
      <c r="GC249" s="37"/>
      <c r="GD249" s="37"/>
      <c r="GE249" s="37"/>
      <c r="GF249" s="37"/>
      <c r="GG249" s="37"/>
      <c r="GH249" s="37"/>
    </row>
    <row r="250" spans="1:190" ht="15" hidden="1" customHeight="1" x14ac:dyDescent="0.25">
      <c r="A250">
        <f ca="1">IF(ROW()=ROW($A$60),0,1)</f>
        <v>1</v>
      </c>
      <c r="D250" s="30"/>
      <c r="E250" s="30"/>
      <c r="F250" s="30" t="str">
        <f ca="1">IF(A250&lt;&gt;0,IF((AO250+BN250+CM250+DL250+EK250)&lt;&gt;0,ROUND((1-(AO250+BN250+CM250+DL250+EK250))-FO250,5),"VERIF. ELIGIBILITE PMM"),"CHECK "&amp;D235)</f>
        <v>VERIF. ELIGIBILITE PMM</v>
      </c>
      <c r="G250" s="30"/>
      <c r="H250" s="30"/>
      <c r="I250" s="30"/>
      <c r="J250" s="30" t="str">
        <f ca="1">IF(A250&lt;&gt;0,IF((AP250+BO250+CN250+DM250+EL250)&lt;&gt;0,ROUND((1-(AP250+BO250+CN250+DM250+EL250))-FQ250,5),"VERIF. ELIGIBILITE PMM"),"CHECK "&amp;D236)</f>
        <v>VERIF. ELIGIBILITE PMM</v>
      </c>
      <c r="K250" s="30">
        <f ca="1">IF(A250&lt;&gt;0,ROUND(W250+AR250+BQ250+CP250+DO250+EN250+FK250-FR250,5),"CHECK ")</f>
        <v>0</v>
      </c>
      <c r="L250" s="4"/>
      <c r="M250" s="9"/>
      <c r="N250" s="10"/>
      <c r="O250" s="9"/>
      <c r="P250" s="11"/>
      <c r="Q250" s="130" t="s">
        <v>348</v>
      </c>
      <c r="R250" s="130"/>
      <c r="S250" s="12"/>
      <c r="T250" s="13"/>
      <c r="U250" s="84">
        <f ca="1">_xll.DBRW($B$3,$R$37,$R$38,$R$40,$R$41,$R$42,$Q250,U$2,U$4,U$3)</f>
        <v>0</v>
      </c>
      <c r="V250" s="84">
        <f ca="1">_xll.DBRW($B$3,$R$37,$R$38,$R$40,$R$41,$R$42,$Q250,V$2,V$4,V$3)</f>
        <v>0</v>
      </c>
      <c r="W250" s="85">
        <f ca="1">U250-V250</f>
        <v>0</v>
      </c>
      <c r="X250" s="106">
        <f ca="1">IF(V250&lt;&gt;0,W250/V250,0)</f>
        <v>0</v>
      </c>
      <c r="Y250" s="15">
        <f ca="1">_xll.DBRW($B$3,$R$37,$R$38,$R$40,$R$41,$R$42,$Q250,Y$2,Y$4,Y$3)</f>
        <v>0</v>
      </c>
      <c r="Z250" s="15">
        <f ca="1">_xll.DBRW($B$3,$R$37,$R$38,$R$40,$R$41,$R$42,$Q250,Z$2,Z$4,Z$3)</f>
        <v>0</v>
      </c>
      <c r="AA250" s="15">
        <f ca="1">_xll.DBRW($B$3,$R$37,$R$38,$R$40,$R$41,$R$42,$Q250,AA$2,AA$4,AA$3)</f>
        <v>0</v>
      </c>
      <c r="AB250" s="15">
        <f ca="1">_xll.DBRW($B$3,$R$37,$R$38,$R$40,$R$41,$R$42,$Q250,AB$2,AB$4,AB$3)</f>
        <v>0</v>
      </c>
      <c r="AC250" s="15">
        <f ca="1">_xll.DBRW($B$3,$R$37,$R$38,$R$40,$R$41,$R$42,$Q250,AC$2,AC$4,AC$3)</f>
        <v>0</v>
      </c>
      <c r="AD250" s="15">
        <f ca="1">_xll.DBRW($B$3,$R$37,$R$38,$R$40,$R$41,$R$42,$Q250,AD$2,AD$4,AD$3)</f>
        <v>0</v>
      </c>
      <c r="AE250" s="15">
        <f ca="1">_xll.DBRW($B$3,$R$37,$R$38,$R$40,$R$41,$R$42,$Q250,AE$2,AE$4,AE$3)</f>
        <v>0</v>
      </c>
      <c r="AF250" s="15">
        <f ca="1">_xll.DBRW($B$3,$R$37,$R$38,$R$40,$R$41,$R$42,$Q250,AF$2,AF$4,AF$3)</f>
        <v>0</v>
      </c>
      <c r="AG250" s="15">
        <f ca="1">_xll.DBRW($B$3,$R$37,$R$38,$R$40,$R$41,$R$42,$Q250,AG$2,AG$4,AG$3)</f>
        <v>0</v>
      </c>
      <c r="AH250" s="15">
        <f ca="1">_xll.DBRW($B$3,$R$37,$R$38,$R$40,$R$41,$R$42,$Q250,AH$2,AH$4,AH$3)</f>
        <v>0</v>
      </c>
      <c r="AI250" s="15">
        <f ca="1">Y250-AD250</f>
        <v>0</v>
      </c>
      <c r="AJ250" s="15">
        <f ca="1">Z250-AE250</f>
        <v>0</v>
      </c>
      <c r="AK250" s="15">
        <f ca="1">AA250-AF250</f>
        <v>0</v>
      </c>
      <c r="AL250" s="15">
        <f ca="1">AB250-AG250</f>
        <v>0</v>
      </c>
      <c r="AM250" s="15">
        <f ca="1">AC250-AH250</f>
        <v>0</v>
      </c>
      <c r="AN250" s="20"/>
      <c r="AO250" s="16">
        <f ca="1">_xll.DBRW($B$3,$R$37,$R$38,$R$40,$R$41,$R$42,$Q250,AO$2,AO$4,AO$3)</f>
        <v>0</v>
      </c>
      <c r="AP250" s="16">
        <f ca="1">_xll.DBRW($B$3,$R$37,$R$38,$R$40,$R$41,$R$42,$Q250,AP$2,AP$4,AP$3)</f>
        <v>0</v>
      </c>
      <c r="AQ250" s="17">
        <f ca="1">-(AO250-AP250)*100</f>
        <v>0</v>
      </c>
      <c r="AR250" s="14">
        <f ca="1">$Y250-$AD250-BL250</f>
        <v>0</v>
      </c>
      <c r="AS250" s="18">
        <f ca="1">_xll.DBRW($B$3,$R$37,$R$38,$R$40,$R$41,$R$42,$Q250,AS$2,AS$4,AS$3)</f>
        <v>0</v>
      </c>
      <c r="AT250" s="19">
        <f ca="1">_xll.DBRW($B$3,$R$37,$R$38,$R$40,$R$41,$R$42,$Q250,AT$2,AT$4,AT$3)</f>
        <v>0</v>
      </c>
      <c r="AU250" s="18">
        <f ca="1">_xll.DBRW($B$3,$R$37,$R$38,$R$40,$R$41,$R$42,$Q250,AU$2,AU$4,AU$3)</f>
        <v>0</v>
      </c>
      <c r="AV250" s="15">
        <f ca="1">_xll.DBRW($B$3,$R$37,$R$38,$R$40,$R$41,$R$42,$Q250,AV$2,AV$4,AV$3)</f>
        <v>0</v>
      </c>
      <c r="AW250" s="15">
        <f ca="1">_xll.DBRW($B$3,$R$37,$R$38,$R$40,$R$41,$R$42,$Q250,AW$2,AW$4,AW$3)</f>
        <v>0</v>
      </c>
      <c r="AX250" s="18">
        <f ca="1">_xll.DBRW($B$3,$R$37,$R$38,$R$40,$R$41,$R$42,$Q250,AX$2,AX$4,AX$3)</f>
        <v>0</v>
      </c>
      <c r="AY250" s="19">
        <f ca="1">_xll.DBRW($B$3,$R$37,$R$38,$R$40,$R$41,$R$42,$Q250,AY$2,AY$4,AY$3)</f>
        <v>0</v>
      </c>
      <c r="AZ250" s="18">
        <f ca="1">_xll.DBRW($B$3,$R$37,$R$38,$R$40,$R$41,$R$42,$Q250,AZ$2,AZ$4,AZ$3)</f>
        <v>0</v>
      </c>
      <c r="BA250" s="15">
        <f ca="1">_xll.DBRW($B$3,$R$37,$R$38,$R$40,$R$41,$R$42,$Q250,BA$2,BA$4,BA$3)</f>
        <v>0</v>
      </c>
      <c r="BB250" s="15">
        <f ca="1">_xll.DBRW($B$3,$R$37,$R$38,$R$40,$R$41,$R$42,$Q250,BB$2,BB$4,BB$3)</f>
        <v>0</v>
      </c>
      <c r="BC250" s="18">
        <f ca="1">AS250-AX250</f>
        <v>0</v>
      </c>
      <c r="BD250" s="18">
        <f ca="1">AT250-AY250</f>
        <v>0</v>
      </c>
      <c r="BE250" s="18">
        <f ca="1">AU250-AZ250</f>
        <v>0</v>
      </c>
      <c r="BF250" s="15">
        <f ca="1">IF(AND(AV250&lt;&gt;0,BA250&lt;&gt;0),-1*BC250*AV250,0)</f>
        <v>0</v>
      </c>
      <c r="BG250" s="15">
        <f ca="1">IF(AND(AV250&lt;&gt;0,BA250&lt;&gt;0,AW250&lt;&gt;0,BB250&lt;&gt;0),BD250/AY250*$Y250,)</f>
        <v>0</v>
      </c>
      <c r="BH250" s="15">
        <f ca="1">IF(AND(AW250&lt;&gt;0,BB250&lt;&gt;0),BE250*AO250*AW250,)</f>
        <v>0</v>
      </c>
      <c r="BI250" s="15">
        <f ca="1">IF(AND(AV250&lt;&gt;0,BA250&lt;&gt;0,AW250&lt;&gt;0,BB250&lt;&gt;0),$AI250-BF250-BG250-BH250-BL250,)</f>
        <v>0</v>
      </c>
      <c r="BJ250" s="15">
        <f ca="1">IF(OR(AV250=0,BA250=0,AW250=0,BB250=0),$AI250-BF250-BG250-BH250-BL250,)</f>
        <v>0</v>
      </c>
      <c r="BK250" s="15">
        <f ca="1">SUM(BF250:BJ250)</f>
        <v>0</v>
      </c>
      <c r="BL250" s="15">
        <f ca="1">IF($V250&lt;&gt;0,IF($V250&gt;0,$W250/$V250,-$W250/$V250))*$AD250</f>
        <v>0</v>
      </c>
      <c r="BM250" s="15">
        <f ca="1">SUM(BK250:BL250)</f>
        <v>0</v>
      </c>
      <c r="BN250" s="16">
        <f ca="1">_xll.DBRW($B$3,$R$37,$R$38,$R$40,$R$41,$R$42,$Q250,BN$2,BN$4,BN$3)</f>
        <v>0</v>
      </c>
      <c r="BO250" s="16">
        <f ca="1">_xll.DBRW($B$3,$R$37,$R$38,$R$40,$R$41,$R$42,$Q250,BO$2,BO$4,BO$3)</f>
        <v>0</v>
      </c>
      <c r="BP250" s="17">
        <f ca="1">-(BN250-BO250)*100</f>
        <v>0</v>
      </c>
      <c r="BQ250" s="14">
        <f ca="1">$Z250-$AE250-CK250</f>
        <v>0</v>
      </c>
      <c r="BR250" s="15">
        <f ca="1">_xll.DBRW($B$3,$R$37,$R$38,$R$40,$R$41,$R$42,$Q250,BR$2,BR$4,BR$3)</f>
        <v>0</v>
      </c>
      <c r="BS250" s="15">
        <f ca="1">_xll.DBRW($B$3,$R$37,$R$38,$R$40,$R$41,$R$42,$Q250,BS$2,BS$4,BS$3)</f>
        <v>0</v>
      </c>
      <c r="BT250" s="15">
        <f ca="1">_xll.DBRW($B$3,$R$37,$R$38,$R$40,$R$41,$R$42,$Q250,BT$2,BT$4,BT$3)</f>
        <v>0</v>
      </c>
      <c r="BU250" s="15">
        <f ca="1">_xll.DBRW($B$3,$R$37,$R$38,$R$40,$R$41,$R$42,$Q250,BU$2,BU$4,BU$3)</f>
        <v>0</v>
      </c>
      <c r="BV250" s="15">
        <f ca="1">_xll.DBRW($B$3,$R$37,$R$38,$R$40,$R$41,$R$42,$Q250,BV$2,BV$4,BV$3)</f>
        <v>0</v>
      </c>
      <c r="BW250" s="15">
        <f ca="1">_xll.DBRW($B$3,$R$37,$R$38,$R$40,$R$41,$R$42,$Q250,BW$2,BW$4,BW$3)</f>
        <v>0</v>
      </c>
      <c r="BX250" s="15">
        <f ca="1">_xll.DBRW($B$3,$R$37,$R$38,$R$40,$R$41,$R$42,$Q250,BX$2,BX$4,BX$3)</f>
        <v>0</v>
      </c>
      <c r="BY250" s="15">
        <f ca="1">_xll.DBRW($B$3,$R$37,$R$38,$R$40,$R$41,$R$42,$Q250,BY$2,BY$4,BY$3)</f>
        <v>0</v>
      </c>
      <c r="BZ250" s="15">
        <f ca="1">_xll.DBRW($B$3,$R$37,$R$38,$R$40,$R$41,$R$42,$Q250,BZ$2,BZ$4,BZ$3)</f>
        <v>0</v>
      </c>
      <c r="CA250" s="15">
        <f ca="1">_xll.DBRW($B$3,$R$37,$R$38,$R$40,$R$41,$R$42,$Q250,CA$2,CA$4,CA$3)</f>
        <v>0</v>
      </c>
      <c r="CB250" s="15">
        <f ca="1">BR250-BW250</f>
        <v>0</v>
      </c>
      <c r="CC250" s="15">
        <f ca="1">BS250-BX250</f>
        <v>0</v>
      </c>
      <c r="CD250" s="15">
        <f ca="1">BT250-BY250</f>
        <v>0</v>
      </c>
      <c r="CE250" s="15">
        <f ca="1">IF(AND(BU250&lt;&gt;0,BZ250&lt;&gt;0),-1*CB250*BU250,0)</f>
        <v>0</v>
      </c>
      <c r="CF250" s="15">
        <f ca="1">IF(AND(BU250&lt;&gt;0,BZ250&lt;&gt;0,BV250&lt;&gt;0,CA250&lt;&gt;0),CC250/BX250*$Z250,)</f>
        <v>0</v>
      </c>
      <c r="CG250" s="15">
        <f ca="1">IF(AND(BV250&lt;&gt;0,CA250&lt;&gt;0),CD250*BN250*BV250,)</f>
        <v>0</v>
      </c>
      <c r="CH250" s="15">
        <f ca="1">IF(AND(BU250&lt;&gt;0,BZ250&lt;&gt;0,BV250&lt;&gt;0,CA250&lt;&gt;0),$AJ250-CE250-CF250-CG250-CK250,)</f>
        <v>0</v>
      </c>
      <c r="CI250" s="15">
        <f ca="1">IF(OR(BU250=0,BZ250=0,BV250=0,CA250=0),$AJ250-CE250-CF250-CG250-CK250,)</f>
        <v>0</v>
      </c>
      <c r="CJ250" s="15">
        <f ca="1">SUM(CE250:CI250)</f>
        <v>0</v>
      </c>
      <c r="CK250" s="15">
        <f ca="1">IF($V250&lt;&gt;0,IF($V250&gt;0,$W250/$V250,-$W250/$V250))*$AE250</f>
        <v>0</v>
      </c>
      <c r="CL250" s="15">
        <f ca="1">SUM(CJ250:CK250)</f>
        <v>0</v>
      </c>
      <c r="CM250" s="16">
        <f ca="1">_xll.DBRW($B$3,$R$37,$R$38,$R$40,$R$41,$R$42,$Q250,CM$2,CM$4,CM$3)</f>
        <v>0</v>
      </c>
      <c r="CN250" s="16">
        <f ca="1">_xll.DBRW($B$3,$R$37,$R$38,$R$40,$R$41,$R$42,$Q250,CN$2,CN$4,CN$3)</f>
        <v>0</v>
      </c>
      <c r="CO250" s="17">
        <f ca="1">-(CM250-CN250)*100</f>
        <v>0</v>
      </c>
      <c r="CP250" s="14">
        <f ca="1">$AA250-$AF250-DJ250</f>
        <v>0</v>
      </c>
      <c r="CQ250" s="15">
        <f ca="1">_xll.DBRW($B$3,$R$37,$R$38,$R$40,$R$41,$R$42,$Q250,CQ$2,CQ$4,CQ$3)</f>
        <v>0</v>
      </c>
      <c r="CR250" s="15">
        <f ca="1">_xll.DBRW($B$3,$R$37,$R$38,$R$40,$R$41,$R$42,$Q250,CR$2,CR$4,CR$3)</f>
        <v>0</v>
      </c>
      <c r="CS250" s="15">
        <f ca="1">_xll.DBRW($B$3,$R$37,$R$38,$R$40,$R$41,$R$42,$Q250,CS$2,CS$4,CS$3)</f>
        <v>0</v>
      </c>
      <c r="CT250" s="15">
        <f ca="1">_xll.DBRW($B$3,$R$37,$R$38,$R$40,$R$41,$R$42,$Q250,CT$2,CT$4,CT$3)</f>
        <v>0</v>
      </c>
      <c r="CU250" s="15">
        <f ca="1">_xll.DBRW($B$3,$R$37,$R$38,$R$40,$R$41,$R$42,$Q250,CU$2,CU$4,CU$3)</f>
        <v>0</v>
      </c>
      <c r="CV250" s="15">
        <f ca="1">_xll.DBRW($B$3,$R$37,$R$38,$R$40,$R$41,$R$42,$Q250,CV$2,CV$4,CV$3)</f>
        <v>0</v>
      </c>
      <c r="CW250" s="15">
        <f ca="1">_xll.DBRW($B$3,$R$37,$R$38,$R$40,$R$41,$R$42,$Q250,CW$2,CW$4,CW$3)</f>
        <v>0</v>
      </c>
      <c r="CX250" s="15">
        <f ca="1">_xll.DBRW($B$3,$R$37,$R$38,$R$40,$R$41,$R$42,$Q250,CX$2,CX$4,CX$3)</f>
        <v>0</v>
      </c>
      <c r="CY250" s="15">
        <f ca="1">_xll.DBRW($B$3,$R$37,$R$38,$R$40,$R$41,$R$42,$Q250,CY$2,CY$4,CY$3)</f>
        <v>0</v>
      </c>
      <c r="CZ250" s="15">
        <f ca="1">_xll.DBRW($B$3,$R$37,$R$38,$R$40,$R$41,$R$42,$Q250,CZ$2,CZ$4,CZ$3)</f>
        <v>0</v>
      </c>
      <c r="DA250" s="15">
        <f ca="1">CQ250-CV250</f>
        <v>0</v>
      </c>
      <c r="DB250" s="15">
        <f ca="1">CR250-CW250</f>
        <v>0</v>
      </c>
      <c r="DC250" s="15">
        <f ca="1">CS250-CX250</f>
        <v>0</v>
      </c>
      <c r="DD250" s="15">
        <f ca="1">IF(AND(CT250&lt;&gt;0,CY250&lt;&gt;0),-1*DA250*CT250,0)</f>
        <v>0</v>
      </c>
      <c r="DE250" s="15">
        <f ca="1">IF(AND(CT250&lt;&gt;0,CY250&lt;&gt;0,CU250&lt;&gt;0,CZ250&lt;&gt;0),DB250/CW250*$AA250,)</f>
        <v>0</v>
      </c>
      <c r="DF250" s="15">
        <f ca="1">IF(AND(CU250&lt;&gt;0,CZ250&lt;&gt;0),DC250*CM250*CU250,)</f>
        <v>0</v>
      </c>
      <c r="DG250" s="15">
        <f ca="1">IF(AND(CT250&lt;&gt;0,CY250&lt;&gt;0,CU250&lt;&gt;0,CZ250&lt;&gt;0),$AK250-DD250-DE250-DF250-DJ250,)</f>
        <v>0</v>
      </c>
      <c r="DH250" s="15">
        <f ca="1">IF(OR(CT250=0,CY250=0,CU250=0,CZ250=0),$AK250-DD250-DE250-DF250-DJ250,)</f>
        <v>0</v>
      </c>
      <c r="DI250" s="15">
        <f ca="1">SUM(DD250:DH250)</f>
        <v>0</v>
      </c>
      <c r="DJ250" s="15">
        <f ca="1">IF($V250&lt;&gt;0,IF($V250&gt;0,$W250/$V250,-$W250/$V250))*$AF250</f>
        <v>0</v>
      </c>
      <c r="DK250" s="15">
        <f ca="1">SUM(DI250:DJ250)</f>
        <v>0</v>
      </c>
      <c r="DL250" s="16">
        <f ca="1">_xll.DBRW($B$3,$R$37,$R$38,$R$40,$R$41,$R$42,$Q250,DL$2,DL$4,DL$3)</f>
        <v>0</v>
      </c>
      <c r="DM250" s="16">
        <f ca="1">_xll.DBRW($B$3,$R$37,$R$38,$R$40,$R$41,$R$42,$Q250,DM$2,DM$4,DM$3)</f>
        <v>0</v>
      </c>
      <c r="DN250" s="17">
        <f ca="1">-(DL250-DM250)*100</f>
        <v>0</v>
      </c>
      <c r="DO250" s="14">
        <f ca="1">$AB250-$AG250-EI250</f>
        <v>0</v>
      </c>
      <c r="DP250" s="15">
        <f ca="1">_xll.DBRW($B$3,$R$37,$R$38,$R$40,$R$41,$R$42,$Q250,DP$2,DP$4,DP$3)</f>
        <v>0</v>
      </c>
      <c r="DQ250" s="15">
        <f ca="1">_xll.DBRW($B$3,$R$37,$R$38,$R$40,$R$41,$R$42,$Q250,DQ$2,DQ$4,DQ$3)</f>
        <v>0</v>
      </c>
      <c r="DR250" s="15">
        <f ca="1">_xll.DBRW($B$3,$R$37,$R$38,$R$40,$R$41,$R$42,$Q250,DR$2,DR$4,DR$3)</f>
        <v>0</v>
      </c>
      <c r="DS250" s="15" t="str">
        <f ca="1">_xll.DBRW($B$3,$R$37,$R$38,$R$40,$R$41,$R$42,$Q250,DS$2,DS$4,DS$3)</f>
        <v/>
      </c>
      <c r="DT250" s="15">
        <f ca="1">_xll.DBRW($B$3,$R$37,$R$38,$R$40,$R$41,$R$42,$Q250,DT$2,DT$4,DT$3)</f>
        <v>0</v>
      </c>
      <c r="DU250" s="15">
        <f ca="1">_xll.DBRW($B$3,$R$37,$R$38,$R$40,$R$41,$R$42,$Q250,DU$2,DU$4,DU$3)</f>
        <v>0</v>
      </c>
      <c r="DV250" s="15">
        <f ca="1">_xll.DBRW($B$3,$R$37,$R$38,$R$40,$R$41,$R$42,$Q250,DV$2,DV$4,DV$3)</f>
        <v>0</v>
      </c>
      <c r="DW250" s="15">
        <f ca="1">_xll.DBRW($B$3,$R$37,$R$38,$R$40,$R$41,$R$42,$Q250,DW$2,DW$4,DW$3)</f>
        <v>0</v>
      </c>
      <c r="DX250" s="15" t="str">
        <f ca="1">_xll.DBRW($B$3,$R$37,$R$38,$R$40,$R$41,$R$42,$Q250,DX$2,DX$4,DX$3)</f>
        <v/>
      </c>
      <c r="DY250" s="15">
        <f ca="1">_xll.DBRW($B$3,$R$37,$R$38,$R$40,$R$41,$R$42,$Q250,DY$2,DY$4,DY$3)</f>
        <v>0</v>
      </c>
      <c r="DZ250" s="15">
        <f ca="1">DP250-DU250</f>
        <v>0</v>
      </c>
      <c r="EA250" s="15">
        <f ca="1">DQ250-DV250</f>
        <v>0</v>
      </c>
      <c r="EB250" s="15">
        <f ca="1">DR250-DW250</f>
        <v>0</v>
      </c>
      <c r="EC250" s="15" t="e">
        <f ca="1">IF(AND(DS250&lt;&gt;0,DX250&lt;&gt;0),-1*DZ250*DS250,0)</f>
        <v>#VALUE!</v>
      </c>
      <c r="ED250" s="15">
        <f ca="1">IF(AND(DS250&lt;&gt;0,DX250&lt;&gt;0,DT250&lt;&gt;0,DY250&lt;&gt;0),EA250/DV250*$AB250,)</f>
        <v>0</v>
      </c>
      <c r="EE250" s="15">
        <f ca="1">IF(AND(DT250&lt;&gt;0,DY250&lt;&gt;0),EB250*DL250*DT250,)</f>
        <v>0</v>
      </c>
      <c r="EF250" s="15">
        <f ca="1">IF(AND(DS250&lt;&gt;0,DX250&lt;&gt;0,DT250&lt;&gt;0,DY250&lt;&gt;0),$AL250-EC250-ED250-EE250-EI250,)</f>
        <v>0</v>
      </c>
      <c r="EG250" s="15" t="e">
        <f ca="1">IF(OR(DS250=0,DX250=0,DT250=0,DY250=0),$AL250-EC250-ED250-EE250-EI250,)</f>
        <v>#VALUE!</v>
      </c>
      <c r="EH250" s="15" t="e">
        <f ca="1">SUM(EC250:EG250)</f>
        <v>#VALUE!</v>
      </c>
      <c r="EI250" s="15">
        <f ca="1">IF($V250&lt;&gt;0,IF($V250&gt;0,$W250/$V250,-$W250/$V250))*$AG250</f>
        <v>0</v>
      </c>
      <c r="EJ250" s="15" t="e">
        <f ca="1">SUM(EH250:EI250)</f>
        <v>#VALUE!</v>
      </c>
      <c r="EK250" s="16">
        <f ca="1">_xll.DBRW($B$3,$R$37,$R$38,$R$40,$R$41,$R$42,$Q250,EK$2,EK$4,EK$3)</f>
        <v>0</v>
      </c>
      <c r="EL250" s="16">
        <f ca="1">_xll.DBRW($B$3,$R$37,$R$38,$R$40,$R$41,$R$42,$Q250,EL$2,EL$4,EL$3)</f>
        <v>0</v>
      </c>
      <c r="EM250" s="17">
        <f ca="1">-(EK250-EL250)*100</f>
        <v>0</v>
      </c>
      <c r="EN250" s="14">
        <f ca="1">$AC250-$AH250-FH250</f>
        <v>0</v>
      </c>
      <c r="EO250" s="15">
        <f ca="1">_xll.DBRW($B$3,$R$37,$R$38,$R$40,$R$41,$R$42,$Q250,EO$2,EO$4,EO$3)</f>
        <v>0</v>
      </c>
      <c r="EP250" s="15">
        <f ca="1">_xll.DBRW($B$3,$R$37,$R$38,$R$40,$R$41,$R$42,$Q250,EP$2,EP$4,EP$3)</f>
        <v>0</v>
      </c>
      <c r="EQ250" s="15">
        <f ca="1">_xll.DBRW($B$3,$R$37,$R$38,$R$40,$R$41,$R$42,$Q250,EQ$2,EQ$4,EQ$3)</f>
        <v>0</v>
      </c>
      <c r="ER250" s="15">
        <f ca="1">_xll.DBRW($B$3,$R$37,$R$38,$R$40,$R$41,$R$42,$Q250,ER$2,ER$4,ER$3)</f>
        <v>0</v>
      </c>
      <c r="ES250" s="15">
        <f ca="1">_xll.DBRW($B$3,$R$37,$R$38,$R$40,$R$41,$R$42,$Q250,ES$2,ES$4,ES$3)</f>
        <v>0</v>
      </c>
      <c r="ET250" s="15">
        <f ca="1">_xll.DBRW($B$3,$R$37,$R$38,$R$40,$R$41,$R$42,$Q250,ET$2,ET$4,ET$3)</f>
        <v>0</v>
      </c>
      <c r="EU250" s="15">
        <f ca="1">_xll.DBRW($B$3,$R$37,$R$38,$R$40,$R$41,$R$42,$Q250,EU$2,EU$4,EU$3)</f>
        <v>0</v>
      </c>
      <c r="EV250" s="15">
        <f ca="1">_xll.DBRW($B$3,$R$37,$R$38,$R$40,$R$41,$R$42,$Q250,EV$2,EV$4,EV$3)</f>
        <v>0</v>
      </c>
      <c r="EW250" s="15">
        <f ca="1">_xll.DBRW($B$3,$R$37,$R$38,$R$40,$R$41,$R$42,$Q250,EW$2,EW$4,EW$3)</f>
        <v>0</v>
      </c>
      <c r="EX250" s="15">
        <f ca="1">_xll.DBRW($B$3,$R$37,$R$38,$R$40,$R$41,$R$42,$Q250,EX$2,EX$4,EX$3)</f>
        <v>0</v>
      </c>
      <c r="EY250" s="15">
        <f ca="1">EO250-ET250</f>
        <v>0</v>
      </c>
      <c r="EZ250" s="15">
        <f ca="1">EP250-EU250</f>
        <v>0</v>
      </c>
      <c r="FA250" s="15">
        <f ca="1">EQ250-EV250</f>
        <v>0</v>
      </c>
      <c r="FB250" s="15">
        <f ca="1">IF(AND(ER250&lt;&gt;0,EW250&lt;&gt;0),-1*EY250*ER250,0)</f>
        <v>0</v>
      </c>
      <c r="FC250" s="15">
        <f ca="1">IF(AND(ER250&lt;&gt;0,EW250&lt;&gt;0,ES250&lt;&gt;0,EX250&lt;&gt;0),EZ250/EU250*$AC250,)</f>
        <v>0</v>
      </c>
      <c r="FD250" s="15">
        <f ca="1">IF(AND(ES250&lt;&gt;0,EX250&lt;&gt;0),FA250*EK250*ES250,)</f>
        <v>0</v>
      </c>
      <c r="FE250" s="15">
        <f ca="1">IF(AND(ER250&lt;&gt;0,EW250&lt;&gt;0,ES250&lt;&gt;0,EX250&lt;&gt;0),$AM250-FB250-FC250-FD250-FH250,)</f>
        <v>0</v>
      </c>
      <c r="FF250" s="15">
        <f ca="1">IF(OR(ER250=0,EW250=0,ES250=0,EX250=0),$AM250-FB250-FC250-FD250-FH250,)</f>
        <v>0</v>
      </c>
      <c r="FG250" s="15">
        <f ca="1">SUM(FB250:FF250)</f>
        <v>0</v>
      </c>
      <c r="FH250" s="15">
        <f ca="1">IF($V250&lt;&gt;0,IF($V250&gt;0,$W250/$V250,-$W250/$V250))*$AH250</f>
        <v>0</v>
      </c>
      <c r="FI250" s="15">
        <f ca="1">SUM(FG250:FH250)</f>
        <v>0</v>
      </c>
      <c r="FJ250" s="20"/>
      <c r="FK250" s="85">
        <f ca="1">BL250+CK250+DJ250+EI250+FH250</f>
        <v>0</v>
      </c>
      <c r="FL250" s="21"/>
      <c r="FM250" s="22"/>
      <c r="FN250" s="104">
        <f ca="1">_xll.DBRW($B$3,$R$37,$R$38,$R$40,$R$41,$R$42,$Q250,FN$2,FN$4,FN$3)</f>
        <v>0</v>
      </c>
      <c r="FO250" s="105">
        <f ca="1">IF(U250&lt;&gt;0,FN250/U250,0)</f>
        <v>0</v>
      </c>
      <c r="FP250" s="104">
        <f ca="1">_xll.DBRW($B$3,$R$37,$R$38,$R$40,$R$41,$R$42,$Q250,FP$2,FP$4,FP$3)</f>
        <v>0</v>
      </c>
      <c r="FQ250" s="105">
        <f ca="1">IF(V250&lt;&gt;0,FP250/V250,0)</f>
        <v>0</v>
      </c>
      <c r="FR250" s="86">
        <f ca="1">FN250-FP250</f>
        <v>0</v>
      </c>
      <c r="FS250" s="103">
        <f ca="1">(FO250-FQ250)*100</f>
        <v>0</v>
      </c>
      <c r="FT250" s="23"/>
      <c r="FV250" s="37"/>
      <c r="FW250" s="37"/>
      <c r="FX250" s="37"/>
      <c r="FY250" s="37"/>
      <c r="FZ250" s="37"/>
      <c r="GA250" s="37"/>
      <c r="GB250" s="37"/>
      <c r="GC250" s="37"/>
      <c r="GD250" s="37"/>
      <c r="GE250" s="37"/>
      <c r="GF250" s="37"/>
      <c r="GG250" s="37"/>
      <c r="GH250" s="37"/>
    </row>
    <row r="251" spans="1:190" ht="15" hidden="1" customHeight="1" x14ac:dyDescent="0.25">
      <c r="A251">
        <f ca="1">IF(ROW()=ROW($A$60),0,1)</f>
        <v>1</v>
      </c>
      <c r="D251" s="30"/>
      <c r="E251" s="30"/>
      <c r="F251" s="30" t="str">
        <f ca="1">IF(A251&lt;&gt;0,IF((AO251+BN251+CM251+DL251+EK251)&lt;&gt;0,ROUND((1-(AO251+BN251+CM251+DL251+EK251))-FO251,5),"VERIF. ELIGIBILITE PMM"),"CHECK "&amp;D236)</f>
        <v>VERIF. ELIGIBILITE PMM</v>
      </c>
      <c r="G251" s="30"/>
      <c r="H251" s="30"/>
      <c r="I251" s="30"/>
      <c r="J251" s="30" t="str">
        <f ca="1">IF(A251&lt;&gt;0,IF((AP251+BO251+CN251+DM251+EL251)&lt;&gt;0,ROUND((1-(AP251+BO251+CN251+DM251+EL251))-FQ251,5),"VERIF. ELIGIBILITE PMM"),"CHECK "&amp;D237)</f>
        <v>VERIF. ELIGIBILITE PMM</v>
      </c>
      <c r="K251" s="30">
        <f ca="1">IF(A251&lt;&gt;0,ROUND(W251+AR251+BQ251+CP251+DO251+EN251+FK251-FR251,5),"CHECK ")</f>
        <v>0</v>
      </c>
      <c r="L251" s="4"/>
      <c r="M251" s="9"/>
      <c r="N251" s="10"/>
      <c r="O251" s="9"/>
      <c r="P251" s="11"/>
      <c r="Q251" s="130" t="s">
        <v>415</v>
      </c>
      <c r="R251" s="130"/>
      <c r="S251" s="12"/>
      <c r="T251" s="13"/>
      <c r="U251" s="84">
        <f ca="1">_xll.DBRW($B$3,$R$37,$R$38,$R$40,$R$41,$R$42,$Q251,U$2,U$4,U$3)</f>
        <v>0</v>
      </c>
      <c r="V251" s="84">
        <f ca="1">_xll.DBRW($B$3,$R$37,$R$38,$R$40,$R$41,$R$42,$Q251,V$2,V$4,V$3)</f>
        <v>0</v>
      </c>
      <c r="W251" s="85">
        <f ca="1">U251-V251</f>
        <v>0</v>
      </c>
      <c r="X251" s="106">
        <f ca="1">IF(V251&lt;&gt;0,W251/V251,0)</f>
        <v>0</v>
      </c>
      <c r="Y251" s="15">
        <f ca="1">_xll.DBRW($B$3,$R$37,$R$38,$R$40,$R$41,$R$42,$Q251,Y$2,Y$4,Y$3)</f>
        <v>0</v>
      </c>
      <c r="Z251" s="15">
        <f ca="1">_xll.DBRW($B$3,$R$37,$R$38,$R$40,$R$41,$R$42,$Q251,Z$2,Z$4,Z$3)</f>
        <v>0</v>
      </c>
      <c r="AA251" s="15">
        <f ca="1">_xll.DBRW($B$3,$R$37,$R$38,$R$40,$R$41,$R$42,$Q251,AA$2,AA$4,AA$3)</f>
        <v>0</v>
      </c>
      <c r="AB251" s="15">
        <f ca="1">_xll.DBRW($B$3,$R$37,$R$38,$R$40,$R$41,$R$42,$Q251,AB$2,AB$4,AB$3)</f>
        <v>0</v>
      </c>
      <c r="AC251" s="15">
        <f ca="1">_xll.DBRW($B$3,$R$37,$R$38,$R$40,$R$41,$R$42,$Q251,AC$2,AC$4,AC$3)</f>
        <v>0</v>
      </c>
      <c r="AD251" s="15">
        <f ca="1">_xll.DBRW($B$3,$R$37,$R$38,$R$40,$R$41,$R$42,$Q251,AD$2,AD$4,AD$3)</f>
        <v>0</v>
      </c>
      <c r="AE251" s="15">
        <f ca="1">_xll.DBRW($B$3,$R$37,$R$38,$R$40,$R$41,$R$42,$Q251,AE$2,AE$4,AE$3)</f>
        <v>0</v>
      </c>
      <c r="AF251" s="15">
        <f ca="1">_xll.DBRW($B$3,$R$37,$R$38,$R$40,$R$41,$R$42,$Q251,AF$2,AF$4,AF$3)</f>
        <v>0</v>
      </c>
      <c r="AG251" s="15">
        <f ca="1">_xll.DBRW($B$3,$R$37,$R$38,$R$40,$R$41,$R$42,$Q251,AG$2,AG$4,AG$3)</f>
        <v>0</v>
      </c>
      <c r="AH251" s="15">
        <f ca="1">_xll.DBRW($B$3,$R$37,$R$38,$R$40,$R$41,$R$42,$Q251,AH$2,AH$4,AH$3)</f>
        <v>0</v>
      </c>
      <c r="AI251" s="15">
        <f ca="1">Y251-AD251</f>
        <v>0</v>
      </c>
      <c r="AJ251" s="15">
        <f ca="1">Z251-AE251</f>
        <v>0</v>
      </c>
      <c r="AK251" s="15">
        <f ca="1">AA251-AF251</f>
        <v>0</v>
      </c>
      <c r="AL251" s="15">
        <f ca="1">AB251-AG251</f>
        <v>0</v>
      </c>
      <c r="AM251" s="15">
        <f ca="1">AC251-AH251</f>
        <v>0</v>
      </c>
      <c r="AN251" s="20"/>
      <c r="AO251" s="16">
        <f ca="1">_xll.DBRW($B$3,$R$37,$R$38,$R$40,$R$41,$R$42,$Q251,AO$2,AO$4,AO$3)</f>
        <v>0</v>
      </c>
      <c r="AP251" s="16">
        <f ca="1">_xll.DBRW($B$3,$R$37,$R$38,$R$40,$R$41,$R$42,$Q251,AP$2,AP$4,AP$3)</f>
        <v>0</v>
      </c>
      <c r="AQ251" s="17">
        <f ca="1">-(AO251-AP251)*100</f>
        <v>0</v>
      </c>
      <c r="AR251" s="14">
        <f ca="1">$Y251-$AD251-BL251</f>
        <v>0</v>
      </c>
      <c r="AS251" s="18">
        <f ca="1">_xll.DBRW($B$3,$R$37,$R$38,$R$40,$R$41,$R$42,$Q251,AS$2,AS$4,AS$3)</f>
        <v>0</v>
      </c>
      <c r="AT251" s="19">
        <f ca="1">_xll.DBRW($B$3,$R$37,$R$38,$R$40,$R$41,$R$42,$Q251,AT$2,AT$4,AT$3)</f>
        <v>0</v>
      </c>
      <c r="AU251" s="18">
        <f ca="1">_xll.DBRW($B$3,$R$37,$R$38,$R$40,$R$41,$R$42,$Q251,AU$2,AU$4,AU$3)</f>
        <v>0</v>
      </c>
      <c r="AV251" s="15">
        <f ca="1">_xll.DBRW($B$3,$R$37,$R$38,$R$40,$R$41,$R$42,$Q251,AV$2,AV$4,AV$3)</f>
        <v>0</v>
      </c>
      <c r="AW251" s="15">
        <f ca="1">_xll.DBRW($B$3,$R$37,$R$38,$R$40,$R$41,$R$42,$Q251,AW$2,AW$4,AW$3)</f>
        <v>0</v>
      </c>
      <c r="AX251" s="18">
        <f ca="1">_xll.DBRW($B$3,$R$37,$R$38,$R$40,$R$41,$R$42,$Q251,AX$2,AX$4,AX$3)</f>
        <v>0</v>
      </c>
      <c r="AY251" s="19">
        <f ca="1">_xll.DBRW($B$3,$R$37,$R$38,$R$40,$R$41,$R$42,$Q251,AY$2,AY$4,AY$3)</f>
        <v>0</v>
      </c>
      <c r="AZ251" s="18">
        <f ca="1">_xll.DBRW($B$3,$R$37,$R$38,$R$40,$R$41,$R$42,$Q251,AZ$2,AZ$4,AZ$3)</f>
        <v>0</v>
      </c>
      <c r="BA251" s="15">
        <f ca="1">_xll.DBRW($B$3,$R$37,$R$38,$R$40,$R$41,$R$42,$Q251,BA$2,BA$4,BA$3)</f>
        <v>0</v>
      </c>
      <c r="BB251" s="15">
        <f ca="1">_xll.DBRW($B$3,$R$37,$R$38,$R$40,$R$41,$R$42,$Q251,BB$2,BB$4,BB$3)</f>
        <v>0</v>
      </c>
      <c r="BC251" s="18">
        <f ca="1">AS251-AX251</f>
        <v>0</v>
      </c>
      <c r="BD251" s="18">
        <f ca="1">AT251-AY251</f>
        <v>0</v>
      </c>
      <c r="BE251" s="18">
        <f ca="1">AU251-AZ251</f>
        <v>0</v>
      </c>
      <c r="BF251" s="15">
        <f ca="1">IF(AND(AV251&lt;&gt;0,BA251&lt;&gt;0),-1*BC251*AV251,0)</f>
        <v>0</v>
      </c>
      <c r="BG251" s="15">
        <f ca="1">IF(AND(AV251&lt;&gt;0,BA251&lt;&gt;0,AW251&lt;&gt;0,BB251&lt;&gt;0),BD251/AY251*$Y251,)</f>
        <v>0</v>
      </c>
      <c r="BH251" s="15">
        <f ca="1">IF(AND(AW251&lt;&gt;0,BB251&lt;&gt;0),BE251*AO251*AW251,)</f>
        <v>0</v>
      </c>
      <c r="BI251" s="15">
        <f ca="1">IF(AND(AV251&lt;&gt;0,BA251&lt;&gt;0,AW251&lt;&gt;0,BB251&lt;&gt;0),$AI251-BF251-BG251-BH251-BL251,)</f>
        <v>0</v>
      </c>
      <c r="BJ251" s="15">
        <f ca="1">IF(OR(AV251=0,BA251=0,AW251=0,BB251=0),$AI251-BF251-BG251-BH251-BL251,)</f>
        <v>0</v>
      </c>
      <c r="BK251" s="15">
        <f ca="1">SUM(BF251:BJ251)</f>
        <v>0</v>
      </c>
      <c r="BL251" s="15">
        <f ca="1">IF($V251&lt;&gt;0,IF($V251&gt;0,$W251/$V251,-$W251/$V251))*$AD251</f>
        <v>0</v>
      </c>
      <c r="BM251" s="15">
        <f ca="1">SUM(BK251:BL251)</f>
        <v>0</v>
      </c>
      <c r="BN251" s="16">
        <f ca="1">_xll.DBRW($B$3,$R$37,$R$38,$R$40,$R$41,$R$42,$Q251,BN$2,BN$4,BN$3)</f>
        <v>0</v>
      </c>
      <c r="BO251" s="16">
        <f ca="1">_xll.DBRW($B$3,$R$37,$R$38,$R$40,$R$41,$R$42,$Q251,BO$2,BO$4,BO$3)</f>
        <v>0</v>
      </c>
      <c r="BP251" s="17">
        <f ca="1">-(BN251-BO251)*100</f>
        <v>0</v>
      </c>
      <c r="BQ251" s="14">
        <f ca="1">$Z251-$AE251-CK251</f>
        <v>0</v>
      </c>
      <c r="BR251" s="15">
        <f ca="1">_xll.DBRW($B$3,$R$37,$R$38,$R$40,$R$41,$R$42,$Q251,BR$2,BR$4,BR$3)</f>
        <v>0</v>
      </c>
      <c r="BS251" s="15">
        <f ca="1">_xll.DBRW($B$3,$R$37,$R$38,$R$40,$R$41,$R$42,$Q251,BS$2,BS$4,BS$3)</f>
        <v>0</v>
      </c>
      <c r="BT251" s="15">
        <f ca="1">_xll.DBRW($B$3,$R$37,$R$38,$R$40,$R$41,$R$42,$Q251,BT$2,BT$4,BT$3)</f>
        <v>0</v>
      </c>
      <c r="BU251" s="15">
        <f ca="1">_xll.DBRW($B$3,$R$37,$R$38,$R$40,$R$41,$R$42,$Q251,BU$2,BU$4,BU$3)</f>
        <v>0</v>
      </c>
      <c r="BV251" s="15">
        <f ca="1">_xll.DBRW($B$3,$R$37,$R$38,$R$40,$R$41,$R$42,$Q251,BV$2,BV$4,BV$3)</f>
        <v>0</v>
      </c>
      <c r="BW251" s="15">
        <f ca="1">_xll.DBRW($B$3,$R$37,$R$38,$R$40,$R$41,$R$42,$Q251,BW$2,BW$4,BW$3)</f>
        <v>0</v>
      </c>
      <c r="BX251" s="15">
        <f ca="1">_xll.DBRW($B$3,$R$37,$R$38,$R$40,$R$41,$R$42,$Q251,BX$2,BX$4,BX$3)</f>
        <v>0</v>
      </c>
      <c r="BY251" s="15">
        <f ca="1">_xll.DBRW($B$3,$R$37,$R$38,$R$40,$R$41,$R$42,$Q251,BY$2,BY$4,BY$3)</f>
        <v>0</v>
      </c>
      <c r="BZ251" s="15">
        <f ca="1">_xll.DBRW($B$3,$R$37,$R$38,$R$40,$R$41,$R$42,$Q251,BZ$2,BZ$4,BZ$3)</f>
        <v>0</v>
      </c>
      <c r="CA251" s="15">
        <f ca="1">_xll.DBRW($B$3,$R$37,$R$38,$R$40,$R$41,$R$42,$Q251,CA$2,CA$4,CA$3)</f>
        <v>0</v>
      </c>
      <c r="CB251" s="15">
        <f ca="1">BR251-BW251</f>
        <v>0</v>
      </c>
      <c r="CC251" s="15">
        <f ca="1">BS251-BX251</f>
        <v>0</v>
      </c>
      <c r="CD251" s="15">
        <f ca="1">BT251-BY251</f>
        <v>0</v>
      </c>
      <c r="CE251" s="15">
        <f ca="1">IF(AND(BU251&lt;&gt;0,BZ251&lt;&gt;0),-1*CB251*BU251,0)</f>
        <v>0</v>
      </c>
      <c r="CF251" s="15">
        <f ca="1">IF(AND(BU251&lt;&gt;0,BZ251&lt;&gt;0,BV251&lt;&gt;0,CA251&lt;&gt;0),CC251/BX251*$Z251,)</f>
        <v>0</v>
      </c>
      <c r="CG251" s="15">
        <f ca="1">IF(AND(BV251&lt;&gt;0,CA251&lt;&gt;0),CD251*BN251*BV251,)</f>
        <v>0</v>
      </c>
      <c r="CH251" s="15">
        <f ca="1">IF(AND(BU251&lt;&gt;0,BZ251&lt;&gt;0,BV251&lt;&gt;0,CA251&lt;&gt;0),$AJ251-CE251-CF251-CG251-CK251,)</f>
        <v>0</v>
      </c>
      <c r="CI251" s="15">
        <f ca="1">IF(OR(BU251=0,BZ251=0,BV251=0,CA251=0),$AJ251-CE251-CF251-CG251-CK251,)</f>
        <v>0</v>
      </c>
      <c r="CJ251" s="15">
        <f ca="1">SUM(CE251:CI251)</f>
        <v>0</v>
      </c>
      <c r="CK251" s="15">
        <f ca="1">IF($V251&lt;&gt;0,IF($V251&gt;0,$W251/$V251,-$W251/$V251))*$AE251</f>
        <v>0</v>
      </c>
      <c r="CL251" s="15">
        <f ca="1">SUM(CJ251:CK251)</f>
        <v>0</v>
      </c>
      <c r="CM251" s="16">
        <f ca="1">_xll.DBRW($B$3,$R$37,$R$38,$R$40,$R$41,$R$42,$Q251,CM$2,CM$4,CM$3)</f>
        <v>0</v>
      </c>
      <c r="CN251" s="16">
        <f ca="1">_xll.DBRW($B$3,$R$37,$R$38,$R$40,$R$41,$R$42,$Q251,CN$2,CN$4,CN$3)</f>
        <v>0</v>
      </c>
      <c r="CO251" s="17">
        <f ca="1">-(CM251-CN251)*100</f>
        <v>0</v>
      </c>
      <c r="CP251" s="14">
        <f ca="1">$AA251-$AF251-DJ251</f>
        <v>0</v>
      </c>
      <c r="CQ251" s="15">
        <f ca="1">_xll.DBRW($B$3,$R$37,$R$38,$R$40,$R$41,$R$42,$Q251,CQ$2,CQ$4,CQ$3)</f>
        <v>0</v>
      </c>
      <c r="CR251" s="15">
        <f ca="1">_xll.DBRW($B$3,$R$37,$R$38,$R$40,$R$41,$R$42,$Q251,CR$2,CR$4,CR$3)</f>
        <v>0</v>
      </c>
      <c r="CS251" s="15">
        <f ca="1">_xll.DBRW($B$3,$R$37,$R$38,$R$40,$R$41,$R$42,$Q251,CS$2,CS$4,CS$3)</f>
        <v>0</v>
      </c>
      <c r="CT251" s="15">
        <f ca="1">_xll.DBRW($B$3,$R$37,$R$38,$R$40,$R$41,$R$42,$Q251,CT$2,CT$4,CT$3)</f>
        <v>0</v>
      </c>
      <c r="CU251" s="15">
        <f ca="1">_xll.DBRW($B$3,$R$37,$R$38,$R$40,$R$41,$R$42,$Q251,CU$2,CU$4,CU$3)</f>
        <v>0</v>
      </c>
      <c r="CV251" s="15">
        <f ca="1">_xll.DBRW($B$3,$R$37,$R$38,$R$40,$R$41,$R$42,$Q251,CV$2,CV$4,CV$3)</f>
        <v>0</v>
      </c>
      <c r="CW251" s="15">
        <f ca="1">_xll.DBRW($B$3,$R$37,$R$38,$R$40,$R$41,$R$42,$Q251,CW$2,CW$4,CW$3)</f>
        <v>0</v>
      </c>
      <c r="CX251" s="15">
        <f ca="1">_xll.DBRW($B$3,$R$37,$R$38,$R$40,$R$41,$R$42,$Q251,CX$2,CX$4,CX$3)</f>
        <v>0</v>
      </c>
      <c r="CY251" s="15">
        <f ca="1">_xll.DBRW($B$3,$R$37,$R$38,$R$40,$R$41,$R$42,$Q251,CY$2,CY$4,CY$3)</f>
        <v>0</v>
      </c>
      <c r="CZ251" s="15">
        <f ca="1">_xll.DBRW($B$3,$R$37,$R$38,$R$40,$R$41,$R$42,$Q251,CZ$2,CZ$4,CZ$3)</f>
        <v>0</v>
      </c>
      <c r="DA251" s="15">
        <f ca="1">CQ251-CV251</f>
        <v>0</v>
      </c>
      <c r="DB251" s="15">
        <f ca="1">CR251-CW251</f>
        <v>0</v>
      </c>
      <c r="DC251" s="15">
        <f ca="1">CS251-CX251</f>
        <v>0</v>
      </c>
      <c r="DD251" s="15">
        <f ca="1">IF(AND(CT251&lt;&gt;0,CY251&lt;&gt;0),-1*DA251*CT251,0)</f>
        <v>0</v>
      </c>
      <c r="DE251" s="15">
        <f ca="1">IF(AND(CT251&lt;&gt;0,CY251&lt;&gt;0,CU251&lt;&gt;0,CZ251&lt;&gt;0),DB251/CW251*$AA251,)</f>
        <v>0</v>
      </c>
      <c r="DF251" s="15">
        <f ca="1">IF(AND(CU251&lt;&gt;0,CZ251&lt;&gt;0),DC251*CM251*CU251,)</f>
        <v>0</v>
      </c>
      <c r="DG251" s="15">
        <f ca="1">IF(AND(CT251&lt;&gt;0,CY251&lt;&gt;0,CU251&lt;&gt;0,CZ251&lt;&gt;0),$AK251-DD251-DE251-DF251-DJ251,)</f>
        <v>0</v>
      </c>
      <c r="DH251" s="15">
        <f ca="1">IF(OR(CT251=0,CY251=0,CU251=0,CZ251=0),$AK251-DD251-DE251-DF251-DJ251,)</f>
        <v>0</v>
      </c>
      <c r="DI251" s="15">
        <f ca="1">SUM(DD251:DH251)</f>
        <v>0</v>
      </c>
      <c r="DJ251" s="15">
        <f ca="1">IF($V251&lt;&gt;0,IF($V251&gt;0,$W251/$V251,-$W251/$V251))*$AF251</f>
        <v>0</v>
      </c>
      <c r="DK251" s="15">
        <f ca="1">SUM(DI251:DJ251)</f>
        <v>0</v>
      </c>
      <c r="DL251" s="16">
        <f ca="1">_xll.DBRW($B$3,$R$37,$R$38,$R$40,$R$41,$R$42,$Q251,DL$2,DL$4,DL$3)</f>
        <v>0</v>
      </c>
      <c r="DM251" s="16">
        <f ca="1">_xll.DBRW($B$3,$R$37,$R$38,$R$40,$R$41,$R$42,$Q251,DM$2,DM$4,DM$3)</f>
        <v>0</v>
      </c>
      <c r="DN251" s="17">
        <f ca="1">-(DL251-DM251)*100</f>
        <v>0</v>
      </c>
      <c r="DO251" s="14">
        <f ca="1">$AB251-$AG251-EI251</f>
        <v>0</v>
      </c>
      <c r="DP251" s="15">
        <f ca="1">_xll.DBRW($B$3,$R$37,$R$38,$R$40,$R$41,$R$42,$Q251,DP$2,DP$4,DP$3)</f>
        <v>0</v>
      </c>
      <c r="DQ251" s="15">
        <f ca="1">_xll.DBRW($B$3,$R$37,$R$38,$R$40,$R$41,$R$42,$Q251,DQ$2,DQ$4,DQ$3)</f>
        <v>0</v>
      </c>
      <c r="DR251" s="15">
        <f ca="1">_xll.DBRW($B$3,$R$37,$R$38,$R$40,$R$41,$R$42,$Q251,DR$2,DR$4,DR$3)</f>
        <v>0</v>
      </c>
      <c r="DS251" s="15">
        <f ca="1">_xll.DBRW($B$3,$R$37,$R$38,$R$40,$R$41,$R$42,$Q251,DS$2,DS$4,DS$3)</f>
        <v>0</v>
      </c>
      <c r="DT251" s="15">
        <f ca="1">_xll.DBRW($B$3,$R$37,$R$38,$R$40,$R$41,$R$42,$Q251,DT$2,DT$4,DT$3)</f>
        <v>0</v>
      </c>
      <c r="DU251" s="15">
        <f ca="1">_xll.DBRW($B$3,$R$37,$R$38,$R$40,$R$41,$R$42,$Q251,DU$2,DU$4,DU$3)</f>
        <v>0</v>
      </c>
      <c r="DV251" s="15">
        <f ca="1">_xll.DBRW($B$3,$R$37,$R$38,$R$40,$R$41,$R$42,$Q251,DV$2,DV$4,DV$3)</f>
        <v>0</v>
      </c>
      <c r="DW251" s="15">
        <f ca="1">_xll.DBRW($B$3,$R$37,$R$38,$R$40,$R$41,$R$42,$Q251,DW$2,DW$4,DW$3)</f>
        <v>0</v>
      </c>
      <c r="DX251" s="15">
        <f ca="1">_xll.DBRW($B$3,$R$37,$R$38,$R$40,$R$41,$R$42,$Q251,DX$2,DX$4,DX$3)</f>
        <v>0</v>
      </c>
      <c r="DY251" s="15">
        <f ca="1">_xll.DBRW($B$3,$R$37,$R$38,$R$40,$R$41,$R$42,$Q251,DY$2,DY$4,DY$3)</f>
        <v>0</v>
      </c>
      <c r="DZ251" s="15">
        <f ca="1">DP251-DU251</f>
        <v>0</v>
      </c>
      <c r="EA251" s="15">
        <f ca="1">DQ251-DV251</f>
        <v>0</v>
      </c>
      <c r="EB251" s="15">
        <f ca="1">DR251-DW251</f>
        <v>0</v>
      </c>
      <c r="EC251" s="15">
        <f ca="1">IF(AND(DS251&lt;&gt;0,DX251&lt;&gt;0),-1*DZ251*DS251,0)</f>
        <v>0</v>
      </c>
      <c r="ED251" s="15">
        <f ca="1">IF(AND(DS251&lt;&gt;0,DX251&lt;&gt;0,DT251&lt;&gt;0,DY251&lt;&gt;0),EA251/DV251*$AB251,)</f>
        <v>0</v>
      </c>
      <c r="EE251" s="15">
        <f ca="1">IF(AND(DT251&lt;&gt;0,DY251&lt;&gt;0),EB251*DL251*DT251,)</f>
        <v>0</v>
      </c>
      <c r="EF251" s="15">
        <f ca="1">IF(AND(DS251&lt;&gt;0,DX251&lt;&gt;0,DT251&lt;&gt;0,DY251&lt;&gt;0),$AL251-EC251-ED251-EE251-EI251,)</f>
        <v>0</v>
      </c>
      <c r="EG251" s="15">
        <f ca="1">IF(OR(DS251=0,DX251=0,DT251=0,DY251=0),$AL251-EC251-ED251-EE251-EI251,)</f>
        <v>0</v>
      </c>
      <c r="EH251" s="15">
        <f ca="1">SUM(EC251:EG251)</f>
        <v>0</v>
      </c>
      <c r="EI251" s="15">
        <f ca="1">IF($V251&lt;&gt;0,IF($V251&gt;0,$W251/$V251,-$W251/$V251))*$AG251</f>
        <v>0</v>
      </c>
      <c r="EJ251" s="15">
        <f ca="1">SUM(EH251:EI251)</f>
        <v>0</v>
      </c>
      <c r="EK251" s="16">
        <f ca="1">_xll.DBRW($B$3,$R$37,$R$38,$R$40,$R$41,$R$42,$Q251,EK$2,EK$4,EK$3)</f>
        <v>0</v>
      </c>
      <c r="EL251" s="16">
        <f ca="1">_xll.DBRW($B$3,$R$37,$R$38,$R$40,$R$41,$R$42,$Q251,EL$2,EL$4,EL$3)</f>
        <v>0</v>
      </c>
      <c r="EM251" s="17">
        <f ca="1">-(EK251-EL251)*100</f>
        <v>0</v>
      </c>
      <c r="EN251" s="14">
        <f ca="1">$AC251-$AH251-FH251</f>
        <v>0</v>
      </c>
      <c r="EO251" s="15">
        <f ca="1">_xll.DBRW($B$3,$R$37,$R$38,$R$40,$R$41,$R$42,$Q251,EO$2,EO$4,EO$3)</f>
        <v>0</v>
      </c>
      <c r="EP251" s="15">
        <f ca="1">_xll.DBRW($B$3,$R$37,$R$38,$R$40,$R$41,$R$42,$Q251,EP$2,EP$4,EP$3)</f>
        <v>0</v>
      </c>
      <c r="EQ251" s="15">
        <f ca="1">_xll.DBRW($B$3,$R$37,$R$38,$R$40,$R$41,$R$42,$Q251,EQ$2,EQ$4,EQ$3)</f>
        <v>0</v>
      </c>
      <c r="ER251" s="15">
        <f ca="1">_xll.DBRW($B$3,$R$37,$R$38,$R$40,$R$41,$R$42,$Q251,ER$2,ER$4,ER$3)</f>
        <v>0</v>
      </c>
      <c r="ES251" s="15">
        <f ca="1">_xll.DBRW($B$3,$R$37,$R$38,$R$40,$R$41,$R$42,$Q251,ES$2,ES$4,ES$3)</f>
        <v>0</v>
      </c>
      <c r="ET251" s="15">
        <f ca="1">_xll.DBRW($B$3,$R$37,$R$38,$R$40,$R$41,$R$42,$Q251,ET$2,ET$4,ET$3)</f>
        <v>0</v>
      </c>
      <c r="EU251" s="15">
        <f ca="1">_xll.DBRW($B$3,$R$37,$R$38,$R$40,$R$41,$R$42,$Q251,EU$2,EU$4,EU$3)</f>
        <v>0</v>
      </c>
      <c r="EV251" s="15">
        <f ca="1">_xll.DBRW($B$3,$R$37,$R$38,$R$40,$R$41,$R$42,$Q251,EV$2,EV$4,EV$3)</f>
        <v>0</v>
      </c>
      <c r="EW251" s="15">
        <f ca="1">_xll.DBRW($B$3,$R$37,$R$38,$R$40,$R$41,$R$42,$Q251,EW$2,EW$4,EW$3)</f>
        <v>0</v>
      </c>
      <c r="EX251" s="15">
        <f ca="1">_xll.DBRW($B$3,$R$37,$R$38,$R$40,$R$41,$R$42,$Q251,EX$2,EX$4,EX$3)</f>
        <v>0</v>
      </c>
      <c r="EY251" s="15">
        <f ca="1">EO251-ET251</f>
        <v>0</v>
      </c>
      <c r="EZ251" s="15">
        <f ca="1">EP251-EU251</f>
        <v>0</v>
      </c>
      <c r="FA251" s="15">
        <f ca="1">EQ251-EV251</f>
        <v>0</v>
      </c>
      <c r="FB251" s="15">
        <f ca="1">IF(AND(ER251&lt;&gt;0,EW251&lt;&gt;0),-1*EY251*ER251,0)</f>
        <v>0</v>
      </c>
      <c r="FC251" s="15">
        <f ca="1">IF(AND(ER251&lt;&gt;0,EW251&lt;&gt;0,ES251&lt;&gt;0,EX251&lt;&gt;0),EZ251/EU251*$AC251,)</f>
        <v>0</v>
      </c>
      <c r="FD251" s="15">
        <f ca="1">IF(AND(ES251&lt;&gt;0,EX251&lt;&gt;0),FA251*EK251*ES251,)</f>
        <v>0</v>
      </c>
      <c r="FE251" s="15">
        <f ca="1">IF(AND(ER251&lt;&gt;0,EW251&lt;&gt;0,ES251&lt;&gt;0,EX251&lt;&gt;0),$AM251-FB251-FC251-FD251-FH251,)</f>
        <v>0</v>
      </c>
      <c r="FF251" s="15">
        <f ca="1">IF(OR(ER251=0,EW251=0,ES251=0,EX251=0),$AM251-FB251-FC251-FD251-FH251,)</f>
        <v>0</v>
      </c>
      <c r="FG251" s="15">
        <f ca="1">SUM(FB251:FF251)</f>
        <v>0</v>
      </c>
      <c r="FH251" s="15">
        <f ca="1">IF($V251&lt;&gt;0,IF($V251&gt;0,$W251/$V251,-$W251/$V251))*$AH251</f>
        <v>0</v>
      </c>
      <c r="FI251" s="15">
        <f ca="1">SUM(FG251:FH251)</f>
        <v>0</v>
      </c>
      <c r="FJ251" s="20"/>
      <c r="FK251" s="85">
        <f ca="1">BL251+CK251+DJ251+EI251+FH251</f>
        <v>0</v>
      </c>
      <c r="FL251" s="21"/>
      <c r="FM251" s="22"/>
      <c r="FN251" s="104">
        <f ca="1">_xll.DBRW($B$3,$R$37,$R$38,$R$40,$R$41,$R$42,$Q251,FN$2,FN$4,FN$3)</f>
        <v>0</v>
      </c>
      <c r="FO251" s="105">
        <f ca="1">IF(U251&lt;&gt;0,FN251/U251,0)</f>
        <v>0</v>
      </c>
      <c r="FP251" s="104">
        <f ca="1">_xll.DBRW($B$3,$R$37,$R$38,$R$40,$R$41,$R$42,$Q251,FP$2,FP$4,FP$3)</f>
        <v>0</v>
      </c>
      <c r="FQ251" s="105">
        <f ca="1">IF(V251&lt;&gt;0,FP251/V251,0)</f>
        <v>0</v>
      </c>
      <c r="FR251" s="86">
        <f ca="1">FN251-FP251</f>
        <v>0</v>
      </c>
      <c r="FS251" s="103">
        <f ca="1">(FO251-FQ251)*100</f>
        <v>0</v>
      </c>
      <c r="FT251" s="23"/>
      <c r="FV251" s="37"/>
      <c r="FW251" s="37"/>
      <c r="FX251" s="37"/>
      <c r="FY251" s="37"/>
      <c r="FZ251" s="37"/>
      <c r="GA251" s="37"/>
      <c r="GB251" s="37"/>
      <c r="GC251" s="37"/>
      <c r="GD251" s="37"/>
      <c r="GE251" s="37"/>
      <c r="GF251" s="37"/>
      <c r="GG251" s="37"/>
      <c r="GH251" s="37"/>
    </row>
    <row r="252" spans="1:190" ht="15" hidden="1" customHeight="1" x14ac:dyDescent="0.25">
      <c r="A252">
        <f ca="1">IF(ROW()=ROW($A$60),0,1)</f>
        <v>1</v>
      </c>
      <c r="D252" s="30"/>
      <c r="E252" s="30"/>
      <c r="F252" s="30" t="str">
        <f ca="1">IF(A252&lt;&gt;0,IF((AO252+BN252+CM252+DL252+EK252)&lt;&gt;0,ROUND((1-(AO252+BN252+CM252+DL252+EK252))-FO252,5),"VERIF. ELIGIBILITE PMM"),"CHECK "&amp;D237)</f>
        <v>VERIF. ELIGIBILITE PMM</v>
      </c>
      <c r="G252" s="30"/>
      <c r="H252" s="30"/>
      <c r="I252" s="30"/>
      <c r="J252" s="30" t="str">
        <f ca="1">IF(A252&lt;&gt;0,IF((AP252+BO252+CN252+DM252+EL252)&lt;&gt;0,ROUND((1-(AP252+BO252+CN252+DM252+EL252))-FQ252,5),"VERIF. ELIGIBILITE PMM"),"CHECK "&amp;D238)</f>
        <v>VERIF. ELIGIBILITE PMM</v>
      </c>
      <c r="K252" s="30">
        <f ca="1">IF(A252&lt;&gt;0,ROUND(W252+AR252+BQ252+CP252+DO252+EN252+FK252-FR252,5),"CHECK ")</f>
        <v>0</v>
      </c>
      <c r="L252" s="4"/>
      <c r="M252" s="9"/>
      <c r="N252" s="10"/>
      <c r="O252" s="9"/>
      <c r="P252" s="11"/>
      <c r="Q252" s="130" t="s">
        <v>416</v>
      </c>
      <c r="R252" s="130"/>
      <c r="S252" s="12"/>
      <c r="T252" s="13"/>
      <c r="U252" s="84">
        <f ca="1">_xll.DBRW($B$3,$R$37,$R$38,$R$40,$R$41,$R$42,$Q252,U$2,U$4,U$3)</f>
        <v>0</v>
      </c>
      <c r="V252" s="84">
        <f ca="1">_xll.DBRW($B$3,$R$37,$R$38,$R$40,$R$41,$R$42,$Q252,V$2,V$4,V$3)</f>
        <v>0</v>
      </c>
      <c r="W252" s="85">
        <f ca="1">U252-V252</f>
        <v>0</v>
      </c>
      <c r="X252" s="106">
        <f ca="1">IF(V252&lt;&gt;0,W252/V252,0)</f>
        <v>0</v>
      </c>
      <c r="Y252" s="15">
        <f ca="1">_xll.DBRW($B$3,$R$37,$R$38,$R$40,$R$41,$R$42,$Q252,Y$2,Y$4,Y$3)</f>
        <v>0</v>
      </c>
      <c r="Z252" s="15">
        <f ca="1">_xll.DBRW($B$3,$R$37,$R$38,$R$40,$R$41,$R$42,$Q252,Z$2,Z$4,Z$3)</f>
        <v>0</v>
      </c>
      <c r="AA252" s="15">
        <f ca="1">_xll.DBRW($B$3,$R$37,$R$38,$R$40,$R$41,$R$42,$Q252,AA$2,AA$4,AA$3)</f>
        <v>0</v>
      </c>
      <c r="AB252" s="15">
        <f ca="1">_xll.DBRW($B$3,$R$37,$R$38,$R$40,$R$41,$R$42,$Q252,AB$2,AB$4,AB$3)</f>
        <v>0</v>
      </c>
      <c r="AC252" s="15">
        <f ca="1">_xll.DBRW($B$3,$R$37,$R$38,$R$40,$R$41,$R$42,$Q252,AC$2,AC$4,AC$3)</f>
        <v>0</v>
      </c>
      <c r="AD252" s="15">
        <f ca="1">_xll.DBRW($B$3,$R$37,$R$38,$R$40,$R$41,$R$42,$Q252,AD$2,AD$4,AD$3)</f>
        <v>0</v>
      </c>
      <c r="AE252" s="15">
        <f ca="1">_xll.DBRW($B$3,$R$37,$R$38,$R$40,$R$41,$R$42,$Q252,AE$2,AE$4,AE$3)</f>
        <v>0</v>
      </c>
      <c r="AF252" s="15">
        <f ca="1">_xll.DBRW($B$3,$R$37,$R$38,$R$40,$R$41,$R$42,$Q252,AF$2,AF$4,AF$3)</f>
        <v>0</v>
      </c>
      <c r="AG252" s="15">
        <f ca="1">_xll.DBRW($B$3,$R$37,$R$38,$R$40,$R$41,$R$42,$Q252,AG$2,AG$4,AG$3)</f>
        <v>0</v>
      </c>
      <c r="AH252" s="15">
        <f ca="1">_xll.DBRW($B$3,$R$37,$R$38,$R$40,$R$41,$R$42,$Q252,AH$2,AH$4,AH$3)</f>
        <v>0</v>
      </c>
      <c r="AI252" s="15">
        <f ca="1">Y252-AD252</f>
        <v>0</v>
      </c>
      <c r="AJ252" s="15">
        <f ca="1">Z252-AE252</f>
        <v>0</v>
      </c>
      <c r="AK252" s="15">
        <f ca="1">AA252-AF252</f>
        <v>0</v>
      </c>
      <c r="AL252" s="15">
        <f ca="1">AB252-AG252</f>
        <v>0</v>
      </c>
      <c r="AM252" s="15">
        <f ca="1">AC252-AH252</f>
        <v>0</v>
      </c>
      <c r="AN252" s="20"/>
      <c r="AO252" s="16">
        <f ca="1">_xll.DBRW($B$3,$R$37,$R$38,$R$40,$R$41,$R$42,$Q252,AO$2,AO$4,AO$3)</f>
        <v>0</v>
      </c>
      <c r="AP252" s="16">
        <f ca="1">_xll.DBRW($B$3,$R$37,$R$38,$R$40,$R$41,$R$42,$Q252,AP$2,AP$4,AP$3)</f>
        <v>0</v>
      </c>
      <c r="AQ252" s="17">
        <f ca="1">-(AO252-AP252)*100</f>
        <v>0</v>
      </c>
      <c r="AR252" s="14">
        <f ca="1">$Y252-$AD252-BL252</f>
        <v>0</v>
      </c>
      <c r="AS252" s="18">
        <f ca="1">_xll.DBRW($B$3,$R$37,$R$38,$R$40,$R$41,$R$42,$Q252,AS$2,AS$4,AS$3)</f>
        <v>0</v>
      </c>
      <c r="AT252" s="19">
        <f ca="1">_xll.DBRW($B$3,$R$37,$R$38,$R$40,$R$41,$R$42,$Q252,AT$2,AT$4,AT$3)</f>
        <v>0</v>
      </c>
      <c r="AU252" s="18">
        <f ca="1">_xll.DBRW($B$3,$R$37,$R$38,$R$40,$R$41,$R$42,$Q252,AU$2,AU$4,AU$3)</f>
        <v>0</v>
      </c>
      <c r="AV252" s="15">
        <f ca="1">_xll.DBRW($B$3,$R$37,$R$38,$R$40,$R$41,$R$42,$Q252,AV$2,AV$4,AV$3)</f>
        <v>0</v>
      </c>
      <c r="AW252" s="15">
        <f ca="1">_xll.DBRW($B$3,$R$37,$R$38,$R$40,$R$41,$R$42,$Q252,AW$2,AW$4,AW$3)</f>
        <v>0</v>
      </c>
      <c r="AX252" s="18">
        <f ca="1">_xll.DBRW($B$3,$R$37,$R$38,$R$40,$R$41,$R$42,$Q252,AX$2,AX$4,AX$3)</f>
        <v>0</v>
      </c>
      <c r="AY252" s="19">
        <f ca="1">_xll.DBRW($B$3,$R$37,$R$38,$R$40,$R$41,$R$42,$Q252,AY$2,AY$4,AY$3)</f>
        <v>0</v>
      </c>
      <c r="AZ252" s="18">
        <f ca="1">_xll.DBRW($B$3,$R$37,$R$38,$R$40,$R$41,$R$42,$Q252,AZ$2,AZ$4,AZ$3)</f>
        <v>0</v>
      </c>
      <c r="BA252" s="15">
        <f ca="1">_xll.DBRW($B$3,$R$37,$R$38,$R$40,$R$41,$R$42,$Q252,BA$2,BA$4,BA$3)</f>
        <v>0</v>
      </c>
      <c r="BB252" s="15">
        <f ca="1">_xll.DBRW($B$3,$R$37,$R$38,$R$40,$R$41,$R$42,$Q252,BB$2,BB$4,BB$3)</f>
        <v>0</v>
      </c>
      <c r="BC252" s="18">
        <f ca="1">AS252-AX252</f>
        <v>0</v>
      </c>
      <c r="BD252" s="18">
        <f ca="1">AT252-AY252</f>
        <v>0</v>
      </c>
      <c r="BE252" s="18">
        <f ca="1">AU252-AZ252</f>
        <v>0</v>
      </c>
      <c r="BF252" s="15">
        <f ca="1">IF(AND(AV252&lt;&gt;0,BA252&lt;&gt;0),-1*BC252*AV252,0)</f>
        <v>0</v>
      </c>
      <c r="BG252" s="15">
        <f ca="1">IF(AND(AV252&lt;&gt;0,BA252&lt;&gt;0,AW252&lt;&gt;0,BB252&lt;&gt;0),BD252/AY252*$Y252,)</f>
        <v>0</v>
      </c>
      <c r="BH252" s="15">
        <f ca="1">IF(AND(AW252&lt;&gt;0,BB252&lt;&gt;0),BE252*AO252*AW252,)</f>
        <v>0</v>
      </c>
      <c r="BI252" s="15">
        <f ca="1">IF(AND(AV252&lt;&gt;0,BA252&lt;&gt;0,AW252&lt;&gt;0,BB252&lt;&gt;0),$AI252-BF252-BG252-BH252-BL252,)</f>
        <v>0</v>
      </c>
      <c r="BJ252" s="15">
        <f ca="1">IF(OR(AV252=0,BA252=0,AW252=0,BB252=0),$AI252-BF252-BG252-BH252-BL252,)</f>
        <v>0</v>
      </c>
      <c r="BK252" s="15">
        <f ca="1">SUM(BF252:BJ252)</f>
        <v>0</v>
      </c>
      <c r="BL252" s="15">
        <f ca="1">IF($V252&lt;&gt;0,IF($V252&gt;0,$W252/$V252,-$W252/$V252))*$AD252</f>
        <v>0</v>
      </c>
      <c r="BM252" s="15">
        <f ca="1">SUM(BK252:BL252)</f>
        <v>0</v>
      </c>
      <c r="BN252" s="16">
        <f ca="1">_xll.DBRW($B$3,$R$37,$R$38,$R$40,$R$41,$R$42,$Q252,BN$2,BN$4,BN$3)</f>
        <v>0</v>
      </c>
      <c r="BO252" s="16">
        <f ca="1">_xll.DBRW($B$3,$R$37,$R$38,$R$40,$R$41,$R$42,$Q252,BO$2,BO$4,BO$3)</f>
        <v>0</v>
      </c>
      <c r="BP252" s="17">
        <f ca="1">-(BN252-BO252)*100</f>
        <v>0</v>
      </c>
      <c r="BQ252" s="14">
        <f ca="1">$Z252-$AE252-CK252</f>
        <v>0</v>
      </c>
      <c r="BR252" s="15">
        <f ca="1">_xll.DBRW($B$3,$R$37,$R$38,$R$40,$R$41,$R$42,$Q252,BR$2,BR$4,BR$3)</f>
        <v>0</v>
      </c>
      <c r="BS252" s="15">
        <f ca="1">_xll.DBRW($B$3,$R$37,$R$38,$R$40,$R$41,$R$42,$Q252,BS$2,BS$4,BS$3)</f>
        <v>0</v>
      </c>
      <c r="BT252" s="15">
        <f ca="1">_xll.DBRW($B$3,$R$37,$R$38,$R$40,$R$41,$R$42,$Q252,BT$2,BT$4,BT$3)</f>
        <v>0</v>
      </c>
      <c r="BU252" s="15">
        <f ca="1">_xll.DBRW($B$3,$R$37,$R$38,$R$40,$R$41,$R$42,$Q252,BU$2,BU$4,BU$3)</f>
        <v>0</v>
      </c>
      <c r="BV252" s="15">
        <f ca="1">_xll.DBRW($B$3,$R$37,$R$38,$R$40,$R$41,$R$42,$Q252,BV$2,BV$4,BV$3)</f>
        <v>0</v>
      </c>
      <c r="BW252" s="15">
        <f ca="1">_xll.DBRW($B$3,$R$37,$R$38,$R$40,$R$41,$R$42,$Q252,BW$2,BW$4,BW$3)</f>
        <v>0</v>
      </c>
      <c r="BX252" s="15">
        <f ca="1">_xll.DBRW($B$3,$R$37,$R$38,$R$40,$R$41,$R$42,$Q252,BX$2,BX$4,BX$3)</f>
        <v>0</v>
      </c>
      <c r="BY252" s="15">
        <f ca="1">_xll.DBRW($B$3,$R$37,$R$38,$R$40,$R$41,$R$42,$Q252,BY$2,BY$4,BY$3)</f>
        <v>0</v>
      </c>
      <c r="BZ252" s="15">
        <f ca="1">_xll.DBRW($B$3,$R$37,$R$38,$R$40,$R$41,$R$42,$Q252,BZ$2,BZ$4,BZ$3)</f>
        <v>0</v>
      </c>
      <c r="CA252" s="15">
        <f ca="1">_xll.DBRW($B$3,$R$37,$R$38,$R$40,$R$41,$R$42,$Q252,CA$2,CA$4,CA$3)</f>
        <v>0</v>
      </c>
      <c r="CB252" s="15">
        <f ca="1">BR252-BW252</f>
        <v>0</v>
      </c>
      <c r="CC252" s="15">
        <f ca="1">BS252-BX252</f>
        <v>0</v>
      </c>
      <c r="CD252" s="15">
        <f ca="1">BT252-BY252</f>
        <v>0</v>
      </c>
      <c r="CE252" s="15">
        <f ca="1">IF(AND(BU252&lt;&gt;0,BZ252&lt;&gt;0),-1*CB252*BU252,0)</f>
        <v>0</v>
      </c>
      <c r="CF252" s="15">
        <f ca="1">IF(AND(BU252&lt;&gt;0,BZ252&lt;&gt;0,BV252&lt;&gt;0,CA252&lt;&gt;0),CC252/BX252*$Z252,)</f>
        <v>0</v>
      </c>
      <c r="CG252" s="15">
        <f ca="1">IF(AND(BV252&lt;&gt;0,CA252&lt;&gt;0),CD252*BN252*BV252,)</f>
        <v>0</v>
      </c>
      <c r="CH252" s="15">
        <f ca="1">IF(AND(BU252&lt;&gt;0,BZ252&lt;&gt;0,BV252&lt;&gt;0,CA252&lt;&gt;0),$AJ252-CE252-CF252-CG252-CK252,)</f>
        <v>0</v>
      </c>
      <c r="CI252" s="15">
        <f ca="1">IF(OR(BU252=0,BZ252=0,BV252=0,CA252=0),$AJ252-CE252-CF252-CG252-CK252,)</f>
        <v>0</v>
      </c>
      <c r="CJ252" s="15">
        <f ca="1">SUM(CE252:CI252)</f>
        <v>0</v>
      </c>
      <c r="CK252" s="15">
        <f ca="1">IF($V252&lt;&gt;0,IF($V252&gt;0,$W252/$V252,-$W252/$V252))*$AE252</f>
        <v>0</v>
      </c>
      <c r="CL252" s="15">
        <f ca="1">SUM(CJ252:CK252)</f>
        <v>0</v>
      </c>
      <c r="CM252" s="16">
        <f ca="1">_xll.DBRW($B$3,$R$37,$R$38,$R$40,$R$41,$R$42,$Q252,CM$2,CM$4,CM$3)</f>
        <v>0</v>
      </c>
      <c r="CN252" s="16">
        <f ca="1">_xll.DBRW($B$3,$R$37,$R$38,$R$40,$R$41,$R$42,$Q252,CN$2,CN$4,CN$3)</f>
        <v>0</v>
      </c>
      <c r="CO252" s="17">
        <f ca="1">-(CM252-CN252)*100</f>
        <v>0</v>
      </c>
      <c r="CP252" s="14">
        <f ca="1">$AA252-$AF252-DJ252</f>
        <v>0</v>
      </c>
      <c r="CQ252" s="15">
        <f ca="1">_xll.DBRW($B$3,$R$37,$R$38,$R$40,$R$41,$R$42,$Q252,CQ$2,CQ$4,CQ$3)</f>
        <v>0</v>
      </c>
      <c r="CR252" s="15">
        <f ca="1">_xll.DBRW($B$3,$R$37,$R$38,$R$40,$R$41,$R$42,$Q252,CR$2,CR$4,CR$3)</f>
        <v>0</v>
      </c>
      <c r="CS252" s="15">
        <f ca="1">_xll.DBRW($B$3,$R$37,$R$38,$R$40,$R$41,$R$42,$Q252,CS$2,CS$4,CS$3)</f>
        <v>0</v>
      </c>
      <c r="CT252" s="15">
        <f ca="1">_xll.DBRW($B$3,$R$37,$R$38,$R$40,$R$41,$R$42,$Q252,CT$2,CT$4,CT$3)</f>
        <v>0</v>
      </c>
      <c r="CU252" s="15">
        <f ca="1">_xll.DBRW($B$3,$R$37,$R$38,$R$40,$R$41,$R$42,$Q252,CU$2,CU$4,CU$3)</f>
        <v>0</v>
      </c>
      <c r="CV252" s="15">
        <f ca="1">_xll.DBRW($B$3,$R$37,$R$38,$R$40,$R$41,$R$42,$Q252,CV$2,CV$4,CV$3)</f>
        <v>0</v>
      </c>
      <c r="CW252" s="15">
        <f ca="1">_xll.DBRW($B$3,$R$37,$R$38,$R$40,$R$41,$R$42,$Q252,CW$2,CW$4,CW$3)</f>
        <v>0</v>
      </c>
      <c r="CX252" s="15">
        <f ca="1">_xll.DBRW($B$3,$R$37,$R$38,$R$40,$R$41,$R$42,$Q252,CX$2,CX$4,CX$3)</f>
        <v>0</v>
      </c>
      <c r="CY252" s="15">
        <f ca="1">_xll.DBRW($B$3,$R$37,$R$38,$R$40,$R$41,$R$42,$Q252,CY$2,CY$4,CY$3)</f>
        <v>0</v>
      </c>
      <c r="CZ252" s="15">
        <f ca="1">_xll.DBRW($B$3,$R$37,$R$38,$R$40,$R$41,$R$42,$Q252,CZ$2,CZ$4,CZ$3)</f>
        <v>0</v>
      </c>
      <c r="DA252" s="15">
        <f ca="1">CQ252-CV252</f>
        <v>0</v>
      </c>
      <c r="DB252" s="15">
        <f ca="1">CR252-CW252</f>
        <v>0</v>
      </c>
      <c r="DC252" s="15">
        <f ca="1">CS252-CX252</f>
        <v>0</v>
      </c>
      <c r="DD252" s="15">
        <f ca="1">IF(AND(CT252&lt;&gt;0,CY252&lt;&gt;0),-1*DA252*CT252,0)</f>
        <v>0</v>
      </c>
      <c r="DE252" s="15">
        <f ca="1">IF(AND(CT252&lt;&gt;0,CY252&lt;&gt;0,CU252&lt;&gt;0,CZ252&lt;&gt;0),DB252/CW252*$AA252,)</f>
        <v>0</v>
      </c>
      <c r="DF252" s="15">
        <f ca="1">IF(AND(CU252&lt;&gt;0,CZ252&lt;&gt;0),DC252*CM252*CU252,)</f>
        <v>0</v>
      </c>
      <c r="DG252" s="15">
        <f ca="1">IF(AND(CT252&lt;&gt;0,CY252&lt;&gt;0,CU252&lt;&gt;0,CZ252&lt;&gt;0),$AK252-DD252-DE252-DF252-DJ252,)</f>
        <v>0</v>
      </c>
      <c r="DH252" s="15">
        <f ca="1">IF(OR(CT252=0,CY252=0,CU252=0,CZ252=0),$AK252-DD252-DE252-DF252-DJ252,)</f>
        <v>0</v>
      </c>
      <c r="DI252" s="15">
        <f ca="1">SUM(DD252:DH252)</f>
        <v>0</v>
      </c>
      <c r="DJ252" s="15">
        <f ca="1">IF($V252&lt;&gt;0,IF($V252&gt;0,$W252/$V252,-$W252/$V252))*$AF252</f>
        <v>0</v>
      </c>
      <c r="DK252" s="15">
        <f ca="1">SUM(DI252:DJ252)</f>
        <v>0</v>
      </c>
      <c r="DL252" s="16">
        <f ca="1">_xll.DBRW($B$3,$R$37,$R$38,$R$40,$R$41,$R$42,$Q252,DL$2,DL$4,DL$3)</f>
        <v>0</v>
      </c>
      <c r="DM252" s="16">
        <f ca="1">_xll.DBRW($B$3,$R$37,$R$38,$R$40,$R$41,$R$42,$Q252,DM$2,DM$4,DM$3)</f>
        <v>0</v>
      </c>
      <c r="DN252" s="17">
        <f ca="1">-(DL252-DM252)*100</f>
        <v>0</v>
      </c>
      <c r="DO252" s="14">
        <f ca="1">$AB252-$AG252-EI252</f>
        <v>0</v>
      </c>
      <c r="DP252" s="15">
        <f ca="1">_xll.DBRW($B$3,$R$37,$R$38,$R$40,$R$41,$R$42,$Q252,DP$2,DP$4,DP$3)</f>
        <v>0</v>
      </c>
      <c r="DQ252" s="15">
        <f ca="1">_xll.DBRW($B$3,$R$37,$R$38,$R$40,$R$41,$R$42,$Q252,DQ$2,DQ$4,DQ$3)</f>
        <v>0</v>
      </c>
      <c r="DR252" s="15">
        <f ca="1">_xll.DBRW($B$3,$R$37,$R$38,$R$40,$R$41,$R$42,$Q252,DR$2,DR$4,DR$3)</f>
        <v>0</v>
      </c>
      <c r="DS252" s="15" t="str">
        <f ca="1">_xll.DBRW($B$3,$R$37,$R$38,$R$40,$R$41,$R$42,$Q252,DS$2,DS$4,DS$3)</f>
        <v/>
      </c>
      <c r="DT252" s="15">
        <f ca="1">_xll.DBRW($B$3,$R$37,$R$38,$R$40,$R$41,$R$42,$Q252,DT$2,DT$4,DT$3)</f>
        <v>0</v>
      </c>
      <c r="DU252" s="15">
        <f ca="1">_xll.DBRW($B$3,$R$37,$R$38,$R$40,$R$41,$R$42,$Q252,DU$2,DU$4,DU$3)</f>
        <v>0</v>
      </c>
      <c r="DV252" s="15">
        <f ca="1">_xll.DBRW($B$3,$R$37,$R$38,$R$40,$R$41,$R$42,$Q252,DV$2,DV$4,DV$3)</f>
        <v>0</v>
      </c>
      <c r="DW252" s="15">
        <f ca="1">_xll.DBRW($B$3,$R$37,$R$38,$R$40,$R$41,$R$42,$Q252,DW$2,DW$4,DW$3)</f>
        <v>0</v>
      </c>
      <c r="DX252" s="15" t="str">
        <f ca="1">_xll.DBRW($B$3,$R$37,$R$38,$R$40,$R$41,$R$42,$Q252,DX$2,DX$4,DX$3)</f>
        <v/>
      </c>
      <c r="DY252" s="15">
        <f ca="1">_xll.DBRW($B$3,$R$37,$R$38,$R$40,$R$41,$R$42,$Q252,DY$2,DY$4,DY$3)</f>
        <v>0</v>
      </c>
      <c r="DZ252" s="15">
        <f ca="1">DP252-DU252</f>
        <v>0</v>
      </c>
      <c r="EA252" s="15">
        <f ca="1">DQ252-DV252</f>
        <v>0</v>
      </c>
      <c r="EB252" s="15">
        <f ca="1">DR252-DW252</f>
        <v>0</v>
      </c>
      <c r="EC252" s="15" t="e">
        <f ca="1">IF(AND(DS252&lt;&gt;0,DX252&lt;&gt;0),-1*DZ252*DS252,0)</f>
        <v>#VALUE!</v>
      </c>
      <c r="ED252" s="15">
        <f ca="1">IF(AND(DS252&lt;&gt;0,DX252&lt;&gt;0,DT252&lt;&gt;0,DY252&lt;&gt;0),EA252/DV252*$AB252,)</f>
        <v>0</v>
      </c>
      <c r="EE252" s="15">
        <f ca="1">IF(AND(DT252&lt;&gt;0,DY252&lt;&gt;0),EB252*DL252*DT252,)</f>
        <v>0</v>
      </c>
      <c r="EF252" s="15">
        <f ca="1">IF(AND(DS252&lt;&gt;0,DX252&lt;&gt;0,DT252&lt;&gt;0,DY252&lt;&gt;0),$AL252-EC252-ED252-EE252-EI252,)</f>
        <v>0</v>
      </c>
      <c r="EG252" s="15" t="e">
        <f ca="1">IF(OR(DS252=0,DX252=0,DT252=0,DY252=0),$AL252-EC252-ED252-EE252-EI252,)</f>
        <v>#VALUE!</v>
      </c>
      <c r="EH252" s="15" t="e">
        <f ca="1">SUM(EC252:EG252)</f>
        <v>#VALUE!</v>
      </c>
      <c r="EI252" s="15">
        <f ca="1">IF($V252&lt;&gt;0,IF($V252&gt;0,$W252/$V252,-$W252/$V252))*$AG252</f>
        <v>0</v>
      </c>
      <c r="EJ252" s="15" t="e">
        <f ca="1">SUM(EH252:EI252)</f>
        <v>#VALUE!</v>
      </c>
      <c r="EK252" s="16">
        <f ca="1">_xll.DBRW($B$3,$R$37,$R$38,$R$40,$R$41,$R$42,$Q252,EK$2,EK$4,EK$3)</f>
        <v>0</v>
      </c>
      <c r="EL252" s="16">
        <f ca="1">_xll.DBRW($B$3,$R$37,$R$38,$R$40,$R$41,$R$42,$Q252,EL$2,EL$4,EL$3)</f>
        <v>0</v>
      </c>
      <c r="EM252" s="17">
        <f ca="1">-(EK252-EL252)*100</f>
        <v>0</v>
      </c>
      <c r="EN252" s="14">
        <f ca="1">$AC252-$AH252-FH252</f>
        <v>0</v>
      </c>
      <c r="EO252" s="15">
        <f ca="1">_xll.DBRW($B$3,$R$37,$R$38,$R$40,$R$41,$R$42,$Q252,EO$2,EO$4,EO$3)</f>
        <v>0</v>
      </c>
      <c r="EP252" s="15">
        <f ca="1">_xll.DBRW($B$3,$R$37,$R$38,$R$40,$R$41,$R$42,$Q252,EP$2,EP$4,EP$3)</f>
        <v>0</v>
      </c>
      <c r="EQ252" s="15">
        <f ca="1">_xll.DBRW($B$3,$R$37,$R$38,$R$40,$R$41,$R$42,$Q252,EQ$2,EQ$4,EQ$3)</f>
        <v>0</v>
      </c>
      <c r="ER252" s="15">
        <f ca="1">_xll.DBRW($B$3,$R$37,$R$38,$R$40,$R$41,$R$42,$Q252,ER$2,ER$4,ER$3)</f>
        <v>0</v>
      </c>
      <c r="ES252" s="15">
        <f ca="1">_xll.DBRW($B$3,$R$37,$R$38,$R$40,$R$41,$R$42,$Q252,ES$2,ES$4,ES$3)</f>
        <v>0</v>
      </c>
      <c r="ET252" s="15">
        <f ca="1">_xll.DBRW($B$3,$R$37,$R$38,$R$40,$R$41,$R$42,$Q252,ET$2,ET$4,ET$3)</f>
        <v>0</v>
      </c>
      <c r="EU252" s="15">
        <f ca="1">_xll.DBRW($B$3,$R$37,$R$38,$R$40,$R$41,$R$42,$Q252,EU$2,EU$4,EU$3)</f>
        <v>0</v>
      </c>
      <c r="EV252" s="15">
        <f ca="1">_xll.DBRW($B$3,$R$37,$R$38,$R$40,$R$41,$R$42,$Q252,EV$2,EV$4,EV$3)</f>
        <v>0</v>
      </c>
      <c r="EW252" s="15">
        <f ca="1">_xll.DBRW($B$3,$R$37,$R$38,$R$40,$R$41,$R$42,$Q252,EW$2,EW$4,EW$3)</f>
        <v>0</v>
      </c>
      <c r="EX252" s="15">
        <f ca="1">_xll.DBRW($B$3,$R$37,$R$38,$R$40,$R$41,$R$42,$Q252,EX$2,EX$4,EX$3)</f>
        <v>0</v>
      </c>
      <c r="EY252" s="15">
        <f ca="1">EO252-ET252</f>
        <v>0</v>
      </c>
      <c r="EZ252" s="15">
        <f ca="1">EP252-EU252</f>
        <v>0</v>
      </c>
      <c r="FA252" s="15">
        <f ca="1">EQ252-EV252</f>
        <v>0</v>
      </c>
      <c r="FB252" s="15">
        <f ca="1">IF(AND(ER252&lt;&gt;0,EW252&lt;&gt;0),-1*EY252*ER252,0)</f>
        <v>0</v>
      </c>
      <c r="FC252" s="15">
        <f ca="1">IF(AND(ER252&lt;&gt;0,EW252&lt;&gt;0,ES252&lt;&gt;0,EX252&lt;&gt;0),EZ252/EU252*$AC252,)</f>
        <v>0</v>
      </c>
      <c r="FD252" s="15">
        <f ca="1">IF(AND(ES252&lt;&gt;0,EX252&lt;&gt;0),FA252*EK252*ES252,)</f>
        <v>0</v>
      </c>
      <c r="FE252" s="15">
        <f ca="1">IF(AND(ER252&lt;&gt;0,EW252&lt;&gt;0,ES252&lt;&gt;0,EX252&lt;&gt;0),$AM252-FB252-FC252-FD252-FH252,)</f>
        <v>0</v>
      </c>
      <c r="FF252" s="15">
        <f ca="1">IF(OR(ER252=0,EW252=0,ES252=0,EX252=0),$AM252-FB252-FC252-FD252-FH252,)</f>
        <v>0</v>
      </c>
      <c r="FG252" s="15">
        <f ca="1">SUM(FB252:FF252)</f>
        <v>0</v>
      </c>
      <c r="FH252" s="15">
        <f ca="1">IF($V252&lt;&gt;0,IF($V252&gt;0,$W252/$V252,-$W252/$V252))*$AH252</f>
        <v>0</v>
      </c>
      <c r="FI252" s="15">
        <f ca="1">SUM(FG252:FH252)</f>
        <v>0</v>
      </c>
      <c r="FJ252" s="20"/>
      <c r="FK252" s="85">
        <f ca="1">BL252+CK252+DJ252+EI252+FH252</f>
        <v>0</v>
      </c>
      <c r="FL252" s="21"/>
      <c r="FM252" s="22"/>
      <c r="FN252" s="104">
        <f ca="1">_xll.DBRW($B$3,$R$37,$R$38,$R$40,$R$41,$R$42,$Q252,FN$2,FN$4,FN$3)</f>
        <v>0</v>
      </c>
      <c r="FO252" s="105">
        <f ca="1">IF(U252&lt;&gt;0,FN252/U252,0)</f>
        <v>0</v>
      </c>
      <c r="FP252" s="104">
        <f ca="1">_xll.DBRW($B$3,$R$37,$R$38,$R$40,$R$41,$R$42,$Q252,FP$2,FP$4,FP$3)</f>
        <v>0</v>
      </c>
      <c r="FQ252" s="105">
        <f ca="1">IF(V252&lt;&gt;0,FP252/V252,0)</f>
        <v>0</v>
      </c>
      <c r="FR252" s="86">
        <f ca="1">FN252-FP252</f>
        <v>0</v>
      </c>
      <c r="FS252" s="103">
        <f ca="1">(FO252-FQ252)*100</f>
        <v>0</v>
      </c>
      <c r="FT252" s="23"/>
      <c r="FV252" s="37"/>
      <c r="FW252" s="37"/>
      <c r="FX252" s="37"/>
      <c r="FY252" s="37"/>
      <c r="FZ252" s="37"/>
      <c r="GA252" s="37"/>
      <c r="GB252" s="37"/>
      <c r="GC252" s="37"/>
      <c r="GD252" s="37"/>
      <c r="GE252" s="37"/>
      <c r="GF252" s="37"/>
      <c r="GG252" s="37"/>
      <c r="GH252" s="37"/>
    </row>
    <row r="253" spans="1:190" ht="15" hidden="1" customHeight="1" x14ac:dyDescent="0.25">
      <c r="A253">
        <f ca="1">IF(ROW()=ROW($A$60),0,1)</f>
        <v>1</v>
      </c>
      <c r="D253" s="30"/>
      <c r="E253" s="30"/>
      <c r="F253" s="30" t="str">
        <f ca="1">IF(A253&lt;&gt;0,IF((AO253+BN253+CM253+DL253+EK253)&lt;&gt;0,ROUND((1-(AO253+BN253+CM253+DL253+EK253))-FO253,5),"VERIF. ELIGIBILITE PMM"),"CHECK "&amp;D238)</f>
        <v>VERIF. ELIGIBILITE PMM</v>
      </c>
      <c r="G253" s="30"/>
      <c r="H253" s="30"/>
      <c r="I253" s="30"/>
      <c r="J253" s="30" t="str">
        <f ca="1">IF(A253&lt;&gt;0,IF((AP253+BO253+CN253+DM253+EL253)&lt;&gt;0,ROUND((1-(AP253+BO253+CN253+DM253+EL253))-FQ253,5),"VERIF. ELIGIBILITE PMM"),"CHECK "&amp;D239)</f>
        <v>VERIF. ELIGIBILITE PMM</v>
      </c>
      <c r="K253" s="30">
        <f ca="1">IF(A253&lt;&gt;0,ROUND(W253+AR253+BQ253+CP253+DO253+EN253+FK253-FR253,5),"CHECK ")</f>
        <v>0</v>
      </c>
      <c r="L253" s="4"/>
      <c r="M253" s="9"/>
      <c r="N253" s="10"/>
      <c r="O253" s="9"/>
      <c r="P253" s="11"/>
      <c r="Q253" s="130" t="s">
        <v>417</v>
      </c>
      <c r="R253" s="130"/>
      <c r="S253" s="12"/>
      <c r="T253" s="13"/>
      <c r="U253" s="84">
        <f ca="1">_xll.DBRW($B$3,$R$37,$R$38,$R$40,$R$41,$R$42,$Q253,U$2,U$4,U$3)</f>
        <v>0</v>
      </c>
      <c r="V253" s="84">
        <f ca="1">_xll.DBRW($B$3,$R$37,$R$38,$R$40,$R$41,$R$42,$Q253,V$2,V$4,V$3)</f>
        <v>0</v>
      </c>
      <c r="W253" s="85">
        <f ca="1">U253-V253</f>
        <v>0</v>
      </c>
      <c r="X253" s="106">
        <f ca="1">IF(V253&lt;&gt;0,W253/V253,0)</f>
        <v>0</v>
      </c>
      <c r="Y253" s="15">
        <f ca="1">_xll.DBRW($B$3,$R$37,$R$38,$R$40,$R$41,$R$42,$Q253,Y$2,Y$4,Y$3)</f>
        <v>0</v>
      </c>
      <c r="Z253" s="15">
        <f ca="1">_xll.DBRW($B$3,$R$37,$R$38,$R$40,$R$41,$R$42,$Q253,Z$2,Z$4,Z$3)</f>
        <v>0</v>
      </c>
      <c r="AA253" s="15">
        <f ca="1">_xll.DBRW($B$3,$R$37,$R$38,$R$40,$R$41,$R$42,$Q253,AA$2,AA$4,AA$3)</f>
        <v>0</v>
      </c>
      <c r="AB253" s="15">
        <f ca="1">_xll.DBRW($B$3,$R$37,$R$38,$R$40,$R$41,$R$42,$Q253,AB$2,AB$4,AB$3)</f>
        <v>0</v>
      </c>
      <c r="AC253" s="15">
        <f ca="1">_xll.DBRW($B$3,$R$37,$R$38,$R$40,$R$41,$R$42,$Q253,AC$2,AC$4,AC$3)</f>
        <v>0</v>
      </c>
      <c r="AD253" s="15">
        <f ca="1">_xll.DBRW($B$3,$R$37,$R$38,$R$40,$R$41,$R$42,$Q253,AD$2,AD$4,AD$3)</f>
        <v>0</v>
      </c>
      <c r="AE253" s="15">
        <f ca="1">_xll.DBRW($B$3,$R$37,$R$38,$R$40,$R$41,$R$42,$Q253,AE$2,AE$4,AE$3)</f>
        <v>0</v>
      </c>
      <c r="AF253" s="15">
        <f ca="1">_xll.DBRW($B$3,$R$37,$R$38,$R$40,$R$41,$R$42,$Q253,AF$2,AF$4,AF$3)</f>
        <v>0</v>
      </c>
      <c r="AG253" s="15">
        <f ca="1">_xll.DBRW($B$3,$R$37,$R$38,$R$40,$R$41,$R$42,$Q253,AG$2,AG$4,AG$3)</f>
        <v>0</v>
      </c>
      <c r="AH253" s="15">
        <f ca="1">_xll.DBRW($B$3,$R$37,$R$38,$R$40,$R$41,$R$42,$Q253,AH$2,AH$4,AH$3)</f>
        <v>0</v>
      </c>
      <c r="AI253" s="15">
        <f ca="1">Y253-AD253</f>
        <v>0</v>
      </c>
      <c r="AJ253" s="15">
        <f ca="1">Z253-AE253</f>
        <v>0</v>
      </c>
      <c r="AK253" s="15">
        <f ca="1">AA253-AF253</f>
        <v>0</v>
      </c>
      <c r="AL253" s="15">
        <f ca="1">AB253-AG253</f>
        <v>0</v>
      </c>
      <c r="AM253" s="15">
        <f ca="1">AC253-AH253</f>
        <v>0</v>
      </c>
      <c r="AN253" s="20"/>
      <c r="AO253" s="16">
        <f ca="1">_xll.DBRW($B$3,$R$37,$R$38,$R$40,$R$41,$R$42,$Q253,AO$2,AO$4,AO$3)</f>
        <v>0</v>
      </c>
      <c r="AP253" s="16">
        <f ca="1">_xll.DBRW($B$3,$R$37,$R$38,$R$40,$R$41,$R$42,$Q253,AP$2,AP$4,AP$3)</f>
        <v>0</v>
      </c>
      <c r="AQ253" s="17">
        <f ca="1">-(AO253-AP253)*100</f>
        <v>0</v>
      </c>
      <c r="AR253" s="14">
        <f ca="1">$Y253-$AD253-BL253</f>
        <v>0</v>
      </c>
      <c r="AS253" s="18">
        <f ca="1">_xll.DBRW($B$3,$R$37,$R$38,$R$40,$R$41,$R$42,$Q253,AS$2,AS$4,AS$3)</f>
        <v>0</v>
      </c>
      <c r="AT253" s="19">
        <f ca="1">_xll.DBRW($B$3,$R$37,$R$38,$R$40,$R$41,$R$42,$Q253,AT$2,AT$4,AT$3)</f>
        <v>0</v>
      </c>
      <c r="AU253" s="18">
        <f ca="1">_xll.DBRW($B$3,$R$37,$R$38,$R$40,$R$41,$R$42,$Q253,AU$2,AU$4,AU$3)</f>
        <v>0</v>
      </c>
      <c r="AV253" s="15">
        <f ca="1">_xll.DBRW($B$3,$R$37,$R$38,$R$40,$R$41,$R$42,$Q253,AV$2,AV$4,AV$3)</f>
        <v>0</v>
      </c>
      <c r="AW253" s="15">
        <f ca="1">_xll.DBRW($B$3,$R$37,$R$38,$R$40,$R$41,$R$42,$Q253,AW$2,AW$4,AW$3)</f>
        <v>0</v>
      </c>
      <c r="AX253" s="18">
        <f ca="1">_xll.DBRW($B$3,$R$37,$R$38,$R$40,$R$41,$R$42,$Q253,AX$2,AX$4,AX$3)</f>
        <v>0</v>
      </c>
      <c r="AY253" s="19">
        <f ca="1">_xll.DBRW($B$3,$R$37,$R$38,$R$40,$R$41,$R$42,$Q253,AY$2,AY$4,AY$3)</f>
        <v>0</v>
      </c>
      <c r="AZ253" s="18">
        <f ca="1">_xll.DBRW($B$3,$R$37,$R$38,$R$40,$R$41,$R$42,$Q253,AZ$2,AZ$4,AZ$3)</f>
        <v>0</v>
      </c>
      <c r="BA253" s="15">
        <f ca="1">_xll.DBRW($B$3,$R$37,$R$38,$R$40,$R$41,$R$42,$Q253,BA$2,BA$4,BA$3)</f>
        <v>0</v>
      </c>
      <c r="BB253" s="15">
        <f ca="1">_xll.DBRW($B$3,$R$37,$R$38,$R$40,$R$41,$R$42,$Q253,BB$2,BB$4,BB$3)</f>
        <v>0</v>
      </c>
      <c r="BC253" s="18">
        <f ca="1">AS253-AX253</f>
        <v>0</v>
      </c>
      <c r="BD253" s="18">
        <f ca="1">AT253-AY253</f>
        <v>0</v>
      </c>
      <c r="BE253" s="18">
        <f ca="1">AU253-AZ253</f>
        <v>0</v>
      </c>
      <c r="BF253" s="15">
        <f ca="1">IF(AND(AV253&lt;&gt;0,BA253&lt;&gt;0),-1*BC253*AV253,0)</f>
        <v>0</v>
      </c>
      <c r="BG253" s="15">
        <f ca="1">IF(AND(AV253&lt;&gt;0,BA253&lt;&gt;0,AW253&lt;&gt;0,BB253&lt;&gt;0),BD253/AY253*$Y253,)</f>
        <v>0</v>
      </c>
      <c r="BH253" s="15">
        <f ca="1">IF(AND(AW253&lt;&gt;0,BB253&lt;&gt;0),BE253*AO253*AW253,)</f>
        <v>0</v>
      </c>
      <c r="BI253" s="15">
        <f ca="1">IF(AND(AV253&lt;&gt;0,BA253&lt;&gt;0,AW253&lt;&gt;0,BB253&lt;&gt;0),$AI253-BF253-BG253-BH253-BL253,)</f>
        <v>0</v>
      </c>
      <c r="BJ253" s="15">
        <f ca="1">IF(OR(AV253=0,BA253=0,AW253=0,BB253=0),$AI253-BF253-BG253-BH253-BL253,)</f>
        <v>0</v>
      </c>
      <c r="BK253" s="15">
        <f ca="1">SUM(BF253:BJ253)</f>
        <v>0</v>
      </c>
      <c r="BL253" s="15">
        <f ca="1">IF($V253&lt;&gt;0,IF($V253&gt;0,$W253/$V253,-$W253/$V253))*$AD253</f>
        <v>0</v>
      </c>
      <c r="BM253" s="15">
        <f ca="1">SUM(BK253:BL253)</f>
        <v>0</v>
      </c>
      <c r="BN253" s="16">
        <f ca="1">_xll.DBRW($B$3,$R$37,$R$38,$R$40,$R$41,$R$42,$Q253,BN$2,BN$4,BN$3)</f>
        <v>0</v>
      </c>
      <c r="BO253" s="16">
        <f ca="1">_xll.DBRW($B$3,$R$37,$R$38,$R$40,$R$41,$R$42,$Q253,BO$2,BO$4,BO$3)</f>
        <v>0</v>
      </c>
      <c r="BP253" s="17">
        <f ca="1">-(BN253-BO253)*100</f>
        <v>0</v>
      </c>
      <c r="BQ253" s="14">
        <f ca="1">$Z253-$AE253-CK253</f>
        <v>0</v>
      </c>
      <c r="BR253" s="15">
        <f ca="1">_xll.DBRW($B$3,$R$37,$R$38,$R$40,$R$41,$R$42,$Q253,BR$2,BR$4,BR$3)</f>
        <v>0</v>
      </c>
      <c r="BS253" s="15">
        <f ca="1">_xll.DBRW($B$3,$R$37,$R$38,$R$40,$R$41,$R$42,$Q253,BS$2,BS$4,BS$3)</f>
        <v>0</v>
      </c>
      <c r="BT253" s="15">
        <f ca="1">_xll.DBRW($B$3,$R$37,$R$38,$R$40,$R$41,$R$42,$Q253,BT$2,BT$4,BT$3)</f>
        <v>0</v>
      </c>
      <c r="BU253" s="15">
        <f ca="1">_xll.DBRW($B$3,$R$37,$R$38,$R$40,$R$41,$R$42,$Q253,BU$2,BU$4,BU$3)</f>
        <v>0</v>
      </c>
      <c r="BV253" s="15">
        <f ca="1">_xll.DBRW($B$3,$R$37,$R$38,$R$40,$R$41,$R$42,$Q253,BV$2,BV$4,BV$3)</f>
        <v>0</v>
      </c>
      <c r="BW253" s="15">
        <f ca="1">_xll.DBRW($B$3,$R$37,$R$38,$R$40,$R$41,$R$42,$Q253,BW$2,BW$4,BW$3)</f>
        <v>0</v>
      </c>
      <c r="BX253" s="15">
        <f ca="1">_xll.DBRW($B$3,$R$37,$R$38,$R$40,$R$41,$R$42,$Q253,BX$2,BX$4,BX$3)</f>
        <v>0</v>
      </c>
      <c r="BY253" s="15">
        <f ca="1">_xll.DBRW($B$3,$R$37,$R$38,$R$40,$R$41,$R$42,$Q253,BY$2,BY$4,BY$3)</f>
        <v>0</v>
      </c>
      <c r="BZ253" s="15">
        <f ca="1">_xll.DBRW($B$3,$R$37,$R$38,$R$40,$R$41,$R$42,$Q253,BZ$2,BZ$4,BZ$3)</f>
        <v>0</v>
      </c>
      <c r="CA253" s="15">
        <f ca="1">_xll.DBRW($B$3,$R$37,$R$38,$R$40,$R$41,$R$42,$Q253,CA$2,CA$4,CA$3)</f>
        <v>0</v>
      </c>
      <c r="CB253" s="15">
        <f ca="1">BR253-BW253</f>
        <v>0</v>
      </c>
      <c r="CC253" s="15">
        <f ca="1">BS253-BX253</f>
        <v>0</v>
      </c>
      <c r="CD253" s="15">
        <f ca="1">BT253-BY253</f>
        <v>0</v>
      </c>
      <c r="CE253" s="15">
        <f ca="1">IF(AND(BU253&lt;&gt;0,BZ253&lt;&gt;0),-1*CB253*BU253,0)</f>
        <v>0</v>
      </c>
      <c r="CF253" s="15">
        <f ca="1">IF(AND(BU253&lt;&gt;0,BZ253&lt;&gt;0,BV253&lt;&gt;0,CA253&lt;&gt;0),CC253/BX253*$Z253,)</f>
        <v>0</v>
      </c>
      <c r="CG253" s="15">
        <f ca="1">IF(AND(BV253&lt;&gt;0,CA253&lt;&gt;0),CD253*BN253*BV253,)</f>
        <v>0</v>
      </c>
      <c r="CH253" s="15">
        <f ca="1">IF(AND(BU253&lt;&gt;0,BZ253&lt;&gt;0,BV253&lt;&gt;0,CA253&lt;&gt;0),$AJ253-CE253-CF253-CG253-CK253,)</f>
        <v>0</v>
      </c>
      <c r="CI253" s="15">
        <f ca="1">IF(OR(BU253=0,BZ253=0,BV253=0,CA253=0),$AJ253-CE253-CF253-CG253-CK253,)</f>
        <v>0</v>
      </c>
      <c r="CJ253" s="15">
        <f ca="1">SUM(CE253:CI253)</f>
        <v>0</v>
      </c>
      <c r="CK253" s="15">
        <f ca="1">IF($V253&lt;&gt;0,IF($V253&gt;0,$W253/$V253,-$W253/$V253))*$AE253</f>
        <v>0</v>
      </c>
      <c r="CL253" s="15">
        <f ca="1">SUM(CJ253:CK253)</f>
        <v>0</v>
      </c>
      <c r="CM253" s="16">
        <f ca="1">_xll.DBRW($B$3,$R$37,$R$38,$R$40,$R$41,$R$42,$Q253,CM$2,CM$4,CM$3)</f>
        <v>0</v>
      </c>
      <c r="CN253" s="16">
        <f ca="1">_xll.DBRW($B$3,$R$37,$R$38,$R$40,$R$41,$R$42,$Q253,CN$2,CN$4,CN$3)</f>
        <v>0</v>
      </c>
      <c r="CO253" s="17">
        <f ca="1">-(CM253-CN253)*100</f>
        <v>0</v>
      </c>
      <c r="CP253" s="14">
        <f ca="1">$AA253-$AF253-DJ253</f>
        <v>0</v>
      </c>
      <c r="CQ253" s="15">
        <f ca="1">_xll.DBRW($B$3,$R$37,$R$38,$R$40,$R$41,$R$42,$Q253,CQ$2,CQ$4,CQ$3)</f>
        <v>0</v>
      </c>
      <c r="CR253" s="15">
        <f ca="1">_xll.DBRW($B$3,$R$37,$R$38,$R$40,$R$41,$R$42,$Q253,CR$2,CR$4,CR$3)</f>
        <v>0</v>
      </c>
      <c r="CS253" s="15">
        <f ca="1">_xll.DBRW($B$3,$R$37,$R$38,$R$40,$R$41,$R$42,$Q253,CS$2,CS$4,CS$3)</f>
        <v>0</v>
      </c>
      <c r="CT253" s="15">
        <f ca="1">_xll.DBRW($B$3,$R$37,$R$38,$R$40,$R$41,$R$42,$Q253,CT$2,CT$4,CT$3)</f>
        <v>0</v>
      </c>
      <c r="CU253" s="15">
        <f ca="1">_xll.DBRW($B$3,$R$37,$R$38,$R$40,$R$41,$R$42,$Q253,CU$2,CU$4,CU$3)</f>
        <v>0</v>
      </c>
      <c r="CV253" s="15">
        <f ca="1">_xll.DBRW($B$3,$R$37,$R$38,$R$40,$R$41,$R$42,$Q253,CV$2,CV$4,CV$3)</f>
        <v>0</v>
      </c>
      <c r="CW253" s="15">
        <f ca="1">_xll.DBRW($B$3,$R$37,$R$38,$R$40,$R$41,$R$42,$Q253,CW$2,CW$4,CW$3)</f>
        <v>0</v>
      </c>
      <c r="CX253" s="15">
        <f ca="1">_xll.DBRW($B$3,$R$37,$R$38,$R$40,$R$41,$R$42,$Q253,CX$2,CX$4,CX$3)</f>
        <v>0</v>
      </c>
      <c r="CY253" s="15">
        <f ca="1">_xll.DBRW($B$3,$R$37,$R$38,$R$40,$R$41,$R$42,$Q253,CY$2,CY$4,CY$3)</f>
        <v>0</v>
      </c>
      <c r="CZ253" s="15">
        <f ca="1">_xll.DBRW($B$3,$R$37,$R$38,$R$40,$R$41,$R$42,$Q253,CZ$2,CZ$4,CZ$3)</f>
        <v>0</v>
      </c>
      <c r="DA253" s="15">
        <f ca="1">CQ253-CV253</f>
        <v>0</v>
      </c>
      <c r="DB253" s="15">
        <f ca="1">CR253-CW253</f>
        <v>0</v>
      </c>
      <c r="DC253" s="15">
        <f ca="1">CS253-CX253</f>
        <v>0</v>
      </c>
      <c r="DD253" s="15">
        <f ca="1">IF(AND(CT253&lt;&gt;0,CY253&lt;&gt;0),-1*DA253*CT253,0)</f>
        <v>0</v>
      </c>
      <c r="DE253" s="15">
        <f ca="1">IF(AND(CT253&lt;&gt;0,CY253&lt;&gt;0,CU253&lt;&gt;0,CZ253&lt;&gt;0),DB253/CW253*$AA253,)</f>
        <v>0</v>
      </c>
      <c r="DF253" s="15">
        <f ca="1">IF(AND(CU253&lt;&gt;0,CZ253&lt;&gt;0),DC253*CM253*CU253,)</f>
        <v>0</v>
      </c>
      <c r="DG253" s="15">
        <f ca="1">IF(AND(CT253&lt;&gt;0,CY253&lt;&gt;0,CU253&lt;&gt;0,CZ253&lt;&gt;0),$AK253-DD253-DE253-DF253-DJ253,)</f>
        <v>0</v>
      </c>
      <c r="DH253" s="15">
        <f ca="1">IF(OR(CT253=0,CY253=0,CU253=0,CZ253=0),$AK253-DD253-DE253-DF253-DJ253,)</f>
        <v>0</v>
      </c>
      <c r="DI253" s="15">
        <f ca="1">SUM(DD253:DH253)</f>
        <v>0</v>
      </c>
      <c r="DJ253" s="15">
        <f ca="1">IF($V253&lt;&gt;0,IF($V253&gt;0,$W253/$V253,-$W253/$V253))*$AF253</f>
        <v>0</v>
      </c>
      <c r="DK253" s="15">
        <f ca="1">SUM(DI253:DJ253)</f>
        <v>0</v>
      </c>
      <c r="DL253" s="16">
        <f ca="1">_xll.DBRW($B$3,$R$37,$R$38,$R$40,$R$41,$R$42,$Q253,DL$2,DL$4,DL$3)</f>
        <v>0</v>
      </c>
      <c r="DM253" s="16">
        <f ca="1">_xll.DBRW($B$3,$R$37,$R$38,$R$40,$R$41,$R$42,$Q253,DM$2,DM$4,DM$3)</f>
        <v>0</v>
      </c>
      <c r="DN253" s="17">
        <f ca="1">-(DL253-DM253)*100</f>
        <v>0</v>
      </c>
      <c r="DO253" s="14">
        <f ca="1">$AB253-$AG253-EI253</f>
        <v>0</v>
      </c>
      <c r="DP253" s="15">
        <f ca="1">_xll.DBRW($B$3,$R$37,$R$38,$R$40,$R$41,$R$42,$Q253,DP$2,DP$4,DP$3)</f>
        <v>0</v>
      </c>
      <c r="DQ253" s="15">
        <f ca="1">_xll.DBRW($B$3,$R$37,$R$38,$R$40,$R$41,$R$42,$Q253,DQ$2,DQ$4,DQ$3)</f>
        <v>0</v>
      </c>
      <c r="DR253" s="15">
        <f ca="1">_xll.DBRW($B$3,$R$37,$R$38,$R$40,$R$41,$R$42,$Q253,DR$2,DR$4,DR$3)</f>
        <v>0</v>
      </c>
      <c r="DS253" s="15" t="str">
        <f ca="1">_xll.DBRW($B$3,$R$37,$R$38,$R$40,$R$41,$R$42,$Q253,DS$2,DS$4,DS$3)</f>
        <v/>
      </c>
      <c r="DT253" s="15">
        <f ca="1">_xll.DBRW($B$3,$R$37,$R$38,$R$40,$R$41,$R$42,$Q253,DT$2,DT$4,DT$3)</f>
        <v>0</v>
      </c>
      <c r="DU253" s="15">
        <f ca="1">_xll.DBRW($B$3,$R$37,$R$38,$R$40,$R$41,$R$42,$Q253,DU$2,DU$4,DU$3)</f>
        <v>0</v>
      </c>
      <c r="DV253" s="15">
        <f ca="1">_xll.DBRW($B$3,$R$37,$R$38,$R$40,$R$41,$R$42,$Q253,DV$2,DV$4,DV$3)</f>
        <v>0</v>
      </c>
      <c r="DW253" s="15">
        <f ca="1">_xll.DBRW($B$3,$R$37,$R$38,$R$40,$R$41,$R$42,$Q253,DW$2,DW$4,DW$3)</f>
        <v>0</v>
      </c>
      <c r="DX253" s="15" t="str">
        <f ca="1">_xll.DBRW($B$3,$R$37,$R$38,$R$40,$R$41,$R$42,$Q253,DX$2,DX$4,DX$3)</f>
        <v/>
      </c>
      <c r="DY253" s="15">
        <f ca="1">_xll.DBRW($B$3,$R$37,$R$38,$R$40,$R$41,$R$42,$Q253,DY$2,DY$4,DY$3)</f>
        <v>0</v>
      </c>
      <c r="DZ253" s="15">
        <f ca="1">DP253-DU253</f>
        <v>0</v>
      </c>
      <c r="EA253" s="15">
        <f ca="1">DQ253-DV253</f>
        <v>0</v>
      </c>
      <c r="EB253" s="15">
        <f ca="1">DR253-DW253</f>
        <v>0</v>
      </c>
      <c r="EC253" s="15" t="e">
        <f ca="1">IF(AND(DS253&lt;&gt;0,DX253&lt;&gt;0),-1*DZ253*DS253,0)</f>
        <v>#VALUE!</v>
      </c>
      <c r="ED253" s="15">
        <f ca="1">IF(AND(DS253&lt;&gt;0,DX253&lt;&gt;0,DT253&lt;&gt;0,DY253&lt;&gt;0),EA253/DV253*$AB253,)</f>
        <v>0</v>
      </c>
      <c r="EE253" s="15">
        <f ca="1">IF(AND(DT253&lt;&gt;0,DY253&lt;&gt;0),EB253*DL253*DT253,)</f>
        <v>0</v>
      </c>
      <c r="EF253" s="15">
        <f ca="1">IF(AND(DS253&lt;&gt;0,DX253&lt;&gt;0,DT253&lt;&gt;0,DY253&lt;&gt;0),$AL253-EC253-ED253-EE253-EI253,)</f>
        <v>0</v>
      </c>
      <c r="EG253" s="15" t="e">
        <f ca="1">IF(OR(DS253=0,DX253=0,DT253=0,DY253=0),$AL253-EC253-ED253-EE253-EI253,)</f>
        <v>#VALUE!</v>
      </c>
      <c r="EH253" s="15" t="e">
        <f ca="1">SUM(EC253:EG253)</f>
        <v>#VALUE!</v>
      </c>
      <c r="EI253" s="15">
        <f ca="1">IF($V253&lt;&gt;0,IF($V253&gt;0,$W253/$V253,-$W253/$V253))*$AG253</f>
        <v>0</v>
      </c>
      <c r="EJ253" s="15" t="e">
        <f ca="1">SUM(EH253:EI253)</f>
        <v>#VALUE!</v>
      </c>
      <c r="EK253" s="16">
        <f ca="1">_xll.DBRW($B$3,$R$37,$R$38,$R$40,$R$41,$R$42,$Q253,EK$2,EK$4,EK$3)</f>
        <v>0</v>
      </c>
      <c r="EL253" s="16">
        <f ca="1">_xll.DBRW($B$3,$R$37,$R$38,$R$40,$R$41,$R$42,$Q253,EL$2,EL$4,EL$3)</f>
        <v>0</v>
      </c>
      <c r="EM253" s="17">
        <f ca="1">-(EK253-EL253)*100</f>
        <v>0</v>
      </c>
      <c r="EN253" s="14">
        <f ca="1">$AC253-$AH253-FH253</f>
        <v>0</v>
      </c>
      <c r="EO253" s="15">
        <f ca="1">_xll.DBRW($B$3,$R$37,$R$38,$R$40,$R$41,$R$42,$Q253,EO$2,EO$4,EO$3)</f>
        <v>0</v>
      </c>
      <c r="EP253" s="15">
        <f ca="1">_xll.DBRW($B$3,$R$37,$R$38,$R$40,$R$41,$R$42,$Q253,EP$2,EP$4,EP$3)</f>
        <v>0</v>
      </c>
      <c r="EQ253" s="15">
        <f ca="1">_xll.DBRW($B$3,$R$37,$R$38,$R$40,$R$41,$R$42,$Q253,EQ$2,EQ$4,EQ$3)</f>
        <v>0</v>
      </c>
      <c r="ER253" s="15">
        <f ca="1">_xll.DBRW($B$3,$R$37,$R$38,$R$40,$R$41,$R$42,$Q253,ER$2,ER$4,ER$3)</f>
        <v>0</v>
      </c>
      <c r="ES253" s="15">
        <f ca="1">_xll.DBRW($B$3,$R$37,$R$38,$R$40,$R$41,$R$42,$Q253,ES$2,ES$4,ES$3)</f>
        <v>0</v>
      </c>
      <c r="ET253" s="15">
        <f ca="1">_xll.DBRW($B$3,$R$37,$R$38,$R$40,$R$41,$R$42,$Q253,ET$2,ET$4,ET$3)</f>
        <v>0</v>
      </c>
      <c r="EU253" s="15">
        <f ca="1">_xll.DBRW($B$3,$R$37,$R$38,$R$40,$R$41,$R$42,$Q253,EU$2,EU$4,EU$3)</f>
        <v>0</v>
      </c>
      <c r="EV253" s="15">
        <f ca="1">_xll.DBRW($B$3,$R$37,$R$38,$R$40,$R$41,$R$42,$Q253,EV$2,EV$4,EV$3)</f>
        <v>0</v>
      </c>
      <c r="EW253" s="15">
        <f ca="1">_xll.DBRW($B$3,$R$37,$R$38,$R$40,$R$41,$R$42,$Q253,EW$2,EW$4,EW$3)</f>
        <v>0</v>
      </c>
      <c r="EX253" s="15">
        <f ca="1">_xll.DBRW($B$3,$R$37,$R$38,$R$40,$R$41,$R$42,$Q253,EX$2,EX$4,EX$3)</f>
        <v>0</v>
      </c>
      <c r="EY253" s="15">
        <f ca="1">EO253-ET253</f>
        <v>0</v>
      </c>
      <c r="EZ253" s="15">
        <f ca="1">EP253-EU253</f>
        <v>0</v>
      </c>
      <c r="FA253" s="15">
        <f ca="1">EQ253-EV253</f>
        <v>0</v>
      </c>
      <c r="FB253" s="15">
        <f ca="1">IF(AND(ER253&lt;&gt;0,EW253&lt;&gt;0),-1*EY253*ER253,0)</f>
        <v>0</v>
      </c>
      <c r="FC253" s="15">
        <f ca="1">IF(AND(ER253&lt;&gt;0,EW253&lt;&gt;0,ES253&lt;&gt;0,EX253&lt;&gt;0),EZ253/EU253*$AC253,)</f>
        <v>0</v>
      </c>
      <c r="FD253" s="15">
        <f ca="1">IF(AND(ES253&lt;&gt;0,EX253&lt;&gt;0),FA253*EK253*ES253,)</f>
        <v>0</v>
      </c>
      <c r="FE253" s="15">
        <f ca="1">IF(AND(ER253&lt;&gt;0,EW253&lt;&gt;0,ES253&lt;&gt;0,EX253&lt;&gt;0),$AM253-FB253-FC253-FD253-FH253,)</f>
        <v>0</v>
      </c>
      <c r="FF253" s="15">
        <f ca="1">IF(OR(ER253=0,EW253=0,ES253=0,EX253=0),$AM253-FB253-FC253-FD253-FH253,)</f>
        <v>0</v>
      </c>
      <c r="FG253" s="15">
        <f ca="1">SUM(FB253:FF253)</f>
        <v>0</v>
      </c>
      <c r="FH253" s="15">
        <f ca="1">IF($V253&lt;&gt;0,IF($V253&gt;0,$W253/$V253,-$W253/$V253))*$AH253</f>
        <v>0</v>
      </c>
      <c r="FI253" s="15">
        <f ca="1">SUM(FG253:FH253)</f>
        <v>0</v>
      </c>
      <c r="FJ253" s="20"/>
      <c r="FK253" s="85">
        <f ca="1">BL253+CK253+DJ253+EI253+FH253</f>
        <v>0</v>
      </c>
      <c r="FL253" s="21"/>
      <c r="FM253" s="22"/>
      <c r="FN253" s="104">
        <f ca="1">_xll.DBRW($B$3,$R$37,$R$38,$R$40,$R$41,$R$42,$Q253,FN$2,FN$4,FN$3)</f>
        <v>0</v>
      </c>
      <c r="FO253" s="105">
        <f ca="1">IF(U253&lt;&gt;0,FN253/U253,0)</f>
        <v>0</v>
      </c>
      <c r="FP253" s="104">
        <f ca="1">_xll.DBRW($B$3,$R$37,$R$38,$R$40,$R$41,$R$42,$Q253,FP$2,FP$4,FP$3)</f>
        <v>0</v>
      </c>
      <c r="FQ253" s="105">
        <f ca="1">IF(V253&lt;&gt;0,FP253/V253,0)</f>
        <v>0</v>
      </c>
      <c r="FR253" s="86">
        <f ca="1">FN253-FP253</f>
        <v>0</v>
      </c>
      <c r="FS253" s="103">
        <f ca="1">(FO253-FQ253)*100</f>
        <v>0</v>
      </c>
      <c r="FT253" s="23"/>
      <c r="FV253" s="37"/>
      <c r="FW253" s="37"/>
      <c r="FX253" s="37"/>
      <c r="FY253" s="37"/>
      <c r="FZ253" s="37"/>
      <c r="GA253" s="37"/>
      <c r="GB253" s="37"/>
      <c r="GC253" s="37"/>
      <c r="GD253" s="37"/>
      <c r="GE253" s="37"/>
      <c r="GF253" s="37"/>
      <c r="GG253" s="37"/>
      <c r="GH253" s="37"/>
    </row>
    <row r="254" spans="1:190" ht="15" hidden="1" customHeight="1" x14ac:dyDescent="0.25">
      <c r="A254">
        <f ca="1">IF(ROW()=ROW($A$60),0,1)</f>
        <v>1</v>
      </c>
      <c r="D254" s="30"/>
      <c r="E254" s="30"/>
      <c r="F254" s="30" t="str">
        <f ca="1">IF(A254&lt;&gt;0,IF((AO254+BN254+CM254+DL254+EK254)&lt;&gt;0,ROUND((1-(AO254+BN254+CM254+DL254+EK254))-FO254,5),"VERIF. ELIGIBILITE PMM"),"CHECK "&amp;D239)</f>
        <v>VERIF. ELIGIBILITE PMM</v>
      </c>
      <c r="G254" s="30"/>
      <c r="H254" s="30"/>
      <c r="I254" s="30"/>
      <c r="J254" s="30" t="str">
        <f ca="1">IF(A254&lt;&gt;0,IF((AP254+BO254+CN254+DM254+EL254)&lt;&gt;0,ROUND((1-(AP254+BO254+CN254+DM254+EL254))-FQ254,5),"VERIF. ELIGIBILITE PMM"),"CHECK "&amp;D240)</f>
        <v>VERIF. ELIGIBILITE PMM</v>
      </c>
      <c r="K254" s="30">
        <f ca="1">IF(A254&lt;&gt;0,ROUND(W254+AR254+BQ254+CP254+DO254+EN254+FK254-FR254,5),"CHECK ")</f>
        <v>0</v>
      </c>
      <c r="L254" s="4"/>
      <c r="M254" s="9"/>
      <c r="N254" s="10"/>
      <c r="O254" s="9"/>
      <c r="P254" s="11"/>
      <c r="Q254" s="130" t="s">
        <v>418</v>
      </c>
      <c r="R254" s="130"/>
      <c r="S254" s="12"/>
      <c r="T254" s="13"/>
      <c r="U254" s="84">
        <f ca="1">_xll.DBRW($B$3,$R$37,$R$38,$R$40,$R$41,$R$42,$Q254,U$2,U$4,U$3)</f>
        <v>0</v>
      </c>
      <c r="V254" s="84">
        <f ca="1">_xll.DBRW($B$3,$R$37,$R$38,$R$40,$R$41,$R$42,$Q254,V$2,V$4,V$3)</f>
        <v>0</v>
      </c>
      <c r="W254" s="85">
        <f ca="1">U254-V254</f>
        <v>0</v>
      </c>
      <c r="X254" s="106">
        <f ca="1">IF(V254&lt;&gt;0,W254/V254,0)</f>
        <v>0</v>
      </c>
      <c r="Y254" s="15">
        <f ca="1">_xll.DBRW($B$3,$R$37,$R$38,$R$40,$R$41,$R$42,$Q254,Y$2,Y$4,Y$3)</f>
        <v>0</v>
      </c>
      <c r="Z254" s="15">
        <f ca="1">_xll.DBRW($B$3,$R$37,$R$38,$R$40,$R$41,$R$42,$Q254,Z$2,Z$4,Z$3)</f>
        <v>0</v>
      </c>
      <c r="AA254" s="15">
        <f ca="1">_xll.DBRW($B$3,$R$37,$R$38,$R$40,$R$41,$R$42,$Q254,AA$2,AA$4,AA$3)</f>
        <v>0</v>
      </c>
      <c r="AB254" s="15">
        <f ca="1">_xll.DBRW($B$3,$R$37,$R$38,$R$40,$R$41,$R$42,$Q254,AB$2,AB$4,AB$3)</f>
        <v>0</v>
      </c>
      <c r="AC254" s="15">
        <f ca="1">_xll.DBRW($B$3,$R$37,$R$38,$R$40,$R$41,$R$42,$Q254,AC$2,AC$4,AC$3)</f>
        <v>0</v>
      </c>
      <c r="AD254" s="15">
        <f ca="1">_xll.DBRW($B$3,$R$37,$R$38,$R$40,$R$41,$R$42,$Q254,AD$2,AD$4,AD$3)</f>
        <v>0</v>
      </c>
      <c r="AE254" s="15">
        <f ca="1">_xll.DBRW($B$3,$R$37,$R$38,$R$40,$R$41,$R$42,$Q254,AE$2,AE$4,AE$3)</f>
        <v>0</v>
      </c>
      <c r="AF254" s="15">
        <f ca="1">_xll.DBRW($B$3,$R$37,$R$38,$R$40,$R$41,$R$42,$Q254,AF$2,AF$4,AF$3)</f>
        <v>0</v>
      </c>
      <c r="AG254" s="15">
        <f ca="1">_xll.DBRW($B$3,$R$37,$R$38,$R$40,$R$41,$R$42,$Q254,AG$2,AG$4,AG$3)</f>
        <v>0</v>
      </c>
      <c r="AH254" s="15">
        <f ca="1">_xll.DBRW($B$3,$R$37,$R$38,$R$40,$R$41,$R$42,$Q254,AH$2,AH$4,AH$3)</f>
        <v>0</v>
      </c>
      <c r="AI254" s="15">
        <f ca="1">Y254-AD254</f>
        <v>0</v>
      </c>
      <c r="AJ254" s="15">
        <f ca="1">Z254-AE254</f>
        <v>0</v>
      </c>
      <c r="AK254" s="15">
        <f ca="1">AA254-AF254</f>
        <v>0</v>
      </c>
      <c r="AL254" s="15">
        <f ca="1">AB254-AG254</f>
        <v>0</v>
      </c>
      <c r="AM254" s="15">
        <f ca="1">AC254-AH254</f>
        <v>0</v>
      </c>
      <c r="AN254" s="20"/>
      <c r="AO254" s="16">
        <f ca="1">_xll.DBRW($B$3,$R$37,$R$38,$R$40,$R$41,$R$42,$Q254,AO$2,AO$4,AO$3)</f>
        <v>0</v>
      </c>
      <c r="AP254" s="16">
        <f ca="1">_xll.DBRW($B$3,$R$37,$R$38,$R$40,$R$41,$R$42,$Q254,AP$2,AP$4,AP$3)</f>
        <v>0</v>
      </c>
      <c r="AQ254" s="17">
        <f ca="1">-(AO254-AP254)*100</f>
        <v>0</v>
      </c>
      <c r="AR254" s="14">
        <f ca="1">$Y254-$AD254-BL254</f>
        <v>0</v>
      </c>
      <c r="AS254" s="18">
        <f ca="1">_xll.DBRW($B$3,$R$37,$R$38,$R$40,$R$41,$R$42,$Q254,AS$2,AS$4,AS$3)</f>
        <v>0</v>
      </c>
      <c r="AT254" s="19">
        <f ca="1">_xll.DBRW($B$3,$R$37,$R$38,$R$40,$R$41,$R$42,$Q254,AT$2,AT$4,AT$3)</f>
        <v>0</v>
      </c>
      <c r="AU254" s="18">
        <f ca="1">_xll.DBRW($B$3,$R$37,$R$38,$R$40,$R$41,$R$42,$Q254,AU$2,AU$4,AU$3)</f>
        <v>0</v>
      </c>
      <c r="AV254" s="15">
        <f ca="1">_xll.DBRW($B$3,$R$37,$R$38,$R$40,$R$41,$R$42,$Q254,AV$2,AV$4,AV$3)</f>
        <v>0</v>
      </c>
      <c r="AW254" s="15">
        <f ca="1">_xll.DBRW($B$3,$R$37,$R$38,$R$40,$R$41,$R$42,$Q254,AW$2,AW$4,AW$3)</f>
        <v>0</v>
      </c>
      <c r="AX254" s="18">
        <f ca="1">_xll.DBRW($B$3,$R$37,$R$38,$R$40,$R$41,$R$42,$Q254,AX$2,AX$4,AX$3)</f>
        <v>0</v>
      </c>
      <c r="AY254" s="19">
        <f ca="1">_xll.DBRW($B$3,$R$37,$R$38,$R$40,$R$41,$R$42,$Q254,AY$2,AY$4,AY$3)</f>
        <v>0</v>
      </c>
      <c r="AZ254" s="18">
        <f ca="1">_xll.DBRW($B$3,$R$37,$R$38,$R$40,$R$41,$R$42,$Q254,AZ$2,AZ$4,AZ$3)</f>
        <v>0</v>
      </c>
      <c r="BA254" s="15">
        <f ca="1">_xll.DBRW($B$3,$R$37,$R$38,$R$40,$R$41,$R$42,$Q254,BA$2,BA$4,BA$3)</f>
        <v>0</v>
      </c>
      <c r="BB254" s="15">
        <f ca="1">_xll.DBRW($B$3,$R$37,$R$38,$R$40,$R$41,$R$42,$Q254,BB$2,BB$4,BB$3)</f>
        <v>0</v>
      </c>
      <c r="BC254" s="18">
        <f ca="1">AS254-AX254</f>
        <v>0</v>
      </c>
      <c r="BD254" s="18">
        <f ca="1">AT254-AY254</f>
        <v>0</v>
      </c>
      <c r="BE254" s="18">
        <f ca="1">AU254-AZ254</f>
        <v>0</v>
      </c>
      <c r="BF254" s="15">
        <f ca="1">IF(AND(AV254&lt;&gt;0,BA254&lt;&gt;0),-1*BC254*AV254,0)</f>
        <v>0</v>
      </c>
      <c r="BG254" s="15">
        <f ca="1">IF(AND(AV254&lt;&gt;0,BA254&lt;&gt;0,AW254&lt;&gt;0,BB254&lt;&gt;0),BD254/AY254*$Y254,)</f>
        <v>0</v>
      </c>
      <c r="BH254" s="15">
        <f ca="1">IF(AND(AW254&lt;&gt;0,BB254&lt;&gt;0),BE254*AO254*AW254,)</f>
        <v>0</v>
      </c>
      <c r="BI254" s="15">
        <f ca="1">IF(AND(AV254&lt;&gt;0,BA254&lt;&gt;0,AW254&lt;&gt;0,BB254&lt;&gt;0),$AI254-BF254-BG254-BH254-BL254,)</f>
        <v>0</v>
      </c>
      <c r="BJ254" s="15">
        <f ca="1">IF(OR(AV254=0,BA254=0,AW254=0,BB254=0),$AI254-BF254-BG254-BH254-BL254,)</f>
        <v>0</v>
      </c>
      <c r="BK254" s="15">
        <f ca="1">SUM(BF254:BJ254)</f>
        <v>0</v>
      </c>
      <c r="BL254" s="15">
        <f ca="1">IF($V254&lt;&gt;0,IF($V254&gt;0,$W254/$V254,-$W254/$V254))*$AD254</f>
        <v>0</v>
      </c>
      <c r="BM254" s="15">
        <f ca="1">SUM(BK254:BL254)</f>
        <v>0</v>
      </c>
      <c r="BN254" s="16">
        <f ca="1">_xll.DBRW($B$3,$R$37,$R$38,$R$40,$R$41,$R$42,$Q254,BN$2,BN$4,BN$3)</f>
        <v>0</v>
      </c>
      <c r="BO254" s="16">
        <f ca="1">_xll.DBRW($B$3,$R$37,$R$38,$R$40,$R$41,$R$42,$Q254,BO$2,BO$4,BO$3)</f>
        <v>0</v>
      </c>
      <c r="BP254" s="17">
        <f ca="1">-(BN254-BO254)*100</f>
        <v>0</v>
      </c>
      <c r="BQ254" s="14">
        <f ca="1">$Z254-$AE254-CK254</f>
        <v>0</v>
      </c>
      <c r="BR254" s="15">
        <f ca="1">_xll.DBRW($B$3,$R$37,$R$38,$R$40,$R$41,$R$42,$Q254,BR$2,BR$4,BR$3)</f>
        <v>0</v>
      </c>
      <c r="BS254" s="15">
        <f ca="1">_xll.DBRW($B$3,$R$37,$R$38,$R$40,$R$41,$R$42,$Q254,BS$2,BS$4,BS$3)</f>
        <v>0</v>
      </c>
      <c r="BT254" s="15">
        <f ca="1">_xll.DBRW($B$3,$R$37,$R$38,$R$40,$R$41,$R$42,$Q254,BT$2,BT$4,BT$3)</f>
        <v>0</v>
      </c>
      <c r="BU254" s="15">
        <f ca="1">_xll.DBRW($B$3,$R$37,$R$38,$R$40,$R$41,$R$42,$Q254,BU$2,BU$4,BU$3)</f>
        <v>0</v>
      </c>
      <c r="BV254" s="15">
        <f ca="1">_xll.DBRW($B$3,$R$37,$R$38,$R$40,$R$41,$R$42,$Q254,BV$2,BV$4,BV$3)</f>
        <v>0</v>
      </c>
      <c r="BW254" s="15">
        <f ca="1">_xll.DBRW($B$3,$R$37,$R$38,$R$40,$R$41,$R$42,$Q254,BW$2,BW$4,BW$3)</f>
        <v>0</v>
      </c>
      <c r="BX254" s="15">
        <f ca="1">_xll.DBRW($B$3,$R$37,$R$38,$R$40,$R$41,$R$42,$Q254,BX$2,BX$4,BX$3)</f>
        <v>0</v>
      </c>
      <c r="BY254" s="15">
        <f ca="1">_xll.DBRW($B$3,$R$37,$R$38,$R$40,$R$41,$R$42,$Q254,BY$2,BY$4,BY$3)</f>
        <v>0</v>
      </c>
      <c r="BZ254" s="15">
        <f ca="1">_xll.DBRW($B$3,$R$37,$R$38,$R$40,$R$41,$R$42,$Q254,BZ$2,BZ$4,BZ$3)</f>
        <v>0</v>
      </c>
      <c r="CA254" s="15">
        <f ca="1">_xll.DBRW($B$3,$R$37,$R$38,$R$40,$R$41,$R$42,$Q254,CA$2,CA$4,CA$3)</f>
        <v>0</v>
      </c>
      <c r="CB254" s="15">
        <f ca="1">BR254-BW254</f>
        <v>0</v>
      </c>
      <c r="CC254" s="15">
        <f ca="1">BS254-BX254</f>
        <v>0</v>
      </c>
      <c r="CD254" s="15">
        <f ca="1">BT254-BY254</f>
        <v>0</v>
      </c>
      <c r="CE254" s="15">
        <f ca="1">IF(AND(BU254&lt;&gt;0,BZ254&lt;&gt;0),-1*CB254*BU254,0)</f>
        <v>0</v>
      </c>
      <c r="CF254" s="15">
        <f ca="1">IF(AND(BU254&lt;&gt;0,BZ254&lt;&gt;0,BV254&lt;&gt;0,CA254&lt;&gt;0),CC254/BX254*$Z254,)</f>
        <v>0</v>
      </c>
      <c r="CG254" s="15">
        <f ca="1">IF(AND(BV254&lt;&gt;0,CA254&lt;&gt;0),CD254*BN254*BV254,)</f>
        <v>0</v>
      </c>
      <c r="CH254" s="15">
        <f ca="1">IF(AND(BU254&lt;&gt;0,BZ254&lt;&gt;0,BV254&lt;&gt;0,CA254&lt;&gt;0),$AJ254-CE254-CF254-CG254-CK254,)</f>
        <v>0</v>
      </c>
      <c r="CI254" s="15">
        <f ca="1">IF(OR(BU254=0,BZ254=0,BV254=0,CA254=0),$AJ254-CE254-CF254-CG254-CK254,)</f>
        <v>0</v>
      </c>
      <c r="CJ254" s="15">
        <f ca="1">SUM(CE254:CI254)</f>
        <v>0</v>
      </c>
      <c r="CK254" s="15">
        <f ca="1">IF($V254&lt;&gt;0,IF($V254&gt;0,$W254/$V254,-$W254/$V254))*$AE254</f>
        <v>0</v>
      </c>
      <c r="CL254" s="15">
        <f ca="1">SUM(CJ254:CK254)</f>
        <v>0</v>
      </c>
      <c r="CM254" s="16">
        <f ca="1">_xll.DBRW($B$3,$R$37,$R$38,$R$40,$R$41,$R$42,$Q254,CM$2,CM$4,CM$3)</f>
        <v>0</v>
      </c>
      <c r="CN254" s="16">
        <f ca="1">_xll.DBRW($B$3,$R$37,$R$38,$R$40,$R$41,$R$42,$Q254,CN$2,CN$4,CN$3)</f>
        <v>0</v>
      </c>
      <c r="CO254" s="17">
        <f ca="1">-(CM254-CN254)*100</f>
        <v>0</v>
      </c>
      <c r="CP254" s="14">
        <f ca="1">$AA254-$AF254-DJ254</f>
        <v>0</v>
      </c>
      <c r="CQ254" s="15">
        <f ca="1">_xll.DBRW($B$3,$R$37,$R$38,$R$40,$R$41,$R$42,$Q254,CQ$2,CQ$4,CQ$3)</f>
        <v>0</v>
      </c>
      <c r="CR254" s="15">
        <f ca="1">_xll.DBRW($B$3,$R$37,$R$38,$R$40,$R$41,$R$42,$Q254,CR$2,CR$4,CR$3)</f>
        <v>0</v>
      </c>
      <c r="CS254" s="15">
        <f ca="1">_xll.DBRW($B$3,$R$37,$R$38,$R$40,$R$41,$R$42,$Q254,CS$2,CS$4,CS$3)</f>
        <v>0</v>
      </c>
      <c r="CT254" s="15">
        <f ca="1">_xll.DBRW($B$3,$R$37,$R$38,$R$40,$R$41,$R$42,$Q254,CT$2,CT$4,CT$3)</f>
        <v>0</v>
      </c>
      <c r="CU254" s="15">
        <f ca="1">_xll.DBRW($B$3,$R$37,$R$38,$R$40,$R$41,$R$42,$Q254,CU$2,CU$4,CU$3)</f>
        <v>0</v>
      </c>
      <c r="CV254" s="15">
        <f ca="1">_xll.DBRW($B$3,$R$37,$R$38,$R$40,$R$41,$R$42,$Q254,CV$2,CV$4,CV$3)</f>
        <v>0</v>
      </c>
      <c r="CW254" s="15">
        <f ca="1">_xll.DBRW($B$3,$R$37,$R$38,$R$40,$R$41,$R$42,$Q254,CW$2,CW$4,CW$3)</f>
        <v>0</v>
      </c>
      <c r="CX254" s="15">
        <f ca="1">_xll.DBRW($B$3,$R$37,$R$38,$R$40,$R$41,$R$42,$Q254,CX$2,CX$4,CX$3)</f>
        <v>0</v>
      </c>
      <c r="CY254" s="15">
        <f ca="1">_xll.DBRW($B$3,$R$37,$R$38,$R$40,$R$41,$R$42,$Q254,CY$2,CY$4,CY$3)</f>
        <v>0</v>
      </c>
      <c r="CZ254" s="15">
        <f ca="1">_xll.DBRW($B$3,$R$37,$R$38,$R$40,$R$41,$R$42,$Q254,CZ$2,CZ$4,CZ$3)</f>
        <v>0</v>
      </c>
      <c r="DA254" s="15">
        <f ca="1">CQ254-CV254</f>
        <v>0</v>
      </c>
      <c r="DB254" s="15">
        <f ca="1">CR254-CW254</f>
        <v>0</v>
      </c>
      <c r="DC254" s="15">
        <f ca="1">CS254-CX254</f>
        <v>0</v>
      </c>
      <c r="DD254" s="15">
        <f ca="1">IF(AND(CT254&lt;&gt;0,CY254&lt;&gt;0),-1*DA254*CT254,0)</f>
        <v>0</v>
      </c>
      <c r="DE254" s="15">
        <f ca="1">IF(AND(CT254&lt;&gt;0,CY254&lt;&gt;0,CU254&lt;&gt;0,CZ254&lt;&gt;0),DB254/CW254*$AA254,)</f>
        <v>0</v>
      </c>
      <c r="DF254" s="15">
        <f ca="1">IF(AND(CU254&lt;&gt;0,CZ254&lt;&gt;0),DC254*CM254*CU254,)</f>
        <v>0</v>
      </c>
      <c r="DG254" s="15">
        <f ca="1">IF(AND(CT254&lt;&gt;0,CY254&lt;&gt;0,CU254&lt;&gt;0,CZ254&lt;&gt;0),$AK254-DD254-DE254-DF254-DJ254,)</f>
        <v>0</v>
      </c>
      <c r="DH254" s="15">
        <f ca="1">IF(OR(CT254=0,CY254=0,CU254=0,CZ254=0),$AK254-DD254-DE254-DF254-DJ254,)</f>
        <v>0</v>
      </c>
      <c r="DI254" s="15">
        <f ca="1">SUM(DD254:DH254)</f>
        <v>0</v>
      </c>
      <c r="DJ254" s="15">
        <f ca="1">IF($V254&lt;&gt;0,IF($V254&gt;0,$W254/$V254,-$W254/$V254))*$AF254</f>
        <v>0</v>
      </c>
      <c r="DK254" s="15">
        <f ca="1">SUM(DI254:DJ254)</f>
        <v>0</v>
      </c>
      <c r="DL254" s="16">
        <f ca="1">_xll.DBRW($B$3,$R$37,$R$38,$R$40,$R$41,$R$42,$Q254,DL$2,DL$4,DL$3)</f>
        <v>0</v>
      </c>
      <c r="DM254" s="16">
        <f ca="1">_xll.DBRW($B$3,$R$37,$R$38,$R$40,$R$41,$R$42,$Q254,DM$2,DM$4,DM$3)</f>
        <v>0</v>
      </c>
      <c r="DN254" s="17">
        <f ca="1">-(DL254-DM254)*100</f>
        <v>0</v>
      </c>
      <c r="DO254" s="14">
        <f ca="1">$AB254-$AG254-EI254</f>
        <v>0</v>
      </c>
      <c r="DP254" s="15">
        <f ca="1">_xll.DBRW($B$3,$R$37,$R$38,$R$40,$R$41,$R$42,$Q254,DP$2,DP$4,DP$3)</f>
        <v>0</v>
      </c>
      <c r="DQ254" s="15">
        <f ca="1">_xll.DBRW($B$3,$R$37,$R$38,$R$40,$R$41,$R$42,$Q254,DQ$2,DQ$4,DQ$3)</f>
        <v>0</v>
      </c>
      <c r="DR254" s="15">
        <f ca="1">_xll.DBRW($B$3,$R$37,$R$38,$R$40,$R$41,$R$42,$Q254,DR$2,DR$4,DR$3)</f>
        <v>0</v>
      </c>
      <c r="DS254" s="15" t="str">
        <f ca="1">_xll.DBRW($B$3,$R$37,$R$38,$R$40,$R$41,$R$42,$Q254,DS$2,DS$4,DS$3)</f>
        <v/>
      </c>
      <c r="DT254" s="15">
        <f ca="1">_xll.DBRW($B$3,$R$37,$R$38,$R$40,$R$41,$R$42,$Q254,DT$2,DT$4,DT$3)</f>
        <v>0</v>
      </c>
      <c r="DU254" s="15">
        <f ca="1">_xll.DBRW($B$3,$R$37,$R$38,$R$40,$R$41,$R$42,$Q254,DU$2,DU$4,DU$3)</f>
        <v>0</v>
      </c>
      <c r="DV254" s="15">
        <f ca="1">_xll.DBRW($B$3,$R$37,$R$38,$R$40,$R$41,$R$42,$Q254,DV$2,DV$4,DV$3)</f>
        <v>0</v>
      </c>
      <c r="DW254" s="15">
        <f ca="1">_xll.DBRW($B$3,$R$37,$R$38,$R$40,$R$41,$R$42,$Q254,DW$2,DW$4,DW$3)</f>
        <v>0</v>
      </c>
      <c r="DX254" s="15" t="str">
        <f ca="1">_xll.DBRW($B$3,$R$37,$R$38,$R$40,$R$41,$R$42,$Q254,DX$2,DX$4,DX$3)</f>
        <v/>
      </c>
      <c r="DY254" s="15">
        <f ca="1">_xll.DBRW($B$3,$R$37,$R$38,$R$40,$R$41,$R$42,$Q254,DY$2,DY$4,DY$3)</f>
        <v>0</v>
      </c>
      <c r="DZ254" s="15">
        <f ca="1">DP254-DU254</f>
        <v>0</v>
      </c>
      <c r="EA254" s="15">
        <f ca="1">DQ254-DV254</f>
        <v>0</v>
      </c>
      <c r="EB254" s="15">
        <f ca="1">DR254-DW254</f>
        <v>0</v>
      </c>
      <c r="EC254" s="15" t="e">
        <f ca="1">IF(AND(DS254&lt;&gt;0,DX254&lt;&gt;0),-1*DZ254*DS254,0)</f>
        <v>#VALUE!</v>
      </c>
      <c r="ED254" s="15">
        <f ca="1">IF(AND(DS254&lt;&gt;0,DX254&lt;&gt;0,DT254&lt;&gt;0,DY254&lt;&gt;0),EA254/DV254*$AB254,)</f>
        <v>0</v>
      </c>
      <c r="EE254" s="15">
        <f ca="1">IF(AND(DT254&lt;&gt;0,DY254&lt;&gt;0),EB254*DL254*DT254,)</f>
        <v>0</v>
      </c>
      <c r="EF254" s="15">
        <f ca="1">IF(AND(DS254&lt;&gt;0,DX254&lt;&gt;0,DT254&lt;&gt;0,DY254&lt;&gt;0),$AL254-EC254-ED254-EE254-EI254,)</f>
        <v>0</v>
      </c>
      <c r="EG254" s="15" t="e">
        <f ca="1">IF(OR(DS254=0,DX254=0,DT254=0,DY254=0),$AL254-EC254-ED254-EE254-EI254,)</f>
        <v>#VALUE!</v>
      </c>
      <c r="EH254" s="15" t="e">
        <f ca="1">SUM(EC254:EG254)</f>
        <v>#VALUE!</v>
      </c>
      <c r="EI254" s="15">
        <f ca="1">IF($V254&lt;&gt;0,IF($V254&gt;0,$W254/$V254,-$W254/$V254))*$AG254</f>
        <v>0</v>
      </c>
      <c r="EJ254" s="15" t="e">
        <f ca="1">SUM(EH254:EI254)</f>
        <v>#VALUE!</v>
      </c>
      <c r="EK254" s="16">
        <f ca="1">_xll.DBRW($B$3,$R$37,$R$38,$R$40,$R$41,$R$42,$Q254,EK$2,EK$4,EK$3)</f>
        <v>0</v>
      </c>
      <c r="EL254" s="16">
        <f ca="1">_xll.DBRW($B$3,$R$37,$R$38,$R$40,$R$41,$R$42,$Q254,EL$2,EL$4,EL$3)</f>
        <v>0</v>
      </c>
      <c r="EM254" s="17">
        <f ca="1">-(EK254-EL254)*100</f>
        <v>0</v>
      </c>
      <c r="EN254" s="14">
        <f ca="1">$AC254-$AH254-FH254</f>
        <v>0</v>
      </c>
      <c r="EO254" s="15">
        <f ca="1">_xll.DBRW($B$3,$R$37,$R$38,$R$40,$R$41,$R$42,$Q254,EO$2,EO$4,EO$3)</f>
        <v>0</v>
      </c>
      <c r="EP254" s="15">
        <f ca="1">_xll.DBRW($B$3,$R$37,$R$38,$R$40,$R$41,$R$42,$Q254,EP$2,EP$4,EP$3)</f>
        <v>0</v>
      </c>
      <c r="EQ254" s="15">
        <f ca="1">_xll.DBRW($B$3,$R$37,$R$38,$R$40,$R$41,$R$42,$Q254,EQ$2,EQ$4,EQ$3)</f>
        <v>0</v>
      </c>
      <c r="ER254" s="15">
        <f ca="1">_xll.DBRW($B$3,$R$37,$R$38,$R$40,$R$41,$R$42,$Q254,ER$2,ER$4,ER$3)</f>
        <v>0</v>
      </c>
      <c r="ES254" s="15">
        <f ca="1">_xll.DBRW($B$3,$R$37,$R$38,$R$40,$R$41,$R$42,$Q254,ES$2,ES$4,ES$3)</f>
        <v>0</v>
      </c>
      <c r="ET254" s="15">
        <f ca="1">_xll.DBRW($B$3,$R$37,$R$38,$R$40,$R$41,$R$42,$Q254,ET$2,ET$4,ET$3)</f>
        <v>0</v>
      </c>
      <c r="EU254" s="15">
        <f ca="1">_xll.DBRW($B$3,$R$37,$R$38,$R$40,$R$41,$R$42,$Q254,EU$2,EU$4,EU$3)</f>
        <v>0</v>
      </c>
      <c r="EV254" s="15">
        <f ca="1">_xll.DBRW($B$3,$R$37,$R$38,$R$40,$R$41,$R$42,$Q254,EV$2,EV$4,EV$3)</f>
        <v>0</v>
      </c>
      <c r="EW254" s="15">
        <f ca="1">_xll.DBRW($B$3,$R$37,$R$38,$R$40,$R$41,$R$42,$Q254,EW$2,EW$4,EW$3)</f>
        <v>0</v>
      </c>
      <c r="EX254" s="15">
        <f ca="1">_xll.DBRW($B$3,$R$37,$R$38,$R$40,$R$41,$R$42,$Q254,EX$2,EX$4,EX$3)</f>
        <v>0</v>
      </c>
      <c r="EY254" s="15">
        <f ca="1">EO254-ET254</f>
        <v>0</v>
      </c>
      <c r="EZ254" s="15">
        <f ca="1">EP254-EU254</f>
        <v>0</v>
      </c>
      <c r="FA254" s="15">
        <f ca="1">EQ254-EV254</f>
        <v>0</v>
      </c>
      <c r="FB254" s="15">
        <f ca="1">IF(AND(ER254&lt;&gt;0,EW254&lt;&gt;0),-1*EY254*ER254,0)</f>
        <v>0</v>
      </c>
      <c r="FC254" s="15">
        <f ca="1">IF(AND(ER254&lt;&gt;0,EW254&lt;&gt;0,ES254&lt;&gt;0,EX254&lt;&gt;0),EZ254/EU254*$AC254,)</f>
        <v>0</v>
      </c>
      <c r="FD254" s="15">
        <f ca="1">IF(AND(ES254&lt;&gt;0,EX254&lt;&gt;0),FA254*EK254*ES254,)</f>
        <v>0</v>
      </c>
      <c r="FE254" s="15">
        <f ca="1">IF(AND(ER254&lt;&gt;0,EW254&lt;&gt;0,ES254&lt;&gt;0,EX254&lt;&gt;0),$AM254-FB254-FC254-FD254-FH254,)</f>
        <v>0</v>
      </c>
      <c r="FF254" s="15">
        <f ca="1">IF(OR(ER254=0,EW254=0,ES254=0,EX254=0),$AM254-FB254-FC254-FD254-FH254,)</f>
        <v>0</v>
      </c>
      <c r="FG254" s="15">
        <f ca="1">SUM(FB254:FF254)</f>
        <v>0</v>
      </c>
      <c r="FH254" s="15">
        <f ca="1">IF($V254&lt;&gt;0,IF($V254&gt;0,$W254/$V254,-$W254/$V254))*$AH254</f>
        <v>0</v>
      </c>
      <c r="FI254" s="15">
        <f ca="1">SUM(FG254:FH254)</f>
        <v>0</v>
      </c>
      <c r="FJ254" s="20"/>
      <c r="FK254" s="85">
        <f ca="1">BL254+CK254+DJ254+EI254+FH254</f>
        <v>0</v>
      </c>
      <c r="FL254" s="21"/>
      <c r="FM254" s="22"/>
      <c r="FN254" s="104">
        <f ca="1">_xll.DBRW($B$3,$R$37,$R$38,$R$40,$R$41,$R$42,$Q254,FN$2,FN$4,FN$3)</f>
        <v>0</v>
      </c>
      <c r="FO254" s="105">
        <f ca="1">IF(U254&lt;&gt;0,FN254/U254,0)</f>
        <v>0</v>
      </c>
      <c r="FP254" s="104">
        <f ca="1">_xll.DBRW($B$3,$R$37,$R$38,$R$40,$R$41,$R$42,$Q254,FP$2,FP$4,FP$3)</f>
        <v>0</v>
      </c>
      <c r="FQ254" s="105">
        <f ca="1">IF(V254&lt;&gt;0,FP254/V254,0)</f>
        <v>0</v>
      </c>
      <c r="FR254" s="86">
        <f ca="1">FN254-FP254</f>
        <v>0</v>
      </c>
      <c r="FS254" s="103">
        <f ca="1">(FO254-FQ254)*100</f>
        <v>0</v>
      </c>
      <c r="FT254" s="23"/>
      <c r="FV254" s="37"/>
      <c r="FW254" s="37"/>
      <c r="FX254" s="37"/>
      <c r="FY254" s="37"/>
      <c r="FZ254" s="37"/>
      <c r="GA254" s="37"/>
      <c r="GB254" s="37"/>
      <c r="GC254" s="37"/>
      <c r="GD254" s="37"/>
      <c r="GE254" s="37"/>
      <c r="GF254" s="37"/>
      <c r="GG254" s="37"/>
      <c r="GH254" s="37"/>
    </row>
    <row r="255" spans="1:190" ht="15" hidden="1" customHeight="1" x14ac:dyDescent="0.25">
      <c r="A255">
        <f ca="1">IF(ROW()=ROW($A$60),0,1)</f>
        <v>1</v>
      </c>
      <c r="D255" s="30"/>
      <c r="E255" s="30"/>
      <c r="F255" s="30" t="str">
        <f ca="1">IF(A255&lt;&gt;0,IF((AO255+BN255+CM255+DL255+EK255)&lt;&gt;0,ROUND((1-(AO255+BN255+CM255+DL255+EK255))-FO255,5),"VERIF. ELIGIBILITE PMM"),"CHECK "&amp;D240)</f>
        <v>VERIF. ELIGIBILITE PMM</v>
      </c>
      <c r="G255" s="30"/>
      <c r="H255" s="30"/>
      <c r="I255" s="30"/>
      <c r="J255" s="30" t="str">
        <f ca="1">IF(A255&lt;&gt;0,IF((AP255+BO255+CN255+DM255+EL255)&lt;&gt;0,ROUND((1-(AP255+BO255+CN255+DM255+EL255))-FQ255,5),"VERIF. ELIGIBILITE PMM"),"CHECK "&amp;D241)</f>
        <v>VERIF. ELIGIBILITE PMM</v>
      </c>
      <c r="K255" s="30">
        <f ca="1">IF(A255&lt;&gt;0,ROUND(W255+AR255+BQ255+CP255+DO255+EN255+FK255-FR255,5),"CHECK ")</f>
        <v>0</v>
      </c>
      <c r="L255" s="4"/>
      <c r="M255" s="9"/>
      <c r="N255" s="10"/>
      <c r="O255" s="9"/>
      <c r="P255" s="11"/>
      <c r="Q255" s="130" t="s">
        <v>419</v>
      </c>
      <c r="R255" s="130"/>
      <c r="S255" s="12"/>
      <c r="T255" s="13"/>
      <c r="U255" s="84">
        <f ca="1">_xll.DBRW($B$3,$R$37,$R$38,$R$40,$R$41,$R$42,$Q255,U$2,U$4,U$3)</f>
        <v>0</v>
      </c>
      <c r="V255" s="84">
        <f ca="1">_xll.DBRW($B$3,$R$37,$R$38,$R$40,$R$41,$R$42,$Q255,V$2,V$4,V$3)</f>
        <v>0</v>
      </c>
      <c r="W255" s="85">
        <f ca="1">U255-V255</f>
        <v>0</v>
      </c>
      <c r="X255" s="106">
        <f ca="1">IF(V255&lt;&gt;0,W255/V255,0)</f>
        <v>0</v>
      </c>
      <c r="Y255" s="15">
        <f ca="1">_xll.DBRW($B$3,$R$37,$R$38,$R$40,$R$41,$R$42,$Q255,Y$2,Y$4,Y$3)</f>
        <v>0</v>
      </c>
      <c r="Z255" s="15">
        <f ca="1">_xll.DBRW($B$3,$R$37,$R$38,$R$40,$R$41,$R$42,$Q255,Z$2,Z$4,Z$3)</f>
        <v>0</v>
      </c>
      <c r="AA255" s="15">
        <f ca="1">_xll.DBRW($B$3,$R$37,$R$38,$R$40,$R$41,$R$42,$Q255,AA$2,AA$4,AA$3)</f>
        <v>0</v>
      </c>
      <c r="AB255" s="15">
        <f ca="1">_xll.DBRW($B$3,$R$37,$R$38,$R$40,$R$41,$R$42,$Q255,AB$2,AB$4,AB$3)</f>
        <v>0</v>
      </c>
      <c r="AC255" s="15">
        <f ca="1">_xll.DBRW($B$3,$R$37,$R$38,$R$40,$R$41,$R$42,$Q255,AC$2,AC$4,AC$3)</f>
        <v>0</v>
      </c>
      <c r="AD255" s="15">
        <f ca="1">_xll.DBRW($B$3,$R$37,$R$38,$R$40,$R$41,$R$42,$Q255,AD$2,AD$4,AD$3)</f>
        <v>0</v>
      </c>
      <c r="AE255" s="15">
        <f ca="1">_xll.DBRW($B$3,$R$37,$R$38,$R$40,$R$41,$R$42,$Q255,AE$2,AE$4,AE$3)</f>
        <v>0</v>
      </c>
      <c r="AF255" s="15">
        <f ca="1">_xll.DBRW($B$3,$R$37,$R$38,$R$40,$R$41,$R$42,$Q255,AF$2,AF$4,AF$3)</f>
        <v>0</v>
      </c>
      <c r="AG255" s="15">
        <f ca="1">_xll.DBRW($B$3,$R$37,$R$38,$R$40,$R$41,$R$42,$Q255,AG$2,AG$4,AG$3)</f>
        <v>0</v>
      </c>
      <c r="AH255" s="15">
        <f ca="1">_xll.DBRW($B$3,$R$37,$R$38,$R$40,$R$41,$R$42,$Q255,AH$2,AH$4,AH$3)</f>
        <v>0</v>
      </c>
      <c r="AI255" s="15">
        <f ca="1">Y255-AD255</f>
        <v>0</v>
      </c>
      <c r="AJ255" s="15">
        <f ca="1">Z255-AE255</f>
        <v>0</v>
      </c>
      <c r="AK255" s="15">
        <f ca="1">AA255-AF255</f>
        <v>0</v>
      </c>
      <c r="AL255" s="15">
        <f ca="1">AB255-AG255</f>
        <v>0</v>
      </c>
      <c r="AM255" s="15">
        <f ca="1">AC255-AH255</f>
        <v>0</v>
      </c>
      <c r="AN255" s="20"/>
      <c r="AO255" s="16">
        <f ca="1">_xll.DBRW($B$3,$R$37,$R$38,$R$40,$R$41,$R$42,$Q255,AO$2,AO$4,AO$3)</f>
        <v>0</v>
      </c>
      <c r="AP255" s="16">
        <f ca="1">_xll.DBRW($B$3,$R$37,$R$38,$R$40,$R$41,$R$42,$Q255,AP$2,AP$4,AP$3)</f>
        <v>0</v>
      </c>
      <c r="AQ255" s="17">
        <f ca="1">-(AO255-AP255)*100</f>
        <v>0</v>
      </c>
      <c r="AR255" s="14">
        <f ca="1">$Y255-$AD255-BL255</f>
        <v>0</v>
      </c>
      <c r="AS255" s="18">
        <f ca="1">_xll.DBRW($B$3,$R$37,$R$38,$R$40,$R$41,$R$42,$Q255,AS$2,AS$4,AS$3)</f>
        <v>0</v>
      </c>
      <c r="AT255" s="19">
        <f ca="1">_xll.DBRW($B$3,$R$37,$R$38,$R$40,$R$41,$R$42,$Q255,AT$2,AT$4,AT$3)</f>
        <v>0</v>
      </c>
      <c r="AU255" s="18">
        <f ca="1">_xll.DBRW($B$3,$R$37,$R$38,$R$40,$R$41,$R$42,$Q255,AU$2,AU$4,AU$3)</f>
        <v>0</v>
      </c>
      <c r="AV255" s="15">
        <f ca="1">_xll.DBRW($B$3,$R$37,$R$38,$R$40,$R$41,$R$42,$Q255,AV$2,AV$4,AV$3)</f>
        <v>0</v>
      </c>
      <c r="AW255" s="15">
        <f ca="1">_xll.DBRW($B$3,$R$37,$R$38,$R$40,$R$41,$R$42,$Q255,AW$2,AW$4,AW$3)</f>
        <v>0</v>
      </c>
      <c r="AX255" s="18">
        <f ca="1">_xll.DBRW($B$3,$R$37,$R$38,$R$40,$R$41,$R$42,$Q255,AX$2,AX$4,AX$3)</f>
        <v>0</v>
      </c>
      <c r="AY255" s="19">
        <f ca="1">_xll.DBRW($B$3,$R$37,$R$38,$R$40,$R$41,$R$42,$Q255,AY$2,AY$4,AY$3)</f>
        <v>0</v>
      </c>
      <c r="AZ255" s="18">
        <f ca="1">_xll.DBRW($B$3,$R$37,$R$38,$R$40,$R$41,$R$42,$Q255,AZ$2,AZ$4,AZ$3)</f>
        <v>0</v>
      </c>
      <c r="BA255" s="15">
        <f ca="1">_xll.DBRW($B$3,$R$37,$R$38,$R$40,$R$41,$R$42,$Q255,BA$2,BA$4,BA$3)</f>
        <v>0</v>
      </c>
      <c r="BB255" s="15">
        <f ca="1">_xll.DBRW($B$3,$R$37,$R$38,$R$40,$R$41,$R$42,$Q255,BB$2,BB$4,BB$3)</f>
        <v>0</v>
      </c>
      <c r="BC255" s="18">
        <f ca="1">AS255-AX255</f>
        <v>0</v>
      </c>
      <c r="BD255" s="18">
        <f ca="1">AT255-AY255</f>
        <v>0</v>
      </c>
      <c r="BE255" s="18">
        <f ca="1">AU255-AZ255</f>
        <v>0</v>
      </c>
      <c r="BF255" s="15">
        <f ca="1">IF(AND(AV255&lt;&gt;0,BA255&lt;&gt;0),-1*BC255*AV255,0)</f>
        <v>0</v>
      </c>
      <c r="BG255" s="15">
        <f ca="1">IF(AND(AV255&lt;&gt;0,BA255&lt;&gt;0,AW255&lt;&gt;0,BB255&lt;&gt;0),BD255/AY255*$Y255,)</f>
        <v>0</v>
      </c>
      <c r="BH255" s="15">
        <f ca="1">IF(AND(AW255&lt;&gt;0,BB255&lt;&gt;0),BE255*AO255*AW255,)</f>
        <v>0</v>
      </c>
      <c r="BI255" s="15">
        <f ca="1">IF(AND(AV255&lt;&gt;0,BA255&lt;&gt;0,AW255&lt;&gt;0,BB255&lt;&gt;0),$AI255-BF255-BG255-BH255-BL255,)</f>
        <v>0</v>
      </c>
      <c r="BJ255" s="15">
        <f ca="1">IF(OR(AV255=0,BA255=0,AW255=0,BB255=0),$AI255-BF255-BG255-BH255-BL255,)</f>
        <v>0</v>
      </c>
      <c r="BK255" s="15">
        <f ca="1">SUM(BF255:BJ255)</f>
        <v>0</v>
      </c>
      <c r="BL255" s="15">
        <f ca="1">IF($V255&lt;&gt;0,IF($V255&gt;0,$W255/$V255,-$W255/$V255))*$AD255</f>
        <v>0</v>
      </c>
      <c r="BM255" s="15">
        <f ca="1">SUM(BK255:BL255)</f>
        <v>0</v>
      </c>
      <c r="BN255" s="16">
        <f ca="1">_xll.DBRW($B$3,$R$37,$R$38,$R$40,$R$41,$R$42,$Q255,BN$2,BN$4,BN$3)</f>
        <v>0</v>
      </c>
      <c r="BO255" s="16">
        <f ca="1">_xll.DBRW($B$3,$R$37,$R$38,$R$40,$R$41,$R$42,$Q255,BO$2,BO$4,BO$3)</f>
        <v>0</v>
      </c>
      <c r="BP255" s="17">
        <f ca="1">-(BN255-BO255)*100</f>
        <v>0</v>
      </c>
      <c r="BQ255" s="14">
        <f ca="1">$Z255-$AE255-CK255</f>
        <v>0</v>
      </c>
      <c r="BR255" s="15">
        <f ca="1">_xll.DBRW($B$3,$R$37,$R$38,$R$40,$R$41,$R$42,$Q255,BR$2,BR$4,BR$3)</f>
        <v>0</v>
      </c>
      <c r="BS255" s="15">
        <f ca="1">_xll.DBRW($B$3,$R$37,$R$38,$R$40,$R$41,$R$42,$Q255,BS$2,BS$4,BS$3)</f>
        <v>0</v>
      </c>
      <c r="BT255" s="15">
        <f ca="1">_xll.DBRW($B$3,$R$37,$R$38,$R$40,$R$41,$R$42,$Q255,BT$2,BT$4,BT$3)</f>
        <v>0</v>
      </c>
      <c r="BU255" s="15">
        <f ca="1">_xll.DBRW($B$3,$R$37,$R$38,$R$40,$R$41,$R$42,$Q255,BU$2,BU$4,BU$3)</f>
        <v>0</v>
      </c>
      <c r="BV255" s="15">
        <f ca="1">_xll.DBRW($B$3,$R$37,$R$38,$R$40,$R$41,$R$42,$Q255,BV$2,BV$4,BV$3)</f>
        <v>0</v>
      </c>
      <c r="BW255" s="15">
        <f ca="1">_xll.DBRW($B$3,$R$37,$R$38,$R$40,$R$41,$R$42,$Q255,BW$2,BW$4,BW$3)</f>
        <v>0</v>
      </c>
      <c r="BX255" s="15">
        <f ca="1">_xll.DBRW($B$3,$R$37,$R$38,$R$40,$R$41,$R$42,$Q255,BX$2,BX$4,BX$3)</f>
        <v>0</v>
      </c>
      <c r="BY255" s="15">
        <f ca="1">_xll.DBRW($B$3,$R$37,$R$38,$R$40,$R$41,$R$42,$Q255,BY$2,BY$4,BY$3)</f>
        <v>0</v>
      </c>
      <c r="BZ255" s="15">
        <f ca="1">_xll.DBRW($B$3,$R$37,$R$38,$R$40,$R$41,$R$42,$Q255,BZ$2,BZ$4,BZ$3)</f>
        <v>0</v>
      </c>
      <c r="CA255" s="15">
        <f ca="1">_xll.DBRW($B$3,$R$37,$R$38,$R$40,$R$41,$R$42,$Q255,CA$2,CA$4,CA$3)</f>
        <v>0</v>
      </c>
      <c r="CB255" s="15">
        <f ca="1">BR255-BW255</f>
        <v>0</v>
      </c>
      <c r="CC255" s="15">
        <f ca="1">BS255-BX255</f>
        <v>0</v>
      </c>
      <c r="CD255" s="15">
        <f ca="1">BT255-BY255</f>
        <v>0</v>
      </c>
      <c r="CE255" s="15">
        <f ca="1">IF(AND(BU255&lt;&gt;0,BZ255&lt;&gt;0),-1*CB255*BU255,0)</f>
        <v>0</v>
      </c>
      <c r="CF255" s="15">
        <f ca="1">IF(AND(BU255&lt;&gt;0,BZ255&lt;&gt;0,BV255&lt;&gt;0,CA255&lt;&gt;0),CC255/BX255*$Z255,)</f>
        <v>0</v>
      </c>
      <c r="CG255" s="15">
        <f ca="1">IF(AND(BV255&lt;&gt;0,CA255&lt;&gt;0),CD255*BN255*BV255,)</f>
        <v>0</v>
      </c>
      <c r="CH255" s="15">
        <f ca="1">IF(AND(BU255&lt;&gt;0,BZ255&lt;&gt;0,BV255&lt;&gt;0,CA255&lt;&gt;0),$AJ255-CE255-CF255-CG255-CK255,)</f>
        <v>0</v>
      </c>
      <c r="CI255" s="15">
        <f ca="1">IF(OR(BU255=0,BZ255=0,BV255=0,CA255=0),$AJ255-CE255-CF255-CG255-CK255,)</f>
        <v>0</v>
      </c>
      <c r="CJ255" s="15">
        <f ca="1">SUM(CE255:CI255)</f>
        <v>0</v>
      </c>
      <c r="CK255" s="15">
        <f ca="1">IF($V255&lt;&gt;0,IF($V255&gt;0,$W255/$V255,-$W255/$V255))*$AE255</f>
        <v>0</v>
      </c>
      <c r="CL255" s="15">
        <f ca="1">SUM(CJ255:CK255)</f>
        <v>0</v>
      </c>
      <c r="CM255" s="16">
        <f ca="1">_xll.DBRW($B$3,$R$37,$R$38,$R$40,$R$41,$R$42,$Q255,CM$2,CM$4,CM$3)</f>
        <v>0</v>
      </c>
      <c r="CN255" s="16">
        <f ca="1">_xll.DBRW($B$3,$R$37,$R$38,$R$40,$R$41,$R$42,$Q255,CN$2,CN$4,CN$3)</f>
        <v>0</v>
      </c>
      <c r="CO255" s="17">
        <f ca="1">-(CM255-CN255)*100</f>
        <v>0</v>
      </c>
      <c r="CP255" s="14">
        <f ca="1">$AA255-$AF255-DJ255</f>
        <v>0</v>
      </c>
      <c r="CQ255" s="15">
        <f ca="1">_xll.DBRW($B$3,$R$37,$R$38,$R$40,$R$41,$R$42,$Q255,CQ$2,CQ$4,CQ$3)</f>
        <v>0</v>
      </c>
      <c r="CR255" s="15">
        <f ca="1">_xll.DBRW($B$3,$R$37,$R$38,$R$40,$R$41,$R$42,$Q255,CR$2,CR$4,CR$3)</f>
        <v>0</v>
      </c>
      <c r="CS255" s="15">
        <f ca="1">_xll.DBRW($B$3,$R$37,$R$38,$R$40,$R$41,$R$42,$Q255,CS$2,CS$4,CS$3)</f>
        <v>0</v>
      </c>
      <c r="CT255" s="15">
        <f ca="1">_xll.DBRW($B$3,$R$37,$R$38,$R$40,$R$41,$R$42,$Q255,CT$2,CT$4,CT$3)</f>
        <v>0</v>
      </c>
      <c r="CU255" s="15">
        <f ca="1">_xll.DBRW($B$3,$R$37,$R$38,$R$40,$R$41,$R$42,$Q255,CU$2,CU$4,CU$3)</f>
        <v>0</v>
      </c>
      <c r="CV255" s="15">
        <f ca="1">_xll.DBRW($B$3,$R$37,$R$38,$R$40,$R$41,$R$42,$Q255,CV$2,CV$4,CV$3)</f>
        <v>0</v>
      </c>
      <c r="CW255" s="15">
        <f ca="1">_xll.DBRW($B$3,$R$37,$R$38,$R$40,$R$41,$R$42,$Q255,CW$2,CW$4,CW$3)</f>
        <v>0</v>
      </c>
      <c r="CX255" s="15">
        <f ca="1">_xll.DBRW($B$3,$R$37,$R$38,$R$40,$R$41,$R$42,$Q255,CX$2,CX$4,CX$3)</f>
        <v>0</v>
      </c>
      <c r="CY255" s="15">
        <f ca="1">_xll.DBRW($B$3,$R$37,$R$38,$R$40,$R$41,$R$42,$Q255,CY$2,CY$4,CY$3)</f>
        <v>0</v>
      </c>
      <c r="CZ255" s="15">
        <f ca="1">_xll.DBRW($B$3,$R$37,$R$38,$R$40,$R$41,$R$42,$Q255,CZ$2,CZ$4,CZ$3)</f>
        <v>0</v>
      </c>
      <c r="DA255" s="15">
        <f ca="1">CQ255-CV255</f>
        <v>0</v>
      </c>
      <c r="DB255" s="15">
        <f ca="1">CR255-CW255</f>
        <v>0</v>
      </c>
      <c r="DC255" s="15">
        <f ca="1">CS255-CX255</f>
        <v>0</v>
      </c>
      <c r="DD255" s="15">
        <f ca="1">IF(AND(CT255&lt;&gt;0,CY255&lt;&gt;0),-1*DA255*CT255,0)</f>
        <v>0</v>
      </c>
      <c r="DE255" s="15">
        <f ca="1">IF(AND(CT255&lt;&gt;0,CY255&lt;&gt;0,CU255&lt;&gt;0,CZ255&lt;&gt;0),DB255/CW255*$AA255,)</f>
        <v>0</v>
      </c>
      <c r="DF255" s="15">
        <f ca="1">IF(AND(CU255&lt;&gt;0,CZ255&lt;&gt;0),DC255*CM255*CU255,)</f>
        <v>0</v>
      </c>
      <c r="DG255" s="15">
        <f ca="1">IF(AND(CT255&lt;&gt;0,CY255&lt;&gt;0,CU255&lt;&gt;0,CZ255&lt;&gt;0),$AK255-DD255-DE255-DF255-DJ255,)</f>
        <v>0</v>
      </c>
      <c r="DH255" s="15">
        <f ca="1">IF(OR(CT255=0,CY255=0,CU255=0,CZ255=0),$AK255-DD255-DE255-DF255-DJ255,)</f>
        <v>0</v>
      </c>
      <c r="DI255" s="15">
        <f ca="1">SUM(DD255:DH255)</f>
        <v>0</v>
      </c>
      <c r="DJ255" s="15">
        <f ca="1">IF($V255&lt;&gt;0,IF($V255&gt;0,$W255/$V255,-$W255/$V255))*$AF255</f>
        <v>0</v>
      </c>
      <c r="DK255" s="15">
        <f ca="1">SUM(DI255:DJ255)</f>
        <v>0</v>
      </c>
      <c r="DL255" s="16">
        <f ca="1">_xll.DBRW($B$3,$R$37,$R$38,$R$40,$R$41,$R$42,$Q255,DL$2,DL$4,DL$3)</f>
        <v>0</v>
      </c>
      <c r="DM255" s="16">
        <f ca="1">_xll.DBRW($B$3,$R$37,$R$38,$R$40,$R$41,$R$42,$Q255,DM$2,DM$4,DM$3)</f>
        <v>0</v>
      </c>
      <c r="DN255" s="17">
        <f ca="1">-(DL255-DM255)*100</f>
        <v>0</v>
      </c>
      <c r="DO255" s="14">
        <f ca="1">$AB255-$AG255-EI255</f>
        <v>0</v>
      </c>
      <c r="DP255" s="15">
        <f ca="1">_xll.DBRW($B$3,$R$37,$R$38,$R$40,$R$41,$R$42,$Q255,DP$2,DP$4,DP$3)</f>
        <v>0</v>
      </c>
      <c r="DQ255" s="15">
        <f ca="1">_xll.DBRW($B$3,$R$37,$R$38,$R$40,$R$41,$R$42,$Q255,DQ$2,DQ$4,DQ$3)</f>
        <v>0</v>
      </c>
      <c r="DR255" s="15">
        <f ca="1">_xll.DBRW($B$3,$R$37,$R$38,$R$40,$R$41,$R$42,$Q255,DR$2,DR$4,DR$3)</f>
        <v>0</v>
      </c>
      <c r="DS255" s="15" t="str">
        <f ca="1">_xll.DBRW($B$3,$R$37,$R$38,$R$40,$R$41,$R$42,$Q255,DS$2,DS$4,DS$3)</f>
        <v/>
      </c>
      <c r="DT255" s="15">
        <f ca="1">_xll.DBRW($B$3,$R$37,$R$38,$R$40,$R$41,$R$42,$Q255,DT$2,DT$4,DT$3)</f>
        <v>0</v>
      </c>
      <c r="DU255" s="15">
        <f ca="1">_xll.DBRW($B$3,$R$37,$R$38,$R$40,$R$41,$R$42,$Q255,DU$2,DU$4,DU$3)</f>
        <v>0</v>
      </c>
      <c r="DV255" s="15">
        <f ca="1">_xll.DBRW($B$3,$R$37,$R$38,$R$40,$R$41,$R$42,$Q255,DV$2,DV$4,DV$3)</f>
        <v>0</v>
      </c>
      <c r="DW255" s="15">
        <f ca="1">_xll.DBRW($B$3,$R$37,$R$38,$R$40,$R$41,$R$42,$Q255,DW$2,DW$4,DW$3)</f>
        <v>0</v>
      </c>
      <c r="DX255" s="15" t="str">
        <f ca="1">_xll.DBRW($B$3,$R$37,$R$38,$R$40,$R$41,$R$42,$Q255,DX$2,DX$4,DX$3)</f>
        <v/>
      </c>
      <c r="DY255" s="15">
        <f ca="1">_xll.DBRW($B$3,$R$37,$R$38,$R$40,$R$41,$R$42,$Q255,DY$2,DY$4,DY$3)</f>
        <v>0</v>
      </c>
      <c r="DZ255" s="15">
        <f ca="1">DP255-DU255</f>
        <v>0</v>
      </c>
      <c r="EA255" s="15">
        <f ca="1">DQ255-DV255</f>
        <v>0</v>
      </c>
      <c r="EB255" s="15">
        <f ca="1">DR255-DW255</f>
        <v>0</v>
      </c>
      <c r="EC255" s="15" t="e">
        <f ca="1">IF(AND(DS255&lt;&gt;0,DX255&lt;&gt;0),-1*DZ255*DS255,0)</f>
        <v>#VALUE!</v>
      </c>
      <c r="ED255" s="15">
        <f ca="1">IF(AND(DS255&lt;&gt;0,DX255&lt;&gt;0,DT255&lt;&gt;0,DY255&lt;&gt;0),EA255/DV255*$AB255,)</f>
        <v>0</v>
      </c>
      <c r="EE255" s="15">
        <f ca="1">IF(AND(DT255&lt;&gt;0,DY255&lt;&gt;0),EB255*DL255*DT255,)</f>
        <v>0</v>
      </c>
      <c r="EF255" s="15">
        <f ca="1">IF(AND(DS255&lt;&gt;0,DX255&lt;&gt;0,DT255&lt;&gt;0,DY255&lt;&gt;0),$AL255-EC255-ED255-EE255-EI255,)</f>
        <v>0</v>
      </c>
      <c r="EG255" s="15" t="e">
        <f ca="1">IF(OR(DS255=0,DX255=0,DT255=0,DY255=0),$AL255-EC255-ED255-EE255-EI255,)</f>
        <v>#VALUE!</v>
      </c>
      <c r="EH255" s="15" t="e">
        <f ca="1">SUM(EC255:EG255)</f>
        <v>#VALUE!</v>
      </c>
      <c r="EI255" s="15">
        <f ca="1">IF($V255&lt;&gt;0,IF($V255&gt;0,$W255/$V255,-$W255/$V255))*$AG255</f>
        <v>0</v>
      </c>
      <c r="EJ255" s="15" t="e">
        <f ca="1">SUM(EH255:EI255)</f>
        <v>#VALUE!</v>
      </c>
      <c r="EK255" s="16">
        <f ca="1">_xll.DBRW($B$3,$R$37,$R$38,$R$40,$R$41,$R$42,$Q255,EK$2,EK$4,EK$3)</f>
        <v>0</v>
      </c>
      <c r="EL255" s="16">
        <f ca="1">_xll.DBRW($B$3,$R$37,$R$38,$R$40,$R$41,$R$42,$Q255,EL$2,EL$4,EL$3)</f>
        <v>0</v>
      </c>
      <c r="EM255" s="17">
        <f ca="1">-(EK255-EL255)*100</f>
        <v>0</v>
      </c>
      <c r="EN255" s="14">
        <f ca="1">$AC255-$AH255-FH255</f>
        <v>0</v>
      </c>
      <c r="EO255" s="15">
        <f ca="1">_xll.DBRW($B$3,$R$37,$R$38,$R$40,$R$41,$R$42,$Q255,EO$2,EO$4,EO$3)</f>
        <v>0</v>
      </c>
      <c r="EP255" s="15">
        <f ca="1">_xll.DBRW($B$3,$R$37,$R$38,$R$40,$R$41,$R$42,$Q255,EP$2,EP$4,EP$3)</f>
        <v>0</v>
      </c>
      <c r="EQ255" s="15">
        <f ca="1">_xll.DBRW($B$3,$R$37,$R$38,$R$40,$R$41,$R$42,$Q255,EQ$2,EQ$4,EQ$3)</f>
        <v>0</v>
      </c>
      <c r="ER255" s="15">
        <f ca="1">_xll.DBRW($B$3,$R$37,$R$38,$R$40,$R$41,$R$42,$Q255,ER$2,ER$4,ER$3)</f>
        <v>0</v>
      </c>
      <c r="ES255" s="15">
        <f ca="1">_xll.DBRW($B$3,$R$37,$R$38,$R$40,$R$41,$R$42,$Q255,ES$2,ES$4,ES$3)</f>
        <v>0</v>
      </c>
      <c r="ET255" s="15">
        <f ca="1">_xll.DBRW($B$3,$R$37,$R$38,$R$40,$R$41,$R$42,$Q255,ET$2,ET$4,ET$3)</f>
        <v>0</v>
      </c>
      <c r="EU255" s="15">
        <f ca="1">_xll.DBRW($B$3,$R$37,$R$38,$R$40,$R$41,$R$42,$Q255,EU$2,EU$4,EU$3)</f>
        <v>0</v>
      </c>
      <c r="EV255" s="15">
        <f ca="1">_xll.DBRW($B$3,$R$37,$R$38,$R$40,$R$41,$R$42,$Q255,EV$2,EV$4,EV$3)</f>
        <v>0</v>
      </c>
      <c r="EW255" s="15">
        <f ca="1">_xll.DBRW($B$3,$R$37,$R$38,$R$40,$R$41,$R$42,$Q255,EW$2,EW$4,EW$3)</f>
        <v>0</v>
      </c>
      <c r="EX255" s="15">
        <f ca="1">_xll.DBRW($B$3,$R$37,$R$38,$R$40,$R$41,$R$42,$Q255,EX$2,EX$4,EX$3)</f>
        <v>0</v>
      </c>
      <c r="EY255" s="15">
        <f ca="1">EO255-ET255</f>
        <v>0</v>
      </c>
      <c r="EZ255" s="15">
        <f ca="1">EP255-EU255</f>
        <v>0</v>
      </c>
      <c r="FA255" s="15">
        <f ca="1">EQ255-EV255</f>
        <v>0</v>
      </c>
      <c r="FB255" s="15">
        <f ca="1">IF(AND(ER255&lt;&gt;0,EW255&lt;&gt;0),-1*EY255*ER255,0)</f>
        <v>0</v>
      </c>
      <c r="FC255" s="15">
        <f ca="1">IF(AND(ER255&lt;&gt;0,EW255&lt;&gt;0,ES255&lt;&gt;0,EX255&lt;&gt;0),EZ255/EU255*$AC255,)</f>
        <v>0</v>
      </c>
      <c r="FD255" s="15">
        <f ca="1">IF(AND(ES255&lt;&gt;0,EX255&lt;&gt;0),FA255*EK255*ES255,)</f>
        <v>0</v>
      </c>
      <c r="FE255" s="15">
        <f ca="1">IF(AND(ER255&lt;&gt;0,EW255&lt;&gt;0,ES255&lt;&gt;0,EX255&lt;&gt;0),$AM255-FB255-FC255-FD255-FH255,)</f>
        <v>0</v>
      </c>
      <c r="FF255" s="15">
        <f ca="1">IF(OR(ER255=0,EW255=0,ES255=0,EX255=0),$AM255-FB255-FC255-FD255-FH255,)</f>
        <v>0</v>
      </c>
      <c r="FG255" s="15">
        <f ca="1">SUM(FB255:FF255)</f>
        <v>0</v>
      </c>
      <c r="FH255" s="15">
        <f ca="1">IF($V255&lt;&gt;0,IF($V255&gt;0,$W255/$V255,-$W255/$V255))*$AH255</f>
        <v>0</v>
      </c>
      <c r="FI255" s="15">
        <f ca="1">SUM(FG255:FH255)</f>
        <v>0</v>
      </c>
      <c r="FJ255" s="20"/>
      <c r="FK255" s="85">
        <f ca="1">BL255+CK255+DJ255+EI255+FH255</f>
        <v>0</v>
      </c>
      <c r="FL255" s="21"/>
      <c r="FM255" s="22"/>
      <c r="FN255" s="104">
        <f ca="1">_xll.DBRW($B$3,$R$37,$R$38,$R$40,$R$41,$R$42,$Q255,FN$2,FN$4,FN$3)</f>
        <v>0</v>
      </c>
      <c r="FO255" s="105">
        <f ca="1">IF(U255&lt;&gt;0,FN255/U255,0)</f>
        <v>0</v>
      </c>
      <c r="FP255" s="104">
        <f ca="1">_xll.DBRW($B$3,$R$37,$R$38,$R$40,$R$41,$R$42,$Q255,FP$2,FP$4,FP$3)</f>
        <v>0</v>
      </c>
      <c r="FQ255" s="105">
        <f ca="1">IF(V255&lt;&gt;0,FP255/V255,0)</f>
        <v>0</v>
      </c>
      <c r="FR255" s="86">
        <f ca="1">FN255-FP255</f>
        <v>0</v>
      </c>
      <c r="FS255" s="103">
        <f ca="1">(FO255-FQ255)*100</f>
        <v>0</v>
      </c>
      <c r="FT255" s="23"/>
      <c r="FV255" s="37"/>
      <c r="FW255" s="37"/>
      <c r="FX255" s="37"/>
      <c r="FY255" s="37"/>
      <c r="FZ255" s="37"/>
      <c r="GA255" s="37"/>
      <c r="GB255" s="37"/>
      <c r="GC255" s="37"/>
      <c r="GD255" s="37"/>
      <c r="GE255" s="37"/>
      <c r="GF255" s="37"/>
      <c r="GG255" s="37"/>
      <c r="GH255" s="37"/>
    </row>
    <row r="256" spans="1:190" ht="15" hidden="1" customHeight="1" x14ac:dyDescent="0.25">
      <c r="A256">
        <f ca="1">IF(ROW()=ROW($A$60),0,1)</f>
        <v>1</v>
      </c>
      <c r="D256" s="30"/>
      <c r="E256" s="30"/>
      <c r="F256" s="30" t="str">
        <f ca="1">IF(A256&lt;&gt;0,IF((AO256+BN256+CM256+DL256+EK256)&lt;&gt;0,ROUND((1-(AO256+BN256+CM256+DL256+EK256))-FO256,5),"VERIF. ELIGIBILITE PMM"),"CHECK "&amp;D241)</f>
        <v>VERIF. ELIGIBILITE PMM</v>
      </c>
      <c r="G256" s="30"/>
      <c r="H256" s="30"/>
      <c r="I256" s="30"/>
      <c r="J256" s="30" t="str">
        <f ca="1">IF(A256&lt;&gt;0,IF((AP256+BO256+CN256+DM256+EL256)&lt;&gt;0,ROUND((1-(AP256+BO256+CN256+DM256+EL256))-FQ256,5),"VERIF. ELIGIBILITE PMM"),"CHECK "&amp;D242)</f>
        <v>VERIF. ELIGIBILITE PMM</v>
      </c>
      <c r="K256" s="30">
        <f ca="1">IF(A256&lt;&gt;0,ROUND(W256+AR256+BQ256+CP256+DO256+EN256+FK256-FR256,5),"CHECK ")</f>
        <v>0</v>
      </c>
      <c r="L256" s="4"/>
      <c r="M256" s="9"/>
      <c r="N256" s="10"/>
      <c r="O256" s="9"/>
      <c r="P256" s="11"/>
      <c r="Q256" s="130" t="s">
        <v>420</v>
      </c>
      <c r="R256" s="130"/>
      <c r="S256" s="12"/>
      <c r="T256" s="13"/>
      <c r="U256" s="84">
        <f ca="1">_xll.DBRW($B$3,$R$37,$R$38,$R$40,$R$41,$R$42,$Q256,U$2,U$4,U$3)</f>
        <v>0</v>
      </c>
      <c r="V256" s="84">
        <f ca="1">_xll.DBRW($B$3,$R$37,$R$38,$R$40,$R$41,$R$42,$Q256,V$2,V$4,V$3)</f>
        <v>0</v>
      </c>
      <c r="W256" s="85">
        <f ca="1">U256-V256</f>
        <v>0</v>
      </c>
      <c r="X256" s="106">
        <f ca="1">IF(V256&lt;&gt;0,W256/V256,0)</f>
        <v>0</v>
      </c>
      <c r="Y256" s="15">
        <f ca="1">_xll.DBRW($B$3,$R$37,$R$38,$R$40,$R$41,$R$42,$Q256,Y$2,Y$4,Y$3)</f>
        <v>0</v>
      </c>
      <c r="Z256" s="15">
        <f ca="1">_xll.DBRW($B$3,$R$37,$R$38,$R$40,$R$41,$R$42,$Q256,Z$2,Z$4,Z$3)</f>
        <v>0</v>
      </c>
      <c r="AA256" s="15">
        <f ca="1">_xll.DBRW($B$3,$R$37,$R$38,$R$40,$R$41,$R$42,$Q256,AA$2,AA$4,AA$3)</f>
        <v>0</v>
      </c>
      <c r="AB256" s="15">
        <f ca="1">_xll.DBRW($B$3,$R$37,$R$38,$R$40,$R$41,$R$42,$Q256,AB$2,AB$4,AB$3)</f>
        <v>0</v>
      </c>
      <c r="AC256" s="15">
        <f ca="1">_xll.DBRW($B$3,$R$37,$R$38,$R$40,$R$41,$R$42,$Q256,AC$2,AC$4,AC$3)</f>
        <v>0</v>
      </c>
      <c r="AD256" s="15">
        <f ca="1">_xll.DBRW($B$3,$R$37,$R$38,$R$40,$R$41,$R$42,$Q256,AD$2,AD$4,AD$3)</f>
        <v>0</v>
      </c>
      <c r="AE256" s="15">
        <f ca="1">_xll.DBRW($B$3,$R$37,$R$38,$R$40,$R$41,$R$42,$Q256,AE$2,AE$4,AE$3)</f>
        <v>0</v>
      </c>
      <c r="AF256" s="15">
        <f ca="1">_xll.DBRW($B$3,$R$37,$R$38,$R$40,$R$41,$R$42,$Q256,AF$2,AF$4,AF$3)</f>
        <v>0</v>
      </c>
      <c r="AG256" s="15">
        <f ca="1">_xll.DBRW($B$3,$R$37,$R$38,$R$40,$R$41,$R$42,$Q256,AG$2,AG$4,AG$3)</f>
        <v>0</v>
      </c>
      <c r="AH256" s="15">
        <f ca="1">_xll.DBRW($B$3,$R$37,$R$38,$R$40,$R$41,$R$42,$Q256,AH$2,AH$4,AH$3)</f>
        <v>0</v>
      </c>
      <c r="AI256" s="15">
        <f ca="1">Y256-AD256</f>
        <v>0</v>
      </c>
      <c r="AJ256" s="15">
        <f ca="1">Z256-AE256</f>
        <v>0</v>
      </c>
      <c r="AK256" s="15">
        <f ca="1">AA256-AF256</f>
        <v>0</v>
      </c>
      <c r="AL256" s="15">
        <f ca="1">AB256-AG256</f>
        <v>0</v>
      </c>
      <c r="AM256" s="15">
        <f ca="1">AC256-AH256</f>
        <v>0</v>
      </c>
      <c r="AN256" s="20"/>
      <c r="AO256" s="16">
        <f ca="1">_xll.DBRW($B$3,$R$37,$R$38,$R$40,$R$41,$R$42,$Q256,AO$2,AO$4,AO$3)</f>
        <v>0</v>
      </c>
      <c r="AP256" s="16">
        <f ca="1">_xll.DBRW($B$3,$R$37,$R$38,$R$40,$R$41,$R$42,$Q256,AP$2,AP$4,AP$3)</f>
        <v>0</v>
      </c>
      <c r="AQ256" s="17">
        <f ca="1">-(AO256-AP256)*100</f>
        <v>0</v>
      </c>
      <c r="AR256" s="14">
        <f ca="1">$Y256-$AD256-BL256</f>
        <v>0</v>
      </c>
      <c r="AS256" s="18">
        <f ca="1">_xll.DBRW($B$3,$R$37,$R$38,$R$40,$R$41,$R$42,$Q256,AS$2,AS$4,AS$3)</f>
        <v>0</v>
      </c>
      <c r="AT256" s="19">
        <f ca="1">_xll.DBRW($B$3,$R$37,$R$38,$R$40,$R$41,$R$42,$Q256,AT$2,AT$4,AT$3)</f>
        <v>0</v>
      </c>
      <c r="AU256" s="18">
        <f ca="1">_xll.DBRW($B$3,$R$37,$R$38,$R$40,$R$41,$R$42,$Q256,AU$2,AU$4,AU$3)</f>
        <v>0</v>
      </c>
      <c r="AV256" s="15">
        <f ca="1">_xll.DBRW($B$3,$R$37,$R$38,$R$40,$R$41,$R$42,$Q256,AV$2,AV$4,AV$3)</f>
        <v>0</v>
      </c>
      <c r="AW256" s="15">
        <f ca="1">_xll.DBRW($B$3,$R$37,$R$38,$R$40,$R$41,$R$42,$Q256,AW$2,AW$4,AW$3)</f>
        <v>0</v>
      </c>
      <c r="AX256" s="18">
        <f ca="1">_xll.DBRW($B$3,$R$37,$R$38,$R$40,$R$41,$R$42,$Q256,AX$2,AX$4,AX$3)</f>
        <v>0</v>
      </c>
      <c r="AY256" s="19">
        <f ca="1">_xll.DBRW($B$3,$R$37,$R$38,$R$40,$R$41,$R$42,$Q256,AY$2,AY$4,AY$3)</f>
        <v>0</v>
      </c>
      <c r="AZ256" s="18">
        <f ca="1">_xll.DBRW($B$3,$R$37,$R$38,$R$40,$R$41,$R$42,$Q256,AZ$2,AZ$4,AZ$3)</f>
        <v>0</v>
      </c>
      <c r="BA256" s="15">
        <f ca="1">_xll.DBRW($B$3,$R$37,$R$38,$R$40,$R$41,$R$42,$Q256,BA$2,BA$4,BA$3)</f>
        <v>0</v>
      </c>
      <c r="BB256" s="15">
        <f ca="1">_xll.DBRW($B$3,$R$37,$R$38,$R$40,$R$41,$R$42,$Q256,BB$2,BB$4,BB$3)</f>
        <v>0</v>
      </c>
      <c r="BC256" s="18">
        <f ca="1">AS256-AX256</f>
        <v>0</v>
      </c>
      <c r="BD256" s="18">
        <f ca="1">AT256-AY256</f>
        <v>0</v>
      </c>
      <c r="BE256" s="18">
        <f ca="1">AU256-AZ256</f>
        <v>0</v>
      </c>
      <c r="BF256" s="15">
        <f ca="1">IF(AND(AV256&lt;&gt;0,BA256&lt;&gt;0),-1*BC256*AV256,0)</f>
        <v>0</v>
      </c>
      <c r="BG256" s="15">
        <f ca="1">IF(AND(AV256&lt;&gt;0,BA256&lt;&gt;0,AW256&lt;&gt;0,BB256&lt;&gt;0),BD256/AY256*$Y256,)</f>
        <v>0</v>
      </c>
      <c r="BH256" s="15">
        <f ca="1">IF(AND(AW256&lt;&gt;0,BB256&lt;&gt;0),BE256*AO256*AW256,)</f>
        <v>0</v>
      </c>
      <c r="BI256" s="15">
        <f ca="1">IF(AND(AV256&lt;&gt;0,BA256&lt;&gt;0,AW256&lt;&gt;0,BB256&lt;&gt;0),$AI256-BF256-BG256-BH256-BL256,)</f>
        <v>0</v>
      </c>
      <c r="BJ256" s="15">
        <f ca="1">IF(OR(AV256=0,BA256=0,AW256=0,BB256=0),$AI256-BF256-BG256-BH256-BL256,)</f>
        <v>0</v>
      </c>
      <c r="BK256" s="15">
        <f ca="1">SUM(BF256:BJ256)</f>
        <v>0</v>
      </c>
      <c r="BL256" s="15">
        <f ca="1">IF($V256&lt;&gt;0,IF($V256&gt;0,$W256/$V256,-$W256/$V256))*$AD256</f>
        <v>0</v>
      </c>
      <c r="BM256" s="15">
        <f ca="1">SUM(BK256:BL256)</f>
        <v>0</v>
      </c>
      <c r="BN256" s="16">
        <f ca="1">_xll.DBRW($B$3,$R$37,$R$38,$R$40,$R$41,$R$42,$Q256,BN$2,BN$4,BN$3)</f>
        <v>0</v>
      </c>
      <c r="BO256" s="16">
        <f ca="1">_xll.DBRW($B$3,$R$37,$R$38,$R$40,$R$41,$R$42,$Q256,BO$2,BO$4,BO$3)</f>
        <v>0</v>
      </c>
      <c r="BP256" s="17">
        <f ca="1">-(BN256-BO256)*100</f>
        <v>0</v>
      </c>
      <c r="BQ256" s="14">
        <f ca="1">$Z256-$AE256-CK256</f>
        <v>0</v>
      </c>
      <c r="BR256" s="15">
        <f ca="1">_xll.DBRW($B$3,$R$37,$R$38,$R$40,$R$41,$R$42,$Q256,BR$2,BR$4,BR$3)</f>
        <v>0</v>
      </c>
      <c r="BS256" s="15">
        <f ca="1">_xll.DBRW($B$3,$R$37,$R$38,$R$40,$R$41,$R$42,$Q256,BS$2,BS$4,BS$3)</f>
        <v>0</v>
      </c>
      <c r="BT256" s="15">
        <f ca="1">_xll.DBRW($B$3,$R$37,$R$38,$R$40,$R$41,$R$42,$Q256,BT$2,BT$4,BT$3)</f>
        <v>0</v>
      </c>
      <c r="BU256" s="15">
        <f ca="1">_xll.DBRW($B$3,$R$37,$R$38,$R$40,$R$41,$R$42,$Q256,BU$2,BU$4,BU$3)</f>
        <v>0</v>
      </c>
      <c r="BV256" s="15">
        <f ca="1">_xll.DBRW($B$3,$R$37,$R$38,$R$40,$R$41,$R$42,$Q256,BV$2,BV$4,BV$3)</f>
        <v>0</v>
      </c>
      <c r="BW256" s="15">
        <f ca="1">_xll.DBRW($B$3,$R$37,$R$38,$R$40,$R$41,$R$42,$Q256,BW$2,BW$4,BW$3)</f>
        <v>0</v>
      </c>
      <c r="BX256" s="15">
        <f ca="1">_xll.DBRW($B$3,$R$37,$R$38,$R$40,$R$41,$R$42,$Q256,BX$2,BX$4,BX$3)</f>
        <v>0</v>
      </c>
      <c r="BY256" s="15">
        <f ca="1">_xll.DBRW($B$3,$R$37,$R$38,$R$40,$R$41,$R$42,$Q256,BY$2,BY$4,BY$3)</f>
        <v>0</v>
      </c>
      <c r="BZ256" s="15">
        <f ca="1">_xll.DBRW($B$3,$R$37,$R$38,$R$40,$R$41,$R$42,$Q256,BZ$2,BZ$4,BZ$3)</f>
        <v>0</v>
      </c>
      <c r="CA256" s="15">
        <f ca="1">_xll.DBRW($B$3,$R$37,$R$38,$R$40,$R$41,$R$42,$Q256,CA$2,CA$4,CA$3)</f>
        <v>0</v>
      </c>
      <c r="CB256" s="15">
        <f ca="1">BR256-BW256</f>
        <v>0</v>
      </c>
      <c r="CC256" s="15">
        <f ca="1">BS256-BX256</f>
        <v>0</v>
      </c>
      <c r="CD256" s="15">
        <f ca="1">BT256-BY256</f>
        <v>0</v>
      </c>
      <c r="CE256" s="15">
        <f ca="1">IF(AND(BU256&lt;&gt;0,BZ256&lt;&gt;0),-1*CB256*BU256,0)</f>
        <v>0</v>
      </c>
      <c r="CF256" s="15">
        <f ca="1">IF(AND(BU256&lt;&gt;0,BZ256&lt;&gt;0,BV256&lt;&gt;0,CA256&lt;&gt;0),CC256/BX256*$Z256,)</f>
        <v>0</v>
      </c>
      <c r="CG256" s="15">
        <f ca="1">IF(AND(BV256&lt;&gt;0,CA256&lt;&gt;0),CD256*BN256*BV256,)</f>
        <v>0</v>
      </c>
      <c r="CH256" s="15">
        <f ca="1">IF(AND(BU256&lt;&gt;0,BZ256&lt;&gt;0,BV256&lt;&gt;0,CA256&lt;&gt;0),$AJ256-CE256-CF256-CG256-CK256,)</f>
        <v>0</v>
      </c>
      <c r="CI256" s="15">
        <f ca="1">IF(OR(BU256=0,BZ256=0,BV256=0,CA256=0),$AJ256-CE256-CF256-CG256-CK256,)</f>
        <v>0</v>
      </c>
      <c r="CJ256" s="15">
        <f ca="1">SUM(CE256:CI256)</f>
        <v>0</v>
      </c>
      <c r="CK256" s="15">
        <f ca="1">IF($V256&lt;&gt;0,IF($V256&gt;0,$W256/$V256,-$W256/$V256))*$AE256</f>
        <v>0</v>
      </c>
      <c r="CL256" s="15">
        <f ca="1">SUM(CJ256:CK256)</f>
        <v>0</v>
      </c>
      <c r="CM256" s="16">
        <f ca="1">_xll.DBRW($B$3,$R$37,$R$38,$R$40,$R$41,$R$42,$Q256,CM$2,CM$4,CM$3)</f>
        <v>0</v>
      </c>
      <c r="CN256" s="16">
        <f ca="1">_xll.DBRW($B$3,$R$37,$R$38,$R$40,$R$41,$R$42,$Q256,CN$2,CN$4,CN$3)</f>
        <v>0</v>
      </c>
      <c r="CO256" s="17">
        <f ca="1">-(CM256-CN256)*100</f>
        <v>0</v>
      </c>
      <c r="CP256" s="14">
        <f ca="1">$AA256-$AF256-DJ256</f>
        <v>0</v>
      </c>
      <c r="CQ256" s="15">
        <f ca="1">_xll.DBRW($B$3,$R$37,$R$38,$R$40,$R$41,$R$42,$Q256,CQ$2,CQ$4,CQ$3)</f>
        <v>0</v>
      </c>
      <c r="CR256" s="15">
        <f ca="1">_xll.DBRW($B$3,$R$37,$R$38,$R$40,$R$41,$R$42,$Q256,CR$2,CR$4,CR$3)</f>
        <v>0</v>
      </c>
      <c r="CS256" s="15">
        <f ca="1">_xll.DBRW($B$3,$R$37,$R$38,$R$40,$R$41,$R$42,$Q256,CS$2,CS$4,CS$3)</f>
        <v>0</v>
      </c>
      <c r="CT256" s="15">
        <f ca="1">_xll.DBRW($B$3,$R$37,$R$38,$R$40,$R$41,$R$42,$Q256,CT$2,CT$4,CT$3)</f>
        <v>0</v>
      </c>
      <c r="CU256" s="15">
        <f ca="1">_xll.DBRW($B$3,$R$37,$R$38,$R$40,$R$41,$R$42,$Q256,CU$2,CU$4,CU$3)</f>
        <v>0</v>
      </c>
      <c r="CV256" s="15">
        <f ca="1">_xll.DBRW($B$3,$R$37,$R$38,$R$40,$R$41,$R$42,$Q256,CV$2,CV$4,CV$3)</f>
        <v>0</v>
      </c>
      <c r="CW256" s="15">
        <f ca="1">_xll.DBRW($B$3,$R$37,$R$38,$R$40,$R$41,$R$42,$Q256,CW$2,CW$4,CW$3)</f>
        <v>0</v>
      </c>
      <c r="CX256" s="15">
        <f ca="1">_xll.DBRW($B$3,$R$37,$R$38,$R$40,$R$41,$R$42,$Q256,CX$2,CX$4,CX$3)</f>
        <v>0</v>
      </c>
      <c r="CY256" s="15">
        <f ca="1">_xll.DBRW($B$3,$R$37,$R$38,$R$40,$R$41,$R$42,$Q256,CY$2,CY$4,CY$3)</f>
        <v>0</v>
      </c>
      <c r="CZ256" s="15">
        <f ca="1">_xll.DBRW($B$3,$R$37,$R$38,$R$40,$R$41,$R$42,$Q256,CZ$2,CZ$4,CZ$3)</f>
        <v>0</v>
      </c>
      <c r="DA256" s="15">
        <f ca="1">CQ256-CV256</f>
        <v>0</v>
      </c>
      <c r="DB256" s="15">
        <f ca="1">CR256-CW256</f>
        <v>0</v>
      </c>
      <c r="DC256" s="15">
        <f ca="1">CS256-CX256</f>
        <v>0</v>
      </c>
      <c r="DD256" s="15">
        <f ca="1">IF(AND(CT256&lt;&gt;0,CY256&lt;&gt;0),-1*DA256*CT256,0)</f>
        <v>0</v>
      </c>
      <c r="DE256" s="15">
        <f ca="1">IF(AND(CT256&lt;&gt;0,CY256&lt;&gt;0,CU256&lt;&gt;0,CZ256&lt;&gt;0),DB256/CW256*$AA256,)</f>
        <v>0</v>
      </c>
      <c r="DF256" s="15">
        <f ca="1">IF(AND(CU256&lt;&gt;0,CZ256&lt;&gt;0),DC256*CM256*CU256,)</f>
        <v>0</v>
      </c>
      <c r="DG256" s="15">
        <f ca="1">IF(AND(CT256&lt;&gt;0,CY256&lt;&gt;0,CU256&lt;&gt;0,CZ256&lt;&gt;0),$AK256-DD256-DE256-DF256-DJ256,)</f>
        <v>0</v>
      </c>
      <c r="DH256" s="15">
        <f ca="1">IF(OR(CT256=0,CY256=0,CU256=0,CZ256=0),$AK256-DD256-DE256-DF256-DJ256,)</f>
        <v>0</v>
      </c>
      <c r="DI256" s="15">
        <f ca="1">SUM(DD256:DH256)</f>
        <v>0</v>
      </c>
      <c r="DJ256" s="15">
        <f ca="1">IF($V256&lt;&gt;0,IF($V256&gt;0,$W256/$V256,-$W256/$V256))*$AF256</f>
        <v>0</v>
      </c>
      <c r="DK256" s="15">
        <f ca="1">SUM(DI256:DJ256)</f>
        <v>0</v>
      </c>
      <c r="DL256" s="16">
        <f ca="1">_xll.DBRW($B$3,$R$37,$R$38,$R$40,$R$41,$R$42,$Q256,DL$2,DL$4,DL$3)</f>
        <v>0</v>
      </c>
      <c r="DM256" s="16">
        <f ca="1">_xll.DBRW($B$3,$R$37,$R$38,$R$40,$R$41,$R$42,$Q256,DM$2,DM$4,DM$3)</f>
        <v>0</v>
      </c>
      <c r="DN256" s="17">
        <f ca="1">-(DL256-DM256)*100</f>
        <v>0</v>
      </c>
      <c r="DO256" s="14">
        <f ca="1">$AB256-$AG256-EI256</f>
        <v>0</v>
      </c>
      <c r="DP256" s="15">
        <f ca="1">_xll.DBRW($B$3,$R$37,$R$38,$R$40,$R$41,$R$42,$Q256,DP$2,DP$4,DP$3)</f>
        <v>0</v>
      </c>
      <c r="DQ256" s="15">
        <f ca="1">_xll.DBRW($B$3,$R$37,$R$38,$R$40,$R$41,$R$42,$Q256,DQ$2,DQ$4,DQ$3)</f>
        <v>0</v>
      </c>
      <c r="DR256" s="15">
        <f ca="1">_xll.DBRW($B$3,$R$37,$R$38,$R$40,$R$41,$R$42,$Q256,DR$2,DR$4,DR$3)</f>
        <v>0</v>
      </c>
      <c r="DS256" s="15" t="str">
        <f ca="1">_xll.DBRW($B$3,$R$37,$R$38,$R$40,$R$41,$R$42,$Q256,DS$2,DS$4,DS$3)</f>
        <v/>
      </c>
      <c r="DT256" s="15">
        <f ca="1">_xll.DBRW($B$3,$R$37,$R$38,$R$40,$R$41,$R$42,$Q256,DT$2,DT$4,DT$3)</f>
        <v>0</v>
      </c>
      <c r="DU256" s="15">
        <f ca="1">_xll.DBRW($B$3,$R$37,$R$38,$R$40,$R$41,$R$42,$Q256,DU$2,DU$4,DU$3)</f>
        <v>0</v>
      </c>
      <c r="DV256" s="15">
        <f ca="1">_xll.DBRW($B$3,$R$37,$R$38,$R$40,$R$41,$R$42,$Q256,DV$2,DV$4,DV$3)</f>
        <v>0</v>
      </c>
      <c r="DW256" s="15">
        <f ca="1">_xll.DBRW($B$3,$R$37,$R$38,$R$40,$R$41,$R$42,$Q256,DW$2,DW$4,DW$3)</f>
        <v>0</v>
      </c>
      <c r="DX256" s="15" t="str">
        <f ca="1">_xll.DBRW($B$3,$R$37,$R$38,$R$40,$R$41,$R$42,$Q256,DX$2,DX$4,DX$3)</f>
        <v/>
      </c>
      <c r="DY256" s="15">
        <f ca="1">_xll.DBRW($B$3,$R$37,$R$38,$R$40,$R$41,$R$42,$Q256,DY$2,DY$4,DY$3)</f>
        <v>0</v>
      </c>
      <c r="DZ256" s="15">
        <f ca="1">DP256-DU256</f>
        <v>0</v>
      </c>
      <c r="EA256" s="15">
        <f ca="1">DQ256-DV256</f>
        <v>0</v>
      </c>
      <c r="EB256" s="15">
        <f ca="1">DR256-DW256</f>
        <v>0</v>
      </c>
      <c r="EC256" s="15" t="e">
        <f ca="1">IF(AND(DS256&lt;&gt;0,DX256&lt;&gt;0),-1*DZ256*DS256,0)</f>
        <v>#VALUE!</v>
      </c>
      <c r="ED256" s="15">
        <f ca="1">IF(AND(DS256&lt;&gt;0,DX256&lt;&gt;0,DT256&lt;&gt;0,DY256&lt;&gt;0),EA256/DV256*$AB256,)</f>
        <v>0</v>
      </c>
      <c r="EE256" s="15">
        <f ca="1">IF(AND(DT256&lt;&gt;0,DY256&lt;&gt;0),EB256*DL256*DT256,)</f>
        <v>0</v>
      </c>
      <c r="EF256" s="15">
        <f ca="1">IF(AND(DS256&lt;&gt;0,DX256&lt;&gt;0,DT256&lt;&gt;0,DY256&lt;&gt;0),$AL256-EC256-ED256-EE256-EI256,)</f>
        <v>0</v>
      </c>
      <c r="EG256" s="15" t="e">
        <f ca="1">IF(OR(DS256=0,DX256=0,DT256=0,DY256=0),$AL256-EC256-ED256-EE256-EI256,)</f>
        <v>#VALUE!</v>
      </c>
      <c r="EH256" s="15" t="e">
        <f ca="1">SUM(EC256:EG256)</f>
        <v>#VALUE!</v>
      </c>
      <c r="EI256" s="15">
        <f ca="1">IF($V256&lt;&gt;0,IF($V256&gt;0,$W256/$V256,-$W256/$V256))*$AG256</f>
        <v>0</v>
      </c>
      <c r="EJ256" s="15" t="e">
        <f ca="1">SUM(EH256:EI256)</f>
        <v>#VALUE!</v>
      </c>
      <c r="EK256" s="16">
        <f ca="1">_xll.DBRW($B$3,$R$37,$R$38,$R$40,$R$41,$R$42,$Q256,EK$2,EK$4,EK$3)</f>
        <v>0</v>
      </c>
      <c r="EL256" s="16">
        <f ca="1">_xll.DBRW($B$3,$R$37,$R$38,$R$40,$R$41,$R$42,$Q256,EL$2,EL$4,EL$3)</f>
        <v>0</v>
      </c>
      <c r="EM256" s="17">
        <f ca="1">-(EK256-EL256)*100</f>
        <v>0</v>
      </c>
      <c r="EN256" s="14">
        <f ca="1">$AC256-$AH256-FH256</f>
        <v>0</v>
      </c>
      <c r="EO256" s="15">
        <f ca="1">_xll.DBRW($B$3,$R$37,$R$38,$R$40,$R$41,$R$42,$Q256,EO$2,EO$4,EO$3)</f>
        <v>0</v>
      </c>
      <c r="EP256" s="15">
        <f ca="1">_xll.DBRW($B$3,$R$37,$R$38,$R$40,$R$41,$R$42,$Q256,EP$2,EP$4,EP$3)</f>
        <v>0</v>
      </c>
      <c r="EQ256" s="15">
        <f ca="1">_xll.DBRW($B$3,$R$37,$R$38,$R$40,$R$41,$R$42,$Q256,EQ$2,EQ$4,EQ$3)</f>
        <v>0</v>
      </c>
      <c r="ER256" s="15">
        <f ca="1">_xll.DBRW($B$3,$R$37,$R$38,$R$40,$R$41,$R$42,$Q256,ER$2,ER$4,ER$3)</f>
        <v>0</v>
      </c>
      <c r="ES256" s="15">
        <f ca="1">_xll.DBRW($B$3,$R$37,$R$38,$R$40,$R$41,$R$42,$Q256,ES$2,ES$4,ES$3)</f>
        <v>0</v>
      </c>
      <c r="ET256" s="15">
        <f ca="1">_xll.DBRW($B$3,$R$37,$R$38,$R$40,$R$41,$R$42,$Q256,ET$2,ET$4,ET$3)</f>
        <v>0</v>
      </c>
      <c r="EU256" s="15">
        <f ca="1">_xll.DBRW($B$3,$R$37,$R$38,$R$40,$R$41,$R$42,$Q256,EU$2,EU$4,EU$3)</f>
        <v>0</v>
      </c>
      <c r="EV256" s="15">
        <f ca="1">_xll.DBRW($B$3,$R$37,$R$38,$R$40,$R$41,$R$42,$Q256,EV$2,EV$4,EV$3)</f>
        <v>0</v>
      </c>
      <c r="EW256" s="15">
        <f ca="1">_xll.DBRW($B$3,$R$37,$R$38,$R$40,$R$41,$R$42,$Q256,EW$2,EW$4,EW$3)</f>
        <v>0</v>
      </c>
      <c r="EX256" s="15">
        <f ca="1">_xll.DBRW($B$3,$R$37,$R$38,$R$40,$R$41,$R$42,$Q256,EX$2,EX$4,EX$3)</f>
        <v>0</v>
      </c>
      <c r="EY256" s="15">
        <f ca="1">EO256-ET256</f>
        <v>0</v>
      </c>
      <c r="EZ256" s="15">
        <f ca="1">EP256-EU256</f>
        <v>0</v>
      </c>
      <c r="FA256" s="15">
        <f ca="1">EQ256-EV256</f>
        <v>0</v>
      </c>
      <c r="FB256" s="15">
        <f ca="1">IF(AND(ER256&lt;&gt;0,EW256&lt;&gt;0),-1*EY256*ER256,0)</f>
        <v>0</v>
      </c>
      <c r="FC256" s="15">
        <f ca="1">IF(AND(ER256&lt;&gt;0,EW256&lt;&gt;0,ES256&lt;&gt;0,EX256&lt;&gt;0),EZ256/EU256*$AC256,)</f>
        <v>0</v>
      </c>
      <c r="FD256" s="15">
        <f ca="1">IF(AND(ES256&lt;&gt;0,EX256&lt;&gt;0),FA256*EK256*ES256,)</f>
        <v>0</v>
      </c>
      <c r="FE256" s="15">
        <f ca="1">IF(AND(ER256&lt;&gt;0,EW256&lt;&gt;0,ES256&lt;&gt;0,EX256&lt;&gt;0),$AM256-FB256-FC256-FD256-FH256,)</f>
        <v>0</v>
      </c>
      <c r="FF256" s="15">
        <f ca="1">IF(OR(ER256=0,EW256=0,ES256=0,EX256=0),$AM256-FB256-FC256-FD256-FH256,)</f>
        <v>0</v>
      </c>
      <c r="FG256" s="15">
        <f ca="1">SUM(FB256:FF256)</f>
        <v>0</v>
      </c>
      <c r="FH256" s="15">
        <f ca="1">IF($V256&lt;&gt;0,IF($V256&gt;0,$W256/$V256,-$W256/$V256))*$AH256</f>
        <v>0</v>
      </c>
      <c r="FI256" s="15">
        <f ca="1">SUM(FG256:FH256)</f>
        <v>0</v>
      </c>
      <c r="FJ256" s="20"/>
      <c r="FK256" s="85">
        <f ca="1">BL256+CK256+DJ256+EI256+FH256</f>
        <v>0</v>
      </c>
      <c r="FL256" s="21"/>
      <c r="FM256" s="22"/>
      <c r="FN256" s="104">
        <f ca="1">_xll.DBRW($B$3,$R$37,$R$38,$R$40,$R$41,$R$42,$Q256,FN$2,FN$4,FN$3)</f>
        <v>0</v>
      </c>
      <c r="FO256" s="105">
        <f ca="1">IF(U256&lt;&gt;0,FN256/U256,0)</f>
        <v>0</v>
      </c>
      <c r="FP256" s="104">
        <f ca="1">_xll.DBRW($B$3,$R$37,$R$38,$R$40,$R$41,$R$42,$Q256,FP$2,FP$4,FP$3)</f>
        <v>0</v>
      </c>
      <c r="FQ256" s="105">
        <f ca="1">IF(V256&lt;&gt;0,FP256/V256,0)</f>
        <v>0</v>
      </c>
      <c r="FR256" s="86">
        <f ca="1">FN256-FP256</f>
        <v>0</v>
      </c>
      <c r="FS256" s="103">
        <f ca="1">(FO256-FQ256)*100</f>
        <v>0</v>
      </c>
      <c r="FT256" s="23"/>
      <c r="FV256" s="37"/>
      <c r="FW256" s="37"/>
      <c r="FX256" s="37"/>
      <c r="FY256" s="37"/>
      <c r="FZ256" s="37"/>
      <c r="GA256" s="37"/>
      <c r="GB256" s="37"/>
      <c r="GC256" s="37"/>
      <c r="GD256" s="37"/>
      <c r="GE256" s="37"/>
      <c r="GF256" s="37"/>
      <c r="GG256" s="37"/>
      <c r="GH256" s="37"/>
    </row>
    <row r="257" spans="1:190" ht="15" hidden="1" customHeight="1" x14ac:dyDescent="0.25">
      <c r="A257">
        <f ca="1">IF(ROW()=ROW($A$60),0,1)</f>
        <v>1</v>
      </c>
      <c r="D257" s="30"/>
      <c r="E257" s="30"/>
      <c r="F257" s="30" t="str">
        <f ca="1">IF(A257&lt;&gt;0,IF((AO257+BN257+CM257+DL257+EK257)&lt;&gt;0,ROUND((1-(AO257+BN257+CM257+DL257+EK257))-FO257,5),"VERIF. ELIGIBILITE PMM"),"CHECK "&amp;D242)</f>
        <v>VERIF. ELIGIBILITE PMM</v>
      </c>
      <c r="G257" s="30"/>
      <c r="H257" s="30"/>
      <c r="I257" s="30"/>
      <c r="J257" s="30" t="str">
        <f ca="1">IF(A257&lt;&gt;0,IF((AP257+BO257+CN257+DM257+EL257)&lt;&gt;0,ROUND((1-(AP257+BO257+CN257+DM257+EL257))-FQ257,5),"VERIF. ELIGIBILITE PMM"),"CHECK "&amp;D243)</f>
        <v>VERIF. ELIGIBILITE PMM</v>
      </c>
      <c r="K257" s="30">
        <f ca="1">IF(A257&lt;&gt;0,ROUND(W257+AR257+BQ257+CP257+DO257+EN257+FK257-FR257,5),"CHECK ")</f>
        <v>0</v>
      </c>
      <c r="L257" s="4"/>
      <c r="M257" s="9"/>
      <c r="N257" s="10"/>
      <c r="O257" s="9"/>
      <c r="P257" s="11"/>
      <c r="Q257" s="130" t="s">
        <v>421</v>
      </c>
      <c r="R257" s="130"/>
      <c r="S257" s="12"/>
      <c r="T257" s="13"/>
      <c r="U257" s="84">
        <f ca="1">_xll.DBRW($B$3,$R$37,$R$38,$R$40,$R$41,$R$42,$Q257,U$2,U$4,U$3)</f>
        <v>0</v>
      </c>
      <c r="V257" s="84">
        <f ca="1">_xll.DBRW($B$3,$R$37,$R$38,$R$40,$R$41,$R$42,$Q257,V$2,V$4,V$3)</f>
        <v>0</v>
      </c>
      <c r="W257" s="85">
        <f ca="1">U257-V257</f>
        <v>0</v>
      </c>
      <c r="X257" s="106">
        <f ca="1">IF(V257&lt;&gt;0,W257/V257,0)</f>
        <v>0</v>
      </c>
      <c r="Y257" s="15">
        <f ca="1">_xll.DBRW($B$3,$R$37,$R$38,$R$40,$R$41,$R$42,$Q257,Y$2,Y$4,Y$3)</f>
        <v>0</v>
      </c>
      <c r="Z257" s="15">
        <f ca="1">_xll.DBRW($B$3,$R$37,$R$38,$R$40,$R$41,$R$42,$Q257,Z$2,Z$4,Z$3)</f>
        <v>0</v>
      </c>
      <c r="AA257" s="15">
        <f ca="1">_xll.DBRW($B$3,$R$37,$R$38,$R$40,$R$41,$R$42,$Q257,AA$2,AA$4,AA$3)</f>
        <v>0</v>
      </c>
      <c r="AB257" s="15">
        <f ca="1">_xll.DBRW($B$3,$R$37,$R$38,$R$40,$R$41,$R$42,$Q257,AB$2,AB$4,AB$3)</f>
        <v>0</v>
      </c>
      <c r="AC257" s="15">
        <f ca="1">_xll.DBRW($B$3,$R$37,$R$38,$R$40,$R$41,$R$42,$Q257,AC$2,AC$4,AC$3)</f>
        <v>0</v>
      </c>
      <c r="AD257" s="15">
        <f ca="1">_xll.DBRW($B$3,$R$37,$R$38,$R$40,$R$41,$R$42,$Q257,AD$2,AD$4,AD$3)</f>
        <v>0</v>
      </c>
      <c r="AE257" s="15">
        <f ca="1">_xll.DBRW($B$3,$R$37,$R$38,$R$40,$R$41,$R$42,$Q257,AE$2,AE$4,AE$3)</f>
        <v>0</v>
      </c>
      <c r="AF257" s="15">
        <f ca="1">_xll.DBRW($B$3,$R$37,$R$38,$R$40,$R$41,$R$42,$Q257,AF$2,AF$4,AF$3)</f>
        <v>0</v>
      </c>
      <c r="AG257" s="15">
        <f ca="1">_xll.DBRW($B$3,$R$37,$R$38,$R$40,$R$41,$R$42,$Q257,AG$2,AG$4,AG$3)</f>
        <v>0</v>
      </c>
      <c r="AH257" s="15">
        <f ca="1">_xll.DBRW($B$3,$R$37,$R$38,$R$40,$R$41,$R$42,$Q257,AH$2,AH$4,AH$3)</f>
        <v>0</v>
      </c>
      <c r="AI257" s="15">
        <f ca="1">Y257-AD257</f>
        <v>0</v>
      </c>
      <c r="AJ257" s="15">
        <f ca="1">Z257-AE257</f>
        <v>0</v>
      </c>
      <c r="AK257" s="15">
        <f ca="1">AA257-AF257</f>
        <v>0</v>
      </c>
      <c r="AL257" s="15">
        <f ca="1">AB257-AG257</f>
        <v>0</v>
      </c>
      <c r="AM257" s="15">
        <f ca="1">AC257-AH257</f>
        <v>0</v>
      </c>
      <c r="AN257" s="20"/>
      <c r="AO257" s="16">
        <f ca="1">_xll.DBRW($B$3,$R$37,$R$38,$R$40,$R$41,$R$42,$Q257,AO$2,AO$4,AO$3)</f>
        <v>0</v>
      </c>
      <c r="AP257" s="16">
        <f ca="1">_xll.DBRW($B$3,$R$37,$R$38,$R$40,$R$41,$R$42,$Q257,AP$2,AP$4,AP$3)</f>
        <v>0</v>
      </c>
      <c r="AQ257" s="17">
        <f ca="1">-(AO257-AP257)*100</f>
        <v>0</v>
      </c>
      <c r="AR257" s="14">
        <f ca="1">$Y257-$AD257-BL257</f>
        <v>0</v>
      </c>
      <c r="AS257" s="18">
        <f ca="1">_xll.DBRW($B$3,$R$37,$R$38,$R$40,$R$41,$R$42,$Q257,AS$2,AS$4,AS$3)</f>
        <v>0</v>
      </c>
      <c r="AT257" s="19">
        <f ca="1">_xll.DBRW($B$3,$R$37,$R$38,$R$40,$R$41,$R$42,$Q257,AT$2,AT$4,AT$3)</f>
        <v>0</v>
      </c>
      <c r="AU257" s="18">
        <f ca="1">_xll.DBRW($B$3,$R$37,$R$38,$R$40,$R$41,$R$42,$Q257,AU$2,AU$4,AU$3)</f>
        <v>0</v>
      </c>
      <c r="AV257" s="15">
        <f ca="1">_xll.DBRW($B$3,$R$37,$R$38,$R$40,$R$41,$R$42,$Q257,AV$2,AV$4,AV$3)</f>
        <v>0</v>
      </c>
      <c r="AW257" s="15">
        <f ca="1">_xll.DBRW($B$3,$R$37,$R$38,$R$40,$R$41,$R$42,$Q257,AW$2,AW$4,AW$3)</f>
        <v>0</v>
      </c>
      <c r="AX257" s="18">
        <f ca="1">_xll.DBRW($B$3,$R$37,$R$38,$R$40,$R$41,$R$42,$Q257,AX$2,AX$4,AX$3)</f>
        <v>0</v>
      </c>
      <c r="AY257" s="19">
        <f ca="1">_xll.DBRW($B$3,$R$37,$R$38,$R$40,$R$41,$R$42,$Q257,AY$2,AY$4,AY$3)</f>
        <v>0</v>
      </c>
      <c r="AZ257" s="18">
        <f ca="1">_xll.DBRW($B$3,$R$37,$R$38,$R$40,$R$41,$R$42,$Q257,AZ$2,AZ$4,AZ$3)</f>
        <v>0</v>
      </c>
      <c r="BA257" s="15">
        <f ca="1">_xll.DBRW($B$3,$R$37,$R$38,$R$40,$R$41,$R$42,$Q257,BA$2,BA$4,BA$3)</f>
        <v>0</v>
      </c>
      <c r="BB257" s="15">
        <f ca="1">_xll.DBRW($B$3,$R$37,$R$38,$R$40,$R$41,$R$42,$Q257,BB$2,BB$4,BB$3)</f>
        <v>0</v>
      </c>
      <c r="BC257" s="18">
        <f ca="1">AS257-AX257</f>
        <v>0</v>
      </c>
      <c r="BD257" s="18">
        <f ca="1">AT257-AY257</f>
        <v>0</v>
      </c>
      <c r="BE257" s="18">
        <f ca="1">AU257-AZ257</f>
        <v>0</v>
      </c>
      <c r="BF257" s="15">
        <f ca="1">IF(AND(AV257&lt;&gt;0,BA257&lt;&gt;0),-1*BC257*AV257,0)</f>
        <v>0</v>
      </c>
      <c r="BG257" s="15">
        <f ca="1">IF(AND(AV257&lt;&gt;0,BA257&lt;&gt;0,AW257&lt;&gt;0,BB257&lt;&gt;0),BD257/AY257*$Y257,)</f>
        <v>0</v>
      </c>
      <c r="BH257" s="15">
        <f ca="1">IF(AND(AW257&lt;&gt;0,BB257&lt;&gt;0),BE257*AO257*AW257,)</f>
        <v>0</v>
      </c>
      <c r="BI257" s="15">
        <f ca="1">IF(AND(AV257&lt;&gt;0,BA257&lt;&gt;0,AW257&lt;&gt;0,BB257&lt;&gt;0),$AI257-BF257-BG257-BH257-BL257,)</f>
        <v>0</v>
      </c>
      <c r="BJ257" s="15">
        <f ca="1">IF(OR(AV257=0,BA257=0,AW257=0,BB257=0),$AI257-BF257-BG257-BH257-BL257,)</f>
        <v>0</v>
      </c>
      <c r="BK257" s="15">
        <f ca="1">SUM(BF257:BJ257)</f>
        <v>0</v>
      </c>
      <c r="BL257" s="15">
        <f ca="1">IF($V257&lt;&gt;0,IF($V257&gt;0,$W257/$V257,-$W257/$V257))*$AD257</f>
        <v>0</v>
      </c>
      <c r="BM257" s="15">
        <f ca="1">SUM(BK257:BL257)</f>
        <v>0</v>
      </c>
      <c r="BN257" s="16">
        <f ca="1">_xll.DBRW($B$3,$R$37,$R$38,$R$40,$R$41,$R$42,$Q257,BN$2,BN$4,BN$3)</f>
        <v>0</v>
      </c>
      <c r="BO257" s="16">
        <f ca="1">_xll.DBRW($B$3,$R$37,$R$38,$R$40,$R$41,$R$42,$Q257,BO$2,BO$4,BO$3)</f>
        <v>0</v>
      </c>
      <c r="BP257" s="17">
        <f ca="1">-(BN257-BO257)*100</f>
        <v>0</v>
      </c>
      <c r="BQ257" s="14">
        <f ca="1">$Z257-$AE257-CK257</f>
        <v>0</v>
      </c>
      <c r="BR257" s="15">
        <f ca="1">_xll.DBRW($B$3,$R$37,$R$38,$R$40,$R$41,$R$42,$Q257,BR$2,BR$4,BR$3)</f>
        <v>0</v>
      </c>
      <c r="BS257" s="15">
        <f ca="1">_xll.DBRW($B$3,$R$37,$R$38,$R$40,$R$41,$R$42,$Q257,BS$2,BS$4,BS$3)</f>
        <v>0</v>
      </c>
      <c r="BT257" s="15">
        <f ca="1">_xll.DBRW($B$3,$R$37,$R$38,$R$40,$R$41,$R$42,$Q257,BT$2,BT$4,BT$3)</f>
        <v>0</v>
      </c>
      <c r="BU257" s="15">
        <f ca="1">_xll.DBRW($B$3,$R$37,$R$38,$R$40,$R$41,$R$42,$Q257,BU$2,BU$4,BU$3)</f>
        <v>0</v>
      </c>
      <c r="BV257" s="15">
        <f ca="1">_xll.DBRW($B$3,$R$37,$R$38,$R$40,$R$41,$R$42,$Q257,BV$2,BV$4,BV$3)</f>
        <v>0</v>
      </c>
      <c r="BW257" s="15">
        <f ca="1">_xll.DBRW($B$3,$R$37,$R$38,$R$40,$R$41,$R$42,$Q257,BW$2,BW$4,BW$3)</f>
        <v>0</v>
      </c>
      <c r="BX257" s="15">
        <f ca="1">_xll.DBRW($B$3,$R$37,$R$38,$R$40,$R$41,$R$42,$Q257,BX$2,BX$4,BX$3)</f>
        <v>0</v>
      </c>
      <c r="BY257" s="15">
        <f ca="1">_xll.DBRW($B$3,$R$37,$R$38,$R$40,$R$41,$R$42,$Q257,BY$2,BY$4,BY$3)</f>
        <v>0</v>
      </c>
      <c r="BZ257" s="15">
        <f ca="1">_xll.DBRW($B$3,$R$37,$R$38,$R$40,$R$41,$R$42,$Q257,BZ$2,BZ$4,BZ$3)</f>
        <v>0</v>
      </c>
      <c r="CA257" s="15">
        <f ca="1">_xll.DBRW($B$3,$R$37,$R$38,$R$40,$R$41,$R$42,$Q257,CA$2,CA$4,CA$3)</f>
        <v>0</v>
      </c>
      <c r="CB257" s="15">
        <f ca="1">BR257-BW257</f>
        <v>0</v>
      </c>
      <c r="CC257" s="15">
        <f ca="1">BS257-BX257</f>
        <v>0</v>
      </c>
      <c r="CD257" s="15">
        <f ca="1">BT257-BY257</f>
        <v>0</v>
      </c>
      <c r="CE257" s="15">
        <f ca="1">IF(AND(BU257&lt;&gt;0,BZ257&lt;&gt;0),-1*CB257*BU257,0)</f>
        <v>0</v>
      </c>
      <c r="CF257" s="15">
        <f ca="1">IF(AND(BU257&lt;&gt;0,BZ257&lt;&gt;0,BV257&lt;&gt;0,CA257&lt;&gt;0),CC257/BX257*$Z257,)</f>
        <v>0</v>
      </c>
      <c r="CG257" s="15">
        <f ca="1">IF(AND(BV257&lt;&gt;0,CA257&lt;&gt;0),CD257*BN257*BV257,)</f>
        <v>0</v>
      </c>
      <c r="CH257" s="15">
        <f ca="1">IF(AND(BU257&lt;&gt;0,BZ257&lt;&gt;0,BV257&lt;&gt;0,CA257&lt;&gt;0),$AJ257-CE257-CF257-CG257-CK257,)</f>
        <v>0</v>
      </c>
      <c r="CI257" s="15">
        <f ca="1">IF(OR(BU257=0,BZ257=0,BV257=0,CA257=0),$AJ257-CE257-CF257-CG257-CK257,)</f>
        <v>0</v>
      </c>
      <c r="CJ257" s="15">
        <f ca="1">SUM(CE257:CI257)</f>
        <v>0</v>
      </c>
      <c r="CK257" s="15">
        <f ca="1">IF($V257&lt;&gt;0,IF($V257&gt;0,$W257/$V257,-$W257/$V257))*$AE257</f>
        <v>0</v>
      </c>
      <c r="CL257" s="15">
        <f ca="1">SUM(CJ257:CK257)</f>
        <v>0</v>
      </c>
      <c r="CM257" s="16">
        <f ca="1">_xll.DBRW($B$3,$R$37,$R$38,$R$40,$R$41,$R$42,$Q257,CM$2,CM$4,CM$3)</f>
        <v>0</v>
      </c>
      <c r="CN257" s="16">
        <f ca="1">_xll.DBRW($B$3,$R$37,$R$38,$R$40,$R$41,$R$42,$Q257,CN$2,CN$4,CN$3)</f>
        <v>0</v>
      </c>
      <c r="CO257" s="17">
        <f ca="1">-(CM257-CN257)*100</f>
        <v>0</v>
      </c>
      <c r="CP257" s="14">
        <f ca="1">$AA257-$AF257-DJ257</f>
        <v>0</v>
      </c>
      <c r="CQ257" s="15">
        <f ca="1">_xll.DBRW($B$3,$R$37,$R$38,$R$40,$R$41,$R$42,$Q257,CQ$2,CQ$4,CQ$3)</f>
        <v>0</v>
      </c>
      <c r="CR257" s="15">
        <f ca="1">_xll.DBRW($B$3,$R$37,$R$38,$R$40,$R$41,$R$42,$Q257,CR$2,CR$4,CR$3)</f>
        <v>0</v>
      </c>
      <c r="CS257" s="15">
        <f ca="1">_xll.DBRW($B$3,$R$37,$R$38,$R$40,$R$41,$R$42,$Q257,CS$2,CS$4,CS$3)</f>
        <v>0</v>
      </c>
      <c r="CT257" s="15">
        <f ca="1">_xll.DBRW($B$3,$R$37,$R$38,$R$40,$R$41,$R$42,$Q257,CT$2,CT$4,CT$3)</f>
        <v>0</v>
      </c>
      <c r="CU257" s="15">
        <f ca="1">_xll.DBRW($B$3,$R$37,$R$38,$R$40,$R$41,$R$42,$Q257,CU$2,CU$4,CU$3)</f>
        <v>0</v>
      </c>
      <c r="CV257" s="15">
        <f ca="1">_xll.DBRW($B$3,$R$37,$R$38,$R$40,$R$41,$R$42,$Q257,CV$2,CV$4,CV$3)</f>
        <v>0</v>
      </c>
      <c r="CW257" s="15">
        <f ca="1">_xll.DBRW($B$3,$R$37,$R$38,$R$40,$R$41,$R$42,$Q257,CW$2,CW$4,CW$3)</f>
        <v>0</v>
      </c>
      <c r="CX257" s="15">
        <f ca="1">_xll.DBRW($B$3,$R$37,$R$38,$R$40,$R$41,$R$42,$Q257,CX$2,CX$4,CX$3)</f>
        <v>0</v>
      </c>
      <c r="CY257" s="15">
        <f ca="1">_xll.DBRW($B$3,$R$37,$R$38,$R$40,$R$41,$R$42,$Q257,CY$2,CY$4,CY$3)</f>
        <v>0</v>
      </c>
      <c r="CZ257" s="15">
        <f ca="1">_xll.DBRW($B$3,$R$37,$R$38,$R$40,$R$41,$R$42,$Q257,CZ$2,CZ$4,CZ$3)</f>
        <v>0</v>
      </c>
      <c r="DA257" s="15">
        <f ca="1">CQ257-CV257</f>
        <v>0</v>
      </c>
      <c r="DB257" s="15">
        <f ca="1">CR257-CW257</f>
        <v>0</v>
      </c>
      <c r="DC257" s="15">
        <f ca="1">CS257-CX257</f>
        <v>0</v>
      </c>
      <c r="DD257" s="15">
        <f ca="1">IF(AND(CT257&lt;&gt;0,CY257&lt;&gt;0),-1*DA257*CT257,0)</f>
        <v>0</v>
      </c>
      <c r="DE257" s="15">
        <f ca="1">IF(AND(CT257&lt;&gt;0,CY257&lt;&gt;0,CU257&lt;&gt;0,CZ257&lt;&gt;0),DB257/CW257*$AA257,)</f>
        <v>0</v>
      </c>
      <c r="DF257" s="15">
        <f ca="1">IF(AND(CU257&lt;&gt;0,CZ257&lt;&gt;0),DC257*CM257*CU257,)</f>
        <v>0</v>
      </c>
      <c r="DG257" s="15">
        <f ca="1">IF(AND(CT257&lt;&gt;0,CY257&lt;&gt;0,CU257&lt;&gt;0,CZ257&lt;&gt;0),$AK257-DD257-DE257-DF257-DJ257,)</f>
        <v>0</v>
      </c>
      <c r="DH257" s="15">
        <f ca="1">IF(OR(CT257=0,CY257=0,CU257=0,CZ257=0),$AK257-DD257-DE257-DF257-DJ257,)</f>
        <v>0</v>
      </c>
      <c r="DI257" s="15">
        <f ca="1">SUM(DD257:DH257)</f>
        <v>0</v>
      </c>
      <c r="DJ257" s="15">
        <f ca="1">IF($V257&lt;&gt;0,IF($V257&gt;0,$W257/$V257,-$W257/$V257))*$AF257</f>
        <v>0</v>
      </c>
      <c r="DK257" s="15">
        <f ca="1">SUM(DI257:DJ257)</f>
        <v>0</v>
      </c>
      <c r="DL257" s="16">
        <f ca="1">_xll.DBRW($B$3,$R$37,$R$38,$R$40,$R$41,$R$42,$Q257,DL$2,DL$4,DL$3)</f>
        <v>0</v>
      </c>
      <c r="DM257" s="16">
        <f ca="1">_xll.DBRW($B$3,$R$37,$R$38,$R$40,$R$41,$R$42,$Q257,DM$2,DM$4,DM$3)</f>
        <v>0</v>
      </c>
      <c r="DN257" s="17">
        <f ca="1">-(DL257-DM257)*100</f>
        <v>0</v>
      </c>
      <c r="DO257" s="14">
        <f ca="1">$AB257-$AG257-EI257</f>
        <v>0</v>
      </c>
      <c r="DP257" s="15">
        <f ca="1">_xll.DBRW($B$3,$R$37,$R$38,$R$40,$R$41,$R$42,$Q257,DP$2,DP$4,DP$3)</f>
        <v>0</v>
      </c>
      <c r="DQ257" s="15">
        <f ca="1">_xll.DBRW($B$3,$R$37,$R$38,$R$40,$R$41,$R$42,$Q257,DQ$2,DQ$4,DQ$3)</f>
        <v>0</v>
      </c>
      <c r="DR257" s="15">
        <f ca="1">_xll.DBRW($B$3,$R$37,$R$38,$R$40,$R$41,$R$42,$Q257,DR$2,DR$4,DR$3)</f>
        <v>0</v>
      </c>
      <c r="DS257" s="15" t="str">
        <f ca="1">_xll.DBRW($B$3,$R$37,$R$38,$R$40,$R$41,$R$42,$Q257,DS$2,DS$4,DS$3)</f>
        <v/>
      </c>
      <c r="DT257" s="15">
        <f ca="1">_xll.DBRW($B$3,$R$37,$R$38,$R$40,$R$41,$R$42,$Q257,DT$2,DT$4,DT$3)</f>
        <v>0</v>
      </c>
      <c r="DU257" s="15">
        <f ca="1">_xll.DBRW($B$3,$R$37,$R$38,$R$40,$R$41,$R$42,$Q257,DU$2,DU$4,DU$3)</f>
        <v>0</v>
      </c>
      <c r="DV257" s="15">
        <f ca="1">_xll.DBRW($B$3,$R$37,$R$38,$R$40,$R$41,$R$42,$Q257,DV$2,DV$4,DV$3)</f>
        <v>0</v>
      </c>
      <c r="DW257" s="15">
        <f ca="1">_xll.DBRW($B$3,$R$37,$R$38,$R$40,$R$41,$R$42,$Q257,DW$2,DW$4,DW$3)</f>
        <v>0</v>
      </c>
      <c r="DX257" s="15" t="str">
        <f ca="1">_xll.DBRW($B$3,$R$37,$R$38,$R$40,$R$41,$R$42,$Q257,DX$2,DX$4,DX$3)</f>
        <v/>
      </c>
      <c r="DY257" s="15">
        <f ca="1">_xll.DBRW($B$3,$R$37,$R$38,$R$40,$R$41,$R$42,$Q257,DY$2,DY$4,DY$3)</f>
        <v>0</v>
      </c>
      <c r="DZ257" s="15">
        <f ca="1">DP257-DU257</f>
        <v>0</v>
      </c>
      <c r="EA257" s="15">
        <f ca="1">DQ257-DV257</f>
        <v>0</v>
      </c>
      <c r="EB257" s="15">
        <f ca="1">DR257-DW257</f>
        <v>0</v>
      </c>
      <c r="EC257" s="15" t="e">
        <f ca="1">IF(AND(DS257&lt;&gt;0,DX257&lt;&gt;0),-1*DZ257*DS257,0)</f>
        <v>#VALUE!</v>
      </c>
      <c r="ED257" s="15">
        <f ca="1">IF(AND(DS257&lt;&gt;0,DX257&lt;&gt;0,DT257&lt;&gt;0,DY257&lt;&gt;0),EA257/DV257*$AB257,)</f>
        <v>0</v>
      </c>
      <c r="EE257" s="15">
        <f ca="1">IF(AND(DT257&lt;&gt;0,DY257&lt;&gt;0),EB257*DL257*DT257,)</f>
        <v>0</v>
      </c>
      <c r="EF257" s="15">
        <f ca="1">IF(AND(DS257&lt;&gt;0,DX257&lt;&gt;0,DT257&lt;&gt;0,DY257&lt;&gt;0),$AL257-EC257-ED257-EE257-EI257,)</f>
        <v>0</v>
      </c>
      <c r="EG257" s="15" t="e">
        <f ca="1">IF(OR(DS257=0,DX257=0,DT257=0,DY257=0),$AL257-EC257-ED257-EE257-EI257,)</f>
        <v>#VALUE!</v>
      </c>
      <c r="EH257" s="15" t="e">
        <f ca="1">SUM(EC257:EG257)</f>
        <v>#VALUE!</v>
      </c>
      <c r="EI257" s="15">
        <f ca="1">IF($V257&lt;&gt;0,IF($V257&gt;0,$W257/$V257,-$W257/$V257))*$AG257</f>
        <v>0</v>
      </c>
      <c r="EJ257" s="15" t="e">
        <f ca="1">SUM(EH257:EI257)</f>
        <v>#VALUE!</v>
      </c>
      <c r="EK257" s="16">
        <f ca="1">_xll.DBRW($B$3,$R$37,$R$38,$R$40,$R$41,$R$42,$Q257,EK$2,EK$4,EK$3)</f>
        <v>0</v>
      </c>
      <c r="EL257" s="16">
        <f ca="1">_xll.DBRW($B$3,$R$37,$R$38,$R$40,$R$41,$R$42,$Q257,EL$2,EL$4,EL$3)</f>
        <v>0</v>
      </c>
      <c r="EM257" s="17">
        <f ca="1">-(EK257-EL257)*100</f>
        <v>0</v>
      </c>
      <c r="EN257" s="14">
        <f ca="1">$AC257-$AH257-FH257</f>
        <v>0</v>
      </c>
      <c r="EO257" s="15">
        <f ca="1">_xll.DBRW($B$3,$R$37,$R$38,$R$40,$R$41,$R$42,$Q257,EO$2,EO$4,EO$3)</f>
        <v>0</v>
      </c>
      <c r="EP257" s="15">
        <f ca="1">_xll.DBRW($B$3,$R$37,$R$38,$R$40,$R$41,$R$42,$Q257,EP$2,EP$4,EP$3)</f>
        <v>0</v>
      </c>
      <c r="EQ257" s="15">
        <f ca="1">_xll.DBRW($B$3,$R$37,$R$38,$R$40,$R$41,$R$42,$Q257,EQ$2,EQ$4,EQ$3)</f>
        <v>0</v>
      </c>
      <c r="ER257" s="15">
        <f ca="1">_xll.DBRW($B$3,$R$37,$R$38,$R$40,$R$41,$R$42,$Q257,ER$2,ER$4,ER$3)</f>
        <v>0</v>
      </c>
      <c r="ES257" s="15">
        <f ca="1">_xll.DBRW($B$3,$R$37,$R$38,$R$40,$R$41,$R$42,$Q257,ES$2,ES$4,ES$3)</f>
        <v>0</v>
      </c>
      <c r="ET257" s="15">
        <f ca="1">_xll.DBRW($B$3,$R$37,$R$38,$R$40,$R$41,$R$42,$Q257,ET$2,ET$4,ET$3)</f>
        <v>0</v>
      </c>
      <c r="EU257" s="15">
        <f ca="1">_xll.DBRW($B$3,$R$37,$R$38,$R$40,$R$41,$R$42,$Q257,EU$2,EU$4,EU$3)</f>
        <v>0</v>
      </c>
      <c r="EV257" s="15">
        <f ca="1">_xll.DBRW($B$3,$R$37,$R$38,$R$40,$R$41,$R$42,$Q257,EV$2,EV$4,EV$3)</f>
        <v>0</v>
      </c>
      <c r="EW257" s="15">
        <f ca="1">_xll.DBRW($B$3,$R$37,$R$38,$R$40,$R$41,$R$42,$Q257,EW$2,EW$4,EW$3)</f>
        <v>0</v>
      </c>
      <c r="EX257" s="15">
        <f ca="1">_xll.DBRW($B$3,$R$37,$R$38,$R$40,$R$41,$R$42,$Q257,EX$2,EX$4,EX$3)</f>
        <v>0</v>
      </c>
      <c r="EY257" s="15">
        <f ca="1">EO257-ET257</f>
        <v>0</v>
      </c>
      <c r="EZ257" s="15">
        <f ca="1">EP257-EU257</f>
        <v>0</v>
      </c>
      <c r="FA257" s="15">
        <f ca="1">EQ257-EV257</f>
        <v>0</v>
      </c>
      <c r="FB257" s="15">
        <f ca="1">IF(AND(ER257&lt;&gt;0,EW257&lt;&gt;0),-1*EY257*ER257,0)</f>
        <v>0</v>
      </c>
      <c r="FC257" s="15">
        <f ca="1">IF(AND(ER257&lt;&gt;0,EW257&lt;&gt;0,ES257&lt;&gt;0,EX257&lt;&gt;0),EZ257/EU257*$AC257,)</f>
        <v>0</v>
      </c>
      <c r="FD257" s="15">
        <f ca="1">IF(AND(ES257&lt;&gt;0,EX257&lt;&gt;0),FA257*EK257*ES257,)</f>
        <v>0</v>
      </c>
      <c r="FE257" s="15">
        <f ca="1">IF(AND(ER257&lt;&gt;0,EW257&lt;&gt;0,ES257&lt;&gt;0,EX257&lt;&gt;0),$AM257-FB257-FC257-FD257-FH257,)</f>
        <v>0</v>
      </c>
      <c r="FF257" s="15">
        <f ca="1">IF(OR(ER257=0,EW257=0,ES257=0,EX257=0),$AM257-FB257-FC257-FD257-FH257,)</f>
        <v>0</v>
      </c>
      <c r="FG257" s="15">
        <f ca="1">SUM(FB257:FF257)</f>
        <v>0</v>
      </c>
      <c r="FH257" s="15">
        <f ca="1">IF($V257&lt;&gt;0,IF($V257&gt;0,$W257/$V257,-$W257/$V257))*$AH257</f>
        <v>0</v>
      </c>
      <c r="FI257" s="15">
        <f ca="1">SUM(FG257:FH257)</f>
        <v>0</v>
      </c>
      <c r="FJ257" s="20"/>
      <c r="FK257" s="85">
        <f ca="1">BL257+CK257+DJ257+EI257+FH257</f>
        <v>0</v>
      </c>
      <c r="FL257" s="21"/>
      <c r="FM257" s="22"/>
      <c r="FN257" s="104">
        <f ca="1">_xll.DBRW($B$3,$R$37,$R$38,$R$40,$R$41,$R$42,$Q257,FN$2,FN$4,FN$3)</f>
        <v>0</v>
      </c>
      <c r="FO257" s="105">
        <f ca="1">IF(U257&lt;&gt;0,FN257/U257,0)</f>
        <v>0</v>
      </c>
      <c r="FP257" s="104">
        <f ca="1">_xll.DBRW($B$3,$R$37,$R$38,$R$40,$R$41,$R$42,$Q257,FP$2,FP$4,FP$3)</f>
        <v>0</v>
      </c>
      <c r="FQ257" s="105">
        <f ca="1">IF(V257&lt;&gt;0,FP257/V257,0)</f>
        <v>0</v>
      </c>
      <c r="FR257" s="86">
        <f ca="1">FN257-FP257</f>
        <v>0</v>
      </c>
      <c r="FS257" s="103">
        <f ca="1">(FO257-FQ257)*100</f>
        <v>0</v>
      </c>
      <c r="FT257" s="23"/>
      <c r="FV257" s="37"/>
      <c r="FW257" s="37"/>
      <c r="FX257" s="37"/>
      <c r="FY257" s="37"/>
      <c r="FZ257" s="37"/>
      <c r="GA257" s="37"/>
      <c r="GB257" s="37"/>
      <c r="GC257" s="37"/>
      <c r="GD257" s="37"/>
      <c r="GE257" s="37"/>
      <c r="GF257" s="37"/>
      <c r="GG257" s="37"/>
      <c r="GH257" s="37"/>
    </row>
    <row r="258" spans="1:190" ht="15" hidden="1" customHeight="1" x14ac:dyDescent="0.25">
      <c r="A258">
        <f ca="1">IF(ROW()=ROW($A$60),0,1)</f>
        <v>1</v>
      </c>
      <c r="D258" s="30"/>
      <c r="E258" s="30"/>
      <c r="F258" s="30" t="str">
        <f ca="1">IF(A258&lt;&gt;0,IF((AO258+BN258+CM258+DL258+EK258)&lt;&gt;0,ROUND((1-(AO258+BN258+CM258+DL258+EK258))-FO258,5),"VERIF. ELIGIBILITE PMM"),"CHECK "&amp;D243)</f>
        <v>VERIF. ELIGIBILITE PMM</v>
      </c>
      <c r="G258" s="30"/>
      <c r="H258" s="30"/>
      <c r="I258" s="30"/>
      <c r="J258" s="30" t="str">
        <f ca="1">IF(A258&lt;&gt;0,IF((AP258+BO258+CN258+DM258+EL258)&lt;&gt;0,ROUND((1-(AP258+BO258+CN258+DM258+EL258))-FQ258,5),"VERIF. ELIGIBILITE PMM"),"CHECK "&amp;D244)</f>
        <v>VERIF. ELIGIBILITE PMM</v>
      </c>
      <c r="K258" s="30">
        <f ca="1">IF(A258&lt;&gt;0,ROUND(W258+AR258+BQ258+CP258+DO258+EN258+FK258-FR258,5),"CHECK ")</f>
        <v>0</v>
      </c>
      <c r="L258" s="4"/>
      <c r="M258" s="9"/>
      <c r="N258" s="10"/>
      <c r="O258" s="9"/>
      <c r="P258" s="11"/>
      <c r="Q258" s="130" t="s">
        <v>422</v>
      </c>
      <c r="R258" s="130"/>
      <c r="S258" s="12"/>
      <c r="T258" s="13"/>
      <c r="U258" s="84">
        <f ca="1">_xll.DBRW($B$3,$R$37,$R$38,$R$40,$R$41,$R$42,$Q258,U$2,U$4,U$3)</f>
        <v>0</v>
      </c>
      <c r="V258" s="84">
        <f ca="1">_xll.DBRW($B$3,$R$37,$R$38,$R$40,$R$41,$R$42,$Q258,V$2,V$4,V$3)</f>
        <v>0</v>
      </c>
      <c r="W258" s="85">
        <f ca="1">U258-V258</f>
        <v>0</v>
      </c>
      <c r="X258" s="106">
        <f ca="1">IF(V258&lt;&gt;0,W258/V258,0)</f>
        <v>0</v>
      </c>
      <c r="Y258" s="15">
        <f ca="1">_xll.DBRW($B$3,$R$37,$R$38,$R$40,$R$41,$R$42,$Q258,Y$2,Y$4,Y$3)</f>
        <v>0</v>
      </c>
      <c r="Z258" s="15">
        <f ca="1">_xll.DBRW($B$3,$R$37,$R$38,$R$40,$R$41,$R$42,$Q258,Z$2,Z$4,Z$3)</f>
        <v>0</v>
      </c>
      <c r="AA258" s="15">
        <f ca="1">_xll.DBRW($B$3,$R$37,$R$38,$R$40,$R$41,$R$42,$Q258,AA$2,AA$4,AA$3)</f>
        <v>0</v>
      </c>
      <c r="AB258" s="15">
        <f ca="1">_xll.DBRW($B$3,$R$37,$R$38,$R$40,$R$41,$R$42,$Q258,AB$2,AB$4,AB$3)</f>
        <v>0</v>
      </c>
      <c r="AC258" s="15">
        <f ca="1">_xll.DBRW($B$3,$R$37,$R$38,$R$40,$R$41,$R$42,$Q258,AC$2,AC$4,AC$3)</f>
        <v>0</v>
      </c>
      <c r="AD258" s="15">
        <f ca="1">_xll.DBRW($B$3,$R$37,$R$38,$R$40,$R$41,$R$42,$Q258,AD$2,AD$4,AD$3)</f>
        <v>0</v>
      </c>
      <c r="AE258" s="15">
        <f ca="1">_xll.DBRW($B$3,$R$37,$R$38,$R$40,$R$41,$R$42,$Q258,AE$2,AE$4,AE$3)</f>
        <v>0</v>
      </c>
      <c r="AF258" s="15">
        <f ca="1">_xll.DBRW($B$3,$R$37,$R$38,$R$40,$R$41,$R$42,$Q258,AF$2,AF$4,AF$3)</f>
        <v>0</v>
      </c>
      <c r="AG258" s="15">
        <f ca="1">_xll.DBRW($B$3,$R$37,$R$38,$R$40,$R$41,$R$42,$Q258,AG$2,AG$4,AG$3)</f>
        <v>0</v>
      </c>
      <c r="AH258" s="15">
        <f ca="1">_xll.DBRW($B$3,$R$37,$R$38,$R$40,$R$41,$R$42,$Q258,AH$2,AH$4,AH$3)</f>
        <v>0</v>
      </c>
      <c r="AI258" s="15">
        <f ca="1">Y258-AD258</f>
        <v>0</v>
      </c>
      <c r="AJ258" s="15">
        <f ca="1">Z258-AE258</f>
        <v>0</v>
      </c>
      <c r="AK258" s="15">
        <f ca="1">AA258-AF258</f>
        <v>0</v>
      </c>
      <c r="AL258" s="15">
        <f ca="1">AB258-AG258</f>
        <v>0</v>
      </c>
      <c r="AM258" s="15">
        <f ca="1">AC258-AH258</f>
        <v>0</v>
      </c>
      <c r="AN258" s="20"/>
      <c r="AO258" s="16">
        <f ca="1">_xll.DBRW($B$3,$R$37,$R$38,$R$40,$R$41,$R$42,$Q258,AO$2,AO$4,AO$3)</f>
        <v>0</v>
      </c>
      <c r="AP258" s="16">
        <f ca="1">_xll.DBRW($B$3,$R$37,$R$38,$R$40,$R$41,$R$42,$Q258,AP$2,AP$4,AP$3)</f>
        <v>0</v>
      </c>
      <c r="AQ258" s="17">
        <f ca="1">-(AO258-AP258)*100</f>
        <v>0</v>
      </c>
      <c r="AR258" s="14">
        <f ca="1">$Y258-$AD258-BL258</f>
        <v>0</v>
      </c>
      <c r="AS258" s="18">
        <f ca="1">_xll.DBRW($B$3,$R$37,$R$38,$R$40,$R$41,$R$42,$Q258,AS$2,AS$4,AS$3)</f>
        <v>0</v>
      </c>
      <c r="AT258" s="19">
        <f ca="1">_xll.DBRW($B$3,$R$37,$R$38,$R$40,$R$41,$R$42,$Q258,AT$2,AT$4,AT$3)</f>
        <v>0</v>
      </c>
      <c r="AU258" s="18">
        <f ca="1">_xll.DBRW($B$3,$R$37,$R$38,$R$40,$R$41,$R$42,$Q258,AU$2,AU$4,AU$3)</f>
        <v>0</v>
      </c>
      <c r="AV258" s="15">
        <f ca="1">_xll.DBRW($B$3,$R$37,$R$38,$R$40,$R$41,$R$42,$Q258,AV$2,AV$4,AV$3)</f>
        <v>0</v>
      </c>
      <c r="AW258" s="15">
        <f ca="1">_xll.DBRW($B$3,$R$37,$R$38,$R$40,$R$41,$R$42,$Q258,AW$2,AW$4,AW$3)</f>
        <v>0</v>
      </c>
      <c r="AX258" s="18">
        <f ca="1">_xll.DBRW($B$3,$R$37,$R$38,$R$40,$R$41,$R$42,$Q258,AX$2,AX$4,AX$3)</f>
        <v>0</v>
      </c>
      <c r="AY258" s="19">
        <f ca="1">_xll.DBRW($B$3,$R$37,$R$38,$R$40,$R$41,$R$42,$Q258,AY$2,AY$4,AY$3)</f>
        <v>0</v>
      </c>
      <c r="AZ258" s="18">
        <f ca="1">_xll.DBRW($B$3,$R$37,$R$38,$R$40,$R$41,$R$42,$Q258,AZ$2,AZ$4,AZ$3)</f>
        <v>0</v>
      </c>
      <c r="BA258" s="15">
        <f ca="1">_xll.DBRW($B$3,$R$37,$R$38,$R$40,$R$41,$R$42,$Q258,BA$2,BA$4,BA$3)</f>
        <v>0</v>
      </c>
      <c r="BB258" s="15">
        <f ca="1">_xll.DBRW($B$3,$R$37,$R$38,$R$40,$R$41,$R$42,$Q258,BB$2,BB$4,BB$3)</f>
        <v>0</v>
      </c>
      <c r="BC258" s="18">
        <f ca="1">AS258-AX258</f>
        <v>0</v>
      </c>
      <c r="BD258" s="18">
        <f ca="1">AT258-AY258</f>
        <v>0</v>
      </c>
      <c r="BE258" s="18">
        <f ca="1">AU258-AZ258</f>
        <v>0</v>
      </c>
      <c r="BF258" s="15">
        <f ca="1">IF(AND(AV258&lt;&gt;0,BA258&lt;&gt;0),-1*BC258*AV258,0)</f>
        <v>0</v>
      </c>
      <c r="BG258" s="15">
        <f ca="1">IF(AND(AV258&lt;&gt;0,BA258&lt;&gt;0,AW258&lt;&gt;0,BB258&lt;&gt;0),BD258/AY258*$Y258,)</f>
        <v>0</v>
      </c>
      <c r="BH258" s="15">
        <f ca="1">IF(AND(AW258&lt;&gt;0,BB258&lt;&gt;0),BE258*AO258*AW258,)</f>
        <v>0</v>
      </c>
      <c r="BI258" s="15">
        <f ca="1">IF(AND(AV258&lt;&gt;0,BA258&lt;&gt;0,AW258&lt;&gt;0,BB258&lt;&gt;0),$AI258-BF258-BG258-BH258-BL258,)</f>
        <v>0</v>
      </c>
      <c r="BJ258" s="15">
        <f ca="1">IF(OR(AV258=0,BA258=0,AW258=0,BB258=0),$AI258-BF258-BG258-BH258-BL258,)</f>
        <v>0</v>
      </c>
      <c r="BK258" s="15">
        <f ca="1">SUM(BF258:BJ258)</f>
        <v>0</v>
      </c>
      <c r="BL258" s="15">
        <f ca="1">IF($V258&lt;&gt;0,IF($V258&gt;0,$W258/$V258,-$W258/$V258))*$AD258</f>
        <v>0</v>
      </c>
      <c r="BM258" s="15">
        <f ca="1">SUM(BK258:BL258)</f>
        <v>0</v>
      </c>
      <c r="BN258" s="16">
        <f ca="1">_xll.DBRW($B$3,$R$37,$R$38,$R$40,$R$41,$R$42,$Q258,BN$2,BN$4,BN$3)</f>
        <v>0</v>
      </c>
      <c r="BO258" s="16">
        <f ca="1">_xll.DBRW($B$3,$R$37,$R$38,$R$40,$R$41,$R$42,$Q258,BO$2,BO$4,BO$3)</f>
        <v>0</v>
      </c>
      <c r="BP258" s="17">
        <f ca="1">-(BN258-BO258)*100</f>
        <v>0</v>
      </c>
      <c r="BQ258" s="14">
        <f ca="1">$Z258-$AE258-CK258</f>
        <v>0</v>
      </c>
      <c r="BR258" s="15">
        <f ca="1">_xll.DBRW($B$3,$R$37,$R$38,$R$40,$R$41,$R$42,$Q258,BR$2,BR$4,BR$3)</f>
        <v>0</v>
      </c>
      <c r="BS258" s="15">
        <f ca="1">_xll.DBRW($B$3,$R$37,$R$38,$R$40,$R$41,$R$42,$Q258,BS$2,BS$4,BS$3)</f>
        <v>0</v>
      </c>
      <c r="BT258" s="15">
        <f ca="1">_xll.DBRW($B$3,$R$37,$R$38,$R$40,$R$41,$R$42,$Q258,BT$2,BT$4,BT$3)</f>
        <v>0</v>
      </c>
      <c r="BU258" s="15">
        <f ca="1">_xll.DBRW($B$3,$R$37,$R$38,$R$40,$R$41,$R$42,$Q258,BU$2,BU$4,BU$3)</f>
        <v>0</v>
      </c>
      <c r="BV258" s="15">
        <f ca="1">_xll.DBRW($B$3,$R$37,$R$38,$R$40,$R$41,$R$42,$Q258,BV$2,BV$4,BV$3)</f>
        <v>0</v>
      </c>
      <c r="BW258" s="15">
        <f ca="1">_xll.DBRW($B$3,$R$37,$R$38,$R$40,$R$41,$R$42,$Q258,BW$2,BW$4,BW$3)</f>
        <v>0</v>
      </c>
      <c r="BX258" s="15">
        <f ca="1">_xll.DBRW($B$3,$R$37,$R$38,$R$40,$R$41,$R$42,$Q258,BX$2,BX$4,BX$3)</f>
        <v>0</v>
      </c>
      <c r="BY258" s="15">
        <f ca="1">_xll.DBRW($B$3,$R$37,$R$38,$R$40,$R$41,$R$42,$Q258,BY$2,BY$4,BY$3)</f>
        <v>0</v>
      </c>
      <c r="BZ258" s="15">
        <f ca="1">_xll.DBRW($B$3,$R$37,$R$38,$R$40,$R$41,$R$42,$Q258,BZ$2,BZ$4,BZ$3)</f>
        <v>0</v>
      </c>
      <c r="CA258" s="15">
        <f ca="1">_xll.DBRW($B$3,$R$37,$R$38,$R$40,$R$41,$R$42,$Q258,CA$2,CA$4,CA$3)</f>
        <v>0</v>
      </c>
      <c r="CB258" s="15">
        <f ca="1">BR258-BW258</f>
        <v>0</v>
      </c>
      <c r="CC258" s="15">
        <f ca="1">BS258-BX258</f>
        <v>0</v>
      </c>
      <c r="CD258" s="15">
        <f ca="1">BT258-BY258</f>
        <v>0</v>
      </c>
      <c r="CE258" s="15">
        <f ca="1">IF(AND(BU258&lt;&gt;0,BZ258&lt;&gt;0),-1*CB258*BU258,0)</f>
        <v>0</v>
      </c>
      <c r="CF258" s="15">
        <f ca="1">IF(AND(BU258&lt;&gt;0,BZ258&lt;&gt;0,BV258&lt;&gt;0,CA258&lt;&gt;0),CC258/BX258*$Z258,)</f>
        <v>0</v>
      </c>
      <c r="CG258" s="15">
        <f ca="1">IF(AND(BV258&lt;&gt;0,CA258&lt;&gt;0),CD258*BN258*BV258,)</f>
        <v>0</v>
      </c>
      <c r="CH258" s="15">
        <f ca="1">IF(AND(BU258&lt;&gt;0,BZ258&lt;&gt;0,BV258&lt;&gt;0,CA258&lt;&gt;0),$AJ258-CE258-CF258-CG258-CK258,)</f>
        <v>0</v>
      </c>
      <c r="CI258" s="15">
        <f ca="1">IF(OR(BU258=0,BZ258=0,BV258=0,CA258=0),$AJ258-CE258-CF258-CG258-CK258,)</f>
        <v>0</v>
      </c>
      <c r="CJ258" s="15">
        <f ca="1">SUM(CE258:CI258)</f>
        <v>0</v>
      </c>
      <c r="CK258" s="15">
        <f ca="1">IF($V258&lt;&gt;0,IF($V258&gt;0,$W258/$V258,-$W258/$V258))*$AE258</f>
        <v>0</v>
      </c>
      <c r="CL258" s="15">
        <f ca="1">SUM(CJ258:CK258)</f>
        <v>0</v>
      </c>
      <c r="CM258" s="16">
        <f ca="1">_xll.DBRW($B$3,$R$37,$R$38,$R$40,$R$41,$R$42,$Q258,CM$2,CM$4,CM$3)</f>
        <v>0</v>
      </c>
      <c r="CN258" s="16">
        <f ca="1">_xll.DBRW($B$3,$R$37,$R$38,$R$40,$R$41,$R$42,$Q258,CN$2,CN$4,CN$3)</f>
        <v>0</v>
      </c>
      <c r="CO258" s="17">
        <f ca="1">-(CM258-CN258)*100</f>
        <v>0</v>
      </c>
      <c r="CP258" s="14">
        <f ca="1">$AA258-$AF258-DJ258</f>
        <v>0</v>
      </c>
      <c r="CQ258" s="15">
        <f ca="1">_xll.DBRW($B$3,$R$37,$R$38,$R$40,$R$41,$R$42,$Q258,CQ$2,CQ$4,CQ$3)</f>
        <v>0</v>
      </c>
      <c r="CR258" s="15">
        <f ca="1">_xll.DBRW($B$3,$R$37,$R$38,$R$40,$R$41,$R$42,$Q258,CR$2,CR$4,CR$3)</f>
        <v>0</v>
      </c>
      <c r="CS258" s="15">
        <f ca="1">_xll.DBRW($B$3,$R$37,$R$38,$R$40,$R$41,$R$42,$Q258,CS$2,CS$4,CS$3)</f>
        <v>0</v>
      </c>
      <c r="CT258" s="15">
        <f ca="1">_xll.DBRW($B$3,$R$37,$R$38,$R$40,$R$41,$R$42,$Q258,CT$2,CT$4,CT$3)</f>
        <v>0</v>
      </c>
      <c r="CU258" s="15">
        <f ca="1">_xll.DBRW($B$3,$R$37,$R$38,$R$40,$R$41,$R$42,$Q258,CU$2,CU$4,CU$3)</f>
        <v>0</v>
      </c>
      <c r="CV258" s="15">
        <f ca="1">_xll.DBRW($B$3,$R$37,$R$38,$R$40,$R$41,$R$42,$Q258,CV$2,CV$4,CV$3)</f>
        <v>0</v>
      </c>
      <c r="CW258" s="15">
        <f ca="1">_xll.DBRW($B$3,$R$37,$R$38,$R$40,$R$41,$R$42,$Q258,CW$2,CW$4,CW$3)</f>
        <v>0</v>
      </c>
      <c r="CX258" s="15">
        <f ca="1">_xll.DBRW($B$3,$R$37,$R$38,$R$40,$R$41,$R$42,$Q258,CX$2,CX$4,CX$3)</f>
        <v>0</v>
      </c>
      <c r="CY258" s="15">
        <f ca="1">_xll.DBRW($B$3,$R$37,$R$38,$R$40,$R$41,$R$42,$Q258,CY$2,CY$4,CY$3)</f>
        <v>0</v>
      </c>
      <c r="CZ258" s="15">
        <f ca="1">_xll.DBRW($B$3,$R$37,$R$38,$R$40,$R$41,$R$42,$Q258,CZ$2,CZ$4,CZ$3)</f>
        <v>0</v>
      </c>
      <c r="DA258" s="15">
        <f ca="1">CQ258-CV258</f>
        <v>0</v>
      </c>
      <c r="DB258" s="15">
        <f ca="1">CR258-CW258</f>
        <v>0</v>
      </c>
      <c r="DC258" s="15">
        <f ca="1">CS258-CX258</f>
        <v>0</v>
      </c>
      <c r="DD258" s="15">
        <f ca="1">IF(AND(CT258&lt;&gt;0,CY258&lt;&gt;0),-1*DA258*CT258,0)</f>
        <v>0</v>
      </c>
      <c r="DE258" s="15">
        <f ca="1">IF(AND(CT258&lt;&gt;0,CY258&lt;&gt;0,CU258&lt;&gt;0,CZ258&lt;&gt;0),DB258/CW258*$AA258,)</f>
        <v>0</v>
      </c>
      <c r="DF258" s="15">
        <f ca="1">IF(AND(CU258&lt;&gt;0,CZ258&lt;&gt;0),DC258*CM258*CU258,)</f>
        <v>0</v>
      </c>
      <c r="DG258" s="15">
        <f ca="1">IF(AND(CT258&lt;&gt;0,CY258&lt;&gt;0,CU258&lt;&gt;0,CZ258&lt;&gt;0),$AK258-DD258-DE258-DF258-DJ258,)</f>
        <v>0</v>
      </c>
      <c r="DH258" s="15">
        <f ca="1">IF(OR(CT258=0,CY258=0,CU258=0,CZ258=0),$AK258-DD258-DE258-DF258-DJ258,)</f>
        <v>0</v>
      </c>
      <c r="DI258" s="15">
        <f ca="1">SUM(DD258:DH258)</f>
        <v>0</v>
      </c>
      <c r="DJ258" s="15">
        <f ca="1">IF($V258&lt;&gt;0,IF($V258&gt;0,$W258/$V258,-$W258/$V258))*$AF258</f>
        <v>0</v>
      </c>
      <c r="DK258" s="15">
        <f ca="1">SUM(DI258:DJ258)</f>
        <v>0</v>
      </c>
      <c r="DL258" s="16">
        <f ca="1">_xll.DBRW($B$3,$R$37,$R$38,$R$40,$R$41,$R$42,$Q258,DL$2,DL$4,DL$3)</f>
        <v>0</v>
      </c>
      <c r="DM258" s="16">
        <f ca="1">_xll.DBRW($B$3,$R$37,$R$38,$R$40,$R$41,$R$42,$Q258,DM$2,DM$4,DM$3)</f>
        <v>0</v>
      </c>
      <c r="DN258" s="17">
        <f ca="1">-(DL258-DM258)*100</f>
        <v>0</v>
      </c>
      <c r="DO258" s="14">
        <f ca="1">$AB258-$AG258-EI258</f>
        <v>0</v>
      </c>
      <c r="DP258" s="15">
        <f ca="1">_xll.DBRW($B$3,$R$37,$R$38,$R$40,$R$41,$R$42,$Q258,DP$2,DP$4,DP$3)</f>
        <v>0</v>
      </c>
      <c r="DQ258" s="15">
        <f ca="1">_xll.DBRW($B$3,$R$37,$R$38,$R$40,$R$41,$R$42,$Q258,DQ$2,DQ$4,DQ$3)</f>
        <v>0</v>
      </c>
      <c r="DR258" s="15">
        <f ca="1">_xll.DBRW($B$3,$R$37,$R$38,$R$40,$R$41,$R$42,$Q258,DR$2,DR$4,DR$3)</f>
        <v>0</v>
      </c>
      <c r="DS258" s="15" t="str">
        <f ca="1">_xll.DBRW($B$3,$R$37,$R$38,$R$40,$R$41,$R$42,$Q258,DS$2,DS$4,DS$3)</f>
        <v/>
      </c>
      <c r="DT258" s="15">
        <f ca="1">_xll.DBRW($B$3,$R$37,$R$38,$R$40,$R$41,$R$42,$Q258,DT$2,DT$4,DT$3)</f>
        <v>0</v>
      </c>
      <c r="DU258" s="15">
        <f ca="1">_xll.DBRW($B$3,$R$37,$R$38,$R$40,$R$41,$R$42,$Q258,DU$2,DU$4,DU$3)</f>
        <v>0</v>
      </c>
      <c r="DV258" s="15">
        <f ca="1">_xll.DBRW($B$3,$R$37,$R$38,$R$40,$R$41,$R$42,$Q258,DV$2,DV$4,DV$3)</f>
        <v>0</v>
      </c>
      <c r="DW258" s="15">
        <f ca="1">_xll.DBRW($B$3,$R$37,$R$38,$R$40,$R$41,$R$42,$Q258,DW$2,DW$4,DW$3)</f>
        <v>0</v>
      </c>
      <c r="DX258" s="15" t="str">
        <f ca="1">_xll.DBRW($B$3,$R$37,$R$38,$R$40,$R$41,$R$42,$Q258,DX$2,DX$4,DX$3)</f>
        <v/>
      </c>
      <c r="DY258" s="15">
        <f ca="1">_xll.DBRW($B$3,$R$37,$R$38,$R$40,$R$41,$R$42,$Q258,DY$2,DY$4,DY$3)</f>
        <v>0</v>
      </c>
      <c r="DZ258" s="15">
        <f ca="1">DP258-DU258</f>
        <v>0</v>
      </c>
      <c r="EA258" s="15">
        <f ca="1">DQ258-DV258</f>
        <v>0</v>
      </c>
      <c r="EB258" s="15">
        <f ca="1">DR258-DW258</f>
        <v>0</v>
      </c>
      <c r="EC258" s="15" t="e">
        <f ca="1">IF(AND(DS258&lt;&gt;0,DX258&lt;&gt;0),-1*DZ258*DS258,0)</f>
        <v>#VALUE!</v>
      </c>
      <c r="ED258" s="15">
        <f ca="1">IF(AND(DS258&lt;&gt;0,DX258&lt;&gt;0,DT258&lt;&gt;0,DY258&lt;&gt;0),EA258/DV258*$AB258,)</f>
        <v>0</v>
      </c>
      <c r="EE258" s="15">
        <f ca="1">IF(AND(DT258&lt;&gt;0,DY258&lt;&gt;0),EB258*DL258*DT258,)</f>
        <v>0</v>
      </c>
      <c r="EF258" s="15">
        <f ca="1">IF(AND(DS258&lt;&gt;0,DX258&lt;&gt;0,DT258&lt;&gt;0,DY258&lt;&gt;0),$AL258-EC258-ED258-EE258-EI258,)</f>
        <v>0</v>
      </c>
      <c r="EG258" s="15" t="e">
        <f ca="1">IF(OR(DS258=0,DX258=0,DT258=0,DY258=0),$AL258-EC258-ED258-EE258-EI258,)</f>
        <v>#VALUE!</v>
      </c>
      <c r="EH258" s="15" t="e">
        <f ca="1">SUM(EC258:EG258)</f>
        <v>#VALUE!</v>
      </c>
      <c r="EI258" s="15">
        <f ca="1">IF($V258&lt;&gt;0,IF($V258&gt;0,$W258/$V258,-$W258/$V258))*$AG258</f>
        <v>0</v>
      </c>
      <c r="EJ258" s="15" t="e">
        <f ca="1">SUM(EH258:EI258)</f>
        <v>#VALUE!</v>
      </c>
      <c r="EK258" s="16">
        <f ca="1">_xll.DBRW($B$3,$R$37,$R$38,$R$40,$R$41,$R$42,$Q258,EK$2,EK$4,EK$3)</f>
        <v>0</v>
      </c>
      <c r="EL258" s="16">
        <f ca="1">_xll.DBRW($B$3,$R$37,$R$38,$R$40,$R$41,$R$42,$Q258,EL$2,EL$4,EL$3)</f>
        <v>0</v>
      </c>
      <c r="EM258" s="17">
        <f ca="1">-(EK258-EL258)*100</f>
        <v>0</v>
      </c>
      <c r="EN258" s="14">
        <f ca="1">$AC258-$AH258-FH258</f>
        <v>0</v>
      </c>
      <c r="EO258" s="15">
        <f ca="1">_xll.DBRW($B$3,$R$37,$R$38,$R$40,$R$41,$R$42,$Q258,EO$2,EO$4,EO$3)</f>
        <v>0</v>
      </c>
      <c r="EP258" s="15">
        <f ca="1">_xll.DBRW($B$3,$R$37,$R$38,$R$40,$R$41,$R$42,$Q258,EP$2,EP$4,EP$3)</f>
        <v>0</v>
      </c>
      <c r="EQ258" s="15">
        <f ca="1">_xll.DBRW($B$3,$R$37,$R$38,$R$40,$R$41,$R$42,$Q258,EQ$2,EQ$4,EQ$3)</f>
        <v>0</v>
      </c>
      <c r="ER258" s="15">
        <f ca="1">_xll.DBRW($B$3,$R$37,$R$38,$R$40,$R$41,$R$42,$Q258,ER$2,ER$4,ER$3)</f>
        <v>0</v>
      </c>
      <c r="ES258" s="15">
        <f ca="1">_xll.DBRW($B$3,$R$37,$R$38,$R$40,$R$41,$R$42,$Q258,ES$2,ES$4,ES$3)</f>
        <v>0</v>
      </c>
      <c r="ET258" s="15">
        <f ca="1">_xll.DBRW($B$3,$R$37,$R$38,$R$40,$R$41,$R$42,$Q258,ET$2,ET$4,ET$3)</f>
        <v>0</v>
      </c>
      <c r="EU258" s="15">
        <f ca="1">_xll.DBRW($B$3,$R$37,$R$38,$R$40,$R$41,$R$42,$Q258,EU$2,EU$4,EU$3)</f>
        <v>0</v>
      </c>
      <c r="EV258" s="15">
        <f ca="1">_xll.DBRW($B$3,$R$37,$R$38,$R$40,$R$41,$R$42,$Q258,EV$2,EV$4,EV$3)</f>
        <v>0</v>
      </c>
      <c r="EW258" s="15">
        <f ca="1">_xll.DBRW($B$3,$R$37,$R$38,$R$40,$R$41,$R$42,$Q258,EW$2,EW$4,EW$3)</f>
        <v>0</v>
      </c>
      <c r="EX258" s="15">
        <f ca="1">_xll.DBRW($B$3,$R$37,$R$38,$R$40,$R$41,$R$42,$Q258,EX$2,EX$4,EX$3)</f>
        <v>0</v>
      </c>
      <c r="EY258" s="15">
        <f ca="1">EO258-ET258</f>
        <v>0</v>
      </c>
      <c r="EZ258" s="15">
        <f ca="1">EP258-EU258</f>
        <v>0</v>
      </c>
      <c r="FA258" s="15">
        <f ca="1">EQ258-EV258</f>
        <v>0</v>
      </c>
      <c r="FB258" s="15">
        <f ca="1">IF(AND(ER258&lt;&gt;0,EW258&lt;&gt;0),-1*EY258*ER258,0)</f>
        <v>0</v>
      </c>
      <c r="FC258" s="15">
        <f ca="1">IF(AND(ER258&lt;&gt;0,EW258&lt;&gt;0,ES258&lt;&gt;0,EX258&lt;&gt;0),EZ258/EU258*$AC258,)</f>
        <v>0</v>
      </c>
      <c r="FD258" s="15">
        <f ca="1">IF(AND(ES258&lt;&gt;0,EX258&lt;&gt;0),FA258*EK258*ES258,)</f>
        <v>0</v>
      </c>
      <c r="FE258" s="15">
        <f ca="1">IF(AND(ER258&lt;&gt;0,EW258&lt;&gt;0,ES258&lt;&gt;0,EX258&lt;&gt;0),$AM258-FB258-FC258-FD258-FH258,)</f>
        <v>0</v>
      </c>
      <c r="FF258" s="15">
        <f ca="1">IF(OR(ER258=0,EW258=0,ES258=0,EX258=0),$AM258-FB258-FC258-FD258-FH258,)</f>
        <v>0</v>
      </c>
      <c r="FG258" s="15">
        <f ca="1">SUM(FB258:FF258)</f>
        <v>0</v>
      </c>
      <c r="FH258" s="15">
        <f ca="1">IF($V258&lt;&gt;0,IF($V258&gt;0,$W258/$V258,-$W258/$V258))*$AH258</f>
        <v>0</v>
      </c>
      <c r="FI258" s="15">
        <f ca="1">SUM(FG258:FH258)</f>
        <v>0</v>
      </c>
      <c r="FJ258" s="20"/>
      <c r="FK258" s="85">
        <f ca="1">BL258+CK258+DJ258+EI258+FH258</f>
        <v>0</v>
      </c>
      <c r="FL258" s="21"/>
      <c r="FM258" s="22"/>
      <c r="FN258" s="104">
        <f ca="1">_xll.DBRW($B$3,$R$37,$R$38,$R$40,$R$41,$R$42,$Q258,FN$2,FN$4,FN$3)</f>
        <v>0</v>
      </c>
      <c r="FO258" s="105">
        <f ca="1">IF(U258&lt;&gt;0,FN258/U258,0)</f>
        <v>0</v>
      </c>
      <c r="FP258" s="104">
        <f ca="1">_xll.DBRW($B$3,$R$37,$R$38,$R$40,$R$41,$R$42,$Q258,FP$2,FP$4,FP$3)</f>
        <v>0</v>
      </c>
      <c r="FQ258" s="105">
        <f ca="1">IF(V258&lt;&gt;0,FP258/V258,0)</f>
        <v>0</v>
      </c>
      <c r="FR258" s="86">
        <f ca="1">FN258-FP258</f>
        <v>0</v>
      </c>
      <c r="FS258" s="103">
        <f ca="1">(FO258-FQ258)*100</f>
        <v>0</v>
      </c>
      <c r="FT258" s="23"/>
      <c r="FV258" s="37"/>
      <c r="FW258" s="37"/>
      <c r="FX258" s="37"/>
      <c r="FY258" s="37"/>
      <c r="FZ258" s="37"/>
      <c r="GA258" s="37"/>
      <c r="GB258" s="37"/>
      <c r="GC258" s="37"/>
      <c r="GD258" s="37"/>
      <c r="GE258" s="37"/>
      <c r="GF258" s="37"/>
      <c r="GG258" s="37"/>
      <c r="GH258" s="37"/>
    </row>
    <row r="259" spans="1:190" ht="15" hidden="1" customHeight="1" x14ac:dyDescent="0.25">
      <c r="A259">
        <f ca="1">IF(ROW()=ROW($A$60),0,1)</f>
        <v>1</v>
      </c>
      <c r="D259" s="30"/>
      <c r="E259" s="30"/>
      <c r="F259" s="30" t="str">
        <f ca="1">IF(A259&lt;&gt;0,IF((AO259+BN259+CM259+DL259+EK259)&lt;&gt;0,ROUND((1-(AO259+BN259+CM259+DL259+EK259))-FO259,5),"VERIF. ELIGIBILITE PMM"),"CHECK "&amp;D244)</f>
        <v>VERIF. ELIGIBILITE PMM</v>
      </c>
      <c r="G259" s="30"/>
      <c r="H259" s="30"/>
      <c r="I259" s="30"/>
      <c r="J259" s="30" t="str">
        <f ca="1">IF(A259&lt;&gt;0,IF((AP259+BO259+CN259+DM259+EL259)&lt;&gt;0,ROUND((1-(AP259+BO259+CN259+DM259+EL259))-FQ259,5),"VERIF. ELIGIBILITE PMM"),"CHECK "&amp;D245)</f>
        <v>VERIF. ELIGIBILITE PMM</v>
      </c>
      <c r="K259" s="30">
        <f ca="1">IF(A259&lt;&gt;0,ROUND(W259+AR259+BQ259+CP259+DO259+EN259+FK259-FR259,5),"CHECK ")</f>
        <v>0</v>
      </c>
      <c r="L259" s="4"/>
      <c r="M259" s="9"/>
      <c r="N259" s="10"/>
      <c r="O259" s="9"/>
      <c r="P259" s="11"/>
      <c r="Q259" s="130" t="s">
        <v>423</v>
      </c>
      <c r="R259" s="130"/>
      <c r="S259" s="12"/>
      <c r="T259" s="13"/>
      <c r="U259" s="84">
        <f ca="1">_xll.DBRW($B$3,$R$37,$R$38,$R$40,$R$41,$R$42,$Q259,U$2,U$4,U$3)</f>
        <v>0</v>
      </c>
      <c r="V259" s="84">
        <f ca="1">_xll.DBRW($B$3,$R$37,$R$38,$R$40,$R$41,$R$42,$Q259,V$2,V$4,V$3)</f>
        <v>0</v>
      </c>
      <c r="W259" s="85">
        <f ca="1">U259-V259</f>
        <v>0</v>
      </c>
      <c r="X259" s="106">
        <f ca="1">IF(V259&lt;&gt;0,W259/V259,0)</f>
        <v>0</v>
      </c>
      <c r="Y259" s="15">
        <f ca="1">_xll.DBRW($B$3,$R$37,$R$38,$R$40,$R$41,$R$42,$Q259,Y$2,Y$4,Y$3)</f>
        <v>0</v>
      </c>
      <c r="Z259" s="15">
        <f ca="1">_xll.DBRW($B$3,$R$37,$R$38,$R$40,$R$41,$R$42,$Q259,Z$2,Z$4,Z$3)</f>
        <v>0</v>
      </c>
      <c r="AA259" s="15">
        <f ca="1">_xll.DBRW($B$3,$R$37,$R$38,$R$40,$R$41,$R$42,$Q259,AA$2,AA$4,AA$3)</f>
        <v>0</v>
      </c>
      <c r="AB259" s="15">
        <f ca="1">_xll.DBRW($B$3,$R$37,$R$38,$R$40,$R$41,$R$42,$Q259,AB$2,AB$4,AB$3)</f>
        <v>0</v>
      </c>
      <c r="AC259" s="15">
        <f ca="1">_xll.DBRW($B$3,$R$37,$R$38,$R$40,$R$41,$R$42,$Q259,AC$2,AC$4,AC$3)</f>
        <v>0</v>
      </c>
      <c r="AD259" s="15">
        <f ca="1">_xll.DBRW($B$3,$R$37,$R$38,$R$40,$R$41,$R$42,$Q259,AD$2,AD$4,AD$3)</f>
        <v>0</v>
      </c>
      <c r="AE259" s="15">
        <f ca="1">_xll.DBRW($B$3,$R$37,$R$38,$R$40,$R$41,$R$42,$Q259,AE$2,AE$4,AE$3)</f>
        <v>0</v>
      </c>
      <c r="AF259" s="15">
        <f ca="1">_xll.DBRW($B$3,$R$37,$R$38,$R$40,$R$41,$R$42,$Q259,AF$2,AF$4,AF$3)</f>
        <v>0</v>
      </c>
      <c r="AG259" s="15">
        <f ca="1">_xll.DBRW($B$3,$R$37,$R$38,$R$40,$R$41,$R$42,$Q259,AG$2,AG$4,AG$3)</f>
        <v>0</v>
      </c>
      <c r="AH259" s="15">
        <f ca="1">_xll.DBRW($B$3,$R$37,$R$38,$R$40,$R$41,$R$42,$Q259,AH$2,AH$4,AH$3)</f>
        <v>0</v>
      </c>
      <c r="AI259" s="15">
        <f ca="1">Y259-AD259</f>
        <v>0</v>
      </c>
      <c r="AJ259" s="15">
        <f ca="1">Z259-AE259</f>
        <v>0</v>
      </c>
      <c r="AK259" s="15">
        <f ca="1">AA259-AF259</f>
        <v>0</v>
      </c>
      <c r="AL259" s="15">
        <f ca="1">AB259-AG259</f>
        <v>0</v>
      </c>
      <c r="AM259" s="15">
        <f ca="1">AC259-AH259</f>
        <v>0</v>
      </c>
      <c r="AN259" s="20"/>
      <c r="AO259" s="16">
        <f ca="1">_xll.DBRW($B$3,$R$37,$R$38,$R$40,$R$41,$R$42,$Q259,AO$2,AO$4,AO$3)</f>
        <v>0</v>
      </c>
      <c r="AP259" s="16">
        <f ca="1">_xll.DBRW($B$3,$R$37,$R$38,$R$40,$R$41,$R$42,$Q259,AP$2,AP$4,AP$3)</f>
        <v>0</v>
      </c>
      <c r="AQ259" s="17">
        <f ca="1">-(AO259-AP259)*100</f>
        <v>0</v>
      </c>
      <c r="AR259" s="14">
        <f ca="1">$Y259-$AD259-BL259</f>
        <v>0</v>
      </c>
      <c r="AS259" s="18">
        <f ca="1">_xll.DBRW($B$3,$R$37,$R$38,$R$40,$R$41,$R$42,$Q259,AS$2,AS$4,AS$3)</f>
        <v>0</v>
      </c>
      <c r="AT259" s="19">
        <f ca="1">_xll.DBRW($B$3,$R$37,$R$38,$R$40,$R$41,$R$42,$Q259,AT$2,AT$4,AT$3)</f>
        <v>0</v>
      </c>
      <c r="AU259" s="18">
        <f ca="1">_xll.DBRW($B$3,$R$37,$R$38,$R$40,$R$41,$R$42,$Q259,AU$2,AU$4,AU$3)</f>
        <v>0</v>
      </c>
      <c r="AV259" s="15">
        <f ca="1">_xll.DBRW($B$3,$R$37,$R$38,$R$40,$R$41,$R$42,$Q259,AV$2,AV$4,AV$3)</f>
        <v>0</v>
      </c>
      <c r="AW259" s="15">
        <f ca="1">_xll.DBRW($B$3,$R$37,$R$38,$R$40,$R$41,$R$42,$Q259,AW$2,AW$4,AW$3)</f>
        <v>0</v>
      </c>
      <c r="AX259" s="18">
        <f ca="1">_xll.DBRW($B$3,$R$37,$R$38,$R$40,$R$41,$R$42,$Q259,AX$2,AX$4,AX$3)</f>
        <v>0</v>
      </c>
      <c r="AY259" s="19">
        <f ca="1">_xll.DBRW($B$3,$R$37,$R$38,$R$40,$R$41,$R$42,$Q259,AY$2,AY$4,AY$3)</f>
        <v>0</v>
      </c>
      <c r="AZ259" s="18">
        <f ca="1">_xll.DBRW($B$3,$R$37,$R$38,$R$40,$R$41,$R$42,$Q259,AZ$2,AZ$4,AZ$3)</f>
        <v>0</v>
      </c>
      <c r="BA259" s="15">
        <f ca="1">_xll.DBRW($B$3,$R$37,$R$38,$R$40,$R$41,$R$42,$Q259,BA$2,BA$4,BA$3)</f>
        <v>0</v>
      </c>
      <c r="BB259" s="15">
        <f ca="1">_xll.DBRW($B$3,$R$37,$R$38,$R$40,$R$41,$R$42,$Q259,BB$2,BB$4,BB$3)</f>
        <v>0</v>
      </c>
      <c r="BC259" s="18">
        <f ca="1">AS259-AX259</f>
        <v>0</v>
      </c>
      <c r="BD259" s="18">
        <f ca="1">AT259-AY259</f>
        <v>0</v>
      </c>
      <c r="BE259" s="18">
        <f ca="1">AU259-AZ259</f>
        <v>0</v>
      </c>
      <c r="BF259" s="15">
        <f ca="1">IF(AND(AV259&lt;&gt;0,BA259&lt;&gt;0),-1*BC259*AV259,0)</f>
        <v>0</v>
      </c>
      <c r="BG259" s="15">
        <f ca="1">IF(AND(AV259&lt;&gt;0,BA259&lt;&gt;0,AW259&lt;&gt;0,BB259&lt;&gt;0),BD259/AY259*$Y259,)</f>
        <v>0</v>
      </c>
      <c r="BH259" s="15">
        <f ca="1">IF(AND(AW259&lt;&gt;0,BB259&lt;&gt;0),BE259*AO259*AW259,)</f>
        <v>0</v>
      </c>
      <c r="BI259" s="15">
        <f ca="1">IF(AND(AV259&lt;&gt;0,BA259&lt;&gt;0,AW259&lt;&gt;0,BB259&lt;&gt;0),$AI259-BF259-BG259-BH259-BL259,)</f>
        <v>0</v>
      </c>
      <c r="BJ259" s="15">
        <f ca="1">IF(OR(AV259=0,BA259=0,AW259=0,BB259=0),$AI259-BF259-BG259-BH259-BL259,)</f>
        <v>0</v>
      </c>
      <c r="BK259" s="15">
        <f ca="1">SUM(BF259:BJ259)</f>
        <v>0</v>
      </c>
      <c r="BL259" s="15">
        <f ca="1">IF($V259&lt;&gt;0,IF($V259&gt;0,$W259/$V259,-$W259/$V259))*$AD259</f>
        <v>0</v>
      </c>
      <c r="BM259" s="15">
        <f ca="1">SUM(BK259:BL259)</f>
        <v>0</v>
      </c>
      <c r="BN259" s="16">
        <f ca="1">_xll.DBRW($B$3,$R$37,$R$38,$R$40,$R$41,$R$42,$Q259,BN$2,BN$4,BN$3)</f>
        <v>0</v>
      </c>
      <c r="BO259" s="16">
        <f ca="1">_xll.DBRW($B$3,$R$37,$R$38,$R$40,$R$41,$R$42,$Q259,BO$2,BO$4,BO$3)</f>
        <v>0</v>
      </c>
      <c r="BP259" s="17">
        <f ca="1">-(BN259-BO259)*100</f>
        <v>0</v>
      </c>
      <c r="BQ259" s="14">
        <f ca="1">$Z259-$AE259-CK259</f>
        <v>0</v>
      </c>
      <c r="BR259" s="15">
        <f ca="1">_xll.DBRW($B$3,$R$37,$R$38,$R$40,$R$41,$R$42,$Q259,BR$2,BR$4,BR$3)</f>
        <v>0</v>
      </c>
      <c r="BS259" s="15">
        <f ca="1">_xll.DBRW($B$3,$R$37,$R$38,$R$40,$R$41,$R$42,$Q259,BS$2,BS$4,BS$3)</f>
        <v>0</v>
      </c>
      <c r="BT259" s="15">
        <f ca="1">_xll.DBRW($B$3,$R$37,$R$38,$R$40,$R$41,$R$42,$Q259,BT$2,BT$4,BT$3)</f>
        <v>0</v>
      </c>
      <c r="BU259" s="15">
        <f ca="1">_xll.DBRW($B$3,$R$37,$R$38,$R$40,$R$41,$R$42,$Q259,BU$2,BU$4,BU$3)</f>
        <v>0</v>
      </c>
      <c r="BV259" s="15">
        <f ca="1">_xll.DBRW($B$3,$R$37,$R$38,$R$40,$R$41,$R$42,$Q259,BV$2,BV$4,BV$3)</f>
        <v>0</v>
      </c>
      <c r="BW259" s="15">
        <f ca="1">_xll.DBRW($B$3,$R$37,$R$38,$R$40,$R$41,$R$42,$Q259,BW$2,BW$4,BW$3)</f>
        <v>0</v>
      </c>
      <c r="BX259" s="15">
        <f ca="1">_xll.DBRW($B$3,$R$37,$R$38,$R$40,$R$41,$R$42,$Q259,BX$2,BX$4,BX$3)</f>
        <v>0</v>
      </c>
      <c r="BY259" s="15">
        <f ca="1">_xll.DBRW($B$3,$R$37,$R$38,$R$40,$R$41,$R$42,$Q259,BY$2,BY$4,BY$3)</f>
        <v>0</v>
      </c>
      <c r="BZ259" s="15">
        <f ca="1">_xll.DBRW($B$3,$R$37,$R$38,$R$40,$R$41,$R$42,$Q259,BZ$2,BZ$4,BZ$3)</f>
        <v>0</v>
      </c>
      <c r="CA259" s="15">
        <f ca="1">_xll.DBRW($B$3,$R$37,$R$38,$R$40,$R$41,$R$42,$Q259,CA$2,CA$4,CA$3)</f>
        <v>0</v>
      </c>
      <c r="CB259" s="15">
        <f ca="1">BR259-BW259</f>
        <v>0</v>
      </c>
      <c r="CC259" s="15">
        <f ca="1">BS259-BX259</f>
        <v>0</v>
      </c>
      <c r="CD259" s="15">
        <f ca="1">BT259-BY259</f>
        <v>0</v>
      </c>
      <c r="CE259" s="15">
        <f ca="1">IF(AND(BU259&lt;&gt;0,BZ259&lt;&gt;0),-1*CB259*BU259,0)</f>
        <v>0</v>
      </c>
      <c r="CF259" s="15">
        <f ca="1">IF(AND(BU259&lt;&gt;0,BZ259&lt;&gt;0,BV259&lt;&gt;0,CA259&lt;&gt;0),CC259/BX259*$Z259,)</f>
        <v>0</v>
      </c>
      <c r="CG259" s="15">
        <f ca="1">IF(AND(BV259&lt;&gt;0,CA259&lt;&gt;0),CD259*BN259*BV259,)</f>
        <v>0</v>
      </c>
      <c r="CH259" s="15">
        <f ca="1">IF(AND(BU259&lt;&gt;0,BZ259&lt;&gt;0,BV259&lt;&gt;0,CA259&lt;&gt;0),$AJ259-CE259-CF259-CG259-CK259,)</f>
        <v>0</v>
      </c>
      <c r="CI259" s="15">
        <f ca="1">IF(OR(BU259=0,BZ259=0,BV259=0,CA259=0),$AJ259-CE259-CF259-CG259-CK259,)</f>
        <v>0</v>
      </c>
      <c r="CJ259" s="15">
        <f ca="1">SUM(CE259:CI259)</f>
        <v>0</v>
      </c>
      <c r="CK259" s="15">
        <f ca="1">IF($V259&lt;&gt;0,IF($V259&gt;0,$W259/$V259,-$W259/$V259))*$AE259</f>
        <v>0</v>
      </c>
      <c r="CL259" s="15">
        <f ca="1">SUM(CJ259:CK259)</f>
        <v>0</v>
      </c>
      <c r="CM259" s="16">
        <f ca="1">_xll.DBRW($B$3,$R$37,$R$38,$R$40,$R$41,$R$42,$Q259,CM$2,CM$4,CM$3)</f>
        <v>0</v>
      </c>
      <c r="CN259" s="16">
        <f ca="1">_xll.DBRW($B$3,$R$37,$R$38,$R$40,$R$41,$R$42,$Q259,CN$2,CN$4,CN$3)</f>
        <v>0</v>
      </c>
      <c r="CO259" s="17">
        <f ca="1">-(CM259-CN259)*100</f>
        <v>0</v>
      </c>
      <c r="CP259" s="14">
        <f ca="1">$AA259-$AF259-DJ259</f>
        <v>0</v>
      </c>
      <c r="CQ259" s="15">
        <f ca="1">_xll.DBRW($B$3,$R$37,$R$38,$R$40,$R$41,$R$42,$Q259,CQ$2,CQ$4,CQ$3)</f>
        <v>0</v>
      </c>
      <c r="CR259" s="15">
        <f ca="1">_xll.DBRW($B$3,$R$37,$R$38,$R$40,$R$41,$R$42,$Q259,CR$2,CR$4,CR$3)</f>
        <v>0</v>
      </c>
      <c r="CS259" s="15">
        <f ca="1">_xll.DBRW($B$3,$R$37,$R$38,$R$40,$R$41,$R$42,$Q259,CS$2,CS$4,CS$3)</f>
        <v>0</v>
      </c>
      <c r="CT259" s="15">
        <f ca="1">_xll.DBRW($B$3,$R$37,$R$38,$R$40,$R$41,$R$42,$Q259,CT$2,CT$4,CT$3)</f>
        <v>0</v>
      </c>
      <c r="CU259" s="15">
        <f ca="1">_xll.DBRW($B$3,$R$37,$R$38,$R$40,$R$41,$R$42,$Q259,CU$2,CU$4,CU$3)</f>
        <v>0</v>
      </c>
      <c r="CV259" s="15">
        <f ca="1">_xll.DBRW($B$3,$R$37,$R$38,$R$40,$R$41,$R$42,$Q259,CV$2,CV$4,CV$3)</f>
        <v>0</v>
      </c>
      <c r="CW259" s="15">
        <f ca="1">_xll.DBRW($B$3,$R$37,$R$38,$R$40,$R$41,$R$42,$Q259,CW$2,CW$4,CW$3)</f>
        <v>0</v>
      </c>
      <c r="CX259" s="15">
        <f ca="1">_xll.DBRW($B$3,$R$37,$R$38,$R$40,$R$41,$R$42,$Q259,CX$2,CX$4,CX$3)</f>
        <v>0</v>
      </c>
      <c r="CY259" s="15">
        <f ca="1">_xll.DBRW($B$3,$R$37,$R$38,$R$40,$R$41,$R$42,$Q259,CY$2,CY$4,CY$3)</f>
        <v>0</v>
      </c>
      <c r="CZ259" s="15">
        <f ca="1">_xll.DBRW($B$3,$R$37,$R$38,$R$40,$R$41,$R$42,$Q259,CZ$2,CZ$4,CZ$3)</f>
        <v>0</v>
      </c>
      <c r="DA259" s="15">
        <f ca="1">CQ259-CV259</f>
        <v>0</v>
      </c>
      <c r="DB259" s="15">
        <f ca="1">CR259-CW259</f>
        <v>0</v>
      </c>
      <c r="DC259" s="15">
        <f ca="1">CS259-CX259</f>
        <v>0</v>
      </c>
      <c r="DD259" s="15">
        <f ca="1">IF(AND(CT259&lt;&gt;0,CY259&lt;&gt;0),-1*DA259*CT259,0)</f>
        <v>0</v>
      </c>
      <c r="DE259" s="15">
        <f ca="1">IF(AND(CT259&lt;&gt;0,CY259&lt;&gt;0,CU259&lt;&gt;0,CZ259&lt;&gt;0),DB259/CW259*$AA259,)</f>
        <v>0</v>
      </c>
      <c r="DF259" s="15">
        <f ca="1">IF(AND(CU259&lt;&gt;0,CZ259&lt;&gt;0),DC259*CM259*CU259,)</f>
        <v>0</v>
      </c>
      <c r="DG259" s="15">
        <f ca="1">IF(AND(CT259&lt;&gt;0,CY259&lt;&gt;0,CU259&lt;&gt;0,CZ259&lt;&gt;0),$AK259-DD259-DE259-DF259-DJ259,)</f>
        <v>0</v>
      </c>
      <c r="DH259" s="15">
        <f ca="1">IF(OR(CT259=0,CY259=0,CU259=0,CZ259=0),$AK259-DD259-DE259-DF259-DJ259,)</f>
        <v>0</v>
      </c>
      <c r="DI259" s="15">
        <f ca="1">SUM(DD259:DH259)</f>
        <v>0</v>
      </c>
      <c r="DJ259" s="15">
        <f ca="1">IF($V259&lt;&gt;0,IF($V259&gt;0,$W259/$V259,-$W259/$V259))*$AF259</f>
        <v>0</v>
      </c>
      <c r="DK259" s="15">
        <f ca="1">SUM(DI259:DJ259)</f>
        <v>0</v>
      </c>
      <c r="DL259" s="16">
        <f ca="1">_xll.DBRW($B$3,$R$37,$R$38,$R$40,$R$41,$R$42,$Q259,DL$2,DL$4,DL$3)</f>
        <v>0</v>
      </c>
      <c r="DM259" s="16">
        <f ca="1">_xll.DBRW($B$3,$R$37,$R$38,$R$40,$R$41,$R$42,$Q259,DM$2,DM$4,DM$3)</f>
        <v>0</v>
      </c>
      <c r="DN259" s="17">
        <f ca="1">-(DL259-DM259)*100</f>
        <v>0</v>
      </c>
      <c r="DO259" s="14">
        <f ca="1">$AB259-$AG259-EI259</f>
        <v>0</v>
      </c>
      <c r="DP259" s="15">
        <f ca="1">_xll.DBRW($B$3,$R$37,$R$38,$R$40,$R$41,$R$42,$Q259,DP$2,DP$4,DP$3)</f>
        <v>0</v>
      </c>
      <c r="DQ259" s="15">
        <f ca="1">_xll.DBRW($B$3,$R$37,$R$38,$R$40,$R$41,$R$42,$Q259,DQ$2,DQ$4,DQ$3)</f>
        <v>0</v>
      </c>
      <c r="DR259" s="15">
        <f ca="1">_xll.DBRW($B$3,$R$37,$R$38,$R$40,$R$41,$R$42,$Q259,DR$2,DR$4,DR$3)</f>
        <v>0</v>
      </c>
      <c r="DS259" s="15" t="str">
        <f ca="1">_xll.DBRW($B$3,$R$37,$R$38,$R$40,$R$41,$R$42,$Q259,DS$2,DS$4,DS$3)</f>
        <v/>
      </c>
      <c r="DT259" s="15">
        <f ca="1">_xll.DBRW($B$3,$R$37,$R$38,$R$40,$R$41,$R$42,$Q259,DT$2,DT$4,DT$3)</f>
        <v>0</v>
      </c>
      <c r="DU259" s="15">
        <f ca="1">_xll.DBRW($B$3,$R$37,$R$38,$R$40,$R$41,$R$42,$Q259,DU$2,DU$4,DU$3)</f>
        <v>0</v>
      </c>
      <c r="DV259" s="15">
        <f ca="1">_xll.DBRW($B$3,$R$37,$R$38,$R$40,$R$41,$R$42,$Q259,DV$2,DV$4,DV$3)</f>
        <v>0</v>
      </c>
      <c r="DW259" s="15">
        <f ca="1">_xll.DBRW($B$3,$R$37,$R$38,$R$40,$R$41,$R$42,$Q259,DW$2,DW$4,DW$3)</f>
        <v>0</v>
      </c>
      <c r="DX259" s="15" t="str">
        <f ca="1">_xll.DBRW($B$3,$R$37,$R$38,$R$40,$R$41,$R$42,$Q259,DX$2,DX$4,DX$3)</f>
        <v/>
      </c>
      <c r="DY259" s="15">
        <f ca="1">_xll.DBRW($B$3,$R$37,$R$38,$R$40,$R$41,$R$42,$Q259,DY$2,DY$4,DY$3)</f>
        <v>0</v>
      </c>
      <c r="DZ259" s="15">
        <f ca="1">DP259-DU259</f>
        <v>0</v>
      </c>
      <c r="EA259" s="15">
        <f ca="1">DQ259-DV259</f>
        <v>0</v>
      </c>
      <c r="EB259" s="15">
        <f ca="1">DR259-DW259</f>
        <v>0</v>
      </c>
      <c r="EC259" s="15" t="e">
        <f ca="1">IF(AND(DS259&lt;&gt;0,DX259&lt;&gt;0),-1*DZ259*DS259,0)</f>
        <v>#VALUE!</v>
      </c>
      <c r="ED259" s="15">
        <f ca="1">IF(AND(DS259&lt;&gt;0,DX259&lt;&gt;0,DT259&lt;&gt;0,DY259&lt;&gt;0),EA259/DV259*$AB259,)</f>
        <v>0</v>
      </c>
      <c r="EE259" s="15">
        <f ca="1">IF(AND(DT259&lt;&gt;0,DY259&lt;&gt;0),EB259*DL259*DT259,)</f>
        <v>0</v>
      </c>
      <c r="EF259" s="15">
        <f ca="1">IF(AND(DS259&lt;&gt;0,DX259&lt;&gt;0,DT259&lt;&gt;0,DY259&lt;&gt;0),$AL259-EC259-ED259-EE259-EI259,)</f>
        <v>0</v>
      </c>
      <c r="EG259" s="15" t="e">
        <f ca="1">IF(OR(DS259=0,DX259=0,DT259=0,DY259=0),$AL259-EC259-ED259-EE259-EI259,)</f>
        <v>#VALUE!</v>
      </c>
      <c r="EH259" s="15" t="e">
        <f ca="1">SUM(EC259:EG259)</f>
        <v>#VALUE!</v>
      </c>
      <c r="EI259" s="15">
        <f ca="1">IF($V259&lt;&gt;0,IF($V259&gt;0,$W259/$V259,-$W259/$V259))*$AG259</f>
        <v>0</v>
      </c>
      <c r="EJ259" s="15" t="e">
        <f ca="1">SUM(EH259:EI259)</f>
        <v>#VALUE!</v>
      </c>
      <c r="EK259" s="16">
        <f ca="1">_xll.DBRW($B$3,$R$37,$R$38,$R$40,$R$41,$R$42,$Q259,EK$2,EK$4,EK$3)</f>
        <v>0</v>
      </c>
      <c r="EL259" s="16">
        <f ca="1">_xll.DBRW($B$3,$R$37,$R$38,$R$40,$R$41,$R$42,$Q259,EL$2,EL$4,EL$3)</f>
        <v>0</v>
      </c>
      <c r="EM259" s="17">
        <f ca="1">-(EK259-EL259)*100</f>
        <v>0</v>
      </c>
      <c r="EN259" s="14">
        <f ca="1">$AC259-$AH259-FH259</f>
        <v>0</v>
      </c>
      <c r="EO259" s="15">
        <f ca="1">_xll.DBRW($B$3,$R$37,$R$38,$R$40,$R$41,$R$42,$Q259,EO$2,EO$4,EO$3)</f>
        <v>0</v>
      </c>
      <c r="EP259" s="15">
        <f ca="1">_xll.DBRW($B$3,$R$37,$R$38,$R$40,$R$41,$R$42,$Q259,EP$2,EP$4,EP$3)</f>
        <v>0</v>
      </c>
      <c r="EQ259" s="15">
        <f ca="1">_xll.DBRW($B$3,$R$37,$R$38,$R$40,$R$41,$R$42,$Q259,EQ$2,EQ$4,EQ$3)</f>
        <v>0</v>
      </c>
      <c r="ER259" s="15">
        <f ca="1">_xll.DBRW($B$3,$R$37,$R$38,$R$40,$R$41,$R$42,$Q259,ER$2,ER$4,ER$3)</f>
        <v>0</v>
      </c>
      <c r="ES259" s="15">
        <f ca="1">_xll.DBRW($B$3,$R$37,$R$38,$R$40,$R$41,$R$42,$Q259,ES$2,ES$4,ES$3)</f>
        <v>0</v>
      </c>
      <c r="ET259" s="15">
        <f ca="1">_xll.DBRW($B$3,$R$37,$R$38,$R$40,$R$41,$R$42,$Q259,ET$2,ET$4,ET$3)</f>
        <v>0</v>
      </c>
      <c r="EU259" s="15">
        <f ca="1">_xll.DBRW($B$3,$R$37,$R$38,$R$40,$R$41,$R$42,$Q259,EU$2,EU$4,EU$3)</f>
        <v>0</v>
      </c>
      <c r="EV259" s="15">
        <f ca="1">_xll.DBRW($B$3,$R$37,$R$38,$R$40,$R$41,$R$42,$Q259,EV$2,EV$4,EV$3)</f>
        <v>0</v>
      </c>
      <c r="EW259" s="15">
        <f ca="1">_xll.DBRW($B$3,$R$37,$R$38,$R$40,$R$41,$R$42,$Q259,EW$2,EW$4,EW$3)</f>
        <v>0</v>
      </c>
      <c r="EX259" s="15">
        <f ca="1">_xll.DBRW($B$3,$R$37,$R$38,$R$40,$R$41,$R$42,$Q259,EX$2,EX$4,EX$3)</f>
        <v>0</v>
      </c>
      <c r="EY259" s="15">
        <f ca="1">EO259-ET259</f>
        <v>0</v>
      </c>
      <c r="EZ259" s="15">
        <f ca="1">EP259-EU259</f>
        <v>0</v>
      </c>
      <c r="FA259" s="15">
        <f ca="1">EQ259-EV259</f>
        <v>0</v>
      </c>
      <c r="FB259" s="15">
        <f ca="1">IF(AND(ER259&lt;&gt;0,EW259&lt;&gt;0),-1*EY259*ER259,0)</f>
        <v>0</v>
      </c>
      <c r="FC259" s="15">
        <f ca="1">IF(AND(ER259&lt;&gt;0,EW259&lt;&gt;0,ES259&lt;&gt;0,EX259&lt;&gt;0),EZ259/EU259*$AC259,)</f>
        <v>0</v>
      </c>
      <c r="FD259" s="15">
        <f ca="1">IF(AND(ES259&lt;&gt;0,EX259&lt;&gt;0),FA259*EK259*ES259,)</f>
        <v>0</v>
      </c>
      <c r="FE259" s="15">
        <f ca="1">IF(AND(ER259&lt;&gt;0,EW259&lt;&gt;0,ES259&lt;&gt;0,EX259&lt;&gt;0),$AM259-FB259-FC259-FD259-FH259,)</f>
        <v>0</v>
      </c>
      <c r="FF259" s="15">
        <f ca="1">IF(OR(ER259=0,EW259=0,ES259=0,EX259=0),$AM259-FB259-FC259-FD259-FH259,)</f>
        <v>0</v>
      </c>
      <c r="FG259" s="15">
        <f ca="1">SUM(FB259:FF259)</f>
        <v>0</v>
      </c>
      <c r="FH259" s="15">
        <f ca="1">IF($V259&lt;&gt;0,IF($V259&gt;0,$W259/$V259,-$W259/$V259))*$AH259</f>
        <v>0</v>
      </c>
      <c r="FI259" s="15">
        <f ca="1">SUM(FG259:FH259)</f>
        <v>0</v>
      </c>
      <c r="FJ259" s="20"/>
      <c r="FK259" s="85">
        <f ca="1">BL259+CK259+DJ259+EI259+FH259</f>
        <v>0</v>
      </c>
      <c r="FL259" s="21"/>
      <c r="FM259" s="22"/>
      <c r="FN259" s="104">
        <f ca="1">_xll.DBRW($B$3,$R$37,$R$38,$R$40,$R$41,$R$42,$Q259,FN$2,FN$4,FN$3)</f>
        <v>0</v>
      </c>
      <c r="FO259" s="105">
        <f ca="1">IF(U259&lt;&gt;0,FN259/U259,0)</f>
        <v>0</v>
      </c>
      <c r="FP259" s="104">
        <f ca="1">_xll.DBRW($B$3,$R$37,$R$38,$R$40,$R$41,$R$42,$Q259,FP$2,FP$4,FP$3)</f>
        <v>0</v>
      </c>
      <c r="FQ259" s="105">
        <f ca="1">IF(V259&lt;&gt;0,FP259/V259,0)</f>
        <v>0</v>
      </c>
      <c r="FR259" s="86">
        <f ca="1">FN259-FP259</f>
        <v>0</v>
      </c>
      <c r="FS259" s="103">
        <f ca="1">(FO259-FQ259)*100</f>
        <v>0</v>
      </c>
      <c r="FT259" s="23"/>
      <c r="FV259" s="37"/>
      <c r="FW259" s="37"/>
      <c r="FX259" s="37"/>
      <c r="FY259" s="37"/>
      <c r="FZ259" s="37"/>
      <c r="GA259" s="37"/>
      <c r="GB259" s="37"/>
      <c r="GC259" s="37"/>
      <c r="GD259" s="37"/>
      <c r="GE259" s="37"/>
      <c r="GF259" s="37"/>
      <c r="GG259" s="37"/>
      <c r="GH259" s="37"/>
    </row>
    <row r="260" spans="1:190" ht="15" hidden="1" customHeight="1" x14ac:dyDescent="0.25">
      <c r="A260">
        <f ca="1">IF(ROW()=ROW($A$60),0,1)</f>
        <v>1</v>
      </c>
      <c r="D260" s="30"/>
      <c r="E260" s="30"/>
      <c r="F260" s="30" t="str">
        <f ca="1">IF(A260&lt;&gt;0,IF((AO260+BN260+CM260+DL260+EK260)&lt;&gt;0,ROUND((1-(AO260+BN260+CM260+DL260+EK260))-FO260,5),"VERIF. ELIGIBILITE PMM"),"CHECK "&amp;D245)</f>
        <v>VERIF. ELIGIBILITE PMM</v>
      </c>
      <c r="G260" s="30"/>
      <c r="H260" s="30"/>
      <c r="I260" s="30"/>
      <c r="J260" s="30" t="str">
        <f ca="1">IF(A260&lt;&gt;0,IF((AP260+BO260+CN260+DM260+EL260)&lt;&gt;0,ROUND((1-(AP260+BO260+CN260+DM260+EL260))-FQ260,5),"VERIF. ELIGIBILITE PMM"),"CHECK "&amp;D246)</f>
        <v>VERIF. ELIGIBILITE PMM</v>
      </c>
      <c r="K260" s="30">
        <f ca="1">IF(A260&lt;&gt;0,ROUND(W260+AR260+BQ260+CP260+DO260+EN260+FK260-FR260,5),"CHECK ")</f>
        <v>0</v>
      </c>
      <c r="L260" s="4"/>
      <c r="M260" s="9"/>
      <c r="N260" s="10"/>
      <c r="O260" s="9"/>
      <c r="P260" s="11"/>
      <c r="Q260" s="130" t="s">
        <v>424</v>
      </c>
      <c r="R260" s="130"/>
      <c r="S260" s="12"/>
      <c r="T260" s="13"/>
      <c r="U260" s="84">
        <f ca="1">_xll.DBRW($B$3,$R$37,$R$38,$R$40,$R$41,$R$42,$Q260,U$2,U$4,U$3)</f>
        <v>0</v>
      </c>
      <c r="V260" s="84">
        <f ca="1">_xll.DBRW($B$3,$R$37,$R$38,$R$40,$R$41,$R$42,$Q260,V$2,V$4,V$3)</f>
        <v>0</v>
      </c>
      <c r="W260" s="85">
        <f ca="1">U260-V260</f>
        <v>0</v>
      </c>
      <c r="X260" s="106">
        <f ca="1">IF(V260&lt;&gt;0,W260/V260,0)</f>
        <v>0</v>
      </c>
      <c r="Y260" s="15">
        <f ca="1">_xll.DBRW($B$3,$R$37,$R$38,$R$40,$R$41,$R$42,$Q260,Y$2,Y$4,Y$3)</f>
        <v>0</v>
      </c>
      <c r="Z260" s="15">
        <f ca="1">_xll.DBRW($B$3,$R$37,$R$38,$R$40,$R$41,$R$42,$Q260,Z$2,Z$4,Z$3)</f>
        <v>0</v>
      </c>
      <c r="AA260" s="15">
        <f ca="1">_xll.DBRW($B$3,$R$37,$R$38,$R$40,$R$41,$R$42,$Q260,AA$2,AA$4,AA$3)</f>
        <v>0</v>
      </c>
      <c r="AB260" s="15">
        <f ca="1">_xll.DBRW($B$3,$R$37,$R$38,$R$40,$R$41,$R$42,$Q260,AB$2,AB$4,AB$3)</f>
        <v>0</v>
      </c>
      <c r="AC260" s="15">
        <f ca="1">_xll.DBRW($B$3,$R$37,$R$38,$R$40,$R$41,$R$42,$Q260,AC$2,AC$4,AC$3)</f>
        <v>0</v>
      </c>
      <c r="AD260" s="15">
        <f ca="1">_xll.DBRW($B$3,$R$37,$R$38,$R$40,$R$41,$R$42,$Q260,AD$2,AD$4,AD$3)</f>
        <v>0</v>
      </c>
      <c r="AE260" s="15">
        <f ca="1">_xll.DBRW($B$3,$R$37,$R$38,$R$40,$R$41,$R$42,$Q260,AE$2,AE$4,AE$3)</f>
        <v>0</v>
      </c>
      <c r="AF260" s="15">
        <f ca="1">_xll.DBRW($B$3,$R$37,$R$38,$R$40,$R$41,$R$42,$Q260,AF$2,AF$4,AF$3)</f>
        <v>0</v>
      </c>
      <c r="AG260" s="15">
        <f ca="1">_xll.DBRW($B$3,$R$37,$R$38,$R$40,$R$41,$R$42,$Q260,AG$2,AG$4,AG$3)</f>
        <v>0</v>
      </c>
      <c r="AH260" s="15">
        <f ca="1">_xll.DBRW($B$3,$R$37,$R$38,$R$40,$R$41,$R$42,$Q260,AH$2,AH$4,AH$3)</f>
        <v>0</v>
      </c>
      <c r="AI260" s="15">
        <f ca="1">Y260-AD260</f>
        <v>0</v>
      </c>
      <c r="AJ260" s="15">
        <f ca="1">Z260-AE260</f>
        <v>0</v>
      </c>
      <c r="AK260" s="15">
        <f ca="1">AA260-AF260</f>
        <v>0</v>
      </c>
      <c r="AL260" s="15">
        <f ca="1">AB260-AG260</f>
        <v>0</v>
      </c>
      <c r="AM260" s="15">
        <f ca="1">AC260-AH260</f>
        <v>0</v>
      </c>
      <c r="AN260" s="20"/>
      <c r="AO260" s="16">
        <f ca="1">_xll.DBRW($B$3,$R$37,$R$38,$R$40,$R$41,$R$42,$Q260,AO$2,AO$4,AO$3)</f>
        <v>0</v>
      </c>
      <c r="AP260" s="16">
        <f ca="1">_xll.DBRW($B$3,$R$37,$R$38,$R$40,$R$41,$R$42,$Q260,AP$2,AP$4,AP$3)</f>
        <v>0</v>
      </c>
      <c r="AQ260" s="17">
        <f ca="1">-(AO260-AP260)*100</f>
        <v>0</v>
      </c>
      <c r="AR260" s="14">
        <f ca="1">$Y260-$AD260-BL260</f>
        <v>0</v>
      </c>
      <c r="AS260" s="18">
        <f ca="1">_xll.DBRW($B$3,$R$37,$R$38,$R$40,$R$41,$R$42,$Q260,AS$2,AS$4,AS$3)</f>
        <v>0</v>
      </c>
      <c r="AT260" s="19">
        <f ca="1">_xll.DBRW($B$3,$R$37,$R$38,$R$40,$R$41,$R$42,$Q260,AT$2,AT$4,AT$3)</f>
        <v>0</v>
      </c>
      <c r="AU260" s="18">
        <f ca="1">_xll.DBRW($B$3,$R$37,$R$38,$R$40,$R$41,$R$42,$Q260,AU$2,AU$4,AU$3)</f>
        <v>0</v>
      </c>
      <c r="AV260" s="15">
        <f ca="1">_xll.DBRW($B$3,$R$37,$R$38,$R$40,$R$41,$R$42,$Q260,AV$2,AV$4,AV$3)</f>
        <v>0</v>
      </c>
      <c r="AW260" s="15">
        <f ca="1">_xll.DBRW($B$3,$R$37,$R$38,$R$40,$R$41,$R$42,$Q260,AW$2,AW$4,AW$3)</f>
        <v>0</v>
      </c>
      <c r="AX260" s="18">
        <f ca="1">_xll.DBRW($B$3,$R$37,$R$38,$R$40,$R$41,$R$42,$Q260,AX$2,AX$4,AX$3)</f>
        <v>0</v>
      </c>
      <c r="AY260" s="19">
        <f ca="1">_xll.DBRW($B$3,$R$37,$R$38,$R$40,$R$41,$R$42,$Q260,AY$2,AY$4,AY$3)</f>
        <v>0</v>
      </c>
      <c r="AZ260" s="18">
        <f ca="1">_xll.DBRW($B$3,$R$37,$R$38,$R$40,$R$41,$R$42,$Q260,AZ$2,AZ$4,AZ$3)</f>
        <v>0</v>
      </c>
      <c r="BA260" s="15">
        <f ca="1">_xll.DBRW($B$3,$R$37,$R$38,$R$40,$R$41,$R$42,$Q260,BA$2,BA$4,BA$3)</f>
        <v>0</v>
      </c>
      <c r="BB260" s="15">
        <f ca="1">_xll.DBRW($B$3,$R$37,$R$38,$R$40,$R$41,$R$42,$Q260,BB$2,BB$4,BB$3)</f>
        <v>0</v>
      </c>
      <c r="BC260" s="18">
        <f ca="1">AS260-AX260</f>
        <v>0</v>
      </c>
      <c r="BD260" s="18">
        <f ca="1">AT260-AY260</f>
        <v>0</v>
      </c>
      <c r="BE260" s="18">
        <f ca="1">AU260-AZ260</f>
        <v>0</v>
      </c>
      <c r="BF260" s="15">
        <f ca="1">IF(AND(AV260&lt;&gt;0,BA260&lt;&gt;0),-1*BC260*AV260,0)</f>
        <v>0</v>
      </c>
      <c r="BG260" s="15">
        <f ca="1">IF(AND(AV260&lt;&gt;0,BA260&lt;&gt;0,AW260&lt;&gt;0,BB260&lt;&gt;0),BD260/AY260*$Y260,)</f>
        <v>0</v>
      </c>
      <c r="BH260" s="15">
        <f ca="1">IF(AND(AW260&lt;&gt;0,BB260&lt;&gt;0),BE260*AO260*AW260,)</f>
        <v>0</v>
      </c>
      <c r="BI260" s="15">
        <f ca="1">IF(AND(AV260&lt;&gt;0,BA260&lt;&gt;0,AW260&lt;&gt;0,BB260&lt;&gt;0),$AI260-BF260-BG260-BH260-BL260,)</f>
        <v>0</v>
      </c>
      <c r="BJ260" s="15">
        <f ca="1">IF(OR(AV260=0,BA260=0,AW260=0,BB260=0),$AI260-BF260-BG260-BH260-BL260,)</f>
        <v>0</v>
      </c>
      <c r="BK260" s="15">
        <f ca="1">SUM(BF260:BJ260)</f>
        <v>0</v>
      </c>
      <c r="BL260" s="15">
        <f ca="1">IF($V260&lt;&gt;0,IF($V260&gt;0,$W260/$V260,-$W260/$V260))*$AD260</f>
        <v>0</v>
      </c>
      <c r="BM260" s="15">
        <f ca="1">SUM(BK260:BL260)</f>
        <v>0</v>
      </c>
      <c r="BN260" s="16">
        <f ca="1">_xll.DBRW($B$3,$R$37,$R$38,$R$40,$R$41,$R$42,$Q260,BN$2,BN$4,BN$3)</f>
        <v>0</v>
      </c>
      <c r="BO260" s="16">
        <f ca="1">_xll.DBRW($B$3,$R$37,$R$38,$R$40,$R$41,$R$42,$Q260,BO$2,BO$4,BO$3)</f>
        <v>0</v>
      </c>
      <c r="BP260" s="17">
        <f ca="1">-(BN260-BO260)*100</f>
        <v>0</v>
      </c>
      <c r="BQ260" s="14">
        <f ca="1">$Z260-$AE260-CK260</f>
        <v>0</v>
      </c>
      <c r="BR260" s="15">
        <f ca="1">_xll.DBRW($B$3,$R$37,$R$38,$R$40,$R$41,$R$42,$Q260,BR$2,BR$4,BR$3)</f>
        <v>0</v>
      </c>
      <c r="BS260" s="15">
        <f ca="1">_xll.DBRW($B$3,$R$37,$R$38,$R$40,$R$41,$R$42,$Q260,BS$2,BS$4,BS$3)</f>
        <v>0</v>
      </c>
      <c r="BT260" s="15">
        <f ca="1">_xll.DBRW($B$3,$R$37,$R$38,$R$40,$R$41,$R$42,$Q260,BT$2,BT$4,BT$3)</f>
        <v>0</v>
      </c>
      <c r="BU260" s="15">
        <f ca="1">_xll.DBRW($B$3,$R$37,$R$38,$R$40,$R$41,$R$42,$Q260,BU$2,BU$4,BU$3)</f>
        <v>0</v>
      </c>
      <c r="BV260" s="15">
        <f ca="1">_xll.DBRW($B$3,$R$37,$R$38,$R$40,$R$41,$R$42,$Q260,BV$2,BV$4,BV$3)</f>
        <v>0</v>
      </c>
      <c r="BW260" s="15">
        <f ca="1">_xll.DBRW($B$3,$R$37,$R$38,$R$40,$R$41,$R$42,$Q260,BW$2,BW$4,BW$3)</f>
        <v>0</v>
      </c>
      <c r="BX260" s="15">
        <f ca="1">_xll.DBRW($B$3,$R$37,$R$38,$R$40,$R$41,$R$42,$Q260,BX$2,BX$4,BX$3)</f>
        <v>0</v>
      </c>
      <c r="BY260" s="15">
        <f ca="1">_xll.DBRW($B$3,$R$37,$R$38,$R$40,$R$41,$R$42,$Q260,BY$2,BY$4,BY$3)</f>
        <v>0</v>
      </c>
      <c r="BZ260" s="15">
        <f ca="1">_xll.DBRW($B$3,$R$37,$R$38,$R$40,$R$41,$R$42,$Q260,BZ$2,BZ$4,BZ$3)</f>
        <v>0</v>
      </c>
      <c r="CA260" s="15">
        <f ca="1">_xll.DBRW($B$3,$R$37,$R$38,$R$40,$R$41,$R$42,$Q260,CA$2,CA$4,CA$3)</f>
        <v>0</v>
      </c>
      <c r="CB260" s="15">
        <f ca="1">BR260-BW260</f>
        <v>0</v>
      </c>
      <c r="CC260" s="15">
        <f ca="1">BS260-BX260</f>
        <v>0</v>
      </c>
      <c r="CD260" s="15">
        <f ca="1">BT260-BY260</f>
        <v>0</v>
      </c>
      <c r="CE260" s="15">
        <f ca="1">IF(AND(BU260&lt;&gt;0,BZ260&lt;&gt;0),-1*CB260*BU260,0)</f>
        <v>0</v>
      </c>
      <c r="CF260" s="15">
        <f ca="1">IF(AND(BU260&lt;&gt;0,BZ260&lt;&gt;0,BV260&lt;&gt;0,CA260&lt;&gt;0),CC260/BX260*$Z260,)</f>
        <v>0</v>
      </c>
      <c r="CG260" s="15">
        <f ca="1">IF(AND(BV260&lt;&gt;0,CA260&lt;&gt;0),CD260*BN260*BV260,)</f>
        <v>0</v>
      </c>
      <c r="CH260" s="15">
        <f ca="1">IF(AND(BU260&lt;&gt;0,BZ260&lt;&gt;0,BV260&lt;&gt;0,CA260&lt;&gt;0),$AJ260-CE260-CF260-CG260-CK260,)</f>
        <v>0</v>
      </c>
      <c r="CI260" s="15">
        <f ca="1">IF(OR(BU260=0,BZ260=0,BV260=0,CA260=0),$AJ260-CE260-CF260-CG260-CK260,)</f>
        <v>0</v>
      </c>
      <c r="CJ260" s="15">
        <f ca="1">SUM(CE260:CI260)</f>
        <v>0</v>
      </c>
      <c r="CK260" s="15">
        <f ca="1">IF($V260&lt;&gt;0,IF($V260&gt;0,$W260/$V260,-$W260/$V260))*$AE260</f>
        <v>0</v>
      </c>
      <c r="CL260" s="15">
        <f ca="1">SUM(CJ260:CK260)</f>
        <v>0</v>
      </c>
      <c r="CM260" s="16">
        <f ca="1">_xll.DBRW($B$3,$R$37,$R$38,$R$40,$R$41,$R$42,$Q260,CM$2,CM$4,CM$3)</f>
        <v>0</v>
      </c>
      <c r="CN260" s="16">
        <f ca="1">_xll.DBRW($B$3,$R$37,$R$38,$R$40,$R$41,$R$42,$Q260,CN$2,CN$4,CN$3)</f>
        <v>0</v>
      </c>
      <c r="CO260" s="17">
        <f ca="1">-(CM260-CN260)*100</f>
        <v>0</v>
      </c>
      <c r="CP260" s="14">
        <f ca="1">$AA260-$AF260-DJ260</f>
        <v>0</v>
      </c>
      <c r="CQ260" s="15">
        <f ca="1">_xll.DBRW($B$3,$R$37,$R$38,$R$40,$R$41,$R$42,$Q260,CQ$2,CQ$4,CQ$3)</f>
        <v>0</v>
      </c>
      <c r="CR260" s="15">
        <f ca="1">_xll.DBRW($B$3,$R$37,$R$38,$R$40,$R$41,$R$42,$Q260,CR$2,CR$4,CR$3)</f>
        <v>0</v>
      </c>
      <c r="CS260" s="15">
        <f ca="1">_xll.DBRW($B$3,$R$37,$R$38,$R$40,$R$41,$R$42,$Q260,CS$2,CS$4,CS$3)</f>
        <v>0</v>
      </c>
      <c r="CT260" s="15">
        <f ca="1">_xll.DBRW($B$3,$R$37,$R$38,$R$40,$R$41,$R$42,$Q260,CT$2,CT$4,CT$3)</f>
        <v>0</v>
      </c>
      <c r="CU260" s="15">
        <f ca="1">_xll.DBRW($B$3,$R$37,$R$38,$R$40,$R$41,$R$42,$Q260,CU$2,CU$4,CU$3)</f>
        <v>0</v>
      </c>
      <c r="CV260" s="15">
        <f ca="1">_xll.DBRW($B$3,$R$37,$R$38,$R$40,$R$41,$R$42,$Q260,CV$2,CV$4,CV$3)</f>
        <v>0</v>
      </c>
      <c r="CW260" s="15">
        <f ca="1">_xll.DBRW($B$3,$R$37,$R$38,$R$40,$R$41,$R$42,$Q260,CW$2,CW$4,CW$3)</f>
        <v>0</v>
      </c>
      <c r="CX260" s="15">
        <f ca="1">_xll.DBRW($B$3,$R$37,$R$38,$R$40,$R$41,$R$42,$Q260,CX$2,CX$4,CX$3)</f>
        <v>0</v>
      </c>
      <c r="CY260" s="15">
        <f ca="1">_xll.DBRW($B$3,$R$37,$R$38,$R$40,$R$41,$R$42,$Q260,CY$2,CY$4,CY$3)</f>
        <v>0</v>
      </c>
      <c r="CZ260" s="15">
        <f ca="1">_xll.DBRW($B$3,$R$37,$R$38,$R$40,$R$41,$R$42,$Q260,CZ$2,CZ$4,CZ$3)</f>
        <v>0</v>
      </c>
      <c r="DA260" s="15">
        <f ca="1">CQ260-CV260</f>
        <v>0</v>
      </c>
      <c r="DB260" s="15">
        <f ca="1">CR260-CW260</f>
        <v>0</v>
      </c>
      <c r="DC260" s="15">
        <f ca="1">CS260-CX260</f>
        <v>0</v>
      </c>
      <c r="DD260" s="15">
        <f ca="1">IF(AND(CT260&lt;&gt;0,CY260&lt;&gt;0),-1*DA260*CT260,0)</f>
        <v>0</v>
      </c>
      <c r="DE260" s="15">
        <f ca="1">IF(AND(CT260&lt;&gt;0,CY260&lt;&gt;0,CU260&lt;&gt;0,CZ260&lt;&gt;0),DB260/CW260*$AA260,)</f>
        <v>0</v>
      </c>
      <c r="DF260" s="15">
        <f ca="1">IF(AND(CU260&lt;&gt;0,CZ260&lt;&gt;0),DC260*CM260*CU260,)</f>
        <v>0</v>
      </c>
      <c r="DG260" s="15">
        <f ca="1">IF(AND(CT260&lt;&gt;0,CY260&lt;&gt;0,CU260&lt;&gt;0,CZ260&lt;&gt;0),$AK260-DD260-DE260-DF260-DJ260,)</f>
        <v>0</v>
      </c>
      <c r="DH260" s="15">
        <f ca="1">IF(OR(CT260=0,CY260=0,CU260=0,CZ260=0),$AK260-DD260-DE260-DF260-DJ260,)</f>
        <v>0</v>
      </c>
      <c r="DI260" s="15">
        <f ca="1">SUM(DD260:DH260)</f>
        <v>0</v>
      </c>
      <c r="DJ260" s="15">
        <f ca="1">IF($V260&lt;&gt;0,IF($V260&gt;0,$W260/$V260,-$W260/$V260))*$AF260</f>
        <v>0</v>
      </c>
      <c r="DK260" s="15">
        <f ca="1">SUM(DI260:DJ260)</f>
        <v>0</v>
      </c>
      <c r="DL260" s="16">
        <f ca="1">_xll.DBRW($B$3,$R$37,$R$38,$R$40,$R$41,$R$42,$Q260,DL$2,DL$4,DL$3)</f>
        <v>0</v>
      </c>
      <c r="DM260" s="16">
        <f ca="1">_xll.DBRW($B$3,$R$37,$R$38,$R$40,$R$41,$R$42,$Q260,DM$2,DM$4,DM$3)</f>
        <v>0</v>
      </c>
      <c r="DN260" s="17">
        <f ca="1">-(DL260-DM260)*100</f>
        <v>0</v>
      </c>
      <c r="DO260" s="14">
        <f ca="1">$AB260-$AG260-EI260</f>
        <v>0</v>
      </c>
      <c r="DP260" s="15">
        <f ca="1">_xll.DBRW($B$3,$R$37,$R$38,$R$40,$R$41,$R$42,$Q260,DP$2,DP$4,DP$3)</f>
        <v>0</v>
      </c>
      <c r="DQ260" s="15">
        <f ca="1">_xll.DBRW($B$3,$R$37,$R$38,$R$40,$R$41,$R$42,$Q260,DQ$2,DQ$4,DQ$3)</f>
        <v>0</v>
      </c>
      <c r="DR260" s="15">
        <f ca="1">_xll.DBRW($B$3,$R$37,$R$38,$R$40,$R$41,$R$42,$Q260,DR$2,DR$4,DR$3)</f>
        <v>0</v>
      </c>
      <c r="DS260" s="15" t="str">
        <f ca="1">_xll.DBRW($B$3,$R$37,$R$38,$R$40,$R$41,$R$42,$Q260,DS$2,DS$4,DS$3)</f>
        <v/>
      </c>
      <c r="DT260" s="15">
        <f ca="1">_xll.DBRW($B$3,$R$37,$R$38,$R$40,$R$41,$R$42,$Q260,DT$2,DT$4,DT$3)</f>
        <v>0</v>
      </c>
      <c r="DU260" s="15">
        <f ca="1">_xll.DBRW($B$3,$R$37,$R$38,$R$40,$R$41,$R$42,$Q260,DU$2,DU$4,DU$3)</f>
        <v>0</v>
      </c>
      <c r="DV260" s="15">
        <f ca="1">_xll.DBRW($B$3,$R$37,$R$38,$R$40,$R$41,$R$42,$Q260,DV$2,DV$4,DV$3)</f>
        <v>0</v>
      </c>
      <c r="DW260" s="15">
        <f ca="1">_xll.DBRW($B$3,$R$37,$R$38,$R$40,$R$41,$R$42,$Q260,DW$2,DW$4,DW$3)</f>
        <v>0</v>
      </c>
      <c r="DX260" s="15" t="str">
        <f ca="1">_xll.DBRW($B$3,$R$37,$R$38,$R$40,$R$41,$R$42,$Q260,DX$2,DX$4,DX$3)</f>
        <v/>
      </c>
      <c r="DY260" s="15">
        <f ca="1">_xll.DBRW($B$3,$R$37,$R$38,$R$40,$R$41,$R$42,$Q260,DY$2,DY$4,DY$3)</f>
        <v>0</v>
      </c>
      <c r="DZ260" s="15">
        <f ca="1">DP260-DU260</f>
        <v>0</v>
      </c>
      <c r="EA260" s="15">
        <f ca="1">DQ260-DV260</f>
        <v>0</v>
      </c>
      <c r="EB260" s="15">
        <f ca="1">DR260-DW260</f>
        <v>0</v>
      </c>
      <c r="EC260" s="15" t="e">
        <f ca="1">IF(AND(DS260&lt;&gt;0,DX260&lt;&gt;0),-1*DZ260*DS260,0)</f>
        <v>#VALUE!</v>
      </c>
      <c r="ED260" s="15">
        <f ca="1">IF(AND(DS260&lt;&gt;0,DX260&lt;&gt;0,DT260&lt;&gt;0,DY260&lt;&gt;0),EA260/DV260*$AB260,)</f>
        <v>0</v>
      </c>
      <c r="EE260" s="15">
        <f ca="1">IF(AND(DT260&lt;&gt;0,DY260&lt;&gt;0),EB260*DL260*DT260,)</f>
        <v>0</v>
      </c>
      <c r="EF260" s="15">
        <f ca="1">IF(AND(DS260&lt;&gt;0,DX260&lt;&gt;0,DT260&lt;&gt;0,DY260&lt;&gt;0),$AL260-EC260-ED260-EE260-EI260,)</f>
        <v>0</v>
      </c>
      <c r="EG260" s="15" t="e">
        <f ca="1">IF(OR(DS260=0,DX260=0,DT260=0,DY260=0),$AL260-EC260-ED260-EE260-EI260,)</f>
        <v>#VALUE!</v>
      </c>
      <c r="EH260" s="15" t="e">
        <f ca="1">SUM(EC260:EG260)</f>
        <v>#VALUE!</v>
      </c>
      <c r="EI260" s="15">
        <f ca="1">IF($V260&lt;&gt;0,IF($V260&gt;0,$W260/$V260,-$W260/$V260))*$AG260</f>
        <v>0</v>
      </c>
      <c r="EJ260" s="15" t="e">
        <f ca="1">SUM(EH260:EI260)</f>
        <v>#VALUE!</v>
      </c>
      <c r="EK260" s="16">
        <f ca="1">_xll.DBRW($B$3,$R$37,$R$38,$R$40,$R$41,$R$42,$Q260,EK$2,EK$4,EK$3)</f>
        <v>0</v>
      </c>
      <c r="EL260" s="16">
        <f ca="1">_xll.DBRW($B$3,$R$37,$R$38,$R$40,$R$41,$R$42,$Q260,EL$2,EL$4,EL$3)</f>
        <v>0</v>
      </c>
      <c r="EM260" s="17">
        <f ca="1">-(EK260-EL260)*100</f>
        <v>0</v>
      </c>
      <c r="EN260" s="14">
        <f ca="1">$AC260-$AH260-FH260</f>
        <v>0</v>
      </c>
      <c r="EO260" s="15">
        <f ca="1">_xll.DBRW($B$3,$R$37,$R$38,$R$40,$R$41,$R$42,$Q260,EO$2,EO$4,EO$3)</f>
        <v>0</v>
      </c>
      <c r="EP260" s="15">
        <f ca="1">_xll.DBRW($B$3,$R$37,$R$38,$R$40,$R$41,$R$42,$Q260,EP$2,EP$4,EP$3)</f>
        <v>0</v>
      </c>
      <c r="EQ260" s="15">
        <f ca="1">_xll.DBRW($B$3,$R$37,$R$38,$R$40,$R$41,$R$42,$Q260,EQ$2,EQ$4,EQ$3)</f>
        <v>0</v>
      </c>
      <c r="ER260" s="15">
        <f ca="1">_xll.DBRW($B$3,$R$37,$R$38,$R$40,$R$41,$R$42,$Q260,ER$2,ER$4,ER$3)</f>
        <v>0</v>
      </c>
      <c r="ES260" s="15">
        <f ca="1">_xll.DBRW($B$3,$R$37,$R$38,$R$40,$R$41,$R$42,$Q260,ES$2,ES$4,ES$3)</f>
        <v>0</v>
      </c>
      <c r="ET260" s="15">
        <f ca="1">_xll.DBRW($B$3,$R$37,$R$38,$R$40,$R$41,$R$42,$Q260,ET$2,ET$4,ET$3)</f>
        <v>0</v>
      </c>
      <c r="EU260" s="15">
        <f ca="1">_xll.DBRW($B$3,$R$37,$R$38,$R$40,$R$41,$R$42,$Q260,EU$2,EU$4,EU$3)</f>
        <v>0</v>
      </c>
      <c r="EV260" s="15">
        <f ca="1">_xll.DBRW($B$3,$R$37,$R$38,$R$40,$R$41,$R$42,$Q260,EV$2,EV$4,EV$3)</f>
        <v>0</v>
      </c>
      <c r="EW260" s="15">
        <f ca="1">_xll.DBRW($B$3,$R$37,$R$38,$R$40,$R$41,$R$42,$Q260,EW$2,EW$4,EW$3)</f>
        <v>0</v>
      </c>
      <c r="EX260" s="15">
        <f ca="1">_xll.DBRW($B$3,$R$37,$R$38,$R$40,$R$41,$R$42,$Q260,EX$2,EX$4,EX$3)</f>
        <v>0</v>
      </c>
      <c r="EY260" s="15">
        <f ca="1">EO260-ET260</f>
        <v>0</v>
      </c>
      <c r="EZ260" s="15">
        <f ca="1">EP260-EU260</f>
        <v>0</v>
      </c>
      <c r="FA260" s="15">
        <f ca="1">EQ260-EV260</f>
        <v>0</v>
      </c>
      <c r="FB260" s="15">
        <f ca="1">IF(AND(ER260&lt;&gt;0,EW260&lt;&gt;0),-1*EY260*ER260,0)</f>
        <v>0</v>
      </c>
      <c r="FC260" s="15">
        <f ca="1">IF(AND(ER260&lt;&gt;0,EW260&lt;&gt;0,ES260&lt;&gt;0,EX260&lt;&gt;0),EZ260/EU260*$AC260,)</f>
        <v>0</v>
      </c>
      <c r="FD260" s="15">
        <f ca="1">IF(AND(ES260&lt;&gt;0,EX260&lt;&gt;0),FA260*EK260*ES260,)</f>
        <v>0</v>
      </c>
      <c r="FE260" s="15">
        <f ca="1">IF(AND(ER260&lt;&gt;0,EW260&lt;&gt;0,ES260&lt;&gt;0,EX260&lt;&gt;0),$AM260-FB260-FC260-FD260-FH260,)</f>
        <v>0</v>
      </c>
      <c r="FF260" s="15">
        <f ca="1">IF(OR(ER260=0,EW260=0,ES260=0,EX260=0),$AM260-FB260-FC260-FD260-FH260,)</f>
        <v>0</v>
      </c>
      <c r="FG260" s="15">
        <f ca="1">SUM(FB260:FF260)</f>
        <v>0</v>
      </c>
      <c r="FH260" s="15">
        <f ca="1">IF($V260&lt;&gt;0,IF($V260&gt;0,$W260/$V260,-$W260/$V260))*$AH260</f>
        <v>0</v>
      </c>
      <c r="FI260" s="15">
        <f ca="1">SUM(FG260:FH260)</f>
        <v>0</v>
      </c>
      <c r="FJ260" s="20"/>
      <c r="FK260" s="85">
        <f ca="1">BL260+CK260+DJ260+EI260+FH260</f>
        <v>0</v>
      </c>
      <c r="FL260" s="21"/>
      <c r="FM260" s="22"/>
      <c r="FN260" s="104">
        <f ca="1">_xll.DBRW($B$3,$R$37,$R$38,$R$40,$R$41,$R$42,$Q260,FN$2,FN$4,FN$3)</f>
        <v>0</v>
      </c>
      <c r="FO260" s="105">
        <f ca="1">IF(U260&lt;&gt;0,FN260/U260,0)</f>
        <v>0</v>
      </c>
      <c r="FP260" s="104">
        <f ca="1">_xll.DBRW($B$3,$R$37,$R$38,$R$40,$R$41,$R$42,$Q260,FP$2,FP$4,FP$3)</f>
        <v>0</v>
      </c>
      <c r="FQ260" s="105">
        <f ca="1">IF(V260&lt;&gt;0,FP260/V260,0)</f>
        <v>0</v>
      </c>
      <c r="FR260" s="86">
        <f ca="1">FN260-FP260</f>
        <v>0</v>
      </c>
      <c r="FS260" s="103">
        <f ca="1">(FO260-FQ260)*100</f>
        <v>0</v>
      </c>
      <c r="FT260" s="23"/>
      <c r="FV260" s="37"/>
      <c r="FW260" s="37"/>
      <c r="FX260" s="37"/>
      <c r="FY260" s="37"/>
      <c r="FZ260" s="37"/>
      <c r="GA260" s="37"/>
      <c r="GB260" s="37"/>
      <c r="GC260" s="37"/>
      <c r="GD260" s="37"/>
      <c r="GE260" s="37"/>
      <c r="GF260" s="37"/>
      <c r="GG260" s="37"/>
      <c r="GH260" s="37"/>
    </row>
    <row r="261" spans="1:190" ht="15" hidden="1" customHeight="1" x14ac:dyDescent="0.25">
      <c r="A261">
        <f ca="1">IF(ROW()=ROW($A$60),0,1)</f>
        <v>1</v>
      </c>
      <c r="D261" s="30"/>
      <c r="E261" s="30"/>
      <c r="F261" s="30" t="str">
        <f ca="1">IF(A261&lt;&gt;0,IF((AO261+BN261+CM261+DL261+EK261)&lt;&gt;0,ROUND((1-(AO261+BN261+CM261+DL261+EK261))-FO261,5),"VERIF. ELIGIBILITE PMM"),"CHECK "&amp;D246)</f>
        <v>VERIF. ELIGIBILITE PMM</v>
      </c>
      <c r="G261" s="30"/>
      <c r="H261" s="30"/>
      <c r="I261" s="30"/>
      <c r="J261" s="30" t="str">
        <f ca="1">IF(A261&lt;&gt;0,IF((AP261+BO261+CN261+DM261+EL261)&lt;&gt;0,ROUND((1-(AP261+BO261+CN261+DM261+EL261))-FQ261,5),"VERIF. ELIGIBILITE PMM"),"CHECK "&amp;D247)</f>
        <v>VERIF. ELIGIBILITE PMM</v>
      </c>
      <c r="K261" s="30">
        <f ca="1">IF(A261&lt;&gt;0,ROUND(W261+AR261+BQ261+CP261+DO261+EN261+FK261-FR261,5),"CHECK ")</f>
        <v>0</v>
      </c>
      <c r="L261" s="4"/>
      <c r="M261" s="9"/>
      <c r="N261" s="10"/>
      <c r="O261" s="9"/>
      <c r="P261" s="11"/>
      <c r="Q261" s="130" t="s">
        <v>425</v>
      </c>
      <c r="R261" s="130"/>
      <c r="S261" s="12"/>
      <c r="T261" s="13"/>
      <c r="U261" s="84">
        <f ca="1">_xll.DBRW($B$3,$R$37,$R$38,$R$40,$R$41,$R$42,$Q261,U$2,U$4,U$3)</f>
        <v>0</v>
      </c>
      <c r="V261" s="84">
        <f ca="1">_xll.DBRW($B$3,$R$37,$R$38,$R$40,$R$41,$R$42,$Q261,V$2,V$4,V$3)</f>
        <v>0</v>
      </c>
      <c r="W261" s="85">
        <f ca="1">U261-V261</f>
        <v>0</v>
      </c>
      <c r="X261" s="106">
        <f ca="1">IF(V261&lt;&gt;0,W261/V261,0)</f>
        <v>0</v>
      </c>
      <c r="Y261" s="15">
        <f ca="1">_xll.DBRW($B$3,$R$37,$R$38,$R$40,$R$41,$R$42,$Q261,Y$2,Y$4,Y$3)</f>
        <v>0</v>
      </c>
      <c r="Z261" s="15">
        <f ca="1">_xll.DBRW($B$3,$R$37,$R$38,$R$40,$R$41,$R$42,$Q261,Z$2,Z$4,Z$3)</f>
        <v>0</v>
      </c>
      <c r="AA261" s="15">
        <f ca="1">_xll.DBRW($B$3,$R$37,$R$38,$R$40,$R$41,$R$42,$Q261,AA$2,AA$4,AA$3)</f>
        <v>0</v>
      </c>
      <c r="AB261" s="15">
        <f ca="1">_xll.DBRW($B$3,$R$37,$R$38,$R$40,$R$41,$R$42,$Q261,AB$2,AB$4,AB$3)</f>
        <v>0</v>
      </c>
      <c r="AC261" s="15">
        <f ca="1">_xll.DBRW($B$3,$R$37,$R$38,$R$40,$R$41,$R$42,$Q261,AC$2,AC$4,AC$3)</f>
        <v>0</v>
      </c>
      <c r="AD261" s="15">
        <f ca="1">_xll.DBRW($B$3,$R$37,$R$38,$R$40,$R$41,$R$42,$Q261,AD$2,AD$4,AD$3)</f>
        <v>0</v>
      </c>
      <c r="AE261" s="15">
        <f ca="1">_xll.DBRW($B$3,$R$37,$R$38,$R$40,$R$41,$R$42,$Q261,AE$2,AE$4,AE$3)</f>
        <v>0</v>
      </c>
      <c r="AF261" s="15">
        <f ca="1">_xll.DBRW($B$3,$R$37,$R$38,$R$40,$R$41,$R$42,$Q261,AF$2,AF$4,AF$3)</f>
        <v>0</v>
      </c>
      <c r="AG261" s="15">
        <f ca="1">_xll.DBRW($B$3,$R$37,$R$38,$R$40,$R$41,$R$42,$Q261,AG$2,AG$4,AG$3)</f>
        <v>0</v>
      </c>
      <c r="AH261" s="15">
        <f ca="1">_xll.DBRW($B$3,$R$37,$R$38,$R$40,$R$41,$R$42,$Q261,AH$2,AH$4,AH$3)</f>
        <v>0</v>
      </c>
      <c r="AI261" s="15">
        <f ca="1">Y261-AD261</f>
        <v>0</v>
      </c>
      <c r="AJ261" s="15">
        <f ca="1">Z261-AE261</f>
        <v>0</v>
      </c>
      <c r="AK261" s="15">
        <f ca="1">AA261-AF261</f>
        <v>0</v>
      </c>
      <c r="AL261" s="15">
        <f ca="1">AB261-AG261</f>
        <v>0</v>
      </c>
      <c r="AM261" s="15">
        <f ca="1">AC261-AH261</f>
        <v>0</v>
      </c>
      <c r="AN261" s="20"/>
      <c r="AO261" s="16">
        <f ca="1">_xll.DBRW($B$3,$R$37,$R$38,$R$40,$R$41,$R$42,$Q261,AO$2,AO$4,AO$3)</f>
        <v>0</v>
      </c>
      <c r="AP261" s="16">
        <f ca="1">_xll.DBRW($B$3,$R$37,$R$38,$R$40,$R$41,$R$42,$Q261,AP$2,AP$4,AP$3)</f>
        <v>0</v>
      </c>
      <c r="AQ261" s="17">
        <f ca="1">-(AO261-AP261)*100</f>
        <v>0</v>
      </c>
      <c r="AR261" s="14">
        <f ca="1">$Y261-$AD261-BL261</f>
        <v>0</v>
      </c>
      <c r="AS261" s="18">
        <f ca="1">_xll.DBRW($B$3,$R$37,$R$38,$R$40,$R$41,$R$42,$Q261,AS$2,AS$4,AS$3)</f>
        <v>0</v>
      </c>
      <c r="AT261" s="19">
        <f ca="1">_xll.DBRW($B$3,$R$37,$R$38,$R$40,$R$41,$R$42,$Q261,AT$2,AT$4,AT$3)</f>
        <v>0</v>
      </c>
      <c r="AU261" s="18">
        <f ca="1">_xll.DBRW($B$3,$R$37,$R$38,$R$40,$R$41,$R$42,$Q261,AU$2,AU$4,AU$3)</f>
        <v>0</v>
      </c>
      <c r="AV261" s="15">
        <f ca="1">_xll.DBRW($B$3,$R$37,$R$38,$R$40,$R$41,$R$42,$Q261,AV$2,AV$4,AV$3)</f>
        <v>0</v>
      </c>
      <c r="AW261" s="15">
        <f ca="1">_xll.DBRW($B$3,$R$37,$R$38,$R$40,$R$41,$R$42,$Q261,AW$2,AW$4,AW$3)</f>
        <v>0</v>
      </c>
      <c r="AX261" s="18">
        <f ca="1">_xll.DBRW($B$3,$R$37,$R$38,$R$40,$R$41,$R$42,$Q261,AX$2,AX$4,AX$3)</f>
        <v>0</v>
      </c>
      <c r="AY261" s="19">
        <f ca="1">_xll.DBRW($B$3,$R$37,$R$38,$R$40,$R$41,$R$42,$Q261,AY$2,AY$4,AY$3)</f>
        <v>0</v>
      </c>
      <c r="AZ261" s="18">
        <f ca="1">_xll.DBRW($B$3,$R$37,$R$38,$R$40,$R$41,$R$42,$Q261,AZ$2,AZ$4,AZ$3)</f>
        <v>0</v>
      </c>
      <c r="BA261" s="15">
        <f ca="1">_xll.DBRW($B$3,$R$37,$R$38,$R$40,$R$41,$R$42,$Q261,BA$2,BA$4,BA$3)</f>
        <v>0</v>
      </c>
      <c r="BB261" s="15">
        <f ca="1">_xll.DBRW($B$3,$R$37,$R$38,$R$40,$R$41,$R$42,$Q261,BB$2,BB$4,BB$3)</f>
        <v>0</v>
      </c>
      <c r="BC261" s="18">
        <f ca="1">AS261-AX261</f>
        <v>0</v>
      </c>
      <c r="BD261" s="18">
        <f ca="1">AT261-AY261</f>
        <v>0</v>
      </c>
      <c r="BE261" s="18">
        <f ca="1">AU261-AZ261</f>
        <v>0</v>
      </c>
      <c r="BF261" s="15">
        <f ca="1">IF(AND(AV261&lt;&gt;0,BA261&lt;&gt;0),-1*BC261*AV261,0)</f>
        <v>0</v>
      </c>
      <c r="BG261" s="15">
        <f ca="1">IF(AND(AV261&lt;&gt;0,BA261&lt;&gt;0,AW261&lt;&gt;0,BB261&lt;&gt;0),BD261/AY261*$Y261,)</f>
        <v>0</v>
      </c>
      <c r="BH261" s="15">
        <f ca="1">IF(AND(AW261&lt;&gt;0,BB261&lt;&gt;0),BE261*AO261*AW261,)</f>
        <v>0</v>
      </c>
      <c r="BI261" s="15">
        <f ca="1">IF(AND(AV261&lt;&gt;0,BA261&lt;&gt;0,AW261&lt;&gt;0,BB261&lt;&gt;0),$AI261-BF261-BG261-BH261-BL261,)</f>
        <v>0</v>
      </c>
      <c r="BJ261" s="15">
        <f ca="1">IF(OR(AV261=0,BA261=0,AW261=0,BB261=0),$AI261-BF261-BG261-BH261-BL261,)</f>
        <v>0</v>
      </c>
      <c r="BK261" s="15">
        <f ca="1">SUM(BF261:BJ261)</f>
        <v>0</v>
      </c>
      <c r="BL261" s="15">
        <f ca="1">IF($V261&lt;&gt;0,IF($V261&gt;0,$W261/$V261,-$W261/$V261))*$AD261</f>
        <v>0</v>
      </c>
      <c r="BM261" s="15">
        <f ca="1">SUM(BK261:BL261)</f>
        <v>0</v>
      </c>
      <c r="BN261" s="16">
        <f ca="1">_xll.DBRW($B$3,$R$37,$R$38,$R$40,$R$41,$R$42,$Q261,BN$2,BN$4,BN$3)</f>
        <v>0</v>
      </c>
      <c r="BO261" s="16">
        <f ca="1">_xll.DBRW($B$3,$R$37,$R$38,$R$40,$R$41,$R$42,$Q261,BO$2,BO$4,BO$3)</f>
        <v>0</v>
      </c>
      <c r="BP261" s="17">
        <f ca="1">-(BN261-BO261)*100</f>
        <v>0</v>
      </c>
      <c r="BQ261" s="14">
        <f ca="1">$Z261-$AE261-CK261</f>
        <v>0</v>
      </c>
      <c r="BR261" s="15">
        <f ca="1">_xll.DBRW($B$3,$R$37,$R$38,$R$40,$R$41,$R$42,$Q261,BR$2,BR$4,BR$3)</f>
        <v>0</v>
      </c>
      <c r="BS261" s="15">
        <f ca="1">_xll.DBRW($B$3,$R$37,$R$38,$R$40,$R$41,$R$42,$Q261,BS$2,BS$4,BS$3)</f>
        <v>0</v>
      </c>
      <c r="BT261" s="15">
        <f ca="1">_xll.DBRW($B$3,$R$37,$R$38,$R$40,$R$41,$R$42,$Q261,BT$2,BT$4,BT$3)</f>
        <v>0</v>
      </c>
      <c r="BU261" s="15">
        <f ca="1">_xll.DBRW($B$3,$R$37,$R$38,$R$40,$R$41,$R$42,$Q261,BU$2,BU$4,BU$3)</f>
        <v>0</v>
      </c>
      <c r="BV261" s="15">
        <f ca="1">_xll.DBRW($B$3,$R$37,$R$38,$R$40,$R$41,$R$42,$Q261,BV$2,BV$4,BV$3)</f>
        <v>0</v>
      </c>
      <c r="BW261" s="15">
        <f ca="1">_xll.DBRW($B$3,$R$37,$R$38,$R$40,$R$41,$R$42,$Q261,BW$2,BW$4,BW$3)</f>
        <v>0</v>
      </c>
      <c r="BX261" s="15">
        <f ca="1">_xll.DBRW($B$3,$R$37,$R$38,$R$40,$R$41,$R$42,$Q261,BX$2,BX$4,BX$3)</f>
        <v>0</v>
      </c>
      <c r="BY261" s="15">
        <f ca="1">_xll.DBRW($B$3,$R$37,$R$38,$R$40,$R$41,$R$42,$Q261,BY$2,BY$4,BY$3)</f>
        <v>0</v>
      </c>
      <c r="BZ261" s="15">
        <f ca="1">_xll.DBRW($B$3,$R$37,$R$38,$R$40,$R$41,$R$42,$Q261,BZ$2,BZ$4,BZ$3)</f>
        <v>0</v>
      </c>
      <c r="CA261" s="15">
        <f ca="1">_xll.DBRW($B$3,$R$37,$R$38,$R$40,$R$41,$R$42,$Q261,CA$2,CA$4,CA$3)</f>
        <v>0</v>
      </c>
      <c r="CB261" s="15">
        <f ca="1">BR261-BW261</f>
        <v>0</v>
      </c>
      <c r="CC261" s="15">
        <f ca="1">BS261-BX261</f>
        <v>0</v>
      </c>
      <c r="CD261" s="15">
        <f ca="1">BT261-BY261</f>
        <v>0</v>
      </c>
      <c r="CE261" s="15">
        <f ca="1">IF(AND(BU261&lt;&gt;0,BZ261&lt;&gt;0),-1*CB261*BU261,0)</f>
        <v>0</v>
      </c>
      <c r="CF261" s="15">
        <f ca="1">IF(AND(BU261&lt;&gt;0,BZ261&lt;&gt;0,BV261&lt;&gt;0,CA261&lt;&gt;0),CC261/BX261*$Z261,)</f>
        <v>0</v>
      </c>
      <c r="CG261" s="15">
        <f ca="1">IF(AND(BV261&lt;&gt;0,CA261&lt;&gt;0),CD261*BN261*BV261,)</f>
        <v>0</v>
      </c>
      <c r="CH261" s="15">
        <f ca="1">IF(AND(BU261&lt;&gt;0,BZ261&lt;&gt;0,BV261&lt;&gt;0,CA261&lt;&gt;0),$AJ261-CE261-CF261-CG261-CK261,)</f>
        <v>0</v>
      </c>
      <c r="CI261" s="15">
        <f ca="1">IF(OR(BU261=0,BZ261=0,BV261=0,CA261=0),$AJ261-CE261-CF261-CG261-CK261,)</f>
        <v>0</v>
      </c>
      <c r="CJ261" s="15">
        <f ca="1">SUM(CE261:CI261)</f>
        <v>0</v>
      </c>
      <c r="CK261" s="15">
        <f ca="1">IF($V261&lt;&gt;0,IF($V261&gt;0,$W261/$V261,-$W261/$V261))*$AE261</f>
        <v>0</v>
      </c>
      <c r="CL261" s="15">
        <f ca="1">SUM(CJ261:CK261)</f>
        <v>0</v>
      </c>
      <c r="CM261" s="16">
        <f ca="1">_xll.DBRW($B$3,$R$37,$R$38,$R$40,$R$41,$R$42,$Q261,CM$2,CM$4,CM$3)</f>
        <v>0</v>
      </c>
      <c r="CN261" s="16">
        <f ca="1">_xll.DBRW($B$3,$R$37,$R$38,$R$40,$R$41,$R$42,$Q261,CN$2,CN$4,CN$3)</f>
        <v>0</v>
      </c>
      <c r="CO261" s="17">
        <f ca="1">-(CM261-CN261)*100</f>
        <v>0</v>
      </c>
      <c r="CP261" s="14">
        <f ca="1">$AA261-$AF261-DJ261</f>
        <v>0</v>
      </c>
      <c r="CQ261" s="15">
        <f ca="1">_xll.DBRW($B$3,$R$37,$R$38,$R$40,$R$41,$R$42,$Q261,CQ$2,CQ$4,CQ$3)</f>
        <v>0</v>
      </c>
      <c r="CR261" s="15">
        <f ca="1">_xll.DBRW($B$3,$R$37,$R$38,$R$40,$R$41,$R$42,$Q261,CR$2,CR$4,CR$3)</f>
        <v>0</v>
      </c>
      <c r="CS261" s="15">
        <f ca="1">_xll.DBRW($B$3,$R$37,$R$38,$R$40,$R$41,$R$42,$Q261,CS$2,CS$4,CS$3)</f>
        <v>0</v>
      </c>
      <c r="CT261" s="15">
        <f ca="1">_xll.DBRW($B$3,$R$37,$R$38,$R$40,$R$41,$R$42,$Q261,CT$2,CT$4,CT$3)</f>
        <v>0</v>
      </c>
      <c r="CU261" s="15">
        <f ca="1">_xll.DBRW($B$3,$R$37,$R$38,$R$40,$R$41,$R$42,$Q261,CU$2,CU$4,CU$3)</f>
        <v>0</v>
      </c>
      <c r="CV261" s="15">
        <f ca="1">_xll.DBRW($B$3,$R$37,$R$38,$R$40,$R$41,$R$42,$Q261,CV$2,CV$4,CV$3)</f>
        <v>0</v>
      </c>
      <c r="CW261" s="15">
        <f ca="1">_xll.DBRW($B$3,$R$37,$R$38,$R$40,$R$41,$R$42,$Q261,CW$2,CW$4,CW$3)</f>
        <v>0</v>
      </c>
      <c r="CX261" s="15">
        <f ca="1">_xll.DBRW($B$3,$R$37,$R$38,$R$40,$R$41,$R$42,$Q261,CX$2,CX$4,CX$3)</f>
        <v>0</v>
      </c>
      <c r="CY261" s="15">
        <f ca="1">_xll.DBRW($B$3,$R$37,$R$38,$R$40,$R$41,$R$42,$Q261,CY$2,CY$4,CY$3)</f>
        <v>0</v>
      </c>
      <c r="CZ261" s="15">
        <f ca="1">_xll.DBRW($B$3,$R$37,$R$38,$R$40,$R$41,$R$42,$Q261,CZ$2,CZ$4,CZ$3)</f>
        <v>0</v>
      </c>
      <c r="DA261" s="15">
        <f ca="1">CQ261-CV261</f>
        <v>0</v>
      </c>
      <c r="DB261" s="15">
        <f ca="1">CR261-CW261</f>
        <v>0</v>
      </c>
      <c r="DC261" s="15">
        <f ca="1">CS261-CX261</f>
        <v>0</v>
      </c>
      <c r="DD261" s="15">
        <f ca="1">IF(AND(CT261&lt;&gt;0,CY261&lt;&gt;0),-1*DA261*CT261,0)</f>
        <v>0</v>
      </c>
      <c r="DE261" s="15">
        <f ca="1">IF(AND(CT261&lt;&gt;0,CY261&lt;&gt;0,CU261&lt;&gt;0,CZ261&lt;&gt;0),DB261/CW261*$AA261,)</f>
        <v>0</v>
      </c>
      <c r="DF261" s="15">
        <f ca="1">IF(AND(CU261&lt;&gt;0,CZ261&lt;&gt;0),DC261*CM261*CU261,)</f>
        <v>0</v>
      </c>
      <c r="DG261" s="15">
        <f ca="1">IF(AND(CT261&lt;&gt;0,CY261&lt;&gt;0,CU261&lt;&gt;0,CZ261&lt;&gt;0),$AK261-DD261-DE261-DF261-DJ261,)</f>
        <v>0</v>
      </c>
      <c r="DH261" s="15">
        <f ca="1">IF(OR(CT261=0,CY261=0,CU261=0,CZ261=0),$AK261-DD261-DE261-DF261-DJ261,)</f>
        <v>0</v>
      </c>
      <c r="DI261" s="15">
        <f ca="1">SUM(DD261:DH261)</f>
        <v>0</v>
      </c>
      <c r="DJ261" s="15">
        <f ca="1">IF($V261&lt;&gt;0,IF($V261&gt;0,$W261/$V261,-$W261/$V261))*$AF261</f>
        <v>0</v>
      </c>
      <c r="DK261" s="15">
        <f ca="1">SUM(DI261:DJ261)</f>
        <v>0</v>
      </c>
      <c r="DL261" s="16">
        <f ca="1">_xll.DBRW($B$3,$R$37,$R$38,$R$40,$R$41,$R$42,$Q261,DL$2,DL$4,DL$3)</f>
        <v>0</v>
      </c>
      <c r="DM261" s="16">
        <f ca="1">_xll.DBRW($B$3,$R$37,$R$38,$R$40,$R$41,$R$42,$Q261,DM$2,DM$4,DM$3)</f>
        <v>0</v>
      </c>
      <c r="DN261" s="17">
        <f ca="1">-(DL261-DM261)*100</f>
        <v>0</v>
      </c>
      <c r="DO261" s="14">
        <f ca="1">$AB261-$AG261-EI261</f>
        <v>0</v>
      </c>
      <c r="DP261" s="15">
        <f ca="1">_xll.DBRW($B$3,$R$37,$R$38,$R$40,$R$41,$R$42,$Q261,DP$2,DP$4,DP$3)</f>
        <v>0</v>
      </c>
      <c r="DQ261" s="15">
        <f ca="1">_xll.DBRW($B$3,$R$37,$R$38,$R$40,$R$41,$R$42,$Q261,DQ$2,DQ$4,DQ$3)</f>
        <v>0</v>
      </c>
      <c r="DR261" s="15">
        <f ca="1">_xll.DBRW($B$3,$R$37,$R$38,$R$40,$R$41,$R$42,$Q261,DR$2,DR$4,DR$3)</f>
        <v>0</v>
      </c>
      <c r="DS261" s="15" t="str">
        <f ca="1">_xll.DBRW($B$3,$R$37,$R$38,$R$40,$R$41,$R$42,$Q261,DS$2,DS$4,DS$3)</f>
        <v/>
      </c>
      <c r="DT261" s="15">
        <f ca="1">_xll.DBRW($B$3,$R$37,$R$38,$R$40,$R$41,$R$42,$Q261,DT$2,DT$4,DT$3)</f>
        <v>0</v>
      </c>
      <c r="DU261" s="15">
        <f ca="1">_xll.DBRW($B$3,$R$37,$R$38,$R$40,$R$41,$R$42,$Q261,DU$2,DU$4,DU$3)</f>
        <v>0</v>
      </c>
      <c r="DV261" s="15">
        <f ca="1">_xll.DBRW($B$3,$R$37,$R$38,$R$40,$R$41,$R$42,$Q261,DV$2,DV$4,DV$3)</f>
        <v>0</v>
      </c>
      <c r="DW261" s="15">
        <f ca="1">_xll.DBRW($B$3,$R$37,$R$38,$R$40,$R$41,$R$42,$Q261,DW$2,DW$4,DW$3)</f>
        <v>0</v>
      </c>
      <c r="DX261" s="15" t="str">
        <f ca="1">_xll.DBRW($B$3,$R$37,$R$38,$R$40,$R$41,$R$42,$Q261,DX$2,DX$4,DX$3)</f>
        <v/>
      </c>
      <c r="DY261" s="15">
        <f ca="1">_xll.DBRW($B$3,$R$37,$R$38,$R$40,$R$41,$R$42,$Q261,DY$2,DY$4,DY$3)</f>
        <v>0</v>
      </c>
      <c r="DZ261" s="15">
        <f ca="1">DP261-DU261</f>
        <v>0</v>
      </c>
      <c r="EA261" s="15">
        <f ca="1">DQ261-DV261</f>
        <v>0</v>
      </c>
      <c r="EB261" s="15">
        <f ca="1">DR261-DW261</f>
        <v>0</v>
      </c>
      <c r="EC261" s="15" t="e">
        <f ca="1">IF(AND(DS261&lt;&gt;0,DX261&lt;&gt;0),-1*DZ261*DS261,0)</f>
        <v>#VALUE!</v>
      </c>
      <c r="ED261" s="15">
        <f ca="1">IF(AND(DS261&lt;&gt;0,DX261&lt;&gt;0,DT261&lt;&gt;0,DY261&lt;&gt;0),EA261/DV261*$AB261,)</f>
        <v>0</v>
      </c>
      <c r="EE261" s="15">
        <f ca="1">IF(AND(DT261&lt;&gt;0,DY261&lt;&gt;0),EB261*DL261*DT261,)</f>
        <v>0</v>
      </c>
      <c r="EF261" s="15">
        <f ca="1">IF(AND(DS261&lt;&gt;0,DX261&lt;&gt;0,DT261&lt;&gt;0,DY261&lt;&gt;0),$AL261-EC261-ED261-EE261-EI261,)</f>
        <v>0</v>
      </c>
      <c r="EG261" s="15" t="e">
        <f ca="1">IF(OR(DS261=0,DX261=0,DT261=0,DY261=0),$AL261-EC261-ED261-EE261-EI261,)</f>
        <v>#VALUE!</v>
      </c>
      <c r="EH261" s="15" t="e">
        <f ca="1">SUM(EC261:EG261)</f>
        <v>#VALUE!</v>
      </c>
      <c r="EI261" s="15">
        <f ca="1">IF($V261&lt;&gt;0,IF($V261&gt;0,$W261/$V261,-$W261/$V261))*$AG261</f>
        <v>0</v>
      </c>
      <c r="EJ261" s="15" t="e">
        <f ca="1">SUM(EH261:EI261)</f>
        <v>#VALUE!</v>
      </c>
      <c r="EK261" s="16">
        <f ca="1">_xll.DBRW($B$3,$R$37,$R$38,$R$40,$R$41,$R$42,$Q261,EK$2,EK$4,EK$3)</f>
        <v>0</v>
      </c>
      <c r="EL261" s="16">
        <f ca="1">_xll.DBRW($B$3,$R$37,$R$38,$R$40,$R$41,$R$42,$Q261,EL$2,EL$4,EL$3)</f>
        <v>0</v>
      </c>
      <c r="EM261" s="17">
        <f ca="1">-(EK261-EL261)*100</f>
        <v>0</v>
      </c>
      <c r="EN261" s="14">
        <f ca="1">$AC261-$AH261-FH261</f>
        <v>0</v>
      </c>
      <c r="EO261" s="15">
        <f ca="1">_xll.DBRW($B$3,$R$37,$R$38,$R$40,$R$41,$R$42,$Q261,EO$2,EO$4,EO$3)</f>
        <v>0</v>
      </c>
      <c r="EP261" s="15">
        <f ca="1">_xll.DBRW($B$3,$R$37,$R$38,$R$40,$R$41,$R$42,$Q261,EP$2,EP$4,EP$3)</f>
        <v>0</v>
      </c>
      <c r="EQ261" s="15">
        <f ca="1">_xll.DBRW($B$3,$R$37,$R$38,$R$40,$R$41,$R$42,$Q261,EQ$2,EQ$4,EQ$3)</f>
        <v>0</v>
      </c>
      <c r="ER261" s="15">
        <f ca="1">_xll.DBRW($B$3,$R$37,$R$38,$R$40,$R$41,$R$42,$Q261,ER$2,ER$4,ER$3)</f>
        <v>0</v>
      </c>
      <c r="ES261" s="15">
        <f ca="1">_xll.DBRW($B$3,$R$37,$R$38,$R$40,$R$41,$R$42,$Q261,ES$2,ES$4,ES$3)</f>
        <v>0</v>
      </c>
      <c r="ET261" s="15">
        <f ca="1">_xll.DBRW($B$3,$R$37,$R$38,$R$40,$R$41,$R$42,$Q261,ET$2,ET$4,ET$3)</f>
        <v>0</v>
      </c>
      <c r="EU261" s="15">
        <f ca="1">_xll.DBRW($B$3,$R$37,$R$38,$R$40,$R$41,$R$42,$Q261,EU$2,EU$4,EU$3)</f>
        <v>0</v>
      </c>
      <c r="EV261" s="15">
        <f ca="1">_xll.DBRW($B$3,$R$37,$R$38,$R$40,$R$41,$R$42,$Q261,EV$2,EV$4,EV$3)</f>
        <v>0</v>
      </c>
      <c r="EW261" s="15">
        <f ca="1">_xll.DBRW($B$3,$R$37,$R$38,$R$40,$R$41,$R$42,$Q261,EW$2,EW$4,EW$3)</f>
        <v>0</v>
      </c>
      <c r="EX261" s="15">
        <f ca="1">_xll.DBRW($B$3,$R$37,$R$38,$R$40,$R$41,$R$42,$Q261,EX$2,EX$4,EX$3)</f>
        <v>0</v>
      </c>
      <c r="EY261" s="15">
        <f ca="1">EO261-ET261</f>
        <v>0</v>
      </c>
      <c r="EZ261" s="15">
        <f ca="1">EP261-EU261</f>
        <v>0</v>
      </c>
      <c r="FA261" s="15">
        <f ca="1">EQ261-EV261</f>
        <v>0</v>
      </c>
      <c r="FB261" s="15">
        <f ca="1">IF(AND(ER261&lt;&gt;0,EW261&lt;&gt;0),-1*EY261*ER261,0)</f>
        <v>0</v>
      </c>
      <c r="FC261" s="15">
        <f ca="1">IF(AND(ER261&lt;&gt;0,EW261&lt;&gt;0,ES261&lt;&gt;0,EX261&lt;&gt;0),EZ261/EU261*$AC261,)</f>
        <v>0</v>
      </c>
      <c r="FD261" s="15">
        <f ca="1">IF(AND(ES261&lt;&gt;0,EX261&lt;&gt;0),FA261*EK261*ES261,)</f>
        <v>0</v>
      </c>
      <c r="FE261" s="15">
        <f ca="1">IF(AND(ER261&lt;&gt;0,EW261&lt;&gt;0,ES261&lt;&gt;0,EX261&lt;&gt;0),$AM261-FB261-FC261-FD261-FH261,)</f>
        <v>0</v>
      </c>
      <c r="FF261" s="15">
        <f ca="1">IF(OR(ER261=0,EW261=0,ES261=0,EX261=0),$AM261-FB261-FC261-FD261-FH261,)</f>
        <v>0</v>
      </c>
      <c r="FG261" s="15">
        <f ca="1">SUM(FB261:FF261)</f>
        <v>0</v>
      </c>
      <c r="FH261" s="15">
        <f ca="1">IF($V261&lt;&gt;0,IF($V261&gt;0,$W261/$V261,-$W261/$V261))*$AH261</f>
        <v>0</v>
      </c>
      <c r="FI261" s="15">
        <f ca="1">SUM(FG261:FH261)</f>
        <v>0</v>
      </c>
      <c r="FJ261" s="20"/>
      <c r="FK261" s="85">
        <f ca="1">BL261+CK261+DJ261+EI261+FH261</f>
        <v>0</v>
      </c>
      <c r="FL261" s="21"/>
      <c r="FM261" s="22"/>
      <c r="FN261" s="104">
        <f ca="1">_xll.DBRW($B$3,$R$37,$R$38,$R$40,$R$41,$R$42,$Q261,FN$2,FN$4,FN$3)</f>
        <v>0</v>
      </c>
      <c r="FO261" s="105">
        <f ca="1">IF(U261&lt;&gt;0,FN261/U261,0)</f>
        <v>0</v>
      </c>
      <c r="FP261" s="104">
        <f ca="1">_xll.DBRW($B$3,$R$37,$R$38,$R$40,$R$41,$R$42,$Q261,FP$2,FP$4,FP$3)</f>
        <v>0</v>
      </c>
      <c r="FQ261" s="105">
        <f ca="1">IF(V261&lt;&gt;0,FP261/V261,0)</f>
        <v>0</v>
      </c>
      <c r="FR261" s="86">
        <f ca="1">FN261-FP261</f>
        <v>0</v>
      </c>
      <c r="FS261" s="103">
        <f ca="1">(FO261-FQ261)*100</f>
        <v>0</v>
      </c>
      <c r="FT261" s="23"/>
      <c r="FV261" s="37"/>
      <c r="FW261" s="37"/>
      <c r="FX261" s="37"/>
      <c r="FY261" s="37"/>
      <c r="FZ261" s="37"/>
      <c r="GA261" s="37"/>
      <c r="GB261" s="37"/>
      <c r="GC261" s="37"/>
      <c r="GD261" s="37"/>
      <c r="GE261" s="37"/>
      <c r="GF261" s="37"/>
      <c r="GG261" s="37"/>
      <c r="GH261" s="37"/>
    </row>
    <row r="262" spans="1:190" ht="15" hidden="1" customHeight="1" x14ac:dyDescent="0.25">
      <c r="A262">
        <f ca="1">IF(ROW()=ROW($A$60),0,1)</f>
        <v>1</v>
      </c>
      <c r="D262" s="30"/>
      <c r="E262" s="30"/>
      <c r="F262" s="30" t="str">
        <f ca="1">IF(A262&lt;&gt;0,IF((AO262+BN262+CM262+DL262+EK262)&lt;&gt;0,ROUND((1-(AO262+BN262+CM262+DL262+EK262))-FO262,5),"VERIF. ELIGIBILITE PMM"),"CHECK "&amp;D247)</f>
        <v>VERIF. ELIGIBILITE PMM</v>
      </c>
      <c r="G262" s="30"/>
      <c r="H262" s="30"/>
      <c r="I262" s="30"/>
      <c r="J262" s="30" t="str">
        <f ca="1">IF(A262&lt;&gt;0,IF((AP262+BO262+CN262+DM262+EL262)&lt;&gt;0,ROUND((1-(AP262+BO262+CN262+DM262+EL262))-FQ262,5),"VERIF. ELIGIBILITE PMM"),"CHECK "&amp;D248)</f>
        <v>VERIF. ELIGIBILITE PMM</v>
      </c>
      <c r="K262" s="30">
        <f ca="1">IF(A262&lt;&gt;0,ROUND(W262+AR262+BQ262+CP262+DO262+EN262+FK262-FR262,5),"CHECK ")</f>
        <v>0</v>
      </c>
      <c r="L262" s="4"/>
      <c r="M262" s="9"/>
      <c r="N262" s="10"/>
      <c r="O262" s="9"/>
      <c r="P262" s="11"/>
      <c r="Q262" s="130" t="s">
        <v>426</v>
      </c>
      <c r="R262" s="130"/>
      <c r="S262" s="12"/>
      <c r="T262" s="13"/>
      <c r="U262" s="84">
        <f ca="1">_xll.DBRW($B$3,$R$37,$R$38,$R$40,$R$41,$R$42,$Q262,U$2,U$4,U$3)</f>
        <v>0</v>
      </c>
      <c r="V262" s="84">
        <f ca="1">_xll.DBRW($B$3,$R$37,$R$38,$R$40,$R$41,$R$42,$Q262,V$2,V$4,V$3)</f>
        <v>0</v>
      </c>
      <c r="W262" s="85">
        <f ca="1">U262-V262</f>
        <v>0</v>
      </c>
      <c r="X262" s="106">
        <f ca="1">IF(V262&lt;&gt;0,W262/V262,0)</f>
        <v>0</v>
      </c>
      <c r="Y262" s="15">
        <f ca="1">_xll.DBRW($B$3,$R$37,$R$38,$R$40,$R$41,$R$42,$Q262,Y$2,Y$4,Y$3)</f>
        <v>0</v>
      </c>
      <c r="Z262" s="15">
        <f ca="1">_xll.DBRW($B$3,$R$37,$R$38,$R$40,$R$41,$R$42,$Q262,Z$2,Z$4,Z$3)</f>
        <v>0</v>
      </c>
      <c r="AA262" s="15">
        <f ca="1">_xll.DBRW($B$3,$R$37,$R$38,$R$40,$R$41,$R$42,$Q262,AA$2,AA$4,AA$3)</f>
        <v>0</v>
      </c>
      <c r="AB262" s="15">
        <f ca="1">_xll.DBRW($B$3,$R$37,$R$38,$R$40,$R$41,$R$42,$Q262,AB$2,AB$4,AB$3)</f>
        <v>0</v>
      </c>
      <c r="AC262" s="15">
        <f ca="1">_xll.DBRW($B$3,$R$37,$R$38,$R$40,$R$41,$R$42,$Q262,AC$2,AC$4,AC$3)</f>
        <v>0</v>
      </c>
      <c r="AD262" s="15">
        <f ca="1">_xll.DBRW($B$3,$R$37,$R$38,$R$40,$R$41,$R$42,$Q262,AD$2,AD$4,AD$3)</f>
        <v>0</v>
      </c>
      <c r="AE262" s="15">
        <f ca="1">_xll.DBRW($B$3,$R$37,$R$38,$R$40,$R$41,$R$42,$Q262,AE$2,AE$4,AE$3)</f>
        <v>0</v>
      </c>
      <c r="AF262" s="15">
        <f ca="1">_xll.DBRW($B$3,$R$37,$R$38,$R$40,$R$41,$R$42,$Q262,AF$2,AF$4,AF$3)</f>
        <v>0</v>
      </c>
      <c r="AG262" s="15">
        <f ca="1">_xll.DBRW($B$3,$R$37,$R$38,$R$40,$R$41,$R$42,$Q262,AG$2,AG$4,AG$3)</f>
        <v>0</v>
      </c>
      <c r="AH262" s="15">
        <f ca="1">_xll.DBRW($B$3,$R$37,$R$38,$R$40,$R$41,$R$42,$Q262,AH$2,AH$4,AH$3)</f>
        <v>0</v>
      </c>
      <c r="AI262" s="15">
        <f ca="1">Y262-AD262</f>
        <v>0</v>
      </c>
      <c r="AJ262" s="15">
        <f ca="1">Z262-AE262</f>
        <v>0</v>
      </c>
      <c r="AK262" s="15">
        <f ca="1">AA262-AF262</f>
        <v>0</v>
      </c>
      <c r="AL262" s="15">
        <f ca="1">AB262-AG262</f>
        <v>0</v>
      </c>
      <c r="AM262" s="15">
        <f ca="1">AC262-AH262</f>
        <v>0</v>
      </c>
      <c r="AN262" s="20"/>
      <c r="AO262" s="16">
        <f ca="1">_xll.DBRW($B$3,$R$37,$R$38,$R$40,$R$41,$R$42,$Q262,AO$2,AO$4,AO$3)</f>
        <v>0</v>
      </c>
      <c r="AP262" s="16">
        <f ca="1">_xll.DBRW($B$3,$R$37,$R$38,$R$40,$R$41,$R$42,$Q262,AP$2,AP$4,AP$3)</f>
        <v>0</v>
      </c>
      <c r="AQ262" s="17">
        <f ca="1">-(AO262-AP262)*100</f>
        <v>0</v>
      </c>
      <c r="AR262" s="14">
        <f ca="1">$Y262-$AD262-BL262</f>
        <v>0</v>
      </c>
      <c r="AS262" s="18">
        <f ca="1">_xll.DBRW($B$3,$R$37,$R$38,$R$40,$R$41,$R$42,$Q262,AS$2,AS$4,AS$3)</f>
        <v>0</v>
      </c>
      <c r="AT262" s="19">
        <f ca="1">_xll.DBRW($B$3,$R$37,$R$38,$R$40,$R$41,$R$42,$Q262,AT$2,AT$4,AT$3)</f>
        <v>0</v>
      </c>
      <c r="AU262" s="18">
        <f ca="1">_xll.DBRW($B$3,$R$37,$R$38,$R$40,$R$41,$R$42,$Q262,AU$2,AU$4,AU$3)</f>
        <v>0</v>
      </c>
      <c r="AV262" s="15">
        <f ca="1">_xll.DBRW($B$3,$R$37,$R$38,$R$40,$R$41,$R$42,$Q262,AV$2,AV$4,AV$3)</f>
        <v>0</v>
      </c>
      <c r="AW262" s="15">
        <f ca="1">_xll.DBRW($B$3,$R$37,$R$38,$R$40,$R$41,$R$42,$Q262,AW$2,AW$4,AW$3)</f>
        <v>0</v>
      </c>
      <c r="AX262" s="18">
        <f ca="1">_xll.DBRW($B$3,$R$37,$R$38,$R$40,$R$41,$R$42,$Q262,AX$2,AX$4,AX$3)</f>
        <v>0</v>
      </c>
      <c r="AY262" s="19">
        <f ca="1">_xll.DBRW($B$3,$R$37,$R$38,$R$40,$R$41,$R$42,$Q262,AY$2,AY$4,AY$3)</f>
        <v>0</v>
      </c>
      <c r="AZ262" s="18">
        <f ca="1">_xll.DBRW($B$3,$R$37,$R$38,$R$40,$R$41,$R$42,$Q262,AZ$2,AZ$4,AZ$3)</f>
        <v>0</v>
      </c>
      <c r="BA262" s="15">
        <f ca="1">_xll.DBRW($B$3,$R$37,$R$38,$R$40,$R$41,$R$42,$Q262,BA$2,BA$4,BA$3)</f>
        <v>0</v>
      </c>
      <c r="BB262" s="15">
        <f ca="1">_xll.DBRW($B$3,$R$37,$R$38,$R$40,$R$41,$R$42,$Q262,BB$2,BB$4,BB$3)</f>
        <v>0</v>
      </c>
      <c r="BC262" s="18">
        <f ca="1">AS262-AX262</f>
        <v>0</v>
      </c>
      <c r="BD262" s="18">
        <f ca="1">AT262-AY262</f>
        <v>0</v>
      </c>
      <c r="BE262" s="18">
        <f ca="1">AU262-AZ262</f>
        <v>0</v>
      </c>
      <c r="BF262" s="15">
        <f ca="1">IF(AND(AV262&lt;&gt;0,BA262&lt;&gt;0),-1*BC262*AV262,0)</f>
        <v>0</v>
      </c>
      <c r="BG262" s="15">
        <f ca="1">IF(AND(AV262&lt;&gt;0,BA262&lt;&gt;0,AW262&lt;&gt;0,BB262&lt;&gt;0),BD262/AY262*$Y262,)</f>
        <v>0</v>
      </c>
      <c r="BH262" s="15">
        <f ca="1">IF(AND(AW262&lt;&gt;0,BB262&lt;&gt;0),BE262*AO262*AW262,)</f>
        <v>0</v>
      </c>
      <c r="BI262" s="15">
        <f ca="1">IF(AND(AV262&lt;&gt;0,BA262&lt;&gt;0,AW262&lt;&gt;0,BB262&lt;&gt;0),$AI262-BF262-BG262-BH262-BL262,)</f>
        <v>0</v>
      </c>
      <c r="BJ262" s="15">
        <f ca="1">IF(OR(AV262=0,BA262=0,AW262=0,BB262=0),$AI262-BF262-BG262-BH262-BL262,)</f>
        <v>0</v>
      </c>
      <c r="BK262" s="15">
        <f ca="1">SUM(BF262:BJ262)</f>
        <v>0</v>
      </c>
      <c r="BL262" s="15">
        <f ca="1">IF($V262&lt;&gt;0,IF($V262&gt;0,$W262/$V262,-$W262/$V262))*$AD262</f>
        <v>0</v>
      </c>
      <c r="BM262" s="15">
        <f ca="1">SUM(BK262:BL262)</f>
        <v>0</v>
      </c>
      <c r="BN262" s="16">
        <f ca="1">_xll.DBRW($B$3,$R$37,$R$38,$R$40,$R$41,$R$42,$Q262,BN$2,BN$4,BN$3)</f>
        <v>0</v>
      </c>
      <c r="BO262" s="16">
        <f ca="1">_xll.DBRW($B$3,$R$37,$R$38,$R$40,$R$41,$R$42,$Q262,BO$2,BO$4,BO$3)</f>
        <v>0</v>
      </c>
      <c r="BP262" s="17">
        <f ca="1">-(BN262-BO262)*100</f>
        <v>0</v>
      </c>
      <c r="BQ262" s="14">
        <f ca="1">$Z262-$AE262-CK262</f>
        <v>0</v>
      </c>
      <c r="BR262" s="15">
        <f ca="1">_xll.DBRW($B$3,$R$37,$R$38,$R$40,$R$41,$R$42,$Q262,BR$2,BR$4,BR$3)</f>
        <v>0</v>
      </c>
      <c r="BS262" s="15">
        <f ca="1">_xll.DBRW($B$3,$R$37,$R$38,$R$40,$R$41,$R$42,$Q262,BS$2,BS$4,BS$3)</f>
        <v>0</v>
      </c>
      <c r="BT262" s="15">
        <f ca="1">_xll.DBRW($B$3,$R$37,$R$38,$R$40,$R$41,$R$42,$Q262,BT$2,BT$4,BT$3)</f>
        <v>0</v>
      </c>
      <c r="BU262" s="15">
        <f ca="1">_xll.DBRW($B$3,$R$37,$R$38,$R$40,$R$41,$R$42,$Q262,BU$2,BU$4,BU$3)</f>
        <v>0</v>
      </c>
      <c r="BV262" s="15">
        <f ca="1">_xll.DBRW($B$3,$R$37,$R$38,$R$40,$R$41,$R$42,$Q262,BV$2,BV$4,BV$3)</f>
        <v>0</v>
      </c>
      <c r="BW262" s="15">
        <f ca="1">_xll.DBRW($B$3,$R$37,$R$38,$R$40,$R$41,$R$42,$Q262,BW$2,BW$4,BW$3)</f>
        <v>0</v>
      </c>
      <c r="BX262" s="15">
        <f ca="1">_xll.DBRW($B$3,$R$37,$R$38,$R$40,$R$41,$R$42,$Q262,BX$2,BX$4,BX$3)</f>
        <v>0</v>
      </c>
      <c r="BY262" s="15">
        <f ca="1">_xll.DBRW($B$3,$R$37,$R$38,$R$40,$R$41,$R$42,$Q262,BY$2,BY$4,BY$3)</f>
        <v>0</v>
      </c>
      <c r="BZ262" s="15">
        <f ca="1">_xll.DBRW($B$3,$R$37,$R$38,$R$40,$R$41,$R$42,$Q262,BZ$2,BZ$4,BZ$3)</f>
        <v>0</v>
      </c>
      <c r="CA262" s="15">
        <f ca="1">_xll.DBRW($B$3,$R$37,$R$38,$R$40,$R$41,$R$42,$Q262,CA$2,CA$4,CA$3)</f>
        <v>0</v>
      </c>
      <c r="CB262" s="15">
        <f ca="1">BR262-BW262</f>
        <v>0</v>
      </c>
      <c r="CC262" s="15">
        <f ca="1">BS262-BX262</f>
        <v>0</v>
      </c>
      <c r="CD262" s="15">
        <f ca="1">BT262-BY262</f>
        <v>0</v>
      </c>
      <c r="CE262" s="15">
        <f ca="1">IF(AND(BU262&lt;&gt;0,BZ262&lt;&gt;0),-1*CB262*BU262,0)</f>
        <v>0</v>
      </c>
      <c r="CF262" s="15">
        <f ca="1">IF(AND(BU262&lt;&gt;0,BZ262&lt;&gt;0,BV262&lt;&gt;0,CA262&lt;&gt;0),CC262/BX262*$Z262,)</f>
        <v>0</v>
      </c>
      <c r="CG262" s="15">
        <f ca="1">IF(AND(BV262&lt;&gt;0,CA262&lt;&gt;0),CD262*BN262*BV262,)</f>
        <v>0</v>
      </c>
      <c r="CH262" s="15">
        <f ca="1">IF(AND(BU262&lt;&gt;0,BZ262&lt;&gt;0,BV262&lt;&gt;0,CA262&lt;&gt;0),$AJ262-CE262-CF262-CG262-CK262,)</f>
        <v>0</v>
      </c>
      <c r="CI262" s="15">
        <f ca="1">IF(OR(BU262=0,BZ262=0,BV262=0,CA262=0),$AJ262-CE262-CF262-CG262-CK262,)</f>
        <v>0</v>
      </c>
      <c r="CJ262" s="15">
        <f ca="1">SUM(CE262:CI262)</f>
        <v>0</v>
      </c>
      <c r="CK262" s="15">
        <f ca="1">IF($V262&lt;&gt;0,IF($V262&gt;0,$W262/$V262,-$W262/$V262))*$AE262</f>
        <v>0</v>
      </c>
      <c r="CL262" s="15">
        <f ca="1">SUM(CJ262:CK262)</f>
        <v>0</v>
      </c>
      <c r="CM262" s="16">
        <f ca="1">_xll.DBRW($B$3,$R$37,$R$38,$R$40,$R$41,$R$42,$Q262,CM$2,CM$4,CM$3)</f>
        <v>0</v>
      </c>
      <c r="CN262" s="16">
        <f ca="1">_xll.DBRW($B$3,$R$37,$R$38,$R$40,$R$41,$R$42,$Q262,CN$2,CN$4,CN$3)</f>
        <v>0</v>
      </c>
      <c r="CO262" s="17">
        <f ca="1">-(CM262-CN262)*100</f>
        <v>0</v>
      </c>
      <c r="CP262" s="14">
        <f ca="1">$AA262-$AF262-DJ262</f>
        <v>0</v>
      </c>
      <c r="CQ262" s="15">
        <f ca="1">_xll.DBRW($B$3,$R$37,$R$38,$R$40,$R$41,$R$42,$Q262,CQ$2,CQ$4,CQ$3)</f>
        <v>0</v>
      </c>
      <c r="CR262" s="15">
        <f ca="1">_xll.DBRW($B$3,$R$37,$R$38,$R$40,$R$41,$R$42,$Q262,CR$2,CR$4,CR$3)</f>
        <v>0</v>
      </c>
      <c r="CS262" s="15">
        <f ca="1">_xll.DBRW($B$3,$R$37,$R$38,$R$40,$R$41,$R$42,$Q262,CS$2,CS$4,CS$3)</f>
        <v>0</v>
      </c>
      <c r="CT262" s="15">
        <f ca="1">_xll.DBRW($B$3,$R$37,$R$38,$R$40,$R$41,$R$42,$Q262,CT$2,CT$4,CT$3)</f>
        <v>0</v>
      </c>
      <c r="CU262" s="15">
        <f ca="1">_xll.DBRW($B$3,$R$37,$R$38,$R$40,$R$41,$R$42,$Q262,CU$2,CU$4,CU$3)</f>
        <v>0</v>
      </c>
      <c r="CV262" s="15">
        <f ca="1">_xll.DBRW($B$3,$R$37,$R$38,$R$40,$R$41,$R$42,$Q262,CV$2,CV$4,CV$3)</f>
        <v>0</v>
      </c>
      <c r="CW262" s="15">
        <f ca="1">_xll.DBRW($B$3,$R$37,$R$38,$R$40,$R$41,$R$42,$Q262,CW$2,CW$4,CW$3)</f>
        <v>0</v>
      </c>
      <c r="CX262" s="15">
        <f ca="1">_xll.DBRW($B$3,$R$37,$R$38,$R$40,$R$41,$R$42,$Q262,CX$2,CX$4,CX$3)</f>
        <v>0</v>
      </c>
      <c r="CY262" s="15">
        <f ca="1">_xll.DBRW($B$3,$R$37,$R$38,$R$40,$R$41,$R$42,$Q262,CY$2,CY$4,CY$3)</f>
        <v>0</v>
      </c>
      <c r="CZ262" s="15">
        <f ca="1">_xll.DBRW($B$3,$R$37,$R$38,$R$40,$R$41,$R$42,$Q262,CZ$2,CZ$4,CZ$3)</f>
        <v>0</v>
      </c>
      <c r="DA262" s="15">
        <f ca="1">CQ262-CV262</f>
        <v>0</v>
      </c>
      <c r="DB262" s="15">
        <f ca="1">CR262-CW262</f>
        <v>0</v>
      </c>
      <c r="DC262" s="15">
        <f ca="1">CS262-CX262</f>
        <v>0</v>
      </c>
      <c r="DD262" s="15">
        <f ca="1">IF(AND(CT262&lt;&gt;0,CY262&lt;&gt;0),-1*DA262*CT262,0)</f>
        <v>0</v>
      </c>
      <c r="DE262" s="15">
        <f ca="1">IF(AND(CT262&lt;&gt;0,CY262&lt;&gt;0,CU262&lt;&gt;0,CZ262&lt;&gt;0),DB262/CW262*$AA262,)</f>
        <v>0</v>
      </c>
      <c r="DF262" s="15">
        <f ca="1">IF(AND(CU262&lt;&gt;0,CZ262&lt;&gt;0),DC262*CM262*CU262,)</f>
        <v>0</v>
      </c>
      <c r="DG262" s="15">
        <f ca="1">IF(AND(CT262&lt;&gt;0,CY262&lt;&gt;0,CU262&lt;&gt;0,CZ262&lt;&gt;0),$AK262-DD262-DE262-DF262-DJ262,)</f>
        <v>0</v>
      </c>
      <c r="DH262" s="15">
        <f ca="1">IF(OR(CT262=0,CY262=0,CU262=0,CZ262=0),$AK262-DD262-DE262-DF262-DJ262,)</f>
        <v>0</v>
      </c>
      <c r="DI262" s="15">
        <f ca="1">SUM(DD262:DH262)</f>
        <v>0</v>
      </c>
      <c r="DJ262" s="15">
        <f ca="1">IF($V262&lt;&gt;0,IF($V262&gt;0,$W262/$V262,-$W262/$V262))*$AF262</f>
        <v>0</v>
      </c>
      <c r="DK262" s="15">
        <f ca="1">SUM(DI262:DJ262)</f>
        <v>0</v>
      </c>
      <c r="DL262" s="16">
        <f ca="1">_xll.DBRW($B$3,$R$37,$R$38,$R$40,$R$41,$R$42,$Q262,DL$2,DL$4,DL$3)</f>
        <v>0</v>
      </c>
      <c r="DM262" s="16">
        <f ca="1">_xll.DBRW($B$3,$R$37,$R$38,$R$40,$R$41,$R$42,$Q262,DM$2,DM$4,DM$3)</f>
        <v>0</v>
      </c>
      <c r="DN262" s="17">
        <f ca="1">-(DL262-DM262)*100</f>
        <v>0</v>
      </c>
      <c r="DO262" s="14">
        <f ca="1">$AB262-$AG262-EI262</f>
        <v>0</v>
      </c>
      <c r="DP262" s="15">
        <f ca="1">_xll.DBRW($B$3,$R$37,$R$38,$R$40,$R$41,$R$42,$Q262,DP$2,DP$4,DP$3)</f>
        <v>0</v>
      </c>
      <c r="DQ262" s="15">
        <f ca="1">_xll.DBRW($B$3,$R$37,$R$38,$R$40,$R$41,$R$42,$Q262,DQ$2,DQ$4,DQ$3)</f>
        <v>0</v>
      </c>
      <c r="DR262" s="15">
        <f ca="1">_xll.DBRW($B$3,$R$37,$R$38,$R$40,$R$41,$R$42,$Q262,DR$2,DR$4,DR$3)</f>
        <v>0</v>
      </c>
      <c r="DS262" s="15" t="str">
        <f ca="1">_xll.DBRW($B$3,$R$37,$R$38,$R$40,$R$41,$R$42,$Q262,DS$2,DS$4,DS$3)</f>
        <v/>
      </c>
      <c r="DT262" s="15">
        <f ca="1">_xll.DBRW($B$3,$R$37,$R$38,$R$40,$R$41,$R$42,$Q262,DT$2,DT$4,DT$3)</f>
        <v>0</v>
      </c>
      <c r="DU262" s="15">
        <f ca="1">_xll.DBRW($B$3,$R$37,$R$38,$R$40,$R$41,$R$42,$Q262,DU$2,DU$4,DU$3)</f>
        <v>0</v>
      </c>
      <c r="DV262" s="15">
        <f ca="1">_xll.DBRW($B$3,$R$37,$R$38,$R$40,$R$41,$R$42,$Q262,DV$2,DV$4,DV$3)</f>
        <v>0</v>
      </c>
      <c r="DW262" s="15">
        <f ca="1">_xll.DBRW($B$3,$R$37,$R$38,$R$40,$R$41,$R$42,$Q262,DW$2,DW$4,DW$3)</f>
        <v>0</v>
      </c>
      <c r="DX262" s="15" t="str">
        <f ca="1">_xll.DBRW($B$3,$R$37,$R$38,$R$40,$R$41,$R$42,$Q262,DX$2,DX$4,DX$3)</f>
        <v/>
      </c>
      <c r="DY262" s="15">
        <f ca="1">_xll.DBRW($B$3,$R$37,$R$38,$R$40,$R$41,$R$42,$Q262,DY$2,DY$4,DY$3)</f>
        <v>0</v>
      </c>
      <c r="DZ262" s="15">
        <f ca="1">DP262-DU262</f>
        <v>0</v>
      </c>
      <c r="EA262" s="15">
        <f ca="1">DQ262-DV262</f>
        <v>0</v>
      </c>
      <c r="EB262" s="15">
        <f ca="1">DR262-DW262</f>
        <v>0</v>
      </c>
      <c r="EC262" s="15" t="e">
        <f ca="1">IF(AND(DS262&lt;&gt;0,DX262&lt;&gt;0),-1*DZ262*DS262,0)</f>
        <v>#VALUE!</v>
      </c>
      <c r="ED262" s="15">
        <f ca="1">IF(AND(DS262&lt;&gt;0,DX262&lt;&gt;0,DT262&lt;&gt;0,DY262&lt;&gt;0),EA262/DV262*$AB262,)</f>
        <v>0</v>
      </c>
      <c r="EE262" s="15">
        <f ca="1">IF(AND(DT262&lt;&gt;0,DY262&lt;&gt;0),EB262*DL262*DT262,)</f>
        <v>0</v>
      </c>
      <c r="EF262" s="15">
        <f ca="1">IF(AND(DS262&lt;&gt;0,DX262&lt;&gt;0,DT262&lt;&gt;0,DY262&lt;&gt;0),$AL262-EC262-ED262-EE262-EI262,)</f>
        <v>0</v>
      </c>
      <c r="EG262" s="15" t="e">
        <f ca="1">IF(OR(DS262=0,DX262=0,DT262=0,DY262=0),$AL262-EC262-ED262-EE262-EI262,)</f>
        <v>#VALUE!</v>
      </c>
      <c r="EH262" s="15" t="e">
        <f ca="1">SUM(EC262:EG262)</f>
        <v>#VALUE!</v>
      </c>
      <c r="EI262" s="15">
        <f ca="1">IF($V262&lt;&gt;0,IF($V262&gt;0,$W262/$V262,-$W262/$V262))*$AG262</f>
        <v>0</v>
      </c>
      <c r="EJ262" s="15" t="e">
        <f ca="1">SUM(EH262:EI262)</f>
        <v>#VALUE!</v>
      </c>
      <c r="EK262" s="16">
        <f ca="1">_xll.DBRW($B$3,$R$37,$R$38,$R$40,$R$41,$R$42,$Q262,EK$2,EK$4,EK$3)</f>
        <v>0</v>
      </c>
      <c r="EL262" s="16">
        <f ca="1">_xll.DBRW($B$3,$R$37,$R$38,$R$40,$R$41,$R$42,$Q262,EL$2,EL$4,EL$3)</f>
        <v>0</v>
      </c>
      <c r="EM262" s="17">
        <f ca="1">-(EK262-EL262)*100</f>
        <v>0</v>
      </c>
      <c r="EN262" s="14">
        <f ca="1">$AC262-$AH262-FH262</f>
        <v>0</v>
      </c>
      <c r="EO262" s="15">
        <f ca="1">_xll.DBRW($B$3,$R$37,$R$38,$R$40,$R$41,$R$42,$Q262,EO$2,EO$4,EO$3)</f>
        <v>0</v>
      </c>
      <c r="EP262" s="15">
        <f ca="1">_xll.DBRW($B$3,$R$37,$R$38,$R$40,$R$41,$R$42,$Q262,EP$2,EP$4,EP$3)</f>
        <v>0</v>
      </c>
      <c r="EQ262" s="15">
        <f ca="1">_xll.DBRW($B$3,$R$37,$R$38,$R$40,$R$41,$R$42,$Q262,EQ$2,EQ$4,EQ$3)</f>
        <v>0</v>
      </c>
      <c r="ER262" s="15">
        <f ca="1">_xll.DBRW($B$3,$R$37,$R$38,$R$40,$R$41,$R$42,$Q262,ER$2,ER$4,ER$3)</f>
        <v>0</v>
      </c>
      <c r="ES262" s="15">
        <f ca="1">_xll.DBRW($B$3,$R$37,$R$38,$R$40,$R$41,$R$42,$Q262,ES$2,ES$4,ES$3)</f>
        <v>0</v>
      </c>
      <c r="ET262" s="15">
        <f ca="1">_xll.DBRW($B$3,$R$37,$R$38,$R$40,$R$41,$R$42,$Q262,ET$2,ET$4,ET$3)</f>
        <v>0</v>
      </c>
      <c r="EU262" s="15">
        <f ca="1">_xll.DBRW($B$3,$R$37,$R$38,$R$40,$R$41,$R$42,$Q262,EU$2,EU$4,EU$3)</f>
        <v>0</v>
      </c>
      <c r="EV262" s="15">
        <f ca="1">_xll.DBRW($B$3,$R$37,$R$38,$R$40,$R$41,$R$42,$Q262,EV$2,EV$4,EV$3)</f>
        <v>0</v>
      </c>
      <c r="EW262" s="15">
        <f ca="1">_xll.DBRW($B$3,$R$37,$R$38,$R$40,$R$41,$R$42,$Q262,EW$2,EW$4,EW$3)</f>
        <v>0</v>
      </c>
      <c r="EX262" s="15">
        <f ca="1">_xll.DBRW($B$3,$R$37,$R$38,$R$40,$R$41,$R$42,$Q262,EX$2,EX$4,EX$3)</f>
        <v>0</v>
      </c>
      <c r="EY262" s="15">
        <f ca="1">EO262-ET262</f>
        <v>0</v>
      </c>
      <c r="EZ262" s="15">
        <f ca="1">EP262-EU262</f>
        <v>0</v>
      </c>
      <c r="FA262" s="15">
        <f ca="1">EQ262-EV262</f>
        <v>0</v>
      </c>
      <c r="FB262" s="15">
        <f ca="1">IF(AND(ER262&lt;&gt;0,EW262&lt;&gt;0),-1*EY262*ER262,0)</f>
        <v>0</v>
      </c>
      <c r="FC262" s="15">
        <f ca="1">IF(AND(ER262&lt;&gt;0,EW262&lt;&gt;0,ES262&lt;&gt;0,EX262&lt;&gt;0),EZ262/EU262*$AC262,)</f>
        <v>0</v>
      </c>
      <c r="FD262" s="15">
        <f ca="1">IF(AND(ES262&lt;&gt;0,EX262&lt;&gt;0),FA262*EK262*ES262,)</f>
        <v>0</v>
      </c>
      <c r="FE262" s="15">
        <f ca="1">IF(AND(ER262&lt;&gt;0,EW262&lt;&gt;0,ES262&lt;&gt;0,EX262&lt;&gt;0),$AM262-FB262-FC262-FD262-FH262,)</f>
        <v>0</v>
      </c>
      <c r="FF262" s="15">
        <f ca="1">IF(OR(ER262=0,EW262=0,ES262=0,EX262=0),$AM262-FB262-FC262-FD262-FH262,)</f>
        <v>0</v>
      </c>
      <c r="FG262" s="15">
        <f ca="1">SUM(FB262:FF262)</f>
        <v>0</v>
      </c>
      <c r="FH262" s="15">
        <f ca="1">IF($V262&lt;&gt;0,IF($V262&gt;0,$W262/$V262,-$W262/$V262))*$AH262</f>
        <v>0</v>
      </c>
      <c r="FI262" s="15">
        <f ca="1">SUM(FG262:FH262)</f>
        <v>0</v>
      </c>
      <c r="FJ262" s="20"/>
      <c r="FK262" s="85">
        <f ca="1">BL262+CK262+DJ262+EI262+FH262</f>
        <v>0</v>
      </c>
      <c r="FL262" s="21"/>
      <c r="FM262" s="22"/>
      <c r="FN262" s="104">
        <f ca="1">_xll.DBRW($B$3,$R$37,$R$38,$R$40,$R$41,$R$42,$Q262,FN$2,FN$4,FN$3)</f>
        <v>0</v>
      </c>
      <c r="FO262" s="105">
        <f ca="1">IF(U262&lt;&gt;0,FN262/U262,0)</f>
        <v>0</v>
      </c>
      <c r="FP262" s="104">
        <f ca="1">_xll.DBRW($B$3,$R$37,$R$38,$R$40,$R$41,$R$42,$Q262,FP$2,FP$4,FP$3)</f>
        <v>0</v>
      </c>
      <c r="FQ262" s="105">
        <f ca="1">IF(V262&lt;&gt;0,FP262/V262,0)</f>
        <v>0</v>
      </c>
      <c r="FR262" s="86">
        <f ca="1">FN262-FP262</f>
        <v>0</v>
      </c>
      <c r="FS262" s="103">
        <f ca="1">(FO262-FQ262)*100</f>
        <v>0</v>
      </c>
      <c r="FT262" s="23"/>
      <c r="FV262" s="37"/>
      <c r="FW262" s="37"/>
      <c r="FX262" s="37"/>
      <c r="FY262" s="37"/>
      <c r="FZ262" s="37"/>
      <c r="GA262" s="37"/>
      <c r="GB262" s="37"/>
      <c r="GC262" s="37"/>
      <c r="GD262" s="37"/>
      <c r="GE262" s="37"/>
      <c r="GF262" s="37"/>
      <c r="GG262" s="37"/>
      <c r="GH262" s="37"/>
    </row>
    <row r="263" spans="1:190" ht="15" hidden="1" customHeight="1" x14ac:dyDescent="0.25">
      <c r="A263">
        <f ca="1">IF(ROW()=ROW($A$60),0,1)</f>
        <v>1</v>
      </c>
      <c r="D263" s="30"/>
      <c r="E263" s="30"/>
      <c r="F263" s="30" t="str">
        <f ca="1">IF(A263&lt;&gt;0,IF((AO263+BN263+CM263+DL263+EK263)&lt;&gt;0,ROUND((1-(AO263+BN263+CM263+DL263+EK263))-FO263,5),"VERIF. ELIGIBILITE PMM"),"CHECK "&amp;D248)</f>
        <v>VERIF. ELIGIBILITE PMM</v>
      </c>
      <c r="G263" s="30"/>
      <c r="H263" s="30"/>
      <c r="I263" s="30"/>
      <c r="J263" s="30" t="str">
        <f ca="1">IF(A263&lt;&gt;0,IF((AP263+BO263+CN263+DM263+EL263)&lt;&gt;0,ROUND((1-(AP263+BO263+CN263+DM263+EL263))-FQ263,5),"VERIF. ELIGIBILITE PMM"),"CHECK "&amp;D249)</f>
        <v>VERIF. ELIGIBILITE PMM</v>
      </c>
      <c r="K263" s="30">
        <f ca="1">IF(A263&lt;&gt;0,ROUND(W263+AR263+BQ263+CP263+DO263+EN263+FK263-FR263,5),"CHECK ")</f>
        <v>0</v>
      </c>
      <c r="L263" s="4"/>
      <c r="M263" s="9"/>
      <c r="N263" s="10"/>
      <c r="O263" s="9"/>
      <c r="P263" s="11"/>
      <c r="Q263" s="130" t="s">
        <v>427</v>
      </c>
      <c r="R263" s="130"/>
      <c r="S263" s="12"/>
      <c r="T263" s="13"/>
      <c r="U263" s="84">
        <f ca="1">_xll.DBRW($B$3,$R$37,$R$38,$R$40,$R$41,$R$42,$Q263,U$2,U$4,U$3)</f>
        <v>0</v>
      </c>
      <c r="V263" s="84">
        <f ca="1">_xll.DBRW($B$3,$R$37,$R$38,$R$40,$R$41,$R$42,$Q263,V$2,V$4,V$3)</f>
        <v>0</v>
      </c>
      <c r="W263" s="85">
        <f ca="1">U263-V263</f>
        <v>0</v>
      </c>
      <c r="X263" s="106">
        <f ca="1">IF(V263&lt;&gt;0,W263/V263,0)</f>
        <v>0</v>
      </c>
      <c r="Y263" s="15">
        <f ca="1">_xll.DBRW($B$3,$R$37,$R$38,$R$40,$R$41,$R$42,$Q263,Y$2,Y$4,Y$3)</f>
        <v>0</v>
      </c>
      <c r="Z263" s="15">
        <f ca="1">_xll.DBRW($B$3,$R$37,$R$38,$R$40,$R$41,$R$42,$Q263,Z$2,Z$4,Z$3)</f>
        <v>0</v>
      </c>
      <c r="AA263" s="15">
        <f ca="1">_xll.DBRW($B$3,$R$37,$R$38,$R$40,$R$41,$R$42,$Q263,AA$2,AA$4,AA$3)</f>
        <v>0</v>
      </c>
      <c r="AB263" s="15">
        <f ca="1">_xll.DBRW($B$3,$R$37,$R$38,$R$40,$R$41,$R$42,$Q263,AB$2,AB$4,AB$3)</f>
        <v>0</v>
      </c>
      <c r="AC263" s="15">
        <f ca="1">_xll.DBRW($B$3,$R$37,$R$38,$R$40,$R$41,$R$42,$Q263,AC$2,AC$4,AC$3)</f>
        <v>0</v>
      </c>
      <c r="AD263" s="15">
        <f ca="1">_xll.DBRW($B$3,$R$37,$R$38,$R$40,$R$41,$R$42,$Q263,AD$2,AD$4,AD$3)</f>
        <v>0</v>
      </c>
      <c r="AE263" s="15">
        <f ca="1">_xll.DBRW($B$3,$R$37,$R$38,$R$40,$R$41,$R$42,$Q263,AE$2,AE$4,AE$3)</f>
        <v>0</v>
      </c>
      <c r="AF263" s="15">
        <f ca="1">_xll.DBRW($B$3,$R$37,$R$38,$R$40,$R$41,$R$42,$Q263,AF$2,AF$4,AF$3)</f>
        <v>0</v>
      </c>
      <c r="AG263" s="15">
        <f ca="1">_xll.DBRW($B$3,$R$37,$R$38,$R$40,$R$41,$R$42,$Q263,AG$2,AG$4,AG$3)</f>
        <v>0</v>
      </c>
      <c r="AH263" s="15">
        <f ca="1">_xll.DBRW($B$3,$R$37,$R$38,$R$40,$R$41,$R$42,$Q263,AH$2,AH$4,AH$3)</f>
        <v>0</v>
      </c>
      <c r="AI263" s="15">
        <f ca="1">Y263-AD263</f>
        <v>0</v>
      </c>
      <c r="AJ263" s="15">
        <f ca="1">Z263-AE263</f>
        <v>0</v>
      </c>
      <c r="AK263" s="15">
        <f ca="1">AA263-AF263</f>
        <v>0</v>
      </c>
      <c r="AL263" s="15">
        <f ca="1">AB263-AG263</f>
        <v>0</v>
      </c>
      <c r="AM263" s="15">
        <f ca="1">AC263-AH263</f>
        <v>0</v>
      </c>
      <c r="AN263" s="20"/>
      <c r="AO263" s="16">
        <f ca="1">_xll.DBRW($B$3,$R$37,$R$38,$R$40,$R$41,$R$42,$Q263,AO$2,AO$4,AO$3)</f>
        <v>0</v>
      </c>
      <c r="AP263" s="16">
        <f ca="1">_xll.DBRW($B$3,$R$37,$R$38,$R$40,$R$41,$R$42,$Q263,AP$2,AP$4,AP$3)</f>
        <v>0</v>
      </c>
      <c r="AQ263" s="17">
        <f ca="1">-(AO263-AP263)*100</f>
        <v>0</v>
      </c>
      <c r="AR263" s="14">
        <f ca="1">$Y263-$AD263-BL263</f>
        <v>0</v>
      </c>
      <c r="AS263" s="18">
        <f ca="1">_xll.DBRW($B$3,$R$37,$R$38,$R$40,$R$41,$R$42,$Q263,AS$2,AS$4,AS$3)</f>
        <v>0</v>
      </c>
      <c r="AT263" s="19">
        <f ca="1">_xll.DBRW($B$3,$R$37,$R$38,$R$40,$R$41,$R$42,$Q263,AT$2,AT$4,AT$3)</f>
        <v>0</v>
      </c>
      <c r="AU263" s="18">
        <f ca="1">_xll.DBRW($B$3,$R$37,$R$38,$R$40,$R$41,$R$42,$Q263,AU$2,AU$4,AU$3)</f>
        <v>0</v>
      </c>
      <c r="AV263" s="15">
        <f ca="1">_xll.DBRW($B$3,$R$37,$R$38,$R$40,$R$41,$R$42,$Q263,AV$2,AV$4,AV$3)</f>
        <v>0</v>
      </c>
      <c r="AW263" s="15">
        <f ca="1">_xll.DBRW($B$3,$R$37,$R$38,$R$40,$R$41,$R$42,$Q263,AW$2,AW$4,AW$3)</f>
        <v>0</v>
      </c>
      <c r="AX263" s="18">
        <f ca="1">_xll.DBRW($B$3,$R$37,$R$38,$R$40,$R$41,$R$42,$Q263,AX$2,AX$4,AX$3)</f>
        <v>0</v>
      </c>
      <c r="AY263" s="19">
        <f ca="1">_xll.DBRW($B$3,$R$37,$R$38,$R$40,$R$41,$R$42,$Q263,AY$2,AY$4,AY$3)</f>
        <v>0</v>
      </c>
      <c r="AZ263" s="18">
        <f ca="1">_xll.DBRW($B$3,$R$37,$R$38,$R$40,$R$41,$R$42,$Q263,AZ$2,AZ$4,AZ$3)</f>
        <v>0</v>
      </c>
      <c r="BA263" s="15">
        <f ca="1">_xll.DBRW($B$3,$R$37,$R$38,$R$40,$R$41,$R$42,$Q263,BA$2,BA$4,BA$3)</f>
        <v>0</v>
      </c>
      <c r="BB263" s="15">
        <f ca="1">_xll.DBRW($B$3,$R$37,$R$38,$R$40,$R$41,$R$42,$Q263,BB$2,BB$4,BB$3)</f>
        <v>0</v>
      </c>
      <c r="BC263" s="18">
        <f ca="1">AS263-AX263</f>
        <v>0</v>
      </c>
      <c r="BD263" s="18">
        <f ca="1">AT263-AY263</f>
        <v>0</v>
      </c>
      <c r="BE263" s="18">
        <f ca="1">AU263-AZ263</f>
        <v>0</v>
      </c>
      <c r="BF263" s="15">
        <f ca="1">IF(AND(AV263&lt;&gt;0,BA263&lt;&gt;0),-1*BC263*AV263,0)</f>
        <v>0</v>
      </c>
      <c r="BG263" s="15">
        <f ca="1">IF(AND(AV263&lt;&gt;0,BA263&lt;&gt;0,AW263&lt;&gt;0,BB263&lt;&gt;0),BD263/AY263*$Y263,)</f>
        <v>0</v>
      </c>
      <c r="BH263" s="15">
        <f ca="1">IF(AND(AW263&lt;&gt;0,BB263&lt;&gt;0),BE263*AO263*AW263,)</f>
        <v>0</v>
      </c>
      <c r="BI263" s="15">
        <f ca="1">IF(AND(AV263&lt;&gt;0,BA263&lt;&gt;0,AW263&lt;&gt;0,BB263&lt;&gt;0),$AI263-BF263-BG263-BH263-BL263,)</f>
        <v>0</v>
      </c>
      <c r="BJ263" s="15">
        <f ca="1">IF(OR(AV263=0,BA263=0,AW263=0,BB263=0),$AI263-BF263-BG263-BH263-BL263,)</f>
        <v>0</v>
      </c>
      <c r="BK263" s="15">
        <f ca="1">SUM(BF263:BJ263)</f>
        <v>0</v>
      </c>
      <c r="BL263" s="15">
        <f ca="1">IF($V263&lt;&gt;0,IF($V263&gt;0,$W263/$V263,-$W263/$V263))*$AD263</f>
        <v>0</v>
      </c>
      <c r="BM263" s="15">
        <f ca="1">SUM(BK263:BL263)</f>
        <v>0</v>
      </c>
      <c r="BN263" s="16">
        <f ca="1">_xll.DBRW($B$3,$R$37,$R$38,$R$40,$R$41,$R$42,$Q263,BN$2,BN$4,BN$3)</f>
        <v>0</v>
      </c>
      <c r="BO263" s="16">
        <f ca="1">_xll.DBRW($B$3,$R$37,$R$38,$R$40,$R$41,$R$42,$Q263,BO$2,BO$4,BO$3)</f>
        <v>0</v>
      </c>
      <c r="BP263" s="17">
        <f ca="1">-(BN263-BO263)*100</f>
        <v>0</v>
      </c>
      <c r="BQ263" s="14">
        <f ca="1">$Z263-$AE263-CK263</f>
        <v>0</v>
      </c>
      <c r="BR263" s="15">
        <f ca="1">_xll.DBRW($B$3,$R$37,$R$38,$R$40,$R$41,$R$42,$Q263,BR$2,BR$4,BR$3)</f>
        <v>0</v>
      </c>
      <c r="BS263" s="15">
        <f ca="1">_xll.DBRW($B$3,$R$37,$R$38,$R$40,$R$41,$R$42,$Q263,BS$2,BS$4,BS$3)</f>
        <v>0</v>
      </c>
      <c r="BT263" s="15">
        <f ca="1">_xll.DBRW($B$3,$R$37,$R$38,$R$40,$R$41,$R$42,$Q263,BT$2,BT$4,BT$3)</f>
        <v>0</v>
      </c>
      <c r="BU263" s="15">
        <f ca="1">_xll.DBRW($B$3,$R$37,$R$38,$R$40,$R$41,$R$42,$Q263,BU$2,BU$4,BU$3)</f>
        <v>0</v>
      </c>
      <c r="BV263" s="15">
        <f ca="1">_xll.DBRW($B$3,$R$37,$R$38,$R$40,$R$41,$R$42,$Q263,BV$2,BV$4,BV$3)</f>
        <v>0</v>
      </c>
      <c r="BW263" s="15">
        <f ca="1">_xll.DBRW($B$3,$R$37,$R$38,$R$40,$R$41,$R$42,$Q263,BW$2,BW$4,BW$3)</f>
        <v>0</v>
      </c>
      <c r="BX263" s="15">
        <f ca="1">_xll.DBRW($B$3,$R$37,$R$38,$R$40,$R$41,$R$42,$Q263,BX$2,BX$4,BX$3)</f>
        <v>0</v>
      </c>
      <c r="BY263" s="15">
        <f ca="1">_xll.DBRW($B$3,$R$37,$R$38,$R$40,$R$41,$R$42,$Q263,BY$2,BY$4,BY$3)</f>
        <v>0</v>
      </c>
      <c r="BZ263" s="15">
        <f ca="1">_xll.DBRW($B$3,$R$37,$R$38,$R$40,$R$41,$R$42,$Q263,BZ$2,BZ$4,BZ$3)</f>
        <v>0</v>
      </c>
      <c r="CA263" s="15">
        <f ca="1">_xll.DBRW($B$3,$R$37,$R$38,$R$40,$R$41,$R$42,$Q263,CA$2,CA$4,CA$3)</f>
        <v>0</v>
      </c>
      <c r="CB263" s="15">
        <f ca="1">BR263-BW263</f>
        <v>0</v>
      </c>
      <c r="CC263" s="15">
        <f ca="1">BS263-BX263</f>
        <v>0</v>
      </c>
      <c r="CD263" s="15">
        <f ca="1">BT263-BY263</f>
        <v>0</v>
      </c>
      <c r="CE263" s="15">
        <f ca="1">IF(AND(BU263&lt;&gt;0,BZ263&lt;&gt;0),-1*CB263*BU263,0)</f>
        <v>0</v>
      </c>
      <c r="CF263" s="15">
        <f ca="1">IF(AND(BU263&lt;&gt;0,BZ263&lt;&gt;0,BV263&lt;&gt;0,CA263&lt;&gt;0),CC263/BX263*$Z263,)</f>
        <v>0</v>
      </c>
      <c r="CG263" s="15">
        <f ca="1">IF(AND(BV263&lt;&gt;0,CA263&lt;&gt;0),CD263*BN263*BV263,)</f>
        <v>0</v>
      </c>
      <c r="CH263" s="15">
        <f ca="1">IF(AND(BU263&lt;&gt;0,BZ263&lt;&gt;0,BV263&lt;&gt;0,CA263&lt;&gt;0),$AJ263-CE263-CF263-CG263-CK263,)</f>
        <v>0</v>
      </c>
      <c r="CI263" s="15">
        <f ca="1">IF(OR(BU263=0,BZ263=0,BV263=0,CA263=0),$AJ263-CE263-CF263-CG263-CK263,)</f>
        <v>0</v>
      </c>
      <c r="CJ263" s="15">
        <f ca="1">SUM(CE263:CI263)</f>
        <v>0</v>
      </c>
      <c r="CK263" s="15">
        <f ca="1">IF($V263&lt;&gt;0,IF($V263&gt;0,$W263/$V263,-$W263/$V263))*$AE263</f>
        <v>0</v>
      </c>
      <c r="CL263" s="15">
        <f ca="1">SUM(CJ263:CK263)</f>
        <v>0</v>
      </c>
      <c r="CM263" s="16">
        <f ca="1">_xll.DBRW($B$3,$R$37,$R$38,$R$40,$R$41,$R$42,$Q263,CM$2,CM$4,CM$3)</f>
        <v>0</v>
      </c>
      <c r="CN263" s="16">
        <f ca="1">_xll.DBRW($B$3,$R$37,$R$38,$R$40,$R$41,$R$42,$Q263,CN$2,CN$4,CN$3)</f>
        <v>0</v>
      </c>
      <c r="CO263" s="17">
        <f ca="1">-(CM263-CN263)*100</f>
        <v>0</v>
      </c>
      <c r="CP263" s="14">
        <f ca="1">$AA263-$AF263-DJ263</f>
        <v>0</v>
      </c>
      <c r="CQ263" s="15">
        <f ca="1">_xll.DBRW($B$3,$R$37,$R$38,$R$40,$R$41,$R$42,$Q263,CQ$2,CQ$4,CQ$3)</f>
        <v>0</v>
      </c>
      <c r="CR263" s="15">
        <f ca="1">_xll.DBRW($B$3,$R$37,$R$38,$R$40,$R$41,$R$42,$Q263,CR$2,CR$4,CR$3)</f>
        <v>0</v>
      </c>
      <c r="CS263" s="15">
        <f ca="1">_xll.DBRW($B$3,$R$37,$R$38,$R$40,$R$41,$R$42,$Q263,CS$2,CS$4,CS$3)</f>
        <v>0</v>
      </c>
      <c r="CT263" s="15">
        <f ca="1">_xll.DBRW($B$3,$R$37,$R$38,$R$40,$R$41,$R$42,$Q263,CT$2,CT$4,CT$3)</f>
        <v>0</v>
      </c>
      <c r="CU263" s="15">
        <f ca="1">_xll.DBRW($B$3,$R$37,$R$38,$R$40,$R$41,$R$42,$Q263,CU$2,CU$4,CU$3)</f>
        <v>0</v>
      </c>
      <c r="CV263" s="15">
        <f ca="1">_xll.DBRW($B$3,$R$37,$R$38,$R$40,$R$41,$R$42,$Q263,CV$2,CV$4,CV$3)</f>
        <v>0</v>
      </c>
      <c r="CW263" s="15">
        <f ca="1">_xll.DBRW($B$3,$R$37,$R$38,$R$40,$R$41,$R$42,$Q263,CW$2,CW$4,CW$3)</f>
        <v>0</v>
      </c>
      <c r="CX263" s="15">
        <f ca="1">_xll.DBRW($B$3,$R$37,$R$38,$R$40,$R$41,$R$42,$Q263,CX$2,CX$4,CX$3)</f>
        <v>0</v>
      </c>
      <c r="CY263" s="15">
        <f ca="1">_xll.DBRW($B$3,$R$37,$R$38,$R$40,$R$41,$R$42,$Q263,CY$2,CY$4,CY$3)</f>
        <v>0</v>
      </c>
      <c r="CZ263" s="15">
        <f ca="1">_xll.DBRW($B$3,$R$37,$R$38,$R$40,$R$41,$R$42,$Q263,CZ$2,CZ$4,CZ$3)</f>
        <v>0</v>
      </c>
      <c r="DA263" s="15">
        <f ca="1">CQ263-CV263</f>
        <v>0</v>
      </c>
      <c r="DB263" s="15">
        <f ca="1">CR263-CW263</f>
        <v>0</v>
      </c>
      <c r="DC263" s="15">
        <f ca="1">CS263-CX263</f>
        <v>0</v>
      </c>
      <c r="DD263" s="15">
        <f ca="1">IF(AND(CT263&lt;&gt;0,CY263&lt;&gt;0),-1*DA263*CT263,0)</f>
        <v>0</v>
      </c>
      <c r="DE263" s="15">
        <f ca="1">IF(AND(CT263&lt;&gt;0,CY263&lt;&gt;0,CU263&lt;&gt;0,CZ263&lt;&gt;0),DB263/CW263*$AA263,)</f>
        <v>0</v>
      </c>
      <c r="DF263" s="15">
        <f ca="1">IF(AND(CU263&lt;&gt;0,CZ263&lt;&gt;0),DC263*CM263*CU263,)</f>
        <v>0</v>
      </c>
      <c r="DG263" s="15">
        <f ca="1">IF(AND(CT263&lt;&gt;0,CY263&lt;&gt;0,CU263&lt;&gt;0,CZ263&lt;&gt;0),$AK263-DD263-DE263-DF263-DJ263,)</f>
        <v>0</v>
      </c>
      <c r="DH263" s="15">
        <f ca="1">IF(OR(CT263=0,CY263=0,CU263=0,CZ263=0),$AK263-DD263-DE263-DF263-DJ263,)</f>
        <v>0</v>
      </c>
      <c r="DI263" s="15">
        <f ca="1">SUM(DD263:DH263)</f>
        <v>0</v>
      </c>
      <c r="DJ263" s="15">
        <f ca="1">IF($V263&lt;&gt;0,IF($V263&gt;0,$W263/$V263,-$W263/$V263))*$AF263</f>
        <v>0</v>
      </c>
      <c r="DK263" s="15">
        <f ca="1">SUM(DI263:DJ263)</f>
        <v>0</v>
      </c>
      <c r="DL263" s="16">
        <f ca="1">_xll.DBRW($B$3,$R$37,$R$38,$R$40,$R$41,$R$42,$Q263,DL$2,DL$4,DL$3)</f>
        <v>0</v>
      </c>
      <c r="DM263" s="16">
        <f ca="1">_xll.DBRW($B$3,$R$37,$R$38,$R$40,$R$41,$R$42,$Q263,DM$2,DM$4,DM$3)</f>
        <v>0</v>
      </c>
      <c r="DN263" s="17">
        <f ca="1">-(DL263-DM263)*100</f>
        <v>0</v>
      </c>
      <c r="DO263" s="14">
        <f ca="1">$AB263-$AG263-EI263</f>
        <v>0</v>
      </c>
      <c r="DP263" s="15">
        <f ca="1">_xll.DBRW($B$3,$R$37,$R$38,$R$40,$R$41,$R$42,$Q263,DP$2,DP$4,DP$3)</f>
        <v>0</v>
      </c>
      <c r="DQ263" s="15">
        <f ca="1">_xll.DBRW($B$3,$R$37,$R$38,$R$40,$R$41,$R$42,$Q263,DQ$2,DQ$4,DQ$3)</f>
        <v>0</v>
      </c>
      <c r="DR263" s="15">
        <f ca="1">_xll.DBRW($B$3,$R$37,$R$38,$R$40,$R$41,$R$42,$Q263,DR$2,DR$4,DR$3)</f>
        <v>0</v>
      </c>
      <c r="DS263" s="15" t="str">
        <f ca="1">_xll.DBRW($B$3,$R$37,$R$38,$R$40,$R$41,$R$42,$Q263,DS$2,DS$4,DS$3)</f>
        <v/>
      </c>
      <c r="DT263" s="15">
        <f ca="1">_xll.DBRW($B$3,$R$37,$R$38,$R$40,$R$41,$R$42,$Q263,DT$2,DT$4,DT$3)</f>
        <v>0</v>
      </c>
      <c r="DU263" s="15">
        <f ca="1">_xll.DBRW($B$3,$R$37,$R$38,$R$40,$R$41,$R$42,$Q263,DU$2,DU$4,DU$3)</f>
        <v>0</v>
      </c>
      <c r="DV263" s="15">
        <f ca="1">_xll.DBRW($B$3,$R$37,$R$38,$R$40,$R$41,$R$42,$Q263,DV$2,DV$4,DV$3)</f>
        <v>0</v>
      </c>
      <c r="DW263" s="15">
        <f ca="1">_xll.DBRW($B$3,$R$37,$R$38,$R$40,$R$41,$R$42,$Q263,DW$2,DW$4,DW$3)</f>
        <v>0</v>
      </c>
      <c r="DX263" s="15" t="str">
        <f ca="1">_xll.DBRW($B$3,$R$37,$R$38,$R$40,$R$41,$R$42,$Q263,DX$2,DX$4,DX$3)</f>
        <v/>
      </c>
      <c r="DY263" s="15">
        <f ca="1">_xll.DBRW($B$3,$R$37,$R$38,$R$40,$R$41,$R$42,$Q263,DY$2,DY$4,DY$3)</f>
        <v>0</v>
      </c>
      <c r="DZ263" s="15">
        <f ca="1">DP263-DU263</f>
        <v>0</v>
      </c>
      <c r="EA263" s="15">
        <f ca="1">DQ263-DV263</f>
        <v>0</v>
      </c>
      <c r="EB263" s="15">
        <f ca="1">DR263-DW263</f>
        <v>0</v>
      </c>
      <c r="EC263" s="15" t="e">
        <f ca="1">IF(AND(DS263&lt;&gt;0,DX263&lt;&gt;0),-1*DZ263*DS263,0)</f>
        <v>#VALUE!</v>
      </c>
      <c r="ED263" s="15">
        <f ca="1">IF(AND(DS263&lt;&gt;0,DX263&lt;&gt;0,DT263&lt;&gt;0,DY263&lt;&gt;0),EA263/DV263*$AB263,)</f>
        <v>0</v>
      </c>
      <c r="EE263" s="15">
        <f ca="1">IF(AND(DT263&lt;&gt;0,DY263&lt;&gt;0),EB263*DL263*DT263,)</f>
        <v>0</v>
      </c>
      <c r="EF263" s="15">
        <f ca="1">IF(AND(DS263&lt;&gt;0,DX263&lt;&gt;0,DT263&lt;&gt;0,DY263&lt;&gt;0),$AL263-EC263-ED263-EE263-EI263,)</f>
        <v>0</v>
      </c>
      <c r="EG263" s="15" t="e">
        <f ca="1">IF(OR(DS263=0,DX263=0,DT263=0,DY263=0),$AL263-EC263-ED263-EE263-EI263,)</f>
        <v>#VALUE!</v>
      </c>
      <c r="EH263" s="15" t="e">
        <f ca="1">SUM(EC263:EG263)</f>
        <v>#VALUE!</v>
      </c>
      <c r="EI263" s="15">
        <f ca="1">IF($V263&lt;&gt;0,IF($V263&gt;0,$W263/$V263,-$W263/$V263))*$AG263</f>
        <v>0</v>
      </c>
      <c r="EJ263" s="15" t="e">
        <f ca="1">SUM(EH263:EI263)</f>
        <v>#VALUE!</v>
      </c>
      <c r="EK263" s="16">
        <f ca="1">_xll.DBRW($B$3,$R$37,$R$38,$R$40,$R$41,$R$42,$Q263,EK$2,EK$4,EK$3)</f>
        <v>0</v>
      </c>
      <c r="EL263" s="16">
        <f ca="1">_xll.DBRW($B$3,$R$37,$R$38,$R$40,$R$41,$R$42,$Q263,EL$2,EL$4,EL$3)</f>
        <v>0</v>
      </c>
      <c r="EM263" s="17">
        <f ca="1">-(EK263-EL263)*100</f>
        <v>0</v>
      </c>
      <c r="EN263" s="14">
        <f ca="1">$AC263-$AH263-FH263</f>
        <v>0</v>
      </c>
      <c r="EO263" s="15">
        <f ca="1">_xll.DBRW($B$3,$R$37,$R$38,$R$40,$R$41,$R$42,$Q263,EO$2,EO$4,EO$3)</f>
        <v>0</v>
      </c>
      <c r="EP263" s="15">
        <f ca="1">_xll.DBRW($B$3,$R$37,$R$38,$R$40,$R$41,$R$42,$Q263,EP$2,EP$4,EP$3)</f>
        <v>0</v>
      </c>
      <c r="EQ263" s="15">
        <f ca="1">_xll.DBRW($B$3,$R$37,$R$38,$R$40,$R$41,$R$42,$Q263,EQ$2,EQ$4,EQ$3)</f>
        <v>0</v>
      </c>
      <c r="ER263" s="15">
        <f ca="1">_xll.DBRW($B$3,$R$37,$R$38,$R$40,$R$41,$R$42,$Q263,ER$2,ER$4,ER$3)</f>
        <v>0</v>
      </c>
      <c r="ES263" s="15">
        <f ca="1">_xll.DBRW($B$3,$R$37,$R$38,$R$40,$R$41,$R$42,$Q263,ES$2,ES$4,ES$3)</f>
        <v>0</v>
      </c>
      <c r="ET263" s="15">
        <f ca="1">_xll.DBRW($B$3,$R$37,$R$38,$R$40,$R$41,$R$42,$Q263,ET$2,ET$4,ET$3)</f>
        <v>0</v>
      </c>
      <c r="EU263" s="15">
        <f ca="1">_xll.DBRW($B$3,$R$37,$R$38,$R$40,$R$41,$R$42,$Q263,EU$2,EU$4,EU$3)</f>
        <v>0</v>
      </c>
      <c r="EV263" s="15">
        <f ca="1">_xll.DBRW($B$3,$R$37,$R$38,$R$40,$R$41,$R$42,$Q263,EV$2,EV$4,EV$3)</f>
        <v>0</v>
      </c>
      <c r="EW263" s="15">
        <f ca="1">_xll.DBRW($B$3,$R$37,$R$38,$R$40,$R$41,$R$42,$Q263,EW$2,EW$4,EW$3)</f>
        <v>0</v>
      </c>
      <c r="EX263" s="15">
        <f ca="1">_xll.DBRW($B$3,$R$37,$R$38,$R$40,$R$41,$R$42,$Q263,EX$2,EX$4,EX$3)</f>
        <v>0</v>
      </c>
      <c r="EY263" s="15">
        <f ca="1">EO263-ET263</f>
        <v>0</v>
      </c>
      <c r="EZ263" s="15">
        <f ca="1">EP263-EU263</f>
        <v>0</v>
      </c>
      <c r="FA263" s="15">
        <f ca="1">EQ263-EV263</f>
        <v>0</v>
      </c>
      <c r="FB263" s="15">
        <f ca="1">IF(AND(ER263&lt;&gt;0,EW263&lt;&gt;0),-1*EY263*ER263,0)</f>
        <v>0</v>
      </c>
      <c r="FC263" s="15">
        <f ca="1">IF(AND(ER263&lt;&gt;0,EW263&lt;&gt;0,ES263&lt;&gt;0,EX263&lt;&gt;0),EZ263/EU263*$AC263,)</f>
        <v>0</v>
      </c>
      <c r="FD263" s="15">
        <f ca="1">IF(AND(ES263&lt;&gt;0,EX263&lt;&gt;0),FA263*EK263*ES263,)</f>
        <v>0</v>
      </c>
      <c r="FE263" s="15">
        <f ca="1">IF(AND(ER263&lt;&gt;0,EW263&lt;&gt;0,ES263&lt;&gt;0,EX263&lt;&gt;0),$AM263-FB263-FC263-FD263-FH263,)</f>
        <v>0</v>
      </c>
      <c r="FF263" s="15">
        <f ca="1">IF(OR(ER263=0,EW263=0,ES263=0,EX263=0),$AM263-FB263-FC263-FD263-FH263,)</f>
        <v>0</v>
      </c>
      <c r="FG263" s="15">
        <f ca="1">SUM(FB263:FF263)</f>
        <v>0</v>
      </c>
      <c r="FH263" s="15">
        <f ca="1">IF($V263&lt;&gt;0,IF($V263&gt;0,$W263/$V263,-$W263/$V263))*$AH263</f>
        <v>0</v>
      </c>
      <c r="FI263" s="15">
        <f ca="1">SUM(FG263:FH263)</f>
        <v>0</v>
      </c>
      <c r="FJ263" s="20"/>
      <c r="FK263" s="85">
        <f ca="1">BL263+CK263+DJ263+EI263+FH263</f>
        <v>0</v>
      </c>
      <c r="FL263" s="21"/>
      <c r="FM263" s="22"/>
      <c r="FN263" s="104">
        <f ca="1">_xll.DBRW($B$3,$R$37,$R$38,$R$40,$R$41,$R$42,$Q263,FN$2,FN$4,FN$3)</f>
        <v>0</v>
      </c>
      <c r="FO263" s="105">
        <f ca="1">IF(U263&lt;&gt;0,FN263/U263,0)</f>
        <v>0</v>
      </c>
      <c r="FP263" s="104">
        <f ca="1">_xll.DBRW($B$3,$R$37,$R$38,$R$40,$R$41,$R$42,$Q263,FP$2,FP$4,FP$3)</f>
        <v>0</v>
      </c>
      <c r="FQ263" s="105">
        <f ca="1">IF(V263&lt;&gt;0,FP263/V263,0)</f>
        <v>0</v>
      </c>
      <c r="FR263" s="86">
        <f ca="1">FN263-FP263</f>
        <v>0</v>
      </c>
      <c r="FS263" s="103">
        <f ca="1">(FO263-FQ263)*100</f>
        <v>0</v>
      </c>
      <c r="FT263" s="23"/>
      <c r="FV263" s="37"/>
      <c r="FW263" s="37"/>
      <c r="FX263" s="37"/>
      <c r="FY263" s="37"/>
      <c r="FZ263" s="37"/>
      <c r="GA263" s="37"/>
      <c r="GB263" s="37"/>
      <c r="GC263" s="37"/>
      <c r="GD263" s="37"/>
      <c r="GE263" s="37"/>
      <c r="GF263" s="37"/>
      <c r="GG263" s="37"/>
      <c r="GH263" s="37"/>
    </row>
    <row r="264" spans="1:190" ht="15" hidden="1" customHeight="1" x14ac:dyDescent="0.25">
      <c r="A264">
        <f ca="1">IF(ROW()=ROW($A$60),0,1)</f>
        <v>1</v>
      </c>
      <c r="D264" s="30"/>
      <c r="E264" s="30"/>
      <c r="F264" s="30" t="str">
        <f ca="1">IF(A264&lt;&gt;0,IF((AO264+BN264+CM264+DL264+EK264)&lt;&gt;0,ROUND((1-(AO264+BN264+CM264+DL264+EK264))-FO264,5),"VERIF. ELIGIBILITE PMM"),"CHECK "&amp;D249)</f>
        <v>VERIF. ELIGIBILITE PMM</v>
      </c>
      <c r="G264" s="30"/>
      <c r="H264" s="30"/>
      <c r="I264" s="30"/>
      <c r="J264" s="30" t="str">
        <f ca="1">IF(A264&lt;&gt;0,IF((AP264+BO264+CN264+DM264+EL264)&lt;&gt;0,ROUND((1-(AP264+BO264+CN264+DM264+EL264))-FQ264,5),"VERIF. ELIGIBILITE PMM"),"CHECK "&amp;D250)</f>
        <v>VERIF. ELIGIBILITE PMM</v>
      </c>
      <c r="K264" s="30">
        <f ca="1">IF(A264&lt;&gt;0,ROUND(W264+AR264+BQ264+CP264+DO264+EN264+FK264-FR264,5),"CHECK ")</f>
        <v>0</v>
      </c>
      <c r="L264" s="4"/>
      <c r="M264" s="9"/>
      <c r="N264" s="10"/>
      <c r="O264" s="9"/>
      <c r="P264" s="11"/>
      <c r="Q264" s="130" t="s">
        <v>428</v>
      </c>
      <c r="R264" s="130"/>
      <c r="S264" s="12"/>
      <c r="T264" s="13"/>
      <c r="U264" s="84">
        <f ca="1">_xll.DBRW($B$3,$R$37,$R$38,$R$40,$R$41,$R$42,$Q264,U$2,U$4,U$3)</f>
        <v>0</v>
      </c>
      <c r="V264" s="84">
        <f ca="1">_xll.DBRW($B$3,$R$37,$R$38,$R$40,$R$41,$R$42,$Q264,V$2,V$4,V$3)</f>
        <v>0</v>
      </c>
      <c r="W264" s="85">
        <f ca="1">U264-V264</f>
        <v>0</v>
      </c>
      <c r="X264" s="106">
        <f ca="1">IF(V264&lt;&gt;0,W264/V264,0)</f>
        <v>0</v>
      </c>
      <c r="Y264" s="15">
        <f ca="1">_xll.DBRW($B$3,$R$37,$R$38,$R$40,$R$41,$R$42,$Q264,Y$2,Y$4,Y$3)</f>
        <v>0</v>
      </c>
      <c r="Z264" s="15">
        <f ca="1">_xll.DBRW($B$3,$R$37,$R$38,$R$40,$R$41,$R$42,$Q264,Z$2,Z$4,Z$3)</f>
        <v>0</v>
      </c>
      <c r="AA264" s="15">
        <f ca="1">_xll.DBRW($B$3,$R$37,$R$38,$R$40,$R$41,$R$42,$Q264,AA$2,AA$4,AA$3)</f>
        <v>0</v>
      </c>
      <c r="AB264" s="15">
        <f ca="1">_xll.DBRW($B$3,$R$37,$R$38,$R$40,$R$41,$R$42,$Q264,AB$2,AB$4,AB$3)</f>
        <v>0</v>
      </c>
      <c r="AC264" s="15">
        <f ca="1">_xll.DBRW($B$3,$R$37,$R$38,$R$40,$R$41,$R$42,$Q264,AC$2,AC$4,AC$3)</f>
        <v>0</v>
      </c>
      <c r="AD264" s="15">
        <f ca="1">_xll.DBRW($B$3,$R$37,$R$38,$R$40,$R$41,$R$42,$Q264,AD$2,AD$4,AD$3)</f>
        <v>0</v>
      </c>
      <c r="AE264" s="15">
        <f ca="1">_xll.DBRW($B$3,$R$37,$R$38,$R$40,$R$41,$R$42,$Q264,AE$2,AE$4,AE$3)</f>
        <v>0</v>
      </c>
      <c r="AF264" s="15">
        <f ca="1">_xll.DBRW($B$3,$R$37,$R$38,$R$40,$R$41,$R$42,$Q264,AF$2,AF$4,AF$3)</f>
        <v>0</v>
      </c>
      <c r="AG264" s="15">
        <f ca="1">_xll.DBRW($B$3,$R$37,$R$38,$R$40,$R$41,$R$42,$Q264,AG$2,AG$4,AG$3)</f>
        <v>0</v>
      </c>
      <c r="AH264" s="15">
        <f ca="1">_xll.DBRW($B$3,$R$37,$R$38,$R$40,$R$41,$R$42,$Q264,AH$2,AH$4,AH$3)</f>
        <v>0</v>
      </c>
      <c r="AI264" s="15">
        <f ca="1">Y264-AD264</f>
        <v>0</v>
      </c>
      <c r="AJ264" s="15">
        <f ca="1">Z264-AE264</f>
        <v>0</v>
      </c>
      <c r="AK264" s="15">
        <f ca="1">AA264-AF264</f>
        <v>0</v>
      </c>
      <c r="AL264" s="15">
        <f ca="1">AB264-AG264</f>
        <v>0</v>
      </c>
      <c r="AM264" s="15">
        <f ca="1">AC264-AH264</f>
        <v>0</v>
      </c>
      <c r="AN264" s="20"/>
      <c r="AO264" s="16">
        <f ca="1">_xll.DBRW($B$3,$R$37,$R$38,$R$40,$R$41,$R$42,$Q264,AO$2,AO$4,AO$3)</f>
        <v>0</v>
      </c>
      <c r="AP264" s="16">
        <f ca="1">_xll.DBRW($B$3,$R$37,$R$38,$R$40,$R$41,$R$42,$Q264,AP$2,AP$4,AP$3)</f>
        <v>0</v>
      </c>
      <c r="AQ264" s="17">
        <f ca="1">-(AO264-AP264)*100</f>
        <v>0</v>
      </c>
      <c r="AR264" s="14">
        <f ca="1">$Y264-$AD264-BL264</f>
        <v>0</v>
      </c>
      <c r="AS264" s="18">
        <f ca="1">_xll.DBRW($B$3,$R$37,$R$38,$R$40,$R$41,$R$42,$Q264,AS$2,AS$4,AS$3)</f>
        <v>0</v>
      </c>
      <c r="AT264" s="19">
        <f ca="1">_xll.DBRW($B$3,$R$37,$R$38,$R$40,$R$41,$R$42,$Q264,AT$2,AT$4,AT$3)</f>
        <v>0</v>
      </c>
      <c r="AU264" s="18">
        <f ca="1">_xll.DBRW($B$3,$R$37,$R$38,$R$40,$R$41,$R$42,$Q264,AU$2,AU$4,AU$3)</f>
        <v>0</v>
      </c>
      <c r="AV264" s="15">
        <f ca="1">_xll.DBRW($B$3,$R$37,$R$38,$R$40,$R$41,$R$42,$Q264,AV$2,AV$4,AV$3)</f>
        <v>0</v>
      </c>
      <c r="AW264" s="15">
        <f ca="1">_xll.DBRW($B$3,$R$37,$R$38,$R$40,$R$41,$R$42,$Q264,AW$2,AW$4,AW$3)</f>
        <v>0</v>
      </c>
      <c r="AX264" s="18">
        <f ca="1">_xll.DBRW($B$3,$R$37,$R$38,$R$40,$R$41,$R$42,$Q264,AX$2,AX$4,AX$3)</f>
        <v>0</v>
      </c>
      <c r="AY264" s="19">
        <f ca="1">_xll.DBRW($B$3,$R$37,$R$38,$R$40,$R$41,$R$42,$Q264,AY$2,AY$4,AY$3)</f>
        <v>0</v>
      </c>
      <c r="AZ264" s="18">
        <f ca="1">_xll.DBRW($B$3,$R$37,$R$38,$R$40,$R$41,$R$42,$Q264,AZ$2,AZ$4,AZ$3)</f>
        <v>0</v>
      </c>
      <c r="BA264" s="15">
        <f ca="1">_xll.DBRW($B$3,$R$37,$R$38,$R$40,$R$41,$R$42,$Q264,BA$2,BA$4,BA$3)</f>
        <v>0</v>
      </c>
      <c r="BB264" s="15">
        <f ca="1">_xll.DBRW($B$3,$R$37,$R$38,$R$40,$R$41,$R$42,$Q264,BB$2,BB$4,BB$3)</f>
        <v>0</v>
      </c>
      <c r="BC264" s="18">
        <f ca="1">AS264-AX264</f>
        <v>0</v>
      </c>
      <c r="BD264" s="18">
        <f ca="1">AT264-AY264</f>
        <v>0</v>
      </c>
      <c r="BE264" s="18">
        <f ca="1">AU264-AZ264</f>
        <v>0</v>
      </c>
      <c r="BF264" s="15">
        <f ca="1">IF(AND(AV264&lt;&gt;0,BA264&lt;&gt;0),-1*BC264*AV264,0)</f>
        <v>0</v>
      </c>
      <c r="BG264" s="15">
        <f ca="1">IF(AND(AV264&lt;&gt;0,BA264&lt;&gt;0,AW264&lt;&gt;0,BB264&lt;&gt;0),BD264/AY264*$Y264,)</f>
        <v>0</v>
      </c>
      <c r="BH264" s="15">
        <f ca="1">IF(AND(AW264&lt;&gt;0,BB264&lt;&gt;0),BE264*AO264*AW264,)</f>
        <v>0</v>
      </c>
      <c r="BI264" s="15">
        <f ca="1">IF(AND(AV264&lt;&gt;0,BA264&lt;&gt;0,AW264&lt;&gt;0,BB264&lt;&gt;0),$AI264-BF264-BG264-BH264-BL264,)</f>
        <v>0</v>
      </c>
      <c r="BJ264" s="15">
        <f ca="1">IF(OR(AV264=0,BA264=0,AW264=0,BB264=0),$AI264-BF264-BG264-BH264-BL264,)</f>
        <v>0</v>
      </c>
      <c r="BK264" s="15">
        <f ca="1">SUM(BF264:BJ264)</f>
        <v>0</v>
      </c>
      <c r="BL264" s="15">
        <f ca="1">IF($V264&lt;&gt;0,IF($V264&gt;0,$W264/$V264,-$W264/$V264))*$AD264</f>
        <v>0</v>
      </c>
      <c r="BM264" s="15">
        <f ca="1">SUM(BK264:BL264)</f>
        <v>0</v>
      </c>
      <c r="BN264" s="16">
        <f ca="1">_xll.DBRW($B$3,$R$37,$R$38,$R$40,$R$41,$R$42,$Q264,BN$2,BN$4,BN$3)</f>
        <v>0</v>
      </c>
      <c r="BO264" s="16">
        <f ca="1">_xll.DBRW($B$3,$R$37,$R$38,$R$40,$R$41,$R$42,$Q264,BO$2,BO$4,BO$3)</f>
        <v>0</v>
      </c>
      <c r="BP264" s="17">
        <f ca="1">-(BN264-BO264)*100</f>
        <v>0</v>
      </c>
      <c r="BQ264" s="14">
        <f ca="1">$Z264-$AE264-CK264</f>
        <v>0</v>
      </c>
      <c r="BR264" s="15">
        <f ca="1">_xll.DBRW($B$3,$R$37,$R$38,$R$40,$R$41,$R$42,$Q264,BR$2,BR$4,BR$3)</f>
        <v>0</v>
      </c>
      <c r="BS264" s="15">
        <f ca="1">_xll.DBRW($B$3,$R$37,$R$38,$R$40,$R$41,$R$42,$Q264,BS$2,BS$4,BS$3)</f>
        <v>0</v>
      </c>
      <c r="BT264" s="15">
        <f ca="1">_xll.DBRW($B$3,$R$37,$R$38,$R$40,$R$41,$R$42,$Q264,BT$2,BT$4,BT$3)</f>
        <v>0</v>
      </c>
      <c r="BU264" s="15">
        <f ca="1">_xll.DBRW($B$3,$R$37,$R$38,$R$40,$R$41,$R$42,$Q264,BU$2,BU$4,BU$3)</f>
        <v>0</v>
      </c>
      <c r="BV264" s="15">
        <f ca="1">_xll.DBRW($B$3,$R$37,$R$38,$R$40,$R$41,$R$42,$Q264,BV$2,BV$4,BV$3)</f>
        <v>0</v>
      </c>
      <c r="BW264" s="15">
        <f ca="1">_xll.DBRW($B$3,$R$37,$R$38,$R$40,$R$41,$R$42,$Q264,BW$2,BW$4,BW$3)</f>
        <v>0</v>
      </c>
      <c r="BX264" s="15">
        <f ca="1">_xll.DBRW($B$3,$R$37,$R$38,$R$40,$R$41,$R$42,$Q264,BX$2,BX$4,BX$3)</f>
        <v>0</v>
      </c>
      <c r="BY264" s="15">
        <f ca="1">_xll.DBRW($B$3,$R$37,$R$38,$R$40,$R$41,$R$42,$Q264,BY$2,BY$4,BY$3)</f>
        <v>0</v>
      </c>
      <c r="BZ264" s="15">
        <f ca="1">_xll.DBRW($B$3,$R$37,$R$38,$R$40,$R$41,$R$42,$Q264,BZ$2,BZ$4,BZ$3)</f>
        <v>0</v>
      </c>
      <c r="CA264" s="15">
        <f ca="1">_xll.DBRW($B$3,$R$37,$R$38,$R$40,$R$41,$R$42,$Q264,CA$2,CA$4,CA$3)</f>
        <v>0</v>
      </c>
      <c r="CB264" s="15">
        <f ca="1">BR264-BW264</f>
        <v>0</v>
      </c>
      <c r="CC264" s="15">
        <f ca="1">BS264-BX264</f>
        <v>0</v>
      </c>
      <c r="CD264" s="15">
        <f ca="1">BT264-BY264</f>
        <v>0</v>
      </c>
      <c r="CE264" s="15">
        <f ca="1">IF(AND(BU264&lt;&gt;0,BZ264&lt;&gt;0),-1*CB264*BU264,0)</f>
        <v>0</v>
      </c>
      <c r="CF264" s="15">
        <f ca="1">IF(AND(BU264&lt;&gt;0,BZ264&lt;&gt;0,BV264&lt;&gt;0,CA264&lt;&gt;0),CC264/BX264*$Z264,)</f>
        <v>0</v>
      </c>
      <c r="CG264" s="15">
        <f ca="1">IF(AND(BV264&lt;&gt;0,CA264&lt;&gt;0),CD264*BN264*BV264,)</f>
        <v>0</v>
      </c>
      <c r="CH264" s="15">
        <f ca="1">IF(AND(BU264&lt;&gt;0,BZ264&lt;&gt;0,BV264&lt;&gt;0,CA264&lt;&gt;0),$AJ264-CE264-CF264-CG264-CK264,)</f>
        <v>0</v>
      </c>
      <c r="CI264" s="15">
        <f ca="1">IF(OR(BU264=0,BZ264=0,BV264=0,CA264=0),$AJ264-CE264-CF264-CG264-CK264,)</f>
        <v>0</v>
      </c>
      <c r="CJ264" s="15">
        <f ca="1">SUM(CE264:CI264)</f>
        <v>0</v>
      </c>
      <c r="CK264" s="15">
        <f ca="1">IF($V264&lt;&gt;0,IF($V264&gt;0,$W264/$V264,-$W264/$V264))*$AE264</f>
        <v>0</v>
      </c>
      <c r="CL264" s="15">
        <f ca="1">SUM(CJ264:CK264)</f>
        <v>0</v>
      </c>
      <c r="CM264" s="16">
        <f ca="1">_xll.DBRW($B$3,$R$37,$R$38,$R$40,$R$41,$R$42,$Q264,CM$2,CM$4,CM$3)</f>
        <v>0</v>
      </c>
      <c r="CN264" s="16">
        <f ca="1">_xll.DBRW($B$3,$R$37,$R$38,$R$40,$R$41,$R$42,$Q264,CN$2,CN$4,CN$3)</f>
        <v>0</v>
      </c>
      <c r="CO264" s="17">
        <f ca="1">-(CM264-CN264)*100</f>
        <v>0</v>
      </c>
      <c r="CP264" s="14">
        <f ca="1">$AA264-$AF264-DJ264</f>
        <v>0</v>
      </c>
      <c r="CQ264" s="15">
        <f ca="1">_xll.DBRW($B$3,$R$37,$R$38,$R$40,$R$41,$R$42,$Q264,CQ$2,CQ$4,CQ$3)</f>
        <v>0</v>
      </c>
      <c r="CR264" s="15">
        <f ca="1">_xll.DBRW($B$3,$R$37,$R$38,$R$40,$R$41,$R$42,$Q264,CR$2,CR$4,CR$3)</f>
        <v>0</v>
      </c>
      <c r="CS264" s="15">
        <f ca="1">_xll.DBRW($B$3,$R$37,$R$38,$R$40,$R$41,$R$42,$Q264,CS$2,CS$4,CS$3)</f>
        <v>0</v>
      </c>
      <c r="CT264" s="15">
        <f ca="1">_xll.DBRW($B$3,$R$37,$R$38,$R$40,$R$41,$R$42,$Q264,CT$2,CT$4,CT$3)</f>
        <v>0</v>
      </c>
      <c r="CU264" s="15">
        <f ca="1">_xll.DBRW($B$3,$R$37,$R$38,$R$40,$R$41,$R$42,$Q264,CU$2,CU$4,CU$3)</f>
        <v>0</v>
      </c>
      <c r="CV264" s="15">
        <f ca="1">_xll.DBRW($B$3,$R$37,$R$38,$R$40,$R$41,$R$42,$Q264,CV$2,CV$4,CV$3)</f>
        <v>0</v>
      </c>
      <c r="CW264" s="15">
        <f ca="1">_xll.DBRW($B$3,$R$37,$R$38,$R$40,$R$41,$R$42,$Q264,CW$2,CW$4,CW$3)</f>
        <v>0</v>
      </c>
      <c r="CX264" s="15">
        <f ca="1">_xll.DBRW($B$3,$R$37,$R$38,$R$40,$R$41,$R$42,$Q264,CX$2,CX$4,CX$3)</f>
        <v>0</v>
      </c>
      <c r="CY264" s="15">
        <f ca="1">_xll.DBRW($B$3,$R$37,$R$38,$R$40,$R$41,$R$42,$Q264,CY$2,CY$4,CY$3)</f>
        <v>0</v>
      </c>
      <c r="CZ264" s="15">
        <f ca="1">_xll.DBRW($B$3,$R$37,$R$38,$R$40,$R$41,$R$42,$Q264,CZ$2,CZ$4,CZ$3)</f>
        <v>0</v>
      </c>
      <c r="DA264" s="15">
        <f ca="1">CQ264-CV264</f>
        <v>0</v>
      </c>
      <c r="DB264" s="15">
        <f ca="1">CR264-CW264</f>
        <v>0</v>
      </c>
      <c r="DC264" s="15">
        <f ca="1">CS264-CX264</f>
        <v>0</v>
      </c>
      <c r="DD264" s="15">
        <f ca="1">IF(AND(CT264&lt;&gt;0,CY264&lt;&gt;0),-1*DA264*CT264,0)</f>
        <v>0</v>
      </c>
      <c r="DE264" s="15">
        <f ca="1">IF(AND(CT264&lt;&gt;0,CY264&lt;&gt;0,CU264&lt;&gt;0,CZ264&lt;&gt;0),DB264/CW264*$AA264,)</f>
        <v>0</v>
      </c>
      <c r="DF264" s="15">
        <f ca="1">IF(AND(CU264&lt;&gt;0,CZ264&lt;&gt;0),DC264*CM264*CU264,)</f>
        <v>0</v>
      </c>
      <c r="DG264" s="15">
        <f ca="1">IF(AND(CT264&lt;&gt;0,CY264&lt;&gt;0,CU264&lt;&gt;0,CZ264&lt;&gt;0),$AK264-DD264-DE264-DF264-DJ264,)</f>
        <v>0</v>
      </c>
      <c r="DH264" s="15">
        <f ca="1">IF(OR(CT264=0,CY264=0,CU264=0,CZ264=0),$AK264-DD264-DE264-DF264-DJ264,)</f>
        <v>0</v>
      </c>
      <c r="DI264" s="15">
        <f ca="1">SUM(DD264:DH264)</f>
        <v>0</v>
      </c>
      <c r="DJ264" s="15">
        <f ca="1">IF($V264&lt;&gt;0,IF($V264&gt;0,$W264/$V264,-$W264/$V264))*$AF264</f>
        <v>0</v>
      </c>
      <c r="DK264" s="15">
        <f ca="1">SUM(DI264:DJ264)</f>
        <v>0</v>
      </c>
      <c r="DL264" s="16">
        <f ca="1">_xll.DBRW($B$3,$R$37,$R$38,$R$40,$R$41,$R$42,$Q264,DL$2,DL$4,DL$3)</f>
        <v>0</v>
      </c>
      <c r="DM264" s="16">
        <f ca="1">_xll.DBRW($B$3,$R$37,$R$38,$R$40,$R$41,$R$42,$Q264,DM$2,DM$4,DM$3)</f>
        <v>0</v>
      </c>
      <c r="DN264" s="17">
        <f ca="1">-(DL264-DM264)*100</f>
        <v>0</v>
      </c>
      <c r="DO264" s="14">
        <f ca="1">$AB264-$AG264-EI264</f>
        <v>0</v>
      </c>
      <c r="DP264" s="15">
        <f ca="1">_xll.DBRW($B$3,$R$37,$R$38,$R$40,$R$41,$R$42,$Q264,DP$2,DP$4,DP$3)</f>
        <v>0</v>
      </c>
      <c r="DQ264" s="15">
        <f ca="1">_xll.DBRW($B$3,$R$37,$R$38,$R$40,$R$41,$R$42,$Q264,DQ$2,DQ$4,DQ$3)</f>
        <v>0</v>
      </c>
      <c r="DR264" s="15">
        <f ca="1">_xll.DBRW($B$3,$R$37,$R$38,$R$40,$R$41,$R$42,$Q264,DR$2,DR$4,DR$3)</f>
        <v>0</v>
      </c>
      <c r="DS264" s="15" t="str">
        <f ca="1">_xll.DBRW($B$3,$R$37,$R$38,$R$40,$R$41,$R$42,$Q264,DS$2,DS$4,DS$3)</f>
        <v/>
      </c>
      <c r="DT264" s="15">
        <f ca="1">_xll.DBRW($B$3,$R$37,$R$38,$R$40,$R$41,$R$42,$Q264,DT$2,DT$4,DT$3)</f>
        <v>0</v>
      </c>
      <c r="DU264" s="15">
        <f ca="1">_xll.DBRW($B$3,$R$37,$R$38,$R$40,$R$41,$R$42,$Q264,DU$2,DU$4,DU$3)</f>
        <v>0</v>
      </c>
      <c r="DV264" s="15">
        <f ca="1">_xll.DBRW($B$3,$R$37,$R$38,$R$40,$R$41,$R$42,$Q264,DV$2,DV$4,DV$3)</f>
        <v>0</v>
      </c>
      <c r="DW264" s="15">
        <f ca="1">_xll.DBRW($B$3,$R$37,$R$38,$R$40,$R$41,$R$42,$Q264,DW$2,DW$4,DW$3)</f>
        <v>0</v>
      </c>
      <c r="DX264" s="15" t="str">
        <f ca="1">_xll.DBRW($B$3,$R$37,$R$38,$R$40,$R$41,$R$42,$Q264,DX$2,DX$4,DX$3)</f>
        <v/>
      </c>
      <c r="DY264" s="15">
        <f ca="1">_xll.DBRW($B$3,$R$37,$R$38,$R$40,$R$41,$R$42,$Q264,DY$2,DY$4,DY$3)</f>
        <v>0</v>
      </c>
      <c r="DZ264" s="15">
        <f ca="1">DP264-DU264</f>
        <v>0</v>
      </c>
      <c r="EA264" s="15">
        <f ca="1">DQ264-DV264</f>
        <v>0</v>
      </c>
      <c r="EB264" s="15">
        <f ca="1">DR264-DW264</f>
        <v>0</v>
      </c>
      <c r="EC264" s="15" t="e">
        <f ca="1">IF(AND(DS264&lt;&gt;0,DX264&lt;&gt;0),-1*DZ264*DS264,0)</f>
        <v>#VALUE!</v>
      </c>
      <c r="ED264" s="15">
        <f ca="1">IF(AND(DS264&lt;&gt;0,DX264&lt;&gt;0,DT264&lt;&gt;0,DY264&lt;&gt;0),EA264/DV264*$AB264,)</f>
        <v>0</v>
      </c>
      <c r="EE264" s="15">
        <f ca="1">IF(AND(DT264&lt;&gt;0,DY264&lt;&gt;0),EB264*DL264*DT264,)</f>
        <v>0</v>
      </c>
      <c r="EF264" s="15">
        <f ca="1">IF(AND(DS264&lt;&gt;0,DX264&lt;&gt;0,DT264&lt;&gt;0,DY264&lt;&gt;0),$AL264-EC264-ED264-EE264-EI264,)</f>
        <v>0</v>
      </c>
      <c r="EG264" s="15" t="e">
        <f ca="1">IF(OR(DS264=0,DX264=0,DT264=0,DY264=0),$AL264-EC264-ED264-EE264-EI264,)</f>
        <v>#VALUE!</v>
      </c>
      <c r="EH264" s="15" t="e">
        <f ca="1">SUM(EC264:EG264)</f>
        <v>#VALUE!</v>
      </c>
      <c r="EI264" s="15">
        <f ca="1">IF($V264&lt;&gt;0,IF($V264&gt;0,$W264/$V264,-$W264/$V264))*$AG264</f>
        <v>0</v>
      </c>
      <c r="EJ264" s="15" t="e">
        <f ca="1">SUM(EH264:EI264)</f>
        <v>#VALUE!</v>
      </c>
      <c r="EK264" s="16">
        <f ca="1">_xll.DBRW($B$3,$R$37,$R$38,$R$40,$R$41,$R$42,$Q264,EK$2,EK$4,EK$3)</f>
        <v>0</v>
      </c>
      <c r="EL264" s="16">
        <f ca="1">_xll.DBRW($B$3,$R$37,$R$38,$R$40,$R$41,$R$42,$Q264,EL$2,EL$4,EL$3)</f>
        <v>0</v>
      </c>
      <c r="EM264" s="17">
        <f ca="1">-(EK264-EL264)*100</f>
        <v>0</v>
      </c>
      <c r="EN264" s="14">
        <f ca="1">$AC264-$AH264-FH264</f>
        <v>0</v>
      </c>
      <c r="EO264" s="15">
        <f ca="1">_xll.DBRW($B$3,$R$37,$R$38,$R$40,$R$41,$R$42,$Q264,EO$2,EO$4,EO$3)</f>
        <v>0</v>
      </c>
      <c r="EP264" s="15">
        <f ca="1">_xll.DBRW($B$3,$R$37,$R$38,$R$40,$R$41,$R$42,$Q264,EP$2,EP$4,EP$3)</f>
        <v>0</v>
      </c>
      <c r="EQ264" s="15">
        <f ca="1">_xll.DBRW($B$3,$R$37,$R$38,$R$40,$R$41,$R$42,$Q264,EQ$2,EQ$4,EQ$3)</f>
        <v>0</v>
      </c>
      <c r="ER264" s="15">
        <f ca="1">_xll.DBRW($B$3,$R$37,$R$38,$R$40,$R$41,$R$42,$Q264,ER$2,ER$4,ER$3)</f>
        <v>0</v>
      </c>
      <c r="ES264" s="15">
        <f ca="1">_xll.DBRW($B$3,$R$37,$R$38,$R$40,$R$41,$R$42,$Q264,ES$2,ES$4,ES$3)</f>
        <v>0</v>
      </c>
      <c r="ET264" s="15">
        <f ca="1">_xll.DBRW($B$3,$R$37,$R$38,$R$40,$R$41,$R$42,$Q264,ET$2,ET$4,ET$3)</f>
        <v>0</v>
      </c>
      <c r="EU264" s="15">
        <f ca="1">_xll.DBRW($B$3,$R$37,$R$38,$R$40,$R$41,$R$42,$Q264,EU$2,EU$4,EU$3)</f>
        <v>0</v>
      </c>
      <c r="EV264" s="15">
        <f ca="1">_xll.DBRW($B$3,$R$37,$R$38,$R$40,$R$41,$R$42,$Q264,EV$2,EV$4,EV$3)</f>
        <v>0</v>
      </c>
      <c r="EW264" s="15">
        <f ca="1">_xll.DBRW($B$3,$R$37,$R$38,$R$40,$R$41,$R$42,$Q264,EW$2,EW$4,EW$3)</f>
        <v>0</v>
      </c>
      <c r="EX264" s="15">
        <f ca="1">_xll.DBRW($B$3,$R$37,$R$38,$R$40,$R$41,$R$42,$Q264,EX$2,EX$4,EX$3)</f>
        <v>0</v>
      </c>
      <c r="EY264" s="15">
        <f ca="1">EO264-ET264</f>
        <v>0</v>
      </c>
      <c r="EZ264" s="15">
        <f ca="1">EP264-EU264</f>
        <v>0</v>
      </c>
      <c r="FA264" s="15">
        <f ca="1">EQ264-EV264</f>
        <v>0</v>
      </c>
      <c r="FB264" s="15">
        <f ca="1">IF(AND(ER264&lt;&gt;0,EW264&lt;&gt;0),-1*EY264*ER264,0)</f>
        <v>0</v>
      </c>
      <c r="FC264" s="15">
        <f ca="1">IF(AND(ER264&lt;&gt;0,EW264&lt;&gt;0,ES264&lt;&gt;0,EX264&lt;&gt;0),EZ264/EU264*$AC264,)</f>
        <v>0</v>
      </c>
      <c r="FD264" s="15">
        <f ca="1">IF(AND(ES264&lt;&gt;0,EX264&lt;&gt;0),FA264*EK264*ES264,)</f>
        <v>0</v>
      </c>
      <c r="FE264" s="15">
        <f ca="1">IF(AND(ER264&lt;&gt;0,EW264&lt;&gt;0,ES264&lt;&gt;0,EX264&lt;&gt;0),$AM264-FB264-FC264-FD264-FH264,)</f>
        <v>0</v>
      </c>
      <c r="FF264" s="15">
        <f ca="1">IF(OR(ER264=0,EW264=0,ES264=0,EX264=0),$AM264-FB264-FC264-FD264-FH264,)</f>
        <v>0</v>
      </c>
      <c r="FG264" s="15">
        <f ca="1">SUM(FB264:FF264)</f>
        <v>0</v>
      </c>
      <c r="FH264" s="15">
        <f ca="1">IF($V264&lt;&gt;0,IF($V264&gt;0,$W264/$V264,-$W264/$V264))*$AH264</f>
        <v>0</v>
      </c>
      <c r="FI264" s="15">
        <f ca="1">SUM(FG264:FH264)</f>
        <v>0</v>
      </c>
      <c r="FJ264" s="20"/>
      <c r="FK264" s="85">
        <f ca="1">BL264+CK264+DJ264+EI264+FH264</f>
        <v>0</v>
      </c>
      <c r="FL264" s="21"/>
      <c r="FM264" s="22"/>
      <c r="FN264" s="104">
        <f ca="1">_xll.DBRW($B$3,$R$37,$R$38,$R$40,$R$41,$R$42,$Q264,FN$2,FN$4,FN$3)</f>
        <v>0</v>
      </c>
      <c r="FO264" s="105">
        <f ca="1">IF(U264&lt;&gt;0,FN264/U264,0)</f>
        <v>0</v>
      </c>
      <c r="FP264" s="104">
        <f ca="1">_xll.DBRW($B$3,$R$37,$R$38,$R$40,$R$41,$R$42,$Q264,FP$2,FP$4,FP$3)</f>
        <v>0</v>
      </c>
      <c r="FQ264" s="105">
        <f ca="1">IF(V264&lt;&gt;0,FP264/V264,0)</f>
        <v>0</v>
      </c>
      <c r="FR264" s="86">
        <f ca="1">FN264-FP264</f>
        <v>0</v>
      </c>
      <c r="FS264" s="103">
        <f ca="1">(FO264-FQ264)*100</f>
        <v>0</v>
      </c>
      <c r="FT264" s="23"/>
      <c r="FV264" s="37"/>
      <c r="FW264" s="37"/>
      <c r="FX264" s="37"/>
      <c r="FY264" s="37"/>
      <c r="FZ264" s="37"/>
      <c r="GA264" s="37"/>
      <c r="GB264" s="37"/>
      <c r="GC264" s="37"/>
      <c r="GD264" s="37"/>
      <c r="GE264" s="37"/>
      <c r="GF264" s="37"/>
      <c r="GG264" s="37"/>
      <c r="GH264" s="37"/>
    </row>
    <row r="265" spans="1:190" ht="15" hidden="1" customHeight="1" x14ac:dyDescent="0.25">
      <c r="A265">
        <f ca="1">IF(ROW()=ROW($A$60),0,1)</f>
        <v>1</v>
      </c>
      <c r="D265" s="30"/>
      <c r="E265" s="30"/>
      <c r="F265" s="30" t="str">
        <f ca="1">IF(A265&lt;&gt;0,IF((AO265+BN265+CM265+DL265+EK265)&lt;&gt;0,ROUND((1-(AO265+BN265+CM265+DL265+EK265))-FO265,5),"VERIF. ELIGIBILITE PMM"),"CHECK "&amp;D250)</f>
        <v>VERIF. ELIGIBILITE PMM</v>
      </c>
      <c r="G265" s="30"/>
      <c r="H265" s="30"/>
      <c r="I265" s="30"/>
      <c r="J265" s="30" t="str">
        <f ca="1">IF(A265&lt;&gt;0,IF((AP265+BO265+CN265+DM265+EL265)&lt;&gt;0,ROUND((1-(AP265+BO265+CN265+DM265+EL265))-FQ265,5),"VERIF. ELIGIBILITE PMM"),"CHECK "&amp;D251)</f>
        <v>VERIF. ELIGIBILITE PMM</v>
      </c>
      <c r="K265" s="30">
        <f ca="1">IF(A265&lt;&gt;0,ROUND(W265+AR265+BQ265+CP265+DO265+EN265+FK265-FR265,5),"CHECK ")</f>
        <v>0</v>
      </c>
      <c r="L265" s="4"/>
      <c r="M265" s="9"/>
      <c r="N265" s="10"/>
      <c r="O265" s="9"/>
      <c r="P265" s="11"/>
      <c r="Q265" s="130" t="s">
        <v>429</v>
      </c>
      <c r="R265" s="130"/>
      <c r="S265" s="12"/>
      <c r="T265" s="13"/>
      <c r="U265" s="84">
        <f ca="1">_xll.DBRW($B$3,$R$37,$R$38,$R$40,$R$41,$R$42,$Q265,U$2,U$4,U$3)</f>
        <v>0</v>
      </c>
      <c r="V265" s="84">
        <f ca="1">_xll.DBRW($B$3,$R$37,$R$38,$R$40,$R$41,$R$42,$Q265,V$2,V$4,V$3)</f>
        <v>0</v>
      </c>
      <c r="W265" s="85">
        <f ca="1">U265-V265</f>
        <v>0</v>
      </c>
      <c r="X265" s="106">
        <f ca="1">IF(V265&lt;&gt;0,W265/V265,0)</f>
        <v>0</v>
      </c>
      <c r="Y265" s="15">
        <f ca="1">_xll.DBRW($B$3,$R$37,$R$38,$R$40,$R$41,$R$42,$Q265,Y$2,Y$4,Y$3)</f>
        <v>0</v>
      </c>
      <c r="Z265" s="15">
        <f ca="1">_xll.DBRW($B$3,$R$37,$R$38,$R$40,$R$41,$R$42,$Q265,Z$2,Z$4,Z$3)</f>
        <v>0</v>
      </c>
      <c r="AA265" s="15">
        <f ca="1">_xll.DBRW($B$3,$R$37,$R$38,$R$40,$R$41,$R$42,$Q265,AA$2,AA$4,AA$3)</f>
        <v>0</v>
      </c>
      <c r="AB265" s="15">
        <f ca="1">_xll.DBRW($B$3,$R$37,$R$38,$R$40,$R$41,$R$42,$Q265,AB$2,AB$4,AB$3)</f>
        <v>0</v>
      </c>
      <c r="AC265" s="15">
        <f ca="1">_xll.DBRW($B$3,$R$37,$R$38,$R$40,$R$41,$R$42,$Q265,AC$2,AC$4,AC$3)</f>
        <v>0</v>
      </c>
      <c r="AD265" s="15">
        <f ca="1">_xll.DBRW($B$3,$R$37,$R$38,$R$40,$R$41,$R$42,$Q265,AD$2,AD$4,AD$3)</f>
        <v>0</v>
      </c>
      <c r="AE265" s="15">
        <f ca="1">_xll.DBRW($B$3,$R$37,$R$38,$R$40,$R$41,$R$42,$Q265,AE$2,AE$4,AE$3)</f>
        <v>0</v>
      </c>
      <c r="AF265" s="15">
        <f ca="1">_xll.DBRW($B$3,$R$37,$R$38,$R$40,$R$41,$R$42,$Q265,AF$2,AF$4,AF$3)</f>
        <v>0</v>
      </c>
      <c r="AG265" s="15">
        <f ca="1">_xll.DBRW($B$3,$R$37,$R$38,$R$40,$R$41,$R$42,$Q265,AG$2,AG$4,AG$3)</f>
        <v>0</v>
      </c>
      <c r="AH265" s="15">
        <f ca="1">_xll.DBRW($B$3,$R$37,$R$38,$R$40,$R$41,$R$42,$Q265,AH$2,AH$4,AH$3)</f>
        <v>0</v>
      </c>
      <c r="AI265" s="15">
        <f ca="1">Y265-AD265</f>
        <v>0</v>
      </c>
      <c r="AJ265" s="15">
        <f ca="1">Z265-AE265</f>
        <v>0</v>
      </c>
      <c r="AK265" s="15">
        <f ca="1">AA265-AF265</f>
        <v>0</v>
      </c>
      <c r="AL265" s="15">
        <f ca="1">AB265-AG265</f>
        <v>0</v>
      </c>
      <c r="AM265" s="15">
        <f ca="1">AC265-AH265</f>
        <v>0</v>
      </c>
      <c r="AN265" s="20"/>
      <c r="AO265" s="16">
        <f ca="1">_xll.DBRW($B$3,$R$37,$R$38,$R$40,$R$41,$R$42,$Q265,AO$2,AO$4,AO$3)</f>
        <v>0</v>
      </c>
      <c r="AP265" s="16">
        <f ca="1">_xll.DBRW($B$3,$R$37,$R$38,$R$40,$R$41,$R$42,$Q265,AP$2,AP$4,AP$3)</f>
        <v>0</v>
      </c>
      <c r="AQ265" s="17">
        <f ca="1">-(AO265-AP265)*100</f>
        <v>0</v>
      </c>
      <c r="AR265" s="14">
        <f ca="1">$Y265-$AD265-BL265</f>
        <v>0</v>
      </c>
      <c r="AS265" s="18">
        <f ca="1">_xll.DBRW($B$3,$R$37,$R$38,$R$40,$R$41,$R$42,$Q265,AS$2,AS$4,AS$3)</f>
        <v>0</v>
      </c>
      <c r="AT265" s="19">
        <f ca="1">_xll.DBRW($B$3,$R$37,$R$38,$R$40,$R$41,$R$42,$Q265,AT$2,AT$4,AT$3)</f>
        <v>0</v>
      </c>
      <c r="AU265" s="18">
        <f ca="1">_xll.DBRW($B$3,$R$37,$R$38,$R$40,$R$41,$R$42,$Q265,AU$2,AU$4,AU$3)</f>
        <v>0</v>
      </c>
      <c r="AV265" s="15">
        <f ca="1">_xll.DBRW($B$3,$R$37,$R$38,$R$40,$R$41,$R$42,$Q265,AV$2,AV$4,AV$3)</f>
        <v>0</v>
      </c>
      <c r="AW265" s="15">
        <f ca="1">_xll.DBRW($B$3,$R$37,$R$38,$R$40,$R$41,$R$42,$Q265,AW$2,AW$4,AW$3)</f>
        <v>0</v>
      </c>
      <c r="AX265" s="18">
        <f ca="1">_xll.DBRW($B$3,$R$37,$R$38,$R$40,$R$41,$R$42,$Q265,AX$2,AX$4,AX$3)</f>
        <v>0</v>
      </c>
      <c r="AY265" s="19">
        <f ca="1">_xll.DBRW($B$3,$R$37,$R$38,$R$40,$R$41,$R$42,$Q265,AY$2,AY$4,AY$3)</f>
        <v>0</v>
      </c>
      <c r="AZ265" s="18">
        <f ca="1">_xll.DBRW($B$3,$R$37,$R$38,$R$40,$R$41,$R$42,$Q265,AZ$2,AZ$4,AZ$3)</f>
        <v>0</v>
      </c>
      <c r="BA265" s="15">
        <f ca="1">_xll.DBRW($B$3,$R$37,$R$38,$R$40,$R$41,$R$42,$Q265,BA$2,BA$4,BA$3)</f>
        <v>0</v>
      </c>
      <c r="BB265" s="15">
        <f ca="1">_xll.DBRW($B$3,$R$37,$R$38,$R$40,$R$41,$R$42,$Q265,BB$2,BB$4,BB$3)</f>
        <v>0</v>
      </c>
      <c r="BC265" s="18">
        <f ca="1">AS265-AX265</f>
        <v>0</v>
      </c>
      <c r="BD265" s="18">
        <f ca="1">AT265-AY265</f>
        <v>0</v>
      </c>
      <c r="BE265" s="18">
        <f ca="1">AU265-AZ265</f>
        <v>0</v>
      </c>
      <c r="BF265" s="15">
        <f ca="1">IF(AND(AV265&lt;&gt;0,BA265&lt;&gt;0),-1*BC265*AV265,0)</f>
        <v>0</v>
      </c>
      <c r="BG265" s="15">
        <f ca="1">IF(AND(AV265&lt;&gt;0,BA265&lt;&gt;0,AW265&lt;&gt;0,BB265&lt;&gt;0),BD265/AY265*$Y265,)</f>
        <v>0</v>
      </c>
      <c r="BH265" s="15">
        <f ca="1">IF(AND(AW265&lt;&gt;0,BB265&lt;&gt;0),BE265*AO265*AW265,)</f>
        <v>0</v>
      </c>
      <c r="BI265" s="15">
        <f ca="1">IF(AND(AV265&lt;&gt;0,BA265&lt;&gt;0,AW265&lt;&gt;0,BB265&lt;&gt;0),$AI265-BF265-BG265-BH265-BL265,)</f>
        <v>0</v>
      </c>
      <c r="BJ265" s="15">
        <f ca="1">IF(OR(AV265=0,BA265=0,AW265=0,BB265=0),$AI265-BF265-BG265-BH265-BL265,)</f>
        <v>0</v>
      </c>
      <c r="BK265" s="15">
        <f ca="1">SUM(BF265:BJ265)</f>
        <v>0</v>
      </c>
      <c r="BL265" s="15">
        <f ca="1">IF($V265&lt;&gt;0,IF($V265&gt;0,$W265/$V265,-$W265/$V265))*$AD265</f>
        <v>0</v>
      </c>
      <c r="BM265" s="15">
        <f ca="1">SUM(BK265:BL265)</f>
        <v>0</v>
      </c>
      <c r="BN265" s="16">
        <f ca="1">_xll.DBRW($B$3,$R$37,$R$38,$R$40,$R$41,$R$42,$Q265,BN$2,BN$4,BN$3)</f>
        <v>0</v>
      </c>
      <c r="BO265" s="16">
        <f ca="1">_xll.DBRW($B$3,$R$37,$R$38,$R$40,$R$41,$R$42,$Q265,BO$2,BO$4,BO$3)</f>
        <v>0</v>
      </c>
      <c r="BP265" s="17">
        <f ca="1">-(BN265-BO265)*100</f>
        <v>0</v>
      </c>
      <c r="BQ265" s="14">
        <f ca="1">$Z265-$AE265-CK265</f>
        <v>0</v>
      </c>
      <c r="BR265" s="15">
        <f ca="1">_xll.DBRW($B$3,$R$37,$R$38,$R$40,$R$41,$R$42,$Q265,BR$2,BR$4,BR$3)</f>
        <v>0</v>
      </c>
      <c r="BS265" s="15">
        <f ca="1">_xll.DBRW($B$3,$R$37,$R$38,$R$40,$R$41,$R$42,$Q265,BS$2,BS$4,BS$3)</f>
        <v>0</v>
      </c>
      <c r="BT265" s="15">
        <f ca="1">_xll.DBRW($B$3,$R$37,$R$38,$R$40,$R$41,$R$42,$Q265,BT$2,BT$4,BT$3)</f>
        <v>0</v>
      </c>
      <c r="BU265" s="15">
        <f ca="1">_xll.DBRW($B$3,$R$37,$R$38,$R$40,$R$41,$R$42,$Q265,BU$2,BU$4,BU$3)</f>
        <v>0</v>
      </c>
      <c r="BV265" s="15">
        <f ca="1">_xll.DBRW($B$3,$R$37,$R$38,$R$40,$R$41,$R$42,$Q265,BV$2,BV$4,BV$3)</f>
        <v>0</v>
      </c>
      <c r="BW265" s="15">
        <f ca="1">_xll.DBRW($B$3,$R$37,$R$38,$R$40,$R$41,$R$42,$Q265,BW$2,BW$4,BW$3)</f>
        <v>0</v>
      </c>
      <c r="BX265" s="15">
        <f ca="1">_xll.DBRW($B$3,$R$37,$R$38,$R$40,$R$41,$R$42,$Q265,BX$2,BX$4,BX$3)</f>
        <v>0</v>
      </c>
      <c r="BY265" s="15">
        <f ca="1">_xll.DBRW($B$3,$R$37,$R$38,$R$40,$R$41,$R$42,$Q265,BY$2,BY$4,BY$3)</f>
        <v>0</v>
      </c>
      <c r="BZ265" s="15">
        <f ca="1">_xll.DBRW($B$3,$R$37,$R$38,$R$40,$R$41,$R$42,$Q265,BZ$2,BZ$4,BZ$3)</f>
        <v>0</v>
      </c>
      <c r="CA265" s="15">
        <f ca="1">_xll.DBRW($B$3,$R$37,$R$38,$R$40,$R$41,$R$42,$Q265,CA$2,CA$4,CA$3)</f>
        <v>0</v>
      </c>
      <c r="CB265" s="15">
        <f ca="1">BR265-BW265</f>
        <v>0</v>
      </c>
      <c r="CC265" s="15">
        <f ca="1">BS265-BX265</f>
        <v>0</v>
      </c>
      <c r="CD265" s="15">
        <f ca="1">BT265-BY265</f>
        <v>0</v>
      </c>
      <c r="CE265" s="15">
        <f ca="1">IF(AND(BU265&lt;&gt;0,BZ265&lt;&gt;0),-1*CB265*BU265,0)</f>
        <v>0</v>
      </c>
      <c r="CF265" s="15">
        <f ca="1">IF(AND(BU265&lt;&gt;0,BZ265&lt;&gt;0,BV265&lt;&gt;0,CA265&lt;&gt;0),CC265/BX265*$Z265,)</f>
        <v>0</v>
      </c>
      <c r="CG265" s="15">
        <f ca="1">IF(AND(BV265&lt;&gt;0,CA265&lt;&gt;0),CD265*BN265*BV265,)</f>
        <v>0</v>
      </c>
      <c r="CH265" s="15">
        <f ca="1">IF(AND(BU265&lt;&gt;0,BZ265&lt;&gt;0,BV265&lt;&gt;0,CA265&lt;&gt;0),$AJ265-CE265-CF265-CG265-CK265,)</f>
        <v>0</v>
      </c>
      <c r="CI265" s="15">
        <f ca="1">IF(OR(BU265=0,BZ265=0,BV265=0,CA265=0),$AJ265-CE265-CF265-CG265-CK265,)</f>
        <v>0</v>
      </c>
      <c r="CJ265" s="15">
        <f ca="1">SUM(CE265:CI265)</f>
        <v>0</v>
      </c>
      <c r="CK265" s="15">
        <f ca="1">IF($V265&lt;&gt;0,IF($V265&gt;0,$W265/$V265,-$W265/$V265))*$AE265</f>
        <v>0</v>
      </c>
      <c r="CL265" s="15">
        <f ca="1">SUM(CJ265:CK265)</f>
        <v>0</v>
      </c>
      <c r="CM265" s="16">
        <f ca="1">_xll.DBRW($B$3,$R$37,$R$38,$R$40,$R$41,$R$42,$Q265,CM$2,CM$4,CM$3)</f>
        <v>0</v>
      </c>
      <c r="CN265" s="16">
        <f ca="1">_xll.DBRW($B$3,$R$37,$R$38,$R$40,$R$41,$R$42,$Q265,CN$2,CN$4,CN$3)</f>
        <v>0</v>
      </c>
      <c r="CO265" s="17">
        <f ca="1">-(CM265-CN265)*100</f>
        <v>0</v>
      </c>
      <c r="CP265" s="14">
        <f ca="1">$AA265-$AF265-DJ265</f>
        <v>0</v>
      </c>
      <c r="CQ265" s="15">
        <f ca="1">_xll.DBRW($B$3,$R$37,$R$38,$R$40,$R$41,$R$42,$Q265,CQ$2,CQ$4,CQ$3)</f>
        <v>0</v>
      </c>
      <c r="CR265" s="15">
        <f ca="1">_xll.DBRW($B$3,$R$37,$R$38,$R$40,$R$41,$R$42,$Q265,CR$2,CR$4,CR$3)</f>
        <v>0</v>
      </c>
      <c r="CS265" s="15">
        <f ca="1">_xll.DBRW($B$3,$R$37,$R$38,$R$40,$R$41,$R$42,$Q265,CS$2,CS$4,CS$3)</f>
        <v>0</v>
      </c>
      <c r="CT265" s="15">
        <f ca="1">_xll.DBRW($B$3,$R$37,$R$38,$R$40,$R$41,$R$42,$Q265,CT$2,CT$4,CT$3)</f>
        <v>0</v>
      </c>
      <c r="CU265" s="15">
        <f ca="1">_xll.DBRW($B$3,$R$37,$R$38,$R$40,$R$41,$R$42,$Q265,CU$2,CU$4,CU$3)</f>
        <v>0</v>
      </c>
      <c r="CV265" s="15">
        <f ca="1">_xll.DBRW($B$3,$R$37,$R$38,$R$40,$R$41,$R$42,$Q265,CV$2,CV$4,CV$3)</f>
        <v>0</v>
      </c>
      <c r="CW265" s="15">
        <f ca="1">_xll.DBRW($B$3,$R$37,$R$38,$R$40,$R$41,$R$42,$Q265,CW$2,CW$4,CW$3)</f>
        <v>0</v>
      </c>
      <c r="CX265" s="15">
        <f ca="1">_xll.DBRW($B$3,$R$37,$R$38,$R$40,$R$41,$R$42,$Q265,CX$2,CX$4,CX$3)</f>
        <v>0</v>
      </c>
      <c r="CY265" s="15">
        <f ca="1">_xll.DBRW($B$3,$R$37,$R$38,$R$40,$R$41,$R$42,$Q265,CY$2,CY$4,CY$3)</f>
        <v>0</v>
      </c>
      <c r="CZ265" s="15">
        <f ca="1">_xll.DBRW($B$3,$R$37,$R$38,$R$40,$R$41,$R$42,$Q265,CZ$2,CZ$4,CZ$3)</f>
        <v>0</v>
      </c>
      <c r="DA265" s="15">
        <f ca="1">CQ265-CV265</f>
        <v>0</v>
      </c>
      <c r="DB265" s="15">
        <f ca="1">CR265-CW265</f>
        <v>0</v>
      </c>
      <c r="DC265" s="15">
        <f ca="1">CS265-CX265</f>
        <v>0</v>
      </c>
      <c r="DD265" s="15">
        <f ca="1">IF(AND(CT265&lt;&gt;0,CY265&lt;&gt;0),-1*DA265*CT265,0)</f>
        <v>0</v>
      </c>
      <c r="DE265" s="15">
        <f ca="1">IF(AND(CT265&lt;&gt;0,CY265&lt;&gt;0,CU265&lt;&gt;0,CZ265&lt;&gt;0),DB265/CW265*$AA265,)</f>
        <v>0</v>
      </c>
      <c r="DF265" s="15">
        <f ca="1">IF(AND(CU265&lt;&gt;0,CZ265&lt;&gt;0),DC265*CM265*CU265,)</f>
        <v>0</v>
      </c>
      <c r="DG265" s="15">
        <f ca="1">IF(AND(CT265&lt;&gt;0,CY265&lt;&gt;0,CU265&lt;&gt;0,CZ265&lt;&gt;0),$AK265-DD265-DE265-DF265-DJ265,)</f>
        <v>0</v>
      </c>
      <c r="DH265" s="15">
        <f ca="1">IF(OR(CT265=0,CY265=0,CU265=0,CZ265=0),$AK265-DD265-DE265-DF265-DJ265,)</f>
        <v>0</v>
      </c>
      <c r="DI265" s="15">
        <f ca="1">SUM(DD265:DH265)</f>
        <v>0</v>
      </c>
      <c r="DJ265" s="15">
        <f ca="1">IF($V265&lt;&gt;0,IF($V265&gt;0,$W265/$V265,-$W265/$V265))*$AF265</f>
        <v>0</v>
      </c>
      <c r="DK265" s="15">
        <f ca="1">SUM(DI265:DJ265)</f>
        <v>0</v>
      </c>
      <c r="DL265" s="16">
        <f ca="1">_xll.DBRW($B$3,$R$37,$R$38,$R$40,$R$41,$R$42,$Q265,DL$2,DL$4,DL$3)</f>
        <v>0</v>
      </c>
      <c r="DM265" s="16">
        <f ca="1">_xll.DBRW($B$3,$R$37,$R$38,$R$40,$R$41,$R$42,$Q265,DM$2,DM$4,DM$3)</f>
        <v>0</v>
      </c>
      <c r="DN265" s="17">
        <f ca="1">-(DL265-DM265)*100</f>
        <v>0</v>
      </c>
      <c r="DO265" s="14">
        <f ca="1">$AB265-$AG265-EI265</f>
        <v>0</v>
      </c>
      <c r="DP265" s="15">
        <f ca="1">_xll.DBRW($B$3,$R$37,$R$38,$R$40,$R$41,$R$42,$Q265,DP$2,DP$4,DP$3)</f>
        <v>0</v>
      </c>
      <c r="DQ265" s="15">
        <f ca="1">_xll.DBRW($B$3,$R$37,$R$38,$R$40,$R$41,$R$42,$Q265,DQ$2,DQ$4,DQ$3)</f>
        <v>0</v>
      </c>
      <c r="DR265" s="15">
        <f ca="1">_xll.DBRW($B$3,$R$37,$R$38,$R$40,$R$41,$R$42,$Q265,DR$2,DR$4,DR$3)</f>
        <v>0</v>
      </c>
      <c r="DS265" s="15" t="str">
        <f ca="1">_xll.DBRW($B$3,$R$37,$R$38,$R$40,$R$41,$R$42,$Q265,DS$2,DS$4,DS$3)</f>
        <v/>
      </c>
      <c r="DT265" s="15">
        <f ca="1">_xll.DBRW($B$3,$R$37,$R$38,$R$40,$R$41,$R$42,$Q265,DT$2,DT$4,DT$3)</f>
        <v>0</v>
      </c>
      <c r="DU265" s="15">
        <f ca="1">_xll.DBRW($B$3,$R$37,$R$38,$R$40,$R$41,$R$42,$Q265,DU$2,DU$4,DU$3)</f>
        <v>0</v>
      </c>
      <c r="DV265" s="15">
        <f ca="1">_xll.DBRW($B$3,$R$37,$R$38,$R$40,$R$41,$R$42,$Q265,DV$2,DV$4,DV$3)</f>
        <v>0</v>
      </c>
      <c r="DW265" s="15">
        <f ca="1">_xll.DBRW($B$3,$R$37,$R$38,$R$40,$R$41,$R$42,$Q265,DW$2,DW$4,DW$3)</f>
        <v>0</v>
      </c>
      <c r="DX265" s="15" t="str">
        <f ca="1">_xll.DBRW($B$3,$R$37,$R$38,$R$40,$R$41,$R$42,$Q265,DX$2,DX$4,DX$3)</f>
        <v/>
      </c>
      <c r="DY265" s="15">
        <f ca="1">_xll.DBRW($B$3,$R$37,$R$38,$R$40,$R$41,$R$42,$Q265,DY$2,DY$4,DY$3)</f>
        <v>0</v>
      </c>
      <c r="DZ265" s="15">
        <f ca="1">DP265-DU265</f>
        <v>0</v>
      </c>
      <c r="EA265" s="15">
        <f ca="1">DQ265-DV265</f>
        <v>0</v>
      </c>
      <c r="EB265" s="15">
        <f ca="1">DR265-DW265</f>
        <v>0</v>
      </c>
      <c r="EC265" s="15" t="e">
        <f ca="1">IF(AND(DS265&lt;&gt;0,DX265&lt;&gt;0),-1*DZ265*DS265,0)</f>
        <v>#VALUE!</v>
      </c>
      <c r="ED265" s="15">
        <f ca="1">IF(AND(DS265&lt;&gt;0,DX265&lt;&gt;0,DT265&lt;&gt;0,DY265&lt;&gt;0),EA265/DV265*$AB265,)</f>
        <v>0</v>
      </c>
      <c r="EE265" s="15">
        <f ca="1">IF(AND(DT265&lt;&gt;0,DY265&lt;&gt;0),EB265*DL265*DT265,)</f>
        <v>0</v>
      </c>
      <c r="EF265" s="15">
        <f ca="1">IF(AND(DS265&lt;&gt;0,DX265&lt;&gt;0,DT265&lt;&gt;0,DY265&lt;&gt;0),$AL265-EC265-ED265-EE265-EI265,)</f>
        <v>0</v>
      </c>
      <c r="EG265" s="15" t="e">
        <f ca="1">IF(OR(DS265=0,DX265=0,DT265=0,DY265=0),$AL265-EC265-ED265-EE265-EI265,)</f>
        <v>#VALUE!</v>
      </c>
      <c r="EH265" s="15" t="e">
        <f ca="1">SUM(EC265:EG265)</f>
        <v>#VALUE!</v>
      </c>
      <c r="EI265" s="15">
        <f ca="1">IF($V265&lt;&gt;0,IF($V265&gt;0,$W265/$V265,-$W265/$V265))*$AG265</f>
        <v>0</v>
      </c>
      <c r="EJ265" s="15" t="e">
        <f ca="1">SUM(EH265:EI265)</f>
        <v>#VALUE!</v>
      </c>
      <c r="EK265" s="16">
        <f ca="1">_xll.DBRW($B$3,$R$37,$R$38,$R$40,$R$41,$R$42,$Q265,EK$2,EK$4,EK$3)</f>
        <v>0</v>
      </c>
      <c r="EL265" s="16">
        <f ca="1">_xll.DBRW($B$3,$R$37,$R$38,$R$40,$R$41,$R$42,$Q265,EL$2,EL$4,EL$3)</f>
        <v>0</v>
      </c>
      <c r="EM265" s="17">
        <f ca="1">-(EK265-EL265)*100</f>
        <v>0</v>
      </c>
      <c r="EN265" s="14">
        <f ca="1">$AC265-$AH265-FH265</f>
        <v>0</v>
      </c>
      <c r="EO265" s="15">
        <f ca="1">_xll.DBRW($B$3,$R$37,$R$38,$R$40,$R$41,$R$42,$Q265,EO$2,EO$4,EO$3)</f>
        <v>0</v>
      </c>
      <c r="EP265" s="15">
        <f ca="1">_xll.DBRW($B$3,$R$37,$R$38,$R$40,$R$41,$R$42,$Q265,EP$2,EP$4,EP$3)</f>
        <v>0</v>
      </c>
      <c r="EQ265" s="15">
        <f ca="1">_xll.DBRW($B$3,$R$37,$R$38,$R$40,$R$41,$R$42,$Q265,EQ$2,EQ$4,EQ$3)</f>
        <v>0</v>
      </c>
      <c r="ER265" s="15">
        <f ca="1">_xll.DBRW($B$3,$R$37,$R$38,$R$40,$R$41,$R$42,$Q265,ER$2,ER$4,ER$3)</f>
        <v>0</v>
      </c>
      <c r="ES265" s="15">
        <f ca="1">_xll.DBRW($B$3,$R$37,$R$38,$R$40,$R$41,$R$42,$Q265,ES$2,ES$4,ES$3)</f>
        <v>0</v>
      </c>
      <c r="ET265" s="15">
        <f ca="1">_xll.DBRW($B$3,$R$37,$R$38,$R$40,$R$41,$R$42,$Q265,ET$2,ET$4,ET$3)</f>
        <v>0</v>
      </c>
      <c r="EU265" s="15">
        <f ca="1">_xll.DBRW($B$3,$R$37,$R$38,$R$40,$R$41,$R$42,$Q265,EU$2,EU$4,EU$3)</f>
        <v>0</v>
      </c>
      <c r="EV265" s="15">
        <f ca="1">_xll.DBRW($B$3,$R$37,$R$38,$R$40,$R$41,$R$42,$Q265,EV$2,EV$4,EV$3)</f>
        <v>0</v>
      </c>
      <c r="EW265" s="15">
        <f ca="1">_xll.DBRW($B$3,$R$37,$R$38,$R$40,$R$41,$R$42,$Q265,EW$2,EW$4,EW$3)</f>
        <v>0</v>
      </c>
      <c r="EX265" s="15">
        <f ca="1">_xll.DBRW($B$3,$R$37,$R$38,$R$40,$R$41,$R$42,$Q265,EX$2,EX$4,EX$3)</f>
        <v>0</v>
      </c>
      <c r="EY265" s="15">
        <f ca="1">EO265-ET265</f>
        <v>0</v>
      </c>
      <c r="EZ265" s="15">
        <f ca="1">EP265-EU265</f>
        <v>0</v>
      </c>
      <c r="FA265" s="15">
        <f ca="1">EQ265-EV265</f>
        <v>0</v>
      </c>
      <c r="FB265" s="15">
        <f ca="1">IF(AND(ER265&lt;&gt;0,EW265&lt;&gt;0),-1*EY265*ER265,0)</f>
        <v>0</v>
      </c>
      <c r="FC265" s="15">
        <f ca="1">IF(AND(ER265&lt;&gt;0,EW265&lt;&gt;0,ES265&lt;&gt;0,EX265&lt;&gt;0),EZ265/EU265*$AC265,)</f>
        <v>0</v>
      </c>
      <c r="FD265" s="15">
        <f ca="1">IF(AND(ES265&lt;&gt;0,EX265&lt;&gt;0),FA265*EK265*ES265,)</f>
        <v>0</v>
      </c>
      <c r="FE265" s="15">
        <f ca="1">IF(AND(ER265&lt;&gt;0,EW265&lt;&gt;0,ES265&lt;&gt;0,EX265&lt;&gt;0),$AM265-FB265-FC265-FD265-FH265,)</f>
        <v>0</v>
      </c>
      <c r="FF265" s="15">
        <f ca="1">IF(OR(ER265=0,EW265=0,ES265=0,EX265=0),$AM265-FB265-FC265-FD265-FH265,)</f>
        <v>0</v>
      </c>
      <c r="FG265" s="15">
        <f ca="1">SUM(FB265:FF265)</f>
        <v>0</v>
      </c>
      <c r="FH265" s="15">
        <f ca="1">IF($V265&lt;&gt;0,IF($V265&gt;0,$W265/$V265,-$W265/$V265))*$AH265</f>
        <v>0</v>
      </c>
      <c r="FI265" s="15">
        <f ca="1">SUM(FG265:FH265)</f>
        <v>0</v>
      </c>
      <c r="FJ265" s="20"/>
      <c r="FK265" s="85">
        <f ca="1">BL265+CK265+DJ265+EI265+FH265</f>
        <v>0</v>
      </c>
      <c r="FL265" s="21"/>
      <c r="FM265" s="22"/>
      <c r="FN265" s="104">
        <f ca="1">_xll.DBRW($B$3,$R$37,$R$38,$R$40,$R$41,$R$42,$Q265,FN$2,FN$4,FN$3)</f>
        <v>0</v>
      </c>
      <c r="FO265" s="105">
        <f ca="1">IF(U265&lt;&gt;0,FN265/U265,0)</f>
        <v>0</v>
      </c>
      <c r="FP265" s="104">
        <f ca="1">_xll.DBRW($B$3,$R$37,$R$38,$R$40,$R$41,$R$42,$Q265,FP$2,FP$4,FP$3)</f>
        <v>0</v>
      </c>
      <c r="FQ265" s="105">
        <f ca="1">IF(V265&lt;&gt;0,FP265/V265,0)</f>
        <v>0</v>
      </c>
      <c r="FR265" s="86">
        <f ca="1">FN265-FP265</f>
        <v>0</v>
      </c>
      <c r="FS265" s="103">
        <f ca="1">(FO265-FQ265)*100</f>
        <v>0</v>
      </c>
      <c r="FT265" s="23"/>
      <c r="FV265" s="37"/>
      <c r="FW265" s="37"/>
      <c r="FX265" s="37"/>
      <c r="FY265" s="37"/>
      <c r="FZ265" s="37"/>
      <c r="GA265" s="37"/>
      <c r="GB265" s="37"/>
      <c r="GC265" s="37"/>
      <c r="GD265" s="37"/>
      <c r="GE265" s="37"/>
      <c r="GF265" s="37"/>
      <c r="GG265" s="37"/>
      <c r="GH265" s="37"/>
    </row>
    <row r="266" spans="1:190" ht="15" hidden="1" customHeight="1" x14ac:dyDescent="0.25">
      <c r="A266">
        <f ca="1">IF(ROW()=ROW($A$60),0,1)</f>
        <v>1</v>
      </c>
      <c r="D266" s="30"/>
      <c r="E266" s="30"/>
      <c r="F266" s="30" t="str">
        <f ca="1">IF(A266&lt;&gt;0,IF((AO266+BN266+CM266+DL266+EK266)&lt;&gt;0,ROUND((1-(AO266+BN266+CM266+DL266+EK266))-FO266,5),"VERIF. ELIGIBILITE PMM"),"CHECK "&amp;D251)</f>
        <v>VERIF. ELIGIBILITE PMM</v>
      </c>
      <c r="G266" s="30"/>
      <c r="H266" s="30"/>
      <c r="I266" s="30"/>
      <c r="J266" s="30" t="str">
        <f ca="1">IF(A266&lt;&gt;0,IF((AP266+BO266+CN266+DM266+EL266)&lt;&gt;0,ROUND((1-(AP266+BO266+CN266+DM266+EL266))-FQ266,5),"VERIF. ELIGIBILITE PMM"),"CHECK "&amp;D252)</f>
        <v>VERIF. ELIGIBILITE PMM</v>
      </c>
      <c r="K266" s="30">
        <f ca="1">IF(A266&lt;&gt;0,ROUND(W266+AR266+BQ266+CP266+DO266+EN266+FK266-FR266,5),"CHECK ")</f>
        <v>0</v>
      </c>
      <c r="L266" s="4"/>
      <c r="M266" s="9"/>
      <c r="N266" s="10"/>
      <c r="O266" s="9"/>
      <c r="P266" s="11"/>
      <c r="Q266" s="130" t="s">
        <v>430</v>
      </c>
      <c r="R266" s="130"/>
      <c r="S266" s="12"/>
      <c r="T266" s="13"/>
      <c r="U266" s="84">
        <f ca="1">_xll.DBRW($B$3,$R$37,$R$38,$R$40,$R$41,$R$42,$Q266,U$2,U$4,U$3)</f>
        <v>0</v>
      </c>
      <c r="V266" s="84">
        <f ca="1">_xll.DBRW($B$3,$R$37,$R$38,$R$40,$R$41,$R$42,$Q266,V$2,V$4,V$3)</f>
        <v>0</v>
      </c>
      <c r="W266" s="85">
        <f ca="1">U266-V266</f>
        <v>0</v>
      </c>
      <c r="X266" s="106">
        <f ca="1">IF(V266&lt;&gt;0,W266/V266,0)</f>
        <v>0</v>
      </c>
      <c r="Y266" s="15">
        <f ca="1">_xll.DBRW($B$3,$R$37,$R$38,$R$40,$R$41,$R$42,$Q266,Y$2,Y$4,Y$3)</f>
        <v>0</v>
      </c>
      <c r="Z266" s="15">
        <f ca="1">_xll.DBRW($B$3,$R$37,$R$38,$R$40,$R$41,$R$42,$Q266,Z$2,Z$4,Z$3)</f>
        <v>0</v>
      </c>
      <c r="AA266" s="15">
        <f ca="1">_xll.DBRW($B$3,$R$37,$R$38,$R$40,$R$41,$R$42,$Q266,AA$2,AA$4,AA$3)</f>
        <v>0</v>
      </c>
      <c r="AB266" s="15">
        <f ca="1">_xll.DBRW($B$3,$R$37,$R$38,$R$40,$R$41,$R$42,$Q266,AB$2,AB$4,AB$3)</f>
        <v>0</v>
      </c>
      <c r="AC266" s="15">
        <f ca="1">_xll.DBRW($B$3,$R$37,$R$38,$R$40,$R$41,$R$42,$Q266,AC$2,AC$4,AC$3)</f>
        <v>0</v>
      </c>
      <c r="AD266" s="15">
        <f ca="1">_xll.DBRW($B$3,$R$37,$R$38,$R$40,$R$41,$R$42,$Q266,AD$2,AD$4,AD$3)</f>
        <v>0</v>
      </c>
      <c r="AE266" s="15">
        <f ca="1">_xll.DBRW($B$3,$R$37,$R$38,$R$40,$R$41,$R$42,$Q266,AE$2,AE$4,AE$3)</f>
        <v>0</v>
      </c>
      <c r="AF266" s="15">
        <f ca="1">_xll.DBRW($B$3,$R$37,$R$38,$R$40,$R$41,$R$42,$Q266,AF$2,AF$4,AF$3)</f>
        <v>0</v>
      </c>
      <c r="AG266" s="15">
        <f ca="1">_xll.DBRW($B$3,$R$37,$R$38,$R$40,$R$41,$R$42,$Q266,AG$2,AG$4,AG$3)</f>
        <v>0</v>
      </c>
      <c r="AH266" s="15">
        <f ca="1">_xll.DBRW($B$3,$R$37,$R$38,$R$40,$R$41,$R$42,$Q266,AH$2,AH$4,AH$3)</f>
        <v>0</v>
      </c>
      <c r="AI266" s="15">
        <f ca="1">Y266-AD266</f>
        <v>0</v>
      </c>
      <c r="AJ266" s="15">
        <f ca="1">Z266-AE266</f>
        <v>0</v>
      </c>
      <c r="AK266" s="15">
        <f ca="1">AA266-AF266</f>
        <v>0</v>
      </c>
      <c r="AL266" s="15">
        <f ca="1">AB266-AG266</f>
        <v>0</v>
      </c>
      <c r="AM266" s="15">
        <f ca="1">AC266-AH266</f>
        <v>0</v>
      </c>
      <c r="AN266" s="20"/>
      <c r="AO266" s="16">
        <f ca="1">_xll.DBRW($B$3,$R$37,$R$38,$R$40,$R$41,$R$42,$Q266,AO$2,AO$4,AO$3)</f>
        <v>0</v>
      </c>
      <c r="AP266" s="16">
        <f ca="1">_xll.DBRW($B$3,$R$37,$R$38,$R$40,$R$41,$R$42,$Q266,AP$2,AP$4,AP$3)</f>
        <v>0</v>
      </c>
      <c r="AQ266" s="17">
        <f ca="1">-(AO266-AP266)*100</f>
        <v>0</v>
      </c>
      <c r="AR266" s="14">
        <f ca="1">$Y266-$AD266-BL266</f>
        <v>0</v>
      </c>
      <c r="AS266" s="18">
        <f ca="1">_xll.DBRW($B$3,$R$37,$R$38,$R$40,$R$41,$R$42,$Q266,AS$2,AS$4,AS$3)</f>
        <v>0</v>
      </c>
      <c r="AT266" s="19">
        <f ca="1">_xll.DBRW($B$3,$R$37,$R$38,$R$40,$R$41,$R$42,$Q266,AT$2,AT$4,AT$3)</f>
        <v>0</v>
      </c>
      <c r="AU266" s="18">
        <f ca="1">_xll.DBRW($B$3,$R$37,$R$38,$R$40,$R$41,$R$42,$Q266,AU$2,AU$4,AU$3)</f>
        <v>0</v>
      </c>
      <c r="AV266" s="15">
        <f ca="1">_xll.DBRW($B$3,$R$37,$R$38,$R$40,$R$41,$R$42,$Q266,AV$2,AV$4,AV$3)</f>
        <v>0</v>
      </c>
      <c r="AW266" s="15">
        <f ca="1">_xll.DBRW($B$3,$R$37,$R$38,$R$40,$R$41,$R$42,$Q266,AW$2,AW$4,AW$3)</f>
        <v>0</v>
      </c>
      <c r="AX266" s="18">
        <f ca="1">_xll.DBRW($B$3,$R$37,$R$38,$R$40,$R$41,$R$42,$Q266,AX$2,AX$4,AX$3)</f>
        <v>0</v>
      </c>
      <c r="AY266" s="19">
        <f ca="1">_xll.DBRW($B$3,$R$37,$R$38,$R$40,$R$41,$R$42,$Q266,AY$2,AY$4,AY$3)</f>
        <v>0</v>
      </c>
      <c r="AZ266" s="18">
        <f ca="1">_xll.DBRW($B$3,$R$37,$R$38,$R$40,$R$41,$R$42,$Q266,AZ$2,AZ$4,AZ$3)</f>
        <v>0</v>
      </c>
      <c r="BA266" s="15">
        <f ca="1">_xll.DBRW($B$3,$R$37,$R$38,$R$40,$R$41,$R$42,$Q266,BA$2,BA$4,BA$3)</f>
        <v>0</v>
      </c>
      <c r="BB266" s="15">
        <f ca="1">_xll.DBRW($B$3,$R$37,$R$38,$R$40,$R$41,$R$42,$Q266,BB$2,BB$4,BB$3)</f>
        <v>0</v>
      </c>
      <c r="BC266" s="18">
        <f ca="1">AS266-AX266</f>
        <v>0</v>
      </c>
      <c r="BD266" s="18">
        <f ca="1">AT266-AY266</f>
        <v>0</v>
      </c>
      <c r="BE266" s="18">
        <f ca="1">AU266-AZ266</f>
        <v>0</v>
      </c>
      <c r="BF266" s="15">
        <f ca="1">IF(AND(AV266&lt;&gt;0,BA266&lt;&gt;0),-1*BC266*AV266,0)</f>
        <v>0</v>
      </c>
      <c r="BG266" s="15">
        <f ca="1">IF(AND(AV266&lt;&gt;0,BA266&lt;&gt;0,AW266&lt;&gt;0,BB266&lt;&gt;0),BD266/AY266*$Y266,)</f>
        <v>0</v>
      </c>
      <c r="BH266" s="15">
        <f ca="1">IF(AND(AW266&lt;&gt;0,BB266&lt;&gt;0),BE266*AO266*AW266,)</f>
        <v>0</v>
      </c>
      <c r="BI266" s="15">
        <f ca="1">IF(AND(AV266&lt;&gt;0,BA266&lt;&gt;0,AW266&lt;&gt;0,BB266&lt;&gt;0),$AI266-BF266-BG266-BH266-BL266,)</f>
        <v>0</v>
      </c>
      <c r="BJ266" s="15">
        <f ca="1">IF(OR(AV266=0,BA266=0,AW266=0,BB266=0),$AI266-BF266-BG266-BH266-BL266,)</f>
        <v>0</v>
      </c>
      <c r="BK266" s="15">
        <f ca="1">SUM(BF266:BJ266)</f>
        <v>0</v>
      </c>
      <c r="BL266" s="15">
        <f ca="1">IF($V266&lt;&gt;0,IF($V266&gt;0,$W266/$V266,-$W266/$V266))*$AD266</f>
        <v>0</v>
      </c>
      <c r="BM266" s="15">
        <f ca="1">SUM(BK266:BL266)</f>
        <v>0</v>
      </c>
      <c r="BN266" s="16">
        <f ca="1">_xll.DBRW($B$3,$R$37,$R$38,$R$40,$R$41,$R$42,$Q266,BN$2,BN$4,BN$3)</f>
        <v>0</v>
      </c>
      <c r="BO266" s="16">
        <f ca="1">_xll.DBRW($B$3,$R$37,$R$38,$R$40,$R$41,$R$42,$Q266,BO$2,BO$4,BO$3)</f>
        <v>0</v>
      </c>
      <c r="BP266" s="17">
        <f ca="1">-(BN266-BO266)*100</f>
        <v>0</v>
      </c>
      <c r="BQ266" s="14">
        <f ca="1">$Z266-$AE266-CK266</f>
        <v>0</v>
      </c>
      <c r="BR266" s="15">
        <f ca="1">_xll.DBRW($B$3,$R$37,$R$38,$R$40,$R$41,$R$42,$Q266,BR$2,BR$4,BR$3)</f>
        <v>0</v>
      </c>
      <c r="BS266" s="15">
        <f ca="1">_xll.DBRW($B$3,$R$37,$R$38,$R$40,$R$41,$R$42,$Q266,BS$2,BS$4,BS$3)</f>
        <v>0</v>
      </c>
      <c r="BT266" s="15">
        <f ca="1">_xll.DBRW($B$3,$R$37,$R$38,$R$40,$R$41,$R$42,$Q266,BT$2,BT$4,BT$3)</f>
        <v>0</v>
      </c>
      <c r="BU266" s="15">
        <f ca="1">_xll.DBRW($B$3,$R$37,$R$38,$R$40,$R$41,$R$42,$Q266,BU$2,BU$4,BU$3)</f>
        <v>0</v>
      </c>
      <c r="BV266" s="15">
        <f ca="1">_xll.DBRW($B$3,$R$37,$R$38,$R$40,$R$41,$R$42,$Q266,BV$2,BV$4,BV$3)</f>
        <v>0</v>
      </c>
      <c r="BW266" s="15">
        <f ca="1">_xll.DBRW($B$3,$R$37,$R$38,$R$40,$R$41,$R$42,$Q266,BW$2,BW$4,BW$3)</f>
        <v>0</v>
      </c>
      <c r="BX266" s="15">
        <f ca="1">_xll.DBRW($B$3,$R$37,$R$38,$R$40,$R$41,$R$42,$Q266,BX$2,BX$4,BX$3)</f>
        <v>0</v>
      </c>
      <c r="BY266" s="15">
        <f ca="1">_xll.DBRW($B$3,$R$37,$R$38,$R$40,$R$41,$R$42,$Q266,BY$2,BY$4,BY$3)</f>
        <v>0</v>
      </c>
      <c r="BZ266" s="15">
        <f ca="1">_xll.DBRW($B$3,$R$37,$R$38,$R$40,$R$41,$R$42,$Q266,BZ$2,BZ$4,BZ$3)</f>
        <v>0</v>
      </c>
      <c r="CA266" s="15">
        <f ca="1">_xll.DBRW($B$3,$R$37,$R$38,$R$40,$R$41,$R$42,$Q266,CA$2,CA$4,CA$3)</f>
        <v>0</v>
      </c>
      <c r="CB266" s="15">
        <f ca="1">BR266-BW266</f>
        <v>0</v>
      </c>
      <c r="CC266" s="15">
        <f ca="1">BS266-BX266</f>
        <v>0</v>
      </c>
      <c r="CD266" s="15">
        <f ca="1">BT266-BY266</f>
        <v>0</v>
      </c>
      <c r="CE266" s="15">
        <f ca="1">IF(AND(BU266&lt;&gt;0,BZ266&lt;&gt;0),-1*CB266*BU266,0)</f>
        <v>0</v>
      </c>
      <c r="CF266" s="15">
        <f ca="1">IF(AND(BU266&lt;&gt;0,BZ266&lt;&gt;0,BV266&lt;&gt;0,CA266&lt;&gt;0),CC266/BX266*$Z266,)</f>
        <v>0</v>
      </c>
      <c r="CG266" s="15">
        <f ca="1">IF(AND(BV266&lt;&gt;0,CA266&lt;&gt;0),CD266*BN266*BV266,)</f>
        <v>0</v>
      </c>
      <c r="CH266" s="15">
        <f ca="1">IF(AND(BU266&lt;&gt;0,BZ266&lt;&gt;0,BV266&lt;&gt;0,CA266&lt;&gt;0),$AJ266-CE266-CF266-CG266-CK266,)</f>
        <v>0</v>
      </c>
      <c r="CI266" s="15">
        <f ca="1">IF(OR(BU266=0,BZ266=0,BV266=0,CA266=0),$AJ266-CE266-CF266-CG266-CK266,)</f>
        <v>0</v>
      </c>
      <c r="CJ266" s="15">
        <f ca="1">SUM(CE266:CI266)</f>
        <v>0</v>
      </c>
      <c r="CK266" s="15">
        <f ca="1">IF($V266&lt;&gt;0,IF($V266&gt;0,$W266/$V266,-$W266/$V266))*$AE266</f>
        <v>0</v>
      </c>
      <c r="CL266" s="15">
        <f ca="1">SUM(CJ266:CK266)</f>
        <v>0</v>
      </c>
      <c r="CM266" s="16">
        <f ca="1">_xll.DBRW($B$3,$R$37,$R$38,$R$40,$R$41,$R$42,$Q266,CM$2,CM$4,CM$3)</f>
        <v>0</v>
      </c>
      <c r="CN266" s="16">
        <f ca="1">_xll.DBRW($B$3,$R$37,$R$38,$R$40,$R$41,$R$42,$Q266,CN$2,CN$4,CN$3)</f>
        <v>0</v>
      </c>
      <c r="CO266" s="17">
        <f ca="1">-(CM266-CN266)*100</f>
        <v>0</v>
      </c>
      <c r="CP266" s="14">
        <f ca="1">$AA266-$AF266-DJ266</f>
        <v>0</v>
      </c>
      <c r="CQ266" s="15">
        <f ca="1">_xll.DBRW($B$3,$R$37,$R$38,$R$40,$R$41,$R$42,$Q266,CQ$2,CQ$4,CQ$3)</f>
        <v>0</v>
      </c>
      <c r="CR266" s="15">
        <f ca="1">_xll.DBRW($B$3,$R$37,$R$38,$R$40,$R$41,$R$42,$Q266,CR$2,CR$4,CR$3)</f>
        <v>0</v>
      </c>
      <c r="CS266" s="15">
        <f ca="1">_xll.DBRW($B$3,$R$37,$R$38,$R$40,$R$41,$R$42,$Q266,CS$2,CS$4,CS$3)</f>
        <v>0</v>
      </c>
      <c r="CT266" s="15">
        <f ca="1">_xll.DBRW($B$3,$R$37,$R$38,$R$40,$R$41,$R$42,$Q266,CT$2,CT$4,CT$3)</f>
        <v>0</v>
      </c>
      <c r="CU266" s="15">
        <f ca="1">_xll.DBRW($B$3,$R$37,$R$38,$R$40,$R$41,$R$42,$Q266,CU$2,CU$4,CU$3)</f>
        <v>0</v>
      </c>
      <c r="CV266" s="15">
        <f ca="1">_xll.DBRW($B$3,$R$37,$R$38,$R$40,$R$41,$R$42,$Q266,CV$2,CV$4,CV$3)</f>
        <v>0</v>
      </c>
      <c r="CW266" s="15">
        <f ca="1">_xll.DBRW($B$3,$R$37,$R$38,$R$40,$R$41,$R$42,$Q266,CW$2,CW$4,CW$3)</f>
        <v>0</v>
      </c>
      <c r="CX266" s="15">
        <f ca="1">_xll.DBRW($B$3,$R$37,$R$38,$R$40,$R$41,$R$42,$Q266,CX$2,CX$4,CX$3)</f>
        <v>0</v>
      </c>
      <c r="CY266" s="15">
        <f ca="1">_xll.DBRW($B$3,$R$37,$R$38,$R$40,$R$41,$R$42,$Q266,CY$2,CY$4,CY$3)</f>
        <v>0</v>
      </c>
      <c r="CZ266" s="15">
        <f ca="1">_xll.DBRW($B$3,$R$37,$R$38,$R$40,$R$41,$R$42,$Q266,CZ$2,CZ$4,CZ$3)</f>
        <v>0</v>
      </c>
      <c r="DA266" s="15">
        <f ca="1">CQ266-CV266</f>
        <v>0</v>
      </c>
      <c r="DB266" s="15">
        <f ca="1">CR266-CW266</f>
        <v>0</v>
      </c>
      <c r="DC266" s="15">
        <f ca="1">CS266-CX266</f>
        <v>0</v>
      </c>
      <c r="DD266" s="15">
        <f ca="1">IF(AND(CT266&lt;&gt;0,CY266&lt;&gt;0),-1*DA266*CT266,0)</f>
        <v>0</v>
      </c>
      <c r="DE266" s="15">
        <f ca="1">IF(AND(CT266&lt;&gt;0,CY266&lt;&gt;0,CU266&lt;&gt;0,CZ266&lt;&gt;0),DB266/CW266*$AA266,)</f>
        <v>0</v>
      </c>
      <c r="DF266" s="15">
        <f ca="1">IF(AND(CU266&lt;&gt;0,CZ266&lt;&gt;0),DC266*CM266*CU266,)</f>
        <v>0</v>
      </c>
      <c r="DG266" s="15">
        <f ca="1">IF(AND(CT266&lt;&gt;0,CY266&lt;&gt;0,CU266&lt;&gt;0,CZ266&lt;&gt;0),$AK266-DD266-DE266-DF266-DJ266,)</f>
        <v>0</v>
      </c>
      <c r="DH266" s="15">
        <f ca="1">IF(OR(CT266=0,CY266=0,CU266=0,CZ266=0),$AK266-DD266-DE266-DF266-DJ266,)</f>
        <v>0</v>
      </c>
      <c r="DI266" s="15">
        <f ca="1">SUM(DD266:DH266)</f>
        <v>0</v>
      </c>
      <c r="DJ266" s="15">
        <f ca="1">IF($V266&lt;&gt;0,IF($V266&gt;0,$W266/$V266,-$W266/$V266))*$AF266</f>
        <v>0</v>
      </c>
      <c r="DK266" s="15">
        <f ca="1">SUM(DI266:DJ266)</f>
        <v>0</v>
      </c>
      <c r="DL266" s="16">
        <f ca="1">_xll.DBRW($B$3,$R$37,$R$38,$R$40,$R$41,$R$42,$Q266,DL$2,DL$4,DL$3)</f>
        <v>0</v>
      </c>
      <c r="DM266" s="16">
        <f ca="1">_xll.DBRW($B$3,$R$37,$R$38,$R$40,$R$41,$R$42,$Q266,DM$2,DM$4,DM$3)</f>
        <v>0</v>
      </c>
      <c r="DN266" s="17">
        <f ca="1">-(DL266-DM266)*100</f>
        <v>0</v>
      </c>
      <c r="DO266" s="14">
        <f ca="1">$AB266-$AG266-EI266</f>
        <v>0</v>
      </c>
      <c r="DP266" s="15">
        <f ca="1">_xll.DBRW($B$3,$R$37,$R$38,$R$40,$R$41,$R$42,$Q266,DP$2,DP$4,DP$3)</f>
        <v>0</v>
      </c>
      <c r="DQ266" s="15">
        <f ca="1">_xll.DBRW($B$3,$R$37,$R$38,$R$40,$R$41,$R$42,$Q266,DQ$2,DQ$4,DQ$3)</f>
        <v>0</v>
      </c>
      <c r="DR266" s="15">
        <f ca="1">_xll.DBRW($B$3,$R$37,$R$38,$R$40,$R$41,$R$42,$Q266,DR$2,DR$4,DR$3)</f>
        <v>0</v>
      </c>
      <c r="DS266" s="15" t="str">
        <f ca="1">_xll.DBRW($B$3,$R$37,$R$38,$R$40,$R$41,$R$42,$Q266,DS$2,DS$4,DS$3)</f>
        <v/>
      </c>
      <c r="DT266" s="15">
        <f ca="1">_xll.DBRW($B$3,$R$37,$R$38,$R$40,$R$41,$R$42,$Q266,DT$2,DT$4,DT$3)</f>
        <v>0</v>
      </c>
      <c r="DU266" s="15">
        <f ca="1">_xll.DBRW($B$3,$R$37,$R$38,$R$40,$R$41,$R$42,$Q266,DU$2,DU$4,DU$3)</f>
        <v>0</v>
      </c>
      <c r="DV266" s="15">
        <f ca="1">_xll.DBRW($B$3,$R$37,$R$38,$R$40,$R$41,$R$42,$Q266,DV$2,DV$4,DV$3)</f>
        <v>0</v>
      </c>
      <c r="DW266" s="15">
        <f ca="1">_xll.DBRW($B$3,$R$37,$R$38,$R$40,$R$41,$R$42,$Q266,DW$2,DW$4,DW$3)</f>
        <v>0</v>
      </c>
      <c r="DX266" s="15" t="str">
        <f ca="1">_xll.DBRW($B$3,$R$37,$R$38,$R$40,$R$41,$R$42,$Q266,DX$2,DX$4,DX$3)</f>
        <v/>
      </c>
      <c r="DY266" s="15">
        <f ca="1">_xll.DBRW($B$3,$R$37,$R$38,$R$40,$R$41,$R$42,$Q266,DY$2,DY$4,DY$3)</f>
        <v>0</v>
      </c>
      <c r="DZ266" s="15">
        <f ca="1">DP266-DU266</f>
        <v>0</v>
      </c>
      <c r="EA266" s="15">
        <f ca="1">DQ266-DV266</f>
        <v>0</v>
      </c>
      <c r="EB266" s="15">
        <f ca="1">DR266-DW266</f>
        <v>0</v>
      </c>
      <c r="EC266" s="15" t="e">
        <f ca="1">IF(AND(DS266&lt;&gt;0,DX266&lt;&gt;0),-1*DZ266*DS266,0)</f>
        <v>#VALUE!</v>
      </c>
      <c r="ED266" s="15">
        <f ca="1">IF(AND(DS266&lt;&gt;0,DX266&lt;&gt;0,DT266&lt;&gt;0,DY266&lt;&gt;0),EA266/DV266*$AB266,)</f>
        <v>0</v>
      </c>
      <c r="EE266" s="15">
        <f ca="1">IF(AND(DT266&lt;&gt;0,DY266&lt;&gt;0),EB266*DL266*DT266,)</f>
        <v>0</v>
      </c>
      <c r="EF266" s="15">
        <f ca="1">IF(AND(DS266&lt;&gt;0,DX266&lt;&gt;0,DT266&lt;&gt;0,DY266&lt;&gt;0),$AL266-EC266-ED266-EE266-EI266,)</f>
        <v>0</v>
      </c>
      <c r="EG266" s="15" t="e">
        <f ca="1">IF(OR(DS266=0,DX266=0,DT266=0,DY266=0),$AL266-EC266-ED266-EE266-EI266,)</f>
        <v>#VALUE!</v>
      </c>
      <c r="EH266" s="15" t="e">
        <f ca="1">SUM(EC266:EG266)</f>
        <v>#VALUE!</v>
      </c>
      <c r="EI266" s="15">
        <f ca="1">IF($V266&lt;&gt;0,IF($V266&gt;0,$W266/$V266,-$W266/$V266))*$AG266</f>
        <v>0</v>
      </c>
      <c r="EJ266" s="15" t="e">
        <f ca="1">SUM(EH266:EI266)</f>
        <v>#VALUE!</v>
      </c>
      <c r="EK266" s="16">
        <f ca="1">_xll.DBRW($B$3,$R$37,$R$38,$R$40,$R$41,$R$42,$Q266,EK$2,EK$4,EK$3)</f>
        <v>0</v>
      </c>
      <c r="EL266" s="16">
        <f ca="1">_xll.DBRW($B$3,$R$37,$R$38,$R$40,$R$41,$R$42,$Q266,EL$2,EL$4,EL$3)</f>
        <v>0</v>
      </c>
      <c r="EM266" s="17">
        <f ca="1">-(EK266-EL266)*100</f>
        <v>0</v>
      </c>
      <c r="EN266" s="14">
        <f ca="1">$AC266-$AH266-FH266</f>
        <v>0</v>
      </c>
      <c r="EO266" s="15">
        <f ca="1">_xll.DBRW($B$3,$R$37,$R$38,$R$40,$R$41,$R$42,$Q266,EO$2,EO$4,EO$3)</f>
        <v>0</v>
      </c>
      <c r="EP266" s="15">
        <f ca="1">_xll.DBRW($B$3,$R$37,$R$38,$R$40,$R$41,$R$42,$Q266,EP$2,EP$4,EP$3)</f>
        <v>0</v>
      </c>
      <c r="EQ266" s="15">
        <f ca="1">_xll.DBRW($B$3,$R$37,$R$38,$R$40,$R$41,$R$42,$Q266,EQ$2,EQ$4,EQ$3)</f>
        <v>0</v>
      </c>
      <c r="ER266" s="15">
        <f ca="1">_xll.DBRW($B$3,$R$37,$R$38,$R$40,$R$41,$R$42,$Q266,ER$2,ER$4,ER$3)</f>
        <v>0</v>
      </c>
      <c r="ES266" s="15">
        <f ca="1">_xll.DBRW($B$3,$R$37,$R$38,$R$40,$R$41,$R$42,$Q266,ES$2,ES$4,ES$3)</f>
        <v>0</v>
      </c>
      <c r="ET266" s="15">
        <f ca="1">_xll.DBRW($B$3,$R$37,$R$38,$R$40,$R$41,$R$42,$Q266,ET$2,ET$4,ET$3)</f>
        <v>0</v>
      </c>
      <c r="EU266" s="15">
        <f ca="1">_xll.DBRW($B$3,$R$37,$R$38,$R$40,$R$41,$R$42,$Q266,EU$2,EU$4,EU$3)</f>
        <v>0</v>
      </c>
      <c r="EV266" s="15">
        <f ca="1">_xll.DBRW($B$3,$R$37,$R$38,$R$40,$R$41,$R$42,$Q266,EV$2,EV$4,EV$3)</f>
        <v>0</v>
      </c>
      <c r="EW266" s="15">
        <f ca="1">_xll.DBRW($B$3,$R$37,$R$38,$R$40,$R$41,$R$42,$Q266,EW$2,EW$4,EW$3)</f>
        <v>0</v>
      </c>
      <c r="EX266" s="15">
        <f ca="1">_xll.DBRW($B$3,$R$37,$R$38,$R$40,$R$41,$R$42,$Q266,EX$2,EX$4,EX$3)</f>
        <v>0</v>
      </c>
      <c r="EY266" s="15">
        <f ca="1">EO266-ET266</f>
        <v>0</v>
      </c>
      <c r="EZ266" s="15">
        <f ca="1">EP266-EU266</f>
        <v>0</v>
      </c>
      <c r="FA266" s="15">
        <f ca="1">EQ266-EV266</f>
        <v>0</v>
      </c>
      <c r="FB266" s="15">
        <f ca="1">IF(AND(ER266&lt;&gt;0,EW266&lt;&gt;0),-1*EY266*ER266,0)</f>
        <v>0</v>
      </c>
      <c r="FC266" s="15">
        <f ca="1">IF(AND(ER266&lt;&gt;0,EW266&lt;&gt;0,ES266&lt;&gt;0,EX266&lt;&gt;0),EZ266/EU266*$AC266,)</f>
        <v>0</v>
      </c>
      <c r="FD266" s="15">
        <f ca="1">IF(AND(ES266&lt;&gt;0,EX266&lt;&gt;0),FA266*EK266*ES266,)</f>
        <v>0</v>
      </c>
      <c r="FE266" s="15">
        <f ca="1">IF(AND(ER266&lt;&gt;0,EW266&lt;&gt;0,ES266&lt;&gt;0,EX266&lt;&gt;0),$AM266-FB266-FC266-FD266-FH266,)</f>
        <v>0</v>
      </c>
      <c r="FF266" s="15">
        <f ca="1">IF(OR(ER266=0,EW266=0,ES266=0,EX266=0),$AM266-FB266-FC266-FD266-FH266,)</f>
        <v>0</v>
      </c>
      <c r="FG266" s="15">
        <f ca="1">SUM(FB266:FF266)</f>
        <v>0</v>
      </c>
      <c r="FH266" s="15">
        <f ca="1">IF($V266&lt;&gt;0,IF($V266&gt;0,$W266/$V266,-$W266/$V266))*$AH266</f>
        <v>0</v>
      </c>
      <c r="FI266" s="15">
        <f ca="1">SUM(FG266:FH266)</f>
        <v>0</v>
      </c>
      <c r="FJ266" s="20"/>
      <c r="FK266" s="85">
        <f ca="1">BL266+CK266+DJ266+EI266+FH266</f>
        <v>0</v>
      </c>
      <c r="FL266" s="21"/>
      <c r="FM266" s="22"/>
      <c r="FN266" s="104">
        <f ca="1">_xll.DBRW($B$3,$R$37,$R$38,$R$40,$R$41,$R$42,$Q266,FN$2,FN$4,FN$3)</f>
        <v>0</v>
      </c>
      <c r="FO266" s="105">
        <f ca="1">IF(U266&lt;&gt;0,FN266/U266,0)</f>
        <v>0</v>
      </c>
      <c r="FP266" s="104">
        <f ca="1">_xll.DBRW($B$3,$R$37,$R$38,$R$40,$R$41,$R$42,$Q266,FP$2,FP$4,FP$3)</f>
        <v>0</v>
      </c>
      <c r="FQ266" s="105">
        <f ca="1">IF(V266&lt;&gt;0,FP266/V266,0)</f>
        <v>0</v>
      </c>
      <c r="FR266" s="86">
        <f ca="1">FN266-FP266</f>
        <v>0</v>
      </c>
      <c r="FS266" s="103">
        <f ca="1">(FO266-FQ266)*100</f>
        <v>0</v>
      </c>
      <c r="FT266" s="23"/>
      <c r="FV266" s="37"/>
      <c r="FW266" s="37"/>
      <c r="FX266" s="37"/>
      <c r="FY266" s="37"/>
      <c r="FZ266" s="37"/>
      <c r="GA266" s="37"/>
      <c r="GB266" s="37"/>
      <c r="GC266" s="37"/>
      <c r="GD266" s="37"/>
      <c r="GE266" s="37"/>
      <c r="GF266" s="37"/>
      <c r="GG266" s="37"/>
      <c r="GH266" s="37"/>
    </row>
    <row r="267" spans="1:190" ht="15" hidden="1" customHeight="1" x14ac:dyDescent="0.25">
      <c r="A267">
        <f ca="1">IF(ROW()=ROW($A$60),0,1)</f>
        <v>1</v>
      </c>
      <c r="D267" s="30"/>
      <c r="E267" s="30"/>
      <c r="F267" s="30" t="str">
        <f ca="1">IF(A267&lt;&gt;0,IF((AO267+BN267+CM267+DL267+EK267)&lt;&gt;0,ROUND((1-(AO267+BN267+CM267+DL267+EK267))-FO267,5),"VERIF. ELIGIBILITE PMM"),"CHECK "&amp;D252)</f>
        <v>VERIF. ELIGIBILITE PMM</v>
      </c>
      <c r="G267" s="30"/>
      <c r="H267" s="30"/>
      <c r="I267" s="30"/>
      <c r="J267" s="30" t="str">
        <f ca="1">IF(A267&lt;&gt;0,IF((AP267+BO267+CN267+DM267+EL267)&lt;&gt;0,ROUND((1-(AP267+BO267+CN267+DM267+EL267))-FQ267,5),"VERIF. ELIGIBILITE PMM"),"CHECK "&amp;D253)</f>
        <v>VERIF. ELIGIBILITE PMM</v>
      </c>
      <c r="K267" s="30">
        <f ca="1">IF(A267&lt;&gt;0,ROUND(W267+AR267+BQ267+CP267+DO267+EN267+FK267-FR267,5),"CHECK ")</f>
        <v>0</v>
      </c>
      <c r="L267" s="4"/>
      <c r="M267" s="9"/>
      <c r="N267" s="10"/>
      <c r="O267" s="9"/>
      <c r="P267" s="11"/>
      <c r="Q267" s="130" t="s">
        <v>381</v>
      </c>
      <c r="R267" s="130"/>
      <c r="S267" s="12"/>
      <c r="T267" s="13"/>
      <c r="U267" s="84">
        <f ca="1">_xll.DBRW($B$3,$R$37,$R$38,$R$40,$R$41,$R$42,$Q267,U$2,U$4,U$3)</f>
        <v>0</v>
      </c>
      <c r="V267" s="84">
        <f ca="1">_xll.DBRW($B$3,$R$37,$R$38,$R$40,$R$41,$R$42,$Q267,V$2,V$4,V$3)</f>
        <v>0</v>
      </c>
      <c r="W267" s="85">
        <f ca="1">U267-V267</f>
        <v>0</v>
      </c>
      <c r="X267" s="106">
        <f ca="1">IF(V267&lt;&gt;0,W267/V267,0)</f>
        <v>0</v>
      </c>
      <c r="Y267" s="15">
        <f ca="1">_xll.DBRW($B$3,$R$37,$R$38,$R$40,$R$41,$R$42,$Q267,Y$2,Y$4,Y$3)</f>
        <v>0</v>
      </c>
      <c r="Z267" s="15">
        <f ca="1">_xll.DBRW($B$3,$R$37,$R$38,$R$40,$R$41,$R$42,$Q267,Z$2,Z$4,Z$3)</f>
        <v>0</v>
      </c>
      <c r="AA267" s="15">
        <f ca="1">_xll.DBRW($B$3,$R$37,$R$38,$R$40,$R$41,$R$42,$Q267,AA$2,AA$4,AA$3)</f>
        <v>0</v>
      </c>
      <c r="AB267" s="15">
        <f ca="1">_xll.DBRW($B$3,$R$37,$R$38,$R$40,$R$41,$R$42,$Q267,AB$2,AB$4,AB$3)</f>
        <v>0</v>
      </c>
      <c r="AC267" s="15">
        <f ca="1">_xll.DBRW($B$3,$R$37,$R$38,$R$40,$R$41,$R$42,$Q267,AC$2,AC$4,AC$3)</f>
        <v>0</v>
      </c>
      <c r="AD267" s="15">
        <f ca="1">_xll.DBRW($B$3,$R$37,$R$38,$R$40,$R$41,$R$42,$Q267,AD$2,AD$4,AD$3)</f>
        <v>0</v>
      </c>
      <c r="AE267" s="15">
        <f ca="1">_xll.DBRW($B$3,$R$37,$R$38,$R$40,$R$41,$R$42,$Q267,AE$2,AE$4,AE$3)</f>
        <v>0</v>
      </c>
      <c r="AF267" s="15">
        <f ca="1">_xll.DBRW($B$3,$R$37,$R$38,$R$40,$R$41,$R$42,$Q267,AF$2,AF$4,AF$3)</f>
        <v>0</v>
      </c>
      <c r="AG267" s="15">
        <f ca="1">_xll.DBRW($B$3,$R$37,$R$38,$R$40,$R$41,$R$42,$Q267,AG$2,AG$4,AG$3)</f>
        <v>0</v>
      </c>
      <c r="AH267" s="15">
        <f ca="1">_xll.DBRW($B$3,$R$37,$R$38,$R$40,$R$41,$R$42,$Q267,AH$2,AH$4,AH$3)</f>
        <v>0</v>
      </c>
      <c r="AI267" s="15">
        <f ca="1">Y267-AD267</f>
        <v>0</v>
      </c>
      <c r="AJ267" s="15">
        <f ca="1">Z267-AE267</f>
        <v>0</v>
      </c>
      <c r="AK267" s="15">
        <f ca="1">AA267-AF267</f>
        <v>0</v>
      </c>
      <c r="AL267" s="15">
        <f ca="1">AB267-AG267</f>
        <v>0</v>
      </c>
      <c r="AM267" s="15">
        <f ca="1">AC267-AH267</f>
        <v>0</v>
      </c>
      <c r="AN267" s="20"/>
      <c r="AO267" s="16">
        <f ca="1">_xll.DBRW($B$3,$R$37,$R$38,$R$40,$R$41,$R$42,$Q267,AO$2,AO$4,AO$3)</f>
        <v>0</v>
      </c>
      <c r="AP267" s="16">
        <f ca="1">_xll.DBRW($B$3,$R$37,$R$38,$R$40,$R$41,$R$42,$Q267,AP$2,AP$4,AP$3)</f>
        <v>0</v>
      </c>
      <c r="AQ267" s="17">
        <f ca="1">-(AO267-AP267)*100</f>
        <v>0</v>
      </c>
      <c r="AR267" s="14">
        <f ca="1">$Y267-$AD267-BL267</f>
        <v>0</v>
      </c>
      <c r="AS267" s="18">
        <f ca="1">_xll.DBRW($B$3,$R$37,$R$38,$R$40,$R$41,$R$42,$Q267,AS$2,AS$4,AS$3)</f>
        <v>0</v>
      </c>
      <c r="AT267" s="19">
        <f ca="1">_xll.DBRW($B$3,$R$37,$R$38,$R$40,$R$41,$R$42,$Q267,AT$2,AT$4,AT$3)</f>
        <v>0</v>
      </c>
      <c r="AU267" s="18">
        <f ca="1">_xll.DBRW($B$3,$R$37,$R$38,$R$40,$R$41,$R$42,$Q267,AU$2,AU$4,AU$3)</f>
        <v>0</v>
      </c>
      <c r="AV267" s="15">
        <f ca="1">_xll.DBRW($B$3,$R$37,$R$38,$R$40,$R$41,$R$42,$Q267,AV$2,AV$4,AV$3)</f>
        <v>0</v>
      </c>
      <c r="AW267" s="15">
        <f ca="1">_xll.DBRW($B$3,$R$37,$R$38,$R$40,$R$41,$R$42,$Q267,AW$2,AW$4,AW$3)</f>
        <v>0</v>
      </c>
      <c r="AX267" s="18">
        <f ca="1">_xll.DBRW($B$3,$R$37,$R$38,$R$40,$R$41,$R$42,$Q267,AX$2,AX$4,AX$3)</f>
        <v>0</v>
      </c>
      <c r="AY267" s="19">
        <f ca="1">_xll.DBRW($B$3,$R$37,$R$38,$R$40,$R$41,$R$42,$Q267,AY$2,AY$4,AY$3)</f>
        <v>0</v>
      </c>
      <c r="AZ267" s="18">
        <f ca="1">_xll.DBRW($B$3,$R$37,$R$38,$R$40,$R$41,$R$42,$Q267,AZ$2,AZ$4,AZ$3)</f>
        <v>0</v>
      </c>
      <c r="BA267" s="15">
        <f ca="1">_xll.DBRW($B$3,$R$37,$R$38,$R$40,$R$41,$R$42,$Q267,BA$2,BA$4,BA$3)</f>
        <v>0</v>
      </c>
      <c r="BB267" s="15">
        <f ca="1">_xll.DBRW($B$3,$R$37,$R$38,$R$40,$R$41,$R$42,$Q267,BB$2,BB$4,BB$3)</f>
        <v>0</v>
      </c>
      <c r="BC267" s="18">
        <f ca="1">AS267-AX267</f>
        <v>0</v>
      </c>
      <c r="BD267" s="18">
        <f ca="1">AT267-AY267</f>
        <v>0</v>
      </c>
      <c r="BE267" s="18">
        <f ca="1">AU267-AZ267</f>
        <v>0</v>
      </c>
      <c r="BF267" s="15">
        <f ca="1">IF(AND(AV267&lt;&gt;0,BA267&lt;&gt;0),-1*BC267*AV267,0)</f>
        <v>0</v>
      </c>
      <c r="BG267" s="15">
        <f ca="1">IF(AND(AV267&lt;&gt;0,BA267&lt;&gt;0,AW267&lt;&gt;0,BB267&lt;&gt;0),BD267/AY267*$Y267,)</f>
        <v>0</v>
      </c>
      <c r="BH267" s="15">
        <f ca="1">IF(AND(AW267&lt;&gt;0,BB267&lt;&gt;0),BE267*AO267*AW267,)</f>
        <v>0</v>
      </c>
      <c r="BI267" s="15">
        <f ca="1">IF(AND(AV267&lt;&gt;0,BA267&lt;&gt;0,AW267&lt;&gt;0,BB267&lt;&gt;0),$AI267-BF267-BG267-BH267-BL267,)</f>
        <v>0</v>
      </c>
      <c r="BJ267" s="15">
        <f ca="1">IF(OR(AV267=0,BA267=0,AW267=0,BB267=0),$AI267-BF267-BG267-BH267-BL267,)</f>
        <v>0</v>
      </c>
      <c r="BK267" s="15">
        <f ca="1">SUM(BF267:BJ267)</f>
        <v>0</v>
      </c>
      <c r="BL267" s="15">
        <f ca="1">IF($V267&lt;&gt;0,IF($V267&gt;0,$W267/$V267,-$W267/$V267))*$AD267</f>
        <v>0</v>
      </c>
      <c r="BM267" s="15">
        <f ca="1">SUM(BK267:BL267)</f>
        <v>0</v>
      </c>
      <c r="BN267" s="16">
        <f ca="1">_xll.DBRW($B$3,$R$37,$R$38,$R$40,$R$41,$R$42,$Q267,BN$2,BN$4,BN$3)</f>
        <v>0</v>
      </c>
      <c r="BO267" s="16">
        <f ca="1">_xll.DBRW($B$3,$R$37,$R$38,$R$40,$R$41,$R$42,$Q267,BO$2,BO$4,BO$3)</f>
        <v>0</v>
      </c>
      <c r="BP267" s="17">
        <f ca="1">-(BN267-BO267)*100</f>
        <v>0</v>
      </c>
      <c r="BQ267" s="14">
        <f ca="1">$Z267-$AE267-CK267</f>
        <v>0</v>
      </c>
      <c r="BR267" s="15">
        <f ca="1">_xll.DBRW($B$3,$R$37,$R$38,$R$40,$R$41,$R$42,$Q267,BR$2,BR$4,BR$3)</f>
        <v>0</v>
      </c>
      <c r="BS267" s="15">
        <f ca="1">_xll.DBRW($B$3,$R$37,$R$38,$R$40,$R$41,$R$42,$Q267,BS$2,BS$4,BS$3)</f>
        <v>0</v>
      </c>
      <c r="BT267" s="15">
        <f ca="1">_xll.DBRW($B$3,$R$37,$R$38,$R$40,$R$41,$R$42,$Q267,BT$2,BT$4,BT$3)</f>
        <v>0</v>
      </c>
      <c r="BU267" s="15">
        <f ca="1">_xll.DBRW($B$3,$R$37,$R$38,$R$40,$R$41,$R$42,$Q267,BU$2,BU$4,BU$3)</f>
        <v>0</v>
      </c>
      <c r="BV267" s="15">
        <f ca="1">_xll.DBRW($B$3,$R$37,$R$38,$R$40,$R$41,$R$42,$Q267,BV$2,BV$4,BV$3)</f>
        <v>0</v>
      </c>
      <c r="BW267" s="15">
        <f ca="1">_xll.DBRW($B$3,$R$37,$R$38,$R$40,$R$41,$R$42,$Q267,BW$2,BW$4,BW$3)</f>
        <v>0</v>
      </c>
      <c r="BX267" s="15">
        <f ca="1">_xll.DBRW($B$3,$R$37,$R$38,$R$40,$R$41,$R$42,$Q267,BX$2,BX$4,BX$3)</f>
        <v>0</v>
      </c>
      <c r="BY267" s="15">
        <f ca="1">_xll.DBRW($B$3,$R$37,$R$38,$R$40,$R$41,$R$42,$Q267,BY$2,BY$4,BY$3)</f>
        <v>0</v>
      </c>
      <c r="BZ267" s="15">
        <f ca="1">_xll.DBRW($B$3,$R$37,$R$38,$R$40,$R$41,$R$42,$Q267,BZ$2,BZ$4,BZ$3)</f>
        <v>0</v>
      </c>
      <c r="CA267" s="15">
        <f ca="1">_xll.DBRW($B$3,$R$37,$R$38,$R$40,$R$41,$R$42,$Q267,CA$2,CA$4,CA$3)</f>
        <v>0</v>
      </c>
      <c r="CB267" s="15">
        <f ca="1">BR267-BW267</f>
        <v>0</v>
      </c>
      <c r="CC267" s="15">
        <f ca="1">BS267-BX267</f>
        <v>0</v>
      </c>
      <c r="CD267" s="15">
        <f ca="1">BT267-BY267</f>
        <v>0</v>
      </c>
      <c r="CE267" s="15">
        <f ca="1">IF(AND(BU267&lt;&gt;0,BZ267&lt;&gt;0),-1*CB267*BU267,0)</f>
        <v>0</v>
      </c>
      <c r="CF267" s="15">
        <f ca="1">IF(AND(BU267&lt;&gt;0,BZ267&lt;&gt;0,BV267&lt;&gt;0,CA267&lt;&gt;0),CC267/BX267*$Z267,)</f>
        <v>0</v>
      </c>
      <c r="CG267" s="15">
        <f ca="1">IF(AND(BV267&lt;&gt;0,CA267&lt;&gt;0),CD267*BN267*BV267,)</f>
        <v>0</v>
      </c>
      <c r="CH267" s="15">
        <f ca="1">IF(AND(BU267&lt;&gt;0,BZ267&lt;&gt;0,BV267&lt;&gt;0,CA267&lt;&gt;0),$AJ267-CE267-CF267-CG267-CK267,)</f>
        <v>0</v>
      </c>
      <c r="CI267" s="15">
        <f ca="1">IF(OR(BU267=0,BZ267=0,BV267=0,CA267=0),$AJ267-CE267-CF267-CG267-CK267,)</f>
        <v>0</v>
      </c>
      <c r="CJ267" s="15">
        <f ca="1">SUM(CE267:CI267)</f>
        <v>0</v>
      </c>
      <c r="CK267" s="15">
        <f ca="1">IF($V267&lt;&gt;0,IF($V267&gt;0,$W267/$V267,-$W267/$V267))*$AE267</f>
        <v>0</v>
      </c>
      <c r="CL267" s="15">
        <f ca="1">SUM(CJ267:CK267)</f>
        <v>0</v>
      </c>
      <c r="CM267" s="16">
        <f ca="1">_xll.DBRW($B$3,$R$37,$R$38,$R$40,$R$41,$R$42,$Q267,CM$2,CM$4,CM$3)</f>
        <v>0</v>
      </c>
      <c r="CN267" s="16">
        <f ca="1">_xll.DBRW($B$3,$R$37,$R$38,$R$40,$R$41,$R$42,$Q267,CN$2,CN$4,CN$3)</f>
        <v>0</v>
      </c>
      <c r="CO267" s="17">
        <f ca="1">-(CM267-CN267)*100</f>
        <v>0</v>
      </c>
      <c r="CP267" s="14">
        <f ca="1">$AA267-$AF267-DJ267</f>
        <v>0</v>
      </c>
      <c r="CQ267" s="15">
        <f ca="1">_xll.DBRW($B$3,$R$37,$R$38,$R$40,$R$41,$R$42,$Q267,CQ$2,CQ$4,CQ$3)</f>
        <v>0</v>
      </c>
      <c r="CR267" s="15">
        <f ca="1">_xll.DBRW($B$3,$R$37,$R$38,$R$40,$R$41,$R$42,$Q267,CR$2,CR$4,CR$3)</f>
        <v>0</v>
      </c>
      <c r="CS267" s="15">
        <f ca="1">_xll.DBRW($B$3,$R$37,$R$38,$R$40,$R$41,$R$42,$Q267,CS$2,CS$4,CS$3)</f>
        <v>0</v>
      </c>
      <c r="CT267" s="15">
        <f ca="1">_xll.DBRW($B$3,$R$37,$R$38,$R$40,$R$41,$R$42,$Q267,CT$2,CT$4,CT$3)</f>
        <v>0</v>
      </c>
      <c r="CU267" s="15">
        <f ca="1">_xll.DBRW($B$3,$R$37,$R$38,$R$40,$R$41,$R$42,$Q267,CU$2,CU$4,CU$3)</f>
        <v>0</v>
      </c>
      <c r="CV267" s="15">
        <f ca="1">_xll.DBRW($B$3,$R$37,$R$38,$R$40,$R$41,$R$42,$Q267,CV$2,CV$4,CV$3)</f>
        <v>0</v>
      </c>
      <c r="CW267" s="15">
        <f ca="1">_xll.DBRW($B$3,$R$37,$R$38,$R$40,$R$41,$R$42,$Q267,CW$2,CW$4,CW$3)</f>
        <v>0</v>
      </c>
      <c r="CX267" s="15">
        <f ca="1">_xll.DBRW($B$3,$R$37,$R$38,$R$40,$R$41,$R$42,$Q267,CX$2,CX$4,CX$3)</f>
        <v>0</v>
      </c>
      <c r="CY267" s="15">
        <f ca="1">_xll.DBRW($B$3,$R$37,$R$38,$R$40,$R$41,$R$42,$Q267,CY$2,CY$4,CY$3)</f>
        <v>0</v>
      </c>
      <c r="CZ267" s="15">
        <f ca="1">_xll.DBRW($B$3,$R$37,$R$38,$R$40,$R$41,$R$42,$Q267,CZ$2,CZ$4,CZ$3)</f>
        <v>0</v>
      </c>
      <c r="DA267" s="15">
        <f ca="1">CQ267-CV267</f>
        <v>0</v>
      </c>
      <c r="DB267" s="15">
        <f ca="1">CR267-CW267</f>
        <v>0</v>
      </c>
      <c r="DC267" s="15">
        <f ca="1">CS267-CX267</f>
        <v>0</v>
      </c>
      <c r="DD267" s="15">
        <f ca="1">IF(AND(CT267&lt;&gt;0,CY267&lt;&gt;0),-1*DA267*CT267,0)</f>
        <v>0</v>
      </c>
      <c r="DE267" s="15">
        <f ca="1">IF(AND(CT267&lt;&gt;0,CY267&lt;&gt;0,CU267&lt;&gt;0,CZ267&lt;&gt;0),DB267/CW267*$AA267,)</f>
        <v>0</v>
      </c>
      <c r="DF267" s="15">
        <f ca="1">IF(AND(CU267&lt;&gt;0,CZ267&lt;&gt;0),DC267*CM267*CU267,)</f>
        <v>0</v>
      </c>
      <c r="DG267" s="15">
        <f ca="1">IF(AND(CT267&lt;&gt;0,CY267&lt;&gt;0,CU267&lt;&gt;0,CZ267&lt;&gt;0),$AK267-DD267-DE267-DF267-DJ267,)</f>
        <v>0</v>
      </c>
      <c r="DH267" s="15">
        <f ca="1">IF(OR(CT267=0,CY267=0,CU267=0,CZ267=0),$AK267-DD267-DE267-DF267-DJ267,)</f>
        <v>0</v>
      </c>
      <c r="DI267" s="15">
        <f ca="1">SUM(DD267:DH267)</f>
        <v>0</v>
      </c>
      <c r="DJ267" s="15">
        <f ca="1">IF($V267&lt;&gt;0,IF($V267&gt;0,$W267/$V267,-$W267/$V267))*$AF267</f>
        <v>0</v>
      </c>
      <c r="DK267" s="15">
        <f ca="1">SUM(DI267:DJ267)</f>
        <v>0</v>
      </c>
      <c r="DL267" s="16">
        <f ca="1">_xll.DBRW($B$3,$R$37,$R$38,$R$40,$R$41,$R$42,$Q267,DL$2,DL$4,DL$3)</f>
        <v>0</v>
      </c>
      <c r="DM267" s="16">
        <f ca="1">_xll.DBRW($B$3,$R$37,$R$38,$R$40,$R$41,$R$42,$Q267,DM$2,DM$4,DM$3)</f>
        <v>0</v>
      </c>
      <c r="DN267" s="17">
        <f ca="1">-(DL267-DM267)*100</f>
        <v>0</v>
      </c>
      <c r="DO267" s="14">
        <f ca="1">$AB267-$AG267-EI267</f>
        <v>0</v>
      </c>
      <c r="DP267" s="15">
        <f ca="1">_xll.DBRW($B$3,$R$37,$R$38,$R$40,$R$41,$R$42,$Q267,DP$2,DP$4,DP$3)</f>
        <v>0</v>
      </c>
      <c r="DQ267" s="15">
        <f ca="1">_xll.DBRW($B$3,$R$37,$R$38,$R$40,$R$41,$R$42,$Q267,DQ$2,DQ$4,DQ$3)</f>
        <v>0</v>
      </c>
      <c r="DR267" s="15">
        <f ca="1">_xll.DBRW($B$3,$R$37,$R$38,$R$40,$R$41,$R$42,$Q267,DR$2,DR$4,DR$3)</f>
        <v>0</v>
      </c>
      <c r="DS267" s="15" t="str">
        <f ca="1">_xll.DBRW($B$3,$R$37,$R$38,$R$40,$R$41,$R$42,$Q267,DS$2,DS$4,DS$3)</f>
        <v/>
      </c>
      <c r="DT267" s="15">
        <f ca="1">_xll.DBRW($B$3,$R$37,$R$38,$R$40,$R$41,$R$42,$Q267,DT$2,DT$4,DT$3)</f>
        <v>0</v>
      </c>
      <c r="DU267" s="15">
        <f ca="1">_xll.DBRW($B$3,$R$37,$R$38,$R$40,$R$41,$R$42,$Q267,DU$2,DU$4,DU$3)</f>
        <v>0</v>
      </c>
      <c r="DV267" s="15">
        <f ca="1">_xll.DBRW($B$3,$R$37,$R$38,$R$40,$R$41,$R$42,$Q267,DV$2,DV$4,DV$3)</f>
        <v>0</v>
      </c>
      <c r="DW267" s="15">
        <f ca="1">_xll.DBRW($B$3,$R$37,$R$38,$R$40,$R$41,$R$42,$Q267,DW$2,DW$4,DW$3)</f>
        <v>0</v>
      </c>
      <c r="DX267" s="15" t="str">
        <f ca="1">_xll.DBRW($B$3,$R$37,$R$38,$R$40,$R$41,$R$42,$Q267,DX$2,DX$4,DX$3)</f>
        <v/>
      </c>
      <c r="DY267" s="15">
        <f ca="1">_xll.DBRW($B$3,$R$37,$R$38,$R$40,$R$41,$R$42,$Q267,DY$2,DY$4,DY$3)</f>
        <v>0</v>
      </c>
      <c r="DZ267" s="15">
        <f ca="1">DP267-DU267</f>
        <v>0</v>
      </c>
      <c r="EA267" s="15">
        <f ca="1">DQ267-DV267</f>
        <v>0</v>
      </c>
      <c r="EB267" s="15">
        <f ca="1">DR267-DW267</f>
        <v>0</v>
      </c>
      <c r="EC267" s="15" t="e">
        <f ca="1">IF(AND(DS267&lt;&gt;0,DX267&lt;&gt;0),-1*DZ267*DS267,0)</f>
        <v>#VALUE!</v>
      </c>
      <c r="ED267" s="15">
        <f ca="1">IF(AND(DS267&lt;&gt;0,DX267&lt;&gt;0,DT267&lt;&gt;0,DY267&lt;&gt;0),EA267/DV267*$AB267,)</f>
        <v>0</v>
      </c>
      <c r="EE267" s="15">
        <f ca="1">IF(AND(DT267&lt;&gt;0,DY267&lt;&gt;0),EB267*DL267*DT267,)</f>
        <v>0</v>
      </c>
      <c r="EF267" s="15">
        <f ca="1">IF(AND(DS267&lt;&gt;0,DX267&lt;&gt;0,DT267&lt;&gt;0,DY267&lt;&gt;0),$AL267-EC267-ED267-EE267-EI267,)</f>
        <v>0</v>
      </c>
      <c r="EG267" s="15" t="e">
        <f ca="1">IF(OR(DS267=0,DX267=0,DT267=0,DY267=0),$AL267-EC267-ED267-EE267-EI267,)</f>
        <v>#VALUE!</v>
      </c>
      <c r="EH267" s="15" t="e">
        <f ca="1">SUM(EC267:EG267)</f>
        <v>#VALUE!</v>
      </c>
      <c r="EI267" s="15">
        <f ca="1">IF($V267&lt;&gt;0,IF($V267&gt;0,$W267/$V267,-$W267/$V267))*$AG267</f>
        <v>0</v>
      </c>
      <c r="EJ267" s="15" t="e">
        <f ca="1">SUM(EH267:EI267)</f>
        <v>#VALUE!</v>
      </c>
      <c r="EK267" s="16">
        <f ca="1">_xll.DBRW($B$3,$R$37,$R$38,$R$40,$R$41,$R$42,$Q267,EK$2,EK$4,EK$3)</f>
        <v>0</v>
      </c>
      <c r="EL267" s="16">
        <f ca="1">_xll.DBRW($B$3,$R$37,$R$38,$R$40,$R$41,$R$42,$Q267,EL$2,EL$4,EL$3)</f>
        <v>0</v>
      </c>
      <c r="EM267" s="17">
        <f ca="1">-(EK267-EL267)*100</f>
        <v>0</v>
      </c>
      <c r="EN267" s="14">
        <f ca="1">$AC267-$AH267-FH267</f>
        <v>0</v>
      </c>
      <c r="EO267" s="15">
        <f ca="1">_xll.DBRW($B$3,$R$37,$R$38,$R$40,$R$41,$R$42,$Q267,EO$2,EO$4,EO$3)</f>
        <v>0</v>
      </c>
      <c r="EP267" s="15">
        <f ca="1">_xll.DBRW($B$3,$R$37,$R$38,$R$40,$R$41,$R$42,$Q267,EP$2,EP$4,EP$3)</f>
        <v>0</v>
      </c>
      <c r="EQ267" s="15">
        <f ca="1">_xll.DBRW($B$3,$R$37,$R$38,$R$40,$R$41,$R$42,$Q267,EQ$2,EQ$4,EQ$3)</f>
        <v>0</v>
      </c>
      <c r="ER267" s="15">
        <f ca="1">_xll.DBRW($B$3,$R$37,$R$38,$R$40,$R$41,$R$42,$Q267,ER$2,ER$4,ER$3)</f>
        <v>0</v>
      </c>
      <c r="ES267" s="15">
        <f ca="1">_xll.DBRW($B$3,$R$37,$R$38,$R$40,$R$41,$R$42,$Q267,ES$2,ES$4,ES$3)</f>
        <v>0</v>
      </c>
      <c r="ET267" s="15">
        <f ca="1">_xll.DBRW($B$3,$R$37,$R$38,$R$40,$R$41,$R$42,$Q267,ET$2,ET$4,ET$3)</f>
        <v>0</v>
      </c>
      <c r="EU267" s="15">
        <f ca="1">_xll.DBRW($B$3,$R$37,$R$38,$R$40,$R$41,$R$42,$Q267,EU$2,EU$4,EU$3)</f>
        <v>0</v>
      </c>
      <c r="EV267" s="15">
        <f ca="1">_xll.DBRW($B$3,$R$37,$R$38,$R$40,$R$41,$R$42,$Q267,EV$2,EV$4,EV$3)</f>
        <v>0</v>
      </c>
      <c r="EW267" s="15">
        <f ca="1">_xll.DBRW($B$3,$R$37,$R$38,$R$40,$R$41,$R$42,$Q267,EW$2,EW$4,EW$3)</f>
        <v>0</v>
      </c>
      <c r="EX267" s="15">
        <f ca="1">_xll.DBRW($B$3,$R$37,$R$38,$R$40,$R$41,$R$42,$Q267,EX$2,EX$4,EX$3)</f>
        <v>0</v>
      </c>
      <c r="EY267" s="15">
        <f ca="1">EO267-ET267</f>
        <v>0</v>
      </c>
      <c r="EZ267" s="15">
        <f ca="1">EP267-EU267</f>
        <v>0</v>
      </c>
      <c r="FA267" s="15">
        <f ca="1">EQ267-EV267</f>
        <v>0</v>
      </c>
      <c r="FB267" s="15">
        <f ca="1">IF(AND(ER267&lt;&gt;0,EW267&lt;&gt;0),-1*EY267*ER267,0)</f>
        <v>0</v>
      </c>
      <c r="FC267" s="15">
        <f ca="1">IF(AND(ER267&lt;&gt;0,EW267&lt;&gt;0,ES267&lt;&gt;0,EX267&lt;&gt;0),EZ267/EU267*$AC267,)</f>
        <v>0</v>
      </c>
      <c r="FD267" s="15">
        <f ca="1">IF(AND(ES267&lt;&gt;0,EX267&lt;&gt;0),FA267*EK267*ES267,)</f>
        <v>0</v>
      </c>
      <c r="FE267" s="15">
        <f ca="1">IF(AND(ER267&lt;&gt;0,EW267&lt;&gt;0,ES267&lt;&gt;0,EX267&lt;&gt;0),$AM267-FB267-FC267-FD267-FH267,)</f>
        <v>0</v>
      </c>
      <c r="FF267" s="15">
        <f ca="1">IF(OR(ER267=0,EW267=0,ES267=0,EX267=0),$AM267-FB267-FC267-FD267-FH267,)</f>
        <v>0</v>
      </c>
      <c r="FG267" s="15">
        <f ca="1">SUM(FB267:FF267)</f>
        <v>0</v>
      </c>
      <c r="FH267" s="15">
        <f ca="1">IF($V267&lt;&gt;0,IF($V267&gt;0,$W267/$V267,-$W267/$V267))*$AH267</f>
        <v>0</v>
      </c>
      <c r="FI267" s="15">
        <f ca="1">SUM(FG267:FH267)</f>
        <v>0</v>
      </c>
      <c r="FJ267" s="20"/>
      <c r="FK267" s="85">
        <f ca="1">BL267+CK267+DJ267+EI267+FH267</f>
        <v>0</v>
      </c>
      <c r="FL267" s="21"/>
      <c r="FM267" s="22"/>
      <c r="FN267" s="104">
        <f ca="1">_xll.DBRW($B$3,$R$37,$R$38,$R$40,$R$41,$R$42,$Q267,FN$2,FN$4,FN$3)</f>
        <v>0</v>
      </c>
      <c r="FO267" s="105">
        <f ca="1">IF(U267&lt;&gt;0,FN267/U267,0)</f>
        <v>0</v>
      </c>
      <c r="FP267" s="104">
        <f ca="1">_xll.DBRW($B$3,$R$37,$R$38,$R$40,$R$41,$R$42,$Q267,FP$2,FP$4,FP$3)</f>
        <v>0</v>
      </c>
      <c r="FQ267" s="105">
        <f ca="1">IF(V267&lt;&gt;0,FP267/V267,0)</f>
        <v>0</v>
      </c>
      <c r="FR267" s="86">
        <f ca="1">FN267-FP267</f>
        <v>0</v>
      </c>
      <c r="FS267" s="103">
        <f ca="1">(FO267-FQ267)*100</f>
        <v>0</v>
      </c>
      <c r="FT267" s="23"/>
      <c r="FV267" s="37"/>
      <c r="FW267" s="37"/>
      <c r="FX267" s="37"/>
      <c r="FY267" s="37"/>
      <c r="FZ267" s="37"/>
      <c r="GA267" s="37"/>
      <c r="GB267" s="37"/>
      <c r="GC267" s="37"/>
      <c r="GD267" s="37"/>
      <c r="GE267" s="37"/>
      <c r="GF267" s="37"/>
      <c r="GG267" s="37"/>
      <c r="GH267" s="37"/>
    </row>
    <row r="268" spans="1:190" ht="15" hidden="1" customHeight="1" x14ac:dyDescent="0.25">
      <c r="A268">
        <f ca="1">IF(ROW()=ROW($A$60),0,1)</f>
        <v>1</v>
      </c>
      <c r="D268" s="30"/>
      <c r="E268" s="30"/>
      <c r="F268" s="30" t="str">
        <f ca="1">IF(A268&lt;&gt;0,IF((AO268+BN268+CM268+DL268+EK268)&lt;&gt;0,ROUND((1-(AO268+BN268+CM268+DL268+EK268))-FO268,5),"VERIF. ELIGIBILITE PMM"),"CHECK "&amp;D253)</f>
        <v>VERIF. ELIGIBILITE PMM</v>
      </c>
      <c r="G268" s="30"/>
      <c r="H268" s="30"/>
      <c r="I268" s="30"/>
      <c r="J268" s="30" t="str">
        <f ca="1">IF(A268&lt;&gt;0,IF((AP268+BO268+CN268+DM268+EL268)&lt;&gt;0,ROUND((1-(AP268+BO268+CN268+DM268+EL268))-FQ268,5),"VERIF. ELIGIBILITE PMM"),"CHECK "&amp;D254)</f>
        <v>VERIF. ELIGIBILITE PMM</v>
      </c>
      <c r="K268" s="30">
        <f ca="1">IF(A268&lt;&gt;0,ROUND(W268+AR268+BQ268+CP268+DO268+EN268+FK268-FR268,5),"CHECK ")</f>
        <v>0</v>
      </c>
      <c r="L268" s="4"/>
      <c r="M268" s="9"/>
      <c r="N268" s="10"/>
      <c r="O268" s="9"/>
      <c r="P268" s="11"/>
      <c r="Q268" s="130" t="s">
        <v>431</v>
      </c>
      <c r="R268" s="130"/>
      <c r="S268" s="12"/>
      <c r="T268" s="13"/>
      <c r="U268" s="84">
        <f ca="1">_xll.DBRW($B$3,$R$37,$R$38,$R$40,$R$41,$R$42,$Q268,U$2,U$4,U$3)</f>
        <v>0</v>
      </c>
      <c r="V268" s="84">
        <f ca="1">_xll.DBRW($B$3,$R$37,$R$38,$R$40,$R$41,$R$42,$Q268,V$2,V$4,V$3)</f>
        <v>0</v>
      </c>
      <c r="W268" s="85">
        <f ca="1">U268-V268</f>
        <v>0</v>
      </c>
      <c r="X268" s="106">
        <f ca="1">IF(V268&lt;&gt;0,W268/V268,0)</f>
        <v>0</v>
      </c>
      <c r="Y268" s="15">
        <f ca="1">_xll.DBRW($B$3,$R$37,$R$38,$R$40,$R$41,$R$42,$Q268,Y$2,Y$4,Y$3)</f>
        <v>0</v>
      </c>
      <c r="Z268" s="15">
        <f ca="1">_xll.DBRW($B$3,$R$37,$R$38,$R$40,$R$41,$R$42,$Q268,Z$2,Z$4,Z$3)</f>
        <v>0</v>
      </c>
      <c r="AA268" s="15">
        <f ca="1">_xll.DBRW($B$3,$R$37,$R$38,$R$40,$R$41,$R$42,$Q268,AA$2,AA$4,AA$3)</f>
        <v>0</v>
      </c>
      <c r="AB268" s="15">
        <f ca="1">_xll.DBRW($B$3,$R$37,$R$38,$R$40,$R$41,$R$42,$Q268,AB$2,AB$4,AB$3)</f>
        <v>0</v>
      </c>
      <c r="AC268" s="15">
        <f ca="1">_xll.DBRW($B$3,$R$37,$R$38,$R$40,$R$41,$R$42,$Q268,AC$2,AC$4,AC$3)</f>
        <v>0</v>
      </c>
      <c r="AD268" s="15">
        <f ca="1">_xll.DBRW($B$3,$R$37,$R$38,$R$40,$R$41,$R$42,$Q268,AD$2,AD$4,AD$3)</f>
        <v>0</v>
      </c>
      <c r="AE268" s="15">
        <f ca="1">_xll.DBRW($B$3,$R$37,$R$38,$R$40,$R$41,$R$42,$Q268,AE$2,AE$4,AE$3)</f>
        <v>0</v>
      </c>
      <c r="AF268" s="15">
        <f ca="1">_xll.DBRW($B$3,$R$37,$R$38,$R$40,$R$41,$R$42,$Q268,AF$2,AF$4,AF$3)</f>
        <v>0</v>
      </c>
      <c r="AG268" s="15">
        <f ca="1">_xll.DBRW($B$3,$R$37,$R$38,$R$40,$R$41,$R$42,$Q268,AG$2,AG$4,AG$3)</f>
        <v>0</v>
      </c>
      <c r="AH268" s="15">
        <f ca="1">_xll.DBRW($B$3,$R$37,$R$38,$R$40,$R$41,$R$42,$Q268,AH$2,AH$4,AH$3)</f>
        <v>0</v>
      </c>
      <c r="AI268" s="15">
        <f ca="1">Y268-AD268</f>
        <v>0</v>
      </c>
      <c r="AJ268" s="15">
        <f ca="1">Z268-AE268</f>
        <v>0</v>
      </c>
      <c r="AK268" s="15">
        <f ca="1">AA268-AF268</f>
        <v>0</v>
      </c>
      <c r="AL268" s="15">
        <f ca="1">AB268-AG268</f>
        <v>0</v>
      </c>
      <c r="AM268" s="15">
        <f ca="1">AC268-AH268</f>
        <v>0</v>
      </c>
      <c r="AN268" s="20"/>
      <c r="AO268" s="16">
        <f ca="1">_xll.DBRW($B$3,$R$37,$R$38,$R$40,$R$41,$R$42,$Q268,AO$2,AO$4,AO$3)</f>
        <v>0</v>
      </c>
      <c r="AP268" s="16">
        <f ca="1">_xll.DBRW($B$3,$R$37,$R$38,$R$40,$R$41,$R$42,$Q268,AP$2,AP$4,AP$3)</f>
        <v>0</v>
      </c>
      <c r="AQ268" s="17">
        <f ca="1">-(AO268-AP268)*100</f>
        <v>0</v>
      </c>
      <c r="AR268" s="14">
        <f ca="1">$Y268-$AD268-BL268</f>
        <v>0</v>
      </c>
      <c r="AS268" s="18">
        <f ca="1">_xll.DBRW($B$3,$R$37,$R$38,$R$40,$R$41,$R$42,$Q268,AS$2,AS$4,AS$3)</f>
        <v>0</v>
      </c>
      <c r="AT268" s="19">
        <f ca="1">_xll.DBRW($B$3,$R$37,$R$38,$R$40,$R$41,$R$42,$Q268,AT$2,AT$4,AT$3)</f>
        <v>0</v>
      </c>
      <c r="AU268" s="18">
        <f ca="1">_xll.DBRW($B$3,$R$37,$R$38,$R$40,$R$41,$R$42,$Q268,AU$2,AU$4,AU$3)</f>
        <v>0</v>
      </c>
      <c r="AV268" s="15">
        <f ca="1">_xll.DBRW($B$3,$R$37,$R$38,$R$40,$R$41,$R$42,$Q268,AV$2,AV$4,AV$3)</f>
        <v>0</v>
      </c>
      <c r="AW268" s="15">
        <f ca="1">_xll.DBRW($B$3,$R$37,$R$38,$R$40,$R$41,$R$42,$Q268,AW$2,AW$4,AW$3)</f>
        <v>0</v>
      </c>
      <c r="AX268" s="18">
        <f ca="1">_xll.DBRW($B$3,$R$37,$R$38,$R$40,$R$41,$R$42,$Q268,AX$2,AX$4,AX$3)</f>
        <v>0</v>
      </c>
      <c r="AY268" s="19">
        <f ca="1">_xll.DBRW($B$3,$R$37,$R$38,$R$40,$R$41,$R$42,$Q268,AY$2,AY$4,AY$3)</f>
        <v>0</v>
      </c>
      <c r="AZ268" s="18">
        <f ca="1">_xll.DBRW($B$3,$R$37,$R$38,$R$40,$R$41,$R$42,$Q268,AZ$2,AZ$4,AZ$3)</f>
        <v>0</v>
      </c>
      <c r="BA268" s="15">
        <f ca="1">_xll.DBRW($B$3,$R$37,$R$38,$R$40,$R$41,$R$42,$Q268,BA$2,BA$4,BA$3)</f>
        <v>0</v>
      </c>
      <c r="BB268" s="15">
        <f ca="1">_xll.DBRW($B$3,$R$37,$R$38,$R$40,$R$41,$R$42,$Q268,BB$2,BB$4,BB$3)</f>
        <v>0</v>
      </c>
      <c r="BC268" s="18">
        <f ca="1">AS268-AX268</f>
        <v>0</v>
      </c>
      <c r="BD268" s="18">
        <f ca="1">AT268-AY268</f>
        <v>0</v>
      </c>
      <c r="BE268" s="18">
        <f ca="1">AU268-AZ268</f>
        <v>0</v>
      </c>
      <c r="BF268" s="15">
        <f ca="1">IF(AND(AV268&lt;&gt;0,BA268&lt;&gt;0),-1*BC268*AV268,0)</f>
        <v>0</v>
      </c>
      <c r="BG268" s="15">
        <f ca="1">IF(AND(AV268&lt;&gt;0,BA268&lt;&gt;0,AW268&lt;&gt;0,BB268&lt;&gt;0),BD268/AY268*$Y268,)</f>
        <v>0</v>
      </c>
      <c r="BH268" s="15">
        <f ca="1">IF(AND(AW268&lt;&gt;0,BB268&lt;&gt;0),BE268*AO268*AW268,)</f>
        <v>0</v>
      </c>
      <c r="BI268" s="15">
        <f ca="1">IF(AND(AV268&lt;&gt;0,BA268&lt;&gt;0,AW268&lt;&gt;0,BB268&lt;&gt;0),$AI268-BF268-BG268-BH268-BL268,)</f>
        <v>0</v>
      </c>
      <c r="BJ268" s="15">
        <f ca="1">IF(OR(AV268=0,BA268=0,AW268=0,BB268=0),$AI268-BF268-BG268-BH268-BL268,)</f>
        <v>0</v>
      </c>
      <c r="BK268" s="15">
        <f ca="1">SUM(BF268:BJ268)</f>
        <v>0</v>
      </c>
      <c r="BL268" s="15">
        <f ca="1">IF($V268&lt;&gt;0,IF($V268&gt;0,$W268/$V268,-$W268/$V268))*$AD268</f>
        <v>0</v>
      </c>
      <c r="BM268" s="15">
        <f ca="1">SUM(BK268:BL268)</f>
        <v>0</v>
      </c>
      <c r="BN268" s="16">
        <f ca="1">_xll.DBRW($B$3,$R$37,$R$38,$R$40,$R$41,$R$42,$Q268,BN$2,BN$4,BN$3)</f>
        <v>0</v>
      </c>
      <c r="BO268" s="16">
        <f ca="1">_xll.DBRW($B$3,$R$37,$R$38,$R$40,$R$41,$R$42,$Q268,BO$2,BO$4,BO$3)</f>
        <v>0</v>
      </c>
      <c r="BP268" s="17">
        <f ca="1">-(BN268-BO268)*100</f>
        <v>0</v>
      </c>
      <c r="BQ268" s="14">
        <f ca="1">$Z268-$AE268-CK268</f>
        <v>0</v>
      </c>
      <c r="BR268" s="15">
        <f ca="1">_xll.DBRW($B$3,$R$37,$R$38,$R$40,$R$41,$R$42,$Q268,BR$2,BR$4,BR$3)</f>
        <v>0</v>
      </c>
      <c r="BS268" s="15">
        <f ca="1">_xll.DBRW($B$3,$R$37,$R$38,$R$40,$R$41,$R$42,$Q268,BS$2,BS$4,BS$3)</f>
        <v>0</v>
      </c>
      <c r="BT268" s="15">
        <f ca="1">_xll.DBRW($B$3,$R$37,$R$38,$R$40,$R$41,$R$42,$Q268,BT$2,BT$4,BT$3)</f>
        <v>0</v>
      </c>
      <c r="BU268" s="15">
        <f ca="1">_xll.DBRW($B$3,$R$37,$R$38,$R$40,$R$41,$R$42,$Q268,BU$2,BU$4,BU$3)</f>
        <v>0</v>
      </c>
      <c r="BV268" s="15">
        <f ca="1">_xll.DBRW($B$3,$R$37,$R$38,$R$40,$R$41,$R$42,$Q268,BV$2,BV$4,BV$3)</f>
        <v>0</v>
      </c>
      <c r="BW268" s="15">
        <f ca="1">_xll.DBRW($B$3,$R$37,$R$38,$R$40,$R$41,$R$42,$Q268,BW$2,BW$4,BW$3)</f>
        <v>0</v>
      </c>
      <c r="BX268" s="15">
        <f ca="1">_xll.DBRW($B$3,$R$37,$R$38,$R$40,$R$41,$R$42,$Q268,BX$2,BX$4,BX$3)</f>
        <v>0</v>
      </c>
      <c r="BY268" s="15">
        <f ca="1">_xll.DBRW($B$3,$R$37,$R$38,$R$40,$R$41,$R$42,$Q268,BY$2,BY$4,BY$3)</f>
        <v>0</v>
      </c>
      <c r="BZ268" s="15">
        <f ca="1">_xll.DBRW($B$3,$R$37,$R$38,$R$40,$R$41,$R$42,$Q268,BZ$2,BZ$4,BZ$3)</f>
        <v>0</v>
      </c>
      <c r="CA268" s="15">
        <f ca="1">_xll.DBRW($B$3,$R$37,$R$38,$R$40,$R$41,$R$42,$Q268,CA$2,CA$4,CA$3)</f>
        <v>0</v>
      </c>
      <c r="CB268" s="15">
        <f ca="1">BR268-BW268</f>
        <v>0</v>
      </c>
      <c r="CC268" s="15">
        <f ca="1">BS268-BX268</f>
        <v>0</v>
      </c>
      <c r="CD268" s="15">
        <f ca="1">BT268-BY268</f>
        <v>0</v>
      </c>
      <c r="CE268" s="15">
        <f ca="1">IF(AND(BU268&lt;&gt;0,BZ268&lt;&gt;0),-1*CB268*BU268,0)</f>
        <v>0</v>
      </c>
      <c r="CF268" s="15">
        <f ca="1">IF(AND(BU268&lt;&gt;0,BZ268&lt;&gt;0,BV268&lt;&gt;0,CA268&lt;&gt;0),CC268/BX268*$Z268,)</f>
        <v>0</v>
      </c>
      <c r="CG268" s="15">
        <f ca="1">IF(AND(BV268&lt;&gt;0,CA268&lt;&gt;0),CD268*BN268*BV268,)</f>
        <v>0</v>
      </c>
      <c r="CH268" s="15">
        <f ca="1">IF(AND(BU268&lt;&gt;0,BZ268&lt;&gt;0,BV268&lt;&gt;0,CA268&lt;&gt;0),$AJ268-CE268-CF268-CG268-CK268,)</f>
        <v>0</v>
      </c>
      <c r="CI268" s="15">
        <f ca="1">IF(OR(BU268=0,BZ268=0,BV268=0,CA268=0),$AJ268-CE268-CF268-CG268-CK268,)</f>
        <v>0</v>
      </c>
      <c r="CJ268" s="15">
        <f ca="1">SUM(CE268:CI268)</f>
        <v>0</v>
      </c>
      <c r="CK268" s="15">
        <f ca="1">IF($V268&lt;&gt;0,IF($V268&gt;0,$W268/$V268,-$W268/$V268))*$AE268</f>
        <v>0</v>
      </c>
      <c r="CL268" s="15">
        <f ca="1">SUM(CJ268:CK268)</f>
        <v>0</v>
      </c>
      <c r="CM268" s="16">
        <f ca="1">_xll.DBRW($B$3,$R$37,$R$38,$R$40,$R$41,$R$42,$Q268,CM$2,CM$4,CM$3)</f>
        <v>0</v>
      </c>
      <c r="CN268" s="16">
        <f ca="1">_xll.DBRW($B$3,$R$37,$R$38,$R$40,$R$41,$R$42,$Q268,CN$2,CN$4,CN$3)</f>
        <v>0</v>
      </c>
      <c r="CO268" s="17">
        <f ca="1">-(CM268-CN268)*100</f>
        <v>0</v>
      </c>
      <c r="CP268" s="14">
        <f ca="1">$AA268-$AF268-DJ268</f>
        <v>0</v>
      </c>
      <c r="CQ268" s="15">
        <f ca="1">_xll.DBRW($B$3,$R$37,$R$38,$R$40,$R$41,$R$42,$Q268,CQ$2,CQ$4,CQ$3)</f>
        <v>0</v>
      </c>
      <c r="CR268" s="15">
        <f ca="1">_xll.DBRW($B$3,$R$37,$R$38,$R$40,$R$41,$R$42,$Q268,CR$2,CR$4,CR$3)</f>
        <v>0</v>
      </c>
      <c r="CS268" s="15">
        <f ca="1">_xll.DBRW($B$3,$R$37,$R$38,$R$40,$R$41,$R$42,$Q268,CS$2,CS$4,CS$3)</f>
        <v>0</v>
      </c>
      <c r="CT268" s="15">
        <f ca="1">_xll.DBRW($B$3,$R$37,$R$38,$R$40,$R$41,$R$42,$Q268,CT$2,CT$4,CT$3)</f>
        <v>0</v>
      </c>
      <c r="CU268" s="15">
        <f ca="1">_xll.DBRW($B$3,$R$37,$R$38,$R$40,$R$41,$R$42,$Q268,CU$2,CU$4,CU$3)</f>
        <v>0</v>
      </c>
      <c r="CV268" s="15">
        <f ca="1">_xll.DBRW($B$3,$R$37,$R$38,$R$40,$R$41,$R$42,$Q268,CV$2,CV$4,CV$3)</f>
        <v>0</v>
      </c>
      <c r="CW268" s="15">
        <f ca="1">_xll.DBRW($B$3,$R$37,$R$38,$R$40,$R$41,$R$42,$Q268,CW$2,CW$4,CW$3)</f>
        <v>0</v>
      </c>
      <c r="CX268" s="15">
        <f ca="1">_xll.DBRW($B$3,$R$37,$R$38,$R$40,$R$41,$R$42,$Q268,CX$2,CX$4,CX$3)</f>
        <v>0</v>
      </c>
      <c r="CY268" s="15">
        <f ca="1">_xll.DBRW($B$3,$R$37,$R$38,$R$40,$R$41,$R$42,$Q268,CY$2,CY$4,CY$3)</f>
        <v>0</v>
      </c>
      <c r="CZ268" s="15">
        <f ca="1">_xll.DBRW($B$3,$R$37,$R$38,$R$40,$R$41,$R$42,$Q268,CZ$2,CZ$4,CZ$3)</f>
        <v>0</v>
      </c>
      <c r="DA268" s="15">
        <f ca="1">CQ268-CV268</f>
        <v>0</v>
      </c>
      <c r="DB268" s="15">
        <f ca="1">CR268-CW268</f>
        <v>0</v>
      </c>
      <c r="DC268" s="15">
        <f ca="1">CS268-CX268</f>
        <v>0</v>
      </c>
      <c r="DD268" s="15">
        <f ca="1">IF(AND(CT268&lt;&gt;0,CY268&lt;&gt;0),-1*DA268*CT268,0)</f>
        <v>0</v>
      </c>
      <c r="DE268" s="15">
        <f ca="1">IF(AND(CT268&lt;&gt;0,CY268&lt;&gt;0,CU268&lt;&gt;0,CZ268&lt;&gt;0),DB268/CW268*$AA268,)</f>
        <v>0</v>
      </c>
      <c r="DF268" s="15">
        <f ca="1">IF(AND(CU268&lt;&gt;0,CZ268&lt;&gt;0),DC268*CM268*CU268,)</f>
        <v>0</v>
      </c>
      <c r="DG268" s="15">
        <f ca="1">IF(AND(CT268&lt;&gt;0,CY268&lt;&gt;0,CU268&lt;&gt;0,CZ268&lt;&gt;0),$AK268-DD268-DE268-DF268-DJ268,)</f>
        <v>0</v>
      </c>
      <c r="DH268" s="15">
        <f ca="1">IF(OR(CT268=0,CY268=0,CU268=0,CZ268=0),$AK268-DD268-DE268-DF268-DJ268,)</f>
        <v>0</v>
      </c>
      <c r="DI268" s="15">
        <f ca="1">SUM(DD268:DH268)</f>
        <v>0</v>
      </c>
      <c r="DJ268" s="15">
        <f ca="1">IF($V268&lt;&gt;0,IF($V268&gt;0,$W268/$V268,-$W268/$V268))*$AF268</f>
        <v>0</v>
      </c>
      <c r="DK268" s="15">
        <f ca="1">SUM(DI268:DJ268)</f>
        <v>0</v>
      </c>
      <c r="DL268" s="16">
        <f ca="1">_xll.DBRW($B$3,$R$37,$R$38,$R$40,$R$41,$R$42,$Q268,DL$2,DL$4,DL$3)</f>
        <v>0</v>
      </c>
      <c r="DM268" s="16">
        <f ca="1">_xll.DBRW($B$3,$R$37,$R$38,$R$40,$R$41,$R$42,$Q268,DM$2,DM$4,DM$3)</f>
        <v>0</v>
      </c>
      <c r="DN268" s="17">
        <f ca="1">-(DL268-DM268)*100</f>
        <v>0</v>
      </c>
      <c r="DO268" s="14">
        <f ca="1">$AB268-$AG268-EI268</f>
        <v>0</v>
      </c>
      <c r="DP268" s="15">
        <f ca="1">_xll.DBRW($B$3,$R$37,$R$38,$R$40,$R$41,$R$42,$Q268,DP$2,DP$4,DP$3)</f>
        <v>0</v>
      </c>
      <c r="DQ268" s="15">
        <f ca="1">_xll.DBRW($B$3,$R$37,$R$38,$R$40,$R$41,$R$42,$Q268,DQ$2,DQ$4,DQ$3)</f>
        <v>0</v>
      </c>
      <c r="DR268" s="15">
        <f ca="1">_xll.DBRW($B$3,$R$37,$R$38,$R$40,$R$41,$R$42,$Q268,DR$2,DR$4,DR$3)</f>
        <v>0</v>
      </c>
      <c r="DS268" s="15" t="str">
        <f ca="1">_xll.DBRW($B$3,$R$37,$R$38,$R$40,$R$41,$R$42,$Q268,DS$2,DS$4,DS$3)</f>
        <v/>
      </c>
      <c r="DT268" s="15">
        <f ca="1">_xll.DBRW($B$3,$R$37,$R$38,$R$40,$R$41,$R$42,$Q268,DT$2,DT$4,DT$3)</f>
        <v>0</v>
      </c>
      <c r="DU268" s="15">
        <f ca="1">_xll.DBRW($B$3,$R$37,$R$38,$R$40,$R$41,$R$42,$Q268,DU$2,DU$4,DU$3)</f>
        <v>0</v>
      </c>
      <c r="DV268" s="15">
        <f ca="1">_xll.DBRW($B$3,$R$37,$R$38,$R$40,$R$41,$R$42,$Q268,DV$2,DV$4,DV$3)</f>
        <v>0</v>
      </c>
      <c r="DW268" s="15">
        <f ca="1">_xll.DBRW($B$3,$R$37,$R$38,$R$40,$R$41,$R$42,$Q268,DW$2,DW$4,DW$3)</f>
        <v>0</v>
      </c>
      <c r="DX268" s="15" t="str">
        <f ca="1">_xll.DBRW($B$3,$R$37,$R$38,$R$40,$R$41,$R$42,$Q268,DX$2,DX$4,DX$3)</f>
        <v/>
      </c>
      <c r="DY268" s="15">
        <f ca="1">_xll.DBRW($B$3,$R$37,$R$38,$R$40,$R$41,$R$42,$Q268,DY$2,DY$4,DY$3)</f>
        <v>0</v>
      </c>
      <c r="DZ268" s="15">
        <f ca="1">DP268-DU268</f>
        <v>0</v>
      </c>
      <c r="EA268" s="15">
        <f ca="1">DQ268-DV268</f>
        <v>0</v>
      </c>
      <c r="EB268" s="15">
        <f ca="1">DR268-DW268</f>
        <v>0</v>
      </c>
      <c r="EC268" s="15" t="e">
        <f ca="1">IF(AND(DS268&lt;&gt;0,DX268&lt;&gt;0),-1*DZ268*DS268,0)</f>
        <v>#VALUE!</v>
      </c>
      <c r="ED268" s="15">
        <f ca="1">IF(AND(DS268&lt;&gt;0,DX268&lt;&gt;0,DT268&lt;&gt;0,DY268&lt;&gt;0),EA268/DV268*$AB268,)</f>
        <v>0</v>
      </c>
      <c r="EE268" s="15">
        <f ca="1">IF(AND(DT268&lt;&gt;0,DY268&lt;&gt;0),EB268*DL268*DT268,)</f>
        <v>0</v>
      </c>
      <c r="EF268" s="15">
        <f ca="1">IF(AND(DS268&lt;&gt;0,DX268&lt;&gt;0,DT268&lt;&gt;0,DY268&lt;&gt;0),$AL268-EC268-ED268-EE268-EI268,)</f>
        <v>0</v>
      </c>
      <c r="EG268" s="15" t="e">
        <f ca="1">IF(OR(DS268=0,DX268=0,DT268=0,DY268=0),$AL268-EC268-ED268-EE268-EI268,)</f>
        <v>#VALUE!</v>
      </c>
      <c r="EH268" s="15" t="e">
        <f ca="1">SUM(EC268:EG268)</f>
        <v>#VALUE!</v>
      </c>
      <c r="EI268" s="15">
        <f ca="1">IF($V268&lt;&gt;0,IF($V268&gt;0,$W268/$V268,-$W268/$V268))*$AG268</f>
        <v>0</v>
      </c>
      <c r="EJ268" s="15" t="e">
        <f ca="1">SUM(EH268:EI268)</f>
        <v>#VALUE!</v>
      </c>
      <c r="EK268" s="16">
        <f ca="1">_xll.DBRW($B$3,$R$37,$R$38,$R$40,$R$41,$R$42,$Q268,EK$2,EK$4,EK$3)</f>
        <v>0</v>
      </c>
      <c r="EL268" s="16">
        <f ca="1">_xll.DBRW($B$3,$R$37,$R$38,$R$40,$R$41,$R$42,$Q268,EL$2,EL$4,EL$3)</f>
        <v>0</v>
      </c>
      <c r="EM268" s="17">
        <f ca="1">-(EK268-EL268)*100</f>
        <v>0</v>
      </c>
      <c r="EN268" s="14">
        <f ca="1">$AC268-$AH268-FH268</f>
        <v>0</v>
      </c>
      <c r="EO268" s="15">
        <f ca="1">_xll.DBRW($B$3,$R$37,$R$38,$R$40,$R$41,$R$42,$Q268,EO$2,EO$4,EO$3)</f>
        <v>0</v>
      </c>
      <c r="EP268" s="15">
        <f ca="1">_xll.DBRW($B$3,$R$37,$R$38,$R$40,$R$41,$R$42,$Q268,EP$2,EP$4,EP$3)</f>
        <v>0</v>
      </c>
      <c r="EQ268" s="15">
        <f ca="1">_xll.DBRW($B$3,$R$37,$R$38,$R$40,$R$41,$R$42,$Q268,EQ$2,EQ$4,EQ$3)</f>
        <v>0</v>
      </c>
      <c r="ER268" s="15">
        <f ca="1">_xll.DBRW($B$3,$R$37,$R$38,$R$40,$R$41,$R$42,$Q268,ER$2,ER$4,ER$3)</f>
        <v>0</v>
      </c>
      <c r="ES268" s="15">
        <f ca="1">_xll.DBRW($B$3,$R$37,$R$38,$R$40,$R$41,$R$42,$Q268,ES$2,ES$4,ES$3)</f>
        <v>0</v>
      </c>
      <c r="ET268" s="15">
        <f ca="1">_xll.DBRW($B$3,$R$37,$R$38,$R$40,$R$41,$R$42,$Q268,ET$2,ET$4,ET$3)</f>
        <v>0</v>
      </c>
      <c r="EU268" s="15">
        <f ca="1">_xll.DBRW($B$3,$R$37,$R$38,$R$40,$R$41,$R$42,$Q268,EU$2,EU$4,EU$3)</f>
        <v>0</v>
      </c>
      <c r="EV268" s="15">
        <f ca="1">_xll.DBRW($B$3,$R$37,$R$38,$R$40,$R$41,$R$42,$Q268,EV$2,EV$4,EV$3)</f>
        <v>0</v>
      </c>
      <c r="EW268" s="15">
        <f ca="1">_xll.DBRW($B$3,$R$37,$R$38,$R$40,$R$41,$R$42,$Q268,EW$2,EW$4,EW$3)</f>
        <v>0</v>
      </c>
      <c r="EX268" s="15">
        <f ca="1">_xll.DBRW($B$3,$R$37,$R$38,$R$40,$R$41,$R$42,$Q268,EX$2,EX$4,EX$3)</f>
        <v>0</v>
      </c>
      <c r="EY268" s="15">
        <f ca="1">EO268-ET268</f>
        <v>0</v>
      </c>
      <c r="EZ268" s="15">
        <f ca="1">EP268-EU268</f>
        <v>0</v>
      </c>
      <c r="FA268" s="15">
        <f ca="1">EQ268-EV268</f>
        <v>0</v>
      </c>
      <c r="FB268" s="15">
        <f ca="1">IF(AND(ER268&lt;&gt;0,EW268&lt;&gt;0),-1*EY268*ER268,0)</f>
        <v>0</v>
      </c>
      <c r="FC268" s="15">
        <f ca="1">IF(AND(ER268&lt;&gt;0,EW268&lt;&gt;0,ES268&lt;&gt;0,EX268&lt;&gt;0),EZ268/EU268*$AC268,)</f>
        <v>0</v>
      </c>
      <c r="FD268" s="15">
        <f ca="1">IF(AND(ES268&lt;&gt;0,EX268&lt;&gt;0),FA268*EK268*ES268,)</f>
        <v>0</v>
      </c>
      <c r="FE268" s="15">
        <f ca="1">IF(AND(ER268&lt;&gt;0,EW268&lt;&gt;0,ES268&lt;&gt;0,EX268&lt;&gt;0),$AM268-FB268-FC268-FD268-FH268,)</f>
        <v>0</v>
      </c>
      <c r="FF268" s="15">
        <f ca="1">IF(OR(ER268=0,EW268=0,ES268=0,EX268=0),$AM268-FB268-FC268-FD268-FH268,)</f>
        <v>0</v>
      </c>
      <c r="FG268" s="15">
        <f ca="1">SUM(FB268:FF268)</f>
        <v>0</v>
      </c>
      <c r="FH268" s="15">
        <f ca="1">IF($V268&lt;&gt;0,IF($V268&gt;0,$W268/$V268,-$W268/$V268))*$AH268</f>
        <v>0</v>
      </c>
      <c r="FI268" s="15">
        <f ca="1">SUM(FG268:FH268)</f>
        <v>0</v>
      </c>
      <c r="FJ268" s="20"/>
      <c r="FK268" s="85">
        <f ca="1">BL268+CK268+DJ268+EI268+FH268</f>
        <v>0</v>
      </c>
      <c r="FL268" s="21"/>
      <c r="FM268" s="22"/>
      <c r="FN268" s="104">
        <f ca="1">_xll.DBRW($B$3,$R$37,$R$38,$R$40,$R$41,$R$42,$Q268,FN$2,FN$4,FN$3)</f>
        <v>0</v>
      </c>
      <c r="FO268" s="105">
        <f ca="1">IF(U268&lt;&gt;0,FN268/U268,0)</f>
        <v>0</v>
      </c>
      <c r="FP268" s="104">
        <f ca="1">_xll.DBRW($B$3,$R$37,$R$38,$R$40,$R$41,$R$42,$Q268,FP$2,FP$4,FP$3)</f>
        <v>0</v>
      </c>
      <c r="FQ268" s="105">
        <f ca="1">IF(V268&lt;&gt;0,FP268/V268,0)</f>
        <v>0</v>
      </c>
      <c r="FR268" s="86">
        <f ca="1">FN268-FP268</f>
        <v>0</v>
      </c>
      <c r="FS268" s="103">
        <f ca="1">(FO268-FQ268)*100</f>
        <v>0</v>
      </c>
      <c r="FT268" s="23"/>
      <c r="FV268" s="37"/>
      <c r="FW268" s="37"/>
      <c r="FX268" s="37"/>
      <c r="FY268" s="37"/>
      <c r="FZ268" s="37"/>
      <c r="GA268" s="37"/>
      <c r="GB268" s="37"/>
      <c r="GC268" s="37"/>
      <c r="GD268" s="37"/>
      <c r="GE268" s="37"/>
      <c r="GF268" s="37"/>
      <c r="GG268" s="37"/>
      <c r="GH268" s="37"/>
    </row>
    <row r="269" spans="1:190" ht="15" hidden="1" customHeight="1" x14ac:dyDescent="0.25">
      <c r="A269">
        <f ca="1">IF(ROW()=ROW($A$60),0,1)</f>
        <v>1</v>
      </c>
      <c r="D269" s="30"/>
      <c r="E269" s="30"/>
      <c r="F269" s="30" t="str">
        <f ca="1">IF(A269&lt;&gt;0,IF((AO269+BN269+CM269+DL269+EK269)&lt;&gt;0,ROUND((1-(AO269+BN269+CM269+DL269+EK269))-FO269,5),"VERIF. ELIGIBILITE PMM"),"CHECK "&amp;D254)</f>
        <v>VERIF. ELIGIBILITE PMM</v>
      </c>
      <c r="G269" s="30"/>
      <c r="H269" s="30"/>
      <c r="I269" s="30"/>
      <c r="J269" s="30" t="str">
        <f ca="1">IF(A269&lt;&gt;0,IF((AP269+BO269+CN269+DM269+EL269)&lt;&gt;0,ROUND((1-(AP269+BO269+CN269+DM269+EL269))-FQ269,5),"VERIF. ELIGIBILITE PMM"),"CHECK "&amp;D255)</f>
        <v>VERIF. ELIGIBILITE PMM</v>
      </c>
      <c r="K269" s="30">
        <f ca="1">IF(A269&lt;&gt;0,ROUND(W269+AR269+BQ269+CP269+DO269+EN269+FK269-FR269,5),"CHECK ")</f>
        <v>0</v>
      </c>
      <c r="L269" s="4"/>
      <c r="M269" s="9"/>
      <c r="N269" s="10"/>
      <c r="O269" s="9"/>
      <c r="P269" s="11"/>
      <c r="Q269" s="130" t="s">
        <v>440</v>
      </c>
      <c r="R269" s="130"/>
      <c r="S269" s="12"/>
      <c r="T269" s="13"/>
      <c r="U269" s="84">
        <f ca="1">_xll.DBRW($B$3,$R$37,$R$38,$R$40,$R$41,$R$42,$Q269,U$2,U$4,U$3)</f>
        <v>0</v>
      </c>
      <c r="V269" s="84">
        <f ca="1">_xll.DBRW($B$3,$R$37,$R$38,$R$40,$R$41,$R$42,$Q269,V$2,V$4,V$3)</f>
        <v>0</v>
      </c>
      <c r="W269" s="85">
        <f ca="1">U269-V269</f>
        <v>0</v>
      </c>
      <c r="X269" s="106">
        <f ca="1">IF(V269&lt;&gt;0,W269/V269,0)</f>
        <v>0</v>
      </c>
      <c r="Y269" s="15">
        <f ca="1">_xll.DBRW($B$3,$R$37,$R$38,$R$40,$R$41,$R$42,$Q269,Y$2,Y$4,Y$3)</f>
        <v>0</v>
      </c>
      <c r="Z269" s="15">
        <f ca="1">_xll.DBRW($B$3,$R$37,$R$38,$R$40,$R$41,$R$42,$Q269,Z$2,Z$4,Z$3)</f>
        <v>0</v>
      </c>
      <c r="AA269" s="15">
        <f ca="1">_xll.DBRW($B$3,$R$37,$R$38,$R$40,$R$41,$R$42,$Q269,AA$2,AA$4,AA$3)</f>
        <v>0</v>
      </c>
      <c r="AB269" s="15">
        <f ca="1">_xll.DBRW($B$3,$R$37,$R$38,$R$40,$R$41,$R$42,$Q269,AB$2,AB$4,AB$3)</f>
        <v>0</v>
      </c>
      <c r="AC269" s="15">
        <f ca="1">_xll.DBRW($B$3,$R$37,$R$38,$R$40,$R$41,$R$42,$Q269,AC$2,AC$4,AC$3)</f>
        <v>0</v>
      </c>
      <c r="AD269" s="15">
        <f ca="1">_xll.DBRW($B$3,$R$37,$R$38,$R$40,$R$41,$R$42,$Q269,AD$2,AD$4,AD$3)</f>
        <v>0</v>
      </c>
      <c r="AE269" s="15">
        <f ca="1">_xll.DBRW($B$3,$R$37,$R$38,$R$40,$R$41,$R$42,$Q269,AE$2,AE$4,AE$3)</f>
        <v>0</v>
      </c>
      <c r="AF269" s="15">
        <f ca="1">_xll.DBRW($B$3,$R$37,$R$38,$R$40,$R$41,$R$42,$Q269,AF$2,AF$4,AF$3)</f>
        <v>0</v>
      </c>
      <c r="AG269" s="15">
        <f ca="1">_xll.DBRW($B$3,$R$37,$R$38,$R$40,$R$41,$R$42,$Q269,AG$2,AG$4,AG$3)</f>
        <v>0</v>
      </c>
      <c r="AH269" s="15">
        <f ca="1">_xll.DBRW($B$3,$R$37,$R$38,$R$40,$R$41,$R$42,$Q269,AH$2,AH$4,AH$3)</f>
        <v>0</v>
      </c>
      <c r="AI269" s="15">
        <f ca="1">Y269-AD269</f>
        <v>0</v>
      </c>
      <c r="AJ269" s="15">
        <f ca="1">Z269-AE269</f>
        <v>0</v>
      </c>
      <c r="AK269" s="15">
        <f ca="1">AA269-AF269</f>
        <v>0</v>
      </c>
      <c r="AL269" s="15">
        <f ca="1">AB269-AG269</f>
        <v>0</v>
      </c>
      <c r="AM269" s="15">
        <f ca="1">AC269-AH269</f>
        <v>0</v>
      </c>
      <c r="AN269" s="20"/>
      <c r="AO269" s="16">
        <f ca="1">_xll.DBRW($B$3,$R$37,$R$38,$R$40,$R$41,$R$42,$Q269,AO$2,AO$4,AO$3)</f>
        <v>0</v>
      </c>
      <c r="AP269" s="16">
        <f ca="1">_xll.DBRW($B$3,$R$37,$R$38,$R$40,$R$41,$R$42,$Q269,AP$2,AP$4,AP$3)</f>
        <v>0</v>
      </c>
      <c r="AQ269" s="17">
        <f ca="1">-(AO269-AP269)*100</f>
        <v>0</v>
      </c>
      <c r="AR269" s="14">
        <f ca="1">$Y269-$AD269-BL269</f>
        <v>0</v>
      </c>
      <c r="AS269" s="18">
        <f ca="1">_xll.DBRW($B$3,$R$37,$R$38,$R$40,$R$41,$R$42,$Q269,AS$2,AS$4,AS$3)</f>
        <v>0</v>
      </c>
      <c r="AT269" s="19">
        <f ca="1">_xll.DBRW($B$3,$R$37,$R$38,$R$40,$R$41,$R$42,$Q269,AT$2,AT$4,AT$3)</f>
        <v>0</v>
      </c>
      <c r="AU269" s="18">
        <f ca="1">_xll.DBRW($B$3,$R$37,$R$38,$R$40,$R$41,$R$42,$Q269,AU$2,AU$4,AU$3)</f>
        <v>0</v>
      </c>
      <c r="AV269" s="15">
        <f ca="1">_xll.DBRW($B$3,$R$37,$R$38,$R$40,$R$41,$R$42,$Q269,AV$2,AV$4,AV$3)</f>
        <v>0</v>
      </c>
      <c r="AW269" s="15">
        <f ca="1">_xll.DBRW($B$3,$R$37,$R$38,$R$40,$R$41,$R$42,$Q269,AW$2,AW$4,AW$3)</f>
        <v>0</v>
      </c>
      <c r="AX269" s="18">
        <f ca="1">_xll.DBRW($B$3,$R$37,$R$38,$R$40,$R$41,$R$42,$Q269,AX$2,AX$4,AX$3)</f>
        <v>0</v>
      </c>
      <c r="AY269" s="19">
        <f ca="1">_xll.DBRW($B$3,$R$37,$R$38,$R$40,$R$41,$R$42,$Q269,AY$2,AY$4,AY$3)</f>
        <v>0</v>
      </c>
      <c r="AZ269" s="18">
        <f ca="1">_xll.DBRW($B$3,$R$37,$R$38,$R$40,$R$41,$R$42,$Q269,AZ$2,AZ$4,AZ$3)</f>
        <v>0</v>
      </c>
      <c r="BA269" s="15">
        <f ca="1">_xll.DBRW($B$3,$R$37,$R$38,$R$40,$R$41,$R$42,$Q269,BA$2,BA$4,BA$3)</f>
        <v>0</v>
      </c>
      <c r="BB269" s="15">
        <f ca="1">_xll.DBRW($B$3,$R$37,$R$38,$R$40,$R$41,$R$42,$Q269,BB$2,BB$4,BB$3)</f>
        <v>0</v>
      </c>
      <c r="BC269" s="18">
        <f ca="1">AS269-AX269</f>
        <v>0</v>
      </c>
      <c r="BD269" s="18">
        <f ca="1">AT269-AY269</f>
        <v>0</v>
      </c>
      <c r="BE269" s="18">
        <f ca="1">AU269-AZ269</f>
        <v>0</v>
      </c>
      <c r="BF269" s="15">
        <f ca="1">IF(AND(AV269&lt;&gt;0,BA269&lt;&gt;0),-1*BC269*AV269,0)</f>
        <v>0</v>
      </c>
      <c r="BG269" s="15">
        <f ca="1">IF(AND(AV269&lt;&gt;0,BA269&lt;&gt;0,AW269&lt;&gt;0,BB269&lt;&gt;0),BD269/AY269*$Y269,)</f>
        <v>0</v>
      </c>
      <c r="BH269" s="15">
        <f ca="1">IF(AND(AW269&lt;&gt;0,BB269&lt;&gt;0),BE269*AO269*AW269,)</f>
        <v>0</v>
      </c>
      <c r="BI269" s="15">
        <f ca="1">IF(AND(AV269&lt;&gt;0,BA269&lt;&gt;0,AW269&lt;&gt;0,BB269&lt;&gt;0),$AI269-BF269-BG269-BH269-BL269,)</f>
        <v>0</v>
      </c>
      <c r="BJ269" s="15">
        <f ca="1">IF(OR(AV269=0,BA269=0,AW269=0,BB269=0),$AI269-BF269-BG269-BH269-BL269,)</f>
        <v>0</v>
      </c>
      <c r="BK269" s="15">
        <f ca="1">SUM(BF269:BJ269)</f>
        <v>0</v>
      </c>
      <c r="BL269" s="15">
        <f ca="1">IF($V269&lt;&gt;0,IF($V269&gt;0,$W269/$V269,-$W269/$V269))*$AD269</f>
        <v>0</v>
      </c>
      <c r="BM269" s="15">
        <f ca="1">SUM(BK269:BL269)</f>
        <v>0</v>
      </c>
      <c r="BN269" s="16">
        <f ca="1">_xll.DBRW($B$3,$R$37,$R$38,$R$40,$R$41,$R$42,$Q269,BN$2,BN$4,BN$3)</f>
        <v>0</v>
      </c>
      <c r="BO269" s="16">
        <f ca="1">_xll.DBRW($B$3,$R$37,$R$38,$R$40,$R$41,$R$42,$Q269,BO$2,BO$4,BO$3)</f>
        <v>0</v>
      </c>
      <c r="BP269" s="17">
        <f ca="1">-(BN269-BO269)*100</f>
        <v>0</v>
      </c>
      <c r="BQ269" s="14">
        <f ca="1">$Z269-$AE269-CK269</f>
        <v>0</v>
      </c>
      <c r="BR269" s="15">
        <f ca="1">_xll.DBRW($B$3,$R$37,$R$38,$R$40,$R$41,$R$42,$Q269,BR$2,BR$4,BR$3)</f>
        <v>0</v>
      </c>
      <c r="BS269" s="15">
        <f ca="1">_xll.DBRW($B$3,$R$37,$R$38,$R$40,$R$41,$R$42,$Q269,BS$2,BS$4,BS$3)</f>
        <v>0</v>
      </c>
      <c r="BT269" s="15">
        <f ca="1">_xll.DBRW($B$3,$R$37,$R$38,$R$40,$R$41,$R$42,$Q269,BT$2,BT$4,BT$3)</f>
        <v>0</v>
      </c>
      <c r="BU269" s="15">
        <f ca="1">_xll.DBRW($B$3,$R$37,$R$38,$R$40,$R$41,$R$42,$Q269,BU$2,BU$4,BU$3)</f>
        <v>0</v>
      </c>
      <c r="BV269" s="15">
        <f ca="1">_xll.DBRW($B$3,$R$37,$R$38,$R$40,$R$41,$R$42,$Q269,BV$2,BV$4,BV$3)</f>
        <v>0</v>
      </c>
      <c r="BW269" s="15">
        <f ca="1">_xll.DBRW($B$3,$R$37,$R$38,$R$40,$R$41,$R$42,$Q269,BW$2,BW$4,BW$3)</f>
        <v>0</v>
      </c>
      <c r="BX269" s="15">
        <f ca="1">_xll.DBRW($B$3,$R$37,$R$38,$R$40,$R$41,$R$42,$Q269,BX$2,BX$4,BX$3)</f>
        <v>0</v>
      </c>
      <c r="BY269" s="15">
        <f ca="1">_xll.DBRW($B$3,$R$37,$R$38,$R$40,$R$41,$R$42,$Q269,BY$2,BY$4,BY$3)</f>
        <v>0</v>
      </c>
      <c r="BZ269" s="15">
        <f ca="1">_xll.DBRW($B$3,$R$37,$R$38,$R$40,$R$41,$R$42,$Q269,BZ$2,BZ$4,BZ$3)</f>
        <v>0</v>
      </c>
      <c r="CA269" s="15">
        <f ca="1">_xll.DBRW($B$3,$R$37,$R$38,$R$40,$R$41,$R$42,$Q269,CA$2,CA$4,CA$3)</f>
        <v>0</v>
      </c>
      <c r="CB269" s="15">
        <f ca="1">BR269-BW269</f>
        <v>0</v>
      </c>
      <c r="CC269" s="15">
        <f ca="1">BS269-BX269</f>
        <v>0</v>
      </c>
      <c r="CD269" s="15">
        <f ca="1">BT269-BY269</f>
        <v>0</v>
      </c>
      <c r="CE269" s="15">
        <f ca="1">IF(AND(BU269&lt;&gt;0,BZ269&lt;&gt;0),-1*CB269*BU269,0)</f>
        <v>0</v>
      </c>
      <c r="CF269" s="15">
        <f ca="1">IF(AND(BU269&lt;&gt;0,BZ269&lt;&gt;0,BV269&lt;&gt;0,CA269&lt;&gt;0),CC269/BX269*$Z269,)</f>
        <v>0</v>
      </c>
      <c r="CG269" s="15">
        <f ca="1">IF(AND(BV269&lt;&gt;0,CA269&lt;&gt;0),CD269*BN269*BV269,)</f>
        <v>0</v>
      </c>
      <c r="CH269" s="15">
        <f ca="1">IF(AND(BU269&lt;&gt;0,BZ269&lt;&gt;0,BV269&lt;&gt;0,CA269&lt;&gt;0),$AJ269-CE269-CF269-CG269-CK269,)</f>
        <v>0</v>
      </c>
      <c r="CI269" s="15">
        <f ca="1">IF(OR(BU269=0,BZ269=0,BV269=0,CA269=0),$AJ269-CE269-CF269-CG269-CK269,)</f>
        <v>0</v>
      </c>
      <c r="CJ269" s="15">
        <f ca="1">SUM(CE269:CI269)</f>
        <v>0</v>
      </c>
      <c r="CK269" s="15">
        <f ca="1">IF($V269&lt;&gt;0,IF($V269&gt;0,$W269/$V269,-$W269/$V269))*$AE269</f>
        <v>0</v>
      </c>
      <c r="CL269" s="15">
        <f ca="1">SUM(CJ269:CK269)</f>
        <v>0</v>
      </c>
      <c r="CM269" s="16">
        <f ca="1">_xll.DBRW($B$3,$R$37,$R$38,$R$40,$R$41,$R$42,$Q269,CM$2,CM$4,CM$3)</f>
        <v>0</v>
      </c>
      <c r="CN269" s="16">
        <f ca="1">_xll.DBRW($B$3,$R$37,$R$38,$R$40,$R$41,$R$42,$Q269,CN$2,CN$4,CN$3)</f>
        <v>0</v>
      </c>
      <c r="CO269" s="17">
        <f ca="1">-(CM269-CN269)*100</f>
        <v>0</v>
      </c>
      <c r="CP269" s="14">
        <f ca="1">$AA269-$AF269-DJ269</f>
        <v>0</v>
      </c>
      <c r="CQ269" s="15">
        <f ca="1">_xll.DBRW($B$3,$R$37,$R$38,$R$40,$R$41,$R$42,$Q269,CQ$2,CQ$4,CQ$3)</f>
        <v>0</v>
      </c>
      <c r="CR269" s="15">
        <f ca="1">_xll.DBRW($B$3,$R$37,$R$38,$R$40,$R$41,$R$42,$Q269,CR$2,CR$4,CR$3)</f>
        <v>0</v>
      </c>
      <c r="CS269" s="15">
        <f ca="1">_xll.DBRW($B$3,$R$37,$R$38,$R$40,$R$41,$R$42,$Q269,CS$2,CS$4,CS$3)</f>
        <v>0</v>
      </c>
      <c r="CT269" s="15">
        <f ca="1">_xll.DBRW($B$3,$R$37,$R$38,$R$40,$R$41,$R$42,$Q269,CT$2,CT$4,CT$3)</f>
        <v>0</v>
      </c>
      <c r="CU269" s="15">
        <f ca="1">_xll.DBRW($B$3,$R$37,$R$38,$R$40,$R$41,$R$42,$Q269,CU$2,CU$4,CU$3)</f>
        <v>0</v>
      </c>
      <c r="CV269" s="15">
        <f ca="1">_xll.DBRW($B$3,$R$37,$R$38,$R$40,$R$41,$R$42,$Q269,CV$2,CV$4,CV$3)</f>
        <v>0</v>
      </c>
      <c r="CW269" s="15">
        <f ca="1">_xll.DBRW($B$3,$R$37,$R$38,$R$40,$R$41,$R$42,$Q269,CW$2,CW$4,CW$3)</f>
        <v>0</v>
      </c>
      <c r="CX269" s="15">
        <f ca="1">_xll.DBRW($B$3,$R$37,$R$38,$R$40,$R$41,$R$42,$Q269,CX$2,CX$4,CX$3)</f>
        <v>0</v>
      </c>
      <c r="CY269" s="15">
        <f ca="1">_xll.DBRW($B$3,$R$37,$R$38,$R$40,$R$41,$R$42,$Q269,CY$2,CY$4,CY$3)</f>
        <v>0</v>
      </c>
      <c r="CZ269" s="15">
        <f ca="1">_xll.DBRW($B$3,$R$37,$R$38,$R$40,$R$41,$R$42,$Q269,CZ$2,CZ$4,CZ$3)</f>
        <v>0</v>
      </c>
      <c r="DA269" s="15">
        <f ca="1">CQ269-CV269</f>
        <v>0</v>
      </c>
      <c r="DB269" s="15">
        <f ca="1">CR269-CW269</f>
        <v>0</v>
      </c>
      <c r="DC269" s="15">
        <f ca="1">CS269-CX269</f>
        <v>0</v>
      </c>
      <c r="DD269" s="15">
        <f ca="1">IF(AND(CT269&lt;&gt;0,CY269&lt;&gt;0),-1*DA269*CT269,0)</f>
        <v>0</v>
      </c>
      <c r="DE269" s="15">
        <f ca="1">IF(AND(CT269&lt;&gt;0,CY269&lt;&gt;0,CU269&lt;&gt;0,CZ269&lt;&gt;0),DB269/CW269*$AA269,)</f>
        <v>0</v>
      </c>
      <c r="DF269" s="15">
        <f ca="1">IF(AND(CU269&lt;&gt;0,CZ269&lt;&gt;0),DC269*CM269*CU269,)</f>
        <v>0</v>
      </c>
      <c r="DG269" s="15">
        <f ca="1">IF(AND(CT269&lt;&gt;0,CY269&lt;&gt;0,CU269&lt;&gt;0,CZ269&lt;&gt;0),$AK269-DD269-DE269-DF269-DJ269,)</f>
        <v>0</v>
      </c>
      <c r="DH269" s="15">
        <f ca="1">IF(OR(CT269=0,CY269=0,CU269=0,CZ269=0),$AK269-DD269-DE269-DF269-DJ269,)</f>
        <v>0</v>
      </c>
      <c r="DI269" s="15">
        <f ca="1">SUM(DD269:DH269)</f>
        <v>0</v>
      </c>
      <c r="DJ269" s="15">
        <f ca="1">IF($V269&lt;&gt;0,IF($V269&gt;0,$W269/$V269,-$W269/$V269))*$AF269</f>
        <v>0</v>
      </c>
      <c r="DK269" s="15">
        <f ca="1">SUM(DI269:DJ269)</f>
        <v>0</v>
      </c>
      <c r="DL269" s="16">
        <f ca="1">_xll.DBRW($B$3,$R$37,$R$38,$R$40,$R$41,$R$42,$Q269,DL$2,DL$4,DL$3)</f>
        <v>0</v>
      </c>
      <c r="DM269" s="16">
        <f ca="1">_xll.DBRW($B$3,$R$37,$R$38,$R$40,$R$41,$R$42,$Q269,DM$2,DM$4,DM$3)</f>
        <v>0</v>
      </c>
      <c r="DN269" s="17">
        <f ca="1">-(DL269-DM269)*100</f>
        <v>0</v>
      </c>
      <c r="DO269" s="14">
        <f ca="1">$AB269-$AG269-EI269</f>
        <v>0</v>
      </c>
      <c r="DP269" s="15">
        <f ca="1">_xll.DBRW($B$3,$R$37,$R$38,$R$40,$R$41,$R$42,$Q269,DP$2,DP$4,DP$3)</f>
        <v>0</v>
      </c>
      <c r="DQ269" s="15">
        <f ca="1">_xll.DBRW($B$3,$R$37,$R$38,$R$40,$R$41,$R$42,$Q269,DQ$2,DQ$4,DQ$3)</f>
        <v>0</v>
      </c>
      <c r="DR269" s="15">
        <f ca="1">_xll.DBRW($B$3,$R$37,$R$38,$R$40,$R$41,$R$42,$Q269,DR$2,DR$4,DR$3)</f>
        <v>0</v>
      </c>
      <c r="DS269" s="15" t="str">
        <f ca="1">_xll.DBRW($B$3,$R$37,$R$38,$R$40,$R$41,$R$42,$Q269,DS$2,DS$4,DS$3)</f>
        <v/>
      </c>
      <c r="DT269" s="15">
        <f ca="1">_xll.DBRW($B$3,$R$37,$R$38,$R$40,$R$41,$R$42,$Q269,DT$2,DT$4,DT$3)</f>
        <v>0</v>
      </c>
      <c r="DU269" s="15">
        <f ca="1">_xll.DBRW($B$3,$R$37,$R$38,$R$40,$R$41,$R$42,$Q269,DU$2,DU$4,DU$3)</f>
        <v>0</v>
      </c>
      <c r="DV269" s="15">
        <f ca="1">_xll.DBRW($B$3,$R$37,$R$38,$R$40,$R$41,$R$42,$Q269,DV$2,DV$4,DV$3)</f>
        <v>0</v>
      </c>
      <c r="DW269" s="15">
        <f ca="1">_xll.DBRW($B$3,$R$37,$R$38,$R$40,$R$41,$R$42,$Q269,DW$2,DW$4,DW$3)</f>
        <v>0</v>
      </c>
      <c r="DX269" s="15" t="str">
        <f ca="1">_xll.DBRW($B$3,$R$37,$R$38,$R$40,$R$41,$R$42,$Q269,DX$2,DX$4,DX$3)</f>
        <v/>
      </c>
      <c r="DY269" s="15">
        <f ca="1">_xll.DBRW($B$3,$R$37,$R$38,$R$40,$R$41,$R$42,$Q269,DY$2,DY$4,DY$3)</f>
        <v>0</v>
      </c>
      <c r="DZ269" s="15">
        <f ca="1">DP269-DU269</f>
        <v>0</v>
      </c>
      <c r="EA269" s="15">
        <f ca="1">DQ269-DV269</f>
        <v>0</v>
      </c>
      <c r="EB269" s="15">
        <f ca="1">DR269-DW269</f>
        <v>0</v>
      </c>
      <c r="EC269" s="15" t="e">
        <f ca="1">IF(AND(DS269&lt;&gt;0,DX269&lt;&gt;0),-1*DZ269*DS269,0)</f>
        <v>#VALUE!</v>
      </c>
      <c r="ED269" s="15">
        <f ca="1">IF(AND(DS269&lt;&gt;0,DX269&lt;&gt;0,DT269&lt;&gt;0,DY269&lt;&gt;0),EA269/DV269*$AB269,)</f>
        <v>0</v>
      </c>
      <c r="EE269" s="15">
        <f ca="1">IF(AND(DT269&lt;&gt;0,DY269&lt;&gt;0),EB269*DL269*DT269,)</f>
        <v>0</v>
      </c>
      <c r="EF269" s="15">
        <f ca="1">IF(AND(DS269&lt;&gt;0,DX269&lt;&gt;0,DT269&lt;&gt;0,DY269&lt;&gt;0),$AL269-EC269-ED269-EE269-EI269,)</f>
        <v>0</v>
      </c>
      <c r="EG269" s="15" t="e">
        <f ca="1">IF(OR(DS269=0,DX269=0,DT269=0,DY269=0),$AL269-EC269-ED269-EE269-EI269,)</f>
        <v>#VALUE!</v>
      </c>
      <c r="EH269" s="15" t="e">
        <f ca="1">SUM(EC269:EG269)</f>
        <v>#VALUE!</v>
      </c>
      <c r="EI269" s="15">
        <f ca="1">IF($V269&lt;&gt;0,IF($V269&gt;0,$W269/$V269,-$W269/$V269))*$AG269</f>
        <v>0</v>
      </c>
      <c r="EJ269" s="15" t="e">
        <f ca="1">SUM(EH269:EI269)</f>
        <v>#VALUE!</v>
      </c>
      <c r="EK269" s="16">
        <f ca="1">_xll.DBRW($B$3,$R$37,$R$38,$R$40,$R$41,$R$42,$Q269,EK$2,EK$4,EK$3)</f>
        <v>0</v>
      </c>
      <c r="EL269" s="16">
        <f ca="1">_xll.DBRW($B$3,$R$37,$R$38,$R$40,$R$41,$R$42,$Q269,EL$2,EL$4,EL$3)</f>
        <v>0</v>
      </c>
      <c r="EM269" s="17">
        <f ca="1">-(EK269-EL269)*100</f>
        <v>0</v>
      </c>
      <c r="EN269" s="14">
        <f ca="1">$AC269-$AH269-FH269</f>
        <v>0</v>
      </c>
      <c r="EO269" s="15">
        <f ca="1">_xll.DBRW($B$3,$R$37,$R$38,$R$40,$R$41,$R$42,$Q269,EO$2,EO$4,EO$3)</f>
        <v>0</v>
      </c>
      <c r="EP269" s="15">
        <f ca="1">_xll.DBRW($B$3,$R$37,$R$38,$R$40,$R$41,$R$42,$Q269,EP$2,EP$4,EP$3)</f>
        <v>0</v>
      </c>
      <c r="EQ269" s="15">
        <f ca="1">_xll.DBRW($B$3,$R$37,$R$38,$R$40,$R$41,$R$42,$Q269,EQ$2,EQ$4,EQ$3)</f>
        <v>0</v>
      </c>
      <c r="ER269" s="15">
        <f ca="1">_xll.DBRW($B$3,$R$37,$R$38,$R$40,$R$41,$R$42,$Q269,ER$2,ER$4,ER$3)</f>
        <v>0</v>
      </c>
      <c r="ES269" s="15">
        <f ca="1">_xll.DBRW($B$3,$R$37,$R$38,$R$40,$R$41,$R$42,$Q269,ES$2,ES$4,ES$3)</f>
        <v>0</v>
      </c>
      <c r="ET269" s="15">
        <f ca="1">_xll.DBRW($B$3,$R$37,$R$38,$R$40,$R$41,$R$42,$Q269,ET$2,ET$4,ET$3)</f>
        <v>0</v>
      </c>
      <c r="EU269" s="15">
        <f ca="1">_xll.DBRW($B$3,$R$37,$R$38,$R$40,$R$41,$R$42,$Q269,EU$2,EU$4,EU$3)</f>
        <v>0</v>
      </c>
      <c r="EV269" s="15">
        <f ca="1">_xll.DBRW($B$3,$R$37,$R$38,$R$40,$R$41,$R$42,$Q269,EV$2,EV$4,EV$3)</f>
        <v>0</v>
      </c>
      <c r="EW269" s="15">
        <f ca="1">_xll.DBRW($B$3,$R$37,$R$38,$R$40,$R$41,$R$42,$Q269,EW$2,EW$4,EW$3)</f>
        <v>0</v>
      </c>
      <c r="EX269" s="15">
        <f ca="1">_xll.DBRW($B$3,$R$37,$R$38,$R$40,$R$41,$R$42,$Q269,EX$2,EX$4,EX$3)</f>
        <v>0</v>
      </c>
      <c r="EY269" s="15">
        <f ca="1">EO269-ET269</f>
        <v>0</v>
      </c>
      <c r="EZ269" s="15">
        <f ca="1">EP269-EU269</f>
        <v>0</v>
      </c>
      <c r="FA269" s="15">
        <f ca="1">EQ269-EV269</f>
        <v>0</v>
      </c>
      <c r="FB269" s="15">
        <f ca="1">IF(AND(ER269&lt;&gt;0,EW269&lt;&gt;0),-1*EY269*ER269,0)</f>
        <v>0</v>
      </c>
      <c r="FC269" s="15">
        <f ca="1">IF(AND(ER269&lt;&gt;0,EW269&lt;&gt;0,ES269&lt;&gt;0,EX269&lt;&gt;0),EZ269/EU269*$AC269,)</f>
        <v>0</v>
      </c>
      <c r="FD269" s="15">
        <f ca="1">IF(AND(ES269&lt;&gt;0,EX269&lt;&gt;0),FA269*EK269*ES269,)</f>
        <v>0</v>
      </c>
      <c r="FE269" s="15">
        <f ca="1">IF(AND(ER269&lt;&gt;0,EW269&lt;&gt;0,ES269&lt;&gt;0,EX269&lt;&gt;0),$AM269-FB269-FC269-FD269-FH269,)</f>
        <v>0</v>
      </c>
      <c r="FF269" s="15">
        <f ca="1">IF(OR(ER269=0,EW269=0,ES269=0,EX269=0),$AM269-FB269-FC269-FD269-FH269,)</f>
        <v>0</v>
      </c>
      <c r="FG269" s="15">
        <f ca="1">SUM(FB269:FF269)</f>
        <v>0</v>
      </c>
      <c r="FH269" s="15">
        <f ca="1">IF($V269&lt;&gt;0,IF($V269&gt;0,$W269/$V269,-$W269/$V269))*$AH269</f>
        <v>0</v>
      </c>
      <c r="FI269" s="15">
        <f ca="1">SUM(FG269:FH269)</f>
        <v>0</v>
      </c>
      <c r="FJ269" s="20"/>
      <c r="FK269" s="85">
        <f ca="1">BL269+CK269+DJ269+EI269+FH269</f>
        <v>0</v>
      </c>
      <c r="FL269" s="21"/>
      <c r="FM269" s="22"/>
      <c r="FN269" s="104">
        <f ca="1">_xll.DBRW($B$3,$R$37,$R$38,$R$40,$R$41,$R$42,$Q269,FN$2,FN$4,FN$3)</f>
        <v>0</v>
      </c>
      <c r="FO269" s="105">
        <f ca="1">IF(U269&lt;&gt;0,FN269/U269,0)</f>
        <v>0</v>
      </c>
      <c r="FP269" s="104">
        <f ca="1">_xll.DBRW($B$3,$R$37,$R$38,$R$40,$R$41,$R$42,$Q269,FP$2,FP$4,FP$3)</f>
        <v>0</v>
      </c>
      <c r="FQ269" s="105">
        <f ca="1">IF(V269&lt;&gt;0,FP269/V269,0)</f>
        <v>0</v>
      </c>
      <c r="FR269" s="86">
        <f ca="1">FN269-FP269</f>
        <v>0</v>
      </c>
      <c r="FS269" s="103">
        <f ca="1">(FO269-FQ269)*100</f>
        <v>0</v>
      </c>
      <c r="FT269" s="23"/>
      <c r="FV269" s="37"/>
      <c r="FW269" s="37"/>
      <c r="FX269" s="37"/>
      <c r="FY269" s="37"/>
      <c r="FZ269" s="37"/>
      <c r="GA269" s="37"/>
      <c r="GB269" s="37"/>
      <c r="GC269" s="37"/>
      <c r="GD269" s="37"/>
      <c r="GE269" s="37"/>
      <c r="GF269" s="37"/>
      <c r="GG269" s="37"/>
      <c r="GH269" s="37"/>
    </row>
    <row r="270" spans="1:190" ht="15" hidden="1" customHeight="1" x14ac:dyDescent="0.25">
      <c r="A270">
        <f ca="1">IF(ROW()=ROW($A$60),0,1)</f>
        <v>1</v>
      </c>
      <c r="D270" s="30"/>
      <c r="E270" s="30"/>
      <c r="F270" s="30" t="str">
        <f ca="1">IF(A270&lt;&gt;0,IF((AO270+BN270+CM270+DL270+EK270)&lt;&gt;0,ROUND((1-(AO270+BN270+CM270+DL270+EK270))-FO270,5),"VERIF. ELIGIBILITE PMM"),"CHECK "&amp;D255)</f>
        <v>VERIF. ELIGIBILITE PMM</v>
      </c>
      <c r="G270" s="30"/>
      <c r="H270" s="30"/>
      <c r="I270" s="30"/>
      <c r="J270" s="30" t="str">
        <f ca="1">IF(A270&lt;&gt;0,IF((AP270+BO270+CN270+DM270+EL270)&lt;&gt;0,ROUND((1-(AP270+BO270+CN270+DM270+EL270))-FQ270,5),"VERIF. ELIGIBILITE PMM"),"CHECK "&amp;D256)</f>
        <v>VERIF. ELIGIBILITE PMM</v>
      </c>
      <c r="K270" s="30">
        <f ca="1">IF(A270&lt;&gt;0,ROUND(W270+AR270+BQ270+CP270+DO270+EN270+FK270-FR270,5),"CHECK ")</f>
        <v>0</v>
      </c>
      <c r="L270" s="4"/>
      <c r="M270" s="9"/>
      <c r="N270" s="10"/>
      <c r="O270" s="9"/>
      <c r="P270" s="11"/>
      <c r="Q270" s="130" t="s">
        <v>387</v>
      </c>
      <c r="R270" s="130"/>
      <c r="S270" s="12"/>
      <c r="T270" s="13"/>
      <c r="U270" s="84">
        <f ca="1">_xll.DBRW($B$3,$R$37,$R$38,$R$40,$R$41,$R$42,$Q270,U$2,U$4,U$3)</f>
        <v>0</v>
      </c>
      <c r="V270" s="84">
        <f ca="1">_xll.DBRW($B$3,$R$37,$R$38,$R$40,$R$41,$R$42,$Q270,V$2,V$4,V$3)</f>
        <v>0</v>
      </c>
      <c r="W270" s="85">
        <f ca="1">U270-V270</f>
        <v>0</v>
      </c>
      <c r="X270" s="106">
        <f ca="1">IF(V270&lt;&gt;0,W270/V270,0)</f>
        <v>0</v>
      </c>
      <c r="Y270" s="15">
        <f ca="1">_xll.DBRW($B$3,$R$37,$R$38,$R$40,$R$41,$R$42,$Q270,Y$2,Y$4,Y$3)</f>
        <v>0</v>
      </c>
      <c r="Z270" s="15">
        <f ca="1">_xll.DBRW($B$3,$R$37,$R$38,$R$40,$R$41,$R$42,$Q270,Z$2,Z$4,Z$3)</f>
        <v>0</v>
      </c>
      <c r="AA270" s="15">
        <f ca="1">_xll.DBRW($B$3,$R$37,$R$38,$R$40,$R$41,$R$42,$Q270,AA$2,AA$4,AA$3)</f>
        <v>0</v>
      </c>
      <c r="AB270" s="15">
        <f ca="1">_xll.DBRW($B$3,$R$37,$R$38,$R$40,$R$41,$R$42,$Q270,AB$2,AB$4,AB$3)</f>
        <v>0</v>
      </c>
      <c r="AC270" s="15">
        <f ca="1">_xll.DBRW($B$3,$R$37,$R$38,$R$40,$R$41,$R$42,$Q270,AC$2,AC$4,AC$3)</f>
        <v>0</v>
      </c>
      <c r="AD270" s="15">
        <f ca="1">_xll.DBRW($B$3,$R$37,$R$38,$R$40,$R$41,$R$42,$Q270,AD$2,AD$4,AD$3)</f>
        <v>0</v>
      </c>
      <c r="AE270" s="15">
        <f ca="1">_xll.DBRW($B$3,$R$37,$R$38,$R$40,$R$41,$R$42,$Q270,AE$2,AE$4,AE$3)</f>
        <v>0</v>
      </c>
      <c r="AF270" s="15">
        <f ca="1">_xll.DBRW($B$3,$R$37,$R$38,$R$40,$R$41,$R$42,$Q270,AF$2,AF$4,AF$3)</f>
        <v>0</v>
      </c>
      <c r="AG270" s="15">
        <f ca="1">_xll.DBRW($B$3,$R$37,$R$38,$R$40,$R$41,$R$42,$Q270,AG$2,AG$4,AG$3)</f>
        <v>0</v>
      </c>
      <c r="AH270" s="15">
        <f ca="1">_xll.DBRW($B$3,$R$37,$R$38,$R$40,$R$41,$R$42,$Q270,AH$2,AH$4,AH$3)</f>
        <v>0</v>
      </c>
      <c r="AI270" s="15">
        <f ca="1">Y270-AD270</f>
        <v>0</v>
      </c>
      <c r="AJ270" s="15">
        <f ca="1">Z270-AE270</f>
        <v>0</v>
      </c>
      <c r="AK270" s="15">
        <f ca="1">AA270-AF270</f>
        <v>0</v>
      </c>
      <c r="AL270" s="15">
        <f ca="1">AB270-AG270</f>
        <v>0</v>
      </c>
      <c r="AM270" s="15">
        <f ca="1">AC270-AH270</f>
        <v>0</v>
      </c>
      <c r="AN270" s="20"/>
      <c r="AO270" s="16">
        <f ca="1">_xll.DBRW($B$3,$R$37,$R$38,$R$40,$R$41,$R$42,$Q270,AO$2,AO$4,AO$3)</f>
        <v>0</v>
      </c>
      <c r="AP270" s="16">
        <f ca="1">_xll.DBRW($B$3,$R$37,$R$38,$R$40,$R$41,$R$42,$Q270,AP$2,AP$4,AP$3)</f>
        <v>0</v>
      </c>
      <c r="AQ270" s="17">
        <f ca="1">-(AO270-AP270)*100</f>
        <v>0</v>
      </c>
      <c r="AR270" s="14">
        <f ca="1">$Y270-$AD270-BL270</f>
        <v>0</v>
      </c>
      <c r="AS270" s="18">
        <f ca="1">_xll.DBRW($B$3,$R$37,$R$38,$R$40,$R$41,$R$42,$Q270,AS$2,AS$4,AS$3)</f>
        <v>0</v>
      </c>
      <c r="AT270" s="19">
        <f ca="1">_xll.DBRW($B$3,$R$37,$R$38,$R$40,$R$41,$R$42,$Q270,AT$2,AT$4,AT$3)</f>
        <v>0</v>
      </c>
      <c r="AU270" s="18">
        <f ca="1">_xll.DBRW($B$3,$R$37,$R$38,$R$40,$R$41,$R$42,$Q270,AU$2,AU$4,AU$3)</f>
        <v>0</v>
      </c>
      <c r="AV270" s="15">
        <f ca="1">_xll.DBRW($B$3,$R$37,$R$38,$R$40,$R$41,$R$42,$Q270,AV$2,AV$4,AV$3)</f>
        <v>0</v>
      </c>
      <c r="AW270" s="15">
        <f ca="1">_xll.DBRW($B$3,$R$37,$R$38,$R$40,$R$41,$R$42,$Q270,AW$2,AW$4,AW$3)</f>
        <v>0</v>
      </c>
      <c r="AX270" s="18">
        <f ca="1">_xll.DBRW($B$3,$R$37,$R$38,$R$40,$R$41,$R$42,$Q270,AX$2,AX$4,AX$3)</f>
        <v>0</v>
      </c>
      <c r="AY270" s="19">
        <f ca="1">_xll.DBRW($B$3,$R$37,$R$38,$R$40,$R$41,$R$42,$Q270,AY$2,AY$4,AY$3)</f>
        <v>0</v>
      </c>
      <c r="AZ270" s="18">
        <f ca="1">_xll.DBRW($B$3,$R$37,$R$38,$R$40,$R$41,$R$42,$Q270,AZ$2,AZ$4,AZ$3)</f>
        <v>0</v>
      </c>
      <c r="BA270" s="15">
        <f ca="1">_xll.DBRW($B$3,$R$37,$R$38,$R$40,$R$41,$R$42,$Q270,BA$2,BA$4,BA$3)</f>
        <v>0</v>
      </c>
      <c r="BB270" s="15">
        <f ca="1">_xll.DBRW($B$3,$R$37,$R$38,$R$40,$R$41,$R$42,$Q270,BB$2,BB$4,BB$3)</f>
        <v>0</v>
      </c>
      <c r="BC270" s="18">
        <f ca="1">AS270-AX270</f>
        <v>0</v>
      </c>
      <c r="BD270" s="18">
        <f ca="1">AT270-AY270</f>
        <v>0</v>
      </c>
      <c r="BE270" s="18">
        <f ca="1">AU270-AZ270</f>
        <v>0</v>
      </c>
      <c r="BF270" s="15">
        <f ca="1">IF(AND(AV270&lt;&gt;0,BA270&lt;&gt;0),-1*BC270*AV270,0)</f>
        <v>0</v>
      </c>
      <c r="BG270" s="15">
        <f ca="1">IF(AND(AV270&lt;&gt;0,BA270&lt;&gt;0,AW270&lt;&gt;0,BB270&lt;&gt;0),BD270/AY270*$Y270,)</f>
        <v>0</v>
      </c>
      <c r="BH270" s="15">
        <f ca="1">IF(AND(AW270&lt;&gt;0,BB270&lt;&gt;0),BE270*AO270*AW270,)</f>
        <v>0</v>
      </c>
      <c r="BI270" s="15">
        <f ca="1">IF(AND(AV270&lt;&gt;0,BA270&lt;&gt;0,AW270&lt;&gt;0,BB270&lt;&gt;0),$AI270-BF270-BG270-BH270-BL270,)</f>
        <v>0</v>
      </c>
      <c r="BJ270" s="15">
        <f ca="1">IF(OR(AV270=0,BA270=0,AW270=0,BB270=0),$AI270-BF270-BG270-BH270-BL270,)</f>
        <v>0</v>
      </c>
      <c r="BK270" s="15">
        <f ca="1">SUM(BF270:BJ270)</f>
        <v>0</v>
      </c>
      <c r="BL270" s="15">
        <f ca="1">IF($V270&lt;&gt;0,IF($V270&gt;0,$W270/$V270,-$W270/$V270))*$AD270</f>
        <v>0</v>
      </c>
      <c r="BM270" s="15">
        <f ca="1">SUM(BK270:BL270)</f>
        <v>0</v>
      </c>
      <c r="BN270" s="16">
        <f ca="1">_xll.DBRW($B$3,$R$37,$R$38,$R$40,$R$41,$R$42,$Q270,BN$2,BN$4,BN$3)</f>
        <v>0</v>
      </c>
      <c r="BO270" s="16">
        <f ca="1">_xll.DBRW($B$3,$R$37,$R$38,$R$40,$R$41,$R$42,$Q270,BO$2,BO$4,BO$3)</f>
        <v>0</v>
      </c>
      <c r="BP270" s="17">
        <f ca="1">-(BN270-BO270)*100</f>
        <v>0</v>
      </c>
      <c r="BQ270" s="14">
        <f ca="1">$Z270-$AE270-CK270</f>
        <v>0</v>
      </c>
      <c r="BR270" s="15">
        <f ca="1">_xll.DBRW($B$3,$R$37,$R$38,$R$40,$R$41,$R$42,$Q270,BR$2,BR$4,BR$3)</f>
        <v>0</v>
      </c>
      <c r="BS270" s="15">
        <f ca="1">_xll.DBRW($B$3,$R$37,$R$38,$R$40,$R$41,$R$42,$Q270,BS$2,BS$4,BS$3)</f>
        <v>0</v>
      </c>
      <c r="BT270" s="15">
        <f ca="1">_xll.DBRW($B$3,$R$37,$R$38,$R$40,$R$41,$R$42,$Q270,BT$2,BT$4,BT$3)</f>
        <v>0</v>
      </c>
      <c r="BU270" s="15">
        <f ca="1">_xll.DBRW($B$3,$R$37,$R$38,$R$40,$R$41,$R$42,$Q270,BU$2,BU$4,BU$3)</f>
        <v>0</v>
      </c>
      <c r="BV270" s="15">
        <f ca="1">_xll.DBRW($B$3,$R$37,$R$38,$R$40,$R$41,$R$42,$Q270,BV$2,BV$4,BV$3)</f>
        <v>0</v>
      </c>
      <c r="BW270" s="15">
        <f ca="1">_xll.DBRW($B$3,$R$37,$R$38,$R$40,$R$41,$R$42,$Q270,BW$2,BW$4,BW$3)</f>
        <v>0</v>
      </c>
      <c r="BX270" s="15">
        <f ca="1">_xll.DBRW($B$3,$R$37,$R$38,$R$40,$R$41,$R$42,$Q270,BX$2,BX$4,BX$3)</f>
        <v>0</v>
      </c>
      <c r="BY270" s="15">
        <f ca="1">_xll.DBRW($B$3,$R$37,$R$38,$R$40,$R$41,$R$42,$Q270,BY$2,BY$4,BY$3)</f>
        <v>0</v>
      </c>
      <c r="BZ270" s="15">
        <f ca="1">_xll.DBRW($B$3,$R$37,$R$38,$R$40,$R$41,$R$42,$Q270,BZ$2,BZ$4,BZ$3)</f>
        <v>0</v>
      </c>
      <c r="CA270" s="15">
        <f ca="1">_xll.DBRW($B$3,$R$37,$R$38,$R$40,$R$41,$R$42,$Q270,CA$2,CA$4,CA$3)</f>
        <v>0</v>
      </c>
      <c r="CB270" s="15">
        <f ca="1">BR270-BW270</f>
        <v>0</v>
      </c>
      <c r="CC270" s="15">
        <f ca="1">BS270-BX270</f>
        <v>0</v>
      </c>
      <c r="CD270" s="15">
        <f ca="1">BT270-BY270</f>
        <v>0</v>
      </c>
      <c r="CE270" s="15">
        <f ca="1">IF(AND(BU270&lt;&gt;0,BZ270&lt;&gt;0),-1*CB270*BU270,0)</f>
        <v>0</v>
      </c>
      <c r="CF270" s="15">
        <f ca="1">IF(AND(BU270&lt;&gt;0,BZ270&lt;&gt;0,BV270&lt;&gt;0,CA270&lt;&gt;0),CC270/BX270*$Z270,)</f>
        <v>0</v>
      </c>
      <c r="CG270" s="15">
        <f ca="1">IF(AND(BV270&lt;&gt;0,CA270&lt;&gt;0),CD270*BN270*BV270,)</f>
        <v>0</v>
      </c>
      <c r="CH270" s="15">
        <f ca="1">IF(AND(BU270&lt;&gt;0,BZ270&lt;&gt;0,BV270&lt;&gt;0,CA270&lt;&gt;0),$AJ270-CE270-CF270-CG270-CK270,)</f>
        <v>0</v>
      </c>
      <c r="CI270" s="15">
        <f ca="1">IF(OR(BU270=0,BZ270=0,BV270=0,CA270=0),$AJ270-CE270-CF270-CG270-CK270,)</f>
        <v>0</v>
      </c>
      <c r="CJ270" s="15">
        <f ca="1">SUM(CE270:CI270)</f>
        <v>0</v>
      </c>
      <c r="CK270" s="15">
        <f ca="1">IF($V270&lt;&gt;0,IF($V270&gt;0,$W270/$V270,-$W270/$V270))*$AE270</f>
        <v>0</v>
      </c>
      <c r="CL270" s="15">
        <f ca="1">SUM(CJ270:CK270)</f>
        <v>0</v>
      </c>
      <c r="CM270" s="16">
        <f ca="1">_xll.DBRW($B$3,$R$37,$R$38,$R$40,$R$41,$R$42,$Q270,CM$2,CM$4,CM$3)</f>
        <v>0</v>
      </c>
      <c r="CN270" s="16">
        <f ca="1">_xll.DBRW($B$3,$R$37,$R$38,$R$40,$R$41,$R$42,$Q270,CN$2,CN$4,CN$3)</f>
        <v>0</v>
      </c>
      <c r="CO270" s="17">
        <f ca="1">-(CM270-CN270)*100</f>
        <v>0</v>
      </c>
      <c r="CP270" s="14">
        <f ca="1">$AA270-$AF270-DJ270</f>
        <v>0</v>
      </c>
      <c r="CQ270" s="15">
        <f ca="1">_xll.DBRW($B$3,$R$37,$R$38,$R$40,$R$41,$R$42,$Q270,CQ$2,CQ$4,CQ$3)</f>
        <v>0</v>
      </c>
      <c r="CR270" s="15">
        <f ca="1">_xll.DBRW($B$3,$R$37,$R$38,$R$40,$R$41,$R$42,$Q270,CR$2,CR$4,CR$3)</f>
        <v>0</v>
      </c>
      <c r="CS270" s="15">
        <f ca="1">_xll.DBRW($B$3,$R$37,$R$38,$R$40,$R$41,$R$42,$Q270,CS$2,CS$4,CS$3)</f>
        <v>0</v>
      </c>
      <c r="CT270" s="15">
        <f ca="1">_xll.DBRW($B$3,$R$37,$R$38,$R$40,$R$41,$R$42,$Q270,CT$2,CT$4,CT$3)</f>
        <v>0</v>
      </c>
      <c r="CU270" s="15">
        <f ca="1">_xll.DBRW($B$3,$R$37,$R$38,$R$40,$R$41,$R$42,$Q270,CU$2,CU$4,CU$3)</f>
        <v>0</v>
      </c>
      <c r="CV270" s="15">
        <f ca="1">_xll.DBRW($B$3,$R$37,$R$38,$R$40,$R$41,$R$42,$Q270,CV$2,CV$4,CV$3)</f>
        <v>0</v>
      </c>
      <c r="CW270" s="15">
        <f ca="1">_xll.DBRW($B$3,$R$37,$R$38,$R$40,$R$41,$R$42,$Q270,CW$2,CW$4,CW$3)</f>
        <v>0</v>
      </c>
      <c r="CX270" s="15">
        <f ca="1">_xll.DBRW($B$3,$R$37,$R$38,$R$40,$R$41,$R$42,$Q270,CX$2,CX$4,CX$3)</f>
        <v>0</v>
      </c>
      <c r="CY270" s="15">
        <f ca="1">_xll.DBRW($B$3,$R$37,$R$38,$R$40,$R$41,$R$42,$Q270,CY$2,CY$4,CY$3)</f>
        <v>0</v>
      </c>
      <c r="CZ270" s="15">
        <f ca="1">_xll.DBRW($B$3,$R$37,$R$38,$R$40,$R$41,$R$42,$Q270,CZ$2,CZ$4,CZ$3)</f>
        <v>0</v>
      </c>
      <c r="DA270" s="15">
        <f ca="1">CQ270-CV270</f>
        <v>0</v>
      </c>
      <c r="DB270" s="15">
        <f ca="1">CR270-CW270</f>
        <v>0</v>
      </c>
      <c r="DC270" s="15">
        <f ca="1">CS270-CX270</f>
        <v>0</v>
      </c>
      <c r="DD270" s="15">
        <f ca="1">IF(AND(CT270&lt;&gt;0,CY270&lt;&gt;0),-1*DA270*CT270,0)</f>
        <v>0</v>
      </c>
      <c r="DE270" s="15">
        <f ca="1">IF(AND(CT270&lt;&gt;0,CY270&lt;&gt;0,CU270&lt;&gt;0,CZ270&lt;&gt;0),DB270/CW270*$AA270,)</f>
        <v>0</v>
      </c>
      <c r="DF270" s="15">
        <f ca="1">IF(AND(CU270&lt;&gt;0,CZ270&lt;&gt;0),DC270*CM270*CU270,)</f>
        <v>0</v>
      </c>
      <c r="DG270" s="15">
        <f ca="1">IF(AND(CT270&lt;&gt;0,CY270&lt;&gt;0,CU270&lt;&gt;0,CZ270&lt;&gt;0),$AK270-DD270-DE270-DF270-DJ270,)</f>
        <v>0</v>
      </c>
      <c r="DH270" s="15">
        <f ca="1">IF(OR(CT270=0,CY270=0,CU270=0,CZ270=0),$AK270-DD270-DE270-DF270-DJ270,)</f>
        <v>0</v>
      </c>
      <c r="DI270" s="15">
        <f ca="1">SUM(DD270:DH270)</f>
        <v>0</v>
      </c>
      <c r="DJ270" s="15">
        <f ca="1">IF($V270&lt;&gt;0,IF($V270&gt;0,$W270/$V270,-$W270/$V270))*$AF270</f>
        <v>0</v>
      </c>
      <c r="DK270" s="15">
        <f ca="1">SUM(DI270:DJ270)</f>
        <v>0</v>
      </c>
      <c r="DL270" s="16">
        <f ca="1">_xll.DBRW($B$3,$R$37,$R$38,$R$40,$R$41,$R$42,$Q270,DL$2,DL$4,DL$3)</f>
        <v>0</v>
      </c>
      <c r="DM270" s="16">
        <f ca="1">_xll.DBRW($B$3,$R$37,$R$38,$R$40,$R$41,$R$42,$Q270,DM$2,DM$4,DM$3)</f>
        <v>0</v>
      </c>
      <c r="DN270" s="17">
        <f ca="1">-(DL270-DM270)*100</f>
        <v>0</v>
      </c>
      <c r="DO270" s="14">
        <f ca="1">$AB270-$AG270-EI270</f>
        <v>0</v>
      </c>
      <c r="DP270" s="15">
        <f ca="1">_xll.DBRW($B$3,$R$37,$R$38,$R$40,$R$41,$R$42,$Q270,DP$2,DP$4,DP$3)</f>
        <v>0</v>
      </c>
      <c r="DQ270" s="15">
        <f ca="1">_xll.DBRW($B$3,$R$37,$R$38,$R$40,$R$41,$R$42,$Q270,DQ$2,DQ$4,DQ$3)</f>
        <v>0</v>
      </c>
      <c r="DR270" s="15">
        <f ca="1">_xll.DBRW($B$3,$R$37,$R$38,$R$40,$R$41,$R$42,$Q270,DR$2,DR$4,DR$3)</f>
        <v>0</v>
      </c>
      <c r="DS270" s="15" t="str">
        <f ca="1">_xll.DBRW($B$3,$R$37,$R$38,$R$40,$R$41,$R$42,$Q270,DS$2,DS$4,DS$3)</f>
        <v/>
      </c>
      <c r="DT270" s="15">
        <f ca="1">_xll.DBRW($B$3,$R$37,$R$38,$R$40,$R$41,$R$42,$Q270,DT$2,DT$4,DT$3)</f>
        <v>0</v>
      </c>
      <c r="DU270" s="15">
        <f ca="1">_xll.DBRW($B$3,$R$37,$R$38,$R$40,$R$41,$R$42,$Q270,DU$2,DU$4,DU$3)</f>
        <v>0</v>
      </c>
      <c r="DV270" s="15">
        <f ca="1">_xll.DBRW($B$3,$R$37,$R$38,$R$40,$R$41,$R$42,$Q270,DV$2,DV$4,DV$3)</f>
        <v>0</v>
      </c>
      <c r="DW270" s="15">
        <f ca="1">_xll.DBRW($B$3,$R$37,$R$38,$R$40,$R$41,$R$42,$Q270,DW$2,DW$4,DW$3)</f>
        <v>0</v>
      </c>
      <c r="DX270" s="15" t="str">
        <f ca="1">_xll.DBRW($B$3,$R$37,$R$38,$R$40,$R$41,$R$42,$Q270,DX$2,DX$4,DX$3)</f>
        <v/>
      </c>
      <c r="DY270" s="15">
        <f ca="1">_xll.DBRW($B$3,$R$37,$R$38,$R$40,$R$41,$R$42,$Q270,DY$2,DY$4,DY$3)</f>
        <v>0</v>
      </c>
      <c r="DZ270" s="15">
        <f ca="1">DP270-DU270</f>
        <v>0</v>
      </c>
      <c r="EA270" s="15">
        <f ca="1">DQ270-DV270</f>
        <v>0</v>
      </c>
      <c r="EB270" s="15">
        <f ca="1">DR270-DW270</f>
        <v>0</v>
      </c>
      <c r="EC270" s="15" t="e">
        <f ca="1">IF(AND(DS270&lt;&gt;0,DX270&lt;&gt;0),-1*DZ270*DS270,0)</f>
        <v>#VALUE!</v>
      </c>
      <c r="ED270" s="15">
        <f ca="1">IF(AND(DS270&lt;&gt;0,DX270&lt;&gt;0,DT270&lt;&gt;0,DY270&lt;&gt;0),EA270/DV270*$AB270,)</f>
        <v>0</v>
      </c>
      <c r="EE270" s="15">
        <f ca="1">IF(AND(DT270&lt;&gt;0,DY270&lt;&gt;0),EB270*DL270*DT270,)</f>
        <v>0</v>
      </c>
      <c r="EF270" s="15">
        <f ca="1">IF(AND(DS270&lt;&gt;0,DX270&lt;&gt;0,DT270&lt;&gt;0,DY270&lt;&gt;0),$AL270-EC270-ED270-EE270-EI270,)</f>
        <v>0</v>
      </c>
      <c r="EG270" s="15" t="e">
        <f ca="1">IF(OR(DS270=0,DX270=0,DT270=0,DY270=0),$AL270-EC270-ED270-EE270-EI270,)</f>
        <v>#VALUE!</v>
      </c>
      <c r="EH270" s="15" t="e">
        <f ca="1">SUM(EC270:EG270)</f>
        <v>#VALUE!</v>
      </c>
      <c r="EI270" s="15">
        <f ca="1">IF($V270&lt;&gt;0,IF($V270&gt;0,$W270/$V270,-$W270/$V270))*$AG270</f>
        <v>0</v>
      </c>
      <c r="EJ270" s="15" t="e">
        <f ca="1">SUM(EH270:EI270)</f>
        <v>#VALUE!</v>
      </c>
      <c r="EK270" s="16">
        <f ca="1">_xll.DBRW($B$3,$R$37,$R$38,$R$40,$R$41,$R$42,$Q270,EK$2,EK$4,EK$3)</f>
        <v>0</v>
      </c>
      <c r="EL270" s="16">
        <f ca="1">_xll.DBRW($B$3,$R$37,$R$38,$R$40,$R$41,$R$42,$Q270,EL$2,EL$4,EL$3)</f>
        <v>0</v>
      </c>
      <c r="EM270" s="17">
        <f ca="1">-(EK270-EL270)*100</f>
        <v>0</v>
      </c>
      <c r="EN270" s="14">
        <f ca="1">$AC270-$AH270-FH270</f>
        <v>0</v>
      </c>
      <c r="EO270" s="15">
        <f ca="1">_xll.DBRW($B$3,$R$37,$R$38,$R$40,$R$41,$R$42,$Q270,EO$2,EO$4,EO$3)</f>
        <v>0</v>
      </c>
      <c r="EP270" s="15">
        <f ca="1">_xll.DBRW($B$3,$R$37,$R$38,$R$40,$R$41,$R$42,$Q270,EP$2,EP$4,EP$3)</f>
        <v>0</v>
      </c>
      <c r="EQ270" s="15">
        <f ca="1">_xll.DBRW($B$3,$R$37,$R$38,$R$40,$R$41,$R$42,$Q270,EQ$2,EQ$4,EQ$3)</f>
        <v>0</v>
      </c>
      <c r="ER270" s="15">
        <f ca="1">_xll.DBRW($B$3,$R$37,$R$38,$R$40,$R$41,$R$42,$Q270,ER$2,ER$4,ER$3)</f>
        <v>0</v>
      </c>
      <c r="ES270" s="15">
        <f ca="1">_xll.DBRW($B$3,$R$37,$R$38,$R$40,$R$41,$R$42,$Q270,ES$2,ES$4,ES$3)</f>
        <v>0</v>
      </c>
      <c r="ET270" s="15">
        <f ca="1">_xll.DBRW($B$3,$R$37,$R$38,$R$40,$R$41,$R$42,$Q270,ET$2,ET$4,ET$3)</f>
        <v>0</v>
      </c>
      <c r="EU270" s="15">
        <f ca="1">_xll.DBRW($B$3,$R$37,$R$38,$R$40,$R$41,$R$42,$Q270,EU$2,EU$4,EU$3)</f>
        <v>0</v>
      </c>
      <c r="EV270" s="15">
        <f ca="1">_xll.DBRW($B$3,$R$37,$R$38,$R$40,$R$41,$R$42,$Q270,EV$2,EV$4,EV$3)</f>
        <v>0</v>
      </c>
      <c r="EW270" s="15">
        <f ca="1">_xll.DBRW($B$3,$R$37,$R$38,$R$40,$R$41,$R$42,$Q270,EW$2,EW$4,EW$3)</f>
        <v>0</v>
      </c>
      <c r="EX270" s="15">
        <f ca="1">_xll.DBRW($B$3,$R$37,$R$38,$R$40,$R$41,$R$42,$Q270,EX$2,EX$4,EX$3)</f>
        <v>0</v>
      </c>
      <c r="EY270" s="15">
        <f ca="1">EO270-ET270</f>
        <v>0</v>
      </c>
      <c r="EZ270" s="15">
        <f ca="1">EP270-EU270</f>
        <v>0</v>
      </c>
      <c r="FA270" s="15">
        <f ca="1">EQ270-EV270</f>
        <v>0</v>
      </c>
      <c r="FB270" s="15">
        <f ca="1">IF(AND(ER270&lt;&gt;0,EW270&lt;&gt;0),-1*EY270*ER270,0)</f>
        <v>0</v>
      </c>
      <c r="FC270" s="15">
        <f ca="1">IF(AND(ER270&lt;&gt;0,EW270&lt;&gt;0,ES270&lt;&gt;0,EX270&lt;&gt;0),EZ270/EU270*$AC270,)</f>
        <v>0</v>
      </c>
      <c r="FD270" s="15">
        <f ca="1">IF(AND(ES270&lt;&gt;0,EX270&lt;&gt;0),FA270*EK270*ES270,)</f>
        <v>0</v>
      </c>
      <c r="FE270" s="15">
        <f ca="1">IF(AND(ER270&lt;&gt;0,EW270&lt;&gt;0,ES270&lt;&gt;0,EX270&lt;&gt;0),$AM270-FB270-FC270-FD270-FH270,)</f>
        <v>0</v>
      </c>
      <c r="FF270" s="15">
        <f ca="1">IF(OR(ER270=0,EW270=0,ES270=0,EX270=0),$AM270-FB270-FC270-FD270-FH270,)</f>
        <v>0</v>
      </c>
      <c r="FG270" s="15">
        <f ca="1">SUM(FB270:FF270)</f>
        <v>0</v>
      </c>
      <c r="FH270" s="15">
        <f ca="1">IF($V270&lt;&gt;0,IF($V270&gt;0,$W270/$V270,-$W270/$V270))*$AH270</f>
        <v>0</v>
      </c>
      <c r="FI270" s="15">
        <f ca="1">SUM(FG270:FH270)</f>
        <v>0</v>
      </c>
      <c r="FJ270" s="20"/>
      <c r="FK270" s="85">
        <f ca="1">BL270+CK270+DJ270+EI270+FH270</f>
        <v>0</v>
      </c>
      <c r="FL270" s="21"/>
      <c r="FM270" s="22"/>
      <c r="FN270" s="104">
        <f ca="1">_xll.DBRW($B$3,$R$37,$R$38,$R$40,$R$41,$R$42,$Q270,FN$2,FN$4,FN$3)</f>
        <v>0</v>
      </c>
      <c r="FO270" s="105">
        <f ca="1">IF(U270&lt;&gt;0,FN270/U270,0)</f>
        <v>0</v>
      </c>
      <c r="FP270" s="104">
        <f ca="1">_xll.DBRW($B$3,$R$37,$R$38,$R$40,$R$41,$R$42,$Q270,FP$2,FP$4,FP$3)</f>
        <v>0</v>
      </c>
      <c r="FQ270" s="105">
        <f ca="1">IF(V270&lt;&gt;0,FP270/V270,0)</f>
        <v>0</v>
      </c>
      <c r="FR270" s="86">
        <f ca="1">FN270-FP270</f>
        <v>0</v>
      </c>
      <c r="FS270" s="103">
        <f ca="1">(FO270-FQ270)*100</f>
        <v>0</v>
      </c>
      <c r="FT270" s="23"/>
      <c r="FV270" s="37"/>
      <c r="FW270" s="37"/>
      <c r="FX270" s="37"/>
      <c r="FY270" s="37"/>
      <c r="FZ270" s="37"/>
      <c r="GA270" s="37"/>
      <c r="GB270" s="37"/>
      <c r="GC270" s="37"/>
      <c r="GD270" s="37"/>
      <c r="GE270" s="37"/>
      <c r="GF270" s="37"/>
      <c r="GG270" s="37"/>
      <c r="GH270" s="37"/>
    </row>
    <row r="271" spans="1:190" ht="15" hidden="1" customHeight="1" x14ac:dyDescent="0.25">
      <c r="A271">
        <f ca="1">IF(ROW()=ROW($A$60),0,1)</f>
        <v>1</v>
      </c>
      <c r="D271" s="30"/>
      <c r="E271" s="30"/>
      <c r="F271" s="30" t="str">
        <f ca="1">IF(A271&lt;&gt;0,IF((AO271+BN271+CM271+DL271+EK271)&lt;&gt;0,ROUND((1-(AO271+BN271+CM271+DL271+EK271))-FO271,5),"VERIF. ELIGIBILITE PMM"),"CHECK "&amp;D256)</f>
        <v>VERIF. ELIGIBILITE PMM</v>
      </c>
      <c r="G271" s="30"/>
      <c r="H271" s="30"/>
      <c r="I271" s="30"/>
      <c r="J271" s="30" t="str">
        <f ca="1">IF(A271&lt;&gt;0,IF((AP271+BO271+CN271+DM271+EL271)&lt;&gt;0,ROUND((1-(AP271+BO271+CN271+DM271+EL271))-FQ271,5),"VERIF. ELIGIBILITE PMM"),"CHECK "&amp;D257)</f>
        <v>VERIF. ELIGIBILITE PMM</v>
      </c>
      <c r="K271" s="30">
        <f ca="1">IF(A271&lt;&gt;0,ROUND(W271+AR271+BQ271+CP271+DO271+EN271+FK271-FR271,5),"CHECK ")</f>
        <v>0</v>
      </c>
      <c r="L271" s="4"/>
      <c r="M271" s="9"/>
      <c r="N271" s="10"/>
      <c r="O271" s="9"/>
      <c r="P271" s="11"/>
      <c r="Q271" s="130" t="s">
        <v>452</v>
      </c>
      <c r="R271" s="130"/>
      <c r="S271" s="12"/>
      <c r="T271" s="13"/>
      <c r="U271" s="84">
        <f ca="1">_xll.DBRW($B$3,$R$37,$R$38,$R$40,$R$41,$R$42,$Q271,U$2,U$4,U$3)</f>
        <v>0</v>
      </c>
      <c r="V271" s="84">
        <f ca="1">_xll.DBRW($B$3,$R$37,$R$38,$R$40,$R$41,$R$42,$Q271,V$2,V$4,V$3)</f>
        <v>0</v>
      </c>
      <c r="W271" s="85">
        <f ca="1">U271-V271</f>
        <v>0</v>
      </c>
      <c r="X271" s="106">
        <f ca="1">IF(V271&lt;&gt;0,W271/V271,0)</f>
        <v>0</v>
      </c>
      <c r="Y271" s="15">
        <f ca="1">_xll.DBRW($B$3,$R$37,$R$38,$R$40,$R$41,$R$42,$Q271,Y$2,Y$4,Y$3)</f>
        <v>0</v>
      </c>
      <c r="Z271" s="15">
        <f ca="1">_xll.DBRW($B$3,$R$37,$R$38,$R$40,$R$41,$R$42,$Q271,Z$2,Z$4,Z$3)</f>
        <v>0</v>
      </c>
      <c r="AA271" s="15">
        <f ca="1">_xll.DBRW($B$3,$R$37,$R$38,$R$40,$R$41,$R$42,$Q271,AA$2,AA$4,AA$3)</f>
        <v>0</v>
      </c>
      <c r="AB271" s="15">
        <f ca="1">_xll.DBRW($B$3,$R$37,$R$38,$R$40,$R$41,$R$42,$Q271,AB$2,AB$4,AB$3)</f>
        <v>0</v>
      </c>
      <c r="AC271" s="15">
        <f ca="1">_xll.DBRW($B$3,$R$37,$R$38,$R$40,$R$41,$R$42,$Q271,AC$2,AC$4,AC$3)</f>
        <v>0</v>
      </c>
      <c r="AD271" s="15">
        <f ca="1">_xll.DBRW($B$3,$R$37,$R$38,$R$40,$R$41,$R$42,$Q271,AD$2,AD$4,AD$3)</f>
        <v>0</v>
      </c>
      <c r="AE271" s="15">
        <f ca="1">_xll.DBRW($B$3,$R$37,$R$38,$R$40,$R$41,$R$42,$Q271,AE$2,AE$4,AE$3)</f>
        <v>0</v>
      </c>
      <c r="AF271" s="15">
        <f ca="1">_xll.DBRW($B$3,$R$37,$R$38,$R$40,$R$41,$R$42,$Q271,AF$2,AF$4,AF$3)</f>
        <v>0</v>
      </c>
      <c r="AG271" s="15">
        <f ca="1">_xll.DBRW($B$3,$R$37,$R$38,$R$40,$R$41,$R$42,$Q271,AG$2,AG$4,AG$3)</f>
        <v>0</v>
      </c>
      <c r="AH271" s="15">
        <f ca="1">_xll.DBRW($B$3,$R$37,$R$38,$R$40,$R$41,$R$42,$Q271,AH$2,AH$4,AH$3)</f>
        <v>0</v>
      </c>
      <c r="AI271" s="15">
        <f ca="1">Y271-AD271</f>
        <v>0</v>
      </c>
      <c r="AJ271" s="15">
        <f ca="1">Z271-AE271</f>
        <v>0</v>
      </c>
      <c r="AK271" s="15">
        <f ca="1">AA271-AF271</f>
        <v>0</v>
      </c>
      <c r="AL271" s="15">
        <f ca="1">AB271-AG271</f>
        <v>0</v>
      </c>
      <c r="AM271" s="15">
        <f ca="1">AC271-AH271</f>
        <v>0</v>
      </c>
      <c r="AN271" s="20"/>
      <c r="AO271" s="16">
        <f ca="1">_xll.DBRW($B$3,$R$37,$R$38,$R$40,$R$41,$R$42,$Q271,AO$2,AO$4,AO$3)</f>
        <v>0</v>
      </c>
      <c r="AP271" s="16">
        <f ca="1">_xll.DBRW($B$3,$R$37,$R$38,$R$40,$R$41,$R$42,$Q271,AP$2,AP$4,AP$3)</f>
        <v>0</v>
      </c>
      <c r="AQ271" s="17">
        <f ca="1">-(AO271-AP271)*100</f>
        <v>0</v>
      </c>
      <c r="AR271" s="14">
        <f ca="1">$Y271-$AD271-BL271</f>
        <v>0</v>
      </c>
      <c r="AS271" s="18">
        <f ca="1">_xll.DBRW($B$3,$R$37,$R$38,$R$40,$R$41,$R$42,$Q271,AS$2,AS$4,AS$3)</f>
        <v>0</v>
      </c>
      <c r="AT271" s="19">
        <f ca="1">_xll.DBRW($B$3,$R$37,$R$38,$R$40,$R$41,$R$42,$Q271,AT$2,AT$4,AT$3)</f>
        <v>0</v>
      </c>
      <c r="AU271" s="18">
        <f ca="1">_xll.DBRW($B$3,$R$37,$R$38,$R$40,$R$41,$R$42,$Q271,AU$2,AU$4,AU$3)</f>
        <v>0</v>
      </c>
      <c r="AV271" s="15">
        <f ca="1">_xll.DBRW($B$3,$R$37,$R$38,$R$40,$R$41,$R$42,$Q271,AV$2,AV$4,AV$3)</f>
        <v>0</v>
      </c>
      <c r="AW271" s="15">
        <f ca="1">_xll.DBRW($B$3,$R$37,$R$38,$R$40,$R$41,$R$42,$Q271,AW$2,AW$4,AW$3)</f>
        <v>0</v>
      </c>
      <c r="AX271" s="18">
        <f ca="1">_xll.DBRW($B$3,$R$37,$R$38,$R$40,$R$41,$R$42,$Q271,AX$2,AX$4,AX$3)</f>
        <v>0</v>
      </c>
      <c r="AY271" s="19">
        <f ca="1">_xll.DBRW($B$3,$R$37,$R$38,$R$40,$R$41,$R$42,$Q271,AY$2,AY$4,AY$3)</f>
        <v>0</v>
      </c>
      <c r="AZ271" s="18">
        <f ca="1">_xll.DBRW($B$3,$R$37,$R$38,$R$40,$R$41,$R$42,$Q271,AZ$2,AZ$4,AZ$3)</f>
        <v>0</v>
      </c>
      <c r="BA271" s="15">
        <f ca="1">_xll.DBRW($B$3,$R$37,$R$38,$R$40,$R$41,$R$42,$Q271,BA$2,BA$4,BA$3)</f>
        <v>0</v>
      </c>
      <c r="BB271" s="15">
        <f ca="1">_xll.DBRW($B$3,$R$37,$R$38,$R$40,$R$41,$R$42,$Q271,BB$2,BB$4,BB$3)</f>
        <v>0</v>
      </c>
      <c r="BC271" s="18">
        <f ca="1">AS271-AX271</f>
        <v>0</v>
      </c>
      <c r="BD271" s="18">
        <f ca="1">AT271-AY271</f>
        <v>0</v>
      </c>
      <c r="BE271" s="18">
        <f ca="1">AU271-AZ271</f>
        <v>0</v>
      </c>
      <c r="BF271" s="15">
        <f ca="1">IF(AND(AV271&lt;&gt;0,BA271&lt;&gt;0),-1*BC271*AV271,0)</f>
        <v>0</v>
      </c>
      <c r="BG271" s="15">
        <f ca="1">IF(AND(AV271&lt;&gt;0,BA271&lt;&gt;0,AW271&lt;&gt;0,BB271&lt;&gt;0),BD271/AY271*$Y271,)</f>
        <v>0</v>
      </c>
      <c r="BH271" s="15">
        <f ca="1">IF(AND(AW271&lt;&gt;0,BB271&lt;&gt;0),BE271*AO271*AW271,)</f>
        <v>0</v>
      </c>
      <c r="BI271" s="15">
        <f ca="1">IF(AND(AV271&lt;&gt;0,BA271&lt;&gt;0,AW271&lt;&gt;0,BB271&lt;&gt;0),$AI271-BF271-BG271-BH271-BL271,)</f>
        <v>0</v>
      </c>
      <c r="BJ271" s="15">
        <f ca="1">IF(OR(AV271=0,BA271=0,AW271=0,BB271=0),$AI271-BF271-BG271-BH271-BL271,)</f>
        <v>0</v>
      </c>
      <c r="BK271" s="15">
        <f ca="1">SUM(BF271:BJ271)</f>
        <v>0</v>
      </c>
      <c r="BL271" s="15">
        <f ca="1">IF($V271&lt;&gt;0,IF($V271&gt;0,$W271/$V271,-$W271/$V271))*$AD271</f>
        <v>0</v>
      </c>
      <c r="BM271" s="15">
        <f ca="1">SUM(BK271:BL271)</f>
        <v>0</v>
      </c>
      <c r="BN271" s="16">
        <f ca="1">_xll.DBRW($B$3,$R$37,$R$38,$R$40,$R$41,$R$42,$Q271,BN$2,BN$4,BN$3)</f>
        <v>0</v>
      </c>
      <c r="BO271" s="16">
        <f ca="1">_xll.DBRW($B$3,$R$37,$R$38,$R$40,$R$41,$R$42,$Q271,BO$2,BO$4,BO$3)</f>
        <v>0</v>
      </c>
      <c r="BP271" s="17">
        <f ca="1">-(BN271-BO271)*100</f>
        <v>0</v>
      </c>
      <c r="BQ271" s="14">
        <f ca="1">$Z271-$AE271-CK271</f>
        <v>0</v>
      </c>
      <c r="BR271" s="15">
        <f ca="1">_xll.DBRW($B$3,$R$37,$R$38,$R$40,$R$41,$R$42,$Q271,BR$2,BR$4,BR$3)</f>
        <v>0</v>
      </c>
      <c r="BS271" s="15">
        <f ca="1">_xll.DBRW($B$3,$R$37,$R$38,$R$40,$R$41,$R$42,$Q271,BS$2,BS$4,BS$3)</f>
        <v>0</v>
      </c>
      <c r="BT271" s="15">
        <f ca="1">_xll.DBRW($B$3,$R$37,$R$38,$R$40,$R$41,$R$42,$Q271,BT$2,BT$4,BT$3)</f>
        <v>0</v>
      </c>
      <c r="BU271" s="15">
        <f ca="1">_xll.DBRW($B$3,$R$37,$R$38,$R$40,$R$41,$R$42,$Q271,BU$2,BU$4,BU$3)</f>
        <v>0</v>
      </c>
      <c r="BV271" s="15">
        <f ca="1">_xll.DBRW($B$3,$R$37,$R$38,$R$40,$R$41,$R$42,$Q271,BV$2,BV$4,BV$3)</f>
        <v>0</v>
      </c>
      <c r="BW271" s="15">
        <f ca="1">_xll.DBRW($B$3,$R$37,$R$38,$R$40,$R$41,$R$42,$Q271,BW$2,BW$4,BW$3)</f>
        <v>0</v>
      </c>
      <c r="BX271" s="15">
        <f ca="1">_xll.DBRW($B$3,$R$37,$R$38,$R$40,$R$41,$R$42,$Q271,BX$2,BX$4,BX$3)</f>
        <v>0</v>
      </c>
      <c r="BY271" s="15">
        <f ca="1">_xll.DBRW($B$3,$R$37,$R$38,$R$40,$R$41,$R$42,$Q271,BY$2,BY$4,BY$3)</f>
        <v>0</v>
      </c>
      <c r="BZ271" s="15">
        <f ca="1">_xll.DBRW($B$3,$R$37,$R$38,$R$40,$R$41,$R$42,$Q271,BZ$2,BZ$4,BZ$3)</f>
        <v>0</v>
      </c>
      <c r="CA271" s="15">
        <f ca="1">_xll.DBRW($B$3,$R$37,$R$38,$R$40,$R$41,$R$42,$Q271,CA$2,CA$4,CA$3)</f>
        <v>0</v>
      </c>
      <c r="CB271" s="15">
        <f ca="1">BR271-BW271</f>
        <v>0</v>
      </c>
      <c r="CC271" s="15">
        <f ca="1">BS271-BX271</f>
        <v>0</v>
      </c>
      <c r="CD271" s="15">
        <f ca="1">BT271-BY271</f>
        <v>0</v>
      </c>
      <c r="CE271" s="15">
        <f ca="1">IF(AND(BU271&lt;&gt;0,BZ271&lt;&gt;0),-1*CB271*BU271,0)</f>
        <v>0</v>
      </c>
      <c r="CF271" s="15">
        <f ca="1">IF(AND(BU271&lt;&gt;0,BZ271&lt;&gt;0,BV271&lt;&gt;0,CA271&lt;&gt;0),CC271/BX271*$Z271,)</f>
        <v>0</v>
      </c>
      <c r="CG271" s="15">
        <f ca="1">IF(AND(BV271&lt;&gt;0,CA271&lt;&gt;0),CD271*BN271*BV271,)</f>
        <v>0</v>
      </c>
      <c r="CH271" s="15">
        <f ca="1">IF(AND(BU271&lt;&gt;0,BZ271&lt;&gt;0,BV271&lt;&gt;0,CA271&lt;&gt;0),$AJ271-CE271-CF271-CG271-CK271,)</f>
        <v>0</v>
      </c>
      <c r="CI271" s="15">
        <f ca="1">IF(OR(BU271=0,BZ271=0,BV271=0,CA271=0),$AJ271-CE271-CF271-CG271-CK271,)</f>
        <v>0</v>
      </c>
      <c r="CJ271" s="15">
        <f ca="1">SUM(CE271:CI271)</f>
        <v>0</v>
      </c>
      <c r="CK271" s="15">
        <f ca="1">IF($V271&lt;&gt;0,IF($V271&gt;0,$W271/$V271,-$W271/$V271))*$AE271</f>
        <v>0</v>
      </c>
      <c r="CL271" s="15">
        <f ca="1">SUM(CJ271:CK271)</f>
        <v>0</v>
      </c>
      <c r="CM271" s="16">
        <f ca="1">_xll.DBRW($B$3,$R$37,$R$38,$R$40,$R$41,$R$42,$Q271,CM$2,CM$4,CM$3)</f>
        <v>0</v>
      </c>
      <c r="CN271" s="16">
        <f ca="1">_xll.DBRW($B$3,$R$37,$R$38,$R$40,$R$41,$R$42,$Q271,CN$2,CN$4,CN$3)</f>
        <v>0</v>
      </c>
      <c r="CO271" s="17">
        <f ca="1">-(CM271-CN271)*100</f>
        <v>0</v>
      </c>
      <c r="CP271" s="14">
        <f ca="1">$AA271-$AF271-DJ271</f>
        <v>0</v>
      </c>
      <c r="CQ271" s="15">
        <f ca="1">_xll.DBRW($B$3,$R$37,$R$38,$R$40,$R$41,$R$42,$Q271,CQ$2,CQ$4,CQ$3)</f>
        <v>0</v>
      </c>
      <c r="CR271" s="15">
        <f ca="1">_xll.DBRW($B$3,$R$37,$R$38,$R$40,$R$41,$R$42,$Q271,CR$2,CR$4,CR$3)</f>
        <v>0</v>
      </c>
      <c r="CS271" s="15">
        <f ca="1">_xll.DBRW($B$3,$R$37,$R$38,$R$40,$R$41,$R$42,$Q271,CS$2,CS$4,CS$3)</f>
        <v>0</v>
      </c>
      <c r="CT271" s="15">
        <f ca="1">_xll.DBRW($B$3,$R$37,$R$38,$R$40,$R$41,$R$42,$Q271,CT$2,CT$4,CT$3)</f>
        <v>0</v>
      </c>
      <c r="CU271" s="15">
        <f ca="1">_xll.DBRW($B$3,$R$37,$R$38,$R$40,$R$41,$R$42,$Q271,CU$2,CU$4,CU$3)</f>
        <v>0</v>
      </c>
      <c r="CV271" s="15">
        <f ca="1">_xll.DBRW($B$3,$R$37,$R$38,$R$40,$R$41,$R$42,$Q271,CV$2,CV$4,CV$3)</f>
        <v>0</v>
      </c>
      <c r="CW271" s="15">
        <f ca="1">_xll.DBRW($B$3,$R$37,$R$38,$R$40,$R$41,$R$42,$Q271,CW$2,CW$4,CW$3)</f>
        <v>0</v>
      </c>
      <c r="CX271" s="15">
        <f ca="1">_xll.DBRW($B$3,$R$37,$R$38,$R$40,$R$41,$R$42,$Q271,CX$2,CX$4,CX$3)</f>
        <v>0</v>
      </c>
      <c r="CY271" s="15">
        <f ca="1">_xll.DBRW($B$3,$R$37,$R$38,$R$40,$R$41,$R$42,$Q271,CY$2,CY$4,CY$3)</f>
        <v>0</v>
      </c>
      <c r="CZ271" s="15">
        <f ca="1">_xll.DBRW($B$3,$R$37,$R$38,$R$40,$R$41,$R$42,$Q271,CZ$2,CZ$4,CZ$3)</f>
        <v>0</v>
      </c>
      <c r="DA271" s="15">
        <f ca="1">CQ271-CV271</f>
        <v>0</v>
      </c>
      <c r="DB271" s="15">
        <f ca="1">CR271-CW271</f>
        <v>0</v>
      </c>
      <c r="DC271" s="15">
        <f ca="1">CS271-CX271</f>
        <v>0</v>
      </c>
      <c r="DD271" s="15">
        <f ca="1">IF(AND(CT271&lt;&gt;0,CY271&lt;&gt;0),-1*DA271*CT271,0)</f>
        <v>0</v>
      </c>
      <c r="DE271" s="15">
        <f ca="1">IF(AND(CT271&lt;&gt;0,CY271&lt;&gt;0,CU271&lt;&gt;0,CZ271&lt;&gt;0),DB271/CW271*$AA271,)</f>
        <v>0</v>
      </c>
      <c r="DF271" s="15">
        <f ca="1">IF(AND(CU271&lt;&gt;0,CZ271&lt;&gt;0),DC271*CM271*CU271,)</f>
        <v>0</v>
      </c>
      <c r="DG271" s="15">
        <f ca="1">IF(AND(CT271&lt;&gt;0,CY271&lt;&gt;0,CU271&lt;&gt;0,CZ271&lt;&gt;0),$AK271-DD271-DE271-DF271-DJ271,)</f>
        <v>0</v>
      </c>
      <c r="DH271" s="15">
        <f ca="1">IF(OR(CT271=0,CY271=0,CU271=0,CZ271=0),$AK271-DD271-DE271-DF271-DJ271,)</f>
        <v>0</v>
      </c>
      <c r="DI271" s="15">
        <f ca="1">SUM(DD271:DH271)</f>
        <v>0</v>
      </c>
      <c r="DJ271" s="15">
        <f ca="1">IF($V271&lt;&gt;0,IF($V271&gt;0,$W271/$V271,-$W271/$V271))*$AF271</f>
        <v>0</v>
      </c>
      <c r="DK271" s="15">
        <f ca="1">SUM(DI271:DJ271)</f>
        <v>0</v>
      </c>
      <c r="DL271" s="16">
        <f ca="1">_xll.DBRW($B$3,$R$37,$R$38,$R$40,$R$41,$R$42,$Q271,DL$2,DL$4,DL$3)</f>
        <v>0</v>
      </c>
      <c r="DM271" s="16">
        <f ca="1">_xll.DBRW($B$3,$R$37,$R$38,$R$40,$R$41,$R$42,$Q271,DM$2,DM$4,DM$3)</f>
        <v>0</v>
      </c>
      <c r="DN271" s="17">
        <f ca="1">-(DL271-DM271)*100</f>
        <v>0</v>
      </c>
      <c r="DO271" s="14">
        <f ca="1">$AB271-$AG271-EI271</f>
        <v>0</v>
      </c>
      <c r="DP271" s="15">
        <f ca="1">_xll.DBRW($B$3,$R$37,$R$38,$R$40,$R$41,$R$42,$Q271,DP$2,DP$4,DP$3)</f>
        <v>0</v>
      </c>
      <c r="DQ271" s="15">
        <f ca="1">_xll.DBRW($B$3,$R$37,$R$38,$R$40,$R$41,$R$42,$Q271,DQ$2,DQ$4,DQ$3)</f>
        <v>0</v>
      </c>
      <c r="DR271" s="15">
        <f ca="1">_xll.DBRW($B$3,$R$37,$R$38,$R$40,$R$41,$R$42,$Q271,DR$2,DR$4,DR$3)</f>
        <v>0</v>
      </c>
      <c r="DS271" s="15" t="str">
        <f ca="1">_xll.DBRW($B$3,$R$37,$R$38,$R$40,$R$41,$R$42,$Q271,DS$2,DS$4,DS$3)</f>
        <v/>
      </c>
      <c r="DT271" s="15">
        <f ca="1">_xll.DBRW($B$3,$R$37,$R$38,$R$40,$R$41,$R$42,$Q271,DT$2,DT$4,DT$3)</f>
        <v>0</v>
      </c>
      <c r="DU271" s="15">
        <f ca="1">_xll.DBRW($B$3,$R$37,$R$38,$R$40,$R$41,$R$42,$Q271,DU$2,DU$4,DU$3)</f>
        <v>0</v>
      </c>
      <c r="DV271" s="15">
        <f ca="1">_xll.DBRW($B$3,$R$37,$R$38,$R$40,$R$41,$R$42,$Q271,DV$2,DV$4,DV$3)</f>
        <v>0</v>
      </c>
      <c r="DW271" s="15">
        <f ca="1">_xll.DBRW($B$3,$R$37,$R$38,$R$40,$R$41,$R$42,$Q271,DW$2,DW$4,DW$3)</f>
        <v>0</v>
      </c>
      <c r="DX271" s="15" t="str">
        <f ca="1">_xll.DBRW($B$3,$R$37,$R$38,$R$40,$R$41,$R$42,$Q271,DX$2,DX$4,DX$3)</f>
        <v/>
      </c>
      <c r="DY271" s="15">
        <f ca="1">_xll.DBRW($B$3,$R$37,$R$38,$R$40,$R$41,$R$42,$Q271,DY$2,DY$4,DY$3)</f>
        <v>0</v>
      </c>
      <c r="DZ271" s="15">
        <f ca="1">DP271-DU271</f>
        <v>0</v>
      </c>
      <c r="EA271" s="15">
        <f ca="1">DQ271-DV271</f>
        <v>0</v>
      </c>
      <c r="EB271" s="15">
        <f ca="1">DR271-DW271</f>
        <v>0</v>
      </c>
      <c r="EC271" s="15" t="e">
        <f ca="1">IF(AND(DS271&lt;&gt;0,DX271&lt;&gt;0),-1*DZ271*DS271,0)</f>
        <v>#VALUE!</v>
      </c>
      <c r="ED271" s="15">
        <f ca="1">IF(AND(DS271&lt;&gt;0,DX271&lt;&gt;0,DT271&lt;&gt;0,DY271&lt;&gt;0),EA271/DV271*$AB271,)</f>
        <v>0</v>
      </c>
      <c r="EE271" s="15">
        <f ca="1">IF(AND(DT271&lt;&gt;0,DY271&lt;&gt;0),EB271*DL271*DT271,)</f>
        <v>0</v>
      </c>
      <c r="EF271" s="15">
        <f ca="1">IF(AND(DS271&lt;&gt;0,DX271&lt;&gt;0,DT271&lt;&gt;0,DY271&lt;&gt;0),$AL271-EC271-ED271-EE271-EI271,)</f>
        <v>0</v>
      </c>
      <c r="EG271" s="15" t="e">
        <f ca="1">IF(OR(DS271=0,DX271=0,DT271=0,DY271=0),$AL271-EC271-ED271-EE271-EI271,)</f>
        <v>#VALUE!</v>
      </c>
      <c r="EH271" s="15" t="e">
        <f ca="1">SUM(EC271:EG271)</f>
        <v>#VALUE!</v>
      </c>
      <c r="EI271" s="15">
        <f ca="1">IF($V271&lt;&gt;0,IF($V271&gt;0,$W271/$V271,-$W271/$V271))*$AG271</f>
        <v>0</v>
      </c>
      <c r="EJ271" s="15" t="e">
        <f ca="1">SUM(EH271:EI271)</f>
        <v>#VALUE!</v>
      </c>
      <c r="EK271" s="16">
        <f ca="1">_xll.DBRW($B$3,$R$37,$R$38,$R$40,$R$41,$R$42,$Q271,EK$2,EK$4,EK$3)</f>
        <v>0</v>
      </c>
      <c r="EL271" s="16">
        <f ca="1">_xll.DBRW($B$3,$R$37,$R$38,$R$40,$R$41,$R$42,$Q271,EL$2,EL$4,EL$3)</f>
        <v>0</v>
      </c>
      <c r="EM271" s="17">
        <f ca="1">-(EK271-EL271)*100</f>
        <v>0</v>
      </c>
      <c r="EN271" s="14">
        <f ca="1">$AC271-$AH271-FH271</f>
        <v>0</v>
      </c>
      <c r="EO271" s="15">
        <f ca="1">_xll.DBRW($B$3,$R$37,$R$38,$R$40,$R$41,$R$42,$Q271,EO$2,EO$4,EO$3)</f>
        <v>0</v>
      </c>
      <c r="EP271" s="15">
        <f ca="1">_xll.DBRW($B$3,$R$37,$R$38,$R$40,$R$41,$R$42,$Q271,EP$2,EP$4,EP$3)</f>
        <v>0</v>
      </c>
      <c r="EQ271" s="15">
        <f ca="1">_xll.DBRW($B$3,$R$37,$R$38,$R$40,$R$41,$R$42,$Q271,EQ$2,EQ$4,EQ$3)</f>
        <v>0</v>
      </c>
      <c r="ER271" s="15">
        <f ca="1">_xll.DBRW($B$3,$R$37,$R$38,$R$40,$R$41,$R$42,$Q271,ER$2,ER$4,ER$3)</f>
        <v>0</v>
      </c>
      <c r="ES271" s="15">
        <f ca="1">_xll.DBRW($B$3,$R$37,$R$38,$R$40,$R$41,$R$42,$Q271,ES$2,ES$4,ES$3)</f>
        <v>0</v>
      </c>
      <c r="ET271" s="15">
        <f ca="1">_xll.DBRW($B$3,$R$37,$R$38,$R$40,$R$41,$R$42,$Q271,ET$2,ET$4,ET$3)</f>
        <v>0</v>
      </c>
      <c r="EU271" s="15">
        <f ca="1">_xll.DBRW($B$3,$R$37,$R$38,$R$40,$R$41,$R$42,$Q271,EU$2,EU$4,EU$3)</f>
        <v>0</v>
      </c>
      <c r="EV271" s="15">
        <f ca="1">_xll.DBRW($B$3,$R$37,$R$38,$R$40,$R$41,$R$42,$Q271,EV$2,EV$4,EV$3)</f>
        <v>0</v>
      </c>
      <c r="EW271" s="15">
        <f ca="1">_xll.DBRW($B$3,$R$37,$R$38,$R$40,$R$41,$R$42,$Q271,EW$2,EW$4,EW$3)</f>
        <v>0</v>
      </c>
      <c r="EX271" s="15">
        <f ca="1">_xll.DBRW($B$3,$R$37,$R$38,$R$40,$R$41,$R$42,$Q271,EX$2,EX$4,EX$3)</f>
        <v>0</v>
      </c>
      <c r="EY271" s="15">
        <f ca="1">EO271-ET271</f>
        <v>0</v>
      </c>
      <c r="EZ271" s="15">
        <f ca="1">EP271-EU271</f>
        <v>0</v>
      </c>
      <c r="FA271" s="15">
        <f ca="1">EQ271-EV271</f>
        <v>0</v>
      </c>
      <c r="FB271" s="15">
        <f ca="1">IF(AND(ER271&lt;&gt;0,EW271&lt;&gt;0),-1*EY271*ER271,0)</f>
        <v>0</v>
      </c>
      <c r="FC271" s="15">
        <f ca="1">IF(AND(ER271&lt;&gt;0,EW271&lt;&gt;0,ES271&lt;&gt;0,EX271&lt;&gt;0),EZ271/EU271*$AC271,)</f>
        <v>0</v>
      </c>
      <c r="FD271" s="15">
        <f ca="1">IF(AND(ES271&lt;&gt;0,EX271&lt;&gt;0),FA271*EK271*ES271,)</f>
        <v>0</v>
      </c>
      <c r="FE271" s="15">
        <f ca="1">IF(AND(ER271&lt;&gt;0,EW271&lt;&gt;0,ES271&lt;&gt;0,EX271&lt;&gt;0),$AM271-FB271-FC271-FD271-FH271,)</f>
        <v>0</v>
      </c>
      <c r="FF271" s="15">
        <f ca="1">IF(OR(ER271=0,EW271=0,ES271=0,EX271=0),$AM271-FB271-FC271-FD271-FH271,)</f>
        <v>0</v>
      </c>
      <c r="FG271" s="15">
        <f ca="1">SUM(FB271:FF271)</f>
        <v>0</v>
      </c>
      <c r="FH271" s="15">
        <f ca="1">IF($V271&lt;&gt;0,IF($V271&gt;0,$W271/$V271,-$W271/$V271))*$AH271</f>
        <v>0</v>
      </c>
      <c r="FI271" s="15">
        <f ca="1">SUM(FG271:FH271)</f>
        <v>0</v>
      </c>
      <c r="FJ271" s="20"/>
      <c r="FK271" s="85">
        <f ca="1">BL271+CK271+DJ271+EI271+FH271</f>
        <v>0</v>
      </c>
      <c r="FL271" s="21"/>
      <c r="FM271" s="22"/>
      <c r="FN271" s="104">
        <f ca="1">_xll.DBRW($B$3,$R$37,$R$38,$R$40,$R$41,$R$42,$Q271,FN$2,FN$4,FN$3)</f>
        <v>0</v>
      </c>
      <c r="FO271" s="105">
        <f ca="1">IF(U271&lt;&gt;0,FN271/U271,0)</f>
        <v>0</v>
      </c>
      <c r="FP271" s="104">
        <f ca="1">_xll.DBRW($B$3,$R$37,$R$38,$R$40,$R$41,$R$42,$Q271,FP$2,FP$4,FP$3)</f>
        <v>0</v>
      </c>
      <c r="FQ271" s="105">
        <f ca="1">IF(V271&lt;&gt;0,FP271/V271,0)</f>
        <v>0</v>
      </c>
      <c r="FR271" s="86">
        <f ca="1">FN271-FP271</f>
        <v>0</v>
      </c>
      <c r="FS271" s="103">
        <f ca="1">(FO271-FQ271)*100</f>
        <v>0</v>
      </c>
      <c r="FT271" s="23"/>
      <c r="FV271" s="37"/>
      <c r="FW271" s="37"/>
      <c r="FX271" s="37"/>
      <c r="FY271" s="37"/>
      <c r="FZ271" s="37"/>
      <c r="GA271" s="37"/>
      <c r="GB271" s="37"/>
      <c r="GC271" s="37"/>
      <c r="GD271" s="37"/>
      <c r="GE271" s="37"/>
      <c r="GF271" s="37"/>
      <c r="GG271" s="37"/>
      <c r="GH271" s="37"/>
    </row>
    <row r="272" spans="1:190" ht="15" hidden="1" customHeight="1" x14ac:dyDescent="0.25">
      <c r="A272">
        <f ca="1">IF(ROW()=ROW($A$60),0,1)</f>
        <v>1</v>
      </c>
      <c r="D272" s="30"/>
      <c r="E272" s="30"/>
      <c r="F272" s="30" t="str">
        <f ca="1">IF(A272&lt;&gt;0,IF((AO272+BN272+CM272+DL272+EK272)&lt;&gt;0,ROUND((1-(AO272+BN272+CM272+DL272+EK272))-FO272,5),"VERIF. ELIGIBILITE PMM"),"CHECK "&amp;D257)</f>
        <v>VERIF. ELIGIBILITE PMM</v>
      </c>
      <c r="G272" s="30"/>
      <c r="H272" s="30"/>
      <c r="I272" s="30"/>
      <c r="J272" s="30" t="str">
        <f ca="1">IF(A272&lt;&gt;0,IF((AP272+BO272+CN272+DM272+EL272)&lt;&gt;0,ROUND((1-(AP272+BO272+CN272+DM272+EL272))-FQ272,5),"VERIF. ELIGIBILITE PMM"),"CHECK "&amp;D258)</f>
        <v>VERIF. ELIGIBILITE PMM</v>
      </c>
      <c r="K272" s="30">
        <f ca="1">IF(A272&lt;&gt;0,ROUND(W272+AR272+BQ272+CP272+DO272+EN272+FK272-FR272,5),"CHECK ")</f>
        <v>0</v>
      </c>
      <c r="L272" s="4"/>
      <c r="M272" s="9"/>
      <c r="N272" s="10"/>
      <c r="O272" s="9"/>
      <c r="P272" s="11"/>
      <c r="Q272" s="130" t="s">
        <v>453</v>
      </c>
      <c r="R272" s="130"/>
      <c r="S272" s="12"/>
      <c r="T272" s="13"/>
      <c r="U272" s="84">
        <f ca="1">_xll.DBRW($B$3,$R$37,$R$38,$R$40,$R$41,$R$42,$Q272,U$2,U$4,U$3)</f>
        <v>0</v>
      </c>
      <c r="V272" s="84">
        <f ca="1">_xll.DBRW($B$3,$R$37,$R$38,$R$40,$R$41,$R$42,$Q272,V$2,V$4,V$3)</f>
        <v>0</v>
      </c>
      <c r="W272" s="85">
        <f ca="1">U272-V272</f>
        <v>0</v>
      </c>
      <c r="X272" s="106">
        <f ca="1">IF(V272&lt;&gt;0,W272/V272,0)</f>
        <v>0</v>
      </c>
      <c r="Y272" s="15">
        <f ca="1">_xll.DBRW($B$3,$R$37,$R$38,$R$40,$R$41,$R$42,$Q272,Y$2,Y$4,Y$3)</f>
        <v>0</v>
      </c>
      <c r="Z272" s="15">
        <f ca="1">_xll.DBRW($B$3,$R$37,$R$38,$R$40,$R$41,$R$42,$Q272,Z$2,Z$4,Z$3)</f>
        <v>0</v>
      </c>
      <c r="AA272" s="15">
        <f ca="1">_xll.DBRW($B$3,$R$37,$R$38,$R$40,$R$41,$R$42,$Q272,AA$2,AA$4,AA$3)</f>
        <v>0</v>
      </c>
      <c r="AB272" s="15">
        <f ca="1">_xll.DBRW($B$3,$R$37,$R$38,$R$40,$R$41,$R$42,$Q272,AB$2,AB$4,AB$3)</f>
        <v>0</v>
      </c>
      <c r="AC272" s="15">
        <f ca="1">_xll.DBRW($B$3,$R$37,$R$38,$R$40,$R$41,$R$42,$Q272,AC$2,AC$4,AC$3)</f>
        <v>0</v>
      </c>
      <c r="AD272" s="15">
        <f ca="1">_xll.DBRW($B$3,$R$37,$R$38,$R$40,$R$41,$R$42,$Q272,AD$2,AD$4,AD$3)</f>
        <v>0</v>
      </c>
      <c r="AE272" s="15">
        <f ca="1">_xll.DBRW($B$3,$R$37,$R$38,$R$40,$R$41,$R$42,$Q272,AE$2,AE$4,AE$3)</f>
        <v>0</v>
      </c>
      <c r="AF272" s="15">
        <f ca="1">_xll.DBRW($B$3,$R$37,$R$38,$R$40,$R$41,$R$42,$Q272,AF$2,AF$4,AF$3)</f>
        <v>0</v>
      </c>
      <c r="AG272" s="15">
        <f ca="1">_xll.DBRW($B$3,$R$37,$R$38,$R$40,$R$41,$R$42,$Q272,AG$2,AG$4,AG$3)</f>
        <v>0</v>
      </c>
      <c r="AH272" s="15">
        <f ca="1">_xll.DBRW($B$3,$R$37,$R$38,$R$40,$R$41,$R$42,$Q272,AH$2,AH$4,AH$3)</f>
        <v>0</v>
      </c>
      <c r="AI272" s="15">
        <f ca="1">Y272-AD272</f>
        <v>0</v>
      </c>
      <c r="AJ272" s="15">
        <f ca="1">Z272-AE272</f>
        <v>0</v>
      </c>
      <c r="AK272" s="15">
        <f ca="1">AA272-AF272</f>
        <v>0</v>
      </c>
      <c r="AL272" s="15">
        <f ca="1">AB272-AG272</f>
        <v>0</v>
      </c>
      <c r="AM272" s="15">
        <f ca="1">AC272-AH272</f>
        <v>0</v>
      </c>
      <c r="AN272" s="20"/>
      <c r="AO272" s="16">
        <f ca="1">_xll.DBRW($B$3,$R$37,$R$38,$R$40,$R$41,$R$42,$Q272,AO$2,AO$4,AO$3)</f>
        <v>0</v>
      </c>
      <c r="AP272" s="16">
        <f ca="1">_xll.DBRW($B$3,$R$37,$R$38,$R$40,$R$41,$R$42,$Q272,AP$2,AP$4,AP$3)</f>
        <v>0</v>
      </c>
      <c r="AQ272" s="17">
        <f ca="1">-(AO272-AP272)*100</f>
        <v>0</v>
      </c>
      <c r="AR272" s="14">
        <f ca="1">$Y272-$AD272-BL272</f>
        <v>0</v>
      </c>
      <c r="AS272" s="18">
        <f ca="1">_xll.DBRW($B$3,$R$37,$R$38,$R$40,$R$41,$R$42,$Q272,AS$2,AS$4,AS$3)</f>
        <v>0</v>
      </c>
      <c r="AT272" s="19">
        <f ca="1">_xll.DBRW($B$3,$R$37,$R$38,$R$40,$R$41,$R$42,$Q272,AT$2,AT$4,AT$3)</f>
        <v>0</v>
      </c>
      <c r="AU272" s="18">
        <f ca="1">_xll.DBRW($B$3,$R$37,$R$38,$R$40,$R$41,$R$42,$Q272,AU$2,AU$4,AU$3)</f>
        <v>0</v>
      </c>
      <c r="AV272" s="15">
        <f ca="1">_xll.DBRW($B$3,$R$37,$R$38,$R$40,$R$41,$R$42,$Q272,AV$2,AV$4,AV$3)</f>
        <v>0</v>
      </c>
      <c r="AW272" s="15">
        <f ca="1">_xll.DBRW($B$3,$R$37,$R$38,$R$40,$R$41,$R$42,$Q272,AW$2,AW$4,AW$3)</f>
        <v>0</v>
      </c>
      <c r="AX272" s="18">
        <f ca="1">_xll.DBRW($B$3,$R$37,$R$38,$R$40,$R$41,$R$42,$Q272,AX$2,AX$4,AX$3)</f>
        <v>0</v>
      </c>
      <c r="AY272" s="19">
        <f ca="1">_xll.DBRW($B$3,$R$37,$R$38,$R$40,$R$41,$R$42,$Q272,AY$2,AY$4,AY$3)</f>
        <v>0</v>
      </c>
      <c r="AZ272" s="18">
        <f ca="1">_xll.DBRW($B$3,$R$37,$R$38,$R$40,$R$41,$R$42,$Q272,AZ$2,AZ$4,AZ$3)</f>
        <v>0</v>
      </c>
      <c r="BA272" s="15">
        <f ca="1">_xll.DBRW($B$3,$R$37,$R$38,$R$40,$R$41,$R$42,$Q272,BA$2,BA$4,BA$3)</f>
        <v>0</v>
      </c>
      <c r="BB272" s="15">
        <f ca="1">_xll.DBRW($B$3,$R$37,$R$38,$R$40,$R$41,$R$42,$Q272,BB$2,BB$4,BB$3)</f>
        <v>0</v>
      </c>
      <c r="BC272" s="18">
        <f ca="1">AS272-AX272</f>
        <v>0</v>
      </c>
      <c r="BD272" s="18">
        <f ca="1">AT272-AY272</f>
        <v>0</v>
      </c>
      <c r="BE272" s="18">
        <f ca="1">AU272-AZ272</f>
        <v>0</v>
      </c>
      <c r="BF272" s="15">
        <f ca="1">IF(AND(AV272&lt;&gt;0,BA272&lt;&gt;0),-1*BC272*AV272,0)</f>
        <v>0</v>
      </c>
      <c r="BG272" s="15">
        <f ca="1">IF(AND(AV272&lt;&gt;0,BA272&lt;&gt;0,AW272&lt;&gt;0,BB272&lt;&gt;0),BD272/AY272*$Y272,)</f>
        <v>0</v>
      </c>
      <c r="BH272" s="15">
        <f ca="1">IF(AND(AW272&lt;&gt;0,BB272&lt;&gt;0),BE272*AO272*AW272,)</f>
        <v>0</v>
      </c>
      <c r="BI272" s="15">
        <f ca="1">IF(AND(AV272&lt;&gt;0,BA272&lt;&gt;0,AW272&lt;&gt;0,BB272&lt;&gt;0),$AI272-BF272-BG272-BH272-BL272,)</f>
        <v>0</v>
      </c>
      <c r="BJ272" s="15">
        <f ca="1">IF(OR(AV272=0,BA272=0,AW272=0,BB272=0),$AI272-BF272-BG272-BH272-BL272,)</f>
        <v>0</v>
      </c>
      <c r="BK272" s="15">
        <f ca="1">SUM(BF272:BJ272)</f>
        <v>0</v>
      </c>
      <c r="BL272" s="15">
        <f ca="1">IF($V272&lt;&gt;0,IF($V272&gt;0,$W272/$V272,-$W272/$V272))*$AD272</f>
        <v>0</v>
      </c>
      <c r="BM272" s="15">
        <f ca="1">SUM(BK272:BL272)</f>
        <v>0</v>
      </c>
      <c r="BN272" s="16">
        <f ca="1">_xll.DBRW($B$3,$R$37,$R$38,$R$40,$R$41,$R$42,$Q272,BN$2,BN$4,BN$3)</f>
        <v>0</v>
      </c>
      <c r="BO272" s="16">
        <f ca="1">_xll.DBRW($B$3,$R$37,$R$38,$R$40,$R$41,$R$42,$Q272,BO$2,BO$4,BO$3)</f>
        <v>0</v>
      </c>
      <c r="BP272" s="17">
        <f ca="1">-(BN272-BO272)*100</f>
        <v>0</v>
      </c>
      <c r="BQ272" s="14">
        <f ca="1">$Z272-$AE272-CK272</f>
        <v>0</v>
      </c>
      <c r="BR272" s="15">
        <f ca="1">_xll.DBRW($B$3,$R$37,$R$38,$R$40,$R$41,$R$42,$Q272,BR$2,BR$4,BR$3)</f>
        <v>0</v>
      </c>
      <c r="BS272" s="15">
        <f ca="1">_xll.DBRW($B$3,$R$37,$R$38,$R$40,$R$41,$R$42,$Q272,BS$2,BS$4,BS$3)</f>
        <v>0</v>
      </c>
      <c r="BT272" s="15">
        <f ca="1">_xll.DBRW($B$3,$R$37,$R$38,$R$40,$R$41,$R$42,$Q272,BT$2,BT$4,BT$3)</f>
        <v>0</v>
      </c>
      <c r="BU272" s="15">
        <f ca="1">_xll.DBRW($B$3,$R$37,$R$38,$R$40,$R$41,$R$42,$Q272,BU$2,BU$4,BU$3)</f>
        <v>0</v>
      </c>
      <c r="BV272" s="15">
        <f ca="1">_xll.DBRW($B$3,$R$37,$R$38,$R$40,$R$41,$R$42,$Q272,BV$2,BV$4,BV$3)</f>
        <v>0</v>
      </c>
      <c r="BW272" s="15">
        <f ca="1">_xll.DBRW($B$3,$R$37,$R$38,$R$40,$R$41,$R$42,$Q272,BW$2,BW$4,BW$3)</f>
        <v>0</v>
      </c>
      <c r="BX272" s="15">
        <f ca="1">_xll.DBRW($B$3,$R$37,$R$38,$R$40,$R$41,$R$42,$Q272,BX$2,BX$4,BX$3)</f>
        <v>0</v>
      </c>
      <c r="BY272" s="15">
        <f ca="1">_xll.DBRW($B$3,$R$37,$R$38,$R$40,$R$41,$R$42,$Q272,BY$2,BY$4,BY$3)</f>
        <v>0</v>
      </c>
      <c r="BZ272" s="15">
        <f ca="1">_xll.DBRW($B$3,$R$37,$R$38,$R$40,$R$41,$R$42,$Q272,BZ$2,BZ$4,BZ$3)</f>
        <v>0</v>
      </c>
      <c r="CA272" s="15">
        <f ca="1">_xll.DBRW($B$3,$R$37,$R$38,$R$40,$R$41,$R$42,$Q272,CA$2,CA$4,CA$3)</f>
        <v>0</v>
      </c>
      <c r="CB272" s="15">
        <f ca="1">BR272-BW272</f>
        <v>0</v>
      </c>
      <c r="CC272" s="15">
        <f ca="1">BS272-BX272</f>
        <v>0</v>
      </c>
      <c r="CD272" s="15">
        <f ca="1">BT272-BY272</f>
        <v>0</v>
      </c>
      <c r="CE272" s="15">
        <f ca="1">IF(AND(BU272&lt;&gt;0,BZ272&lt;&gt;0),-1*CB272*BU272,0)</f>
        <v>0</v>
      </c>
      <c r="CF272" s="15">
        <f ca="1">IF(AND(BU272&lt;&gt;0,BZ272&lt;&gt;0,BV272&lt;&gt;0,CA272&lt;&gt;0),CC272/BX272*$Z272,)</f>
        <v>0</v>
      </c>
      <c r="CG272" s="15">
        <f ca="1">IF(AND(BV272&lt;&gt;0,CA272&lt;&gt;0),CD272*BN272*BV272,)</f>
        <v>0</v>
      </c>
      <c r="CH272" s="15">
        <f ca="1">IF(AND(BU272&lt;&gt;0,BZ272&lt;&gt;0,BV272&lt;&gt;0,CA272&lt;&gt;0),$AJ272-CE272-CF272-CG272-CK272,)</f>
        <v>0</v>
      </c>
      <c r="CI272" s="15">
        <f ca="1">IF(OR(BU272=0,BZ272=0,BV272=0,CA272=0),$AJ272-CE272-CF272-CG272-CK272,)</f>
        <v>0</v>
      </c>
      <c r="CJ272" s="15">
        <f ca="1">SUM(CE272:CI272)</f>
        <v>0</v>
      </c>
      <c r="CK272" s="15">
        <f ca="1">IF($V272&lt;&gt;0,IF($V272&gt;0,$W272/$V272,-$W272/$V272))*$AE272</f>
        <v>0</v>
      </c>
      <c r="CL272" s="15">
        <f ca="1">SUM(CJ272:CK272)</f>
        <v>0</v>
      </c>
      <c r="CM272" s="16">
        <f ca="1">_xll.DBRW($B$3,$R$37,$R$38,$R$40,$R$41,$R$42,$Q272,CM$2,CM$4,CM$3)</f>
        <v>0</v>
      </c>
      <c r="CN272" s="16">
        <f ca="1">_xll.DBRW($B$3,$R$37,$R$38,$R$40,$R$41,$R$42,$Q272,CN$2,CN$4,CN$3)</f>
        <v>0</v>
      </c>
      <c r="CO272" s="17">
        <f ca="1">-(CM272-CN272)*100</f>
        <v>0</v>
      </c>
      <c r="CP272" s="14">
        <f ca="1">$AA272-$AF272-DJ272</f>
        <v>0</v>
      </c>
      <c r="CQ272" s="15">
        <f ca="1">_xll.DBRW($B$3,$R$37,$R$38,$R$40,$R$41,$R$42,$Q272,CQ$2,CQ$4,CQ$3)</f>
        <v>0</v>
      </c>
      <c r="CR272" s="15">
        <f ca="1">_xll.DBRW($B$3,$R$37,$R$38,$R$40,$R$41,$R$42,$Q272,CR$2,CR$4,CR$3)</f>
        <v>0</v>
      </c>
      <c r="CS272" s="15">
        <f ca="1">_xll.DBRW($B$3,$R$37,$R$38,$R$40,$R$41,$R$42,$Q272,CS$2,CS$4,CS$3)</f>
        <v>0</v>
      </c>
      <c r="CT272" s="15">
        <f ca="1">_xll.DBRW($B$3,$R$37,$R$38,$R$40,$R$41,$R$42,$Q272,CT$2,CT$4,CT$3)</f>
        <v>0</v>
      </c>
      <c r="CU272" s="15">
        <f ca="1">_xll.DBRW($B$3,$R$37,$R$38,$R$40,$R$41,$R$42,$Q272,CU$2,CU$4,CU$3)</f>
        <v>0</v>
      </c>
      <c r="CV272" s="15">
        <f ca="1">_xll.DBRW($B$3,$R$37,$R$38,$R$40,$R$41,$R$42,$Q272,CV$2,CV$4,CV$3)</f>
        <v>0</v>
      </c>
      <c r="CW272" s="15">
        <f ca="1">_xll.DBRW($B$3,$R$37,$R$38,$R$40,$R$41,$R$42,$Q272,CW$2,CW$4,CW$3)</f>
        <v>0</v>
      </c>
      <c r="CX272" s="15">
        <f ca="1">_xll.DBRW($B$3,$R$37,$R$38,$R$40,$R$41,$R$42,$Q272,CX$2,CX$4,CX$3)</f>
        <v>0</v>
      </c>
      <c r="CY272" s="15">
        <f ca="1">_xll.DBRW($B$3,$R$37,$R$38,$R$40,$R$41,$R$42,$Q272,CY$2,CY$4,CY$3)</f>
        <v>0</v>
      </c>
      <c r="CZ272" s="15">
        <f ca="1">_xll.DBRW($B$3,$R$37,$R$38,$R$40,$R$41,$R$42,$Q272,CZ$2,CZ$4,CZ$3)</f>
        <v>0</v>
      </c>
      <c r="DA272" s="15">
        <f ca="1">CQ272-CV272</f>
        <v>0</v>
      </c>
      <c r="DB272" s="15">
        <f ca="1">CR272-CW272</f>
        <v>0</v>
      </c>
      <c r="DC272" s="15">
        <f ca="1">CS272-CX272</f>
        <v>0</v>
      </c>
      <c r="DD272" s="15">
        <f ca="1">IF(AND(CT272&lt;&gt;0,CY272&lt;&gt;0),-1*DA272*CT272,0)</f>
        <v>0</v>
      </c>
      <c r="DE272" s="15">
        <f ca="1">IF(AND(CT272&lt;&gt;0,CY272&lt;&gt;0,CU272&lt;&gt;0,CZ272&lt;&gt;0),DB272/CW272*$AA272,)</f>
        <v>0</v>
      </c>
      <c r="DF272" s="15">
        <f ca="1">IF(AND(CU272&lt;&gt;0,CZ272&lt;&gt;0),DC272*CM272*CU272,)</f>
        <v>0</v>
      </c>
      <c r="DG272" s="15">
        <f ca="1">IF(AND(CT272&lt;&gt;0,CY272&lt;&gt;0,CU272&lt;&gt;0,CZ272&lt;&gt;0),$AK272-DD272-DE272-DF272-DJ272,)</f>
        <v>0</v>
      </c>
      <c r="DH272" s="15">
        <f ca="1">IF(OR(CT272=0,CY272=0,CU272=0,CZ272=0),$AK272-DD272-DE272-DF272-DJ272,)</f>
        <v>0</v>
      </c>
      <c r="DI272" s="15">
        <f ca="1">SUM(DD272:DH272)</f>
        <v>0</v>
      </c>
      <c r="DJ272" s="15">
        <f ca="1">IF($V272&lt;&gt;0,IF($V272&gt;0,$W272/$V272,-$W272/$V272))*$AF272</f>
        <v>0</v>
      </c>
      <c r="DK272" s="15">
        <f ca="1">SUM(DI272:DJ272)</f>
        <v>0</v>
      </c>
      <c r="DL272" s="16">
        <f ca="1">_xll.DBRW($B$3,$R$37,$R$38,$R$40,$R$41,$R$42,$Q272,DL$2,DL$4,DL$3)</f>
        <v>0</v>
      </c>
      <c r="DM272" s="16">
        <f ca="1">_xll.DBRW($B$3,$R$37,$R$38,$R$40,$R$41,$R$42,$Q272,DM$2,DM$4,DM$3)</f>
        <v>0</v>
      </c>
      <c r="DN272" s="17">
        <f ca="1">-(DL272-DM272)*100</f>
        <v>0</v>
      </c>
      <c r="DO272" s="14">
        <f ca="1">$AB272-$AG272-EI272</f>
        <v>0</v>
      </c>
      <c r="DP272" s="15">
        <f ca="1">_xll.DBRW($B$3,$R$37,$R$38,$R$40,$R$41,$R$42,$Q272,DP$2,DP$4,DP$3)</f>
        <v>0</v>
      </c>
      <c r="DQ272" s="15">
        <f ca="1">_xll.DBRW($B$3,$R$37,$R$38,$R$40,$R$41,$R$42,$Q272,DQ$2,DQ$4,DQ$3)</f>
        <v>0</v>
      </c>
      <c r="DR272" s="15">
        <f ca="1">_xll.DBRW($B$3,$R$37,$R$38,$R$40,$R$41,$R$42,$Q272,DR$2,DR$4,DR$3)</f>
        <v>0</v>
      </c>
      <c r="DS272" s="15">
        <f ca="1">_xll.DBRW($B$3,$R$37,$R$38,$R$40,$R$41,$R$42,$Q272,DS$2,DS$4,DS$3)</f>
        <v>0</v>
      </c>
      <c r="DT272" s="15">
        <f ca="1">_xll.DBRW($B$3,$R$37,$R$38,$R$40,$R$41,$R$42,$Q272,DT$2,DT$4,DT$3)</f>
        <v>0</v>
      </c>
      <c r="DU272" s="15">
        <f ca="1">_xll.DBRW($B$3,$R$37,$R$38,$R$40,$R$41,$R$42,$Q272,DU$2,DU$4,DU$3)</f>
        <v>0</v>
      </c>
      <c r="DV272" s="15">
        <f ca="1">_xll.DBRW($B$3,$R$37,$R$38,$R$40,$R$41,$R$42,$Q272,DV$2,DV$4,DV$3)</f>
        <v>0</v>
      </c>
      <c r="DW272" s="15">
        <f ca="1">_xll.DBRW($B$3,$R$37,$R$38,$R$40,$R$41,$R$42,$Q272,DW$2,DW$4,DW$3)</f>
        <v>0</v>
      </c>
      <c r="DX272" s="15">
        <f ca="1">_xll.DBRW($B$3,$R$37,$R$38,$R$40,$R$41,$R$42,$Q272,DX$2,DX$4,DX$3)</f>
        <v>0</v>
      </c>
      <c r="DY272" s="15">
        <f ca="1">_xll.DBRW($B$3,$R$37,$R$38,$R$40,$R$41,$R$42,$Q272,DY$2,DY$4,DY$3)</f>
        <v>0</v>
      </c>
      <c r="DZ272" s="15">
        <f ca="1">DP272-DU272</f>
        <v>0</v>
      </c>
      <c r="EA272" s="15">
        <f ca="1">DQ272-DV272</f>
        <v>0</v>
      </c>
      <c r="EB272" s="15">
        <f ca="1">DR272-DW272</f>
        <v>0</v>
      </c>
      <c r="EC272" s="15">
        <f ca="1">IF(AND(DS272&lt;&gt;0,DX272&lt;&gt;0),-1*DZ272*DS272,0)</f>
        <v>0</v>
      </c>
      <c r="ED272" s="15">
        <f ca="1">IF(AND(DS272&lt;&gt;0,DX272&lt;&gt;0,DT272&lt;&gt;0,DY272&lt;&gt;0),EA272/DV272*$AB272,)</f>
        <v>0</v>
      </c>
      <c r="EE272" s="15">
        <f ca="1">IF(AND(DT272&lt;&gt;0,DY272&lt;&gt;0),EB272*DL272*DT272,)</f>
        <v>0</v>
      </c>
      <c r="EF272" s="15">
        <f ca="1">IF(AND(DS272&lt;&gt;0,DX272&lt;&gt;0,DT272&lt;&gt;0,DY272&lt;&gt;0),$AL272-EC272-ED272-EE272-EI272,)</f>
        <v>0</v>
      </c>
      <c r="EG272" s="15">
        <f ca="1">IF(OR(DS272=0,DX272=0,DT272=0,DY272=0),$AL272-EC272-ED272-EE272-EI272,)</f>
        <v>0</v>
      </c>
      <c r="EH272" s="15">
        <f ca="1">SUM(EC272:EG272)</f>
        <v>0</v>
      </c>
      <c r="EI272" s="15">
        <f ca="1">IF($V272&lt;&gt;0,IF($V272&gt;0,$W272/$V272,-$W272/$V272))*$AG272</f>
        <v>0</v>
      </c>
      <c r="EJ272" s="15">
        <f ca="1">SUM(EH272:EI272)</f>
        <v>0</v>
      </c>
      <c r="EK272" s="16">
        <f ca="1">_xll.DBRW($B$3,$R$37,$R$38,$R$40,$R$41,$R$42,$Q272,EK$2,EK$4,EK$3)</f>
        <v>0</v>
      </c>
      <c r="EL272" s="16">
        <f ca="1">_xll.DBRW($B$3,$R$37,$R$38,$R$40,$R$41,$R$42,$Q272,EL$2,EL$4,EL$3)</f>
        <v>0</v>
      </c>
      <c r="EM272" s="17">
        <f ca="1">-(EK272-EL272)*100</f>
        <v>0</v>
      </c>
      <c r="EN272" s="14">
        <f ca="1">$AC272-$AH272-FH272</f>
        <v>0</v>
      </c>
      <c r="EO272" s="15">
        <f ca="1">_xll.DBRW($B$3,$R$37,$R$38,$R$40,$R$41,$R$42,$Q272,EO$2,EO$4,EO$3)</f>
        <v>0</v>
      </c>
      <c r="EP272" s="15">
        <f ca="1">_xll.DBRW($B$3,$R$37,$R$38,$R$40,$R$41,$R$42,$Q272,EP$2,EP$4,EP$3)</f>
        <v>0</v>
      </c>
      <c r="EQ272" s="15">
        <f ca="1">_xll.DBRW($B$3,$R$37,$R$38,$R$40,$R$41,$R$42,$Q272,EQ$2,EQ$4,EQ$3)</f>
        <v>0</v>
      </c>
      <c r="ER272" s="15">
        <f ca="1">_xll.DBRW($B$3,$R$37,$R$38,$R$40,$R$41,$R$42,$Q272,ER$2,ER$4,ER$3)</f>
        <v>0</v>
      </c>
      <c r="ES272" s="15">
        <f ca="1">_xll.DBRW($B$3,$R$37,$R$38,$R$40,$R$41,$R$42,$Q272,ES$2,ES$4,ES$3)</f>
        <v>0</v>
      </c>
      <c r="ET272" s="15">
        <f ca="1">_xll.DBRW($B$3,$R$37,$R$38,$R$40,$R$41,$R$42,$Q272,ET$2,ET$4,ET$3)</f>
        <v>0</v>
      </c>
      <c r="EU272" s="15">
        <f ca="1">_xll.DBRW($B$3,$R$37,$R$38,$R$40,$R$41,$R$42,$Q272,EU$2,EU$4,EU$3)</f>
        <v>0</v>
      </c>
      <c r="EV272" s="15">
        <f ca="1">_xll.DBRW($B$3,$R$37,$R$38,$R$40,$R$41,$R$42,$Q272,EV$2,EV$4,EV$3)</f>
        <v>0</v>
      </c>
      <c r="EW272" s="15">
        <f ca="1">_xll.DBRW($B$3,$R$37,$R$38,$R$40,$R$41,$R$42,$Q272,EW$2,EW$4,EW$3)</f>
        <v>0</v>
      </c>
      <c r="EX272" s="15">
        <f ca="1">_xll.DBRW($B$3,$R$37,$R$38,$R$40,$R$41,$R$42,$Q272,EX$2,EX$4,EX$3)</f>
        <v>0</v>
      </c>
      <c r="EY272" s="15">
        <f ca="1">EO272-ET272</f>
        <v>0</v>
      </c>
      <c r="EZ272" s="15">
        <f ca="1">EP272-EU272</f>
        <v>0</v>
      </c>
      <c r="FA272" s="15">
        <f ca="1">EQ272-EV272</f>
        <v>0</v>
      </c>
      <c r="FB272" s="15">
        <f ca="1">IF(AND(ER272&lt;&gt;0,EW272&lt;&gt;0),-1*EY272*ER272,0)</f>
        <v>0</v>
      </c>
      <c r="FC272" s="15">
        <f ca="1">IF(AND(ER272&lt;&gt;0,EW272&lt;&gt;0,ES272&lt;&gt;0,EX272&lt;&gt;0),EZ272/EU272*$AC272,)</f>
        <v>0</v>
      </c>
      <c r="FD272" s="15">
        <f ca="1">IF(AND(ES272&lt;&gt;0,EX272&lt;&gt;0),FA272*EK272*ES272,)</f>
        <v>0</v>
      </c>
      <c r="FE272" s="15">
        <f ca="1">IF(AND(ER272&lt;&gt;0,EW272&lt;&gt;0,ES272&lt;&gt;0,EX272&lt;&gt;0),$AM272-FB272-FC272-FD272-FH272,)</f>
        <v>0</v>
      </c>
      <c r="FF272" s="15">
        <f ca="1">IF(OR(ER272=0,EW272=0,ES272=0,EX272=0),$AM272-FB272-FC272-FD272-FH272,)</f>
        <v>0</v>
      </c>
      <c r="FG272" s="15">
        <f ca="1">SUM(FB272:FF272)</f>
        <v>0</v>
      </c>
      <c r="FH272" s="15">
        <f ca="1">IF($V272&lt;&gt;0,IF($V272&gt;0,$W272/$V272,-$W272/$V272))*$AH272</f>
        <v>0</v>
      </c>
      <c r="FI272" s="15">
        <f ca="1">SUM(FG272:FH272)</f>
        <v>0</v>
      </c>
      <c r="FJ272" s="20"/>
      <c r="FK272" s="85">
        <f ca="1">BL272+CK272+DJ272+EI272+FH272</f>
        <v>0</v>
      </c>
      <c r="FL272" s="21"/>
      <c r="FM272" s="22"/>
      <c r="FN272" s="104">
        <f ca="1">_xll.DBRW($B$3,$R$37,$R$38,$R$40,$R$41,$R$42,$Q272,FN$2,FN$4,FN$3)</f>
        <v>0</v>
      </c>
      <c r="FO272" s="105">
        <f ca="1">IF(U272&lt;&gt;0,FN272/U272,0)</f>
        <v>0</v>
      </c>
      <c r="FP272" s="104">
        <f ca="1">_xll.DBRW($B$3,$R$37,$R$38,$R$40,$R$41,$R$42,$Q272,FP$2,FP$4,FP$3)</f>
        <v>0</v>
      </c>
      <c r="FQ272" s="105">
        <f ca="1">IF(V272&lt;&gt;0,FP272/V272,0)</f>
        <v>0</v>
      </c>
      <c r="FR272" s="86">
        <f ca="1">FN272-FP272</f>
        <v>0</v>
      </c>
      <c r="FS272" s="103">
        <f ca="1">(FO272-FQ272)*100</f>
        <v>0</v>
      </c>
      <c r="FT272" s="23"/>
      <c r="FV272" s="37"/>
      <c r="FW272" s="37"/>
      <c r="FX272" s="37"/>
      <c r="FY272" s="37"/>
      <c r="FZ272" s="37"/>
      <c r="GA272" s="37"/>
      <c r="GB272" s="37"/>
      <c r="GC272" s="37"/>
      <c r="GD272" s="37"/>
      <c r="GE272" s="37"/>
      <c r="GF272" s="37"/>
      <c r="GG272" s="37"/>
      <c r="GH272" s="37"/>
    </row>
    <row r="273" spans="1:190" ht="15" hidden="1" customHeight="1" x14ac:dyDescent="0.25">
      <c r="A273">
        <f ca="1">IF(ROW()=ROW($A$60),0,1)</f>
        <v>1</v>
      </c>
      <c r="D273" s="30"/>
      <c r="E273" s="30"/>
      <c r="F273" s="30" t="str">
        <f ca="1">IF(A273&lt;&gt;0,IF((AO273+BN273+CM273+DL273+EK273)&lt;&gt;0,ROUND((1-(AO273+BN273+CM273+DL273+EK273))-FO273,5),"VERIF. ELIGIBILITE PMM"),"CHECK "&amp;D258)</f>
        <v>VERIF. ELIGIBILITE PMM</v>
      </c>
      <c r="G273" s="30"/>
      <c r="H273" s="30"/>
      <c r="I273" s="30"/>
      <c r="J273" s="30" t="str">
        <f ca="1">IF(A273&lt;&gt;0,IF((AP273+BO273+CN273+DM273+EL273)&lt;&gt;0,ROUND((1-(AP273+BO273+CN273+DM273+EL273))-FQ273,5),"VERIF. ELIGIBILITE PMM"),"CHECK "&amp;D259)</f>
        <v>VERIF. ELIGIBILITE PMM</v>
      </c>
      <c r="K273" s="30">
        <f ca="1">IF(A273&lt;&gt;0,ROUND(W273+AR273+BQ273+CP273+DO273+EN273+FK273-FR273,5),"CHECK ")</f>
        <v>0</v>
      </c>
      <c r="L273" s="4"/>
      <c r="M273" s="9"/>
      <c r="N273" s="10"/>
      <c r="O273" s="9"/>
      <c r="P273" s="11"/>
      <c r="Q273" s="130" t="s">
        <v>455</v>
      </c>
      <c r="R273" s="130"/>
      <c r="S273" s="12"/>
      <c r="T273" s="13"/>
      <c r="U273" s="84">
        <f ca="1">_xll.DBRW($B$3,$R$37,$R$38,$R$40,$R$41,$R$42,$Q273,U$2,U$4,U$3)</f>
        <v>0</v>
      </c>
      <c r="V273" s="84">
        <f ca="1">_xll.DBRW($B$3,$R$37,$R$38,$R$40,$R$41,$R$42,$Q273,V$2,V$4,V$3)</f>
        <v>0</v>
      </c>
      <c r="W273" s="85">
        <f ca="1">U273-V273</f>
        <v>0</v>
      </c>
      <c r="X273" s="106">
        <f ca="1">IF(V273&lt;&gt;0,W273/V273,0)</f>
        <v>0</v>
      </c>
      <c r="Y273" s="15">
        <f ca="1">_xll.DBRW($B$3,$R$37,$R$38,$R$40,$R$41,$R$42,$Q273,Y$2,Y$4,Y$3)</f>
        <v>0</v>
      </c>
      <c r="Z273" s="15">
        <f ca="1">_xll.DBRW($B$3,$R$37,$R$38,$R$40,$R$41,$R$42,$Q273,Z$2,Z$4,Z$3)</f>
        <v>0</v>
      </c>
      <c r="AA273" s="15">
        <f ca="1">_xll.DBRW($B$3,$R$37,$R$38,$R$40,$R$41,$R$42,$Q273,AA$2,AA$4,AA$3)</f>
        <v>0</v>
      </c>
      <c r="AB273" s="15">
        <f ca="1">_xll.DBRW($B$3,$R$37,$R$38,$R$40,$R$41,$R$42,$Q273,AB$2,AB$4,AB$3)</f>
        <v>0</v>
      </c>
      <c r="AC273" s="15">
        <f ca="1">_xll.DBRW($B$3,$R$37,$R$38,$R$40,$R$41,$R$42,$Q273,AC$2,AC$4,AC$3)</f>
        <v>0</v>
      </c>
      <c r="AD273" s="15">
        <f ca="1">_xll.DBRW($B$3,$R$37,$R$38,$R$40,$R$41,$R$42,$Q273,AD$2,AD$4,AD$3)</f>
        <v>0</v>
      </c>
      <c r="AE273" s="15">
        <f ca="1">_xll.DBRW($B$3,$R$37,$R$38,$R$40,$R$41,$R$42,$Q273,AE$2,AE$4,AE$3)</f>
        <v>0</v>
      </c>
      <c r="AF273" s="15">
        <f ca="1">_xll.DBRW($B$3,$R$37,$R$38,$R$40,$R$41,$R$42,$Q273,AF$2,AF$4,AF$3)</f>
        <v>0</v>
      </c>
      <c r="AG273" s="15">
        <f ca="1">_xll.DBRW($B$3,$R$37,$R$38,$R$40,$R$41,$R$42,$Q273,AG$2,AG$4,AG$3)</f>
        <v>0</v>
      </c>
      <c r="AH273" s="15">
        <f ca="1">_xll.DBRW($B$3,$R$37,$R$38,$R$40,$R$41,$R$42,$Q273,AH$2,AH$4,AH$3)</f>
        <v>0</v>
      </c>
      <c r="AI273" s="15">
        <f ca="1">Y273-AD273</f>
        <v>0</v>
      </c>
      <c r="AJ273" s="15">
        <f ca="1">Z273-AE273</f>
        <v>0</v>
      </c>
      <c r="AK273" s="15">
        <f ca="1">AA273-AF273</f>
        <v>0</v>
      </c>
      <c r="AL273" s="15">
        <f ca="1">AB273-AG273</f>
        <v>0</v>
      </c>
      <c r="AM273" s="15">
        <f ca="1">AC273-AH273</f>
        <v>0</v>
      </c>
      <c r="AN273" s="20"/>
      <c r="AO273" s="16">
        <f ca="1">_xll.DBRW($B$3,$R$37,$R$38,$R$40,$R$41,$R$42,$Q273,AO$2,AO$4,AO$3)</f>
        <v>0</v>
      </c>
      <c r="AP273" s="16">
        <f ca="1">_xll.DBRW($B$3,$R$37,$R$38,$R$40,$R$41,$R$42,$Q273,AP$2,AP$4,AP$3)</f>
        <v>0</v>
      </c>
      <c r="AQ273" s="17">
        <f ca="1">-(AO273-AP273)*100</f>
        <v>0</v>
      </c>
      <c r="AR273" s="14">
        <f ca="1">$Y273-$AD273-BL273</f>
        <v>0</v>
      </c>
      <c r="AS273" s="18">
        <f ca="1">_xll.DBRW($B$3,$R$37,$R$38,$R$40,$R$41,$R$42,$Q273,AS$2,AS$4,AS$3)</f>
        <v>0</v>
      </c>
      <c r="AT273" s="19">
        <f ca="1">_xll.DBRW($B$3,$R$37,$R$38,$R$40,$R$41,$R$42,$Q273,AT$2,AT$4,AT$3)</f>
        <v>0</v>
      </c>
      <c r="AU273" s="18">
        <f ca="1">_xll.DBRW($B$3,$R$37,$R$38,$R$40,$R$41,$R$42,$Q273,AU$2,AU$4,AU$3)</f>
        <v>0</v>
      </c>
      <c r="AV273" s="15">
        <f ca="1">_xll.DBRW($B$3,$R$37,$R$38,$R$40,$R$41,$R$42,$Q273,AV$2,AV$4,AV$3)</f>
        <v>0</v>
      </c>
      <c r="AW273" s="15">
        <f ca="1">_xll.DBRW($B$3,$R$37,$R$38,$R$40,$R$41,$R$42,$Q273,AW$2,AW$4,AW$3)</f>
        <v>0</v>
      </c>
      <c r="AX273" s="18">
        <f ca="1">_xll.DBRW($B$3,$R$37,$R$38,$R$40,$R$41,$R$42,$Q273,AX$2,AX$4,AX$3)</f>
        <v>0</v>
      </c>
      <c r="AY273" s="19">
        <f ca="1">_xll.DBRW($B$3,$R$37,$R$38,$R$40,$R$41,$R$42,$Q273,AY$2,AY$4,AY$3)</f>
        <v>0</v>
      </c>
      <c r="AZ273" s="18">
        <f ca="1">_xll.DBRW($B$3,$R$37,$R$38,$R$40,$R$41,$R$42,$Q273,AZ$2,AZ$4,AZ$3)</f>
        <v>0</v>
      </c>
      <c r="BA273" s="15">
        <f ca="1">_xll.DBRW($B$3,$R$37,$R$38,$R$40,$R$41,$R$42,$Q273,BA$2,BA$4,BA$3)</f>
        <v>0</v>
      </c>
      <c r="BB273" s="15">
        <f ca="1">_xll.DBRW($B$3,$R$37,$R$38,$R$40,$R$41,$R$42,$Q273,BB$2,BB$4,BB$3)</f>
        <v>0</v>
      </c>
      <c r="BC273" s="18">
        <f ca="1">AS273-AX273</f>
        <v>0</v>
      </c>
      <c r="BD273" s="18">
        <f ca="1">AT273-AY273</f>
        <v>0</v>
      </c>
      <c r="BE273" s="18">
        <f ca="1">AU273-AZ273</f>
        <v>0</v>
      </c>
      <c r="BF273" s="15">
        <f ca="1">IF(AND(AV273&lt;&gt;0,BA273&lt;&gt;0),-1*BC273*AV273,0)</f>
        <v>0</v>
      </c>
      <c r="BG273" s="15">
        <f ca="1">IF(AND(AV273&lt;&gt;0,BA273&lt;&gt;0,AW273&lt;&gt;0,BB273&lt;&gt;0),BD273/AY273*$Y273,)</f>
        <v>0</v>
      </c>
      <c r="BH273" s="15">
        <f ca="1">IF(AND(AW273&lt;&gt;0,BB273&lt;&gt;0),BE273*AO273*AW273,)</f>
        <v>0</v>
      </c>
      <c r="BI273" s="15">
        <f ca="1">IF(AND(AV273&lt;&gt;0,BA273&lt;&gt;0,AW273&lt;&gt;0,BB273&lt;&gt;0),$AI273-BF273-BG273-BH273-BL273,)</f>
        <v>0</v>
      </c>
      <c r="BJ273" s="15">
        <f ca="1">IF(OR(AV273=0,BA273=0,AW273=0,BB273=0),$AI273-BF273-BG273-BH273-BL273,)</f>
        <v>0</v>
      </c>
      <c r="BK273" s="15">
        <f ca="1">SUM(BF273:BJ273)</f>
        <v>0</v>
      </c>
      <c r="BL273" s="15">
        <f ca="1">IF($V273&lt;&gt;0,IF($V273&gt;0,$W273/$V273,-$W273/$V273))*$AD273</f>
        <v>0</v>
      </c>
      <c r="BM273" s="15">
        <f ca="1">SUM(BK273:BL273)</f>
        <v>0</v>
      </c>
      <c r="BN273" s="16">
        <f ca="1">_xll.DBRW($B$3,$R$37,$R$38,$R$40,$R$41,$R$42,$Q273,BN$2,BN$4,BN$3)</f>
        <v>0</v>
      </c>
      <c r="BO273" s="16">
        <f ca="1">_xll.DBRW($B$3,$R$37,$R$38,$R$40,$R$41,$R$42,$Q273,BO$2,BO$4,BO$3)</f>
        <v>0</v>
      </c>
      <c r="BP273" s="17">
        <f ca="1">-(BN273-BO273)*100</f>
        <v>0</v>
      </c>
      <c r="BQ273" s="14">
        <f ca="1">$Z273-$AE273-CK273</f>
        <v>0</v>
      </c>
      <c r="BR273" s="15">
        <f ca="1">_xll.DBRW($B$3,$R$37,$R$38,$R$40,$R$41,$R$42,$Q273,BR$2,BR$4,BR$3)</f>
        <v>0</v>
      </c>
      <c r="BS273" s="15">
        <f ca="1">_xll.DBRW($B$3,$R$37,$R$38,$R$40,$R$41,$R$42,$Q273,BS$2,BS$4,BS$3)</f>
        <v>0</v>
      </c>
      <c r="BT273" s="15">
        <f ca="1">_xll.DBRW($B$3,$R$37,$R$38,$R$40,$R$41,$R$42,$Q273,BT$2,BT$4,BT$3)</f>
        <v>0</v>
      </c>
      <c r="BU273" s="15">
        <f ca="1">_xll.DBRW($B$3,$R$37,$R$38,$R$40,$R$41,$R$42,$Q273,BU$2,BU$4,BU$3)</f>
        <v>0</v>
      </c>
      <c r="BV273" s="15">
        <f ca="1">_xll.DBRW($B$3,$R$37,$R$38,$R$40,$R$41,$R$42,$Q273,BV$2,BV$4,BV$3)</f>
        <v>0</v>
      </c>
      <c r="BW273" s="15">
        <f ca="1">_xll.DBRW($B$3,$R$37,$R$38,$R$40,$R$41,$R$42,$Q273,BW$2,BW$4,BW$3)</f>
        <v>0</v>
      </c>
      <c r="BX273" s="15">
        <f ca="1">_xll.DBRW($B$3,$R$37,$R$38,$R$40,$R$41,$R$42,$Q273,BX$2,BX$4,BX$3)</f>
        <v>0</v>
      </c>
      <c r="BY273" s="15">
        <f ca="1">_xll.DBRW($B$3,$R$37,$R$38,$R$40,$R$41,$R$42,$Q273,BY$2,BY$4,BY$3)</f>
        <v>0</v>
      </c>
      <c r="BZ273" s="15">
        <f ca="1">_xll.DBRW($B$3,$R$37,$R$38,$R$40,$R$41,$R$42,$Q273,BZ$2,BZ$4,BZ$3)</f>
        <v>0</v>
      </c>
      <c r="CA273" s="15">
        <f ca="1">_xll.DBRW($B$3,$R$37,$R$38,$R$40,$R$41,$R$42,$Q273,CA$2,CA$4,CA$3)</f>
        <v>0</v>
      </c>
      <c r="CB273" s="15">
        <f ca="1">BR273-BW273</f>
        <v>0</v>
      </c>
      <c r="CC273" s="15">
        <f ca="1">BS273-BX273</f>
        <v>0</v>
      </c>
      <c r="CD273" s="15">
        <f ca="1">BT273-BY273</f>
        <v>0</v>
      </c>
      <c r="CE273" s="15">
        <f ca="1">IF(AND(BU273&lt;&gt;0,BZ273&lt;&gt;0),-1*CB273*BU273,0)</f>
        <v>0</v>
      </c>
      <c r="CF273" s="15">
        <f ca="1">IF(AND(BU273&lt;&gt;0,BZ273&lt;&gt;0,BV273&lt;&gt;0,CA273&lt;&gt;0),CC273/BX273*$Z273,)</f>
        <v>0</v>
      </c>
      <c r="CG273" s="15">
        <f ca="1">IF(AND(BV273&lt;&gt;0,CA273&lt;&gt;0),CD273*BN273*BV273,)</f>
        <v>0</v>
      </c>
      <c r="CH273" s="15">
        <f ca="1">IF(AND(BU273&lt;&gt;0,BZ273&lt;&gt;0,BV273&lt;&gt;0,CA273&lt;&gt;0),$AJ273-CE273-CF273-CG273-CK273,)</f>
        <v>0</v>
      </c>
      <c r="CI273" s="15">
        <f ca="1">IF(OR(BU273=0,BZ273=0,BV273=0,CA273=0),$AJ273-CE273-CF273-CG273-CK273,)</f>
        <v>0</v>
      </c>
      <c r="CJ273" s="15">
        <f ca="1">SUM(CE273:CI273)</f>
        <v>0</v>
      </c>
      <c r="CK273" s="15">
        <f ca="1">IF($V273&lt;&gt;0,IF($V273&gt;0,$W273/$V273,-$W273/$V273))*$AE273</f>
        <v>0</v>
      </c>
      <c r="CL273" s="15">
        <f ca="1">SUM(CJ273:CK273)</f>
        <v>0</v>
      </c>
      <c r="CM273" s="16">
        <f ca="1">_xll.DBRW($B$3,$R$37,$R$38,$R$40,$R$41,$R$42,$Q273,CM$2,CM$4,CM$3)</f>
        <v>0</v>
      </c>
      <c r="CN273" s="16">
        <f ca="1">_xll.DBRW($B$3,$R$37,$R$38,$R$40,$R$41,$R$42,$Q273,CN$2,CN$4,CN$3)</f>
        <v>0</v>
      </c>
      <c r="CO273" s="17">
        <f ca="1">-(CM273-CN273)*100</f>
        <v>0</v>
      </c>
      <c r="CP273" s="14">
        <f ca="1">$AA273-$AF273-DJ273</f>
        <v>0</v>
      </c>
      <c r="CQ273" s="15">
        <f ca="1">_xll.DBRW($B$3,$R$37,$R$38,$R$40,$R$41,$R$42,$Q273,CQ$2,CQ$4,CQ$3)</f>
        <v>0</v>
      </c>
      <c r="CR273" s="15">
        <f ca="1">_xll.DBRW($B$3,$R$37,$R$38,$R$40,$R$41,$R$42,$Q273,CR$2,CR$4,CR$3)</f>
        <v>0</v>
      </c>
      <c r="CS273" s="15">
        <f ca="1">_xll.DBRW($B$3,$R$37,$R$38,$R$40,$R$41,$R$42,$Q273,CS$2,CS$4,CS$3)</f>
        <v>0</v>
      </c>
      <c r="CT273" s="15">
        <f ca="1">_xll.DBRW($B$3,$R$37,$R$38,$R$40,$R$41,$R$42,$Q273,CT$2,CT$4,CT$3)</f>
        <v>0</v>
      </c>
      <c r="CU273" s="15">
        <f ca="1">_xll.DBRW($B$3,$R$37,$R$38,$R$40,$R$41,$R$42,$Q273,CU$2,CU$4,CU$3)</f>
        <v>0</v>
      </c>
      <c r="CV273" s="15">
        <f ca="1">_xll.DBRW($B$3,$R$37,$R$38,$R$40,$R$41,$R$42,$Q273,CV$2,CV$4,CV$3)</f>
        <v>0</v>
      </c>
      <c r="CW273" s="15">
        <f ca="1">_xll.DBRW($B$3,$R$37,$R$38,$R$40,$R$41,$R$42,$Q273,CW$2,CW$4,CW$3)</f>
        <v>0</v>
      </c>
      <c r="CX273" s="15">
        <f ca="1">_xll.DBRW($B$3,$R$37,$R$38,$R$40,$R$41,$R$42,$Q273,CX$2,CX$4,CX$3)</f>
        <v>0</v>
      </c>
      <c r="CY273" s="15">
        <f ca="1">_xll.DBRW($B$3,$R$37,$R$38,$R$40,$R$41,$R$42,$Q273,CY$2,CY$4,CY$3)</f>
        <v>0</v>
      </c>
      <c r="CZ273" s="15">
        <f ca="1">_xll.DBRW($B$3,$R$37,$R$38,$R$40,$R$41,$R$42,$Q273,CZ$2,CZ$4,CZ$3)</f>
        <v>0</v>
      </c>
      <c r="DA273" s="15">
        <f ca="1">CQ273-CV273</f>
        <v>0</v>
      </c>
      <c r="DB273" s="15">
        <f ca="1">CR273-CW273</f>
        <v>0</v>
      </c>
      <c r="DC273" s="15">
        <f ca="1">CS273-CX273</f>
        <v>0</v>
      </c>
      <c r="DD273" s="15">
        <f ca="1">IF(AND(CT273&lt;&gt;0,CY273&lt;&gt;0),-1*DA273*CT273,0)</f>
        <v>0</v>
      </c>
      <c r="DE273" s="15">
        <f ca="1">IF(AND(CT273&lt;&gt;0,CY273&lt;&gt;0,CU273&lt;&gt;0,CZ273&lt;&gt;0),DB273/CW273*$AA273,)</f>
        <v>0</v>
      </c>
      <c r="DF273" s="15">
        <f ca="1">IF(AND(CU273&lt;&gt;0,CZ273&lt;&gt;0),DC273*CM273*CU273,)</f>
        <v>0</v>
      </c>
      <c r="DG273" s="15">
        <f ca="1">IF(AND(CT273&lt;&gt;0,CY273&lt;&gt;0,CU273&lt;&gt;0,CZ273&lt;&gt;0),$AK273-DD273-DE273-DF273-DJ273,)</f>
        <v>0</v>
      </c>
      <c r="DH273" s="15">
        <f ca="1">IF(OR(CT273=0,CY273=0,CU273=0,CZ273=0),$AK273-DD273-DE273-DF273-DJ273,)</f>
        <v>0</v>
      </c>
      <c r="DI273" s="15">
        <f ca="1">SUM(DD273:DH273)</f>
        <v>0</v>
      </c>
      <c r="DJ273" s="15">
        <f ca="1">IF($V273&lt;&gt;0,IF($V273&gt;0,$W273/$V273,-$W273/$V273))*$AF273</f>
        <v>0</v>
      </c>
      <c r="DK273" s="15">
        <f ca="1">SUM(DI273:DJ273)</f>
        <v>0</v>
      </c>
      <c r="DL273" s="16">
        <f ca="1">_xll.DBRW($B$3,$R$37,$R$38,$R$40,$R$41,$R$42,$Q273,DL$2,DL$4,DL$3)</f>
        <v>0</v>
      </c>
      <c r="DM273" s="16">
        <f ca="1">_xll.DBRW($B$3,$R$37,$R$38,$R$40,$R$41,$R$42,$Q273,DM$2,DM$4,DM$3)</f>
        <v>0</v>
      </c>
      <c r="DN273" s="17">
        <f ca="1">-(DL273-DM273)*100</f>
        <v>0</v>
      </c>
      <c r="DO273" s="14">
        <f ca="1">$AB273-$AG273-EI273</f>
        <v>0</v>
      </c>
      <c r="DP273" s="15">
        <f ca="1">_xll.DBRW($B$3,$R$37,$R$38,$R$40,$R$41,$R$42,$Q273,DP$2,DP$4,DP$3)</f>
        <v>0</v>
      </c>
      <c r="DQ273" s="15">
        <f ca="1">_xll.DBRW($B$3,$R$37,$R$38,$R$40,$R$41,$R$42,$Q273,DQ$2,DQ$4,DQ$3)</f>
        <v>0</v>
      </c>
      <c r="DR273" s="15">
        <f ca="1">_xll.DBRW($B$3,$R$37,$R$38,$R$40,$R$41,$R$42,$Q273,DR$2,DR$4,DR$3)</f>
        <v>0</v>
      </c>
      <c r="DS273" s="15">
        <f ca="1">_xll.DBRW($B$3,$R$37,$R$38,$R$40,$R$41,$R$42,$Q273,DS$2,DS$4,DS$3)</f>
        <v>0</v>
      </c>
      <c r="DT273" s="15">
        <f ca="1">_xll.DBRW($B$3,$R$37,$R$38,$R$40,$R$41,$R$42,$Q273,DT$2,DT$4,DT$3)</f>
        <v>0</v>
      </c>
      <c r="DU273" s="15">
        <f ca="1">_xll.DBRW($B$3,$R$37,$R$38,$R$40,$R$41,$R$42,$Q273,DU$2,DU$4,DU$3)</f>
        <v>0</v>
      </c>
      <c r="DV273" s="15">
        <f ca="1">_xll.DBRW($B$3,$R$37,$R$38,$R$40,$R$41,$R$42,$Q273,DV$2,DV$4,DV$3)</f>
        <v>0</v>
      </c>
      <c r="DW273" s="15">
        <f ca="1">_xll.DBRW($B$3,$R$37,$R$38,$R$40,$R$41,$R$42,$Q273,DW$2,DW$4,DW$3)</f>
        <v>0</v>
      </c>
      <c r="DX273" s="15">
        <f ca="1">_xll.DBRW($B$3,$R$37,$R$38,$R$40,$R$41,$R$42,$Q273,DX$2,DX$4,DX$3)</f>
        <v>0</v>
      </c>
      <c r="DY273" s="15">
        <f ca="1">_xll.DBRW($B$3,$R$37,$R$38,$R$40,$R$41,$R$42,$Q273,DY$2,DY$4,DY$3)</f>
        <v>0</v>
      </c>
      <c r="DZ273" s="15">
        <f ca="1">DP273-DU273</f>
        <v>0</v>
      </c>
      <c r="EA273" s="15">
        <f ca="1">DQ273-DV273</f>
        <v>0</v>
      </c>
      <c r="EB273" s="15">
        <f ca="1">DR273-DW273</f>
        <v>0</v>
      </c>
      <c r="EC273" s="15">
        <f ca="1">IF(AND(DS273&lt;&gt;0,DX273&lt;&gt;0),-1*DZ273*DS273,0)</f>
        <v>0</v>
      </c>
      <c r="ED273" s="15">
        <f ca="1">IF(AND(DS273&lt;&gt;0,DX273&lt;&gt;0,DT273&lt;&gt;0,DY273&lt;&gt;0),EA273/DV273*$AB273,)</f>
        <v>0</v>
      </c>
      <c r="EE273" s="15">
        <f ca="1">IF(AND(DT273&lt;&gt;0,DY273&lt;&gt;0),EB273*DL273*DT273,)</f>
        <v>0</v>
      </c>
      <c r="EF273" s="15">
        <f ca="1">IF(AND(DS273&lt;&gt;0,DX273&lt;&gt;0,DT273&lt;&gt;0,DY273&lt;&gt;0),$AL273-EC273-ED273-EE273-EI273,)</f>
        <v>0</v>
      </c>
      <c r="EG273" s="15">
        <f ca="1">IF(OR(DS273=0,DX273=0,DT273=0,DY273=0),$AL273-EC273-ED273-EE273-EI273,)</f>
        <v>0</v>
      </c>
      <c r="EH273" s="15">
        <f ca="1">SUM(EC273:EG273)</f>
        <v>0</v>
      </c>
      <c r="EI273" s="15">
        <f ca="1">IF($V273&lt;&gt;0,IF($V273&gt;0,$W273/$V273,-$W273/$V273))*$AG273</f>
        <v>0</v>
      </c>
      <c r="EJ273" s="15">
        <f ca="1">SUM(EH273:EI273)</f>
        <v>0</v>
      </c>
      <c r="EK273" s="16">
        <f ca="1">_xll.DBRW($B$3,$R$37,$R$38,$R$40,$R$41,$R$42,$Q273,EK$2,EK$4,EK$3)</f>
        <v>0</v>
      </c>
      <c r="EL273" s="16">
        <f ca="1">_xll.DBRW($B$3,$R$37,$R$38,$R$40,$R$41,$R$42,$Q273,EL$2,EL$4,EL$3)</f>
        <v>0</v>
      </c>
      <c r="EM273" s="17">
        <f ca="1">-(EK273-EL273)*100</f>
        <v>0</v>
      </c>
      <c r="EN273" s="14">
        <f ca="1">$AC273-$AH273-FH273</f>
        <v>0</v>
      </c>
      <c r="EO273" s="15">
        <f ca="1">_xll.DBRW($B$3,$R$37,$R$38,$R$40,$R$41,$R$42,$Q273,EO$2,EO$4,EO$3)</f>
        <v>0</v>
      </c>
      <c r="EP273" s="15">
        <f ca="1">_xll.DBRW($B$3,$R$37,$R$38,$R$40,$R$41,$R$42,$Q273,EP$2,EP$4,EP$3)</f>
        <v>0</v>
      </c>
      <c r="EQ273" s="15">
        <f ca="1">_xll.DBRW($B$3,$R$37,$R$38,$R$40,$R$41,$R$42,$Q273,EQ$2,EQ$4,EQ$3)</f>
        <v>0</v>
      </c>
      <c r="ER273" s="15">
        <f ca="1">_xll.DBRW($B$3,$R$37,$R$38,$R$40,$R$41,$R$42,$Q273,ER$2,ER$4,ER$3)</f>
        <v>0</v>
      </c>
      <c r="ES273" s="15">
        <f ca="1">_xll.DBRW($B$3,$R$37,$R$38,$R$40,$R$41,$R$42,$Q273,ES$2,ES$4,ES$3)</f>
        <v>0</v>
      </c>
      <c r="ET273" s="15">
        <f ca="1">_xll.DBRW($B$3,$R$37,$R$38,$R$40,$R$41,$R$42,$Q273,ET$2,ET$4,ET$3)</f>
        <v>0</v>
      </c>
      <c r="EU273" s="15">
        <f ca="1">_xll.DBRW($B$3,$R$37,$R$38,$R$40,$R$41,$R$42,$Q273,EU$2,EU$4,EU$3)</f>
        <v>0</v>
      </c>
      <c r="EV273" s="15">
        <f ca="1">_xll.DBRW($B$3,$R$37,$R$38,$R$40,$R$41,$R$42,$Q273,EV$2,EV$4,EV$3)</f>
        <v>0</v>
      </c>
      <c r="EW273" s="15">
        <f ca="1">_xll.DBRW($B$3,$R$37,$R$38,$R$40,$R$41,$R$42,$Q273,EW$2,EW$4,EW$3)</f>
        <v>0</v>
      </c>
      <c r="EX273" s="15">
        <f ca="1">_xll.DBRW($B$3,$R$37,$R$38,$R$40,$R$41,$R$42,$Q273,EX$2,EX$4,EX$3)</f>
        <v>0</v>
      </c>
      <c r="EY273" s="15">
        <f ca="1">EO273-ET273</f>
        <v>0</v>
      </c>
      <c r="EZ273" s="15">
        <f ca="1">EP273-EU273</f>
        <v>0</v>
      </c>
      <c r="FA273" s="15">
        <f ca="1">EQ273-EV273</f>
        <v>0</v>
      </c>
      <c r="FB273" s="15">
        <f ca="1">IF(AND(ER273&lt;&gt;0,EW273&lt;&gt;0),-1*EY273*ER273,0)</f>
        <v>0</v>
      </c>
      <c r="FC273" s="15">
        <f ca="1">IF(AND(ER273&lt;&gt;0,EW273&lt;&gt;0,ES273&lt;&gt;0,EX273&lt;&gt;0),EZ273/EU273*$AC273,)</f>
        <v>0</v>
      </c>
      <c r="FD273" s="15">
        <f ca="1">IF(AND(ES273&lt;&gt;0,EX273&lt;&gt;0),FA273*EK273*ES273,)</f>
        <v>0</v>
      </c>
      <c r="FE273" s="15">
        <f ca="1">IF(AND(ER273&lt;&gt;0,EW273&lt;&gt;0,ES273&lt;&gt;0,EX273&lt;&gt;0),$AM273-FB273-FC273-FD273-FH273,)</f>
        <v>0</v>
      </c>
      <c r="FF273" s="15">
        <f ca="1">IF(OR(ER273=0,EW273=0,ES273=0,EX273=0),$AM273-FB273-FC273-FD273-FH273,)</f>
        <v>0</v>
      </c>
      <c r="FG273" s="15">
        <f ca="1">SUM(FB273:FF273)</f>
        <v>0</v>
      </c>
      <c r="FH273" s="15">
        <f ca="1">IF($V273&lt;&gt;0,IF($V273&gt;0,$W273/$V273,-$W273/$V273))*$AH273</f>
        <v>0</v>
      </c>
      <c r="FI273" s="15">
        <f ca="1">SUM(FG273:FH273)</f>
        <v>0</v>
      </c>
      <c r="FJ273" s="20"/>
      <c r="FK273" s="85">
        <f ca="1">BL273+CK273+DJ273+EI273+FH273</f>
        <v>0</v>
      </c>
      <c r="FL273" s="21"/>
      <c r="FM273" s="22"/>
      <c r="FN273" s="104">
        <f ca="1">_xll.DBRW($B$3,$R$37,$R$38,$R$40,$R$41,$R$42,$Q273,FN$2,FN$4,FN$3)</f>
        <v>0</v>
      </c>
      <c r="FO273" s="105">
        <f ca="1">IF(U273&lt;&gt;0,FN273/U273,0)</f>
        <v>0</v>
      </c>
      <c r="FP273" s="104">
        <f ca="1">_xll.DBRW($B$3,$R$37,$R$38,$R$40,$R$41,$R$42,$Q273,FP$2,FP$4,FP$3)</f>
        <v>0</v>
      </c>
      <c r="FQ273" s="105">
        <f ca="1">IF(V273&lt;&gt;0,FP273/V273,0)</f>
        <v>0</v>
      </c>
      <c r="FR273" s="86">
        <f ca="1">FN273-FP273</f>
        <v>0</v>
      </c>
      <c r="FS273" s="103">
        <f ca="1">(FO273-FQ273)*100</f>
        <v>0</v>
      </c>
      <c r="FT273" s="23"/>
      <c r="FV273" s="37"/>
      <c r="FW273" s="37"/>
      <c r="FX273" s="37"/>
      <c r="FY273" s="37"/>
      <c r="FZ273" s="37"/>
      <c r="GA273" s="37"/>
      <c r="GB273" s="37"/>
      <c r="GC273" s="37"/>
      <c r="GD273" s="37"/>
      <c r="GE273" s="37"/>
      <c r="GF273" s="37"/>
      <c r="GG273" s="37"/>
      <c r="GH273" s="37"/>
    </row>
    <row r="274" spans="1:190" ht="15" hidden="1" customHeight="1" x14ac:dyDescent="0.25">
      <c r="A274">
        <f ca="1">IF(ROW()=ROW($A$60),0,1)</f>
        <v>1</v>
      </c>
      <c r="D274" s="30"/>
      <c r="E274" s="30"/>
      <c r="F274" s="30" t="str">
        <f ca="1">IF(A274&lt;&gt;0,IF((AO274+BN274+CM274+DL274+EK274)&lt;&gt;0,ROUND((1-(AO274+BN274+CM274+DL274+EK274))-FO274,5),"VERIF. ELIGIBILITE PMM"),"CHECK "&amp;D259)</f>
        <v>VERIF. ELIGIBILITE PMM</v>
      </c>
      <c r="G274" s="30"/>
      <c r="H274" s="30"/>
      <c r="I274" s="30"/>
      <c r="J274" s="30" t="str">
        <f ca="1">IF(A274&lt;&gt;0,IF((AP274+BO274+CN274+DM274+EL274)&lt;&gt;0,ROUND((1-(AP274+BO274+CN274+DM274+EL274))-FQ274,5),"VERIF. ELIGIBILITE PMM"),"CHECK "&amp;D260)</f>
        <v>VERIF. ELIGIBILITE PMM</v>
      </c>
      <c r="K274" s="30">
        <f ca="1">IF(A274&lt;&gt;0,ROUND(W274+AR274+BQ274+CP274+DO274+EN274+FK274-FR274,5),"CHECK ")</f>
        <v>0</v>
      </c>
      <c r="L274" s="4"/>
      <c r="M274" s="9"/>
      <c r="N274" s="10"/>
      <c r="O274" s="9"/>
      <c r="P274" s="11"/>
      <c r="Q274" s="130" t="s">
        <v>458</v>
      </c>
      <c r="R274" s="130"/>
      <c r="S274" s="12"/>
      <c r="T274" s="13"/>
      <c r="U274" s="84">
        <f ca="1">_xll.DBRW($B$3,$R$37,$R$38,$R$40,$R$41,$R$42,$Q274,U$2,U$4,U$3)</f>
        <v>0</v>
      </c>
      <c r="V274" s="84">
        <f ca="1">_xll.DBRW($B$3,$R$37,$R$38,$R$40,$R$41,$R$42,$Q274,V$2,V$4,V$3)</f>
        <v>0</v>
      </c>
      <c r="W274" s="85">
        <f ca="1">U274-V274</f>
        <v>0</v>
      </c>
      <c r="X274" s="106">
        <f ca="1">IF(V274&lt;&gt;0,W274/V274,0)</f>
        <v>0</v>
      </c>
      <c r="Y274" s="15">
        <f ca="1">_xll.DBRW($B$3,$R$37,$R$38,$R$40,$R$41,$R$42,$Q274,Y$2,Y$4,Y$3)</f>
        <v>0</v>
      </c>
      <c r="Z274" s="15">
        <f ca="1">_xll.DBRW($B$3,$R$37,$R$38,$R$40,$R$41,$R$42,$Q274,Z$2,Z$4,Z$3)</f>
        <v>0</v>
      </c>
      <c r="AA274" s="15">
        <f ca="1">_xll.DBRW($B$3,$R$37,$R$38,$R$40,$R$41,$R$42,$Q274,AA$2,AA$4,AA$3)</f>
        <v>0</v>
      </c>
      <c r="AB274" s="15">
        <f ca="1">_xll.DBRW($B$3,$R$37,$R$38,$R$40,$R$41,$R$42,$Q274,AB$2,AB$4,AB$3)</f>
        <v>0</v>
      </c>
      <c r="AC274" s="15">
        <f ca="1">_xll.DBRW($B$3,$R$37,$R$38,$R$40,$R$41,$R$42,$Q274,AC$2,AC$4,AC$3)</f>
        <v>0</v>
      </c>
      <c r="AD274" s="15">
        <f ca="1">_xll.DBRW($B$3,$R$37,$R$38,$R$40,$R$41,$R$42,$Q274,AD$2,AD$4,AD$3)</f>
        <v>0</v>
      </c>
      <c r="AE274" s="15">
        <f ca="1">_xll.DBRW($B$3,$R$37,$R$38,$R$40,$R$41,$R$42,$Q274,AE$2,AE$4,AE$3)</f>
        <v>0</v>
      </c>
      <c r="AF274" s="15">
        <f ca="1">_xll.DBRW($B$3,$R$37,$R$38,$R$40,$R$41,$R$42,$Q274,AF$2,AF$4,AF$3)</f>
        <v>0</v>
      </c>
      <c r="AG274" s="15">
        <f ca="1">_xll.DBRW($B$3,$R$37,$R$38,$R$40,$R$41,$R$42,$Q274,AG$2,AG$4,AG$3)</f>
        <v>0</v>
      </c>
      <c r="AH274" s="15">
        <f ca="1">_xll.DBRW($B$3,$R$37,$R$38,$R$40,$R$41,$R$42,$Q274,AH$2,AH$4,AH$3)</f>
        <v>0</v>
      </c>
      <c r="AI274" s="15">
        <f ca="1">Y274-AD274</f>
        <v>0</v>
      </c>
      <c r="AJ274" s="15">
        <f ca="1">Z274-AE274</f>
        <v>0</v>
      </c>
      <c r="AK274" s="15">
        <f ca="1">AA274-AF274</f>
        <v>0</v>
      </c>
      <c r="AL274" s="15">
        <f ca="1">AB274-AG274</f>
        <v>0</v>
      </c>
      <c r="AM274" s="15">
        <f ca="1">AC274-AH274</f>
        <v>0</v>
      </c>
      <c r="AN274" s="20"/>
      <c r="AO274" s="16">
        <f ca="1">_xll.DBRW($B$3,$R$37,$R$38,$R$40,$R$41,$R$42,$Q274,AO$2,AO$4,AO$3)</f>
        <v>0</v>
      </c>
      <c r="AP274" s="16">
        <f ca="1">_xll.DBRW($B$3,$R$37,$R$38,$R$40,$R$41,$R$42,$Q274,AP$2,AP$4,AP$3)</f>
        <v>0</v>
      </c>
      <c r="AQ274" s="17">
        <f ca="1">-(AO274-AP274)*100</f>
        <v>0</v>
      </c>
      <c r="AR274" s="14">
        <f ca="1">$Y274-$AD274-BL274</f>
        <v>0</v>
      </c>
      <c r="AS274" s="18">
        <f ca="1">_xll.DBRW($B$3,$R$37,$R$38,$R$40,$R$41,$R$42,$Q274,AS$2,AS$4,AS$3)</f>
        <v>0</v>
      </c>
      <c r="AT274" s="19">
        <f ca="1">_xll.DBRW($B$3,$R$37,$R$38,$R$40,$R$41,$R$42,$Q274,AT$2,AT$4,AT$3)</f>
        <v>0</v>
      </c>
      <c r="AU274" s="18">
        <f ca="1">_xll.DBRW($B$3,$R$37,$R$38,$R$40,$R$41,$R$42,$Q274,AU$2,AU$4,AU$3)</f>
        <v>0</v>
      </c>
      <c r="AV274" s="15">
        <f ca="1">_xll.DBRW($B$3,$R$37,$R$38,$R$40,$R$41,$R$42,$Q274,AV$2,AV$4,AV$3)</f>
        <v>0</v>
      </c>
      <c r="AW274" s="15">
        <f ca="1">_xll.DBRW($B$3,$R$37,$R$38,$R$40,$R$41,$R$42,$Q274,AW$2,AW$4,AW$3)</f>
        <v>0</v>
      </c>
      <c r="AX274" s="18">
        <f ca="1">_xll.DBRW($B$3,$R$37,$R$38,$R$40,$R$41,$R$42,$Q274,AX$2,AX$4,AX$3)</f>
        <v>0</v>
      </c>
      <c r="AY274" s="19">
        <f ca="1">_xll.DBRW($B$3,$R$37,$R$38,$R$40,$R$41,$R$42,$Q274,AY$2,AY$4,AY$3)</f>
        <v>0</v>
      </c>
      <c r="AZ274" s="18">
        <f ca="1">_xll.DBRW($B$3,$R$37,$R$38,$R$40,$R$41,$R$42,$Q274,AZ$2,AZ$4,AZ$3)</f>
        <v>0</v>
      </c>
      <c r="BA274" s="15">
        <f ca="1">_xll.DBRW($B$3,$R$37,$R$38,$R$40,$R$41,$R$42,$Q274,BA$2,BA$4,BA$3)</f>
        <v>0</v>
      </c>
      <c r="BB274" s="15">
        <f ca="1">_xll.DBRW($B$3,$R$37,$R$38,$R$40,$R$41,$R$42,$Q274,BB$2,BB$4,BB$3)</f>
        <v>0</v>
      </c>
      <c r="BC274" s="18">
        <f ca="1">AS274-AX274</f>
        <v>0</v>
      </c>
      <c r="BD274" s="18">
        <f ca="1">AT274-AY274</f>
        <v>0</v>
      </c>
      <c r="BE274" s="18">
        <f ca="1">AU274-AZ274</f>
        <v>0</v>
      </c>
      <c r="BF274" s="15">
        <f ca="1">IF(AND(AV274&lt;&gt;0,BA274&lt;&gt;0),-1*BC274*AV274,0)</f>
        <v>0</v>
      </c>
      <c r="BG274" s="15">
        <f ca="1">IF(AND(AV274&lt;&gt;0,BA274&lt;&gt;0,AW274&lt;&gt;0,BB274&lt;&gt;0),BD274/AY274*$Y274,)</f>
        <v>0</v>
      </c>
      <c r="BH274" s="15">
        <f ca="1">IF(AND(AW274&lt;&gt;0,BB274&lt;&gt;0),BE274*AO274*AW274,)</f>
        <v>0</v>
      </c>
      <c r="BI274" s="15">
        <f ca="1">IF(AND(AV274&lt;&gt;0,BA274&lt;&gt;0,AW274&lt;&gt;0,BB274&lt;&gt;0),$AI274-BF274-BG274-BH274-BL274,)</f>
        <v>0</v>
      </c>
      <c r="BJ274" s="15">
        <f ca="1">IF(OR(AV274=0,BA274=0,AW274=0,BB274=0),$AI274-BF274-BG274-BH274-BL274,)</f>
        <v>0</v>
      </c>
      <c r="BK274" s="15">
        <f ca="1">SUM(BF274:BJ274)</f>
        <v>0</v>
      </c>
      <c r="BL274" s="15">
        <f ca="1">IF($V274&lt;&gt;0,IF($V274&gt;0,$W274/$V274,-$W274/$V274))*$AD274</f>
        <v>0</v>
      </c>
      <c r="BM274" s="15">
        <f ca="1">SUM(BK274:BL274)</f>
        <v>0</v>
      </c>
      <c r="BN274" s="16">
        <f ca="1">_xll.DBRW($B$3,$R$37,$R$38,$R$40,$R$41,$R$42,$Q274,BN$2,BN$4,BN$3)</f>
        <v>0</v>
      </c>
      <c r="BO274" s="16">
        <f ca="1">_xll.DBRW($B$3,$R$37,$R$38,$R$40,$R$41,$R$42,$Q274,BO$2,BO$4,BO$3)</f>
        <v>0</v>
      </c>
      <c r="BP274" s="17">
        <f ca="1">-(BN274-BO274)*100</f>
        <v>0</v>
      </c>
      <c r="BQ274" s="14">
        <f ca="1">$Z274-$AE274-CK274</f>
        <v>0</v>
      </c>
      <c r="BR274" s="15">
        <f ca="1">_xll.DBRW($B$3,$R$37,$R$38,$R$40,$R$41,$R$42,$Q274,BR$2,BR$4,BR$3)</f>
        <v>0</v>
      </c>
      <c r="BS274" s="15">
        <f ca="1">_xll.DBRW($B$3,$R$37,$R$38,$R$40,$R$41,$R$42,$Q274,BS$2,BS$4,BS$3)</f>
        <v>0</v>
      </c>
      <c r="BT274" s="15">
        <f ca="1">_xll.DBRW($B$3,$R$37,$R$38,$R$40,$R$41,$R$42,$Q274,BT$2,BT$4,BT$3)</f>
        <v>0</v>
      </c>
      <c r="BU274" s="15">
        <f ca="1">_xll.DBRW($B$3,$R$37,$R$38,$R$40,$R$41,$R$42,$Q274,BU$2,BU$4,BU$3)</f>
        <v>0</v>
      </c>
      <c r="BV274" s="15">
        <f ca="1">_xll.DBRW($B$3,$R$37,$R$38,$R$40,$R$41,$R$42,$Q274,BV$2,BV$4,BV$3)</f>
        <v>0</v>
      </c>
      <c r="BW274" s="15">
        <f ca="1">_xll.DBRW($B$3,$R$37,$R$38,$R$40,$R$41,$R$42,$Q274,BW$2,BW$4,BW$3)</f>
        <v>0</v>
      </c>
      <c r="BX274" s="15">
        <f ca="1">_xll.DBRW($B$3,$R$37,$R$38,$R$40,$R$41,$R$42,$Q274,BX$2,BX$4,BX$3)</f>
        <v>0</v>
      </c>
      <c r="BY274" s="15">
        <f ca="1">_xll.DBRW($B$3,$R$37,$R$38,$R$40,$R$41,$R$42,$Q274,BY$2,BY$4,BY$3)</f>
        <v>0</v>
      </c>
      <c r="BZ274" s="15">
        <f ca="1">_xll.DBRW($B$3,$R$37,$R$38,$R$40,$R$41,$R$42,$Q274,BZ$2,BZ$4,BZ$3)</f>
        <v>0</v>
      </c>
      <c r="CA274" s="15">
        <f ca="1">_xll.DBRW($B$3,$R$37,$R$38,$R$40,$R$41,$R$42,$Q274,CA$2,CA$4,CA$3)</f>
        <v>0</v>
      </c>
      <c r="CB274" s="15">
        <f ca="1">BR274-BW274</f>
        <v>0</v>
      </c>
      <c r="CC274" s="15">
        <f ca="1">BS274-BX274</f>
        <v>0</v>
      </c>
      <c r="CD274" s="15">
        <f ca="1">BT274-BY274</f>
        <v>0</v>
      </c>
      <c r="CE274" s="15">
        <f ca="1">IF(AND(BU274&lt;&gt;0,BZ274&lt;&gt;0),-1*CB274*BU274,0)</f>
        <v>0</v>
      </c>
      <c r="CF274" s="15">
        <f ca="1">IF(AND(BU274&lt;&gt;0,BZ274&lt;&gt;0,BV274&lt;&gt;0,CA274&lt;&gt;0),CC274/BX274*$Z274,)</f>
        <v>0</v>
      </c>
      <c r="CG274" s="15">
        <f ca="1">IF(AND(BV274&lt;&gt;0,CA274&lt;&gt;0),CD274*BN274*BV274,)</f>
        <v>0</v>
      </c>
      <c r="CH274" s="15">
        <f ca="1">IF(AND(BU274&lt;&gt;0,BZ274&lt;&gt;0,BV274&lt;&gt;0,CA274&lt;&gt;0),$AJ274-CE274-CF274-CG274-CK274,)</f>
        <v>0</v>
      </c>
      <c r="CI274" s="15">
        <f ca="1">IF(OR(BU274=0,BZ274=0,BV274=0,CA274=0),$AJ274-CE274-CF274-CG274-CK274,)</f>
        <v>0</v>
      </c>
      <c r="CJ274" s="15">
        <f ca="1">SUM(CE274:CI274)</f>
        <v>0</v>
      </c>
      <c r="CK274" s="15">
        <f ca="1">IF($V274&lt;&gt;0,IF($V274&gt;0,$W274/$V274,-$W274/$V274))*$AE274</f>
        <v>0</v>
      </c>
      <c r="CL274" s="15">
        <f ca="1">SUM(CJ274:CK274)</f>
        <v>0</v>
      </c>
      <c r="CM274" s="16">
        <f ca="1">_xll.DBRW($B$3,$R$37,$R$38,$R$40,$R$41,$R$42,$Q274,CM$2,CM$4,CM$3)</f>
        <v>0</v>
      </c>
      <c r="CN274" s="16">
        <f ca="1">_xll.DBRW($B$3,$R$37,$R$38,$R$40,$R$41,$R$42,$Q274,CN$2,CN$4,CN$3)</f>
        <v>0</v>
      </c>
      <c r="CO274" s="17">
        <f ca="1">-(CM274-CN274)*100</f>
        <v>0</v>
      </c>
      <c r="CP274" s="14">
        <f ca="1">$AA274-$AF274-DJ274</f>
        <v>0</v>
      </c>
      <c r="CQ274" s="15">
        <f ca="1">_xll.DBRW($B$3,$R$37,$R$38,$R$40,$R$41,$R$42,$Q274,CQ$2,CQ$4,CQ$3)</f>
        <v>0</v>
      </c>
      <c r="CR274" s="15">
        <f ca="1">_xll.DBRW($B$3,$R$37,$R$38,$R$40,$R$41,$R$42,$Q274,CR$2,CR$4,CR$3)</f>
        <v>0</v>
      </c>
      <c r="CS274" s="15">
        <f ca="1">_xll.DBRW($B$3,$R$37,$R$38,$R$40,$R$41,$R$42,$Q274,CS$2,CS$4,CS$3)</f>
        <v>0</v>
      </c>
      <c r="CT274" s="15">
        <f ca="1">_xll.DBRW($B$3,$R$37,$R$38,$R$40,$R$41,$R$42,$Q274,CT$2,CT$4,CT$3)</f>
        <v>0</v>
      </c>
      <c r="CU274" s="15">
        <f ca="1">_xll.DBRW($B$3,$R$37,$R$38,$R$40,$R$41,$R$42,$Q274,CU$2,CU$4,CU$3)</f>
        <v>0</v>
      </c>
      <c r="CV274" s="15">
        <f ca="1">_xll.DBRW($B$3,$R$37,$R$38,$R$40,$R$41,$R$42,$Q274,CV$2,CV$4,CV$3)</f>
        <v>0</v>
      </c>
      <c r="CW274" s="15">
        <f ca="1">_xll.DBRW($B$3,$R$37,$R$38,$R$40,$R$41,$R$42,$Q274,CW$2,CW$4,CW$3)</f>
        <v>0</v>
      </c>
      <c r="CX274" s="15">
        <f ca="1">_xll.DBRW($B$3,$R$37,$R$38,$R$40,$R$41,$R$42,$Q274,CX$2,CX$4,CX$3)</f>
        <v>0</v>
      </c>
      <c r="CY274" s="15">
        <f ca="1">_xll.DBRW($B$3,$R$37,$R$38,$R$40,$R$41,$R$42,$Q274,CY$2,CY$4,CY$3)</f>
        <v>0</v>
      </c>
      <c r="CZ274" s="15">
        <f ca="1">_xll.DBRW($B$3,$R$37,$R$38,$R$40,$R$41,$R$42,$Q274,CZ$2,CZ$4,CZ$3)</f>
        <v>0</v>
      </c>
      <c r="DA274" s="15">
        <f ca="1">CQ274-CV274</f>
        <v>0</v>
      </c>
      <c r="DB274" s="15">
        <f ca="1">CR274-CW274</f>
        <v>0</v>
      </c>
      <c r="DC274" s="15">
        <f ca="1">CS274-CX274</f>
        <v>0</v>
      </c>
      <c r="DD274" s="15">
        <f ca="1">IF(AND(CT274&lt;&gt;0,CY274&lt;&gt;0),-1*DA274*CT274,0)</f>
        <v>0</v>
      </c>
      <c r="DE274" s="15">
        <f ca="1">IF(AND(CT274&lt;&gt;0,CY274&lt;&gt;0,CU274&lt;&gt;0,CZ274&lt;&gt;0),DB274/CW274*$AA274,)</f>
        <v>0</v>
      </c>
      <c r="DF274" s="15">
        <f ca="1">IF(AND(CU274&lt;&gt;0,CZ274&lt;&gt;0),DC274*CM274*CU274,)</f>
        <v>0</v>
      </c>
      <c r="DG274" s="15">
        <f ca="1">IF(AND(CT274&lt;&gt;0,CY274&lt;&gt;0,CU274&lt;&gt;0,CZ274&lt;&gt;0),$AK274-DD274-DE274-DF274-DJ274,)</f>
        <v>0</v>
      </c>
      <c r="DH274" s="15">
        <f ca="1">IF(OR(CT274=0,CY274=0,CU274=0,CZ274=0),$AK274-DD274-DE274-DF274-DJ274,)</f>
        <v>0</v>
      </c>
      <c r="DI274" s="15">
        <f ca="1">SUM(DD274:DH274)</f>
        <v>0</v>
      </c>
      <c r="DJ274" s="15">
        <f ca="1">IF($V274&lt;&gt;0,IF($V274&gt;0,$W274/$V274,-$W274/$V274))*$AF274</f>
        <v>0</v>
      </c>
      <c r="DK274" s="15">
        <f ca="1">SUM(DI274:DJ274)</f>
        <v>0</v>
      </c>
      <c r="DL274" s="16">
        <f ca="1">_xll.DBRW($B$3,$R$37,$R$38,$R$40,$R$41,$R$42,$Q274,DL$2,DL$4,DL$3)</f>
        <v>0</v>
      </c>
      <c r="DM274" s="16">
        <f ca="1">_xll.DBRW($B$3,$R$37,$R$38,$R$40,$R$41,$R$42,$Q274,DM$2,DM$4,DM$3)</f>
        <v>0</v>
      </c>
      <c r="DN274" s="17">
        <f ca="1">-(DL274-DM274)*100</f>
        <v>0</v>
      </c>
      <c r="DO274" s="14">
        <f ca="1">$AB274-$AG274-EI274</f>
        <v>0</v>
      </c>
      <c r="DP274" s="15">
        <f ca="1">_xll.DBRW($B$3,$R$37,$R$38,$R$40,$R$41,$R$42,$Q274,DP$2,DP$4,DP$3)</f>
        <v>0</v>
      </c>
      <c r="DQ274" s="15">
        <f ca="1">_xll.DBRW($B$3,$R$37,$R$38,$R$40,$R$41,$R$42,$Q274,DQ$2,DQ$4,DQ$3)</f>
        <v>0</v>
      </c>
      <c r="DR274" s="15">
        <f ca="1">_xll.DBRW($B$3,$R$37,$R$38,$R$40,$R$41,$R$42,$Q274,DR$2,DR$4,DR$3)</f>
        <v>0</v>
      </c>
      <c r="DS274" s="15">
        <f ca="1">_xll.DBRW($B$3,$R$37,$R$38,$R$40,$R$41,$R$42,$Q274,DS$2,DS$4,DS$3)</f>
        <v>0</v>
      </c>
      <c r="DT274" s="15">
        <f ca="1">_xll.DBRW($B$3,$R$37,$R$38,$R$40,$R$41,$R$42,$Q274,DT$2,DT$4,DT$3)</f>
        <v>0</v>
      </c>
      <c r="DU274" s="15">
        <f ca="1">_xll.DBRW($B$3,$R$37,$R$38,$R$40,$R$41,$R$42,$Q274,DU$2,DU$4,DU$3)</f>
        <v>0</v>
      </c>
      <c r="DV274" s="15">
        <f ca="1">_xll.DBRW($B$3,$R$37,$R$38,$R$40,$R$41,$R$42,$Q274,DV$2,DV$4,DV$3)</f>
        <v>0</v>
      </c>
      <c r="DW274" s="15">
        <f ca="1">_xll.DBRW($B$3,$R$37,$R$38,$R$40,$R$41,$R$42,$Q274,DW$2,DW$4,DW$3)</f>
        <v>0</v>
      </c>
      <c r="DX274" s="15">
        <f ca="1">_xll.DBRW($B$3,$R$37,$R$38,$R$40,$R$41,$R$42,$Q274,DX$2,DX$4,DX$3)</f>
        <v>0</v>
      </c>
      <c r="DY274" s="15">
        <f ca="1">_xll.DBRW($B$3,$R$37,$R$38,$R$40,$R$41,$R$42,$Q274,DY$2,DY$4,DY$3)</f>
        <v>0</v>
      </c>
      <c r="DZ274" s="15">
        <f ca="1">DP274-DU274</f>
        <v>0</v>
      </c>
      <c r="EA274" s="15">
        <f ca="1">DQ274-DV274</f>
        <v>0</v>
      </c>
      <c r="EB274" s="15">
        <f ca="1">DR274-DW274</f>
        <v>0</v>
      </c>
      <c r="EC274" s="15">
        <f ca="1">IF(AND(DS274&lt;&gt;0,DX274&lt;&gt;0),-1*DZ274*DS274,0)</f>
        <v>0</v>
      </c>
      <c r="ED274" s="15">
        <f ca="1">IF(AND(DS274&lt;&gt;0,DX274&lt;&gt;0,DT274&lt;&gt;0,DY274&lt;&gt;0),EA274/DV274*$AB274,)</f>
        <v>0</v>
      </c>
      <c r="EE274" s="15">
        <f ca="1">IF(AND(DT274&lt;&gt;0,DY274&lt;&gt;0),EB274*DL274*DT274,)</f>
        <v>0</v>
      </c>
      <c r="EF274" s="15">
        <f ca="1">IF(AND(DS274&lt;&gt;0,DX274&lt;&gt;0,DT274&lt;&gt;0,DY274&lt;&gt;0),$AL274-EC274-ED274-EE274-EI274,)</f>
        <v>0</v>
      </c>
      <c r="EG274" s="15">
        <f ca="1">IF(OR(DS274=0,DX274=0,DT274=0,DY274=0),$AL274-EC274-ED274-EE274-EI274,)</f>
        <v>0</v>
      </c>
      <c r="EH274" s="15">
        <f ca="1">SUM(EC274:EG274)</f>
        <v>0</v>
      </c>
      <c r="EI274" s="15">
        <f ca="1">IF($V274&lt;&gt;0,IF($V274&gt;0,$W274/$V274,-$W274/$V274))*$AG274</f>
        <v>0</v>
      </c>
      <c r="EJ274" s="15">
        <f ca="1">SUM(EH274:EI274)</f>
        <v>0</v>
      </c>
      <c r="EK274" s="16">
        <f ca="1">_xll.DBRW($B$3,$R$37,$R$38,$R$40,$R$41,$R$42,$Q274,EK$2,EK$4,EK$3)</f>
        <v>0</v>
      </c>
      <c r="EL274" s="16">
        <f ca="1">_xll.DBRW($B$3,$R$37,$R$38,$R$40,$R$41,$R$42,$Q274,EL$2,EL$4,EL$3)</f>
        <v>0</v>
      </c>
      <c r="EM274" s="17">
        <f ca="1">-(EK274-EL274)*100</f>
        <v>0</v>
      </c>
      <c r="EN274" s="14">
        <f ca="1">$AC274-$AH274-FH274</f>
        <v>0</v>
      </c>
      <c r="EO274" s="15">
        <f ca="1">_xll.DBRW($B$3,$R$37,$R$38,$R$40,$R$41,$R$42,$Q274,EO$2,EO$4,EO$3)</f>
        <v>0</v>
      </c>
      <c r="EP274" s="15">
        <f ca="1">_xll.DBRW($B$3,$R$37,$R$38,$R$40,$R$41,$R$42,$Q274,EP$2,EP$4,EP$3)</f>
        <v>0</v>
      </c>
      <c r="EQ274" s="15">
        <f ca="1">_xll.DBRW($B$3,$R$37,$R$38,$R$40,$R$41,$R$42,$Q274,EQ$2,EQ$4,EQ$3)</f>
        <v>0</v>
      </c>
      <c r="ER274" s="15">
        <f ca="1">_xll.DBRW($B$3,$R$37,$R$38,$R$40,$R$41,$R$42,$Q274,ER$2,ER$4,ER$3)</f>
        <v>0</v>
      </c>
      <c r="ES274" s="15">
        <f ca="1">_xll.DBRW($B$3,$R$37,$R$38,$R$40,$R$41,$R$42,$Q274,ES$2,ES$4,ES$3)</f>
        <v>0</v>
      </c>
      <c r="ET274" s="15">
        <f ca="1">_xll.DBRW($B$3,$R$37,$R$38,$R$40,$R$41,$R$42,$Q274,ET$2,ET$4,ET$3)</f>
        <v>0</v>
      </c>
      <c r="EU274" s="15">
        <f ca="1">_xll.DBRW($B$3,$R$37,$R$38,$R$40,$R$41,$R$42,$Q274,EU$2,EU$4,EU$3)</f>
        <v>0</v>
      </c>
      <c r="EV274" s="15">
        <f ca="1">_xll.DBRW($B$3,$R$37,$R$38,$R$40,$R$41,$R$42,$Q274,EV$2,EV$4,EV$3)</f>
        <v>0</v>
      </c>
      <c r="EW274" s="15">
        <f ca="1">_xll.DBRW($B$3,$R$37,$R$38,$R$40,$R$41,$R$42,$Q274,EW$2,EW$4,EW$3)</f>
        <v>0</v>
      </c>
      <c r="EX274" s="15">
        <f ca="1">_xll.DBRW($B$3,$R$37,$R$38,$R$40,$R$41,$R$42,$Q274,EX$2,EX$4,EX$3)</f>
        <v>0</v>
      </c>
      <c r="EY274" s="15">
        <f ca="1">EO274-ET274</f>
        <v>0</v>
      </c>
      <c r="EZ274" s="15">
        <f ca="1">EP274-EU274</f>
        <v>0</v>
      </c>
      <c r="FA274" s="15">
        <f ca="1">EQ274-EV274</f>
        <v>0</v>
      </c>
      <c r="FB274" s="15">
        <f ca="1">IF(AND(ER274&lt;&gt;0,EW274&lt;&gt;0),-1*EY274*ER274,0)</f>
        <v>0</v>
      </c>
      <c r="FC274" s="15">
        <f ca="1">IF(AND(ER274&lt;&gt;0,EW274&lt;&gt;0,ES274&lt;&gt;0,EX274&lt;&gt;0),EZ274/EU274*$AC274,)</f>
        <v>0</v>
      </c>
      <c r="FD274" s="15">
        <f ca="1">IF(AND(ES274&lt;&gt;0,EX274&lt;&gt;0),FA274*EK274*ES274,)</f>
        <v>0</v>
      </c>
      <c r="FE274" s="15">
        <f ca="1">IF(AND(ER274&lt;&gt;0,EW274&lt;&gt;0,ES274&lt;&gt;0,EX274&lt;&gt;0),$AM274-FB274-FC274-FD274-FH274,)</f>
        <v>0</v>
      </c>
      <c r="FF274" s="15">
        <f ca="1">IF(OR(ER274=0,EW274=0,ES274=0,EX274=0),$AM274-FB274-FC274-FD274-FH274,)</f>
        <v>0</v>
      </c>
      <c r="FG274" s="15">
        <f ca="1">SUM(FB274:FF274)</f>
        <v>0</v>
      </c>
      <c r="FH274" s="15">
        <f ca="1">IF($V274&lt;&gt;0,IF($V274&gt;0,$W274/$V274,-$W274/$V274))*$AH274</f>
        <v>0</v>
      </c>
      <c r="FI274" s="15">
        <f ca="1">SUM(FG274:FH274)</f>
        <v>0</v>
      </c>
      <c r="FJ274" s="20"/>
      <c r="FK274" s="85">
        <f ca="1">BL274+CK274+DJ274+EI274+FH274</f>
        <v>0</v>
      </c>
      <c r="FL274" s="21"/>
      <c r="FM274" s="22"/>
      <c r="FN274" s="104">
        <f ca="1">_xll.DBRW($B$3,$R$37,$R$38,$R$40,$R$41,$R$42,$Q274,FN$2,FN$4,FN$3)</f>
        <v>0</v>
      </c>
      <c r="FO274" s="105">
        <f ca="1">IF(U274&lt;&gt;0,FN274/U274,0)</f>
        <v>0</v>
      </c>
      <c r="FP274" s="104">
        <f ca="1">_xll.DBRW($B$3,$R$37,$R$38,$R$40,$R$41,$R$42,$Q274,FP$2,FP$4,FP$3)</f>
        <v>0</v>
      </c>
      <c r="FQ274" s="105">
        <f ca="1">IF(V274&lt;&gt;0,FP274/V274,0)</f>
        <v>0</v>
      </c>
      <c r="FR274" s="86">
        <f ca="1">FN274-FP274</f>
        <v>0</v>
      </c>
      <c r="FS274" s="103">
        <f ca="1">(FO274-FQ274)*100</f>
        <v>0</v>
      </c>
      <c r="FT274" s="23"/>
      <c r="FV274" s="37"/>
      <c r="FW274" s="37"/>
      <c r="FX274" s="37"/>
      <c r="FY274" s="37"/>
      <c r="FZ274" s="37"/>
      <c r="GA274" s="37"/>
      <c r="GB274" s="37"/>
      <c r="GC274" s="37"/>
      <c r="GD274" s="37"/>
      <c r="GE274" s="37"/>
      <c r="GF274" s="37"/>
      <c r="GG274" s="37"/>
      <c r="GH274" s="37"/>
    </row>
    <row r="275" spans="1:190" ht="15" hidden="1" customHeight="1" x14ac:dyDescent="0.25">
      <c r="A275">
        <f ca="1">IF(ROW()=ROW($A$60),0,1)</f>
        <v>1</v>
      </c>
      <c r="D275" s="30"/>
      <c r="E275" s="30"/>
      <c r="F275" s="30" t="str">
        <f ca="1">IF(A275&lt;&gt;0,IF((AO275+BN275+CM275+DL275+EK275)&lt;&gt;0,ROUND((1-(AO275+BN275+CM275+DL275+EK275))-FO275,5),"VERIF. ELIGIBILITE PMM"),"CHECK "&amp;D260)</f>
        <v>VERIF. ELIGIBILITE PMM</v>
      </c>
      <c r="G275" s="30"/>
      <c r="H275" s="30"/>
      <c r="I275" s="30"/>
      <c r="J275" s="30" t="str">
        <f ca="1">IF(A275&lt;&gt;0,IF((AP275+BO275+CN275+DM275+EL275)&lt;&gt;0,ROUND((1-(AP275+BO275+CN275+DM275+EL275))-FQ275,5),"VERIF. ELIGIBILITE PMM"),"CHECK "&amp;D261)</f>
        <v>VERIF. ELIGIBILITE PMM</v>
      </c>
      <c r="K275" s="30">
        <f ca="1">IF(A275&lt;&gt;0,ROUND(W275+AR275+BQ275+CP275+DO275+EN275+FK275-FR275,5),"CHECK ")</f>
        <v>0</v>
      </c>
      <c r="L275" s="4"/>
      <c r="M275" s="9"/>
      <c r="N275" s="10"/>
      <c r="O275" s="9"/>
      <c r="P275" s="11"/>
      <c r="Q275" s="130" t="s">
        <v>459</v>
      </c>
      <c r="R275" s="130"/>
      <c r="S275" s="12"/>
      <c r="T275" s="13"/>
      <c r="U275" s="84">
        <f ca="1">_xll.DBRW($B$3,$R$37,$R$38,$R$40,$R$41,$R$42,$Q275,U$2,U$4,U$3)</f>
        <v>0</v>
      </c>
      <c r="V275" s="84">
        <f ca="1">_xll.DBRW($B$3,$R$37,$R$38,$R$40,$R$41,$R$42,$Q275,V$2,V$4,V$3)</f>
        <v>0</v>
      </c>
      <c r="W275" s="85">
        <f ca="1">U275-V275</f>
        <v>0</v>
      </c>
      <c r="X275" s="106">
        <f ca="1">IF(V275&lt;&gt;0,W275/V275,0)</f>
        <v>0</v>
      </c>
      <c r="Y275" s="15">
        <f ca="1">_xll.DBRW($B$3,$R$37,$R$38,$R$40,$R$41,$R$42,$Q275,Y$2,Y$4,Y$3)</f>
        <v>0</v>
      </c>
      <c r="Z275" s="15">
        <f ca="1">_xll.DBRW($B$3,$R$37,$R$38,$R$40,$R$41,$R$42,$Q275,Z$2,Z$4,Z$3)</f>
        <v>0</v>
      </c>
      <c r="AA275" s="15">
        <f ca="1">_xll.DBRW($B$3,$R$37,$R$38,$R$40,$R$41,$R$42,$Q275,AA$2,AA$4,AA$3)</f>
        <v>0</v>
      </c>
      <c r="AB275" s="15">
        <f ca="1">_xll.DBRW($B$3,$R$37,$R$38,$R$40,$R$41,$R$42,$Q275,AB$2,AB$4,AB$3)</f>
        <v>0</v>
      </c>
      <c r="AC275" s="15">
        <f ca="1">_xll.DBRW($B$3,$R$37,$R$38,$R$40,$R$41,$R$42,$Q275,AC$2,AC$4,AC$3)</f>
        <v>0</v>
      </c>
      <c r="AD275" s="15">
        <f ca="1">_xll.DBRW($B$3,$R$37,$R$38,$R$40,$R$41,$R$42,$Q275,AD$2,AD$4,AD$3)</f>
        <v>0</v>
      </c>
      <c r="AE275" s="15">
        <f ca="1">_xll.DBRW($B$3,$R$37,$R$38,$R$40,$R$41,$R$42,$Q275,AE$2,AE$4,AE$3)</f>
        <v>0</v>
      </c>
      <c r="AF275" s="15">
        <f ca="1">_xll.DBRW($B$3,$R$37,$R$38,$R$40,$R$41,$R$42,$Q275,AF$2,AF$4,AF$3)</f>
        <v>0</v>
      </c>
      <c r="AG275" s="15">
        <f ca="1">_xll.DBRW($B$3,$R$37,$R$38,$R$40,$R$41,$R$42,$Q275,AG$2,AG$4,AG$3)</f>
        <v>0</v>
      </c>
      <c r="AH275" s="15">
        <f ca="1">_xll.DBRW($B$3,$R$37,$R$38,$R$40,$R$41,$R$42,$Q275,AH$2,AH$4,AH$3)</f>
        <v>0</v>
      </c>
      <c r="AI275" s="15">
        <f ca="1">Y275-AD275</f>
        <v>0</v>
      </c>
      <c r="AJ275" s="15">
        <f ca="1">Z275-AE275</f>
        <v>0</v>
      </c>
      <c r="AK275" s="15">
        <f ca="1">AA275-AF275</f>
        <v>0</v>
      </c>
      <c r="AL275" s="15">
        <f ca="1">AB275-AG275</f>
        <v>0</v>
      </c>
      <c r="AM275" s="15">
        <f ca="1">AC275-AH275</f>
        <v>0</v>
      </c>
      <c r="AN275" s="20"/>
      <c r="AO275" s="16">
        <f ca="1">_xll.DBRW($B$3,$R$37,$R$38,$R$40,$R$41,$R$42,$Q275,AO$2,AO$4,AO$3)</f>
        <v>0</v>
      </c>
      <c r="AP275" s="16">
        <f ca="1">_xll.DBRW($B$3,$R$37,$R$38,$R$40,$R$41,$R$42,$Q275,AP$2,AP$4,AP$3)</f>
        <v>0</v>
      </c>
      <c r="AQ275" s="17">
        <f ca="1">-(AO275-AP275)*100</f>
        <v>0</v>
      </c>
      <c r="AR275" s="14">
        <f ca="1">$Y275-$AD275-BL275</f>
        <v>0</v>
      </c>
      <c r="AS275" s="18">
        <f ca="1">_xll.DBRW($B$3,$R$37,$R$38,$R$40,$R$41,$R$42,$Q275,AS$2,AS$4,AS$3)</f>
        <v>0</v>
      </c>
      <c r="AT275" s="19">
        <f ca="1">_xll.DBRW($B$3,$R$37,$R$38,$R$40,$R$41,$R$42,$Q275,AT$2,AT$4,AT$3)</f>
        <v>0</v>
      </c>
      <c r="AU275" s="18">
        <f ca="1">_xll.DBRW($B$3,$R$37,$R$38,$R$40,$R$41,$R$42,$Q275,AU$2,AU$4,AU$3)</f>
        <v>0</v>
      </c>
      <c r="AV275" s="15">
        <f ca="1">_xll.DBRW($B$3,$R$37,$R$38,$R$40,$R$41,$R$42,$Q275,AV$2,AV$4,AV$3)</f>
        <v>0</v>
      </c>
      <c r="AW275" s="15">
        <f ca="1">_xll.DBRW($B$3,$R$37,$R$38,$R$40,$R$41,$R$42,$Q275,AW$2,AW$4,AW$3)</f>
        <v>0</v>
      </c>
      <c r="AX275" s="18">
        <f ca="1">_xll.DBRW($B$3,$R$37,$R$38,$R$40,$R$41,$R$42,$Q275,AX$2,AX$4,AX$3)</f>
        <v>0</v>
      </c>
      <c r="AY275" s="19">
        <f ca="1">_xll.DBRW($B$3,$R$37,$R$38,$R$40,$R$41,$R$42,$Q275,AY$2,AY$4,AY$3)</f>
        <v>0</v>
      </c>
      <c r="AZ275" s="18">
        <f ca="1">_xll.DBRW($B$3,$R$37,$R$38,$R$40,$R$41,$R$42,$Q275,AZ$2,AZ$4,AZ$3)</f>
        <v>0</v>
      </c>
      <c r="BA275" s="15">
        <f ca="1">_xll.DBRW($B$3,$R$37,$R$38,$R$40,$R$41,$R$42,$Q275,BA$2,BA$4,BA$3)</f>
        <v>0</v>
      </c>
      <c r="BB275" s="15">
        <f ca="1">_xll.DBRW($B$3,$R$37,$R$38,$R$40,$R$41,$R$42,$Q275,BB$2,BB$4,BB$3)</f>
        <v>0</v>
      </c>
      <c r="BC275" s="18">
        <f ca="1">AS275-AX275</f>
        <v>0</v>
      </c>
      <c r="BD275" s="18">
        <f ca="1">AT275-AY275</f>
        <v>0</v>
      </c>
      <c r="BE275" s="18">
        <f ca="1">AU275-AZ275</f>
        <v>0</v>
      </c>
      <c r="BF275" s="15">
        <f ca="1">IF(AND(AV275&lt;&gt;0,BA275&lt;&gt;0),-1*BC275*AV275,0)</f>
        <v>0</v>
      </c>
      <c r="BG275" s="15">
        <f ca="1">IF(AND(AV275&lt;&gt;0,BA275&lt;&gt;0,AW275&lt;&gt;0,BB275&lt;&gt;0),BD275/AY275*$Y275,)</f>
        <v>0</v>
      </c>
      <c r="BH275" s="15">
        <f ca="1">IF(AND(AW275&lt;&gt;0,BB275&lt;&gt;0),BE275*AO275*AW275,)</f>
        <v>0</v>
      </c>
      <c r="BI275" s="15">
        <f ca="1">IF(AND(AV275&lt;&gt;0,BA275&lt;&gt;0,AW275&lt;&gt;0,BB275&lt;&gt;0),$AI275-BF275-BG275-BH275-BL275,)</f>
        <v>0</v>
      </c>
      <c r="BJ275" s="15">
        <f ca="1">IF(OR(AV275=0,BA275=0,AW275=0,BB275=0),$AI275-BF275-BG275-BH275-BL275,)</f>
        <v>0</v>
      </c>
      <c r="BK275" s="15">
        <f ca="1">SUM(BF275:BJ275)</f>
        <v>0</v>
      </c>
      <c r="BL275" s="15">
        <f ca="1">IF($V275&lt;&gt;0,IF($V275&gt;0,$W275/$V275,-$W275/$V275))*$AD275</f>
        <v>0</v>
      </c>
      <c r="BM275" s="15">
        <f ca="1">SUM(BK275:BL275)</f>
        <v>0</v>
      </c>
      <c r="BN275" s="16">
        <f ca="1">_xll.DBRW($B$3,$R$37,$R$38,$R$40,$R$41,$R$42,$Q275,BN$2,BN$4,BN$3)</f>
        <v>0</v>
      </c>
      <c r="BO275" s="16">
        <f ca="1">_xll.DBRW($B$3,$R$37,$R$38,$R$40,$R$41,$R$42,$Q275,BO$2,BO$4,BO$3)</f>
        <v>0</v>
      </c>
      <c r="BP275" s="17">
        <f ca="1">-(BN275-BO275)*100</f>
        <v>0</v>
      </c>
      <c r="BQ275" s="14">
        <f ca="1">$Z275-$AE275-CK275</f>
        <v>0</v>
      </c>
      <c r="BR275" s="15">
        <f ca="1">_xll.DBRW($B$3,$R$37,$R$38,$R$40,$R$41,$R$42,$Q275,BR$2,BR$4,BR$3)</f>
        <v>0</v>
      </c>
      <c r="BS275" s="15">
        <f ca="1">_xll.DBRW($B$3,$R$37,$R$38,$R$40,$R$41,$R$42,$Q275,BS$2,BS$4,BS$3)</f>
        <v>0</v>
      </c>
      <c r="BT275" s="15">
        <f ca="1">_xll.DBRW($B$3,$R$37,$R$38,$R$40,$R$41,$R$42,$Q275,BT$2,BT$4,BT$3)</f>
        <v>0</v>
      </c>
      <c r="BU275" s="15">
        <f ca="1">_xll.DBRW($B$3,$R$37,$R$38,$R$40,$R$41,$R$42,$Q275,BU$2,BU$4,BU$3)</f>
        <v>0</v>
      </c>
      <c r="BV275" s="15">
        <f ca="1">_xll.DBRW($B$3,$R$37,$R$38,$R$40,$R$41,$R$42,$Q275,BV$2,BV$4,BV$3)</f>
        <v>0</v>
      </c>
      <c r="BW275" s="15">
        <f ca="1">_xll.DBRW($B$3,$R$37,$R$38,$R$40,$R$41,$R$42,$Q275,BW$2,BW$4,BW$3)</f>
        <v>0</v>
      </c>
      <c r="BX275" s="15">
        <f ca="1">_xll.DBRW($B$3,$R$37,$R$38,$R$40,$R$41,$R$42,$Q275,BX$2,BX$4,BX$3)</f>
        <v>0</v>
      </c>
      <c r="BY275" s="15">
        <f ca="1">_xll.DBRW($B$3,$R$37,$R$38,$R$40,$R$41,$R$42,$Q275,BY$2,BY$4,BY$3)</f>
        <v>0</v>
      </c>
      <c r="BZ275" s="15">
        <f ca="1">_xll.DBRW($B$3,$R$37,$R$38,$R$40,$R$41,$R$42,$Q275,BZ$2,BZ$4,BZ$3)</f>
        <v>0</v>
      </c>
      <c r="CA275" s="15">
        <f ca="1">_xll.DBRW($B$3,$R$37,$R$38,$R$40,$R$41,$R$42,$Q275,CA$2,CA$4,CA$3)</f>
        <v>0</v>
      </c>
      <c r="CB275" s="15">
        <f ca="1">BR275-BW275</f>
        <v>0</v>
      </c>
      <c r="CC275" s="15">
        <f ca="1">BS275-BX275</f>
        <v>0</v>
      </c>
      <c r="CD275" s="15">
        <f ca="1">BT275-BY275</f>
        <v>0</v>
      </c>
      <c r="CE275" s="15">
        <f ca="1">IF(AND(BU275&lt;&gt;0,BZ275&lt;&gt;0),-1*CB275*BU275,0)</f>
        <v>0</v>
      </c>
      <c r="CF275" s="15">
        <f ca="1">IF(AND(BU275&lt;&gt;0,BZ275&lt;&gt;0,BV275&lt;&gt;0,CA275&lt;&gt;0),CC275/BX275*$Z275,)</f>
        <v>0</v>
      </c>
      <c r="CG275" s="15">
        <f ca="1">IF(AND(BV275&lt;&gt;0,CA275&lt;&gt;0),CD275*BN275*BV275,)</f>
        <v>0</v>
      </c>
      <c r="CH275" s="15">
        <f ca="1">IF(AND(BU275&lt;&gt;0,BZ275&lt;&gt;0,BV275&lt;&gt;0,CA275&lt;&gt;0),$AJ275-CE275-CF275-CG275-CK275,)</f>
        <v>0</v>
      </c>
      <c r="CI275" s="15">
        <f ca="1">IF(OR(BU275=0,BZ275=0,BV275=0,CA275=0),$AJ275-CE275-CF275-CG275-CK275,)</f>
        <v>0</v>
      </c>
      <c r="CJ275" s="15">
        <f ca="1">SUM(CE275:CI275)</f>
        <v>0</v>
      </c>
      <c r="CK275" s="15">
        <f ca="1">IF($V275&lt;&gt;0,IF($V275&gt;0,$W275/$V275,-$W275/$V275))*$AE275</f>
        <v>0</v>
      </c>
      <c r="CL275" s="15">
        <f ca="1">SUM(CJ275:CK275)</f>
        <v>0</v>
      </c>
      <c r="CM275" s="16">
        <f ca="1">_xll.DBRW($B$3,$R$37,$R$38,$R$40,$R$41,$R$42,$Q275,CM$2,CM$4,CM$3)</f>
        <v>0</v>
      </c>
      <c r="CN275" s="16">
        <f ca="1">_xll.DBRW($B$3,$R$37,$R$38,$R$40,$R$41,$R$42,$Q275,CN$2,CN$4,CN$3)</f>
        <v>0</v>
      </c>
      <c r="CO275" s="17">
        <f ca="1">-(CM275-CN275)*100</f>
        <v>0</v>
      </c>
      <c r="CP275" s="14">
        <f ca="1">$AA275-$AF275-DJ275</f>
        <v>0</v>
      </c>
      <c r="CQ275" s="15">
        <f ca="1">_xll.DBRW($B$3,$R$37,$R$38,$R$40,$R$41,$R$42,$Q275,CQ$2,CQ$4,CQ$3)</f>
        <v>0</v>
      </c>
      <c r="CR275" s="15">
        <f ca="1">_xll.DBRW($B$3,$R$37,$R$38,$R$40,$R$41,$R$42,$Q275,CR$2,CR$4,CR$3)</f>
        <v>0</v>
      </c>
      <c r="CS275" s="15">
        <f ca="1">_xll.DBRW($B$3,$R$37,$R$38,$R$40,$R$41,$R$42,$Q275,CS$2,CS$4,CS$3)</f>
        <v>0</v>
      </c>
      <c r="CT275" s="15">
        <f ca="1">_xll.DBRW($B$3,$R$37,$R$38,$R$40,$R$41,$R$42,$Q275,CT$2,CT$4,CT$3)</f>
        <v>0</v>
      </c>
      <c r="CU275" s="15">
        <f ca="1">_xll.DBRW($B$3,$R$37,$R$38,$R$40,$R$41,$R$42,$Q275,CU$2,CU$4,CU$3)</f>
        <v>0</v>
      </c>
      <c r="CV275" s="15">
        <f ca="1">_xll.DBRW($B$3,$R$37,$R$38,$R$40,$R$41,$R$42,$Q275,CV$2,CV$4,CV$3)</f>
        <v>0</v>
      </c>
      <c r="CW275" s="15">
        <f ca="1">_xll.DBRW($B$3,$R$37,$R$38,$R$40,$R$41,$R$42,$Q275,CW$2,CW$4,CW$3)</f>
        <v>0</v>
      </c>
      <c r="CX275" s="15">
        <f ca="1">_xll.DBRW($B$3,$R$37,$R$38,$R$40,$R$41,$R$42,$Q275,CX$2,CX$4,CX$3)</f>
        <v>0</v>
      </c>
      <c r="CY275" s="15">
        <f ca="1">_xll.DBRW($B$3,$R$37,$R$38,$R$40,$R$41,$R$42,$Q275,CY$2,CY$4,CY$3)</f>
        <v>0</v>
      </c>
      <c r="CZ275" s="15">
        <f ca="1">_xll.DBRW($B$3,$R$37,$R$38,$R$40,$R$41,$R$42,$Q275,CZ$2,CZ$4,CZ$3)</f>
        <v>0</v>
      </c>
      <c r="DA275" s="15">
        <f ca="1">CQ275-CV275</f>
        <v>0</v>
      </c>
      <c r="DB275" s="15">
        <f ca="1">CR275-CW275</f>
        <v>0</v>
      </c>
      <c r="DC275" s="15">
        <f ca="1">CS275-CX275</f>
        <v>0</v>
      </c>
      <c r="DD275" s="15">
        <f ca="1">IF(AND(CT275&lt;&gt;0,CY275&lt;&gt;0),-1*DA275*CT275,0)</f>
        <v>0</v>
      </c>
      <c r="DE275" s="15">
        <f ca="1">IF(AND(CT275&lt;&gt;0,CY275&lt;&gt;0,CU275&lt;&gt;0,CZ275&lt;&gt;0),DB275/CW275*$AA275,)</f>
        <v>0</v>
      </c>
      <c r="DF275" s="15">
        <f ca="1">IF(AND(CU275&lt;&gt;0,CZ275&lt;&gt;0),DC275*CM275*CU275,)</f>
        <v>0</v>
      </c>
      <c r="DG275" s="15">
        <f ca="1">IF(AND(CT275&lt;&gt;0,CY275&lt;&gt;0,CU275&lt;&gt;0,CZ275&lt;&gt;0),$AK275-DD275-DE275-DF275-DJ275,)</f>
        <v>0</v>
      </c>
      <c r="DH275" s="15">
        <f ca="1">IF(OR(CT275=0,CY275=0,CU275=0,CZ275=0),$AK275-DD275-DE275-DF275-DJ275,)</f>
        <v>0</v>
      </c>
      <c r="DI275" s="15">
        <f ca="1">SUM(DD275:DH275)</f>
        <v>0</v>
      </c>
      <c r="DJ275" s="15">
        <f ca="1">IF($V275&lt;&gt;0,IF($V275&gt;0,$W275/$V275,-$W275/$V275))*$AF275</f>
        <v>0</v>
      </c>
      <c r="DK275" s="15">
        <f ca="1">SUM(DI275:DJ275)</f>
        <v>0</v>
      </c>
      <c r="DL275" s="16">
        <f ca="1">_xll.DBRW($B$3,$R$37,$R$38,$R$40,$R$41,$R$42,$Q275,DL$2,DL$4,DL$3)</f>
        <v>0</v>
      </c>
      <c r="DM275" s="16">
        <f ca="1">_xll.DBRW($B$3,$R$37,$R$38,$R$40,$R$41,$R$42,$Q275,DM$2,DM$4,DM$3)</f>
        <v>0</v>
      </c>
      <c r="DN275" s="17">
        <f ca="1">-(DL275-DM275)*100</f>
        <v>0</v>
      </c>
      <c r="DO275" s="14">
        <f ca="1">$AB275-$AG275-EI275</f>
        <v>0</v>
      </c>
      <c r="DP275" s="15">
        <f ca="1">_xll.DBRW($B$3,$R$37,$R$38,$R$40,$R$41,$R$42,$Q275,DP$2,DP$4,DP$3)</f>
        <v>0</v>
      </c>
      <c r="DQ275" s="15">
        <f ca="1">_xll.DBRW($B$3,$R$37,$R$38,$R$40,$R$41,$R$42,$Q275,DQ$2,DQ$4,DQ$3)</f>
        <v>0</v>
      </c>
      <c r="DR275" s="15">
        <f ca="1">_xll.DBRW($B$3,$R$37,$R$38,$R$40,$R$41,$R$42,$Q275,DR$2,DR$4,DR$3)</f>
        <v>0</v>
      </c>
      <c r="DS275" s="15">
        <f ca="1">_xll.DBRW($B$3,$R$37,$R$38,$R$40,$R$41,$R$42,$Q275,DS$2,DS$4,DS$3)</f>
        <v>0</v>
      </c>
      <c r="DT275" s="15">
        <f ca="1">_xll.DBRW($B$3,$R$37,$R$38,$R$40,$R$41,$R$42,$Q275,DT$2,DT$4,DT$3)</f>
        <v>0</v>
      </c>
      <c r="DU275" s="15">
        <f ca="1">_xll.DBRW($B$3,$R$37,$R$38,$R$40,$R$41,$R$42,$Q275,DU$2,DU$4,DU$3)</f>
        <v>0</v>
      </c>
      <c r="DV275" s="15">
        <f ca="1">_xll.DBRW($B$3,$R$37,$R$38,$R$40,$R$41,$R$42,$Q275,DV$2,DV$4,DV$3)</f>
        <v>0</v>
      </c>
      <c r="DW275" s="15">
        <f ca="1">_xll.DBRW($B$3,$R$37,$R$38,$R$40,$R$41,$R$42,$Q275,DW$2,DW$4,DW$3)</f>
        <v>0</v>
      </c>
      <c r="DX275" s="15">
        <f ca="1">_xll.DBRW($B$3,$R$37,$R$38,$R$40,$R$41,$R$42,$Q275,DX$2,DX$4,DX$3)</f>
        <v>0</v>
      </c>
      <c r="DY275" s="15">
        <f ca="1">_xll.DBRW($B$3,$R$37,$R$38,$R$40,$R$41,$R$42,$Q275,DY$2,DY$4,DY$3)</f>
        <v>0</v>
      </c>
      <c r="DZ275" s="15">
        <f ca="1">DP275-DU275</f>
        <v>0</v>
      </c>
      <c r="EA275" s="15">
        <f ca="1">DQ275-DV275</f>
        <v>0</v>
      </c>
      <c r="EB275" s="15">
        <f ca="1">DR275-DW275</f>
        <v>0</v>
      </c>
      <c r="EC275" s="15">
        <f ca="1">IF(AND(DS275&lt;&gt;0,DX275&lt;&gt;0),-1*DZ275*DS275,0)</f>
        <v>0</v>
      </c>
      <c r="ED275" s="15">
        <f ca="1">IF(AND(DS275&lt;&gt;0,DX275&lt;&gt;0,DT275&lt;&gt;0,DY275&lt;&gt;0),EA275/DV275*$AB275,)</f>
        <v>0</v>
      </c>
      <c r="EE275" s="15">
        <f ca="1">IF(AND(DT275&lt;&gt;0,DY275&lt;&gt;0),EB275*DL275*DT275,)</f>
        <v>0</v>
      </c>
      <c r="EF275" s="15">
        <f ca="1">IF(AND(DS275&lt;&gt;0,DX275&lt;&gt;0,DT275&lt;&gt;0,DY275&lt;&gt;0),$AL275-EC275-ED275-EE275-EI275,)</f>
        <v>0</v>
      </c>
      <c r="EG275" s="15">
        <f ca="1">IF(OR(DS275=0,DX275=0,DT275=0,DY275=0),$AL275-EC275-ED275-EE275-EI275,)</f>
        <v>0</v>
      </c>
      <c r="EH275" s="15">
        <f ca="1">SUM(EC275:EG275)</f>
        <v>0</v>
      </c>
      <c r="EI275" s="15">
        <f ca="1">IF($V275&lt;&gt;0,IF($V275&gt;0,$W275/$V275,-$W275/$V275))*$AG275</f>
        <v>0</v>
      </c>
      <c r="EJ275" s="15">
        <f ca="1">SUM(EH275:EI275)</f>
        <v>0</v>
      </c>
      <c r="EK275" s="16">
        <f ca="1">_xll.DBRW($B$3,$R$37,$R$38,$R$40,$R$41,$R$42,$Q275,EK$2,EK$4,EK$3)</f>
        <v>0</v>
      </c>
      <c r="EL275" s="16">
        <f ca="1">_xll.DBRW($B$3,$R$37,$R$38,$R$40,$R$41,$R$42,$Q275,EL$2,EL$4,EL$3)</f>
        <v>0</v>
      </c>
      <c r="EM275" s="17">
        <f ca="1">-(EK275-EL275)*100</f>
        <v>0</v>
      </c>
      <c r="EN275" s="14">
        <f ca="1">$AC275-$AH275-FH275</f>
        <v>0</v>
      </c>
      <c r="EO275" s="15">
        <f ca="1">_xll.DBRW($B$3,$R$37,$R$38,$R$40,$R$41,$R$42,$Q275,EO$2,EO$4,EO$3)</f>
        <v>0</v>
      </c>
      <c r="EP275" s="15">
        <f ca="1">_xll.DBRW($B$3,$R$37,$R$38,$R$40,$R$41,$R$42,$Q275,EP$2,EP$4,EP$3)</f>
        <v>0</v>
      </c>
      <c r="EQ275" s="15">
        <f ca="1">_xll.DBRW($B$3,$R$37,$R$38,$R$40,$R$41,$R$42,$Q275,EQ$2,EQ$4,EQ$3)</f>
        <v>0</v>
      </c>
      <c r="ER275" s="15">
        <f ca="1">_xll.DBRW($B$3,$R$37,$R$38,$R$40,$R$41,$R$42,$Q275,ER$2,ER$4,ER$3)</f>
        <v>0</v>
      </c>
      <c r="ES275" s="15">
        <f ca="1">_xll.DBRW($B$3,$R$37,$R$38,$R$40,$R$41,$R$42,$Q275,ES$2,ES$4,ES$3)</f>
        <v>0</v>
      </c>
      <c r="ET275" s="15">
        <f ca="1">_xll.DBRW($B$3,$R$37,$R$38,$R$40,$R$41,$R$42,$Q275,ET$2,ET$4,ET$3)</f>
        <v>0</v>
      </c>
      <c r="EU275" s="15">
        <f ca="1">_xll.DBRW($B$3,$R$37,$R$38,$R$40,$R$41,$R$42,$Q275,EU$2,EU$4,EU$3)</f>
        <v>0</v>
      </c>
      <c r="EV275" s="15">
        <f ca="1">_xll.DBRW($B$3,$R$37,$R$38,$R$40,$R$41,$R$42,$Q275,EV$2,EV$4,EV$3)</f>
        <v>0</v>
      </c>
      <c r="EW275" s="15">
        <f ca="1">_xll.DBRW($B$3,$R$37,$R$38,$R$40,$R$41,$R$42,$Q275,EW$2,EW$4,EW$3)</f>
        <v>0</v>
      </c>
      <c r="EX275" s="15">
        <f ca="1">_xll.DBRW($B$3,$R$37,$R$38,$R$40,$R$41,$R$42,$Q275,EX$2,EX$4,EX$3)</f>
        <v>0</v>
      </c>
      <c r="EY275" s="15">
        <f ca="1">EO275-ET275</f>
        <v>0</v>
      </c>
      <c r="EZ275" s="15">
        <f ca="1">EP275-EU275</f>
        <v>0</v>
      </c>
      <c r="FA275" s="15">
        <f ca="1">EQ275-EV275</f>
        <v>0</v>
      </c>
      <c r="FB275" s="15">
        <f ca="1">IF(AND(ER275&lt;&gt;0,EW275&lt;&gt;0),-1*EY275*ER275,0)</f>
        <v>0</v>
      </c>
      <c r="FC275" s="15">
        <f ca="1">IF(AND(ER275&lt;&gt;0,EW275&lt;&gt;0,ES275&lt;&gt;0,EX275&lt;&gt;0),EZ275/EU275*$AC275,)</f>
        <v>0</v>
      </c>
      <c r="FD275" s="15">
        <f ca="1">IF(AND(ES275&lt;&gt;0,EX275&lt;&gt;0),FA275*EK275*ES275,)</f>
        <v>0</v>
      </c>
      <c r="FE275" s="15">
        <f ca="1">IF(AND(ER275&lt;&gt;0,EW275&lt;&gt;0,ES275&lt;&gt;0,EX275&lt;&gt;0),$AM275-FB275-FC275-FD275-FH275,)</f>
        <v>0</v>
      </c>
      <c r="FF275" s="15">
        <f ca="1">IF(OR(ER275=0,EW275=0,ES275=0,EX275=0),$AM275-FB275-FC275-FD275-FH275,)</f>
        <v>0</v>
      </c>
      <c r="FG275" s="15">
        <f ca="1">SUM(FB275:FF275)</f>
        <v>0</v>
      </c>
      <c r="FH275" s="15">
        <f ca="1">IF($V275&lt;&gt;0,IF($V275&gt;0,$W275/$V275,-$W275/$V275))*$AH275</f>
        <v>0</v>
      </c>
      <c r="FI275" s="15">
        <f ca="1">SUM(FG275:FH275)</f>
        <v>0</v>
      </c>
      <c r="FJ275" s="20"/>
      <c r="FK275" s="85">
        <f ca="1">BL275+CK275+DJ275+EI275+FH275</f>
        <v>0</v>
      </c>
      <c r="FL275" s="21"/>
      <c r="FM275" s="22"/>
      <c r="FN275" s="104">
        <f ca="1">_xll.DBRW($B$3,$R$37,$R$38,$R$40,$R$41,$R$42,$Q275,FN$2,FN$4,FN$3)</f>
        <v>0</v>
      </c>
      <c r="FO275" s="105">
        <f ca="1">IF(U275&lt;&gt;0,FN275/U275,0)</f>
        <v>0</v>
      </c>
      <c r="FP275" s="104">
        <f ca="1">_xll.DBRW($B$3,$R$37,$R$38,$R$40,$R$41,$R$42,$Q275,FP$2,FP$4,FP$3)</f>
        <v>0</v>
      </c>
      <c r="FQ275" s="105">
        <f ca="1">IF(V275&lt;&gt;0,FP275/V275,0)</f>
        <v>0</v>
      </c>
      <c r="FR275" s="86">
        <f ca="1">FN275-FP275</f>
        <v>0</v>
      </c>
      <c r="FS275" s="103">
        <f ca="1">(FO275-FQ275)*100</f>
        <v>0</v>
      </c>
      <c r="FT275" s="23"/>
      <c r="FV275" s="37"/>
      <c r="FW275" s="37"/>
      <c r="FX275" s="37"/>
      <c r="FY275" s="37"/>
      <c r="FZ275" s="37"/>
      <c r="GA275" s="37"/>
      <c r="GB275" s="37"/>
      <c r="GC275" s="37"/>
      <c r="GD275" s="37"/>
      <c r="GE275" s="37"/>
      <c r="GF275" s="37"/>
      <c r="GG275" s="37"/>
      <c r="GH275" s="37"/>
    </row>
    <row r="276" spans="1:190" ht="15" hidden="1" customHeight="1" x14ac:dyDescent="0.25">
      <c r="A276">
        <f ca="1">IF(ROW()=ROW($A$60),0,1)</f>
        <v>1</v>
      </c>
      <c r="D276" s="30"/>
      <c r="E276" s="30"/>
      <c r="F276" s="30" t="str">
        <f ca="1">IF(A276&lt;&gt;0,IF((AO276+BN276+CM276+DL276+EK276)&lt;&gt;0,ROUND((1-(AO276+BN276+CM276+DL276+EK276))-FO276,5),"VERIF. ELIGIBILITE PMM"),"CHECK "&amp;D261)</f>
        <v>VERIF. ELIGIBILITE PMM</v>
      </c>
      <c r="G276" s="30"/>
      <c r="H276" s="30"/>
      <c r="I276" s="30"/>
      <c r="J276" s="30" t="str">
        <f ca="1">IF(A276&lt;&gt;0,IF((AP276+BO276+CN276+DM276+EL276)&lt;&gt;0,ROUND((1-(AP276+BO276+CN276+DM276+EL276))-FQ276,5),"VERIF. ELIGIBILITE PMM"),"CHECK "&amp;D262)</f>
        <v>VERIF. ELIGIBILITE PMM</v>
      </c>
      <c r="K276" s="30">
        <f ca="1">IF(A276&lt;&gt;0,ROUND(W276+AR276+BQ276+CP276+DO276+EN276+FK276-FR276,5),"CHECK ")</f>
        <v>0</v>
      </c>
      <c r="L276" s="4"/>
      <c r="M276" s="9"/>
      <c r="N276" s="10"/>
      <c r="O276" s="9"/>
      <c r="P276" s="11"/>
      <c r="Q276" s="130" t="s">
        <v>460</v>
      </c>
      <c r="R276" s="130"/>
      <c r="S276" s="12"/>
      <c r="T276" s="13"/>
      <c r="U276" s="84">
        <f ca="1">_xll.DBRW($B$3,$R$37,$R$38,$R$40,$R$41,$R$42,$Q276,U$2,U$4,U$3)</f>
        <v>0</v>
      </c>
      <c r="V276" s="84">
        <f ca="1">_xll.DBRW($B$3,$R$37,$R$38,$R$40,$R$41,$R$42,$Q276,V$2,V$4,V$3)</f>
        <v>0</v>
      </c>
      <c r="W276" s="85">
        <f ca="1">U276-V276</f>
        <v>0</v>
      </c>
      <c r="X276" s="106">
        <f ca="1">IF(V276&lt;&gt;0,W276/V276,0)</f>
        <v>0</v>
      </c>
      <c r="Y276" s="15">
        <f ca="1">_xll.DBRW($B$3,$R$37,$R$38,$R$40,$R$41,$R$42,$Q276,Y$2,Y$4,Y$3)</f>
        <v>0</v>
      </c>
      <c r="Z276" s="15">
        <f ca="1">_xll.DBRW($B$3,$R$37,$R$38,$R$40,$R$41,$R$42,$Q276,Z$2,Z$4,Z$3)</f>
        <v>0</v>
      </c>
      <c r="AA276" s="15">
        <f ca="1">_xll.DBRW($B$3,$R$37,$R$38,$R$40,$R$41,$R$42,$Q276,AA$2,AA$4,AA$3)</f>
        <v>0</v>
      </c>
      <c r="AB276" s="15">
        <f ca="1">_xll.DBRW($B$3,$R$37,$R$38,$R$40,$R$41,$R$42,$Q276,AB$2,AB$4,AB$3)</f>
        <v>0</v>
      </c>
      <c r="AC276" s="15">
        <f ca="1">_xll.DBRW($B$3,$R$37,$R$38,$R$40,$R$41,$R$42,$Q276,AC$2,AC$4,AC$3)</f>
        <v>0</v>
      </c>
      <c r="AD276" s="15">
        <f ca="1">_xll.DBRW($B$3,$R$37,$R$38,$R$40,$R$41,$R$42,$Q276,AD$2,AD$4,AD$3)</f>
        <v>0</v>
      </c>
      <c r="AE276" s="15">
        <f ca="1">_xll.DBRW($B$3,$R$37,$R$38,$R$40,$R$41,$R$42,$Q276,AE$2,AE$4,AE$3)</f>
        <v>0</v>
      </c>
      <c r="AF276" s="15">
        <f ca="1">_xll.DBRW($B$3,$R$37,$R$38,$R$40,$R$41,$R$42,$Q276,AF$2,AF$4,AF$3)</f>
        <v>0</v>
      </c>
      <c r="AG276" s="15">
        <f ca="1">_xll.DBRW($B$3,$R$37,$R$38,$R$40,$R$41,$R$42,$Q276,AG$2,AG$4,AG$3)</f>
        <v>0</v>
      </c>
      <c r="AH276" s="15">
        <f ca="1">_xll.DBRW($B$3,$R$37,$R$38,$R$40,$R$41,$R$42,$Q276,AH$2,AH$4,AH$3)</f>
        <v>0</v>
      </c>
      <c r="AI276" s="15">
        <f ca="1">Y276-AD276</f>
        <v>0</v>
      </c>
      <c r="AJ276" s="15">
        <f ca="1">Z276-AE276</f>
        <v>0</v>
      </c>
      <c r="AK276" s="15">
        <f ca="1">AA276-AF276</f>
        <v>0</v>
      </c>
      <c r="AL276" s="15">
        <f ca="1">AB276-AG276</f>
        <v>0</v>
      </c>
      <c r="AM276" s="15">
        <f ca="1">AC276-AH276</f>
        <v>0</v>
      </c>
      <c r="AN276" s="20"/>
      <c r="AO276" s="16">
        <f ca="1">_xll.DBRW($B$3,$R$37,$R$38,$R$40,$R$41,$R$42,$Q276,AO$2,AO$4,AO$3)</f>
        <v>0</v>
      </c>
      <c r="AP276" s="16">
        <f ca="1">_xll.DBRW($B$3,$R$37,$R$38,$R$40,$R$41,$R$42,$Q276,AP$2,AP$4,AP$3)</f>
        <v>0</v>
      </c>
      <c r="AQ276" s="17">
        <f ca="1">-(AO276-AP276)*100</f>
        <v>0</v>
      </c>
      <c r="AR276" s="14">
        <f ca="1">$Y276-$AD276-BL276</f>
        <v>0</v>
      </c>
      <c r="AS276" s="18">
        <f ca="1">_xll.DBRW($B$3,$R$37,$R$38,$R$40,$R$41,$R$42,$Q276,AS$2,AS$4,AS$3)</f>
        <v>0</v>
      </c>
      <c r="AT276" s="19">
        <f ca="1">_xll.DBRW($B$3,$R$37,$R$38,$R$40,$R$41,$R$42,$Q276,AT$2,AT$4,AT$3)</f>
        <v>0</v>
      </c>
      <c r="AU276" s="18">
        <f ca="1">_xll.DBRW($B$3,$R$37,$R$38,$R$40,$R$41,$R$42,$Q276,AU$2,AU$4,AU$3)</f>
        <v>0</v>
      </c>
      <c r="AV276" s="15">
        <f ca="1">_xll.DBRW($B$3,$R$37,$R$38,$R$40,$R$41,$R$42,$Q276,AV$2,AV$4,AV$3)</f>
        <v>0</v>
      </c>
      <c r="AW276" s="15">
        <f ca="1">_xll.DBRW($B$3,$R$37,$R$38,$R$40,$R$41,$R$42,$Q276,AW$2,AW$4,AW$3)</f>
        <v>0</v>
      </c>
      <c r="AX276" s="18">
        <f ca="1">_xll.DBRW($B$3,$R$37,$R$38,$R$40,$R$41,$R$42,$Q276,AX$2,AX$4,AX$3)</f>
        <v>0</v>
      </c>
      <c r="AY276" s="19">
        <f ca="1">_xll.DBRW($B$3,$R$37,$R$38,$R$40,$R$41,$R$42,$Q276,AY$2,AY$4,AY$3)</f>
        <v>0</v>
      </c>
      <c r="AZ276" s="18">
        <f ca="1">_xll.DBRW($B$3,$R$37,$R$38,$R$40,$R$41,$R$42,$Q276,AZ$2,AZ$4,AZ$3)</f>
        <v>0</v>
      </c>
      <c r="BA276" s="15">
        <f ca="1">_xll.DBRW($B$3,$R$37,$R$38,$R$40,$R$41,$R$42,$Q276,BA$2,BA$4,BA$3)</f>
        <v>0</v>
      </c>
      <c r="BB276" s="15">
        <f ca="1">_xll.DBRW($B$3,$R$37,$R$38,$R$40,$R$41,$R$42,$Q276,BB$2,BB$4,BB$3)</f>
        <v>0</v>
      </c>
      <c r="BC276" s="18">
        <f ca="1">AS276-AX276</f>
        <v>0</v>
      </c>
      <c r="BD276" s="18">
        <f ca="1">AT276-AY276</f>
        <v>0</v>
      </c>
      <c r="BE276" s="18">
        <f ca="1">AU276-AZ276</f>
        <v>0</v>
      </c>
      <c r="BF276" s="15">
        <f ca="1">IF(AND(AV276&lt;&gt;0,BA276&lt;&gt;0),-1*BC276*AV276,0)</f>
        <v>0</v>
      </c>
      <c r="BG276" s="15">
        <f ca="1">IF(AND(AV276&lt;&gt;0,BA276&lt;&gt;0,AW276&lt;&gt;0,BB276&lt;&gt;0),BD276/AY276*$Y276,)</f>
        <v>0</v>
      </c>
      <c r="BH276" s="15">
        <f ca="1">IF(AND(AW276&lt;&gt;0,BB276&lt;&gt;0),BE276*AO276*AW276,)</f>
        <v>0</v>
      </c>
      <c r="BI276" s="15">
        <f ca="1">IF(AND(AV276&lt;&gt;0,BA276&lt;&gt;0,AW276&lt;&gt;0,BB276&lt;&gt;0),$AI276-BF276-BG276-BH276-BL276,)</f>
        <v>0</v>
      </c>
      <c r="BJ276" s="15">
        <f ca="1">IF(OR(AV276=0,BA276=0,AW276=0,BB276=0),$AI276-BF276-BG276-BH276-BL276,)</f>
        <v>0</v>
      </c>
      <c r="BK276" s="15">
        <f ca="1">SUM(BF276:BJ276)</f>
        <v>0</v>
      </c>
      <c r="BL276" s="15">
        <f ca="1">IF($V276&lt;&gt;0,IF($V276&gt;0,$W276/$V276,-$W276/$V276))*$AD276</f>
        <v>0</v>
      </c>
      <c r="BM276" s="15">
        <f ca="1">SUM(BK276:BL276)</f>
        <v>0</v>
      </c>
      <c r="BN276" s="16">
        <f ca="1">_xll.DBRW($B$3,$R$37,$R$38,$R$40,$R$41,$R$42,$Q276,BN$2,BN$4,BN$3)</f>
        <v>0</v>
      </c>
      <c r="BO276" s="16">
        <f ca="1">_xll.DBRW($B$3,$R$37,$R$38,$R$40,$R$41,$R$42,$Q276,BO$2,BO$4,BO$3)</f>
        <v>0</v>
      </c>
      <c r="BP276" s="17">
        <f ca="1">-(BN276-BO276)*100</f>
        <v>0</v>
      </c>
      <c r="BQ276" s="14">
        <f ca="1">$Z276-$AE276-CK276</f>
        <v>0</v>
      </c>
      <c r="BR276" s="15">
        <f ca="1">_xll.DBRW($B$3,$R$37,$R$38,$R$40,$R$41,$R$42,$Q276,BR$2,BR$4,BR$3)</f>
        <v>0</v>
      </c>
      <c r="BS276" s="15">
        <f ca="1">_xll.DBRW($B$3,$R$37,$R$38,$R$40,$R$41,$R$42,$Q276,BS$2,BS$4,BS$3)</f>
        <v>0</v>
      </c>
      <c r="BT276" s="15">
        <f ca="1">_xll.DBRW($B$3,$R$37,$R$38,$R$40,$R$41,$R$42,$Q276,BT$2,BT$4,BT$3)</f>
        <v>0</v>
      </c>
      <c r="BU276" s="15">
        <f ca="1">_xll.DBRW($B$3,$R$37,$R$38,$R$40,$R$41,$R$42,$Q276,BU$2,BU$4,BU$3)</f>
        <v>0</v>
      </c>
      <c r="BV276" s="15">
        <f ca="1">_xll.DBRW($B$3,$R$37,$R$38,$R$40,$R$41,$R$42,$Q276,BV$2,BV$4,BV$3)</f>
        <v>0</v>
      </c>
      <c r="BW276" s="15">
        <f ca="1">_xll.DBRW($B$3,$R$37,$R$38,$R$40,$R$41,$R$42,$Q276,BW$2,BW$4,BW$3)</f>
        <v>0</v>
      </c>
      <c r="BX276" s="15">
        <f ca="1">_xll.DBRW($B$3,$R$37,$R$38,$R$40,$R$41,$R$42,$Q276,BX$2,BX$4,BX$3)</f>
        <v>0</v>
      </c>
      <c r="BY276" s="15">
        <f ca="1">_xll.DBRW($B$3,$R$37,$R$38,$R$40,$R$41,$R$42,$Q276,BY$2,BY$4,BY$3)</f>
        <v>0</v>
      </c>
      <c r="BZ276" s="15">
        <f ca="1">_xll.DBRW($B$3,$R$37,$R$38,$R$40,$R$41,$R$42,$Q276,BZ$2,BZ$4,BZ$3)</f>
        <v>0</v>
      </c>
      <c r="CA276" s="15">
        <f ca="1">_xll.DBRW($B$3,$R$37,$R$38,$R$40,$R$41,$R$42,$Q276,CA$2,CA$4,CA$3)</f>
        <v>0</v>
      </c>
      <c r="CB276" s="15">
        <f ca="1">BR276-BW276</f>
        <v>0</v>
      </c>
      <c r="CC276" s="15">
        <f ca="1">BS276-BX276</f>
        <v>0</v>
      </c>
      <c r="CD276" s="15">
        <f ca="1">BT276-BY276</f>
        <v>0</v>
      </c>
      <c r="CE276" s="15">
        <f ca="1">IF(AND(BU276&lt;&gt;0,BZ276&lt;&gt;0),-1*CB276*BU276,0)</f>
        <v>0</v>
      </c>
      <c r="CF276" s="15">
        <f ca="1">IF(AND(BU276&lt;&gt;0,BZ276&lt;&gt;0,BV276&lt;&gt;0,CA276&lt;&gt;0),CC276/BX276*$Z276,)</f>
        <v>0</v>
      </c>
      <c r="CG276" s="15">
        <f ca="1">IF(AND(BV276&lt;&gt;0,CA276&lt;&gt;0),CD276*BN276*BV276,)</f>
        <v>0</v>
      </c>
      <c r="CH276" s="15">
        <f ca="1">IF(AND(BU276&lt;&gt;0,BZ276&lt;&gt;0,BV276&lt;&gt;0,CA276&lt;&gt;0),$AJ276-CE276-CF276-CG276-CK276,)</f>
        <v>0</v>
      </c>
      <c r="CI276" s="15">
        <f ca="1">IF(OR(BU276=0,BZ276=0,BV276=0,CA276=0),$AJ276-CE276-CF276-CG276-CK276,)</f>
        <v>0</v>
      </c>
      <c r="CJ276" s="15">
        <f ca="1">SUM(CE276:CI276)</f>
        <v>0</v>
      </c>
      <c r="CK276" s="15">
        <f ca="1">IF($V276&lt;&gt;0,IF($V276&gt;0,$W276/$V276,-$W276/$V276))*$AE276</f>
        <v>0</v>
      </c>
      <c r="CL276" s="15">
        <f ca="1">SUM(CJ276:CK276)</f>
        <v>0</v>
      </c>
      <c r="CM276" s="16">
        <f ca="1">_xll.DBRW($B$3,$R$37,$R$38,$R$40,$R$41,$R$42,$Q276,CM$2,CM$4,CM$3)</f>
        <v>0</v>
      </c>
      <c r="CN276" s="16">
        <f ca="1">_xll.DBRW($B$3,$R$37,$R$38,$R$40,$R$41,$R$42,$Q276,CN$2,CN$4,CN$3)</f>
        <v>0</v>
      </c>
      <c r="CO276" s="17">
        <f ca="1">-(CM276-CN276)*100</f>
        <v>0</v>
      </c>
      <c r="CP276" s="14">
        <f ca="1">$AA276-$AF276-DJ276</f>
        <v>0</v>
      </c>
      <c r="CQ276" s="15">
        <f ca="1">_xll.DBRW($B$3,$R$37,$R$38,$R$40,$R$41,$R$42,$Q276,CQ$2,CQ$4,CQ$3)</f>
        <v>0</v>
      </c>
      <c r="CR276" s="15">
        <f ca="1">_xll.DBRW($B$3,$R$37,$R$38,$R$40,$R$41,$R$42,$Q276,CR$2,CR$4,CR$3)</f>
        <v>0</v>
      </c>
      <c r="CS276" s="15">
        <f ca="1">_xll.DBRW($B$3,$R$37,$R$38,$R$40,$R$41,$R$42,$Q276,CS$2,CS$4,CS$3)</f>
        <v>0</v>
      </c>
      <c r="CT276" s="15">
        <f ca="1">_xll.DBRW($B$3,$R$37,$R$38,$R$40,$R$41,$R$42,$Q276,CT$2,CT$4,CT$3)</f>
        <v>0</v>
      </c>
      <c r="CU276" s="15">
        <f ca="1">_xll.DBRW($B$3,$R$37,$R$38,$R$40,$R$41,$R$42,$Q276,CU$2,CU$4,CU$3)</f>
        <v>0</v>
      </c>
      <c r="CV276" s="15">
        <f ca="1">_xll.DBRW($B$3,$R$37,$R$38,$R$40,$R$41,$R$42,$Q276,CV$2,CV$4,CV$3)</f>
        <v>0</v>
      </c>
      <c r="CW276" s="15">
        <f ca="1">_xll.DBRW($B$3,$R$37,$R$38,$R$40,$R$41,$R$42,$Q276,CW$2,CW$4,CW$3)</f>
        <v>0</v>
      </c>
      <c r="CX276" s="15">
        <f ca="1">_xll.DBRW($B$3,$R$37,$R$38,$R$40,$R$41,$R$42,$Q276,CX$2,CX$4,CX$3)</f>
        <v>0</v>
      </c>
      <c r="CY276" s="15">
        <f ca="1">_xll.DBRW($B$3,$R$37,$R$38,$R$40,$R$41,$R$42,$Q276,CY$2,CY$4,CY$3)</f>
        <v>0</v>
      </c>
      <c r="CZ276" s="15">
        <f ca="1">_xll.DBRW($B$3,$R$37,$R$38,$R$40,$R$41,$R$42,$Q276,CZ$2,CZ$4,CZ$3)</f>
        <v>0</v>
      </c>
      <c r="DA276" s="15">
        <f ca="1">CQ276-CV276</f>
        <v>0</v>
      </c>
      <c r="DB276" s="15">
        <f ca="1">CR276-CW276</f>
        <v>0</v>
      </c>
      <c r="DC276" s="15">
        <f ca="1">CS276-CX276</f>
        <v>0</v>
      </c>
      <c r="DD276" s="15">
        <f ca="1">IF(AND(CT276&lt;&gt;0,CY276&lt;&gt;0),-1*DA276*CT276,0)</f>
        <v>0</v>
      </c>
      <c r="DE276" s="15">
        <f ca="1">IF(AND(CT276&lt;&gt;0,CY276&lt;&gt;0,CU276&lt;&gt;0,CZ276&lt;&gt;0),DB276/CW276*$AA276,)</f>
        <v>0</v>
      </c>
      <c r="DF276" s="15">
        <f ca="1">IF(AND(CU276&lt;&gt;0,CZ276&lt;&gt;0),DC276*CM276*CU276,)</f>
        <v>0</v>
      </c>
      <c r="DG276" s="15">
        <f ca="1">IF(AND(CT276&lt;&gt;0,CY276&lt;&gt;0,CU276&lt;&gt;0,CZ276&lt;&gt;0),$AK276-DD276-DE276-DF276-DJ276,)</f>
        <v>0</v>
      </c>
      <c r="DH276" s="15">
        <f ca="1">IF(OR(CT276=0,CY276=0,CU276=0,CZ276=0),$AK276-DD276-DE276-DF276-DJ276,)</f>
        <v>0</v>
      </c>
      <c r="DI276" s="15">
        <f ca="1">SUM(DD276:DH276)</f>
        <v>0</v>
      </c>
      <c r="DJ276" s="15">
        <f ca="1">IF($V276&lt;&gt;0,IF($V276&gt;0,$W276/$V276,-$W276/$V276))*$AF276</f>
        <v>0</v>
      </c>
      <c r="DK276" s="15">
        <f ca="1">SUM(DI276:DJ276)</f>
        <v>0</v>
      </c>
      <c r="DL276" s="16">
        <f ca="1">_xll.DBRW($B$3,$R$37,$R$38,$R$40,$R$41,$R$42,$Q276,DL$2,DL$4,DL$3)</f>
        <v>0</v>
      </c>
      <c r="DM276" s="16">
        <f ca="1">_xll.DBRW($B$3,$R$37,$R$38,$R$40,$R$41,$R$42,$Q276,DM$2,DM$4,DM$3)</f>
        <v>0</v>
      </c>
      <c r="DN276" s="17">
        <f ca="1">-(DL276-DM276)*100</f>
        <v>0</v>
      </c>
      <c r="DO276" s="14">
        <f ca="1">$AB276-$AG276-EI276</f>
        <v>0</v>
      </c>
      <c r="DP276" s="15">
        <f ca="1">_xll.DBRW($B$3,$R$37,$R$38,$R$40,$R$41,$R$42,$Q276,DP$2,DP$4,DP$3)</f>
        <v>0</v>
      </c>
      <c r="DQ276" s="15">
        <f ca="1">_xll.DBRW($B$3,$R$37,$R$38,$R$40,$R$41,$R$42,$Q276,DQ$2,DQ$4,DQ$3)</f>
        <v>0</v>
      </c>
      <c r="DR276" s="15">
        <f ca="1">_xll.DBRW($B$3,$R$37,$R$38,$R$40,$R$41,$R$42,$Q276,DR$2,DR$4,DR$3)</f>
        <v>0</v>
      </c>
      <c r="DS276" s="15">
        <f ca="1">_xll.DBRW($B$3,$R$37,$R$38,$R$40,$R$41,$R$42,$Q276,DS$2,DS$4,DS$3)</f>
        <v>0</v>
      </c>
      <c r="DT276" s="15">
        <f ca="1">_xll.DBRW($B$3,$R$37,$R$38,$R$40,$R$41,$R$42,$Q276,DT$2,DT$4,DT$3)</f>
        <v>0</v>
      </c>
      <c r="DU276" s="15">
        <f ca="1">_xll.DBRW($B$3,$R$37,$R$38,$R$40,$R$41,$R$42,$Q276,DU$2,DU$4,DU$3)</f>
        <v>0</v>
      </c>
      <c r="DV276" s="15">
        <f ca="1">_xll.DBRW($B$3,$R$37,$R$38,$R$40,$R$41,$R$42,$Q276,DV$2,DV$4,DV$3)</f>
        <v>0</v>
      </c>
      <c r="DW276" s="15">
        <f ca="1">_xll.DBRW($B$3,$R$37,$R$38,$R$40,$R$41,$R$42,$Q276,DW$2,DW$4,DW$3)</f>
        <v>0</v>
      </c>
      <c r="DX276" s="15">
        <f ca="1">_xll.DBRW($B$3,$R$37,$R$38,$R$40,$R$41,$R$42,$Q276,DX$2,DX$4,DX$3)</f>
        <v>0</v>
      </c>
      <c r="DY276" s="15">
        <f ca="1">_xll.DBRW($B$3,$R$37,$R$38,$R$40,$R$41,$R$42,$Q276,DY$2,DY$4,DY$3)</f>
        <v>0</v>
      </c>
      <c r="DZ276" s="15">
        <f ca="1">DP276-DU276</f>
        <v>0</v>
      </c>
      <c r="EA276" s="15">
        <f ca="1">DQ276-DV276</f>
        <v>0</v>
      </c>
      <c r="EB276" s="15">
        <f ca="1">DR276-DW276</f>
        <v>0</v>
      </c>
      <c r="EC276" s="15">
        <f ca="1">IF(AND(DS276&lt;&gt;0,DX276&lt;&gt;0),-1*DZ276*DS276,0)</f>
        <v>0</v>
      </c>
      <c r="ED276" s="15">
        <f ca="1">IF(AND(DS276&lt;&gt;0,DX276&lt;&gt;0,DT276&lt;&gt;0,DY276&lt;&gt;0),EA276/DV276*$AB276,)</f>
        <v>0</v>
      </c>
      <c r="EE276" s="15">
        <f ca="1">IF(AND(DT276&lt;&gt;0,DY276&lt;&gt;0),EB276*DL276*DT276,)</f>
        <v>0</v>
      </c>
      <c r="EF276" s="15">
        <f ca="1">IF(AND(DS276&lt;&gt;0,DX276&lt;&gt;0,DT276&lt;&gt;0,DY276&lt;&gt;0),$AL276-EC276-ED276-EE276-EI276,)</f>
        <v>0</v>
      </c>
      <c r="EG276" s="15">
        <f ca="1">IF(OR(DS276=0,DX276=0,DT276=0,DY276=0),$AL276-EC276-ED276-EE276-EI276,)</f>
        <v>0</v>
      </c>
      <c r="EH276" s="15">
        <f ca="1">SUM(EC276:EG276)</f>
        <v>0</v>
      </c>
      <c r="EI276" s="15">
        <f ca="1">IF($V276&lt;&gt;0,IF($V276&gt;0,$W276/$V276,-$W276/$V276))*$AG276</f>
        <v>0</v>
      </c>
      <c r="EJ276" s="15">
        <f ca="1">SUM(EH276:EI276)</f>
        <v>0</v>
      </c>
      <c r="EK276" s="16">
        <f ca="1">_xll.DBRW($B$3,$R$37,$R$38,$R$40,$R$41,$R$42,$Q276,EK$2,EK$4,EK$3)</f>
        <v>0</v>
      </c>
      <c r="EL276" s="16">
        <f ca="1">_xll.DBRW($B$3,$R$37,$R$38,$R$40,$R$41,$R$42,$Q276,EL$2,EL$4,EL$3)</f>
        <v>0</v>
      </c>
      <c r="EM276" s="17">
        <f ca="1">-(EK276-EL276)*100</f>
        <v>0</v>
      </c>
      <c r="EN276" s="14">
        <f ca="1">$AC276-$AH276-FH276</f>
        <v>0</v>
      </c>
      <c r="EO276" s="15">
        <f ca="1">_xll.DBRW($B$3,$R$37,$R$38,$R$40,$R$41,$R$42,$Q276,EO$2,EO$4,EO$3)</f>
        <v>0</v>
      </c>
      <c r="EP276" s="15">
        <f ca="1">_xll.DBRW($B$3,$R$37,$R$38,$R$40,$R$41,$R$42,$Q276,EP$2,EP$4,EP$3)</f>
        <v>0</v>
      </c>
      <c r="EQ276" s="15">
        <f ca="1">_xll.DBRW($B$3,$R$37,$R$38,$R$40,$R$41,$R$42,$Q276,EQ$2,EQ$4,EQ$3)</f>
        <v>0</v>
      </c>
      <c r="ER276" s="15">
        <f ca="1">_xll.DBRW($B$3,$R$37,$R$38,$R$40,$R$41,$R$42,$Q276,ER$2,ER$4,ER$3)</f>
        <v>0</v>
      </c>
      <c r="ES276" s="15">
        <f ca="1">_xll.DBRW($B$3,$R$37,$R$38,$R$40,$R$41,$R$42,$Q276,ES$2,ES$4,ES$3)</f>
        <v>0</v>
      </c>
      <c r="ET276" s="15">
        <f ca="1">_xll.DBRW($B$3,$R$37,$R$38,$R$40,$R$41,$R$42,$Q276,ET$2,ET$4,ET$3)</f>
        <v>0</v>
      </c>
      <c r="EU276" s="15">
        <f ca="1">_xll.DBRW($B$3,$R$37,$R$38,$R$40,$R$41,$R$42,$Q276,EU$2,EU$4,EU$3)</f>
        <v>0</v>
      </c>
      <c r="EV276" s="15">
        <f ca="1">_xll.DBRW($B$3,$R$37,$R$38,$R$40,$R$41,$R$42,$Q276,EV$2,EV$4,EV$3)</f>
        <v>0</v>
      </c>
      <c r="EW276" s="15">
        <f ca="1">_xll.DBRW($B$3,$R$37,$R$38,$R$40,$R$41,$R$42,$Q276,EW$2,EW$4,EW$3)</f>
        <v>0</v>
      </c>
      <c r="EX276" s="15">
        <f ca="1">_xll.DBRW($B$3,$R$37,$R$38,$R$40,$R$41,$R$42,$Q276,EX$2,EX$4,EX$3)</f>
        <v>0</v>
      </c>
      <c r="EY276" s="15">
        <f ca="1">EO276-ET276</f>
        <v>0</v>
      </c>
      <c r="EZ276" s="15">
        <f ca="1">EP276-EU276</f>
        <v>0</v>
      </c>
      <c r="FA276" s="15">
        <f ca="1">EQ276-EV276</f>
        <v>0</v>
      </c>
      <c r="FB276" s="15">
        <f ca="1">IF(AND(ER276&lt;&gt;0,EW276&lt;&gt;0),-1*EY276*ER276,0)</f>
        <v>0</v>
      </c>
      <c r="FC276" s="15">
        <f ca="1">IF(AND(ER276&lt;&gt;0,EW276&lt;&gt;0,ES276&lt;&gt;0,EX276&lt;&gt;0),EZ276/EU276*$AC276,)</f>
        <v>0</v>
      </c>
      <c r="FD276" s="15">
        <f ca="1">IF(AND(ES276&lt;&gt;0,EX276&lt;&gt;0),FA276*EK276*ES276,)</f>
        <v>0</v>
      </c>
      <c r="FE276" s="15">
        <f ca="1">IF(AND(ER276&lt;&gt;0,EW276&lt;&gt;0,ES276&lt;&gt;0,EX276&lt;&gt;0),$AM276-FB276-FC276-FD276-FH276,)</f>
        <v>0</v>
      </c>
      <c r="FF276" s="15">
        <f ca="1">IF(OR(ER276=0,EW276=0,ES276=0,EX276=0),$AM276-FB276-FC276-FD276-FH276,)</f>
        <v>0</v>
      </c>
      <c r="FG276" s="15">
        <f ca="1">SUM(FB276:FF276)</f>
        <v>0</v>
      </c>
      <c r="FH276" s="15">
        <f ca="1">IF($V276&lt;&gt;0,IF($V276&gt;0,$W276/$V276,-$W276/$V276))*$AH276</f>
        <v>0</v>
      </c>
      <c r="FI276" s="15">
        <f ca="1">SUM(FG276:FH276)</f>
        <v>0</v>
      </c>
      <c r="FJ276" s="20"/>
      <c r="FK276" s="85">
        <f ca="1">BL276+CK276+DJ276+EI276+FH276</f>
        <v>0</v>
      </c>
      <c r="FL276" s="21"/>
      <c r="FM276" s="22"/>
      <c r="FN276" s="104">
        <f ca="1">_xll.DBRW($B$3,$R$37,$R$38,$R$40,$R$41,$R$42,$Q276,FN$2,FN$4,FN$3)</f>
        <v>0</v>
      </c>
      <c r="FO276" s="105">
        <f ca="1">IF(U276&lt;&gt;0,FN276/U276,0)</f>
        <v>0</v>
      </c>
      <c r="FP276" s="104">
        <f ca="1">_xll.DBRW($B$3,$R$37,$R$38,$R$40,$R$41,$R$42,$Q276,FP$2,FP$4,FP$3)</f>
        <v>0</v>
      </c>
      <c r="FQ276" s="105">
        <f ca="1">IF(V276&lt;&gt;0,FP276/V276,0)</f>
        <v>0</v>
      </c>
      <c r="FR276" s="86">
        <f ca="1">FN276-FP276</f>
        <v>0</v>
      </c>
      <c r="FS276" s="103">
        <f ca="1">(FO276-FQ276)*100</f>
        <v>0</v>
      </c>
      <c r="FT276" s="23"/>
      <c r="FV276" s="37"/>
      <c r="FW276" s="37"/>
      <c r="FX276" s="37"/>
      <c r="FY276" s="37"/>
      <c r="FZ276" s="37"/>
      <c r="GA276" s="37"/>
      <c r="GB276" s="37"/>
      <c r="GC276" s="37"/>
      <c r="GD276" s="37"/>
      <c r="GE276" s="37"/>
      <c r="GF276" s="37"/>
      <c r="GG276" s="37"/>
      <c r="GH276" s="37"/>
    </row>
    <row r="277" spans="1:190" ht="15" hidden="1" customHeight="1" x14ac:dyDescent="0.25">
      <c r="A277">
        <f ca="1">IF(ROW()=ROW($A$60),0,1)</f>
        <v>1</v>
      </c>
      <c r="D277" s="30"/>
      <c r="E277" s="30"/>
      <c r="F277" s="30" t="str">
        <f ca="1">IF(A277&lt;&gt;0,IF((AO277+BN277+CM277+DL277+EK277)&lt;&gt;0,ROUND((1-(AO277+BN277+CM277+DL277+EK277))-FO277,5),"VERIF. ELIGIBILITE PMM"),"CHECK "&amp;D262)</f>
        <v>VERIF. ELIGIBILITE PMM</v>
      </c>
      <c r="G277" s="30"/>
      <c r="H277" s="30"/>
      <c r="I277" s="30"/>
      <c r="J277" s="30" t="str">
        <f ca="1">IF(A277&lt;&gt;0,IF((AP277+BO277+CN277+DM277+EL277)&lt;&gt;0,ROUND((1-(AP277+BO277+CN277+DM277+EL277))-FQ277,5),"VERIF. ELIGIBILITE PMM"),"CHECK "&amp;D263)</f>
        <v>VERIF. ELIGIBILITE PMM</v>
      </c>
      <c r="K277" s="30">
        <f ca="1">IF(A277&lt;&gt;0,ROUND(W277+AR277+BQ277+CP277+DO277+EN277+FK277-FR277,5),"CHECK ")</f>
        <v>0</v>
      </c>
      <c r="L277" s="4"/>
      <c r="M277" s="9"/>
      <c r="N277" s="10"/>
      <c r="O277" s="9"/>
      <c r="P277" s="11"/>
      <c r="Q277" s="130" t="s">
        <v>461</v>
      </c>
      <c r="R277" s="130"/>
      <c r="S277" s="12"/>
      <c r="T277" s="13"/>
      <c r="U277" s="84">
        <f ca="1">_xll.DBRW($B$3,$R$37,$R$38,$R$40,$R$41,$R$42,$Q277,U$2,U$4,U$3)</f>
        <v>0</v>
      </c>
      <c r="V277" s="84">
        <f ca="1">_xll.DBRW($B$3,$R$37,$R$38,$R$40,$R$41,$R$42,$Q277,V$2,V$4,V$3)</f>
        <v>0</v>
      </c>
      <c r="W277" s="85">
        <f ca="1">U277-V277</f>
        <v>0</v>
      </c>
      <c r="X277" s="106">
        <f ca="1">IF(V277&lt;&gt;0,W277/V277,0)</f>
        <v>0</v>
      </c>
      <c r="Y277" s="15">
        <f ca="1">_xll.DBRW($B$3,$R$37,$R$38,$R$40,$R$41,$R$42,$Q277,Y$2,Y$4,Y$3)</f>
        <v>0</v>
      </c>
      <c r="Z277" s="15">
        <f ca="1">_xll.DBRW($B$3,$R$37,$R$38,$R$40,$R$41,$R$42,$Q277,Z$2,Z$4,Z$3)</f>
        <v>0</v>
      </c>
      <c r="AA277" s="15">
        <f ca="1">_xll.DBRW($B$3,$R$37,$R$38,$R$40,$R$41,$R$42,$Q277,AA$2,AA$4,AA$3)</f>
        <v>0</v>
      </c>
      <c r="AB277" s="15">
        <f ca="1">_xll.DBRW($B$3,$R$37,$R$38,$R$40,$R$41,$R$42,$Q277,AB$2,AB$4,AB$3)</f>
        <v>0</v>
      </c>
      <c r="AC277" s="15">
        <f ca="1">_xll.DBRW($B$3,$R$37,$R$38,$R$40,$R$41,$R$42,$Q277,AC$2,AC$4,AC$3)</f>
        <v>0</v>
      </c>
      <c r="AD277" s="15">
        <f ca="1">_xll.DBRW($B$3,$R$37,$R$38,$R$40,$R$41,$R$42,$Q277,AD$2,AD$4,AD$3)</f>
        <v>0</v>
      </c>
      <c r="AE277" s="15">
        <f ca="1">_xll.DBRW($B$3,$R$37,$R$38,$R$40,$R$41,$R$42,$Q277,AE$2,AE$4,AE$3)</f>
        <v>0</v>
      </c>
      <c r="AF277" s="15">
        <f ca="1">_xll.DBRW($B$3,$R$37,$R$38,$R$40,$R$41,$R$42,$Q277,AF$2,AF$4,AF$3)</f>
        <v>0</v>
      </c>
      <c r="AG277" s="15">
        <f ca="1">_xll.DBRW($B$3,$R$37,$R$38,$R$40,$R$41,$R$42,$Q277,AG$2,AG$4,AG$3)</f>
        <v>0</v>
      </c>
      <c r="AH277" s="15">
        <f ca="1">_xll.DBRW($B$3,$R$37,$R$38,$R$40,$R$41,$R$42,$Q277,AH$2,AH$4,AH$3)</f>
        <v>0</v>
      </c>
      <c r="AI277" s="15">
        <f ca="1">Y277-AD277</f>
        <v>0</v>
      </c>
      <c r="AJ277" s="15">
        <f ca="1">Z277-AE277</f>
        <v>0</v>
      </c>
      <c r="AK277" s="15">
        <f ca="1">AA277-AF277</f>
        <v>0</v>
      </c>
      <c r="AL277" s="15">
        <f ca="1">AB277-AG277</f>
        <v>0</v>
      </c>
      <c r="AM277" s="15">
        <f ca="1">AC277-AH277</f>
        <v>0</v>
      </c>
      <c r="AN277" s="20"/>
      <c r="AO277" s="16">
        <f ca="1">_xll.DBRW($B$3,$R$37,$R$38,$R$40,$R$41,$R$42,$Q277,AO$2,AO$4,AO$3)</f>
        <v>0</v>
      </c>
      <c r="AP277" s="16">
        <f ca="1">_xll.DBRW($B$3,$R$37,$R$38,$R$40,$R$41,$R$42,$Q277,AP$2,AP$4,AP$3)</f>
        <v>0</v>
      </c>
      <c r="AQ277" s="17">
        <f ca="1">-(AO277-AP277)*100</f>
        <v>0</v>
      </c>
      <c r="AR277" s="14">
        <f ca="1">$Y277-$AD277-BL277</f>
        <v>0</v>
      </c>
      <c r="AS277" s="18">
        <f ca="1">_xll.DBRW($B$3,$R$37,$R$38,$R$40,$R$41,$R$42,$Q277,AS$2,AS$4,AS$3)</f>
        <v>0</v>
      </c>
      <c r="AT277" s="19">
        <f ca="1">_xll.DBRW($B$3,$R$37,$R$38,$R$40,$R$41,$R$42,$Q277,AT$2,AT$4,AT$3)</f>
        <v>0</v>
      </c>
      <c r="AU277" s="18">
        <f ca="1">_xll.DBRW($B$3,$R$37,$R$38,$R$40,$R$41,$R$42,$Q277,AU$2,AU$4,AU$3)</f>
        <v>0</v>
      </c>
      <c r="AV277" s="15">
        <f ca="1">_xll.DBRW($B$3,$R$37,$R$38,$R$40,$R$41,$R$42,$Q277,AV$2,AV$4,AV$3)</f>
        <v>0</v>
      </c>
      <c r="AW277" s="15">
        <f ca="1">_xll.DBRW($B$3,$R$37,$R$38,$R$40,$R$41,$R$42,$Q277,AW$2,AW$4,AW$3)</f>
        <v>0</v>
      </c>
      <c r="AX277" s="18">
        <f ca="1">_xll.DBRW($B$3,$R$37,$R$38,$R$40,$R$41,$R$42,$Q277,AX$2,AX$4,AX$3)</f>
        <v>0</v>
      </c>
      <c r="AY277" s="19">
        <f ca="1">_xll.DBRW($B$3,$R$37,$R$38,$R$40,$R$41,$R$42,$Q277,AY$2,AY$4,AY$3)</f>
        <v>0</v>
      </c>
      <c r="AZ277" s="18">
        <f ca="1">_xll.DBRW($B$3,$R$37,$R$38,$R$40,$R$41,$R$42,$Q277,AZ$2,AZ$4,AZ$3)</f>
        <v>0</v>
      </c>
      <c r="BA277" s="15">
        <f ca="1">_xll.DBRW($B$3,$R$37,$R$38,$R$40,$R$41,$R$42,$Q277,BA$2,BA$4,BA$3)</f>
        <v>0</v>
      </c>
      <c r="BB277" s="15">
        <f ca="1">_xll.DBRW($B$3,$R$37,$R$38,$R$40,$R$41,$R$42,$Q277,BB$2,BB$4,BB$3)</f>
        <v>0</v>
      </c>
      <c r="BC277" s="18">
        <f ca="1">AS277-AX277</f>
        <v>0</v>
      </c>
      <c r="BD277" s="18">
        <f ca="1">AT277-AY277</f>
        <v>0</v>
      </c>
      <c r="BE277" s="18">
        <f ca="1">AU277-AZ277</f>
        <v>0</v>
      </c>
      <c r="BF277" s="15">
        <f ca="1">IF(AND(AV277&lt;&gt;0,BA277&lt;&gt;0),-1*BC277*AV277,0)</f>
        <v>0</v>
      </c>
      <c r="BG277" s="15">
        <f ca="1">IF(AND(AV277&lt;&gt;0,BA277&lt;&gt;0,AW277&lt;&gt;0,BB277&lt;&gt;0),BD277/AY277*$Y277,)</f>
        <v>0</v>
      </c>
      <c r="BH277" s="15">
        <f ca="1">IF(AND(AW277&lt;&gt;0,BB277&lt;&gt;0),BE277*AO277*AW277,)</f>
        <v>0</v>
      </c>
      <c r="BI277" s="15">
        <f ca="1">IF(AND(AV277&lt;&gt;0,BA277&lt;&gt;0,AW277&lt;&gt;0,BB277&lt;&gt;0),$AI277-BF277-BG277-BH277-BL277,)</f>
        <v>0</v>
      </c>
      <c r="BJ277" s="15">
        <f ca="1">IF(OR(AV277=0,BA277=0,AW277=0,BB277=0),$AI277-BF277-BG277-BH277-BL277,)</f>
        <v>0</v>
      </c>
      <c r="BK277" s="15">
        <f ca="1">SUM(BF277:BJ277)</f>
        <v>0</v>
      </c>
      <c r="BL277" s="15">
        <f ca="1">IF($V277&lt;&gt;0,IF($V277&gt;0,$W277/$V277,-$W277/$V277))*$AD277</f>
        <v>0</v>
      </c>
      <c r="BM277" s="15">
        <f ca="1">SUM(BK277:BL277)</f>
        <v>0</v>
      </c>
      <c r="BN277" s="16">
        <f ca="1">_xll.DBRW($B$3,$R$37,$R$38,$R$40,$R$41,$R$42,$Q277,BN$2,BN$4,BN$3)</f>
        <v>0</v>
      </c>
      <c r="BO277" s="16">
        <f ca="1">_xll.DBRW($B$3,$R$37,$R$38,$R$40,$R$41,$R$42,$Q277,BO$2,BO$4,BO$3)</f>
        <v>0</v>
      </c>
      <c r="BP277" s="17">
        <f ca="1">-(BN277-BO277)*100</f>
        <v>0</v>
      </c>
      <c r="BQ277" s="14">
        <f ca="1">$Z277-$AE277-CK277</f>
        <v>0</v>
      </c>
      <c r="BR277" s="15">
        <f ca="1">_xll.DBRW($B$3,$R$37,$R$38,$R$40,$R$41,$R$42,$Q277,BR$2,BR$4,BR$3)</f>
        <v>0</v>
      </c>
      <c r="BS277" s="15">
        <f ca="1">_xll.DBRW($B$3,$R$37,$R$38,$R$40,$R$41,$R$42,$Q277,BS$2,BS$4,BS$3)</f>
        <v>0</v>
      </c>
      <c r="BT277" s="15">
        <f ca="1">_xll.DBRW($B$3,$R$37,$R$38,$R$40,$R$41,$R$42,$Q277,BT$2,BT$4,BT$3)</f>
        <v>0</v>
      </c>
      <c r="BU277" s="15">
        <f ca="1">_xll.DBRW($B$3,$R$37,$R$38,$R$40,$R$41,$R$42,$Q277,BU$2,BU$4,BU$3)</f>
        <v>0</v>
      </c>
      <c r="BV277" s="15">
        <f ca="1">_xll.DBRW($B$3,$R$37,$R$38,$R$40,$R$41,$R$42,$Q277,BV$2,BV$4,BV$3)</f>
        <v>0</v>
      </c>
      <c r="BW277" s="15">
        <f ca="1">_xll.DBRW($B$3,$R$37,$R$38,$R$40,$R$41,$R$42,$Q277,BW$2,BW$4,BW$3)</f>
        <v>0</v>
      </c>
      <c r="BX277" s="15">
        <f ca="1">_xll.DBRW($B$3,$R$37,$R$38,$R$40,$R$41,$R$42,$Q277,BX$2,BX$4,BX$3)</f>
        <v>0</v>
      </c>
      <c r="BY277" s="15">
        <f ca="1">_xll.DBRW($B$3,$R$37,$R$38,$R$40,$R$41,$R$42,$Q277,BY$2,BY$4,BY$3)</f>
        <v>0</v>
      </c>
      <c r="BZ277" s="15">
        <f ca="1">_xll.DBRW($B$3,$R$37,$R$38,$R$40,$R$41,$R$42,$Q277,BZ$2,BZ$4,BZ$3)</f>
        <v>0</v>
      </c>
      <c r="CA277" s="15">
        <f ca="1">_xll.DBRW($B$3,$R$37,$R$38,$R$40,$R$41,$R$42,$Q277,CA$2,CA$4,CA$3)</f>
        <v>0</v>
      </c>
      <c r="CB277" s="15">
        <f ca="1">BR277-BW277</f>
        <v>0</v>
      </c>
      <c r="CC277" s="15">
        <f ca="1">BS277-BX277</f>
        <v>0</v>
      </c>
      <c r="CD277" s="15">
        <f ca="1">BT277-BY277</f>
        <v>0</v>
      </c>
      <c r="CE277" s="15">
        <f ca="1">IF(AND(BU277&lt;&gt;0,BZ277&lt;&gt;0),-1*CB277*BU277,0)</f>
        <v>0</v>
      </c>
      <c r="CF277" s="15">
        <f ca="1">IF(AND(BU277&lt;&gt;0,BZ277&lt;&gt;0,BV277&lt;&gt;0,CA277&lt;&gt;0),CC277/BX277*$Z277,)</f>
        <v>0</v>
      </c>
      <c r="CG277" s="15">
        <f ca="1">IF(AND(BV277&lt;&gt;0,CA277&lt;&gt;0),CD277*BN277*BV277,)</f>
        <v>0</v>
      </c>
      <c r="CH277" s="15">
        <f ca="1">IF(AND(BU277&lt;&gt;0,BZ277&lt;&gt;0,BV277&lt;&gt;0,CA277&lt;&gt;0),$AJ277-CE277-CF277-CG277-CK277,)</f>
        <v>0</v>
      </c>
      <c r="CI277" s="15">
        <f ca="1">IF(OR(BU277=0,BZ277=0,BV277=0,CA277=0),$AJ277-CE277-CF277-CG277-CK277,)</f>
        <v>0</v>
      </c>
      <c r="CJ277" s="15">
        <f ca="1">SUM(CE277:CI277)</f>
        <v>0</v>
      </c>
      <c r="CK277" s="15">
        <f ca="1">IF($V277&lt;&gt;0,IF($V277&gt;0,$W277/$V277,-$W277/$V277))*$AE277</f>
        <v>0</v>
      </c>
      <c r="CL277" s="15">
        <f ca="1">SUM(CJ277:CK277)</f>
        <v>0</v>
      </c>
      <c r="CM277" s="16">
        <f ca="1">_xll.DBRW($B$3,$R$37,$R$38,$R$40,$R$41,$R$42,$Q277,CM$2,CM$4,CM$3)</f>
        <v>0</v>
      </c>
      <c r="CN277" s="16">
        <f ca="1">_xll.DBRW($B$3,$R$37,$R$38,$R$40,$R$41,$R$42,$Q277,CN$2,CN$4,CN$3)</f>
        <v>0</v>
      </c>
      <c r="CO277" s="17">
        <f ca="1">-(CM277-CN277)*100</f>
        <v>0</v>
      </c>
      <c r="CP277" s="14">
        <f ca="1">$AA277-$AF277-DJ277</f>
        <v>0</v>
      </c>
      <c r="CQ277" s="15">
        <f ca="1">_xll.DBRW($B$3,$R$37,$R$38,$R$40,$R$41,$R$42,$Q277,CQ$2,CQ$4,CQ$3)</f>
        <v>0</v>
      </c>
      <c r="CR277" s="15">
        <f ca="1">_xll.DBRW($B$3,$R$37,$R$38,$R$40,$R$41,$R$42,$Q277,CR$2,CR$4,CR$3)</f>
        <v>0</v>
      </c>
      <c r="CS277" s="15">
        <f ca="1">_xll.DBRW($B$3,$R$37,$R$38,$R$40,$R$41,$R$42,$Q277,CS$2,CS$4,CS$3)</f>
        <v>0</v>
      </c>
      <c r="CT277" s="15">
        <f ca="1">_xll.DBRW($B$3,$R$37,$R$38,$R$40,$R$41,$R$42,$Q277,CT$2,CT$4,CT$3)</f>
        <v>0</v>
      </c>
      <c r="CU277" s="15">
        <f ca="1">_xll.DBRW($B$3,$R$37,$R$38,$R$40,$R$41,$R$42,$Q277,CU$2,CU$4,CU$3)</f>
        <v>0</v>
      </c>
      <c r="CV277" s="15">
        <f ca="1">_xll.DBRW($B$3,$R$37,$R$38,$R$40,$R$41,$R$42,$Q277,CV$2,CV$4,CV$3)</f>
        <v>0</v>
      </c>
      <c r="CW277" s="15">
        <f ca="1">_xll.DBRW($B$3,$R$37,$R$38,$R$40,$R$41,$R$42,$Q277,CW$2,CW$4,CW$3)</f>
        <v>0</v>
      </c>
      <c r="CX277" s="15">
        <f ca="1">_xll.DBRW($B$3,$R$37,$R$38,$R$40,$R$41,$R$42,$Q277,CX$2,CX$4,CX$3)</f>
        <v>0</v>
      </c>
      <c r="CY277" s="15">
        <f ca="1">_xll.DBRW($B$3,$R$37,$R$38,$R$40,$R$41,$R$42,$Q277,CY$2,CY$4,CY$3)</f>
        <v>0</v>
      </c>
      <c r="CZ277" s="15">
        <f ca="1">_xll.DBRW($B$3,$R$37,$R$38,$R$40,$R$41,$R$42,$Q277,CZ$2,CZ$4,CZ$3)</f>
        <v>0</v>
      </c>
      <c r="DA277" s="15">
        <f ca="1">CQ277-CV277</f>
        <v>0</v>
      </c>
      <c r="DB277" s="15">
        <f ca="1">CR277-CW277</f>
        <v>0</v>
      </c>
      <c r="DC277" s="15">
        <f ca="1">CS277-CX277</f>
        <v>0</v>
      </c>
      <c r="DD277" s="15">
        <f ca="1">IF(AND(CT277&lt;&gt;0,CY277&lt;&gt;0),-1*DA277*CT277,0)</f>
        <v>0</v>
      </c>
      <c r="DE277" s="15">
        <f ca="1">IF(AND(CT277&lt;&gt;0,CY277&lt;&gt;0,CU277&lt;&gt;0,CZ277&lt;&gt;0),DB277/CW277*$AA277,)</f>
        <v>0</v>
      </c>
      <c r="DF277" s="15">
        <f ca="1">IF(AND(CU277&lt;&gt;0,CZ277&lt;&gt;0),DC277*CM277*CU277,)</f>
        <v>0</v>
      </c>
      <c r="DG277" s="15">
        <f ca="1">IF(AND(CT277&lt;&gt;0,CY277&lt;&gt;0,CU277&lt;&gt;0,CZ277&lt;&gt;0),$AK277-DD277-DE277-DF277-DJ277,)</f>
        <v>0</v>
      </c>
      <c r="DH277" s="15">
        <f ca="1">IF(OR(CT277=0,CY277=0,CU277=0,CZ277=0),$AK277-DD277-DE277-DF277-DJ277,)</f>
        <v>0</v>
      </c>
      <c r="DI277" s="15">
        <f ca="1">SUM(DD277:DH277)</f>
        <v>0</v>
      </c>
      <c r="DJ277" s="15">
        <f ca="1">IF($V277&lt;&gt;0,IF($V277&gt;0,$W277/$V277,-$W277/$V277))*$AF277</f>
        <v>0</v>
      </c>
      <c r="DK277" s="15">
        <f ca="1">SUM(DI277:DJ277)</f>
        <v>0</v>
      </c>
      <c r="DL277" s="16">
        <f ca="1">_xll.DBRW($B$3,$R$37,$R$38,$R$40,$R$41,$R$42,$Q277,DL$2,DL$4,DL$3)</f>
        <v>0</v>
      </c>
      <c r="DM277" s="16">
        <f ca="1">_xll.DBRW($B$3,$R$37,$R$38,$R$40,$R$41,$R$42,$Q277,DM$2,DM$4,DM$3)</f>
        <v>0</v>
      </c>
      <c r="DN277" s="17">
        <f ca="1">-(DL277-DM277)*100</f>
        <v>0</v>
      </c>
      <c r="DO277" s="14">
        <f ca="1">$AB277-$AG277-EI277</f>
        <v>0</v>
      </c>
      <c r="DP277" s="15">
        <f ca="1">_xll.DBRW($B$3,$R$37,$R$38,$R$40,$R$41,$R$42,$Q277,DP$2,DP$4,DP$3)</f>
        <v>0</v>
      </c>
      <c r="DQ277" s="15">
        <f ca="1">_xll.DBRW($B$3,$R$37,$R$38,$R$40,$R$41,$R$42,$Q277,DQ$2,DQ$4,DQ$3)</f>
        <v>0</v>
      </c>
      <c r="DR277" s="15">
        <f ca="1">_xll.DBRW($B$3,$R$37,$R$38,$R$40,$R$41,$R$42,$Q277,DR$2,DR$4,DR$3)</f>
        <v>0</v>
      </c>
      <c r="DS277" s="15">
        <f ca="1">_xll.DBRW($B$3,$R$37,$R$38,$R$40,$R$41,$R$42,$Q277,DS$2,DS$4,DS$3)</f>
        <v>0</v>
      </c>
      <c r="DT277" s="15">
        <f ca="1">_xll.DBRW($B$3,$R$37,$R$38,$R$40,$R$41,$R$42,$Q277,DT$2,DT$4,DT$3)</f>
        <v>0</v>
      </c>
      <c r="DU277" s="15">
        <f ca="1">_xll.DBRW($B$3,$R$37,$R$38,$R$40,$R$41,$R$42,$Q277,DU$2,DU$4,DU$3)</f>
        <v>0</v>
      </c>
      <c r="DV277" s="15">
        <f ca="1">_xll.DBRW($B$3,$R$37,$R$38,$R$40,$R$41,$R$42,$Q277,DV$2,DV$4,DV$3)</f>
        <v>0</v>
      </c>
      <c r="DW277" s="15">
        <f ca="1">_xll.DBRW($B$3,$R$37,$R$38,$R$40,$R$41,$R$42,$Q277,DW$2,DW$4,DW$3)</f>
        <v>0</v>
      </c>
      <c r="DX277" s="15">
        <f ca="1">_xll.DBRW($B$3,$R$37,$R$38,$R$40,$R$41,$R$42,$Q277,DX$2,DX$4,DX$3)</f>
        <v>0</v>
      </c>
      <c r="DY277" s="15">
        <f ca="1">_xll.DBRW($B$3,$R$37,$R$38,$R$40,$R$41,$R$42,$Q277,DY$2,DY$4,DY$3)</f>
        <v>0</v>
      </c>
      <c r="DZ277" s="15">
        <f ca="1">DP277-DU277</f>
        <v>0</v>
      </c>
      <c r="EA277" s="15">
        <f ca="1">DQ277-DV277</f>
        <v>0</v>
      </c>
      <c r="EB277" s="15">
        <f ca="1">DR277-DW277</f>
        <v>0</v>
      </c>
      <c r="EC277" s="15">
        <f ca="1">IF(AND(DS277&lt;&gt;0,DX277&lt;&gt;0),-1*DZ277*DS277,0)</f>
        <v>0</v>
      </c>
      <c r="ED277" s="15">
        <f ca="1">IF(AND(DS277&lt;&gt;0,DX277&lt;&gt;0,DT277&lt;&gt;0,DY277&lt;&gt;0),EA277/DV277*$AB277,)</f>
        <v>0</v>
      </c>
      <c r="EE277" s="15">
        <f ca="1">IF(AND(DT277&lt;&gt;0,DY277&lt;&gt;0),EB277*DL277*DT277,)</f>
        <v>0</v>
      </c>
      <c r="EF277" s="15">
        <f ca="1">IF(AND(DS277&lt;&gt;0,DX277&lt;&gt;0,DT277&lt;&gt;0,DY277&lt;&gt;0),$AL277-EC277-ED277-EE277-EI277,)</f>
        <v>0</v>
      </c>
      <c r="EG277" s="15">
        <f ca="1">IF(OR(DS277=0,DX277=0,DT277=0,DY277=0),$AL277-EC277-ED277-EE277-EI277,)</f>
        <v>0</v>
      </c>
      <c r="EH277" s="15">
        <f ca="1">SUM(EC277:EG277)</f>
        <v>0</v>
      </c>
      <c r="EI277" s="15">
        <f ca="1">IF($V277&lt;&gt;0,IF($V277&gt;0,$W277/$V277,-$W277/$V277))*$AG277</f>
        <v>0</v>
      </c>
      <c r="EJ277" s="15">
        <f ca="1">SUM(EH277:EI277)</f>
        <v>0</v>
      </c>
      <c r="EK277" s="16">
        <f ca="1">_xll.DBRW($B$3,$R$37,$R$38,$R$40,$R$41,$R$42,$Q277,EK$2,EK$4,EK$3)</f>
        <v>0</v>
      </c>
      <c r="EL277" s="16">
        <f ca="1">_xll.DBRW($B$3,$R$37,$R$38,$R$40,$R$41,$R$42,$Q277,EL$2,EL$4,EL$3)</f>
        <v>0</v>
      </c>
      <c r="EM277" s="17">
        <f ca="1">-(EK277-EL277)*100</f>
        <v>0</v>
      </c>
      <c r="EN277" s="14">
        <f ca="1">$AC277-$AH277-FH277</f>
        <v>0</v>
      </c>
      <c r="EO277" s="15">
        <f ca="1">_xll.DBRW($B$3,$R$37,$R$38,$R$40,$R$41,$R$42,$Q277,EO$2,EO$4,EO$3)</f>
        <v>0</v>
      </c>
      <c r="EP277" s="15">
        <f ca="1">_xll.DBRW($B$3,$R$37,$R$38,$R$40,$R$41,$R$42,$Q277,EP$2,EP$4,EP$3)</f>
        <v>0</v>
      </c>
      <c r="EQ277" s="15">
        <f ca="1">_xll.DBRW($B$3,$R$37,$R$38,$R$40,$R$41,$R$42,$Q277,EQ$2,EQ$4,EQ$3)</f>
        <v>0</v>
      </c>
      <c r="ER277" s="15">
        <f ca="1">_xll.DBRW($B$3,$R$37,$R$38,$R$40,$R$41,$R$42,$Q277,ER$2,ER$4,ER$3)</f>
        <v>0</v>
      </c>
      <c r="ES277" s="15">
        <f ca="1">_xll.DBRW($B$3,$R$37,$R$38,$R$40,$R$41,$R$42,$Q277,ES$2,ES$4,ES$3)</f>
        <v>0</v>
      </c>
      <c r="ET277" s="15">
        <f ca="1">_xll.DBRW($B$3,$R$37,$R$38,$R$40,$R$41,$R$42,$Q277,ET$2,ET$4,ET$3)</f>
        <v>0</v>
      </c>
      <c r="EU277" s="15">
        <f ca="1">_xll.DBRW($B$3,$R$37,$R$38,$R$40,$R$41,$R$42,$Q277,EU$2,EU$4,EU$3)</f>
        <v>0</v>
      </c>
      <c r="EV277" s="15">
        <f ca="1">_xll.DBRW($B$3,$R$37,$R$38,$R$40,$R$41,$R$42,$Q277,EV$2,EV$4,EV$3)</f>
        <v>0</v>
      </c>
      <c r="EW277" s="15">
        <f ca="1">_xll.DBRW($B$3,$R$37,$R$38,$R$40,$R$41,$R$42,$Q277,EW$2,EW$4,EW$3)</f>
        <v>0</v>
      </c>
      <c r="EX277" s="15">
        <f ca="1">_xll.DBRW($B$3,$R$37,$R$38,$R$40,$R$41,$R$42,$Q277,EX$2,EX$4,EX$3)</f>
        <v>0</v>
      </c>
      <c r="EY277" s="15">
        <f ca="1">EO277-ET277</f>
        <v>0</v>
      </c>
      <c r="EZ277" s="15">
        <f ca="1">EP277-EU277</f>
        <v>0</v>
      </c>
      <c r="FA277" s="15">
        <f ca="1">EQ277-EV277</f>
        <v>0</v>
      </c>
      <c r="FB277" s="15">
        <f ca="1">IF(AND(ER277&lt;&gt;0,EW277&lt;&gt;0),-1*EY277*ER277,0)</f>
        <v>0</v>
      </c>
      <c r="FC277" s="15">
        <f ca="1">IF(AND(ER277&lt;&gt;0,EW277&lt;&gt;0,ES277&lt;&gt;0,EX277&lt;&gt;0),EZ277/EU277*$AC277,)</f>
        <v>0</v>
      </c>
      <c r="FD277" s="15">
        <f ca="1">IF(AND(ES277&lt;&gt;0,EX277&lt;&gt;0),FA277*EK277*ES277,)</f>
        <v>0</v>
      </c>
      <c r="FE277" s="15">
        <f ca="1">IF(AND(ER277&lt;&gt;0,EW277&lt;&gt;0,ES277&lt;&gt;0,EX277&lt;&gt;0),$AM277-FB277-FC277-FD277-FH277,)</f>
        <v>0</v>
      </c>
      <c r="FF277" s="15">
        <f ca="1">IF(OR(ER277=0,EW277=0,ES277=0,EX277=0),$AM277-FB277-FC277-FD277-FH277,)</f>
        <v>0</v>
      </c>
      <c r="FG277" s="15">
        <f ca="1">SUM(FB277:FF277)</f>
        <v>0</v>
      </c>
      <c r="FH277" s="15">
        <f ca="1">IF($V277&lt;&gt;0,IF($V277&gt;0,$W277/$V277,-$W277/$V277))*$AH277</f>
        <v>0</v>
      </c>
      <c r="FI277" s="15">
        <f ca="1">SUM(FG277:FH277)</f>
        <v>0</v>
      </c>
      <c r="FJ277" s="20"/>
      <c r="FK277" s="85">
        <f ca="1">BL277+CK277+DJ277+EI277+FH277</f>
        <v>0</v>
      </c>
      <c r="FL277" s="21"/>
      <c r="FM277" s="22"/>
      <c r="FN277" s="104">
        <f ca="1">_xll.DBRW($B$3,$R$37,$R$38,$R$40,$R$41,$R$42,$Q277,FN$2,FN$4,FN$3)</f>
        <v>0</v>
      </c>
      <c r="FO277" s="105">
        <f ca="1">IF(U277&lt;&gt;0,FN277/U277,0)</f>
        <v>0</v>
      </c>
      <c r="FP277" s="104">
        <f ca="1">_xll.DBRW($B$3,$R$37,$R$38,$R$40,$R$41,$R$42,$Q277,FP$2,FP$4,FP$3)</f>
        <v>0</v>
      </c>
      <c r="FQ277" s="105">
        <f ca="1">IF(V277&lt;&gt;0,FP277/V277,0)</f>
        <v>0</v>
      </c>
      <c r="FR277" s="86">
        <f ca="1">FN277-FP277</f>
        <v>0</v>
      </c>
      <c r="FS277" s="103">
        <f ca="1">(FO277-FQ277)*100</f>
        <v>0</v>
      </c>
      <c r="FT277" s="23"/>
      <c r="FV277" s="37"/>
      <c r="FW277" s="37"/>
      <c r="FX277" s="37"/>
      <c r="FY277" s="37"/>
      <c r="FZ277" s="37"/>
      <c r="GA277" s="37"/>
      <c r="GB277" s="37"/>
      <c r="GC277" s="37"/>
      <c r="GD277" s="37"/>
      <c r="GE277" s="37"/>
      <c r="GF277" s="37"/>
      <c r="GG277" s="37"/>
      <c r="GH277" s="37"/>
    </row>
    <row r="278" spans="1:190" ht="15" hidden="1" customHeight="1" x14ac:dyDescent="0.25">
      <c r="A278">
        <f ca="1">IF(ROW()=ROW($A$60),0,1)</f>
        <v>1</v>
      </c>
      <c r="D278" s="30"/>
      <c r="E278" s="30"/>
      <c r="F278" s="30" t="str">
        <f ca="1">IF(A278&lt;&gt;0,IF((AO278+BN278+CM278+DL278+EK278)&lt;&gt;0,ROUND((1-(AO278+BN278+CM278+DL278+EK278))-FO278,5),"VERIF. ELIGIBILITE PMM"),"CHECK "&amp;D263)</f>
        <v>VERIF. ELIGIBILITE PMM</v>
      </c>
      <c r="G278" s="30"/>
      <c r="H278" s="30"/>
      <c r="I278" s="30"/>
      <c r="J278" s="30" t="str">
        <f ca="1">IF(A278&lt;&gt;0,IF((AP278+BO278+CN278+DM278+EL278)&lt;&gt;0,ROUND((1-(AP278+BO278+CN278+DM278+EL278))-FQ278,5),"VERIF. ELIGIBILITE PMM"),"CHECK "&amp;D264)</f>
        <v>VERIF. ELIGIBILITE PMM</v>
      </c>
      <c r="K278" s="30">
        <f ca="1">IF(A278&lt;&gt;0,ROUND(W278+AR278+BQ278+CP278+DO278+EN278+FK278-FR278,5),"CHECK ")</f>
        <v>0</v>
      </c>
      <c r="L278" s="4"/>
      <c r="M278" s="9"/>
      <c r="N278" s="10"/>
      <c r="O278" s="9"/>
      <c r="P278" s="11"/>
      <c r="Q278" s="130" t="s">
        <v>333</v>
      </c>
      <c r="R278" s="130"/>
      <c r="S278" s="12"/>
      <c r="T278" s="13"/>
      <c r="U278" s="84">
        <f ca="1">_xll.DBRW($B$3,$R$37,$R$38,$R$40,$R$41,$R$42,$Q278,U$2,U$4,U$3)</f>
        <v>0</v>
      </c>
      <c r="V278" s="84">
        <f ca="1">_xll.DBRW($B$3,$R$37,$R$38,$R$40,$R$41,$R$42,$Q278,V$2,V$4,V$3)</f>
        <v>0</v>
      </c>
      <c r="W278" s="85">
        <f ca="1">U278-V278</f>
        <v>0</v>
      </c>
      <c r="X278" s="106">
        <f ca="1">IF(V278&lt;&gt;0,W278/V278,0)</f>
        <v>0</v>
      </c>
      <c r="Y278" s="15">
        <f ca="1">_xll.DBRW($B$3,$R$37,$R$38,$R$40,$R$41,$R$42,$Q278,Y$2,Y$4,Y$3)</f>
        <v>0</v>
      </c>
      <c r="Z278" s="15">
        <f ca="1">_xll.DBRW($B$3,$R$37,$R$38,$R$40,$R$41,$R$42,$Q278,Z$2,Z$4,Z$3)</f>
        <v>0</v>
      </c>
      <c r="AA278" s="15">
        <f ca="1">_xll.DBRW($B$3,$R$37,$R$38,$R$40,$R$41,$R$42,$Q278,AA$2,AA$4,AA$3)</f>
        <v>0</v>
      </c>
      <c r="AB278" s="15">
        <f ca="1">_xll.DBRW($B$3,$R$37,$R$38,$R$40,$R$41,$R$42,$Q278,AB$2,AB$4,AB$3)</f>
        <v>0</v>
      </c>
      <c r="AC278" s="15">
        <f ca="1">_xll.DBRW($B$3,$R$37,$R$38,$R$40,$R$41,$R$42,$Q278,AC$2,AC$4,AC$3)</f>
        <v>0</v>
      </c>
      <c r="AD278" s="15">
        <f ca="1">_xll.DBRW($B$3,$R$37,$R$38,$R$40,$R$41,$R$42,$Q278,AD$2,AD$4,AD$3)</f>
        <v>0</v>
      </c>
      <c r="AE278" s="15">
        <f ca="1">_xll.DBRW($B$3,$R$37,$R$38,$R$40,$R$41,$R$42,$Q278,AE$2,AE$4,AE$3)</f>
        <v>0</v>
      </c>
      <c r="AF278" s="15">
        <f ca="1">_xll.DBRW($B$3,$R$37,$R$38,$R$40,$R$41,$R$42,$Q278,AF$2,AF$4,AF$3)</f>
        <v>0</v>
      </c>
      <c r="AG278" s="15">
        <f ca="1">_xll.DBRW($B$3,$R$37,$R$38,$R$40,$R$41,$R$42,$Q278,AG$2,AG$4,AG$3)</f>
        <v>0</v>
      </c>
      <c r="AH278" s="15">
        <f ca="1">_xll.DBRW($B$3,$R$37,$R$38,$R$40,$R$41,$R$42,$Q278,AH$2,AH$4,AH$3)</f>
        <v>0</v>
      </c>
      <c r="AI278" s="15">
        <f ca="1">Y278-AD278</f>
        <v>0</v>
      </c>
      <c r="AJ278" s="15">
        <f ca="1">Z278-AE278</f>
        <v>0</v>
      </c>
      <c r="AK278" s="15">
        <f ca="1">AA278-AF278</f>
        <v>0</v>
      </c>
      <c r="AL278" s="15">
        <f ca="1">AB278-AG278</f>
        <v>0</v>
      </c>
      <c r="AM278" s="15">
        <f ca="1">AC278-AH278</f>
        <v>0</v>
      </c>
      <c r="AN278" s="20"/>
      <c r="AO278" s="16">
        <f ca="1">_xll.DBRW($B$3,$R$37,$R$38,$R$40,$R$41,$R$42,$Q278,AO$2,AO$4,AO$3)</f>
        <v>0</v>
      </c>
      <c r="AP278" s="16">
        <f ca="1">_xll.DBRW($B$3,$R$37,$R$38,$R$40,$R$41,$R$42,$Q278,AP$2,AP$4,AP$3)</f>
        <v>0</v>
      </c>
      <c r="AQ278" s="17">
        <f ca="1">-(AO278-AP278)*100</f>
        <v>0</v>
      </c>
      <c r="AR278" s="14">
        <f ca="1">$Y278-$AD278-BL278</f>
        <v>0</v>
      </c>
      <c r="AS278" s="18">
        <f ca="1">_xll.DBRW($B$3,$R$37,$R$38,$R$40,$R$41,$R$42,$Q278,AS$2,AS$4,AS$3)</f>
        <v>0</v>
      </c>
      <c r="AT278" s="19">
        <f ca="1">_xll.DBRW($B$3,$R$37,$R$38,$R$40,$R$41,$R$42,$Q278,AT$2,AT$4,AT$3)</f>
        <v>0</v>
      </c>
      <c r="AU278" s="18">
        <f ca="1">_xll.DBRW($B$3,$R$37,$R$38,$R$40,$R$41,$R$42,$Q278,AU$2,AU$4,AU$3)</f>
        <v>0</v>
      </c>
      <c r="AV278" s="15">
        <f ca="1">_xll.DBRW($B$3,$R$37,$R$38,$R$40,$R$41,$R$42,$Q278,AV$2,AV$4,AV$3)</f>
        <v>0</v>
      </c>
      <c r="AW278" s="15">
        <f ca="1">_xll.DBRW($B$3,$R$37,$R$38,$R$40,$R$41,$R$42,$Q278,AW$2,AW$4,AW$3)</f>
        <v>0</v>
      </c>
      <c r="AX278" s="18">
        <f ca="1">_xll.DBRW($B$3,$R$37,$R$38,$R$40,$R$41,$R$42,$Q278,AX$2,AX$4,AX$3)</f>
        <v>0</v>
      </c>
      <c r="AY278" s="19">
        <f ca="1">_xll.DBRW($B$3,$R$37,$R$38,$R$40,$R$41,$R$42,$Q278,AY$2,AY$4,AY$3)</f>
        <v>0</v>
      </c>
      <c r="AZ278" s="18">
        <f ca="1">_xll.DBRW($B$3,$R$37,$R$38,$R$40,$R$41,$R$42,$Q278,AZ$2,AZ$4,AZ$3)</f>
        <v>0</v>
      </c>
      <c r="BA278" s="15">
        <f ca="1">_xll.DBRW($B$3,$R$37,$R$38,$R$40,$R$41,$R$42,$Q278,BA$2,BA$4,BA$3)</f>
        <v>0</v>
      </c>
      <c r="BB278" s="15">
        <f ca="1">_xll.DBRW($B$3,$R$37,$R$38,$R$40,$R$41,$R$42,$Q278,BB$2,BB$4,BB$3)</f>
        <v>0</v>
      </c>
      <c r="BC278" s="18">
        <f ca="1">AS278-AX278</f>
        <v>0</v>
      </c>
      <c r="BD278" s="18">
        <f ca="1">AT278-AY278</f>
        <v>0</v>
      </c>
      <c r="BE278" s="18">
        <f ca="1">AU278-AZ278</f>
        <v>0</v>
      </c>
      <c r="BF278" s="15">
        <f ca="1">IF(AND(AV278&lt;&gt;0,BA278&lt;&gt;0),-1*BC278*AV278,0)</f>
        <v>0</v>
      </c>
      <c r="BG278" s="15">
        <f ca="1">IF(AND(AV278&lt;&gt;0,BA278&lt;&gt;0,AW278&lt;&gt;0,BB278&lt;&gt;0),BD278/AY278*$Y278,)</f>
        <v>0</v>
      </c>
      <c r="BH278" s="15">
        <f ca="1">IF(AND(AW278&lt;&gt;0,BB278&lt;&gt;0),BE278*AO278*AW278,)</f>
        <v>0</v>
      </c>
      <c r="BI278" s="15">
        <f ca="1">IF(AND(AV278&lt;&gt;0,BA278&lt;&gt;0,AW278&lt;&gt;0,BB278&lt;&gt;0),$AI278-BF278-BG278-BH278-BL278,)</f>
        <v>0</v>
      </c>
      <c r="BJ278" s="15">
        <f ca="1">IF(OR(AV278=0,BA278=0,AW278=0,BB278=0),$AI278-BF278-BG278-BH278-BL278,)</f>
        <v>0</v>
      </c>
      <c r="BK278" s="15">
        <f ca="1">SUM(BF278:BJ278)</f>
        <v>0</v>
      </c>
      <c r="BL278" s="15">
        <f ca="1">IF($V278&lt;&gt;0,IF($V278&gt;0,$W278/$V278,-$W278/$V278))*$AD278</f>
        <v>0</v>
      </c>
      <c r="BM278" s="15">
        <f ca="1">SUM(BK278:BL278)</f>
        <v>0</v>
      </c>
      <c r="BN278" s="16">
        <f ca="1">_xll.DBRW($B$3,$R$37,$R$38,$R$40,$R$41,$R$42,$Q278,BN$2,BN$4,BN$3)</f>
        <v>0</v>
      </c>
      <c r="BO278" s="16">
        <f ca="1">_xll.DBRW($B$3,$R$37,$R$38,$R$40,$R$41,$R$42,$Q278,BO$2,BO$4,BO$3)</f>
        <v>0</v>
      </c>
      <c r="BP278" s="17">
        <f ca="1">-(BN278-BO278)*100</f>
        <v>0</v>
      </c>
      <c r="BQ278" s="14">
        <f ca="1">$Z278-$AE278-CK278</f>
        <v>0</v>
      </c>
      <c r="BR278" s="15">
        <f ca="1">_xll.DBRW($B$3,$R$37,$R$38,$R$40,$R$41,$R$42,$Q278,BR$2,BR$4,BR$3)</f>
        <v>0</v>
      </c>
      <c r="BS278" s="15">
        <f ca="1">_xll.DBRW($B$3,$R$37,$R$38,$R$40,$R$41,$R$42,$Q278,BS$2,BS$4,BS$3)</f>
        <v>0</v>
      </c>
      <c r="BT278" s="15">
        <f ca="1">_xll.DBRW($B$3,$R$37,$R$38,$R$40,$R$41,$R$42,$Q278,BT$2,BT$4,BT$3)</f>
        <v>0</v>
      </c>
      <c r="BU278" s="15">
        <f ca="1">_xll.DBRW($B$3,$R$37,$R$38,$R$40,$R$41,$R$42,$Q278,BU$2,BU$4,BU$3)</f>
        <v>0</v>
      </c>
      <c r="BV278" s="15">
        <f ca="1">_xll.DBRW($B$3,$R$37,$R$38,$R$40,$R$41,$R$42,$Q278,BV$2,BV$4,BV$3)</f>
        <v>0</v>
      </c>
      <c r="BW278" s="15">
        <f ca="1">_xll.DBRW($B$3,$R$37,$R$38,$R$40,$R$41,$R$42,$Q278,BW$2,BW$4,BW$3)</f>
        <v>0</v>
      </c>
      <c r="BX278" s="15">
        <f ca="1">_xll.DBRW($B$3,$R$37,$R$38,$R$40,$R$41,$R$42,$Q278,BX$2,BX$4,BX$3)</f>
        <v>0</v>
      </c>
      <c r="BY278" s="15">
        <f ca="1">_xll.DBRW($B$3,$R$37,$R$38,$R$40,$R$41,$R$42,$Q278,BY$2,BY$4,BY$3)</f>
        <v>0</v>
      </c>
      <c r="BZ278" s="15">
        <f ca="1">_xll.DBRW($B$3,$R$37,$R$38,$R$40,$R$41,$R$42,$Q278,BZ$2,BZ$4,BZ$3)</f>
        <v>0</v>
      </c>
      <c r="CA278" s="15">
        <f ca="1">_xll.DBRW($B$3,$R$37,$R$38,$R$40,$R$41,$R$42,$Q278,CA$2,CA$4,CA$3)</f>
        <v>0</v>
      </c>
      <c r="CB278" s="15">
        <f ca="1">BR278-BW278</f>
        <v>0</v>
      </c>
      <c r="CC278" s="15">
        <f ca="1">BS278-BX278</f>
        <v>0</v>
      </c>
      <c r="CD278" s="15">
        <f ca="1">BT278-BY278</f>
        <v>0</v>
      </c>
      <c r="CE278" s="15">
        <f ca="1">IF(AND(BU278&lt;&gt;0,BZ278&lt;&gt;0),-1*CB278*BU278,0)</f>
        <v>0</v>
      </c>
      <c r="CF278" s="15">
        <f ca="1">IF(AND(BU278&lt;&gt;0,BZ278&lt;&gt;0,BV278&lt;&gt;0,CA278&lt;&gt;0),CC278/BX278*$Z278,)</f>
        <v>0</v>
      </c>
      <c r="CG278" s="15">
        <f ca="1">IF(AND(BV278&lt;&gt;0,CA278&lt;&gt;0),CD278*BN278*BV278,)</f>
        <v>0</v>
      </c>
      <c r="CH278" s="15">
        <f ca="1">IF(AND(BU278&lt;&gt;0,BZ278&lt;&gt;0,BV278&lt;&gt;0,CA278&lt;&gt;0),$AJ278-CE278-CF278-CG278-CK278,)</f>
        <v>0</v>
      </c>
      <c r="CI278" s="15">
        <f ca="1">IF(OR(BU278=0,BZ278=0,BV278=0,CA278=0),$AJ278-CE278-CF278-CG278-CK278,)</f>
        <v>0</v>
      </c>
      <c r="CJ278" s="15">
        <f ca="1">SUM(CE278:CI278)</f>
        <v>0</v>
      </c>
      <c r="CK278" s="15">
        <f ca="1">IF($V278&lt;&gt;0,IF($V278&gt;0,$W278/$V278,-$W278/$V278))*$AE278</f>
        <v>0</v>
      </c>
      <c r="CL278" s="15">
        <f ca="1">SUM(CJ278:CK278)</f>
        <v>0</v>
      </c>
      <c r="CM278" s="16">
        <f ca="1">_xll.DBRW($B$3,$R$37,$R$38,$R$40,$R$41,$R$42,$Q278,CM$2,CM$4,CM$3)</f>
        <v>0</v>
      </c>
      <c r="CN278" s="16">
        <f ca="1">_xll.DBRW($B$3,$R$37,$R$38,$R$40,$R$41,$R$42,$Q278,CN$2,CN$4,CN$3)</f>
        <v>0</v>
      </c>
      <c r="CO278" s="17">
        <f ca="1">-(CM278-CN278)*100</f>
        <v>0</v>
      </c>
      <c r="CP278" s="14">
        <f ca="1">$AA278-$AF278-DJ278</f>
        <v>0</v>
      </c>
      <c r="CQ278" s="15">
        <f ca="1">_xll.DBRW($B$3,$R$37,$R$38,$R$40,$R$41,$R$42,$Q278,CQ$2,CQ$4,CQ$3)</f>
        <v>0</v>
      </c>
      <c r="CR278" s="15">
        <f ca="1">_xll.DBRW($B$3,$R$37,$R$38,$R$40,$R$41,$R$42,$Q278,CR$2,CR$4,CR$3)</f>
        <v>0</v>
      </c>
      <c r="CS278" s="15">
        <f ca="1">_xll.DBRW($B$3,$R$37,$R$38,$R$40,$R$41,$R$42,$Q278,CS$2,CS$4,CS$3)</f>
        <v>0</v>
      </c>
      <c r="CT278" s="15">
        <f ca="1">_xll.DBRW($B$3,$R$37,$R$38,$R$40,$R$41,$R$42,$Q278,CT$2,CT$4,CT$3)</f>
        <v>0</v>
      </c>
      <c r="CU278" s="15">
        <f ca="1">_xll.DBRW($B$3,$R$37,$R$38,$R$40,$R$41,$R$42,$Q278,CU$2,CU$4,CU$3)</f>
        <v>0</v>
      </c>
      <c r="CV278" s="15">
        <f ca="1">_xll.DBRW($B$3,$R$37,$R$38,$R$40,$R$41,$R$42,$Q278,CV$2,CV$4,CV$3)</f>
        <v>0</v>
      </c>
      <c r="CW278" s="15">
        <f ca="1">_xll.DBRW($B$3,$R$37,$R$38,$R$40,$R$41,$R$42,$Q278,CW$2,CW$4,CW$3)</f>
        <v>0</v>
      </c>
      <c r="CX278" s="15">
        <f ca="1">_xll.DBRW($B$3,$R$37,$R$38,$R$40,$R$41,$R$42,$Q278,CX$2,CX$4,CX$3)</f>
        <v>0</v>
      </c>
      <c r="CY278" s="15">
        <f ca="1">_xll.DBRW($B$3,$R$37,$R$38,$R$40,$R$41,$R$42,$Q278,CY$2,CY$4,CY$3)</f>
        <v>0</v>
      </c>
      <c r="CZ278" s="15">
        <f ca="1">_xll.DBRW($B$3,$R$37,$R$38,$R$40,$R$41,$R$42,$Q278,CZ$2,CZ$4,CZ$3)</f>
        <v>0</v>
      </c>
      <c r="DA278" s="15">
        <f ca="1">CQ278-CV278</f>
        <v>0</v>
      </c>
      <c r="DB278" s="15">
        <f ca="1">CR278-CW278</f>
        <v>0</v>
      </c>
      <c r="DC278" s="15">
        <f ca="1">CS278-CX278</f>
        <v>0</v>
      </c>
      <c r="DD278" s="15">
        <f ca="1">IF(AND(CT278&lt;&gt;0,CY278&lt;&gt;0),-1*DA278*CT278,0)</f>
        <v>0</v>
      </c>
      <c r="DE278" s="15">
        <f ca="1">IF(AND(CT278&lt;&gt;0,CY278&lt;&gt;0,CU278&lt;&gt;0,CZ278&lt;&gt;0),DB278/CW278*$AA278,)</f>
        <v>0</v>
      </c>
      <c r="DF278" s="15">
        <f ca="1">IF(AND(CU278&lt;&gt;0,CZ278&lt;&gt;0),DC278*CM278*CU278,)</f>
        <v>0</v>
      </c>
      <c r="DG278" s="15">
        <f ca="1">IF(AND(CT278&lt;&gt;0,CY278&lt;&gt;0,CU278&lt;&gt;0,CZ278&lt;&gt;0),$AK278-DD278-DE278-DF278-DJ278,)</f>
        <v>0</v>
      </c>
      <c r="DH278" s="15">
        <f ca="1">IF(OR(CT278=0,CY278=0,CU278=0,CZ278=0),$AK278-DD278-DE278-DF278-DJ278,)</f>
        <v>0</v>
      </c>
      <c r="DI278" s="15">
        <f ca="1">SUM(DD278:DH278)</f>
        <v>0</v>
      </c>
      <c r="DJ278" s="15">
        <f ca="1">IF($V278&lt;&gt;0,IF($V278&gt;0,$W278/$V278,-$W278/$V278))*$AF278</f>
        <v>0</v>
      </c>
      <c r="DK278" s="15">
        <f ca="1">SUM(DI278:DJ278)</f>
        <v>0</v>
      </c>
      <c r="DL278" s="16">
        <f ca="1">_xll.DBRW($B$3,$R$37,$R$38,$R$40,$R$41,$R$42,$Q278,DL$2,DL$4,DL$3)</f>
        <v>0</v>
      </c>
      <c r="DM278" s="16">
        <f ca="1">_xll.DBRW($B$3,$R$37,$R$38,$R$40,$R$41,$R$42,$Q278,DM$2,DM$4,DM$3)</f>
        <v>0</v>
      </c>
      <c r="DN278" s="17">
        <f ca="1">-(DL278-DM278)*100</f>
        <v>0</v>
      </c>
      <c r="DO278" s="14">
        <f ca="1">$AB278-$AG278-EI278</f>
        <v>0</v>
      </c>
      <c r="DP278" s="15">
        <f ca="1">_xll.DBRW($B$3,$R$37,$R$38,$R$40,$R$41,$R$42,$Q278,DP$2,DP$4,DP$3)</f>
        <v>0</v>
      </c>
      <c r="DQ278" s="15">
        <f ca="1">_xll.DBRW($B$3,$R$37,$R$38,$R$40,$R$41,$R$42,$Q278,DQ$2,DQ$4,DQ$3)</f>
        <v>0</v>
      </c>
      <c r="DR278" s="15">
        <f ca="1">_xll.DBRW($B$3,$R$37,$R$38,$R$40,$R$41,$R$42,$Q278,DR$2,DR$4,DR$3)</f>
        <v>0</v>
      </c>
      <c r="DS278" s="15" t="str">
        <f ca="1">_xll.DBRW($B$3,$R$37,$R$38,$R$40,$R$41,$R$42,$Q278,DS$2,DS$4,DS$3)</f>
        <v/>
      </c>
      <c r="DT278" s="15">
        <f ca="1">_xll.DBRW($B$3,$R$37,$R$38,$R$40,$R$41,$R$42,$Q278,DT$2,DT$4,DT$3)</f>
        <v>0</v>
      </c>
      <c r="DU278" s="15">
        <f ca="1">_xll.DBRW($B$3,$R$37,$R$38,$R$40,$R$41,$R$42,$Q278,DU$2,DU$4,DU$3)</f>
        <v>0</v>
      </c>
      <c r="DV278" s="15">
        <f ca="1">_xll.DBRW($B$3,$R$37,$R$38,$R$40,$R$41,$R$42,$Q278,DV$2,DV$4,DV$3)</f>
        <v>0</v>
      </c>
      <c r="DW278" s="15">
        <f ca="1">_xll.DBRW($B$3,$R$37,$R$38,$R$40,$R$41,$R$42,$Q278,DW$2,DW$4,DW$3)</f>
        <v>0</v>
      </c>
      <c r="DX278" s="15" t="str">
        <f ca="1">_xll.DBRW($B$3,$R$37,$R$38,$R$40,$R$41,$R$42,$Q278,DX$2,DX$4,DX$3)</f>
        <v/>
      </c>
      <c r="DY278" s="15">
        <f ca="1">_xll.DBRW($B$3,$R$37,$R$38,$R$40,$R$41,$R$42,$Q278,DY$2,DY$4,DY$3)</f>
        <v>0</v>
      </c>
      <c r="DZ278" s="15">
        <f ca="1">DP278-DU278</f>
        <v>0</v>
      </c>
      <c r="EA278" s="15">
        <f ca="1">DQ278-DV278</f>
        <v>0</v>
      </c>
      <c r="EB278" s="15">
        <f ca="1">DR278-DW278</f>
        <v>0</v>
      </c>
      <c r="EC278" s="15" t="e">
        <f ca="1">IF(AND(DS278&lt;&gt;0,DX278&lt;&gt;0),-1*DZ278*DS278,0)</f>
        <v>#VALUE!</v>
      </c>
      <c r="ED278" s="15">
        <f ca="1">IF(AND(DS278&lt;&gt;0,DX278&lt;&gt;0,DT278&lt;&gt;0,DY278&lt;&gt;0),EA278/DV278*$AB278,)</f>
        <v>0</v>
      </c>
      <c r="EE278" s="15">
        <f ca="1">IF(AND(DT278&lt;&gt;0,DY278&lt;&gt;0),EB278*DL278*DT278,)</f>
        <v>0</v>
      </c>
      <c r="EF278" s="15">
        <f ca="1">IF(AND(DS278&lt;&gt;0,DX278&lt;&gt;0,DT278&lt;&gt;0,DY278&lt;&gt;0),$AL278-EC278-ED278-EE278-EI278,)</f>
        <v>0</v>
      </c>
      <c r="EG278" s="15" t="e">
        <f ca="1">IF(OR(DS278=0,DX278=0,DT278=0,DY278=0),$AL278-EC278-ED278-EE278-EI278,)</f>
        <v>#VALUE!</v>
      </c>
      <c r="EH278" s="15" t="e">
        <f ca="1">SUM(EC278:EG278)</f>
        <v>#VALUE!</v>
      </c>
      <c r="EI278" s="15">
        <f ca="1">IF($V278&lt;&gt;0,IF($V278&gt;0,$W278/$V278,-$W278/$V278))*$AG278</f>
        <v>0</v>
      </c>
      <c r="EJ278" s="15" t="e">
        <f ca="1">SUM(EH278:EI278)</f>
        <v>#VALUE!</v>
      </c>
      <c r="EK278" s="16">
        <f ca="1">_xll.DBRW($B$3,$R$37,$R$38,$R$40,$R$41,$R$42,$Q278,EK$2,EK$4,EK$3)</f>
        <v>0</v>
      </c>
      <c r="EL278" s="16">
        <f ca="1">_xll.DBRW($B$3,$R$37,$R$38,$R$40,$R$41,$R$42,$Q278,EL$2,EL$4,EL$3)</f>
        <v>0</v>
      </c>
      <c r="EM278" s="17">
        <f ca="1">-(EK278-EL278)*100</f>
        <v>0</v>
      </c>
      <c r="EN278" s="14">
        <f ca="1">$AC278-$AH278-FH278</f>
        <v>0</v>
      </c>
      <c r="EO278" s="15">
        <f ca="1">_xll.DBRW($B$3,$R$37,$R$38,$R$40,$R$41,$R$42,$Q278,EO$2,EO$4,EO$3)</f>
        <v>0</v>
      </c>
      <c r="EP278" s="15">
        <f ca="1">_xll.DBRW($B$3,$R$37,$R$38,$R$40,$R$41,$R$42,$Q278,EP$2,EP$4,EP$3)</f>
        <v>0</v>
      </c>
      <c r="EQ278" s="15">
        <f ca="1">_xll.DBRW($B$3,$R$37,$R$38,$R$40,$R$41,$R$42,$Q278,EQ$2,EQ$4,EQ$3)</f>
        <v>0</v>
      </c>
      <c r="ER278" s="15">
        <f ca="1">_xll.DBRW($B$3,$R$37,$R$38,$R$40,$R$41,$R$42,$Q278,ER$2,ER$4,ER$3)</f>
        <v>0</v>
      </c>
      <c r="ES278" s="15">
        <f ca="1">_xll.DBRW($B$3,$R$37,$R$38,$R$40,$R$41,$R$42,$Q278,ES$2,ES$4,ES$3)</f>
        <v>0</v>
      </c>
      <c r="ET278" s="15">
        <f ca="1">_xll.DBRW($B$3,$R$37,$R$38,$R$40,$R$41,$R$42,$Q278,ET$2,ET$4,ET$3)</f>
        <v>0</v>
      </c>
      <c r="EU278" s="15">
        <f ca="1">_xll.DBRW($B$3,$R$37,$R$38,$R$40,$R$41,$R$42,$Q278,EU$2,EU$4,EU$3)</f>
        <v>0</v>
      </c>
      <c r="EV278" s="15">
        <f ca="1">_xll.DBRW($B$3,$R$37,$R$38,$R$40,$R$41,$R$42,$Q278,EV$2,EV$4,EV$3)</f>
        <v>0</v>
      </c>
      <c r="EW278" s="15">
        <f ca="1">_xll.DBRW($B$3,$R$37,$R$38,$R$40,$R$41,$R$42,$Q278,EW$2,EW$4,EW$3)</f>
        <v>0</v>
      </c>
      <c r="EX278" s="15">
        <f ca="1">_xll.DBRW($B$3,$R$37,$R$38,$R$40,$R$41,$R$42,$Q278,EX$2,EX$4,EX$3)</f>
        <v>0</v>
      </c>
      <c r="EY278" s="15">
        <f ca="1">EO278-ET278</f>
        <v>0</v>
      </c>
      <c r="EZ278" s="15">
        <f ca="1">EP278-EU278</f>
        <v>0</v>
      </c>
      <c r="FA278" s="15">
        <f ca="1">EQ278-EV278</f>
        <v>0</v>
      </c>
      <c r="FB278" s="15">
        <f ca="1">IF(AND(ER278&lt;&gt;0,EW278&lt;&gt;0),-1*EY278*ER278,0)</f>
        <v>0</v>
      </c>
      <c r="FC278" s="15">
        <f ca="1">IF(AND(ER278&lt;&gt;0,EW278&lt;&gt;0,ES278&lt;&gt;0,EX278&lt;&gt;0),EZ278/EU278*$AC278,)</f>
        <v>0</v>
      </c>
      <c r="FD278" s="15">
        <f ca="1">IF(AND(ES278&lt;&gt;0,EX278&lt;&gt;0),FA278*EK278*ES278,)</f>
        <v>0</v>
      </c>
      <c r="FE278" s="15">
        <f ca="1">IF(AND(ER278&lt;&gt;0,EW278&lt;&gt;0,ES278&lt;&gt;0,EX278&lt;&gt;0),$AM278-FB278-FC278-FD278-FH278,)</f>
        <v>0</v>
      </c>
      <c r="FF278" s="15">
        <f ca="1">IF(OR(ER278=0,EW278=0,ES278=0,EX278=0),$AM278-FB278-FC278-FD278-FH278,)</f>
        <v>0</v>
      </c>
      <c r="FG278" s="15">
        <f ca="1">SUM(FB278:FF278)</f>
        <v>0</v>
      </c>
      <c r="FH278" s="15">
        <f ca="1">IF($V278&lt;&gt;0,IF($V278&gt;0,$W278/$V278,-$W278/$V278))*$AH278</f>
        <v>0</v>
      </c>
      <c r="FI278" s="15">
        <f ca="1">SUM(FG278:FH278)</f>
        <v>0</v>
      </c>
      <c r="FJ278" s="20"/>
      <c r="FK278" s="85">
        <f ca="1">BL278+CK278+DJ278+EI278+FH278</f>
        <v>0</v>
      </c>
      <c r="FL278" s="21"/>
      <c r="FM278" s="22"/>
      <c r="FN278" s="104">
        <f ca="1">_xll.DBRW($B$3,$R$37,$R$38,$R$40,$R$41,$R$42,$Q278,FN$2,FN$4,FN$3)</f>
        <v>0</v>
      </c>
      <c r="FO278" s="105">
        <f ca="1">IF(U278&lt;&gt;0,FN278/U278,0)</f>
        <v>0</v>
      </c>
      <c r="FP278" s="104">
        <f ca="1">_xll.DBRW($B$3,$R$37,$R$38,$R$40,$R$41,$R$42,$Q278,FP$2,FP$4,FP$3)</f>
        <v>0</v>
      </c>
      <c r="FQ278" s="105">
        <f ca="1">IF(V278&lt;&gt;0,FP278/V278,0)</f>
        <v>0</v>
      </c>
      <c r="FR278" s="86">
        <f ca="1">FN278-FP278</f>
        <v>0</v>
      </c>
      <c r="FS278" s="103">
        <f ca="1">(FO278-FQ278)*100</f>
        <v>0</v>
      </c>
      <c r="FT278" s="23"/>
      <c r="FV278" s="37"/>
      <c r="FW278" s="37"/>
      <c r="FX278" s="37"/>
      <c r="FY278" s="37"/>
      <c r="FZ278" s="37"/>
      <c r="GA278" s="37"/>
      <c r="GB278" s="37"/>
      <c r="GC278" s="37"/>
      <c r="GD278" s="37"/>
      <c r="GE278" s="37"/>
      <c r="GF278" s="37"/>
      <c r="GG278" s="37"/>
      <c r="GH278" s="37"/>
    </row>
    <row r="279" spans="1:190" ht="15" hidden="1" customHeight="1" x14ac:dyDescent="0.25">
      <c r="A279">
        <f ca="1">IF(ROW()=ROW($A$60),0,1)</f>
        <v>1</v>
      </c>
      <c r="D279" s="30"/>
      <c r="E279" s="30"/>
      <c r="F279" s="30" t="str">
        <f ca="1">IF(A279&lt;&gt;0,IF((AO279+BN279+CM279+DL279+EK279)&lt;&gt;0,ROUND((1-(AO279+BN279+CM279+DL279+EK279))-FO279,5),"VERIF. ELIGIBILITE PMM"),"CHECK "&amp;D264)</f>
        <v>VERIF. ELIGIBILITE PMM</v>
      </c>
      <c r="G279" s="30"/>
      <c r="H279" s="30"/>
      <c r="I279" s="30"/>
      <c r="J279" s="30" t="str">
        <f ca="1">IF(A279&lt;&gt;0,IF((AP279+BO279+CN279+DM279+EL279)&lt;&gt;0,ROUND((1-(AP279+BO279+CN279+DM279+EL279))-FQ279,5),"VERIF. ELIGIBILITE PMM"),"CHECK "&amp;D265)</f>
        <v>VERIF. ELIGIBILITE PMM</v>
      </c>
      <c r="K279" s="30">
        <f ca="1">IF(A279&lt;&gt;0,ROUND(W279+AR279+BQ279+CP279+DO279+EN279+FK279-FR279,5),"CHECK ")</f>
        <v>0</v>
      </c>
      <c r="L279" s="4"/>
      <c r="M279" s="9"/>
      <c r="N279" s="10"/>
      <c r="O279" s="9"/>
      <c r="P279" s="11"/>
      <c r="Q279" s="130" t="s">
        <v>462</v>
      </c>
      <c r="R279" s="130"/>
      <c r="S279" s="12"/>
      <c r="T279" s="13"/>
      <c r="U279" s="84">
        <f ca="1">_xll.DBRW($B$3,$R$37,$R$38,$R$40,$R$41,$R$42,$Q279,U$2,U$4,U$3)</f>
        <v>0</v>
      </c>
      <c r="V279" s="84">
        <f ca="1">_xll.DBRW($B$3,$R$37,$R$38,$R$40,$R$41,$R$42,$Q279,V$2,V$4,V$3)</f>
        <v>0</v>
      </c>
      <c r="W279" s="85">
        <f ca="1">U279-V279</f>
        <v>0</v>
      </c>
      <c r="X279" s="106">
        <f ca="1">IF(V279&lt;&gt;0,W279/V279,0)</f>
        <v>0</v>
      </c>
      <c r="Y279" s="15">
        <f ca="1">_xll.DBRW($B$3,$R$37,$R$38,$R$40,$R$41,$R$42,$Q279,Y$2,Y$4,Y$3)</f>
        <v>0</v>
      </c>
      <c r="Z279" s="15">
        <f ca="1">_xll.DBRW($B$3,$R$37,$R$38,$R$40,$R$41,$R$42,$Q279,Z$2,Z$4,Z$3)</f>
        <v>0</v>
      </c>
      <c r="AA279" s="15">
        <f ca="1">_xll.DBRW($B$3,$R$37,$R$38,$R$40,$R$41,$R$42,$Q279,AA$2,AA$4,AA$3)</f>
        <v>0</v>
      </c>
      <c r="AB279" s="15">
        <f ca="1">_xll.DBRW($B$3,$R$37,$R$38,$R$40,$R$41,$R$42,$Q279,AB$2,AB$4,AB$3)</f>
        <v>0</v>
      </c>
      <c r="AC279" s="15">
        <f ca="1">_xll.DBRW($B$3,$R$37,$R$38,$R$40,$R$41,$R$42,$Q279,AC$2,AC$4,AC$3)</f>
        <v>0</v>
      </c>
      <c r="AD279" s="15">
        <f ca="1">_xll.DBRW($B$3,$R$37,$R$38,$R$40,$R$41,$R$42,$Q279,AD$2,AD$4,AD$3)</f>
        <v>0</v>
      </c>
      <c r="AE279" s="15">
        <f ca="1">_xll.DBRW($B$3,$R$37,$R$38,$R$40,$R$41,$R$42,$Q279,AE$2,AE$4,AE$3)</f>
        <v>0</v>
      </c>
      <c r="AF279" s="15">
        <f ca="1">_xll.DBRW($B$3,$R$37,$R$38,$R$40,$R$41,$R$42,$Q279,AF$2,AF$4,AF$3)</f>
        <v>0</v>
      </c>
      <c r="AG279" s="15">
        <f ca="1">_xll.DBRW($B$3,$R$37,$R$38,$R$40,$R$41,$R$42,$Q279,AG$2,AG$4,AG$3)</f>
        <v>0</v>
      </c>
      <c r="AH279" s="15">
        <f ca="1">_xll.DBRW($B$3,$R$37,$R$38,$R$40,$R$41,$R$42,$Q279,AH$2,AH$4,AH$3)</f>
        <v>0</v>
      </c>
      <c r="AI279" s="15">
        <f ca="1">Y279-AD279</f>
        <v>0</v>
      </c>
      <c r="AJ279" s="15">
        <f ca="1">Z279-AE279</f>
        <v>0</v>
      </c>
      <c r="AK279" s="15">
        <f ca="1">AA279-AF279</f>
        <v>0</v>
      </c>
      <c r="AL279" s="15">
        <f ca="1">AB279-AG279</f>
        <v>0</v>
      </c>
      <c r="AM279" s="15">
        <f ca="1">AC279-AH279</f>
        <v>0</v>
      </c>
      <c r="AN279" s="20"/>
      <c r="AO279" s="16">
        <f ca="1">_xll.DBRW($B$3,$R$37,$R$38,$R$40,$R$41,$R$42,$Q279,AO$2,AO$4,AO$3)</f>
        <v>0</v>
      </c>
      <c r="AP279" s="16">
        <f ca="1">_xll.DBRW($B$3,$R$37,$R$38,$R$40,$R$41,$R$42,$Q279,AP$2,AP$4,AP$3)</f>
        <v>0</v>
      </c>
      <c r="AQ279" s="17">
        <f ca="1">-(AO279-AP279)*100</f>
        <v>0</v>
      </c>
      <c r="AR279" s="14">
        <f ca="1">$Y279-$AD279-BL279</f>
        <v>0</v>
      </c>
      <c r="AS279" s="18">
        <f ca="1">_xll.DBRW($B$3,$R$37,$R$38,$R$40,$R$41,$R$42,$Q279,AS$2,AS$4,AS$3)</f>
        <v>0</v>
      </c>
      <c r="AT279" s="19">
        <f ca="1">_xll.DBRW($B$3,$R$37,$R$38,$R$40,$R$41,$R$42,$Q279,AT$2,AT$4,AT$3)</f>
        <v>0</v>
      </c>
      <c r="AU279" s="18">
        <f ca="1">_xll.DBRW($B$3,$R$37,$R$38,$R$40,$R$41,$R$42,$Q279,AU$2,AU$4,AU$3)</f>
        <v>0</v>
      </c>
      <c r="AV279" s="15">
        <f ca="1">_xll.DBRW($B$3,$R$37,$R$38,$R$40,$R$41,$R$42,$Q279,AV$2,AV$4,AV$3)</f>
        <v>0</v>
      </c>
      <c r="AW279" s="15">
        <f ca="1">_xll.DBRW($B$3,$R$37,$R$38,$R$40,$R$41,$R$42,$Q279,AW$2,AW$4,AW$3)</f>
        <v>0</v>
      </c>
      <c r="AX279" s="18">
        <f ca="1">_xll.DBRW($B$3,$R$37,$R$38,$R$40,$R$41,$R$42,$Q279,AX$2,AX$4,AX$3)</f>
        <v>0</v>
      </c>
      <c r="AY279" s="19">
        <f ca="1">_xll.DBRW($B$3,$R$37,$R$38,$R$40,$R$41,$R$42,$Q279,AY$2,AY$4,AY$3)</f>
        <v>0</v>
      </c>
      <c r="AZ279" s="18">
        <f ca="1">_xll.DBRW($B$3,$R$37,$R$38,$R$40,$R$41,$R$42,$Q279,AZ$2,AZ$4,AZ$3)</f>
        <v>0</v>
      </c>
      <c r="BA279" s="15">
        <f ca="1">_xll.DBRW($B$3,$R$37,$R$38,$R$40,$R$41,$R$42,$Q279,BA$2,BA$4,BA$3)</f>
        <v>0</v>
      </c>
      <c r="BB279" s="15">
        <f ca="1">_xll.DBRW($B$3,$R$37,$R$38,$R$40,$R$41,$R$42,$Q279,BB$2,BB$4,BB$3)</f>
        <v>0</v>
      </c>
      <c r="BC279" s="18">
        <f ca="1">AS279-AX279</f>
        <v>0</v>
      </c>
      <c r="BD279" s="18">
        <f ca="1">AT279-AY279</f>
        <v>0</v>
      </c>
      <c r="BE279" s="18">
        <f ca="1">AU279-AZ279</f>
        <v>0</v>
      </c>
      <c r="BF279" s="15">
        <f ca="1">IF(AND(AV279&lt;&gt;0,BA279&lt;&gt;0),-1*BC279*AV279,0)</f>
        <v>0</v>
      </c>
      <c r="BG279" s="15">
        <f ca="1">IF(AND(AV279&lt;&gt;0,BA279&lt;&gt;0,AW279&lt;&gt;0,BB279&lt;&gt;0),BD279/AY279*$Y279,)</f>
        <v>0</v>
      </c>
      <c r="BH279" s="15">
        <f ca="1">IF(AND(AW279&lt;&gt;0,BB279&lt;&gt;0),BE279*AO279*AW279,)</f>
        <v>0</v>
      </c>
      <c r="BI279" s="15">
        <f ca="1">IF(AND(AV279&lt;&gt;0,BA279&lt;&gt;0,AW279&lt;&gt;0,BB279&lt;&gt;0),$AI279-BF279-BG279-BH279-BL279,)</f>
        <v>0</v>
      </c>
      <c r="BJ279" s="15">
        <f ca="1">IF(OR(AV279=0,BA279=0,AW279=0,BB279=0),$AI279-BF279-BG279-BH279-BL279,)</f>
        <v>0</v>
      </c>
      <c r="BK279" s="15">
        <f ca="1">SUM(BF279:BJ279)</f>
        <v>0</v>
      </c>
      <c r="BL279" s="15">
        <f ca="1">IF($V279&lt;&gt;0,IF($V279&gt;0,$W279/$V279,-$W279/$V279))*$AD279</f>
        <v>0</v>
      </c>
      <c r="BM279" s="15">
        <f ca="1">SUM(BK279:BL279)</f>
        <v>0</v>
      </c>
      <c r="BN279" s="16">
        <f ca="1">_xll.DBRW($B$3,$R$37,$R$38,$R$40,$R$41,$R$42,$Q279,BN$2,BN$4,BN$3)</f>
        <v>0</v>
      </c>
      <c r="BO279" s="16">
        <f ca="1">_xll.DBRW($B$3,$R$37,$R$38,$R$40,$R$41,$R$42,$Q279,BO$2,BO$4,BO$3)</f>
        <v>0</v>
      </c>
      <c r="BP279" s="17">
        <f ca="1">-(BN279-BO279)*100</f>
        <v>0</v>
      </c>
      <c r="BQ279" s="14">
        <f ca="1">$Z279-$AE279-CK279</f>
        <v>0</v>
      </c>
      <c r="BR279" s="15">
        <f ca="1">_xll.DBRW($B$3,$R$37,$R$38,$R$40,$R$41,$R$42,$Q279,BR$2,BR$4,BR$3)</f>
        <v>0</v>
      </c>
      <c r="BS279" s="15">
        <f ca="1">_xll.DBRW($B$3,$R$37,$R$38,$R$40,$R$41,$R$42,$Q279,BS$2,BS$4,BS$3)</f>
        <v>0</v>
      </c>
      <c r="BT279" s="15">
        <f ca="1">_xll.DBRW($B$3,$R$37,$R$38,$R$40,$R$41,$R$42,$Q279,BT$2,BT$4,BT$3)</f>
        <v>0</v>
      </c>
      <c r="BU279" s="15">
        <f ca="1">_xll.DBRW($B$3,$R$37,$R$38,$R$40,$R$41,$R$42,$Q279,BU$2,BU$4,BU$3)</f>
        <v>0</v>
      </c>
      <c r="BV279" s="15">
        <f ca="1">_xll.DBRW($B$3,$R$37,$R$38,$R$40,$R$41,$R$42,$Q279,BV$2,BV$4,BV$3)</f>
        <v>0</v>
      </c>
      <c r="BW279" s="15">
        <f ca="1">_xll.DBRW($B$3,$R$37,$R$38,$R$40,$R$41,$R$42,$Q279,BW$2,BW$4,BW$3)</f>
        <v>0</v>
      </c>
      <c r="BX279" s="15">
        <f ca="1">_xll.DBRW($B$3,$R$37,$R$38,$R$40,$R$41,$R$42,$Q279,BX$2,BX$4,BX$3)</f>
        <v>0</v>
      </c>
      <c r="BY279" s="15">
        <f ca="1">_xll.DBRW($B$3,$R$37,$R$38,$R$40,$R$41,$R$42,$Q279,BY$2,BY$4,BY$3)</f>
        <v>0</v>
      </c>
      <c r="BZ279" s="15">
        <f ca="1">_xll.DBRW($B$3,$R$37,$R$38,$R$40,$R$41,$R$42,$Q279,BZ$2,BZ$4,BZ$3)</f>
        <v>0</v>
      </c>
      <c r="CA279" s="15">
        <f ca="1">_xll.DBRW($B$3,$R$37,$R$38,$R$40,$R$41,$R$42,$Q279,CA$2,CA$4,CA$3)</f>
        <v>0</v>
      </c>
      <c r="CB279" s="15">
        <f ca="1">BR279-BW279</f>
        <v>0</v>
      </c>
      <c r="CC279" s="15">
        <f ca="1">BS279-BX279</f>
        <v>0</v>
      </c>
      <c r="CD279" s="15">
        <f ca="1">BT279-BY279</f>
        <v>0</v>
      </c>
      <c r="CE279" s="15">
        <f ca="1">IF(AND(BU279&lt;&gt;0,BZ279&lt;&gt;0),-1*CB279*BU279,0)</f>
        <v>0</v>
      </c>
      <c r="CF279" s="15">
        <f ca="1">IF(AND(BU279&lt;&gt;0,BZ279&lt;&gt;0,BV279&lt;&gt;0,CA279&lt;&gt;0),CC279/BX279*$Z279,)</f>
        <v>0</v>
      </c>
      <c r="CG279" s="15">
        <f ca="1">IF(AND(BV279&lt;&gt;0,CA279&lt;&gt;0),CD279*BN279*BV279,)</f>
        <v>0</v>
      </c>
      <c r="CH279" s="15">
        <f ca="1">IF(AND(BU279&lt;&gt;0,BZ279&lt;&gt;0,BV279&lt;&gt;0,CA279&lt;&gt;0),$AJ279-CE279-CF279-CG279-CK279,)</f>
        <v>0</v>
      </c>
      <c r="CI279" s="15">
        <f ca="1">IF(OR(BU279=0,BZ279=0,BV279=0,CA279=0),$AJ279-CE279-CF279-CG279-CK279,)</f>
        <v>0</v>
      </c>
      <c r="CJ279" s="15">
        <f ca="1">SUM(CE279:CI279)</f>
        <v>0</v>
      </c>
      <c r="CK279" s="15">
        <f ca="1">IF($V279&lt;&gt;0,IF($V279&gt;0,$W279/$V279,-$W279/$V279))*$AE279</f>
        <v>0</v>
      </c>
      <c r="CL279" s="15">
        <f ca="1">SUM(CJ279:CK279)</f>
        <v>0</v>
      </c>
      <c r="CM279" s="16">
        <f ca="1">_xll.DBRW($B$3,$R$37,$R$38,$R$40,$R$41,$R$42,$Q279,CM$2,CM$4,CM$3)</f>
        <v>0</v>
      </c>
      <c r="CN279" s="16">
        <f ca="1">_xll.DBRW($B$3,$R$37,$R$38,$R$40,$R$41,$R$42,$Q279,CN$2,CN$4,CN$3)</f>
        <v>0</v>
      </c>
      <c r="CO279" s="17">
        <f ca="1">-(CM279-CN279)*100</f>
        <v>0</v>
      </c>
      <c r="CP279" s="14">
        <f ca="1">$AA279-$AF279-DJ279</f>
        <v>0</v>
      </c>
      <c r="CQ279" s="15">
        <f ca="1">_xll.DBRW($B$3,$R$37,$R$38,$R$40,$R$41,$R$42,$Q279,CQ$2,CQ$4,CQ$3)</f>
        <v>0</v>
      </c>
      <c r="CR279" s="15">
        <f ca="1">_xll.DBRW($B$3,$R$37,$R$38,$R$40,$R$41,$R$42,$Q279,CR$2,CR$4,CR$3)</f>
        <v>0</v>
      </c>
      <c r="CS279" s="15">
        <f ca="1">_xll.DBRW($B$3,$R$37,$R$38,$R$40,$R$41,$R$42,$Q279,CS$2,CS$4,CS$3)</f>
        <v>0</v>
      </c>
      <c r="CT279" s="15">
        <f ca="1">_xll.DBRW($B$3,$R$37,$R$38,$R$40,$R$41,$R$42,$Q279,CT$2,CT$4,CT$3)</f>
        <v>0</v>
      </c>
      <c r="CU279" s="15">
        <f ca="1">_xll.DBRW($B$3,$R$37,$R$38,$R$40,$R$41,$R$42,$Q279,CU$2,CU$4,CU$3)</f>
        <v>0</v>
      </c>
      <c r="CV279" s="15">
        <f ca="1">_xll.DBRW($B$3,$R$37,$R$38,$R$40,$R$41,$R$42,$Q279,CV$2,CV$4,CV$3)</f>
        <v>0</v>
      </c>
      <c r="CW279" s="15">
        <f ca="1">_xll.DBRW($B$3,$R$37,$R$38,$R$40,$R$41,$R$42,$Q279,CW$2,CW$4,CW$3)</f>
        <v>0</v>
      </c>
      <c r="CX279" s="15">
        <f ca="1">_xll.DBRW($B$3,$R$37,$R$38,$R$40,$R$41,$R$42,$Q279,CX$2,CX$4,CX$3)</f>
        <v>0</v>
      </c>
      <c r="CY279" s="15">
        <f ca="1">_xll.DBRW($B$3,$R$37,$R$38,$R$40,$R$41,$R$42,$Q279,CY$2,CY$4,CY$3)</f>
        <v>0</v>
      </c>
      <c r="CZ279" s="15">
        <f ca="1">_xll.DBRW($B$3,$R$37,$R$38,$R$40,$R$41,$R$42,$Q279,CZ$2,CZ$4,CZ$3)</f>
        <v>0</v>
      </c>
      <c r="DA279" s="15">
        <f ca="1">CQ279-CV279</f>
        <v>0</v>
      </c>
      <c r="DB279" s="15">
        <f ca="1">CR279-CW279</f>
        <v>0</v>
      </c>
      <c r="DC279" s="15">
        <f ca="1">CS279-CX279</f>
        <v>0</v>
      </c>
      <c r="DD279" s="15">
        <f ca="1">IF(AND(CT279&lt;&gt;0,CY279&lt;&gt;0),-1*DA279*CT279,0)</f>
        <v>0</v>
      </c>
      <c r="DE279" s="15">
        <f ca="1">IF(AND(CT279&lt;&gt;0,CY279&lt;&gt;0,CU279&lt;&gt;0,CZ279&lt;&gt;0),DB279/CW279*$AA279,)</f>
        <v>0</v>
      </c>
      <c r="DF279" s="15">
        <f ca="1">IF(AND(CU279&lt;&gt;0,CZ279&lt;&gt;0),DC279*CM279*CU279,)</f>
        <v>0</v>
      </c>
      <c r="DG279" s="15">
        <f ca="1">IF(AND(CT279&lt;&gt;0,CY279&lt;&gt;0,CU279&lt;&gt;0,CZ279&lt;&gt;0),$AK279-DD279-DE279-DF279-DJ279,)</f>
        <v>0</v>
      </c>
      <c r="DH279" s="15">
        <f ca="1">IF(OR(CT279=0,CY279=0,CU279=0,CZ279=0),$AK279-DD279-DE279-DF279-DJ279,)</f>
        <v>0</v>
      </c>
      <c r="DI279" s="15">
        <f ca="1">SUM(DD279:DH279)</f>
        <v>0</v>
      </c>
      <c r="DJ279" s="15">
        <f ca="1">IF($V279&lt;&gt;0,IF($V279&gt;0,$W279/$V279,-$W279/$V279))*$AF279</f>
        <v>0</v>
      </c>
      <c r="DK279" s="15">
        <f ca="1">SUM(DI279:DJ279)</f>
        <v>0</v>
      </c>
      <c r="DL279" s="16">
        <f ca="1">_xll.DBRW($B$3,$R$37,$R$38,$R$40,$R$41,$R$42,$Q279,DL$2,DL$4,DL$3)</f>
        <v>0</v>
      </c>
      <c r="DM279" s="16">
        <f ca="1">_xll.DBRW($B$3,$R$37,$R$38,$R$40,$R$41,$R$42,$Q279,DM$2,DM$4,DM$3)</f>
        <v>0</v>
      </c>
      <c r="DN279" s="17">
        <f ca="1">-(DL279-DM279)*100</f>
        <v>0</v>
      </c>
      <c r="DO279" s="14">
        <f ca="1">$AB279-$AG279-EI279</f>
        <v>0</v>
      </c>
      <c r="DP279" s="15">
        <f ca="1">_xll.DBRW($B$3,$R$37,$R$38,$R$40,$R$41,$R$42,$Q279,DP$2,DP$4,DP$3)</f>
        <v>0</v>
      </c>
      <c r="DQ279" s="15">
        <f ca="1">_xll.DBRW($B$3,$R$37,$R$38,$R$40,$R$41,$R$42,$Q279,DQ$2,DQ$4,DQ$3)</f>
        <v>0</v>
      </c>
      <c r="DR279" s="15">
        <f ca="1">_xll.DBRW($B$3,$R$37,$R$38,$R$40,$R$41,$R$42,$Q279,DR$2,DR$4,DR$3)</f>
        <v>0</v>
      </c>
      <c r="DS279" s="15" t="str">
        <f ca="1">_xll.DBRW($B$3,$R$37,$R$38,$R$40,$R$41,$R$42,$Q279,DS$2,DS$4,DS$3)</f>
        <v/>
      </c>
      <c r="DT279" s="15">
        <f ca="1">_xll.DBRW($B$3,$R$37,$R$38,$R$40,$R$41,$R$42,$Q279,DT$2,DT$4,DT$3)</f>
        <v>0</v>
      </c>
      <c r="DU279" s="15">
        <f ca="1">_xll.DBRW($B$3,$R$37,$R$38,$R$40,$R$41,$R$42,$Q279,DU$2,DU$4,DU$3)</f>
        <v>0</v>
      </c>
      <c r="DV279" s="15">
        <f ca="1">_xll.DBRW($B$3,$R$37,$R$38,$R$40,$R$41,$R$42,$Q279,DV$2,DV$4,DV$3)</f>
        <v>0</v>
      </c>
      <c r="DW279" s="15">
        <f ca="1">_xll.DBRW($B$3,$R$37,$R$38,$R$40,$R$41,$R$42,$Q279,DW$2,DW$4,DW$3)</f>
        <v>0</v>
      </c>
      <c r="DX279" s="15" t="str">
        <f ca="1">_xll.DBRW($B$3,$R$37,$R$38,$R$40,$R$41,$R$42,$Q279,DX$2,DX$4,DX$3)</f>
        <v/>
      </c>
      <c r="DY279" s="15">
        <f ca="1">_xll.DBRW($B$3,$R$37,$R$38,$R$40,$R$41,$R$42,$Q279,DY$2,DY$4,DY$3)</f>
        <v>0</v>
      </c>
      <c r="DZ279" s="15">
        <f ca="1">DP279-DU279</f>
        <v>0</v>
      </c>
      <c r="EA279" s="15">
        <f ca="1">DQ279-DV279</f>
        <v>0</v>
      </c>
      <c r="EB279" s="15">
        <f ca="1">DR279-DW279</f>
        <v>0</v>
      </c>
      <c r="EC279" s="15" t="e">
        <f ca="1">IF(AND(DS279&lt;&gt;0,DX279&lt;&gt;0),-1*DZ279*DS279,0)</f>
        <v>#VALUE!</v>
      </c>
      <c r="ED279" s="15">
        <f ca="1">IF(AND(DS279&lt;&gt;0,DX279&lt;&gt;0,DT279&lt;&gt;0,DY279&lt;&gt;0),EA279/DV279*$AB279,)</f>
        <v>0</v>
      </c>
      <c r="EE279" s="15">
        <f ca="1">IF(AND(DT279&lt;&gt;0,DY279&lt;&gt;0),EB279*DL279*DT279,)</f>
        <v>0</v>
      </c>
      <c r="EF279" s="15">
        <f ca="1">IF(AND(DS279&lt;&gt;0,DX279&lt;&gt;0,DT279&lt;&gt;0,DY279&lt;&gt;0),$AL279-EC279-ED279-EE279-EI279,)</f>
        <v>0</v>
      </c>
      <c r="EG279" s="15" t="e">
        <f ca="1">IF(OR(DS279=0,DX279=0,DT279=0,DY279=0),$AL279-EC279-ED279-EE279-EI279,)</f>
        <v>#VALUE!</v>
      </c>
      <c r="EH279" s="15" t="e">
        <f ca="1">SUM(EC279:EG279)</f>
        <v>#VALUE!</v>
      </c>
      <c r="EI279" s="15">
        <f ca="1">IF($V279&lt;&gt;0,IF($V279&gt;0,$W279/$V279,-$W279/$V279))*$AG279</f>
        <v>0</v>
      </c>
      <c r="EJ279" s="15" t="e">
        <f ca="1">SUM(EH279:EI279)</f>
        <v>#VALUE!</v>
      </c>
      <c r="EK279" s="16">
        <f ca="1">_xll.DBRW($B$3,$R$37,$R$38,$R$40,$R$41,$R$42,$Q279,EK$2,EK$4,EK$3)</f>
        <v>0</v>
      </c>
      <c r="EL279" s="16">
        <f ca="1">_xll.DBRW($B$3,$R$37,$R$38,$R$40,$R$41,$R$42,$Q279,EL$2,EL$4,EL$3)</f>
        <v>0</v>
      </c>
      <c r="EM279" s="17">
        <f ca="1">-(EK279-EL279)*100</f>
        <v>0</v>
      </c>
      <c r="EN279" s="14">
        <f ca="1">$AC279-$AH279-FH279</f>
        <v>0</v>
      </c>
      <c r="EO279" s="15">
        <f ca="1">_xll.DBRW($B$3,$R$37,$R$38,$R$40,$R$41,$R$42,$Q279,EO$2,EO$4,EO$3)</f>
        <v>0</v>
      </c>
      <c r="EP279" s="15">
        <f ca="1">_xll.DBRW($B$3,$R$37,$R$38,$R$40,$R$41,$R$42,$Q279,EP$2,EP$4,EP$3)</f>
        <v>0</v>
      </c>
      <c r="EQ279" s="15">
        <f ca="1">_xll.DBRW($B$3,$R$37,$R$38,$R$40,$R$41,$R$42,$Q279,EQ$2,EQ$4,EQ$3)</f>
        <v>0</v>
      </c>
      <c r="ER279" s="15">
        <f ca="1">_xll.DBRW($B$3,$R$37,$R$38,$R$40,$R$41,$R$42,$Q279,ER$2,ER$4,ER$3)</f>
        <v>0</v>
      </c>
      <c r="ES279" s="15">
        <f ca="1">_xll.DBRW($B$3,$R$37,$R$38,$R$40,$R$41,$R$42,$Q279,ES$2,ES$4,ES$3)</f>
        <v>0</v>
      </c>
      <c r="ET279" s="15">
        <f ca="1">_xll.DBRW($B$3,$R$37,$R$38,$R$40,$R$41,$R$42,$Q279,ET$2,ET$4,ET$3)</f>
        <v>0</v>
      </c>
      <c r="EU279" s="15">
        <f ca="1">_xll.DBRW($B$3,$R$37,$R$38,$R$40,$R$41,$R$42,$Q279,EU$2,EU$4,EU$3)</f>
        <v>0</v>
      </c>
      <c r="EV279" s="15">
        <f ca="1">_xll.DBRW($B$3,$R$37,$R$38,$R$40,$R$41,$R$42,$Q279,EV$2,EV$4,EV$3)</f>
        <v>0</v>
      </c>
      <c r="EW279" s="15">
        <f ca="1">_xll.DBRW($B$3,$R$37,$R$38,$R$40,$R$41,$R$42,$Q279,EW$2,EW$4,EW$3)</f>
        <v>0</v>
      </c>
      <c r="EX279" s="15">
        <f ca="1">_xll.DBRW($B$3,$R$37,$R$38,$R$40,$R$41,$R$42,$Q279,EX$2,EX$4,EX$3)</f>
        <v>0</v>
      </c>
      <c r="EY279" s="15">
        <f ca="1">EO279-ET279</f>
        <v>0</v>
      </c>
      <c r="EZ279" s="15">
        <f ca="1">EP279-EU279</f>
        <v>0</v>
      </c>
      <c r="FA279" s="15">
        <f ca="1">EQ279-EV279</f>
        <v>0</v>
      </c>
      <c r="FB279" s="15">
        <f ca="1">IF(AND(ER279&lt;&gt;0,EW279&lt;&gt;0),-1*EY279*ER279,0)</f>
        <v>0</v>
      </c>
      <c r="FC279" s="15">
        <f ca="1">IF(AND(ER279&lt;&gt;0,EW279&lt;&gt;0,ES279&lt;&gt;0,EX279&lt;&gt;0),EZ279/EU279*$AC279,)</f>
        <v>0</v>
      </c>
      <c r="FD279" s="15">
        <f ca="1">IF(AND(ES279&lt;&gt;0,EX279&lt;&gt;0),FA279*EK279*ES279,)</f>
        <v>0</v>
      </c>
      <c r="FE279" s="15">
        <f ca="1">IF(AND(ER279&lt;&gt;0,EW279&lt;&gt;0,ES279&lt;&gt;0,EX279&lt;&gt;0),$AM279-FB279-FC279-FD279-FH279,)</f>
        <v>0</v>
      </c>
      <c r="FF279" s="15">
        <f ca="1">IF(OR(ER279=0,EW279=0,ES279=0,EX279=0),$AM279-FB279-FC279-FD279-FH279,)</f>
        <v>0</v>
      </c>
      <c r="FG279" s="15">
        <f ca="1">SUM(FB279:FF279)</f>
        <v>0</v>
      </c>
      <c r="FH279" s="15">
        <f ca="1">IF($V279&lt;&gt;0,IF($V279&gt;0,$W279/$V279,-$W279/$V279))*$AH279</f>
        <v>0</v>
      </c>
      <c r="FI279" s="15">
        <f ca="1">SUM(FG279:FH279)</f>
        <v>0</v>
      </c>
      <c r="FJ279" s="20"/>
      <c r="FK279" s="85">
        <f ca="1">BL279+CK279+DJ279+EI279+FH279</f>
        <v>0</v>
      </c>
      <c r="FL279" s="21"/>
      <c r="FM279" s="22"/>
      <c r="FN279" s="104">
        <f ca="1">_xll.DBRW($B$3,$R$37,$R$38,$R$40,$R$41,$R$42,$Q279,FN$2,FN$4,FN$3)</f>
        <v>0</v>
      </c>
      <c r="FO279" s="105">
        <f ca="1">IF(U279&lt;&gt;0,FN279/U279,0)</f>
        <v>0</v>
      </c>
      <c r="FP279" s="104">
        <f ca="1">_xll.DBRW($B$3,$R$37,$R$38,$R$40,$R$41,$R$42,$Q279,FP$2,FP$4,FP$3)</f>
        <v>0</v>
      </c>
      <c r="FQ279" s="105">
        <f ca="1">IF(V279&lt;&gt;0,FP279/V279,0)</f>
        <v>0</v>
      </c>
      <c r="FR279" s="86">
        <f ca="1">FN279-FP279</f>
        <v>0</v>
      </c>
      <c r="FS279" s="103">
        <f ca="1">(FO279-FQ279)*100</f>
        <v>0</v>
      </c>
      <c r="FT279" s="23"/>
      <c r="FV279" s="37"/>
      <c r="FW279" s="37"/>
      <c r="FX279" s="37"/>
      <c r="FY279" s="37"/>
      <c r="FZ279" s="37"/>
      <c r="GA279" s="37"/>
      <c r="GB279" s="37"/>
      <c r="GC279" s="37"/>
      <c r="GD279" s="37"/>
      <c r="GE279" s="37"/>
      <c r="GF279" s="37"/>
      <c r="GG279" s="37"/>
      <c r="GH279" s="37"/>
    </row>
    <row r="280" spans="1:190" ht="15" hidden="1" customHeight="1" x14ac:dyDescent="0.25">
      <c r="A280">
        <f ca="1">IF(ROW()=ROW($A$60),0,1)</f>
        <v>1</v>
      </c>
      <c r="D280" s="30"/>
      <c r="E280" s="30"/>
      <c r="F280" s="30" t="str">
        <f ca="1">IF(A280&lt;&gt;0,IF((AO280+BN280+CM280+DL280+EK280)&lt;&gt;0,ROUND((1-(AO280+BN280+CM280+DL280+EK280))-FO280,5),"VERIF. ELIGIBILITE PMM"),"CHECK "&amp;D265)</f>
        <v>VERIF. ELIGIBILITE PMM</v>
      </c>
      <c r="G280" s="30"/>
      <c r="H280" s="30"/>
      <c r="I280" s="30"/>
      <c r="J280" s="30" t="str">
        <f ca="1">IF(A280&lt;&gt;0,IF((AP280+BO280+CN280+DM280+EL280)&lt;&gt;0,ROUND((1-(AP280+BO280+CN280+DM280+EL280))-FQ280,5),"VERIF. ELIGIBILITE PMM"),"CHECK "&amp;D266)</f>
        <v>VERIF. ELIGIBILITE PMM</v>
      </c>
      <c r="K280" s="30">
        <f ca="1">IF(A280&lt;&gt;0,ROUND(W280+AR280+BQ280+CP280+DO280+EN280+FK280-FR280,5),"CHECK ")</f>
        <v>0</v>
      </c>
      <c r="L280" s="4"/>
      <c r="M280" s="9"/>
      <c r="N280" s="10"/>
      <c r="O280" s="9"/>
      <c r="P280" s="11"/>
      <c r="Q280" s="130" t="s">
        <v>334</v>
      </c>
      <c r="R280" s="130"/>
      <c r="S280" s="12"/>
      <c r="T280" s="13"/>
      <c r="U280" s="84">
        <f ca="1">_xll.DBRW($B$3,$R$37,$R$38,$R$40,$R$41,$R$42,$Q280,U$2,U$4,U$3)</f>
        <v>0</v>
      </c>
      <c r="V280" s="84">
        <f ca="1">_xll.DBRW($B$3,$R$37,$R$38,$R$40,$R$41,$R$42,$Q280,V$2,V$4,V$3)</f>
        <v>0</v>
      </c>
      <c r="W280" s="85">
        <f ca="1">U280-V280</f>
        <v>0</v>
      </c>
      <c r="X280" s="106">
        <f ca="1">IF(V280&lt;&gt;0,W280/V280,0)</f>
        <v>0</v>
      </c>
      <c r="Y280" s="15">
        <f ca="1">_xll.DBRW($B$3,$R$37,$R$38,$R$40,$R$41,$R$42,$Q280,Y$2,Y$4,Y$3)</f>
        <v>0</v>
      </c>
      <c r="Z280" s="15">
        <f ca="1">_xll.DBRW($B$3,$R$37,$R$38,$R$40,$R$41,$R$42,$Q280,Z$2,Z$4,Z$3)</f>
        <v>0</v>
      </c>
      <c r="AA280" s="15">
        <f ca="1">_xll.DBRW($B$3,$R$37,$R$38,$R$40,$R$41,$R$42,$Q280,AA$2,AA$4,AA$3)</f>
        <v>0</v>
      </c>
      <c r="AB280" s="15">
        <f ca="1">_xll.DBRW($B$3,$R$37,$R$38,$R$40,$R$41,$R$42,$Q280,AB$2,AB$4,AB$3)</f>
        <v>0</v>
      </c>
      <c r="AC280" s="15">
        <f ca="1">_xll.DBRW($B$3,$R$37,$R$38,$R$40,$R$41,$R$42,$Q280,AC$2,AC$4,AC$3)</f>
        <v>0</v>
      </c>
      <c r="AD280" s="15">
        <f ca="1">_xll.DBRW($B$3,$R$37,$R$38,$R$40,$R$41,$R$42,$Q280,AD$2,AD$4,AD$3)</f>
        <v>0</v>
      </c>
      <c r="AE280" s="15">
        <f ca="1">_xll.DBRW($B$3,$R$37,$R$38,$R$40,$R$41,$R$42,$Q280,AE$2,AE$4,AE$3)</f>
        <v>0</v>
      </c>
      <c r="AF280" s="15">
        <f ca="1">_xll.DBRW($B$3,$R$37,$R$38,$R$40,$R$41,$R$42,$Q280,AF$2,AF$4,AF$3)</f>
        <v>0</v>
      </c>
      <c r="AG280" s="15">
        <f ca="1">_xll.DBRW($B$3,$R$37,$R$38,$R$40,$R$41,$R$42,$Q280,AG$2,AG$4,AG$3)</f>
        <v>0</v>
      </c>
      <c r="AH280" s="15">
        <f ca="1">_xll.DBRW($B$3,$R$37,$R$38,$R$40,$R$41,$R$42,$Q280,AH$2,AH$4,AH$3)</f>
        <v>0</v>
      </c>
      <c r="AI280" s="15">
        <f ca="1">Y280-AD280</f>
        <v>0</v>
      </c>
      <c r="AJ280" s="15">
        <f ca="1">Z280-AE280</f>
        <v>0</v>
      </c>
      <c r="AK280" s="15">
        <f ca="1">AA280-AF280</f>
        <v>0</v>
      </c>
      <c r="AL280" s="15">
        <f ca="1">AB280-AG280</f>
        <v>0</v>
      </c>
      <c r="AM280" s="15">
        <f ca="1">AC280-AH280</f>
        <v>0</v>
      </c>
      <c r="AN280" s="20"/>
      <c r="AO280" s="16">
        <f ca="1">_xll.DBRW($B$3,$R$37,$R$38,$R$40,$R$41,$R$42,$Q280,AO$2,AO$4,AO$3)</f>
        <v>0</v>
      </c>
      <c r="AP280" s="16">
        <f ca="1">_xll.DBRW($B$3,$R$37,$R$38,$R$40,$R$41,$R$42,$Q280,AP$2,AP$4,AP$3)</f>
        <v>0</v>
      </c>
      <c r="AQ280" s="17">
        <f ca="1">-(AO280-AP280)*100</f>
        <v>0</v>
      </c>
      <c r="AR280" s="14">
        <f ca="1">$Y280-$AD280-BL280</f>
        <v>0</v>
      </c>
      <c r="AS280" s="18">
        <f ca="1">_xll.DBRW($B$3,$R$37,$R$38,$R$40,$R$41,$R$42,$Q280,AS$2,AS$4,AS$3)</f>
        <v>0</v>
      </c>
      <c r="AT280" s="19">
        <f ca="1">_xll.DBRW($B$3,$R$37,$R$38,$R$40,$R$41,$R$42,$Q280,AT$2,AT$4,AT$3)</f>
        <v>0</v>
      </c>
      <c r="AU280" s="18">
        <f ca="1">_xll.DBRW($B$3,$R$37,$R$38,$R$40,$R$41,$R$42,$Q280,AU$2,AU$4,AU$3)</f>
        <v>0</v>
      </c>
      <c r="AV280" s="15">
        <f ca="1">_xll.DBRW($B$3,$R$37,$R$38,$R$40,$R$41,$R$42,$Q280,AV$2,AV$4,AV$3)</f>
        <v>0</v>
      </c>
      <c r="AW280" s="15">
        <f ca="1">_xll.DBRW($B$3,$R$37,$R$38,$R$40,$R$41,$R$42,$Q280,AW$2,AW$4,AW$3)</f>
        <v>0</v>
      </c>
      <c r="AX280" s="18">
        <f ca="1">_xll.DBRW($B$3,$R$37,$R$38,$R$40,$R$41,$R$42,$Q280,AX$2,AX$4,AX$3)</f>
        <v>0</v>
      </c>
      <c r="AY280" s="19">
        <f ca="1">_xll.DBRW($B$3,$R$37,$R$38,$R$40,$R$41,$R$42,$Q280,AY$2,AY$4,AY$3)</f>
        <v>0</v>
      </c>
      <c r="AZ280" s="18">
        <f ca="1">_xll.DBRW($B$3,$R$37,$R$38,$R$40,$R$41,$R$42,$Q280,AZ$2,AZ$4,AZ$3)</f>
        <v>0</v>
      </c>
      <c r="BA280" s="15">
        <f ca="1">_xll.DBRW($B$3,$R$37,$R$38,$R$40,$R$41,$R$42,$Q280,BA$2,BA$4,BA$3)</f>
        <v>0</v>
      </c>
      <c r="BB280" s="15">
        <f ca="1">_xll.DBRW($B$3,$R$37,$R$38,$R$40,$R$41,$R$42,$Q280,BB$2,BB$4,BB$3)</f>
        <v>0</v>
      </c>
      <c r="BC280" s="18">
        <f ca="1">AS280-AX280</f>
        <v>0</v>
      </c>
      <c r="BD280" s="18">
        <f ca="1">AT280-AY280</f>
        <v>0</v>
      </c>
      <c r="BE280" s="18">
        <f ca="1">AU280-AZ280</f>
        <v>0</v>
      </c>
      <c r="BF280" s="15">
        <f ca="1">IF(AND(AV280&lt;&gt;0,BA280&lt;&gt;0),-1*BC280*AV280,0)</f>
        <v>0</v>
      </c>
      <c r="BG280" s="15">
        <f ca="1">IF(AND(AV280&lt;&gt;0,BA280&lt;&gt;0,AW280&lt;&gt;0,BB280&lt;&gt;0),BD280/AY280*$Y280,)</f>
        <v>0</v>
      </c>
      <c r="BH280" s="15">
        <f ca="1">IF(AND(AW280&lt;&gt;0,BB280&lt;&gt;0),BE280*AO280*AW280,)</f>
        <v>0</v>
      </c>
      <c r="BI280" s="15">
        <f ca="1">IF(AND(AV280&lt;&gt;0,BA280&lt;&gt;0,AW280&lt;&gt;0,BB280&lt;&gt;0),$AI280-BF280-BG280-BH280-BL280,)</f>
        <v>0</v>
      </c>
      <c r="BJ280" s="15">
        <f ca="1">IF(OR(AV280=0,BA280=0,AW280=0,BB280=0),$AI280-BF280-BG280-BH280-BL280,)</f>
        <v>0</v>
      </c>
      <c r="BK280" s="15">
        <f ca="1">SUM(BF280:BJ280)</f>
        <v>0</v>
      </c>
      <c r="BL280" s="15">
        <f ca="1">IF($V280&lt;&gt;0,IF($V280&gt;0,$W280/$V280,-$W280/$V280))*$AD280</f>
        <v>0</v>
      </c>
      <c r="BM280" s="15">
        <f ca="1">SUM(BK280:BL280)</f>
        <v>0</v>
      </c>
      <c r="BN280" s="16">
        <f ca="1">_xll.DBRW($B$3,$R$37,$R$38,$R$40,$R$41,$R$42,$Q280,BN$2,BN$4,BN$3)</f>
        <v>0</v>
      </c>
      <c r="BO280" s="16">
        <f ca="1">_xll.DBRW($B$3,$R$37,$R$38,$R$40,$R$41,$R$42,$Q280,BO$2,BO$4,BO$3)</f>
        <v>0</v>
      </c>
      <c r="BP280" s="17">
        <f ca="1">-(BN280-BO280)*100</f>
        <v>0</v>
      </c>
      <c r="BQ280" s="14">
        <f ca="1">$Z280-$AE280-CK280</f>
        <v>0</v>
      </c>
      <c r="BR280" s="15">
        <f ca="1">_xll.DBRW($B$3,$R$37,$R$38,$R$40,$R$41,$R$42,$Q280,BR$2,BR$4,BR$3)</f>
        <v>0</v>
      </c>
      <c r="BS280" s="15">
        <f ca="1">_xll.DBRW($B$3,$R$37,$R$38,$R$40,$R$41,$R$42,$Q280,BS$2,BS$4,BS$3)</f>
        <v>0</v>
      </c>
      <c r="BT280" s="15">
        <f ca="1">_xll.DBRW($B$3,$R$37,$R$38,$R$40,$R$41,$R$42,$Q280,BT$2,BT$4,BT$3)</f>
        <v>0</v>
      </c>
      <c r="BU280" s="15">
        <f ca="1">_xll.DBRW($B$3,$R$37,$R$38,$R$40,$R$41,$R$42,$Q280,BU$2,BU$4,BU$3)</f>
        <v>0</v>
      </c>
      <c r="BV280" s="15">
        <f ca="1">_xll.DBRW($B$3,$R$37,$R$38,$R$40,$R$41,$R$42,$Q280,BV$2,BV$4,BV$3)</f>
        <v>0</v>
      </c>
      <c r="BW280" s="15">
        <f ca="1">_xll.DBRW($B$3,$R$37,$R$38,$R$40,$R$41,$R$42,$Q280,BW$2,BW$4,BW$3)</f>
        <v>0</v>
      </c>
      <c r="BX280" s="15">
        <f ca="1">_xll.DBRW($B$3,$R$37,$R$38,$R$40,$R$41,$R$42,$Q280,BX$2,BX$4,BX$3)</f>
        <v>0</v>
      </c>
      <c r="BY280" s="15">
        <f ca="1">_xll.DBRW($B$3,$R$37,$R$38,$R$40,$R$41,$R$42,$Q280,BY$2,BY$4,BY$3)</f>
        <v>0</v>
      </c>
      <c r="BZ280" s="15">
        <f ca="1">_xll.DBRW($B$3,$R$37,$R$38,$R$40,$R$41,$R$42,$Q280,BZ$2,BZ$4,BZ$3)</f>
        <v>0</v>
      </c>
      <c r="CA280" s="15">
        <f ca="1">_xll.DBRW($B$3,$R$37,$R$38,$R$40,$R$41,$R$42,$Q280,CA$2,CA$4,CA$3)</f>
        <v>0</v>
      </c>
      <c r="CB280" s="15">
        <f ca="1">BR280-BW280</f>
        <v>0</v>
      </c>
      <c r="CC280" s="15">
        <f ca="1">BS280-BX280</f>
        <v>0</v>
      </c>
      <c r="CD280" s="15">
        <f ca="1">BT280-BY280</f>
        <v>0</v>
      </c>
      <c r="CE280" s="15">
        <f ca="1">IF(AND(BU280&lt;&gt;0,BZ280&lt;&gt;0),-1*CB280*BU280,0)</f>
        <v>0</v>
      </c>
      <c r="CF280" s="15">
        <f ca="1">IF(AND(BU280&lt;&gt;0,BZ280&lt;&gt;0,BV280&lt;&gt;0,CA280&lt;&gt;0),CC280/BX280*$Z280,)</f>
        <v>0</v>
      </c>
      <c r="CG280" s="15">
        <f ca="1">IF(AND(BV280&lt;&gt;0,CA280&lt;&gt;0),CD280*BN280*BV280,)</f>
        <v>0</v>
      </c>
      <c r="CH280" s="15">
        <f ca="1">IF(AND(BU280&lt;&gt;0,BZ280&lt;&gt;0,BV280&lt;&gt;0,CA280&lt;&gt;0),$AJ280-CE280-CF280-CG280-CK280,)</f>
        <v>0</v>
      </c>
      <c r="CI280" s="15">
        <f ca="1">IF(OR(BU280=0,BZ280=0,BV280=0,CA280=0),$AJ280-CE280-CF280-CG280-CK280,)</f>
        <v>0</v>
      </c>
      <c r="CJ280" s="15">
        <f ca="1">SUM(CE280:CI280)</f>
        <v>0</v>
      </c>
      <c r="CK280" s="15">
        <f ca="1">IF($V280&lt;&gt;0,IF($V280&gt;0,$W280/$V280,-$W280/$V280))*$AE280</f>
        <v>0</v>
      </c>
      <c r="CL280" s="15">
        <f ca="1">SUM(CJ280:CK280)</f>
        <v>0</v>
      </c>
      <c r="CM280" s="16">
        <f ca="1">_xll.DBRW($B$3,$R$37,$R$38,$R$40,$R$41,$R$42,$Q280,CM$2,CM$4,CM$3)</f>
        <v>0</v>
      </c>
      <c r="CN280" s="16">
        <f ca="1">_xll.DBRW($B$3,$R$37,$R$38,$R$40,$R$41,$R$42,$Q280,CN$2,CN$4,CN$3)</f>
        <v>0</v>
      </c>
      <c r="CO280" s="17">
        <f ca="1">-(CM280-CN280)*100</f>
        <v>0</v>
      </c>
      <c r="CP280" s="14">
        <f ca="1">$AA280-$AF280-DJ280</f>
        <v>0</v>
      </c>
      <c r="CQ280" s="15">
        <f ca="1">_xll.DBRW($B$3,$R$37,$R$38,$R$40,$R$41,$R$42,$Q280,CQ$2,CQ$4,CQ$3)</f>
        <v>0</v>
      </c>
      <c r="CR280" s="15">
        <f ca="1">_xll.DBRW($B$3,$R$37,$R$38,$R$40,$R$41,$R$42,$Q280,CR$2,CR$4,CR$3)</f>
        <v>0</v>
      </c>
      <c r="CS280" s="15">
        <f ca="1">_xll.DBRW($B$3,$R$37,$R$38,$R$40,$R$41,$R$42,$Q280,CS$2,CS$4,CS$3)</f>
        <v>0</v>
      </c>
      <c r="CT280" s="15">
        <f ca="1">_xll.DBRW($B$3,$R$37,$R$38,$R$40,$R$41,$R$42,$Q280,CT$2,CT$4,CT$3)</f>
        <v>0</v>
      </c>
      <c r="CU280" s="15">
        <f ca="1">_xll.DBRW($B$3,$R$37,$R$38,$R$40,$R$41,$R$42,$Q280,CU$2,CU$4,CU$3)</f>
        <v>0</v>
      </c>
      <c r="CV280" s="15">
        <f ca="1">_xll.DBRW($B$3,$R$37,$R$38,$R$40,$R$41,$R$42,$Q280,CV$2,CV$4,CV$3)</f>
        <v>0</v>
      </c>
      <c r="CW280" s="15">
        <f ca="1">_xll.DBRW($B$3,$R$37,$R$38,$R$40,$R$41,$R$42,$Q280,CW$2,CW$4,CW$3)</f>
        <v>0</v>
      </c>
      <c r="CX280" s="15">
        <f ca="1">_xll.DBRW($B$3,$R$37,$R$38,$R$40,$R$41,$R$42,$Q280,CX$2,CX$4,CX$3)</f>
        <v>0</v>
      </c>
      <c r="CY280" s="15">
        <f ca="1">_xll.DBRW($B$3,$R$37,$R$38,$R$40,$R$41,$R$42,$Q280,CY$2,CY$4,CY$3)</f>
        <v>0</v>
      </c>
      <c r="CZ280" s="15">
        <f ca="1">_xll.DBRW($B$3,$R$37,$R$38,$R$40,$R$41,$R$42,$Q280,CZ$2,CZ$4,CZ$3)</f>
        <v>0</v>
      </c>
      <c r="DA280" s="15">
        <f ca="1">CQ280-CV280</f>
        <v>0</v>
      </c>
      <c r="DB280" s="15">
        <f ca="1">CR280-CW280</f>
        <v>0</v>
      </c>
      <c r="DC280" s="15">
        <f ca="1">CS280-CX280</f>
        <v>0</v>
      </c>
      <c r="DD280" s="15">
        <f ca="1">IF(AND(CT280&lt;&gt;0,CY280&lt;&gt;0),-1*DA280*CT280,0)</f>
        <v>0</v>
      </c>
      <c r="DE280" s="15">
        <f ca="1">IF(AND(CT280&lt;&gt;0,CY280&lt;&gt;0,CU280&lt;&gt;0,CZ280&lt;&gt;0),DB280/CW280*$AA280,)</f>
        <v>0</v>
      </c>
      <c r="DF280" s="15">
        <f ca="1">IF(AND(CU280&lt;&gt;0,CZ280&lt;&gt;0),DC280*CM280*CU280,)</f>
        <v>0</v>
      </c>
      <c r="DG280" s="15">
        <f ca="1">IF(AND(CT280&lt;&gt;0,CY280&lt;&gt;0,CU280&lt;&gt;0,CZ280&lt;&gt;0),$AK280-DD280-DE280-DF280-DJ280,)</f>
        <v>0</v>
      </c>
      <c r="DH280" s="15">
        <f ca="1">IF(OR(CT280=0,CY280=0,CU280=0,CZ280=0),$AK280-DD280-DE280-DF280-DJ280,)</f>
        <v>0</v>
      </c>
      <c r="DI280" s="15">
        <f ca="1">SUM(DD280:DH280)</f>
        <v>0</v>
      </c>
      <c r="DJ280" s="15">
        <f ca="1">IF($V280&lt;&gt;0,IF($V280&gt;0,$W280/$V280,-$W280/$V280))*$AF280</f>
        <v>0</v>
      </c>
      <c r="DK280" s="15">
        <f ca="1">SUM(DI280:DJ280)</f>
        <v>0</v>
      </c>
      <c r="DL280" s="16">
        <f ca="1">_xll.DBRW($B$3,$R$37,$R$38,$R$40,$R$41,$R$42,$Q280,DL$2,DL$4,DL$3)</f>
        <v>0</v>
      </c>
      <c r="DM280" s="16">
        <f ca="1">_xll.DBRW($B$3,$R$37,$R$38,$R$40,$R$41,$R$42,$Q280,DM$2,DM$4,DM$3)</f>
        <v>0</v>
      </c>
      <c r="DN280" s="17">
        <f ca="1">-(DL280-DM280)*100</f>
        <v>0</v>
      </c>
      <c r="DO280" s="14">
        <f ca="1">$AB280-$AG280-EI280</f>
        <v>0</v>
      </c>
      <c r="DP280" s="15">
        <f ca="1">_xll.DBRW($B$3,$R$37,$R$38,$R$40,$R$41,$R$42,$Q280,DP$2,DP$4,DP$3)</f>
        <v>0</v>
      </c>
      <c r="DQ280" s="15">
        <f ca="1">_xll.DBRW($B$3,$R$37,$R$38,$R$40,$R$41,$R$42,$Q280,DQ$2,DQ$4,DQ$3)</f>
        <v>0</v>
      </c>
      <c r="DR280" s="15">
        <f ca="1">_xll.DBRW($B$3,$R$37,$R$38,$R$40,$R$41,$R$42,$Q280,DR$2,DR$4,DR$3)</f>
        <v>0</v>
      </c>
      <c r="DS280" s="15" t="str">
        <f ca="1">_xll.DBRW($B$3,$R$37,$R$38,$R$40,$R$41,$R$42,$Q280,DS$2,DS$4,DS$3)</f>
        <v/>
      </c>
      <c r="DT280" s="15">
        <f ca="1">_xll.DBRW($B$3,$R$37,$R$38,$R$40,$R$41,$R$42,$Q280,DT$2,DT$4,DT$3)</f>
        <v>0</v>
      </c>
      <c r="DU280" s="15">
        <f ca="1">_xll.DBRW($B$3,$R$37,$R$38,$R$40,$R$41,$R$42,$Q280,DU$2,DU$4,DU$3)</f>
        <v>0</v>
      </c>
      <c r="DV280" s="15">
        <f ca="1">_xll.DBRW($B$3,$R$37,$R$38,$R$40,$R$41,$R$42,$Q280,DV$2,DV$4,DV$3)</f>
        <v>0</v>
      </c>
      <c r="DW280" s="15">
        <f ca="1">_xll.DBRW($B$3,$R$37,$R$38,$R$40,$R$41,$R$42,$Q280,DW$2,DW$4,DW$3)</f>
        <v>0</v>
      </c>
      <c r="DX280" s="15" t="str">
        <f ca="1">_xll.DBRW($B$3,$R$37,$R$38,$R$40,$R$41,$R$42,$Q280,DX$2,DX$4,DX$3)</f>
        <v/>
      </c>
      <c r="DY280" s="15">
        <f ca="1">_xll.DBRW($B$3,$R$37,$R$38,$R$40,$R$41,$R$42,$Q280,DY$2,DY$4,DY$3)</f>
        <v>0</v>
      </c>
      <c r="DZ280" s="15">
        <f ca="1">DP280-DU280</f>
        <v>0</v>
      </c>
      <c r="EA280" s="15">
        <f ca="1">DQ280-DV280</f>
        <v>0</v>
      </c>
      <c r="EB280" s="15">
        <f ca="1">DR280-DW280</f>
        <v>0</v>
      </c>
      <c r="EC280" s="15" t="e">
        <f ca="1">IF(AND(DS280&lt;&gt;0,DX280&lt;&gt;0),-1*DZ280*DS280,0)</f>
        <v>#VALUE!</v>
      </c>
      <c r="ED280" s="15">
        <f ca="1">IF(AND(DS280&lt;&gt;0,DX280&lt;&gt;0,DT280&lt;&gt;0,DY280&lt;&gt;0),EA280/DV280*$AB280,)</f>
        <v>0</v>
      </c>
      <c r="EE280" s="15">
        <f ca="1">IF(AND(DT280&lt;&gt;0,DY280&lt;&gt;0),EB280*DL280*DT280,)</f>
        <v>0</v>
      </c>
      <c r="EF280" s="15">
        <f ca="1">IF(AND(DS280&lt;&gt;0,DX280&lt;&gt;0,DT280&lt;&gt;0,DY280&lt;&gt;0),$AL280-EC280-ED280-EE280-EI280,)</f>
        <v>0</v>
      </c>
      <c r="EG280" s="15" t="e">
        <f ca="1">IF(OR(DS280=0,DX280=0,DT280=0,DY280=0),$AL280-EC280-ED280-EE280-EI280,)</f>
        <v>#VALUE!</v>
      </c>
      <c r="EH280" s="15" t="e">
        <f ca="1">SUM(EC280:EG280)</f>
        <v>#VALUE!</v>
      </c>
      <c r="EI280" s="15">
        <f ca="1">IF($V280&lt;&gt;0,IF($V280&gt;0,$W280/$V280,-$W280/$V280))*$AG280</f>
        <v>0</v>
      </c>
      <c r="EJ280" s="15" t="e">
        <f ca="1">SUM(EH280:EI280)</f>
        <v>#VALUE!</v>
      </c>
      <c r="EK280" s="16">
        <f ca="1">_xll.DBRW($B$3,$R$37,$R$38,$R$40,$R$41,$R$42,$Q280,EK$2,EK$4,EK$3)</f>
        <v>0</v>
      </c>
      <c r="EL280" s="16">
        <f ca="1">_xll.DBRW($B$3,$R$37,$R$38,$R$40,$R$41,$R$42,$Q280,EL$2,EL$4,EL$3)</f>
        <v>0</v>
      </c>
      <c r="EM280" s="17">
        <f ca="1">-(EK280-EL280)*100</f>
        <v>0</v>
      </c>
      <c r="EN280" s="14">
        <f ca="1">$AC280-$AH280-FH280</f>
        <v>0</v>
      </c>
      <c r="EO280" s="15">
        <f ca="1">_xll.DBRW($B$3,$R$37,$R$38,$R$40,$R$41,$R$42,$Q280,EO$2,EO$4,EO$3)</f>
        <v>0</v>
      </c>
      <c r="EP280" s="15">
        <f ca="1">_xll.DBRW($B$3,$R$37,$R$38,$R$40,$R$41,$R$42,$Q280,EP$2,EP$4,EP$3)</f>
        <v>0</v>
      </c>
      <c r="EQ280" s="15">
        <f ca="1">_xll.DBRW($B$3,$R$37,$R$38,$R$40,$R$41,$R$42,$Q280,EQ$2,EQ$4,EQ$3)</f>
        <v>0</v>
      </c>
      <c r="ER280" s="15">
        <f ca="1">_xll.DBRW($B$3,$R$37,$R$38,$R$40,$R$41,$R$42,$Q280,ER$2,ER$4,ER$3)</f>
        <v>0</v>
      </c>
      <c r="ES280" s="15">
        <f ca="1">_xll.DBRW($B$3,$R$37,$R$38,$R$40,$R$41,$R$42,$Q280,ES$2,ES$4,ES$3)</f>
        <v>0</v>
      </c>
      <c r="ET280" s="15">
        <f ca="1">_xll.DBRW($B$3,$R$37,$R$38,$R$40,$R$41,$R$42,$Q280,ET$2,ET$4,ET$3)</f>
        <v>0</v>
      </c>
      <c r="EU280" s="15">
        <f ca="1">_xll.DBRW($B$3,$R$37,$R$38,$R$40,$R$41,$R$42,$Q280,EU$2,EU$4,EU$3)</f>
        <v>0</v>
      </c>
      <c r="EV280" s="15">
        <f ca="1">_xll.DBRW($B$3,$R$37,$R$38,$R$40,$R$41,$R$42,$Q280,EV$2,EV$4,EV$3)</f>
        <v>0</v>
      </c>
      <c r="EW280" s="15">
        <f ca="1">_xll.DBRW($B$3,$R$37,$R$38,$R$40,$R$41,$R$42,$Q280,EW$2,EW$4,EW$3)</f>
        <v>0</v>
      </c>
      <c r="EX280" s="15">
        <f ca="1">_xll.DBRW($B$3,$R$37,$R$38,$R$40,$R$41,$R$42,$Q280,EX$2,EX$4,EX$3)</f>
        <v>0</v>
      </c>
      <c r="EY280" s="15">
        <f ca="1">EO280-ET280</f>
        <v>0</v>
      </c>
      <c r="EZ280" s="15">
        <f ca="1">EP280-EU280</f>
        <v>0</v>
      </c>
      <c r="FA280" s="15">
        <f ca="1">EQ280-EV280</f>
        <v>0</v>
      </c>
      <c r="FB280" s="15">
        <f ca="1">IF(AND(ER280&lt;&gt;0,EW280&lt;&gt;0),-1*EY280*ER280,0)</f>
        <v>0</v>
      </c>
      <c r="FC280" s="15">
        <f ca="1">IF(AND(ER280&lt;&gt;0,EW280&lt;&gt;0,ES280&lt;&gt;0,EX280&lt;&gt;0),EZ280/EU280*$AC280,)</f>
        <v>0</v>
      </c>
      <c r="FD280" s="15">
        <f ca="1">IF(AND(ES280&lt;&gt;0,EX280&lt;&gt;0),FA280*EK280*ES280,)</f>
        <v>0</v>
      </c>
      <c r="FE280" s="15">
        <f ca="1">IF(AND(ER280&lt;&gt;0,EW280&lt;&gt;0,ES280&lt;&gt;0,EX280&lt;&gt;0),$AM280-FB280-FC280-FD280-FH280,)</f>
        <v>0</v>
      </c>
      <c r="FF280" s="15">
        <f ca="1">IF(OR(ER280=0,EW280=0,ES280=0,EX280=0),$AM280-FB280-FC280-FD280-FH280,)</f>
        <v>0</v>
      </c>
      <c r="FG280" s="15">
        <f ca="1">SUM(FB280:FF280)</f>
        <v>0</v>
      </c>
      <c r="FH280" s="15">
        <f ca="1">IF($V280&lt;&gt;0,IF($V280&gt;0,$W280/$V280,-$W280/$V280))*$AH280</f>
        <v>0</v>
      </c>
      <c r="FI280" s="15">
        <f ca="1">SUM(FG280:FH280)</f>
        <v>0</v>
      </c>
      <c r="FJ280" s="20"/>
      <c r="FK280" s="85">
        <f ca="1">BL280+CK280+DJ280+EI280+FH280</f>
        <v>0</v>
      </c>
      <c r="FL280" s="21"/>
      <c r="FM280" s="22"/>
      <c r="FN280" s="104">
        <f ca="1">_xll.DBRW($B$3,$R$37,$R$38,$R$40,$R$41,$R$42,$Q280,FN$2,FN$4,FN$3)</f>
        <v>0</v>
      </c>
      <c r="FO280" s="105">
        <f ca="1">IF(U280&lt;&gt;0,FN280/U280,0)</f>
        <v>0</v>
      </c>
      <c r="FP280" s="104">
        <f ca="1">_xll.DBRW($B$3,$R$37,$R$38,$R$40,$R$41,$R$42,$Q280,FP$2,FP$4,FP$3)</f>
        <v>0</v>
      </c>
      <c r="FQ280" s="105">
        <f ca="1">IF(V280&lt;&gt;0,FP280/V280,0)</f>
        <v>0</v>
      </c>
      <c r="FR280" s="86">
        <f ca="1">FN280-FP280</f>
        <v>0</v>
      </c>
      <c r="FS280" s="103">
        <f ca="1">(FO280-FQ280)*100</f>
        <v>0</v>
      </c>
      <c r="FT280" s="23"/>
      <c r="FV280" s="37"/>
      <c r="FW280" s="37"/>
      <c r="FX280" s="37"/>
      <c r="FY280" s="37"/>
      <c r="FZ280" s="37"/>
      <c r="GA280" s="37"/>
      <c r="GB280" s="37"/>
      <c r="GC280" s="37"/>
      <c r="GD280" s="37"/>
      <c r="GE280" s="37"/>
      <c r="GF280" s="37"/>
      <c r="GG280" s="37"/>
      <c r="GH280" s="37"/>
    </row>
    <row r="281" spans="1:190" ht="15" hidden="1" customHeight="1" x14ac:dyDescent="0.25">
      <c r="A281">
        <f ca="1">IF(ROW()=ROW($A$60),0,1)</f>
        <v>1</v>
      </c>
      <c r="D281" s="30"/>
      <c r="E281" s="30"/>
      <c r="F281" s="30" t="str">
        <f ca="1">IF(A281&lt;&gt;0,IF((AO281+BN281+CM281+DL281+EK281)&lt;&gt;0,ROUND((1-(AO281+BN281+CM281+DL281+EK281))-FO281,5),"VERIF. ELIGIBILITE PMM"),"CHECK "&amp;D266)</f>
        <v>VERIF. ELIGIBILITE PMM</v>
      </c>
      <c r="G281" s="30"/>
      <c r="H281" s="30"/>
      <c r="I281" s="30"/>
      <c r="J281" s="30" t="str">
        <f ca="1">IF(A281&lt;&gt;0,IF((AP281+BO281+CN281+DM281+EL281)&lt;&gt;0,ROUND((1-(AP281+BO281+CN281+DM281+EL281))-FQ281,5),"VERIF. ELIGIBILITE PMM"),"CHECK "&amp;D267)</f>
        <v>VERIF. ELIGIBILITE PMM</v>
      </c>
      <c r="K281" s="30">
        <f ca="1">IF(A281&lt;&gt;0,ROUND(W281+AR281+BQ281+CP281+DO281+EN281+FK281-FR281,5),"CHECK ")</f>
        <v>0</v>
      </c>
      <c r="L281" s="4"/>
      <c r="M281" s="9"/>
      <c r="N281" s="10"/>
      <c r="O281" s="9"/>
      <c r="P281" s="11"/>
      <c r="Q281" s="130" t="s">
        <v>465</v>
      </c>
      <c r="R281" s="130"/>
      <c r="S281" s="12"/>
      <c r="T281" s="13"/>
      <c r="U281" s="84">
        <f ca="1">_xll.DBRW($B$3,$R$37,$R$38,$R$40,$R$41,$R$42,$Q281,U$2,U$4,U$3)</f>
        <v>0</v>
      </c>
      <c r="V281" s="84">
        <f ca="1">_xll.DBRW($B$3,$R$37,$R$38,$R$40,$R$41,$R$42,$Q281,V$2,V$4,V$3)</f>
        <v>0</v>
      </c>
      <c r="W281" s="85">
        <f ca="1">U281-V281</f>
        <v>0</v>
      </c>
      <c r="X281" s="106">
        <f ca="1">IF(V281&lt;&gt;0,W281/V281,0)</f>
        <v>0</v>
      </c>
      <c r="Y281" s="15">
        <f ca="1">_xll.DBRW($B$3,$R$37,$R$38,$R$40,$R$41,$R$42,$Q281,Y$2,Y$4,Y$3)</f>
        <v>0</v>
      </c>
      <c r="Z281" s="15">
        <f ca="1">_xll.DBRW($B$3,$R$37,$R$38,$R$40,$R$41,$R$42,$Q281,Z$2,Z$4,Z$3)</f>
        <v>0</v>
      </c>
      <c r="AA281" s="15">
        <f ca="1">_xll.DBRW($B$3,$R$37,$R$38,$R$40,$R$41,$R$42,$Q281,AA$2,AA$4,AA$3)</f>
        <v>0</v>
      </c>
      <c r="AB281" s="15">
        <f ca="1">_xll.DBRW($B$3,$R$37,$R$38,$R$40,$R$41,$R$42,$Q281,AB$2,AB$4,AB$3)</f>
        <v>0</v>
      </c>
      <c r="AC281" s="15">
        <f ca="1">_xll.DBRW($B$3,$R$37,$R$38,$R$40,$R$41,$R$42,$Q281,AC$2,AC$4,AC$3)</f>
        <v>0</v>
      </c>
      <c r="AD281" s="15">
        <f ca="1">_xll.DBRW($B$3,$R$37,$R$38,$R$40,$R$41,$R$42,$Q281,AD$2,AD$4,AD$3)</f>
        <v>0</v>
      </c>
      <c r="AE281" s="15">
        <f ca="1">_xll.DBRW($B$3,$R$37,$R$38,$R$40,$R$41,$R$42,$Q281,AE$2,AE$4,AE$3)</f>
        <v>0</v>
      </c>
      <c r="AF281" s="15">
        <f ca="1">_xll.DBRW($B$3,$R$37,$R$38,$R$40,$R$41,$R$42,$Q281,AF$2,AF$4,AF$3)</f>
        <v>0</v>
      </c>
      <c r="AG281" s="15">
        <f ca="1">_xll.DBRW($B$3,$R$37,$R$38,$R$40,$R$41,$R$42,$Q281,AG$2,AG$4,AG$3)</f>
        <v>0</v>
      </c>
      <c r="AH281" s="15">
        <f ca="1">_xll.DBRW($B$3,$R$37,$R$38,$R$40,$R$41,$R$42,$Q281,AH$2,AH$4,AH$3)</f>
        <v>0</v>
      </c>
      <c r="AI281" s="15">
        <f ca="1">Y281-AD281</f>
        <v>0</v>
      </c>
      <c r="AJ281" s="15">
        <f ca="1">Z281-AE281</f>
        <v>0</v>
      </c>
      <c r="AK281" s="15">
        <f ca="1">AA281-AF281</f>
        <v>0</v>
      </c>
      <c r="AL281" s="15">
        <f ca="1">AB281-AG281</f>
        <v>0</v>
      </c>
      <c r="AM281" s="15">
        <f ca="1">AC281-AH281</f>
        <v>0</v>
      </c>
      <c r="AN281" s="20"/>
      <c r="AO281" s="16">
        <f ca="1">_xll.DBRW($B$3,$R$37,$R$38,$R$40,$R$41,$R$42,$Q281,AO$2,AO$4,AO$3)</f>
        <v>0</v>
      </c>
      <c r="AP281" s="16">
        <f ca="1">_xll.DBRW($B$3,$R$37,$R$38,$R$40,$R$41,$R$42,$Q281,AP$2,AP$4,AP$3)</f>
        <v>0</v>
      </c>
      <c r="AQ281" s="17">
        <f ca="1">-(AO281-AP281)*100</f>
        <v>0</v>
      </c>
      <c r="AR281" s="14">
        <f ca="1">$Y281-$AD281-BL281</f>
        <v>0</v>
      </c>
      <c r="AS281" s="18">
        <f ca="1">_xll.DBRW($B$3,$R$37,$R$38,$R$40,$R$41,$R$42,$Q281,AS$2,AS$4,AS$3)</f>
        <v>0</v>
      </c>
      <c r="AT281" s="19">
        <f ca="1">_xll.DBRW($B$3,$R$37,$R$38,$R$40,$R$41,$R$42,$Q281,AT$2,AT$4,AT$3)</f>
        <v>0</v>
      </c>
      <c r="AU281" s="18">
        <f ca="1">_xll.DBRW($B$3,$R$37,$R$38,$R$40,$R$41,$R$42,$Q281,AU$2,AU$4,AU$3)</f>
        <v>0</v>
      </c>
      <c r="AV281" s="15">
        <f ca="1">_xll.DBRW($B$3,$R$37,$R$38,$R$40,$R$41,$R$42,$Q281,AV$2,AV$4,AV$3)</f>
        <v>0</v>
      </c>
      <c r="AW281" s="15">
        <f ca="1">_xll.DBRW($B$3,$R$37,$R$38,$R$40,$R$41,$R$42,$Q281,AW$2,AW$4,AW$3)</f>
        <v>0</v>
      </c>
      <c r="AX281" s="18">
        <f ca="1">_xll.DBRW($B$3,$R$37,$R$38,$R$40,$R$41,$R$42,$Q281,AX$2,AX$4,AX$3)</f>
        <v>0</v>
      </c>
      <c r="AY281" s="19">
        <f ca="1">_xll.DBRW($B$3,$R$37,$R$38,$R$40,$R$41,$R$42,$Q281,AY$2,AY$4,AY$3)</f>
        <v>0</v>
      </c>
      <c r="AZ281" s="18">
        <f ca="1">_xll.DBRW($B$3,$R$37,$R$38,$R$40,$R$41,$R$42,$Q281,AZ$2,AZ$4,AZ$3)</f>
        <v>0</v>
      </c>
      <c r="BA281" s="15">
        <f ca="1">_xll.DBRW($B$3,$R$37,$R$38,$R$40,$R$41,$R$42,$Q281,BA$2,BA$4,BA$3)</f>
        <v>0</v>
      </c>
      <c r="BB281" s="15">
        <f ca="1">_xll.DBRW($B$3,$R$37,$R$38,$R$40,$R$41,$R$42,$Q281,BB$2,BB$4,BB$3)</f>
        <v>0</v>
      </c>
      <c r="BC281" s="18">
        <f ca="1">AS281-AX281</f>
        <v>0</v>
      </c>
      <c r="BD281" s="18">
        <f ca="1">AT281-AY281</f>
        <v>0</v>
      </c>
      <c r="BE281" s="18">
        <f ca="1">AU281-AZ281</f>
        <v>0</v>
      </c>
      <c r="BF281" s="15">
        <f ca="1">IF(AND(AV281&lt;&gt;0,BA281&lt;&gt;0),-1*BC281*AV281,0)</f>
        <v>0</v>
      </c>
      <c r="BG281" s="15">
        <f ca="1">IF(AND(AV281&lt;&gt;0,BA281&lt;&gt;0,AW281&lt;&gt;0,BB281&lt;&gt;0),BD281/AY281*$Y281,)</f>
        <v>0</v>
      </c>
      <c r="BH281" s="15">
        <f ca="1">IF(AND(AW281&lt;&gt;0,BB281&lt;&gt;0),BE281*AO281*AW281,)</f>
        <v>0</v>
      </c>
      <c r="BI281" s="15">
        <f ca="1">IF(AND(AV281&lt;&gt;0,BA281&lt;&gt;0,AW281&lt;&gt;0,BB281&lt;&gt;0),$AI281-BF281-BG281-BH281-BL281,)</f>
        <v>0</v>
      </c>
      <c r="BJ281" s="15">
        <f ca="1">IF(OR(AV281=0,BA281=0,AW281=0,BB281=0),$AI281-BF281-BG281-BH281-BL281,)</f>
        <v>0</v>
      </c>
      <c r="BK281" s="15">
        <f ca="1">SUM(BF281:BJ281)</f>
        <v>0</v>
      </c>
      <c r="BL281" s="15">
        <f ca="1">IF($V281&lt;&gt;0,IF($V281&gt;0,$W281/$V281,-$W281/$V281))*$AD281</f>
        <v>0</v>
      </c>
      <c r="BM281" s="15">
        <f ca="1">SUM(BK281:BL281)</f>
        <v>0</v>
      </c>
      <c r="BN281" s="16">
        <f ca="1">_xll.DBRW($B$3,$R$37,$R$38,$R$40,$R$41,$R$42,$Q281,BN$2,BN$4,BN$3)</f>
        <v>0</v>
      </c>
      <c r="BO281" s="16">
        <f ca="1">_xll.DBRW($B$3,$R$37,$R$38,$R$40,$R$41,$R$42,$Q281,BO$2,BO$4,BO$3)</f>
        <v>0</v>
      </c>
      <c r="BP281" s="17">
        <f ca="1">-(BN281-BO281)*100</f>
        <v>0</v>
      </c>
      <c r="BQ281" s="14">
        <f ca="1">$Z281-$AE281-CK281</f>
        <v>0</v>
      </c>
      <c r="BR281" s="15">
        <f ca="1">_xll.DBRW($B$3,$R$37,$R$38,$R$40,$R$41,$R$42,$Q281,BR$2,BR$4,BR$3)</f>
        <v>0</v>
      </c>
      <c r="BS281" s="15">
        <f ca="1">_xll.DBRW($B$3,$R$37,$R$38,$R$40,$R$41,$R$42,$Q281,BS$2,BS$4,BS$3)</f>
        <v>0</v>
      </c>
      <c r="BT281" s="15">
        <f ca="1">_xll.DBRW($B$3,$R$37,$R$38,$R$40,$R$41,$R$42,$Q281,BT$2,BT$4,BT$3)</f>
        <v>0</v>
      </c>
      <c r="BU281" s="15">
        <f ca="1">_xll.DBRW($B$3,$R$37,$R$38,$R$40,$R$41,$R$42,$Q281,BU$2,BU$4,BU$3)</f>
        <v>0</v>
      </c>
      <c r="BV281" s="15">
        <f ca="1">_xll.DBRW($B$3,$R$37,$R$38,$R$40,$R$41,$R$42,$Q281,BV$2,BV$4,BV$3)</f>
        <v>0</v>
      </c>
      <c r="BW281" s="15">
        <f ca="1">_xll.DBRW($B$3,$R$37,$R$38,$R$40,$R$41,$R$42,$Q281,BW$2,BW$4,BW$3)</f>
        <v>0</v>
      </c>
      <c r="BX281" s="15">
        <f ca="1">_xll.DBRW($B$3,$R$37,$R$38,$R$40,$R$41,$R$42,$Q281,BX$2,BX$4,BX$3)</f>
        <v>0</v>
      </c>
      <c r="BY281" s="15">
        <f ca="1">_xll.DBRW($B$3,$R$37,$R$38,$R$40,$R$41,$R$42,$Q281,BY$2,BY$4,BY$3)</f>
        <v>0</v>
      </c>
      <c r="BZ281" s="15">
        <f ca="1">_xll.DBRW($B$3,$R$37,$R$38,$R$40,$R$41,$R$42,$Q281,BZ$2,BZ$4,BZ$3)</f>
        <v>0</v>
      </c>
      <c r="CA281" s="15">
        <f ca="1">_xll.DBRW($B$3,$R$37,$R$38,$R$40,$R$41,$R$42,$Q281,CA$2,CA$4,CA$3)</f>
        <v>0</v>
      </c>
      <c r="CB281" s="15">
        <f ca="1">BR281-BW281</f>
        <v>0</v>
      </c>
      <c r="CC281" s="15">
        <f ca="1">BS281-BX281</f>
        <v>0</v>
      </c>
      <c r="CD281" s="15">
        <f ca="1">BT281-BY281</f>
        <v>0</v>
      </c>
      <c r="CE281" s="15">
        <f ca="1">IF(AND(BU281&lt;&gt;0,BZ281&lt;&gt;0),-1*CB281*BU281,0)</f>
        <v>0</v>
      </c>
      <c r="CF281" s="15">
        <f ca="1">IF(AND(BU281&lt;&gt;0,BZ281&lt;&gt;0,BV281&lt;&gt;0,CA281&lt;&gt;0),CC281/BX281*$Z281,)</f>
        <v>0</v>
      </c>
      <c r="CG281" s="15">
        <f ca="1">IF(AND(BV281&lt;&gt;0,CA281&lt;&gt;0),CD281*BN281*BV281,)</f>
        <v>0</v>
      </c>
      <c r="CH281" s="15">
        <f ca="1">IF(AND(BU281&lt;&gt;0,BZ281&lt;&gt;0,BV281&lt;&gt;0,CA281&lt;&gt;0),$AJ281-CE281-CF281-CG281-CK281,)</f>
        <v>0</v>
      </c>
      <c r="CI281" s="15">
        <f ca="1">IF(OR(BU281=0,BZ281=0,BV281=0,CA281=0),$AJ281-CE281-CF281-CG281-CK281,)</f>
        <v>0</v>
      </c>
      <c r="CJ281" s="15">
        <f ca="1">SUM(CE281:CI281)</f>
        <v>0</v>
      </c>
      <c r="CK281" s="15">
        <f ca="1">IF($V281&lt;&gt;0,IF($V281&gt;0,$W281/$V281,-$W281/$V281))*$AE281</f>
        <v>0</v>
      </c>
      <c r="CL281" s="15">
        <f ca="1">SUM(CJ281:CK281)</f>
        <v>0</v>
      </c>
      <c r="CM281" s="16">
        <f ca="1">_xll.DBRW($B$3,$R$37,$R$38,$R$40,$R$41,$R$42,$Q281,CM$2,CM$4,CM$3)</f>
        <v>0</v>
      </c>
      <c r="CN281" s="16">
        <f ca="1">_xll.DBRW($B$3,$R$37,$R$38,$R$40,$R$41,$R$42,$Q281,CN$2,CN$4,CN$3)</f>
        <v>0</v>
      </c>
      <c r="CO281" s="17">
        <f ca="1">-(CM281-CN281)*100</f>
        <v>0</v>
      </c>
      <c r="CP281" s="14">
        <f ca="1">$AA281-$AF281-DJ281</f>
        <v>0</v>
      </c>
      <c r="CQ281" s="15">
        <f ca="1">_xll.DBRW($B$3,$R$37,$R$38,$R$40,$R$41,$R$42,$Q281,CQ$2,CQ$4,CQ$3)</f>
        <v>0</v>
      </c>
      <c r="CR281" s="15">
        <f ca="1">_xll.DBRW($B$3,$R$37,$R$38,$R$40,$R$41,$R$42,$Q281,CR$2,CR$4,CR$3)</f>
        <v>0</v>
      </c>
      <c r="CS281" s="15">
        <f ca="1">_xll.DBRW($B$3,$R$37,$R$38,$R$40,$R$41,$R$42,$Q281,CS$2,CS$4,CS$3)</f>
        <v>0</v>
      </c>
      <c r="CT281" s="15">
        <f ca="1">_xll.DBRW($B$3,$R$37,$R$38,$R$40,$R$41,$R$42,$Q281,CT$2,CT$4,CT$3)</f>
        <v>0</v>
      </c>
      <c r="CU281" s="15">
        <f ca="1">_xll.DBRW($B$3,$R$37,$R$38,$R$40,$R$41,$R$42,$Q281,CU$2,CU$4,CU$3)</f>
        <v>0</v>
      </c>
      <c r="CV281" s="15">
        <f ca="1">_xll.DBRW($B$3,$R$37,$R$38,$R$40,$R$41,$R$42,$Q281,CV$2,CV$4,CV$3)</f>
        <v>0</v>
      </c>
      <c r="CW281" s="15">
        <f ca="1">_xll.DBRW($B$3,$R$37,$R$38,$R$40,$R$41,$R$42,$Q281,CW$2,CW$4,CW$3)</f>
        <v>0</v>
      </c>
      <c r="CX281" s="15">
        <f ca="1">_xll.DBRW($B$3,$R$37,$R$38,$R$40,$R$41,$R$42,$Q281,CX$2,CX$4,CX$3)</f>
        <v>0</v>
      </c>
      <c r="CY281" s="15">
        <f ca="1">_xll.DBRW($B$3,$R$37,$R$38,$R$40,$R$41,$R$42,$Q281,CY$2,CY$4,CY$3)</f>
        <v>0</v>
      </c>
      <c r="CZ281" s="15">
        <f ca="1">_xll.DBRW($B$3,$R$37,$R$38,$R$40,$R$41,$R$42,$Q281,CZ$2,CZ$4,CZ$3)</f>
        <v>0</v>
      </c>
      <c r="DA281" s="15">
        <f ca="1">CQ281-CV281</f>
        <v>0</v>
      </c>
      <c r="DB281" s="15">
        <f ca="1">CR281-CW281</f>
        <v>0</v>
      </c>
      <c r="DC281" s="15">
        <f ca="1">CS281-CX281</f>
        <v>0</v>
      </c>
      <c r="DD281" s="15">
        <f ca="1">IF(AND(CT281&lt;&gt;0,CY281&lt;&gt;0),-1*DA281*CT281,0)</f>
        <v>0</v>
      </c>
      <c r="DE281" s="15">
        <f ca="1">IF(AND(CT281&lt;&gt;0,CY281&lt;&gt;0,CU281&lt;&gt;0,CZ281&lt;&gt;0),DB281/CW281*$AA281,)</f>
        <v>0</v>
      </c>
      <c r="DF281" s="15">
        <f ca="1">IF(AND(CU281&lt;&gt;0,CZ281&lt;&gt;0),DC281*CM281*CU281,)</f>
        <v>0</v>
      </c>
      <c r="DG281" s="15">
        <f ca="1">IF(AND(CT281&lt;&gt;0,CY281&lt;&gt;0,CU281&lt;&gt;0,CZ281&lt;&gt;0),$AK281-DD281-DE281-DF281-DJ281,)</f>
        <v>0</v>
      </c>
      <c r="DH281" s="15">
        <f ca="1">IF(OR(CT281=0,CY281=0,CU281=0,CZ281=0),$AK281-DD281-DE281-DF281-DJ281,)</f>
        <v>0</v>
      </c>
      <c r="DI281" s="15">
        <f ca="1">SUM(DD281:DH281)</f>
        <v>0</v>
      </c>
      <c r="DJ281" s="15">
        <f ca="1">IF($V281&lt;&gt;0,IF($V281&gt;0,$W281/$V281,-$W281/$V281))*$AF281</f>
        <v>0</v>
      </c>
      <c r="DK281" s="15">
        <f ca="1">SUM(DI281:DJ281)</f>
        <v>0</v>
      </c>
      <c r="DL281" s="16">
        <f ca="1">_xll.DBRW($B$3,$R$37,$R$38,$R$40,$R$41,$R$42,$Q281,DL$2,DL$4,DL$3)</f>
        <v>0</v>
      </c>
      <c r="DM281" s="16">
        <f ca="1">_xll.DBRW($B$3,$R$37,$R$38,$R$40,$R$41,$R$42,$Q281,DM$2,DM$4,DM$3)</f>
        <v>0</v>
      </c>
      <c r="DN281" s="17">
        <f ca="1">-(DL281-DM281)*100</f>
        <v>0</v>
      </c>
      <c r="DO281" s="14">
        <f ca="1">$AB281-$AG281-EI281</f>
        <v>0</v>
      </c>
      <c r="DP281" s="15">
        <f ca="1">_xll.DBRW($B$3,$R$37,$R$38,$R$40,$R$41,$R$42,$Q281,DP$2,DP$4,DP$3)</f>
        <v>0</v>
      </c>
      <c r="DQ281" s="15">
        <f ca="1">_xll.DBRW($B$3,$R$37,$R$38,$R$40,$R$41,$R$42,$Q281,DQ$2,DQ$4,DQ$3)</f>
        <v>0</v>
      </c>
      <c r="DR281" s="15">
        <f ca="1">_xll.DBRW($B$3,$R$37,$R$38,$R$40,$R$41,$R$42,$Q281,DR$2,DR$4,DR$3)</f>
        <v>0</v>
      </c>
      <c r="DS281" s="15" t="str">
        <f ca="1">_xll.DBRW($B$3,$R$37,$R$38,$R$40,$R$41,$R$42,$Q281,DS$2,DS$4,DS$3)</f>
        <v/>
      </c>
      <c r="DT281" s="15">
        <f ca="1">_xll.DBRW($B$3,$R$37,$R$38,$R$40,$R$41,$R$42,$Q281,DT$2,DT$4,DT$3)</f>
        <v>0</v>
      </c>
      <c r="DU281" s="15">
        <f ca="1">_xll.DBRW($B$3,$R$37,$R$38,$R$40,$R$41,$R$42,$Q281,DU$2,DU$4,DU$3)</f>
        <v>0</v>
      </c>
      <c r="DV281" s="15">
        <f ca="1">_xll.DBRW($B$3,$R$37,$R$38,$R$40,$R$41,$R$42,$Q281,DV$2,DV$4,DV$3)</f>
        <v>0</v>
      </c>
      <c r="DW281" s="15">
        <f ca="1">_xll.DBRW($B$3,$R$37,$R$38,$R$40,$R$41,$R$42,$Q281,DW$2,DW$4,DW$3)</f>
        <v>0</v>
      </c>
      <c r="DX281" s="15" t="str">
        <f ca="1">_xll.DBRW($B$3,$R$37,$R$38,$R$40,$R$41,$R$42,$Q281,DX$2,DX$4,DX$3)</f>
        <v/>
      </c>
      <c r="DY281" s="15">
        <f ca="1">_xll.DBRW($B$3,$R$37,$R$38,$R$40,$R$41,$R$42,$Q281,DY$2,DY$4,DY$3)</f>
        <v>0</v>
      </c>
      <c r="DZ281" s="15">
        <f ca="1">DP281-DU281</f>
        <v>0</v>
      </c>
      <c r="EA281" s="15">
        <f ca="1">DQ281-DV281</f>
        <v>0</v>
      </c>
      <c r="EB281" s="15">
        <f ca="1">DR281-DW281</f>
        <v>0</v>
      </c>
      <c r="EC281" s="15" t="e">
        <f ca="1">IF(AND(DS281&lt;&gt;0,DX281&lt;&gt;0),-1*DZ281*DS281,0)</f>
        <v>#VALUE!</v>
      </c>
      <c r="ED281" s="15">
        <f ca="1">IF(AND(DS281&lt;&gt;0,DX281&lt;&gt;0,DT281&lt;&gt;0,DY281&lt;&gt;0),EA281/DV281*$AB281,)</f>
        <v>0</v>
      </c>
      <c r="EE281" s="15">
        <f ca="1">IF(AND(DT281&lt;&gt;0,DY281&lt;&gt;0),EB281*DL281*DT281,)</f>
        <v>0</v>
      </c>
      <c r="EF281" s="15">
        <f ca="1">IF(AND(DS281&lt;&gt;0,DX281&lt;&gt;0,DT281&lt;&gt;0,DY281&lt;&gt;0),$AL281-EC281-ED281-EE281-EI281,)</f>
        <v>0</v>
      </c>
      <c r="EG281" s="15" t="e">
        <f ca="1">IF(OR(DS281=0,DX281=0,DT281=0,DY281=0),$AL281-EC281-ED281-EE281-EI281,)</f>
        <v>#VALUE!</v>
      </c>
      <c r="EH281" s="15" t="e">
        <f ca="1">SUM(EC281:EG281)</f>
        <v>#VALUE!</v>
      </c>
      <c r="EI281" s="15">
        <f ca="1">IF($V281&lt;&gt;0,IF($V281&gt;0,$W281/$V281,-$W281/$V281))*$AG281</f>
        <v>0</v>
      </c>
      <c r="EJ281" s="15" t="e">
        <f ca="1">SUM(EH281:EI281)</f>
        <v>#VALUE!</v>
      </c>
      <c r="EK281" s="16">
        <f ca="1">_xll.DBRW($B$3,$R$37,$R$38,$R$40,$R$41,$R$42,$Q281,EK$2,EK$4,EK$3)</f>
        <v>0</v>
      </c>
      <c r="EL281" s="16">
        <f ca="1">_xll.DBRW($B$3,$R$37,$R$38,$R$40,$R$41,$R$42,$Q281,EL$2,EL$4,EL$3)</f>
        <v>0</v>
      </c>
      <c r="EM281" s="17">
        <f ca="1">-(EK281-EL281)*100</f>
        <v>0</v>
      </c>
      <c r="EN281" s="14">
        <f ca="1">$AC281-$AH281-FH281</f>
        <v>0</v>
      </c>
      <c r="EO281" s="15">
        <f ca="1">_xll.DBRW($B$3,$R$37,$R$38,$R$40,$R$41,$R$42,$Q281,EO$2,EO$4,EO$3)</f>
        <v>0</v>
      </c>
      <c r="EP281" s="15">
        <f ca="1">_xll.DBRW($B$3,$R$37,$R$38,$R$40,$R$41,$R$42,$Q281,EP$2,EP$4,EP$3)</f>
        <v>0</v>
      </c>
      <c r="EQ281" s="15">
        <f ca="1">_xll.DBRW($B$3,$R$37,$R$38,$R$40,$R$41,$R$42,$Q281,EQ$2,EQ$4,EQ$3)</f>
        <v>0</v>
      </c>
      <c r="ER281" s="15">
        <f ca="1">_xll.DBRW($B$3,$R$37,$R$38,$R$40,$R$41,$R$42,$Q281,ER$2,ER$4,ER$3)</f>
        <v>0</v>
      </c>
      <c r="ES281" s="15">
        <f ca="1">_xll.DBRW($B$3,$R$37,$R$38,$R$40,$R$41,$R$42,$Q281,ES$2,ES$4,ES$3)</f>
        <v>0</v>
      </c>
      <c r="ET281" s="15">
        <f ca="1">_xll.DBRW($B$3,$R$37,$R$38,$R$40,$R$41,$R$42,$Q281,ET$2,ET$4,ET$3)</f>
        <v>0</v>
      </c>
      <c r="EU281" s="15">
        <f ca="1">_xll.DBRW($B$3,$R$37,$R$38,$R$40,$R$41,$R$42,$Q281,EU$2,EU$4,EU$3)</f>
        <v>0</v>
      </c>
      <c r="EV281" s="15">
        <f ca="1">_xll.DBRW($B$3,$R$37,$R$38,$R$40,$R$41,$R$42,$Q281,EV$2,EV$4,EV$3)</f>
        <v>0</v>
      </c>
      <c r="EW281" s="15">
        <f ca="1">_xll.DBRW($B$3,$R$37,$R$38,$R$40,$R$41,$R$42,$Q281,EW$2,EW$4,EW$3)</f>
        <v>0</v>
      </c>
      <c r="EX281" s="15">
        <f ca="1">_xll.DBRW($B$3,$R$37,$R$38,$R$40,$R$41,$R$42,$Q281,EX$2,EX$4,EX$3)</f>
        <v>0</v>
      </c>
      <c r="EY281" s="15">
        <f ca="1">EO281-ET281</f>
        <v>0</v>
      </c>
      <c r="EZ281" s="15">
        <f ca="1">EP281-EU281</f>
        <v>0</v>
      </c>
      <c r="FA281" s="15">
        <f ca="1">EQ281-EV281</f>
        <v>0</v>
      </c>
      <c r="FB281" s="15">
        <f ca="1">IF(AND(ER281&lt;&gt;0,EW281&lt;&gt;0),-1*EY281*ER281,0)</f>
        <v>0</v>
      </c>
      <c r="FC281" s="15">
        <f ca="1">IF(AND(ER281&lt;&gt;0,EW281&lt;&gt;0,ES281&lt;&gt;0,EX281&lt;&gt;0),EZ281/EU281*$AC281,)</f>
        <v>0</v>
      </c>
      <c r="FD281" s="15">
        <f ca="1">IF(AND(ES281&lt;&gt;0,EX281&lt;&gt;0),FA281*EK281*ES281,)</f>
        <v>0</v>
      </c>
      <c r="FE281" s="15">
        <f ca="1">IF(AND(ER281&lt;&gt;0,EW281&lt;&gt;0,ES281&lt;&gt;0,EX281&lt;&gt;0),$AM281-FB281-FC281-FD281-FH281,)</f>
        <v>0</v>
      </c>
      <c r="FF281" s="15">
        <f ca="1">IF(OR(ER281=0,EW281=0,ES281=0,EX281=0),$AM281-FB281-FC281-FD281-FH281,)</f>
        <v>0</v>
      </c>
      <c r="FG281" s="15">
        <f ca="1">SUM(FB281:FF281)</f>
        <v>0</v>
      </c>
      <c r="FH281" s="15">
        <f ca="1">IF($V281&lt;&gt;0,IF($V281&gt;0,$W281/$V281,-$W281/$V281))*$AH281</f>
        <v>0</v>
      </c>
      <c r="FI281" s="15">
        <f ca="1">SUM(FG281:FH281)</f>
        <v>0</v>
      </c>
      <c r="FJ281" s="20"/>
      <c r="FK281" s="85">
        <f ca="1">BL281+CK281+DJ281+EI281+FH281</f>
        <v>0</v>
      </c>
      <c r="FL281" s="21"/>
      <c r="FM281" s="22"/>
      <c r="FN281" s="104">
        <f ca="1">_xll.DBRW($B$3,$R$37,$R$38,$R$40,$R$41,$R$42,$Q281,FN$2,FN$4,FN$3)</f>
        <v>0</v>
      </c>
      <c r="FO281" s="105">
        <f ca="1">IF(U281&lt;&gt;0,FN281/U281,0)</f>
        <v>0</v>
      </c>
      <c r="FP281" s="104">
        <f ca="1">_xll.DBRW($B$3,$R$37,$R$38,$R$40,$R$41,$R$42,$Q281,FP$2,FP$4,FP$3)</f>
        <v>0</v>
      </c>
      <c r="FQ281" s="105">
        <f ca="1">IF(V281&lt;&gt;0,FP281/V281,0)</f>
        <v>0</v>
      </c>
      <c r="FR281" s="86">
        <f ca="1">FN281-FP281</f>
        <v>0</v>
      </c>
      <c r="FS281" s="103">
        <f ca="1">(FO281-FQ281)*100</f>
        <v>0</v>
      </c>
      <c r="FT281" s="23"/>
      <c r="FV281" s="37"/>
      <c r="FW281" s="37"/>
      <c r="FX281" s="37"/>
      <c r="FY281" s="37"/>
      <c r="FZ281" s="37"/>
      <c r="GA281" s="37"/>
      <c r="GB281" s="37"/>
      <c r="GC281" s="37"/>
      <c r="GD281" s="37"/>
      <c r="GE281" s="37"/>
      <c r="GF281" s="37"/>
      <c r="GG281" s="37"/>
      <c r="GH281" s="37"/>
    </row>
    <row r="282" spans="1:190" ht="15" hidden="1" customHeight="1" x14ac:dyDescent="0.25">
      <c r="A282">
        <f ca="1">IF(ROW()=ROW($A$60),0,1)</f>
        <v>1</v>
      </c>
      <c r="D282" s="30"/>
      <c r="E282" s="30"/>
      <c r="F282" s="30" t="str">
        <f ca="1">IF(A282&lt;&gt;0,IF((AO282+BN282+CM282+DL282+EK282)&lt;&gt;0,ROUND((1-(AO282+BN282+CM282+DL282+EK282))-FO282,5),"VERIF. ELIGIBILITE PMM"),"CHECK "&amp;D267)</f>
        <v>VERIF. ELIGIBILITE PMM</v>
      </c>
      <c r="G282" s="30"/>
      <c r="H282" s="30"/>
      <c r="I282" s="30"/>
      <c r="J282" s="30" t="str">
        <f ca="1">IF(A282&lt;&gt;0,IF((AP282+BO282+CN282+DM282+EL282)&lt;&gt;0,ROUND((1-(AP282+BO282+CN282+DM282+EL282))-FQ282,5),"VERIF. ELIGIBILITE PMM"),"CHECK "&amp;D268)</f>
        <v>VERIF. ELIGIBILITE PMM</v>
      </c>
      <c r="K282" s="30">
        <f ca="1">IF(A282&lt;&gt;0,ROUND(W282+AR282+BQ282+CP282+DO282+EN282+FK282-FR282,5),"CHECK ")</f>
        <v>0</v>
      </c>
      <c r="L282" s="4"/>
      <c r="M282" s="9"/>
      <c r="N282" s="10"/>
      <c r="O282" s="9"/>
      <c r="P282" s="11"/>
      <c r="Q282" s="130" t="s">
        <v>466</v>
      </c>
      <c r="R282" s="130"/>
      <c r="S282" s="12"/>
      <c r="T282" s="13"/>
      <c r="U282" s="84">
        <f ca="1">_xll.DBRW($B$3,$R$37,$R$38,$R$40,$R$41,$R$42,$Q282,U$2,U$4,U$3)</f>
        <v>0</v>
      </c>
      <c r="V282" s="84">
        <f ca="1">_xll.DBRW($B$3,$R$37,$R$38,$R$40,$R$41,$R$42,$Q282,V$2,V$4,V$3)</f>
        <v>0</v>
      </c>
      <c r="W282" s="85">
        <f ca="1">U282-V282</f>
        <v>0</v>
      </c>
      <c r="X282" s="106">
        <f ca="1">IF(V282&lt;&gt;0,W282/V282,0)</f>
        <v>0</v>
      </c>
      <c r="Y282" s="15">
        <f ca="1">_xll.DBRW($B$3,$R$37,$R$38,$R$40,$R$41,$R$42,$Q282,Y$2,Y$4,Y$3)</f>
        <v>0</v>
      </c>
      <c r="Z282" s="15">
        <f ca="1">_xll.DBRW($B$3,$R$37,$R$38,$R$40,$R$41,$R$42,$Q282,Z$2,Z$4,Z$3)</f>
        <v>0</v>
      </c>
      <c r="AA282" s="15">
        <f ca="1">_xll.DBRW($B$3,$R$37,$R$38,$R$40,$R$41,$R$42,$Q282,AA$2,AA$4,AA$3)</f>
        <v>0</v>
      </c>
      <c r="AB282" s="15">
        <f ca="1">_xll.DBRW($B$3,$R$37,$R$38,$R$40,$R$41,$R$42,$Q282,AB$2,AB$4,AB$3)</f>
        <v>0</v>
      </c>
      <c r="AC282" s="15">
        <f ca="1">_xll.DBRW($B$3,$R$37,$R$38,$R$40,$R$41,$R$42,$Q282,AC$2,AC$4,AC$3)</f>
        <v>0</v>
      </c>
      <c r="AD282" s="15">
        <f ca="1">_xll.DBRW($B$3,$R$37,$R$38,$R$40,$R$41,$R$42,$Q282,AD$2,AD$4,AD$3)</f>
        <v>0</v>
      </c>
      <c r="AE282" s="15">
        <f ca="1">_xll.DBRW($B$3,$R$37,$R$38,$R$40,$R$41,$R$42,$Q282,AE$2,AE$4,AE$3)</f>
        <v>0</v>
      </c>
      <c r="AF282" s="15">
        <f ca="1">_xll.DBRW($B$3,$R$37,$R$38,$R$40,$R$41,$R$42,$Q282,AF$2,AF$4,AF$3)</f>
        <v>0</v>
      </c>
      <c r="AG282" s="15">
        <f ca="1">_xll.DBRW($B$3,$R$37,$R$38,$R$40,$R$41,$R$42,$Q282,AG$2,AG$4,AG$3)</f>
        <v>0</v>
      </c>
      <c r="AH282" s="15">
        <f ca="1">_xll.DBRW($B$3,$R$37,$R$38,$R$40,$R$41,$R$42,$Q282,AH$2,AH$4,AH$3)</f>
        <v>0</v>
      </c>
      <c r="AI282" s="15">
        <f ca="1">Y282-AD282</f>
        <v>0</v>
      </c>
      <c r="AJ282" s="15">
        <f ca="1">Z282-AE282</f>
        <v>0</v>
      </c>
      <c r="AK282" s="15">
        <f ca="1">AA282-AF282</f>
        <v>0</v>
      </c>
      <c r="AL282" s="15">
        <f ca="1">AB282-AG282</f>
        <v>0</v>
      </c>
      <c r="AM282" s="15">
        <f ca="1">AC282-AH282</f>
        <v>0</v>
      </c>
      <c r="AN282" s="20"/>
      <c r="AO282" s="16">
        <f ca="1">_xll.DBRW($B$3,$R$37,$R$38,$R$40,$R$41,$R$42,$Q282,AO$2,AO$4,AO$3)</f>
        <v>0</v>
      </c>
      <c r="AP282" s="16">
        <f ca="1">_xll.DBRW($B$3,$R$37,$R$38,$R$40,$R$41,$R$42,$Q282,AP$2,AP$4,AP$3)</f>
        <v>0</v>
      </c>
      <c r="AQ282" s="17">
        <f ca="1">-(AO282-AP282)*100</f>
        <v>0</v>
      </c>
      <c r="AR282" s="14">
        <f ca="1">$Y282-$AD282-BL282</f>
        <v>0</v>
      </c>
      <c r="AS282" s="18">
        <f ca="1">_xll.DBRW($B$3,$R$37,$R$38,$R$40,$R$41,$R$42,$Q282,AS$2,AS$4,AS$3)</f>
        <v>0</v>
      </c>
      <c r="AT282" s="19">
        <f ca="1">_xll.DBRW($B$3,$R$37,$R$38,$R$40,$R$41,$R$42,$Q282,AT$2,AT$4,AT$3)</f>
        <v>0</v>
      </c>
      <c r="AU282" s="18">
        <f ca="1">_xll.DBRW($B$3,$R$37,$R$38,$R$40,$R$41,$R$42,$Q282,AU$2,AU$4,AU$3)</f>
        <v>0</v>
      </c>
      <c r="AV282" s="15">
        <f ca="1">_xll.DBRW($B$3,$R$37,$R$38,$R$40,$R$41,$R$42,$Q282,AV$2,AV$4,AV$3)</f>
        <v>0</v>
      </c>
      <c r="AW282" s="15">
        <f ca="1">_xll.DBRW($B$3,$R$37,$R$38,$R$40,$R$41,$R$42,$Q282,AW$2,AW$4,AW$3)</f>
        <v>0</v>
      </c>
      <c r="AX282" s="18">
        <f ca="1">_xll.DBRW($B$3,$R$37,$R$38,$R$40,$R$41,$R$42,$Q282,AX$2,AX$4,AX$3)</f>
        <v>0</v>
      </c>
      <c r="AY282" s="19">
        <f ca="1">_xll.DBRW($B$3,$R$37,$R$38,$R$40,$R$41,$R$42,$Q282,AY$2,AY$4,AY$3)</f>
        <v>0</v>
      </c>
      <c r="AZ282" s="18">
        <f ca="1">_xll.DBRW($B$3,$R$37,$R$38,$R$40,$R$41,$R$42,$Q282,AZ$2,AZ$4,AZ$3)</f>
        <v>0</v>
      </c>
      <c r="BA282" s="15">
        <f ca="1">_xll.DBRW($B$3,$R$37,$R$38,$R$40,$R$41,$R$42,$Q282,BA$2,BA$4,BA$3)</f>
        <v>0</v>
      </c>
      <c r="BB282" s="15">
        <f ca="1">_xll.DBRW($B$3,$R$37,$R$38,$R$40,$R$41,$R$42,$Q282,BB$2,BB$4,BB$3)</f>
        <v>0</v>
      </c>
      <c r="BC282" s="18">
        <f ca="1">AS282-AX282</f>
        <v>0</v>
      </c>
      <c r="BD282" s="18">
        <f ca="1">AT282-AY282</f>
        <v>0</v>
      </c>
      <c r="BE282" s="18">
        <f ca="1">AU282-AZ282</f>
        <v>0</v>
      </c>
      <c r="BF282" s="15">
        <f ca="1">IF(AND(AV282&lt;&gt;0,BA282&lt;&gt;0),-1*BC282*AV282,0)</f>
        <v>0</v>
      </c>
      <c r="BG282" s="15">
        <f ca="1">IF(AND(AV282&lt;&gt;0,BA282&lt;&gt;0,AW282&lt;&gt;0,BB282&lt;&gt;0),BD282/AY282*$Y282,)</f>
        <v>0</v>
      </c>
      <c r="BH282" s="15">
        <f ca="1">IF(AND(AW282&lt;&gt;0,BB282&lt;&gt;0),BE282*AO282*AW282,)</f>
        <v>0</v>
      </c>
      <c r="BI282" s="15">
        <f ca="1">IF(AND(AV282&lt;&gt;0,BA282&lt;&gt;0,AW282&lt;&gt;0,BB282&lt;&gt;0),$AI282-BF282-BG282-BH282-BL282,)</f>
        <v>0</v>
      </c>
      <c r="BJ282" s="15">
        <f ca="1">IF(OR(AV282=0,BA282=0,AW282=0,BB282=0),$AI282-BF282-BG282-BH282-BL282,)</f>
        <v>0</v>
      </c>
      <c r="BK282" s="15">
        <f ca="1">SUM(BF282:BJ282)</f>
        <v>0</v>
      </c>
      <c r="BL282" s="15">
        <f ca="1">IF($V282&lt;&gt;0,IF($V282&gt;0,$W282/$V282,-$W282/$V282))*$AD282</f>
        <v>0</v>
      </c>
      <c r="BM282" s="15">
        <f ca="1">SUM(BK282:BL282)</f>
        <v>0</v>
      </c>
      <c r="BN282" s="16">
        <f ca="1">_xll.DBRW($B$3,$R$37,$R$38,$R$40,$R$41,$R$42,$Q282,BN$2,BN$4,BN$3)</f>
        <v>0</v>
      </c>
      <c r="BO282" s="16">
        <f ca="1">_xll.DBRW($B$3,$R$37,$R$38,$R$40,$R$41,$R$42,$Q282,BO$2,BO$4,BO$3)</f>
        <v>0</v>
      </c>
      <c r="BP282" s="17">
        <f ca="1">-(BN282-BO282)*100</f>
        <v>0</v>
      </c>
      <c r="BQ282" s="14">
        <f ca="1">$Z282-$AE282-CK282</f>
        <v>0</v>
      </c>
      <c r="BR282" s="15">
        <f ca="1">_xll.DBRW($B$3,$R$37,$R$38,$R$40,$R$41,$R$42,$Q282,BR$2,BR$4,BR$3)</f>
        <v>0</v>
      </c>
      <c r="BS282" s="15">
        <f ca="1">_xll.DBRW($B$3,$R$37,$R$38,$R$40,$R$41,$R$42,$Q282,BS$2,BS$4,BS$3)</f>
        <v>0</v>
      </c>
      <c r="BT282" s="15">
        <f ca="1">_xll.DBRW($B$3,$R$37,$R$38,$R$40,$R$41,$R$42,$Q282,BT$2,BT$4,BT$3)</f>
        <v>0</v>
      </c>
      <c r="BU282" s="15">
        <f ca="1">_xll.DBRW($B$3,$R$37,$R$38,$R$40,$R$41,$R$42,$Q282,BU$2,BU$4,BU$3)</f>
        <v>0</v>
      </c>
      <c r="BV282" s="15">
        <f ca="1">_xll.DBRW($B$3,$R$37,$R$38,$R$40,$R$41,$R$42,$Q282,BV$2,BV$4,BV$3)</f>
        <v>0</v>
      </c>
      <c r="BW282" s="15">
        <f ca="1">_xll.DBRW($B$3,$R$37,$R$38,$R$40,$R$41,$R$42,$Q282,BW$2,BW$4,BW$3)</f>
        <v>0</v>
      </c>
      <c r="BX282" s="15">
        <f ca="1">_xll.DBRW($B$3,$R$37,$R$38,$R$40,$R$41,$R$42,$Q282,BX$2,BX$4,BX$3)</f>
        <v>0</v>
      </c>
      <c r="BY282" s="15">
        <f ca="1">_xll.DBRW($B$3,$R$37,$R$38,$R$40,$R$41,$R$42,$Q282,BY$2,BY$4,BY$3)</f>
        <v>0</v>
      </c>
      <c r="BZ282" s="15">
        <f ca="1">_xll.DBRW($B$3,$R$37,$R$38,$R$40,$R$41,$R$42,$Q282,BZ$2,BZ$4,BZ$3)</f>
        <v>0</v>
      </c>
      <c r="CA282" s="15">
        <f ca="1">_xll.DBRW($B$3,$R$37,$R$38,$R$40,$R$41,$R$42,$Q282,CA$2,CA$4,CA$3)</f>
        <v>0</v>
      </c>
      <c r="CB282" s="15">
        <f ca="1">BR282-BW282</f>
        <v>0</v>
      </c>
      <c r="CC282" s="15">
        <f ca="1">BS282-BX282</f>
        <v>0</v>
      </c>
      <c r="CD282" s="15">
        <f ca="1">BT282-BY282</f>
        <v>0</v>
      </c>
      <c r="CE282" s="15">
        <f ca="1">IF(AND(BU282&lt;&gt;0,BZ282&lt;&gt;0),-1*CB282*BU282,0)</f>
        <v>0</v>
      </c>
      <c r="CF282" s="15">
        <f ca="1">IF(AND(BU282&lt;&gt;0,BZ282&lt;&gt;0,BV282&lt;&gt;0,CA282&lt;&gt;0),CC282/BX282*$Z282,)</f>
        <v>0</v>
      </c>
      <c r="CG282" s="15">
        <f ca="1">IF(AND(BV282&lt;&gt;0,CA282&lt;&gt;0),CD282*BN282*BV282,)</f>
        <v>0</v>
      </c>
      <c r="CH282" s="15">
        <f ca="1">IF(AND(BU282&lt;&gt;0,BZ282&lt;&gt;0,BV282&lt;&gt;0,CA282&lt;&gt;0),$AJ282-CE282-CF282-CG282-CK282,)</f>
        <v>0</v>
      </c>
      <c r="CI282" s="15">
        <f ca="1">IF(OR(BU282=0,BZ282=0,BV282=0,CA282=0),$AJ282-CE282-CF282-CG282-CK282,)</f>
        <v>0</v>
      </c>
      <c r="CJ282" s="15">
        <f ca="1">SUM(CE282:CI282)</f>
        <v>0</v>
      </c>
      <c r="CK282" s="15">
        <f ca="1">IF($V282&lt;&gt;0,IF($V282&gt;0,$W282/$V282,-$W282/$V282))*$AE282</f>
        <v>0</v>
      </c>
      <c r="CL282" s="15">
        <f ca="1">SUM(CJ282:CK282)</f>
        <v>0</v>
      </c>
      <c r="CM282" s="16">
        <f ca="1">_xll.DBRW($B$3,$R$37,$R$38,$R$40,$R$41,$R$42,$Q282,CM$2,CM$4,CM$3)</f>
        <v>0</v>
      </c>
      <c r="CN282" s="16">
        <f ca="1">_xll.DBRW($B$3,$R$37,$R$38,$R$40,$R$41,$R$42,$Q282,CN$2,CN$4,CN$3)</f>
        <v>0</v>
      </c>
      <c r="CO282" s="17">
        <f ca="1">-(CM282-CN282)*100</f>
        <v>0</v>
      </c>
      <c r="CP282" s="14">
        <f ca="1">$AA282-$AF282-DJ282</f>
        <v>0</v>
      </c>
      <c r="CQ282" s="15">
        <f ca="1">_xll.DBRW($B$3,$R$37,$R$38,$R$40,$R$41,$R$42,$Q282,CQ$2,CQ$4,CQ$3)</f>
        <v>0</v>
      </c>
      <c r="CR282" s="15">
        <f ca="1">_xll.DBRW($B$3,$R$37,$R$38,$R$40,$R$41,$R$42,$Q282,CR$2,CR$4,CR$3)</f>
        <v>0</v>
      </c>
      <c r="CS282" s="15">
        <f ca="1">_xll.DBRW($B$3,$R$37,$R$38,$R$40,$R$41,$R$42,$Q282,CS$2,CS$4,CS$3)</f>
        <v>0</v>
      </c>
      <c r="CT282" s="15">
        <f ca="1">_xll.DBRW($B$3,$R$37,$R$38,$R$40,$R$41,$R$42,$Q282,CT$2,CT$4,CT$3)</f>
        <v>0</v>
      </c>
      <c r="CU282" s="15">
        <f ca="1">_xll.DBRW($B$3,$R$37,$R$38,$R$40,$R$41,$R$42,$Q282,CU$2,CU$4,CU$3)</f>
        <v>0</v>
      </c>
      <c r="CV282" s="15">
        <f ca="1">_xll.DBRW($B$3,$R$37,$R$38,$R$40,$R$41,$R$42,$Q282,CV$2,CV$4,CV$3)</f>
        <v>0</v>
      </c>
      <c r="CW282" s="15">
        <f ca="1">_xll.DBRW($B$3,$R$37,$R$38,$R$40,$R$41,$R$42,$Q282,CW$2,CW$4,CW$3)</f>
        <v>0</v>
      </c>
      <c r="CX282" s="15">
        <f ca="1">_xll.DBRW($B$3,$R$37,$R$38,$R$40,$R$41,$R$42,$Q282,CX$2,CX$4,CX$3)</f>
        <v>0</v>
      </c>
      <c r="CY282" s="15">
        <f ca="1">_xll.DBRW($B$3,$R$37,$R$38,$R$40,$R$41,$R$42,$Q282,CY$2,CY$4,CY$3)</f>
        <v>0</v>
      </c>
      <c r="CZ282" s="15">
        <f ca="1">_xll.DBRW($B$3,$R$37,$R$38,$R$40,$R$41,$R$42,$Q282,CZ$2,CZ$4,CZ$3)</f>
        <v>0</v>
      </c>
      <c r="DA282" s="15">
        <f ca="1">CQ282-CV282</f>
        <v>0</v>
      </c>
      <c r="DB282" s="15">
        <f ca="1">CR282-CW282</f>
        <v>0</v>
      </c>
      <c r="DC282" s="15">
        <f ca="1">CS282-CX282</f>
        <v>0</v>
      </c>
      <c r="DD282" s="15">
        <f ca="1">IF(AND(CT282&lt;&gt;0,CY282&lt;&gt;0),-1*DA282*CT282,0)</f>
        <v>0</v>
      </c>
      <c r="DE282" s="15">
        <f ca="1">IF(AND(CT282&lt;&gt;0,CY282&lt;&gt;0,CU282&lt;&gt;0,CZ282&lt;&gt;0),DB282/CW282*$AA282,)</f>
        <v>0</v>
      </c>
      <c r="DF282" s="15">
        <f ca="1">IF(AND(CU282&lt;&gt;0,CZ282&lt;&gt;0),DC282*CM282*CU282,)</f>
        <v>0</v>
      </c>
      <c r="DG282" s="15">
        <f ca="1">IF(AND(CT282&lt;&gt;0,CY282&lt;&gt;0,CU282&lt;&gt;0,CZ282&lt;&gt;0),$AK282-DD282-DE282-DF282-DJ282,)</f>
        <v>0</v>
      </c>
      <c r="DH282" s="15">
        <f ca="1">IF(OR(CT282=0,CY282=0,CU282=0,CZ282=0),$AK282-DD282-DE282-DF282-DJ282,)</f>
        <v>0</v>
      </c>
      <c r="DI282" s="15">
        <f ca="1">SUM(DD282:DH282)</f>
        <v>0</v>
      </c>
      <c r="DJ282" s="15">
        <f ca="1">IF($V282&lt;&gt;0,IF($V282&gt;0,$W282/$V282,-$W282/$V282))*$AF282</f>
        <v>0</v>
      </c>
      <c r="DK282" s="15">
        <f ca="1">SUM(DI282:DJ282)</f>
        <v>0</v>
      </c>
      <c r="DL282" s="16">
        <f ca="1">_xll.DBRW($B$3,$R$37,$R$38,$R$40,$R$41,$R$42,$Q282,DL$2,DL$4,DL$3)</f>
        <v>0</v>
      </c>
      <c r="DM282" s="16">
        <f ca="1">_xll.DBRW($B$3,$R$37,$R$38,$R$40,$R$41,$R$42,$Q282,DM$2,DM$4,DM$3)</f>
        <v>0</v>
      </c>
      <c r="DN282" s="17">
        <f ca="1">-(DL282-DM282)*100</f>
        <v>0</v>
      </c>
      <c r="DO282" s="14">
        <f ca="1">$AB282-$AG282-EI282</f>
        <v>0</v>
      </c>
      <c r="DP282" s="15">
        <f ca="1">_xll.DBRW($B$3,$R$37,$R$38,$R$40,$R$41,$R$42,$Q282,DP$2,DP$4,DP$3)</f>
        <v>0</v>
      </c>
      <c r="DQ282" s="15">
        <f ca="1">_xll.DBRW($B$3,$R$37,$R$38,$R$40,$R$41,$R$42,$Q282,DQ$2,DQ$4,DQ$3)</f>
        <v>0</v>
      </c>
      <c r="DR282" s="15">
        <f ca="1">_xll.DBRW($B$3,$R$37,$R$38,$R$40,$R$41,$R$42,$Q282,DR$2,DR$4,DR$3)</f>
        <v>0</v>
      </c>
      <c r="DS282" s="15" t="str">
        <f ca="1">_xll.DBRW($B$3,$R$37,$R$38,$R$40,$R$41,$R$42,$Q282,DS$2,DS$4,DS$3)</f>
        <v/>
      </c>
      <c r="DT282" s="15">
        <f ca="1">_xll.DBRW($B$3,$R$37,$R$38,$R$40,$R$41,$R$42,$Q282,DT$2,DT$4,DT$3)</f>
        <v>0</v>
      </c>
      <c r="DU282" s="15">
        <f ca="1">_xll.DBRW($B$3,$R$37,$R$38,$R$40,$R$41,$R$42,$Q282,DU$2,DU$4,DU$3)</f>
        <v>0</v>
      </c>
      <c r="DV282" s="15">
        <f ca="1">_xll.DBRW($B$3,$R$37,$R$38,$R$40,$R$41,$R$42,$Q282,DV$2,DV$4,DV$3)</f>
        <v>0</v>
      </c>
      <c r="DW282" s="15">
        <f ca="1">_xll.DBRW($B$3,$R$37,$R$38,$R$40,$R$41,$R$42,$Q282,DW$2,DW$4,DW$3)</f>
        <v>0</v>
      </c>
      <c r="DX282" s="15" t="str">
        <f ca="1">_xll.DBRW($B$3,$R$37,$R$38,$R$40,$R$41,$R$42,$Q282,DX$2,DX$4,DX$3)</f>
        <v/>
      </c>
      <c r="DY282" s="15">
        <f ca="1">_xll.DBRW($B$3,$R$37,$R$38,$R$40,$R$41,$R$42,$Q282,DY$2,DY$4,DY$3)</f>
        <v>0</v>
      </c>
      <c r="DZ282" s="15">
        <f ca="1">DP282-DU282</f>
        <v>0</v>
      </c>
      <c r="EA282" s="15">
        <f ca="1">DQ282-DV282</f>
        <v>0</v>
      </c>
      <c r="EB282" s="15">
        <f ca="1">DR282-DW282</f>
        <v>0</v>
      </c>
      <c r="EC282" s="15" t="e">
        <f ca="1">IF(AND(DS282&lt;&gt;0,DX282&lt;&gt;0),-1*DZ282*DS282,0)</f>
        <v>#VALUE!</v>
      </c>
      <c r="ED282" s="15">
        <f ca="1">IF(AND(DS282&lt;&gt;0,DX282&lt;&gt;0,DT282&lt;&gt;0,DY282&lt;&gt;0),EA282/DV282*$AB282,)</f>
        <v>0</v>
      </c>
      <c r="EE282" s="15">
        <f ca="1">IF(AND(DT282&lt;&gt;0,DY282&lt;&gt;0),EB282*DL282*DT282,)</f>
        <v>0</v>
      </c>
      <c r="EF282" s="15">
        <f ca="1">IF(AND(DS282&lt;&gt;0,DX282&lt;&gt;0,DT282&lt;&gt;0,DY282&lt;&gt;0),$AL282-EC282-ED282-EE282-EI282,)</f>
        <v>0</v>
      </c>
      <c r="EG282" s="15" t="e">
        <f ca="1">IF(OR(DS282=0,DX282=0,DT282=0,DY282=0),$AL282-EC282-ED282-EE282-EI282,)</f>
        <v>#VALUE!</v>
      </c>
      <c r="EH282" s="15" t="e">
        <f ca="1">SUM(EC282:EG282)</f>
        <v>#VALUE!</v>
      </c>
      <c r="EI282" s="15">
        <f ca="1">IF($V282&lt;&gt;0,IF($V282&gt;0,$W282/$V282,-$W282/$V282))*$AG282</f>
        <v>0</v>
      </c>
      <c r="EJ282" s="15" t="e">
        <f ca="1">SUM(EH282:EI282)</f>
        <v>#VALUE!</v>
      </c>
      <c r="EK282" s="16">
        <f ca="1">_xll.DBRW($B$3,$R$37,$R$38,$R$40,$R$41,$R$42,$Q282,EK$2,EK$4,EK$3)</f>
        <v>0</v>
      </c>
      <c r="EL282" s="16">
        <f ca="1">_xll.DBRW($B$3,$R$37,$R$38,$R$40,$R$41,$R$42,$Q282,EL$2,EL$4,EL$3)</f>
        <v>0</v>
      </c>
      <c r="EM282" s="17">
        <f ca="1">-(EK282-EL282)*100</f>
        <v>0</v>
      </c>
      <c r="EN282" s="14">
        <f ca="1">$AC282-$AH282-FH282</f>
        <v>0</v>
      </c>
      <c r="EO282" s="15">
        <f ca="1">_xll.DBRW($B$3,$R$37,$R$38,$R$40,$R$41,$R$42,$Q282,EO$2,EO$4,EO$3)</f>
        <v>0</v>
      </c>
      <c r="EP282" s="15">
        <f ca="1">_xll.DBRW($B$3,$R$37,$R$38,$R$40,$R$41,$R$42,$Q282,EP$2,EP$4,EP$3)</f>
        <v>0</v>
      </c>
      <c r="EQ282" s="15">
        <f ca="1">_xll.DBRW($B$3,$R$37,$R$38,$R$40,$R$41,$R$42,$Q282,EQ$2,EQ$4,EQ$3)</f>
        <v>0</v>
      </c>
      <c r="ER282" s="15">
        <f ca="1">_xll.DBRW($B$3,$R$37,$R$38,$R$40,$R$41,$R$42,$Q282,ER$2,ER$4,ER$3)</f>
        <v>0</v>
      </c>
      <c r="ES282" s="15">
        <f ca="1">_xll.DBRW($B$3,$R$37,$R$38,$R$40,$R$41,$R$42,$Q282,ES$2,ES$4,ES$3)</f>
        <v>0</v>
      </c>
      <c r="ET282" s="15">
        <f ca="1">_xll.DBRW($B$3,$R$37,$R$38,$R$40,$R$41,$R$42,$Q282,ET$2,ET$4,ET$3)</f>
        <v>0</v>
      </c>
      <c r="EU282" s="15">
        <f ca="1">_xll.DBRW($B$3,$R$37,$R$38,$R$40,$R$41,$R$42,$Q282,EU$2,EU$4,EU$3)</f>
        <v>0</v>
      </c>
      <c r="EV282" s="15">
        <f ca="1">_xll.DBRW($B$3,$R$37,$R$38,$R$40,$R$41,$R$42,$Q282,EV$2,EV$4,EV$3)</f>
        <v>0</v>
      </c>
      <c r="EW282" s="15">
        <f ca="1">_xll.DBRW($B$3,$R$37,$R$38,$R$40,$R$41,$R$42,$Q282,EW$2,EW$4,EW$3)</f>
        <v>0</v>
      </c>
      <c r="EX282" s="15">
        <f ca="1">_xll.DBRW($B$3,$R$37,$R$38,$R$40,$R$41,$R$42,$Q282,EX$2,EX$4,EX$3)</f>
        <v>0</v>
      </c>
      <c r="EY282" s="15">
        <f ca="1">EO282-ET282</f>
        <v>0</v>
      </c>
      <c r="EZ282" s="15">
        <f ca="1">EP282-EU282</f>
        <v>0</v>
      </c>
      <c r="FA282" s="15">
        <f ca="1">EQ282-EV282</f>
        <v>0</v>
      </c>
      <c r="FB282" s="15">
        <f ca="1">IF(AND(ER282&lt;&gt;0,EW282&lt;&gt;0),-1*EY282*ER282,0)</f>
        <v>0</v>
      </c>
      <c r="FC282" s="15">
        <f ca="1">IF(AND(ER282&lt;&gt;0,EW282&lt;&gt;0,ES282&lt;&gt;0,EX282&lt;&gt;0),EZ282/EU282*$AC282,)</f>
        <v>0</v>
      </c>
      <c r="FD282" s="15">
        <f ca="1">IF(AND(ES282&lt;&gt;0,EX282&lt;&gt;0),FA282*EK282*ES282,)</f>
        <v>0</v>
      </c>
      <c r="FE282" s="15">
        <f ca="1">IF(AND(ER282&lt;&gt;0,EW282&lt;&gt;0,ES282&lt;&gt;0,EX282&lt;&gt;0),$AM282-FB282-FC282-FD282-FH282,)</f>
        <v>0</v>
      </c>
      <c r="FF282" s="15">
        <f ca="1">IF(OR(ER282=0,EW282=0,ES282=0,EX282=0),$AM282-FB282-FC282-FD282-FH282,)</f>
        <v>0</v>
      </c>
      <c r="FG282" s="15">
        <f ca="1">SUM(FB282:FF282)</f>
        <v>0</v>
      </c>
      <c r="FH282" s="15">
        <f ca="1">IF($V282&lt;&gt;0,IF($V282&gt;0,$W282/$V282,-$W282/$V282))*$AH282</f>
        <v>0</v>
      </c>
      <c r="FI282" s="15">
        <f ca="1">SUM(FG282:FH282)</f>
        <v>0</v>
      </c>
      <c r="FJ282" s="20"/>
      <c r="FK282" s="85">
        <f ca="1">BL282+CK282+DJ282+EI282+FH282</f>
        <v>0</v>
      </c>
      <c r="FL282" s="21"/>
      <c r="FM282" s="22"/>
      <c r="FN282" s="104">
        <f ca="1">_xll.DBRW($B$3,$R$37,$R$38,$R$40,$R$41,$R$42,$Q282,FN$2,FN$4,FN$3)</f>
        <v>0</v>
      </c>
      <c r="FO282" s="105">
        <f ca="1">IF(U282&lt;&gt;0,FN282/U282,0)</f>
        <v>0</v>
      </c>
      <c r="FP282" s="104">
        <f ca="1">_xll.DBRW($B$3,$R$37,$R$38,$R$40,$R$41,$R$42,$Q282,FP$2,FP$4,FP$3)</f>
        <v>0</v>
      </c>
      <c r="FQ282" s="105">
        <f ca="1">IF(V282&lt;&gt;0,FP282/V282,0)</f>
        <v>0</v>
      </c>
      <c r="FR282" s="86">
        <f ca="1">FN282-FP282</f>
        <v>0</v>
      </c>
      <c r="FS282" s="103">
        <f ca="1">(FO282-FQ282)*100</f>
        <v>0</v>
      </c>
      <c r="FT282" s="23"/>
      <c r="FV282" s="37"/>
      <c r="FW282" s="37"/>
      <c r="FX282" s="37"/>
      <c r="FY282" s="37"/>
      <c r="FZ282" s="37"/>
      <c r="GA282" s="37"/>
      <c r="GB282" s="37"/>
      <c r="GC282" s="37"/>
      <c r="GD282" s="37"/>
      <c r="GE282" s="37"/>
      <c r="GF282" s="37"/>
      <c r="GG282" s="37"/>
      <c r="GH282" s="37"/>
    </row>
    <row r="283" spans="1:190" ht="15" hidden="1" customHeight="1" x14ac:dyDescent="0.25">
      <c r="A283">
        <f ca="1">IF(ROW()=ROW($A$60),0,1)</f>
        <v>1</v>
      </c>
      <c r="D283" s="30"/>
      <c r="E283" s="30"/>
      <c r="F283" s="30" t="str">
        <f ca="1">IF(A283&lt;&gt;0,IF((AO283+BN283+CM283+DL283+EK283)&lt;&gt;0,ROUND((1-(AO283+BN283+CM283+DL283+EK283))-FO283,5),"VERIF. ELIGIBILITE PMM"),"CHECK "&amp;D268)</f>
        <v>VERIF. ELIGIBILITE PMM</v>
      </c>
      <c r="G283" s="30"/>
      <c r="H283" s="30"/>
      <c r="I283" s="30"/>
      <c r="J283" s="30" t="str">
        <f ca="1">IF(A283&lt;&gt;0,IF((AP283+BO283+CN283+DM283+EL283)&lt;&gt;0,ROUND((1-(AP283+BO283+CN283+DM283+EL283))-FQ283,5),"VERIF. ELIGIBILITE PMM"),"CHECK "&amp;D269)</f>
        <v>VERIF. ELIGIBILITE PMM</v>
      </c>
      <c r="K283" s="30">
        <f ca="1">IF(A283&lt;&gt;0,ROUND(W283+AR283+BQ283+CP283+DO283+EN283+FK283-FR283,5),"CHECK ")</f>
        <v>0</v>
      </c>
      <c r="L283" s="4"/>
      <c r="M283" s="9"/>
      <c r="N283" s="10"/>
      <c r="O283" s="9"/>
      <c r="P283" s="11"/>
      <c r="Q283" s="130" t="s">
        <v>467</v>
      </c>
      <c r="R283" s="130"/>
      <c r="S283" s="12"/>
      <c r="T283" s="13"/>
      <c r="U283" s="84">
        <f ca="1">_xll.DBRW($B$3,$R$37,$R$38,$R$40,$R$41,$R$42,$Q283,U$2,U$4,U$3)</f>
        <v>0</v>
      </c>
      <c r="V283" s="84">
        <f ca="1">_xll.DBRW($B$3,$R$37,$R$38,$R$40,$R$41,$R$42,$Q283,V$2,V$4,V$3)</f>
        <v>0</v>
      </c>
      <c r="W283" s="85">
        <f ca="1">U283-V283</f>
        <v>0</v>
      </c>
      <c r="X283" s="106">
        <f ca="1">IF(V283&lt;&gt;0,W283/V283,0)</f>
        <v>0</v>
      </c>
      <c r="Y283" s="15">
        <f ca="1">_xll.DBRW($B$3,$R$37,$R$38,$R$40,$R$41,$R$42,$Q283,Y$2,Y$4,Y$3)</f>
        <v>0</v>
      </c>
      <c r="Z283" s="15">
        <f ca="1">_xll.DBRW($B$3,$R$37,$R$38,$R$40,$R$41,$R$42,$Q283,Z$2,Z$4,Z$3)</f>
        <v>0</v>
      </c>
      <c r="AA283" s="15">
        <f ca="1">_xll.DBRW($B$3,$R$37,$R$38,$R$40,$R$41,$R$42,$Q283,AA$2,AA$4,AA$3)</f>
        <v>0</v>
      </c>
      <c r="AB283" s="15">
        <f ca="1">_xll.DBRW($B$3,$R$37,$R$38,$R$40,$R$41,$R$42,$Q283,AB$2,AB$4,AB$3)</f>
        <v>0</v>
      </c>
      <c r="AC283" s="15">
        <f ca="1">_xll.DBRW($B$3,$R$37,$R$38,$R$40,$R$41,$R$42,$Q283,AC$2,AC$4,AC$3)</f>
        <v>0</v>
      </c>
      <c r="AD283" s="15">
        <f ca="1">_xll.DBRW($B$3,$R$37,$R$38,$R$40,$R$41,$R$42,$Q283,AD$2,AD$4,AD$3)</f>
        <v>0</v>
      </c>
      <c r="AE283" s="15">
        <f ca="1">_xll.DBRW($B$3,$R$37,$R$38,$R$40,$R$41,$R$42,$Q283,AE$2,AE$4,AE$3)</f>
        <v>0</v>
      </c>
      <c r="AF283" s="15">
        <f ca="1">_xll.DBRW($B$3,$R$37,$R$38,$R$40,$R$41,$R$42,$Q283,AF$2,AF$4,AF$3)</f>
        <v>0</v>
      </c>
      <c r="AG283" s="15">
        <f ca="1">_xll.DBRW($B$3,$R$37,$R$38,$R$40,$R$41,$R$42,$Q283,AG$2,AG$4,AG$3)</f>
        <v>0</v>
      </c>
      <c r="AH283" s="15">
        <f ca="1">_xll.DBRW($B$3,$R$37,$R$38,$R$40,$R$41,$R$42,$Q283,AH$2,AH$4,AH$3)</f>
        <v>0</v>
      </c>
      <c r="AI283" s="15">
        <f ca="1">Y283-AD283</f>
        <v>0</v>
      </c>
      <c r="AJ283" s="15">
        <f ca="1">Z283-AE283</f>
        <v>0</v>
      </c>
      <c r="AK283" s="15">
        <f ca="1">AA283-AF283</f>
        <v>0</v>
      </c>
      <c r="AL283" s="15">
        <f ca="1">AB283-AG283</f>
        <v>0</v>
      </c>
      <c r="AM283" s="15">
        <f ca="1">AC283-AH283</f>
        <v>0</v>
      </c>
      <c r="AN283" s="20"/>
      <c r="AO283" s="16">
        <f ca="1">_xll.DBRW($B$3,$R$37,$R$38,$R$40,$R$41,$R$42,$Q283,AO$2,AO$4,AO$3)</f>
        <v>0</v>
      </c>
      <c r="AP283" s="16">
        <f ca="1">_xll.DBRW($B$3,$R$37,$R$38,$R$40,$R$41,$R$42,$Q283,AP$2,AP$4,AP$3)</f>
        <v>0</v>
      </c>
      <c r="AQ283" s="17">
        <f ca="1">-(AO283-AP283)*100</f>
        <v>0</v>
      </c>
      <c r="AR283" s="14">
        <f ca="1">$Y283-$AD283-BL283</f>
        <v>0</v>
      </c>
      <c r="AS283" s="18">
        <f ca="1">_xll.DBRW($B$3,$R$37,$R$38,$R$40,$R$41,$R$42,$Q283,AS$2,AS$4,AS$3)</f>
        <v>0</v>
      </c>
      <c r="AT283" s="19">
        <f ca="1">_xll.DBRW($B$3,$R$37,$R$38,$R$40,$R$41,$R$42,$Q283,AT$2,AT$4,AT$3)</f>
        <v>0</v>
      </c>
      <c r="AU283" s="18">
        <f ca="1">_xll.DBRW($B$3,$R$37,$R$38,$R$40,$R$41,$R$42,$Q283,AU$2,AU$4,AU$3)</f>
        <v>0</v>
      </c>
      <c r="AV283" s="15">
        <f ca="1">_xll.DBRW($B$3,$R$37,$R$38,$R$40,$R$41,$R$42,$Q283,AV$2,AV$4,AV$3)</f>
        <v>0</v>
      </c>
      <c r="AW283" s="15">
        <f ca="1">_xll.DBRW($B$3,$R$37,$R$38,$R$40,$R$41,$R$42,$Q283,AW$2,AW$4,AW$3)</f>
        <v>0</v>
      </c>
      <c r="AX283" s="18">
        <f ca="1">_xll.DBRW($B$3,$R$37,$R$38,$R$40,$R$41,$R$42,$Q283,AX$2,AX$4,AX$3)</f>
        <v>0</v>
      </c>
      <c r="AY283" s="19">
        <f ca="1">_xll.DBRW($B$3,$R$37,$R$38,$R$40,$R$41,$R$42,$Q283,AY$2,AY$4,AY$3)</f>
        <v>0</v>
      </c>
      <c r="AZ283" s="18">
        <f ca="1">_xll.DBRW($B$3,$R$37,$R$38,$R$40,$R$41,$R$42,$Q283,AZ$2,AZ$4,AZ$3)</f>
        <v>0</v>
      </c>
      <c r="BA283" s="15">
        <f ca="1">_xll.DBRW($B$3,$R$37,$R$38,$R$40,$R$41,$R$42,$Q283,BA$2,BA$4,BA$3)</f>
        <v>0</v>
      </c>
      <c r="BB283" s="15">
        <f ca="1">_xll.DBRW($B$3,$R$37,$R$38,$R$40,$R$41,$R$42,$Q283,BB$2,BB$4,BB$3)</f>
        <v>0</v>
      </c>
      <c r="BC283" s="18">
        <f ca="1">AS283-AX283</f>
        <v>0</v>
      </c>
      <c r="BD283" s="18">
        <f ca="1">AT283-AY283</f>
        <v>0</v>
      </c>
      <c r="BE283" s="18">
        <f ca="1">AU283-AZ283</f>
        <v>0</v>
      </c>
      <c r="BF283" s="15">
        <f ca="1">IF(AND(AV283&lt;&gt;0,BA283&lt;&gt;0),-1*BC283*AV283,0)</f>
        <v>0</v>
      </c>
      <c r="BG283" s="15">
        <f ca="1">IF(AND(AV283&lt;&gt;0,BA283&lt;&gt;0,AW283&lt;&gt;0,BB283&lt;&gt;0),BD283/AY283*$Y283,)</f>
        <v>0</v>
      </c>
      <c r="BH283" s="15">
        <f ca="1">IF(AND(AW283&lt;&gt;0,BB283&lt;&gt;0),BE283*AO283*AW283,)</f>
        <v>0</v>
      </c>
      <c r="BI283" s="15">
        <f ca="1">IF(AND(AV283&lt;&gt;0,BA283&lt;&gt;0,AW283&lt;&gt;0,BB283&lt;&gt;0),$AI283-BF283-BG283-BH283-BL283,)</f>
        <v>0</v>
      </c>
      <c r="BJ283" s="15">
        <f ca="1">IF(OR(AV283=0,BA283=0,AW283=0,BB283=0),$AI283-BF283-BG283-BH283-BL283,)</f>
        <v>0</v>
      </c>
      <c r="BK283" s="15">
        <f ca="1">SUM(BF283:BJ283)</f>
        <v>0</v>
      </c>
      <c r="BL283" s="15">
        <f ca="1">IF($V283&lt;&gt;0,IF($V283&gt;0,$W283/$V283,-$W283/$V283))*$AD283</f>
        <v>0</v>
      </c>
      <c r="BM283" s="15">
        <f ca="1">SUM(BK283:BL283)</f>
        <v>0</v>
      </c>
      <c r="BN283" s="16">
        <f ca="1">_xll.DBRW($B$3,$R$37,$R$38,$R$40,$R$41,$R$42,$Q283,BN$2,BN$4,BN$3)</f>
        <v>0</v>
      </c>
      <c r="BO283" s="16">
        <f ca="1">_xll.DBRW($B$3,$R$37,$R$38,$R$40,$R$41,$R$42,$Q283,BO$2,BO$4,BO$3)</f>
        <v>0</v>
      </c>
      <c r="BP283" s="17">
        <f ca="1">-(BN283-BO283)*100</f>
        <v>0</v>
      </c>
      <c r="BQ283" s="14">
        <f ca="1">$Z283-$AE283-CK283</f>
        <v>0</v>
      </c>
      <c r="BR283" s="15">
        <f ca="1">_xll.DBRW($B$3,$R$37,$R$38,$R$40,$R$41,$R$42,$Q283,BR$2,BR$4,BR$3)</f>
        <v>0</v>
      </c>
      <c r="BS283" s="15">
        <f ca="1">_xll.DBRW($B$3,$R$37,$R$38,$R$40,$R$41,$R$42,$Q283,BS$2,BS$4,BS$3)</f>
        <v>0</v>
      </c>
      <c r="BT283" s="15">
        <f ca="1">_xll.DBRW($B$3,$R$37,$R$38,$R$40,$R$41,$R$42,$Q283,BT$2,BT$4,BT$3)</f>
        <v>0</v>
      </c>
      <c r="BU283" s="15">
        <f ca="1">_xll.DBRW($B$3,$R$37,$R$38,$R$40,$R$41,$R$42,$Q283,BU$2,BU$4,BU$3)</f>
        <v>0</v>
      </c>
      <c r="BV283" s="15">
        <f ca="1">_xll.DBRW($B$3,$R$37,$R$38,$R$40,$R$41,$R$42,$Q283,BV$2,BV$4,BV$3)</f>
        <v>0</v>
      </c>
      <c r="BW283" s="15">
        <f ca="1">_xll.DBRW($B$3,$R$37,$R$38,$R$40,$R$41,$R$42,$Q283,BW$2,BW$4,BW$3)</f>
        <v>0</v>
      </c>
      <c r="BX283" s="15">
        <f ca="1">_xll.DBRW($B$3,$R$37,$R$38,$R$40,$R$41,$R$42,$Q283,BX$2,BX$4,BX$3)</f>
        <v>0</v>
      </c>
      <c r="BY283" s="15">
        <f ca="1">_xll.DBRW($B$3,$R$37,$R$38,$R$40,$R$41,$R$42,$Q283,BY$2,BY$4,BY$3)</f>
        <v>0</v>
      </c>
      <c r="BZ283" s="15">
        <f ca="1">_xll.DBRW($B$3,$R$37,$R$38,$R$40,$R$41,$R$42,$Q283,BZ$2,BZ$4,BZ$3)</f>
        <v>0</v>
      </c>
      <c r="CA283" s="15">
        <f ca="1">_xll.DBRW($B$3,$R$37,$R$38,$R$40,$R$41,$R$42,$Q283,CA$2,CA$4,CA$3)</f>
        <v>0</v>
      </c>
      <c r="CB283" s="15">
        <f ca="1">BR283-BW283</f>
        <v>0</v>
      </c>
      <c r="CC283" s="15">
        <f ca="1">BS283-BX283</f>
        <v>0</v>
      </c>
      <c r="CD283" s="15">
        <f ca="1">BT283-BY283</f>
        <v>0</v>
      </c>
      <c r="CE283" s="15">
        <f ca="1">IF(AND(BU283&lt;&gt;0,BZ283&lt;&gt;0),-1*CB283*BU283,0)</f>
        <v>0</v>
      </c>
      <c r="CF283" s="15">
        <f ca="1">IF(AND(BU283&lt;&gt;0,BZ283&lt;&gt;0,BV283&lt;&gt;0,CA283&lt;&gt;0),CC283/BX283*$Z283,)</f>
        <v>0</v>
      </c>
      <c r="CG283" s="15">
        <f ca="1">IF(AND(BV283&lt;&gt;0,CA283&lt;&gt;0),CD283*BN283*BV283,)</f>
        <v>0</v>
      </c>
      <c r="CH283" s="15">
        <f ca="1">IF(AND(BU283&lt;&gt;0,BZ283&lt;&gt;0,BV283&lt;&gt;0,CA283&lt;&gt;0),$AJ283-CE283-CF283-CG283-CK283,)</f>
        <v>0</v>
      </c>
      <c r="CI283" s="15">
        <f ca="1">IF(OR(BU283=0,BZ283=0,BV283=0,CA283=0),$AJ283-CE283-CF283-CG283-CK283,)</f>
        <v>0</v>
      </c>
      <c r="CJ283" s="15">
        <f ca="1">SUM(CE283:CI283)</f>
        <v>0</v>
      </c>
      <c r="CK283" s="15">
        <f ca="1">IF($V283&lt;&gt;0,IF($V283&gt;0,$W283/$V283,-$W283/$V283))*$AE283</f>
        <v>0</v>
      </c>
      <c r="CL283" s="15">
        <f ca="1">SUM(CJ283:CK283)</f>
        <v>0</v>
      </c>
      <c r="CM283" s="16">
        <f ca="1">_xll.DBRW($B$3,$R$37,$R$38,$R$40,$R$41,$R$42,$Q283,CM$2,CM$4,CM$3)</f>
        <v>0</v>
      </c>
      <c r="CN283" s="16">
        <f ca="1">_xll.DBRW($B$3,$R$37,$R$38,$R$40,$R$41,$R$42,$Q283,CN$2,CN$4,CN$3)</f>
        <v>0</v>
      </c>
      <c r="CO283" s="17">
        <f ca="1">-(CM283-CN283)*100</f>
        <v>0</v>
      </c>
      <c r="CP283" s="14">
        <f ca="1">$AA283-$AF283-DJ283</f>
        <v>0</v>
      </c>
      <c r="CQ283" s="15">
        <f ca="1">_xll.DBRW($B$3,$R$37,$R$38,$R$40,$R$41,$R$42,$Q283,CQ$2,CQ$4,CQ$3)</f>
        <v>0</v>
      </c>
      <c r="CR283" s="15">
        <f ca="1">_xll.DBRW($B$3,$R$37,$R$38,$R$40,$R$41,$R$42,$Q283,CR$2,CR$4,CR$3)</f>
        <v>0</v>
      </c>
      <c r="CS283" s="15">
        <f ca="1">_xll.DBRW($B$3,$R$37,$R$38,$R$40,$R$41,$R$42,$Q283,CS$2,CS$4,CS$3)</f>
        <v>0</v>
      </c>
      <c r="CT283" s="15">
        <f ca="1">_xll.DBRW($B$3,$R$37,$R$38,$R$40,$R$41,$R$42,$Q283,CT$2,CT$4,CT$3)</f>
        <v>0</v>
      </c>
      <c r="CU283" s="15">
        <f ca="1">_xll.DBRW($B$3,$R$37,$R$38,$R$40,$R$41,$R$42,$Q283,CU$2,CU$4,CU$3)</f>
        <v>0</v>
      </c>
      <c r="CV283" s="15">
        <f ca="1">_xll.DBRW($B$3,$R$37,$R$38,$R$40,$R$41,$R$42,$Q283,CV$2,CV$4,CV$3)</f>
        <v>0</v>
      </c>
      <c r="CW283" s="15">
        <f ca="1">_xll.DBRW($B$3,$R$37,$R$38,$R$40,$R$41,$R$42,$Q283,CW$2,CW$4,CW$3)</f>
        <v>0</v>
      </c>
      <c r="CX283" s="15">
        <f ca="1">_xll.DBRW($B$3,$R$37,$R$38,$R$40,$R$41,$R$42,$Q283,CX$2,CX$4,CX$3)</f>
        <v>0</v>
      </c>
      <c r="CY283" s="15">
        <f ca="1">_xll.DBRW($B$3,$R$37,$R$38,$R$40,$R$41,$R$42,$Q283,CY$2,CY$4,CY$3)</f>
        <v>0</v>
      </c>
      <c r="CZ283" s="15">
        <f ca="1">_xll.DBRW($B$3,$R$37,$R$38,$R$40,$R$41,$R$42,$Q283,CZ$2,CZ$4,CZ$3)</f>
        <v>0</v>
      </c>
      <c r="DA283" s="15">
        <f ca="1">CQ283-CV283</f>
        <v>0</v>
      </c>
      <c r="DB283" s="15">
        <f ca="1">CR283-CW283</f>
        <v>0</v>
      </c>
      <c r="DC283" s="15">
        <f ca="1">CS283-CX283</f>
        <v>0</v>
      </c>
      <c r="DD283" s="15">
        <f ca="1">IF(AND(CT283&lt;&gt;0,CY283&lt;&gt;0),-1*DA283*CT283,0)</f>
        <v>0</v>
      </c>
      <c r="DE283" s="15">
        <f ca="1">IF(AND(CT283&lt;&gt;0,CY283&lt;&gt;0,CU283&lt;&gt;0,CZ283&lt;&gt;0),DB283/CW283*$AA283,)</f>
        <v>0</v>
      </c>
      <c r="DF283" s="15">
        <f ca="1">IF(AND(CU283&lt;&gt;0,CZ283&lt;&gt;0),DC283*CM283*CU283,)</f>
        <v>0</v>
      </c>
      <c r="DG283" s="15">
        <f ca="1">IF(AND(CT283&lt;&gt;0,CY283&lt;&gt;0,CU283&lt;&gt;0,CZ283&lt;&gt;0),$AK283-DD283-DE283-DF283-DJ283,)</f>
        <v>0</v>
      </c>
      <c r="DH283" s="15">
        <f ca="1">IF(OR(CT283=0,CY283=0,CU283=0,CZ283=0),$AK283-DD283-DE283-DF283-DJ283,)</f>
        <v>0</v>
      </c>
      <c r="DI283" s="15">
        <f ca="1">SUM(DD283:DH283)</f>
        <v>0</v>
      </c>
      <c r="DJ283" s="15">
        <f ca="1">IF($V283&lt;&gt;0,IF($V283&gt;0,$W283/$V283,-$W283/$V283))*$AF283</f>
        <v>0</v>
      </c>
      <c r="DK283" s="15">
        <f ca="1">SUM(DI283:DJ283)</f>
        <v>0</v>
      </c>
      <c r="DL283" s="16">
        <f ca="1">_xll.DBRW($B$3,$R$37,$R$38,$R$40,$R$41,$R$42,$Q283,DL$2,DL$4,DL$3)</f>
        <v>0</v>
      </c>
      <c r="DM283" s="16">
        <f ca="1">_xll.DBRW($B$3,$R$37,$R$38,$R$40,$R$41,$R$42,$Q283,DM$2,DM$4,DM$3)</f>
        <v>0</v>
      </c>
      <c r="DN283" s="17">
        <f ca="1">-(DL283-DM283)*100</f>
        <v>0</v>
      </c>
      <c r="DO283" s="14">
        <f ca="1">$AB283-$AG283-EI283</f>
        <v>0</v>
      </c>
      <c r="DP283" s="15">
        <f ca="1">_xll.DBRW($B$3,$R$37,$R$38,$R$40,$R$41,$R$42,$Q283,DP$2,DP$4,DP$3)</f>
        <v>0</v>
      </c>
      <c r="DQ283" s="15">
        <f ca="1">_xll.DBRW($B$3,$R$37,$R$38,$R$40,$R$41,$R$42,$Q283,DQ$2,DQ$4,DQ$3)</f>
        <v>0</v>
      </c>
      <c r="DR283" s="15">
        <f ca="1">_xll.DBRW($B$3,$R$37,$R$38,$R$40,$R$41,$R$42,$Q283,DR$2,DR$4,DR$3)</f>
        <v>0</v>
      </c>
      <c r="DS283" s="15" t="str">
        <f ca="1">_xll.DBRW($B$3,$R$37,$R$38,$R$40,$R$41,$R$42,$Q283,DS$2,DS$4,DS$3)</f>
        <v/>
      </c>
      <c r="DT283" s="15">
        <f ca="1">_xll.DBRW($B$3,$R$37,$R$38,$R$40,$R$41,$R$42,$Q283,DT$2,DT$4,DT$3)</f>
        <v>0</v>
      </c>
      <c r="DU283" s="15">
        <f ca="1">_xll.DBRW($B$3,$R$37,$R$38,$R$40,$R$41,$R$42,$Q283,DU$2,DU$4,DU$3)</f>
        <v>0</v>
      </c>
      <c r="DV283" s="15">
        <f ca="1">_xll.DBRW($B$3,$R$37,$R$38,$R$40,$R$41,$R$42,$Q283,DV$2,DV$4,DV$3)</f>
        <v>0</v>
      </c>
      <c r="DW283" s="15">
        <f ca="1">_xll.DBRW($B$3,$R$37,$R$38,$R$40,$R$41,$R$42,$Q283,DW$2,DW$4,DW$3)</f>
        <v>0</v>
      </c>
      <c r="DX283" s="15" t="str">
        <f ca="1">_xll.DBRW($B$3,$R$37,$R$38,$R$40,$R$41,$R$42,$Q283,DX$2,DX$4,DX$3)</f>
        <v/>
      </c>
      <c r="DY283" s="15">
        <f ca="1">_xll.DBRW($B$3,$R$37,$R$38,$R$40,$R$41,$R$42,$Q283,DY$2,DY$4,DY$3)</f>
        <v>0</v>
      </c>
      <c r="DZ283" s="15">
        <f ca="1">DP283-DU283</f>
        <v>0</v>
      </c>
      <c r="EA283" s="15">
        <f ca="1">DQ283-DV283</f>
        <v>0</v>
      </c>
      <c r="EB283" s="15">
        <f ca="1">DR283-DW283</f>
        <v>0</v>
      </c>
      <c r="EC283" s="15" t="e">
        <f ca="1">IF(AND(DS283&lt;&gt;0,DX283&lt;&gt;0),-1*DZ283*DS283,0)</f>
        <v>#VALUE!</v>
      </c>
      <c r="ED283" s="15">
        <f ca="1">IF(AND(DS283&lt;&gt;0,DX283&lt;&gt;0,DT283&lt;&gt;0,DY283&lt;&gt;0),EA283/DV283*$AB283,)</f>
        <v>0</v>
      </c>
      <c r="EE283" s="15">
        <f ca="1">IF(AND(DT283&lt;&gt;0,DY283&lt;&gt;0),EB283*DL283*DT283,)</f>
        <v>0</v>
      </c>
      <c r="EF283" s="15">
        <f ca="1">IF(AND(DS283&lt;&gt;0,DX283&lt;&gt;0,DT283&lt;&gt;0,DY283&lt;&gt;0),$AL283-EC283-ED283-EE283-EI283,)</f>
        <v>0</v>
      </c>
      <c r="EG283" s="15" t="e">
        <f ca="1">IF(OR(DS283=0,DX283=0,DT283=0,DY283=0),$AL283-EC283-ED283-EE283-EI283,)</f>
        <v>#VALUE!</v>
      </c>
      <c r="EH283" s="15" t="e">
        <f ca="1">SUM(EC283:EG283)</f>
        <v>#VALUE!</v>
      </c>
      <c r="EI283" s="15">
        <f ca="1">IF($V283&lt;&gt;0,IF($V283&gt;0,$W283/$V283,-$W283/$V283))*$AG283</f>
        <v>0</v>
      </c>
      <c r="EJ283" s="15" t="e">
        <f ca="1">SUM(EH283:EI283)</f>
        <v>#VALUE!</v>
      </c>
      <c r="EK283" s="16">
        <f ca="1">_xll.DBRW($B$3,$R$37,$R$38,$R$40,$R$41,$R$42,$Q283,EK$2,EK$4,EK$3)</f>
        <v>0</v>
      </c>
      <c r="EL283" s="16">
        <f ca="1">_xll.DBRW($B$3,$R$37,$R$38,$R$40,$R$41,$R$42,$Q283,EL$2,EL$4,EL$3)</f>
        <v>0</v>
      </c>
      <c r="EM283" s="17">
        <f ca="1">-(EK283-EL283)*100</f>
        <v>0</v>
      </c>
      <c r="EN283" s="14">
        <f ca="1">$AC283-$AH283-FH283</f>
        <v>0</v>
      </c>
      <c r="EO283" s="15">
        <f ca="1">_xll.DBRW($B$3,$R$37,$R$38,$R$40,$R$41,$R$42,$Q283,EO$2,EO$4,EO$3)</f>
        <v>0</v>
      </c>
      <c r="EP283" s="15">
        <f ca="1">_xll.DBRW($B$3,$R$37,$R$38,$R$40,$R$41,$R$42,$Q283,EP$2,EP$4,EP$3)</f>
        <v>0</v>
      </c>
      <c r="EQ283" s="15">
        <f ca="1">_xll.DBRW($B$3,$R$37,$R$38,$R$40,$R$41,$R$42,$Q283,EQ$2,EQ$4,EQ$3)</f>
        <v>0</v>
      </c>
      <c r="ER283" s="15">
        <f ca="1">_xll.DBRW($B$3,$R$37,$R$38,$R$40,$R$41,$R$42,$Q283,ER$2,ER$4,ER$3)</f>
        <v>0</v>
      </c>
      <c r="ES283" s="15">
        <f ca="1">_xll.DBRW($B$3,$R$37,$R$38,$R$40,$R$41,$R$42,$Q283,ES$2,ES$4,ES$3)</f>
        <v>0</v>
      </c>
      <c r="ET283" s="15">
        <f ca="1">_xll.DBRW($B$3,$R$37,$R$38,$R$40,$R$41,$R$42,$Q283,ET$2,ET$4,ET$3)</f>
        <v>0</v>
      </c>
      <c r="EU283" s="15">
        <f ca="1">_xll.DBRW($B$3,$R$37,$R$38,$R$40,$R$41,$R$42,$Q283,EU$2,EU$4,EU$3)</f>
        <v>0</v>
      </c>
      <c r="EV283" s="15">
        <f ca="1">_xll.DBRW($B$3,$R$37,$R$38,$R$40,$R$41,$R$42,$Q283,EV$2,EV$4,EV$3)</f>
        <v>0</v>
      </c>
      <c r="EW283" s="15">
        <f ca="1">_xll.DBRW($B$3,$R$37,$R$38,$R$40,$R$41,$R$42,$Q283,EW$2,EW$4,EW$3)</f>
        <v>0</v>
      </c>
      <c r="EX283" s="15">
        <f ca="1">_xll.DBRW($B$3,$R$37,$R$38,$R$40,$R$41,$R$42,$Q283,EX$2,EX$4,EX$3)</f>
        <v>0</v>
      </c>
      <c r="EY283" s="15">
        <f ca="1">EO283-ET283</f>
        <v>0</v>
      </c>
      <c r="EZ283" s="15">
        <f ca="1">EP283-EU283</f>
        <v>0</v>
      </c>
      <c r="FA283" s="15">
        <f ca="1">EQ283-EV283</f>
        <v>0</v>
      </c>
      <c r="FB283" s="15">
        <f ca="1">IF(AND(ER283&lt;&gt;0,EW283&lt;&gt;0),-1*EY283*ER283,0)</f>
        <v>0</v>
      </c>
      <c r="FC283" s="15">
        <f ca="1">IF(AND(ER283&lt;&gt;0,EW283&lt;&gt;0,ES283&lt;&gt;0,EX283&lt;&gt;0),EZ283/EU283*$AC283,)</f>
        <v>0</v>
      </c>
      <c r="FD283" s="15">
        <f ca="1">IF(AND(ES283&lt;&gt;0,EX283&lt;&gt;0),FA283*EK283*ES283,)</f>
        <v>0</v>
      </c>
      <c r="FE283" s="15">
        <f ca="1">IF(AND(ER283&lt;&gt;0,EW283&lt;&gt;0,ES283&lt;&gt;0,EX283&lt;&gt;0),$AM283-FB283-FC283-FD283-FH283,)</f>
        <v>0</v>
      </c>
      <c r="FF283" s="15">
        <f ca="1">IF(OR(ER283=0,EW283=0,ES283=0,EX283=0),$AM283-FB283-FC283-FD283-FH283,)</f>
        <v>0</v>
      </c>
      <c r="FG283" s="15">
        <f ca="1">SUM(FB283:FF283)</f>
        <v>0</v>
      </c>
      <c r="FH283" s="15">
        <f ca="1">IF($V283&lt;&gt;0,IF($V283&gt;0,$W283/$V283,-$W283/$V283))*$AH283</f>
        <v>0</v>
      </c>
      <c r="FI283" s="15">
        <f ca="1">SUM(FG283:FH283)</f>
        <v>0</v>
      </c>
      <c r="FJ283" s="20"/>
      <c r="FK283" s="85">
        <f ca="1">BL283+CK283+DJ283+EI283+FH283</f>
        <v>0</v>
      </c>
      <c r="FL283" s="21"/>
      <c r="FM283" s="22"/>
      <c r="FN283" s="104">
        <f ca="1">_xll.DBRW($B$3,$R$37,$R$38,$R$40,$R$41,$R$42,$Q283,FN$2,FN$4,FN$3)</f>
        <v>0</v>
      </c>
      <c r="FO283" s="105">
        <f ca="1">IF(U283&lt;&gt;0,FN283/U283,0)</f>
        <v>0</v>
      </c>
      <c r="FP283" s="104">
        <f ca="1">_xll.DBRW($B$3,$R$37,$R$38,$R$40,$R$41,$R$42,$Q283,FP$2,FP$4,FP$3)</f>
        <v>0</v>
      </c>
      <c r="FQ283" s="105">
        <f ca="1">IF(V283&lt;&gt;0,FP283/V283,0)</f>
        <v>0</v>
      </c>
      <c r="FR283" s="86">
        <f ca="1">FN283-FP283</f>
        <v>0</v>
      </c>
      <c r="FS283" s="103">
        <f ca="1">(FO283-FQ283)*100</f>
        <v>0</v>
      </c>
      <c r="FT283" s="23"/>
      <c r="FV283" s="37"/>
      <c r="FW283" s="37"/>
      <c r="FX283" s="37"/>
      <c r="FY283" s="37"/>
      <c r="FZ283" s="37"/>
      <c r="GA283" s="37"/>
      <c r="GB283" s="37"/>
      <c r="GC283" s="37"/>
      <c r="GD283" s="37"/>
      <c r="GE283" s="37"/>
      <c r="GF283" s="37"/>
      <c r="GG283" s="37"/>
      <c r="GH283" s="37"/>
    </row>
    <row r="284" spans="1:190" ht="15" hidden="1" customHeight="1" x14ac:dyDescent="0.25">
      <c r="A284">
        <f ca="1">IF(ROW()=ROW($A$60),0,1)</f>
        <v>1</v>
      </c>
      <c r="D284" s="30"/>
      <c r="E284" s="30"/>
      <c r="F284" s="30" t="str">
        <f ca="1">IF(A284&lt;&gt;0,IF((AO284+BN284+CM284+DL284+EK284)&lt;&gt;0,ROUND((1-(AO284+BN284+CM284+DL284+EK284))-FO284,5),"VERIF. ELIGIBILITE PMM"),"CHECK "&amp;D269)</f>
        <v>VERIF. ELIGIBILITE PMM</v>
      </c>
      <c r="G284" s="30"/>
      <c r="H284" s="30"/>
      <c r="I284" s="30"/>
      <c r="J284" s="30" t="str">
        <f ca="1">IF(A284&lt;&gt;0,IF((AP284+BO284+CN284+DM284+EL284)&lt;&gt;0,ROUND((1-(AP284+BO284+CN284+DM284+EL284))-FQ284,5),"VERIF. ELIGIBILITE PMM"),"CHECK "&amp;D270)</f>
        <v>VERIF. ELIGIBILITE PMM</v>
      </c>
      <c r="K284" s="30">
        <f ca="1">IF(A284&lt;&gt;0,ROUND(W284+AR284+BQ284+CP284+DO284+EN284+FK284-FR284,5),"CHECK ")</f>
        <v>0</v>
      </c>
      <c r="L284" s="4"/>
      <c r="M284" s="9"/>
      <c r="N284" s="10"/>
      <c r="O284" s="9"/>
      <c r="P284" s="11"/>
      <c r="Q284" s="130" t="s">
        <v>468</v>
      </c>
      <c r="R284" s="130"/>
      <c r="S284" s="12"/>
      <c r="T284" s="13"/>
      <c r="U284" s="84">
        <f ca="1">_xll.DBRW($B$3,$R$37,$R$38,$R$40,$R$41,$R$42,$Q284,U$2,U$4,U$3)</f>
        <v>0</v>
      </c>
      <c r="V284" s="84">
        <f ca="1">_xll.DBRW($B$3,$R$37,$R$38,$R$40,$R$41,$R$42,$Q284,V$2,V$4,V$3)</f>
        <v>0</v>
      </c>
      <c r="W284" s="85">
        <f ca="1">U284-V284</f>
        <v>0</v>
      </c>
      <c r="X284" s="106">
        <f ca="1">IF(V284&lt;&gt;0,W284/V284,0)</f>
        <v>0</v>
      </c>
      <c r="Y284" s="15">
        <f ca="1">_xll.DBRW($B$3,$R$37,$R$38,$R$40,$R$41,$R$42,$Q284,Y$2,Y$4,Y$3)</f>
        <v>0</v>
      </c>
      <c r="Z284" s="15">
        <f ca="1">_xll.DBRW($B$3,$R$37,$R$38,$R$40,$R$41,$R$42,$Q284,Z$2,Z$4,Z$3)</f>
        <v>0</v>
      </c>
      <c r="AA284" s="15">
        <f ca="1">_xll.DBRW($B$3,$R$37,$R$38,$R$40,$R$41,$R$42,$Q284,AA$2,AA$4,AA$3)</f>
        <v>0</v>
      </c>
      <c r="AB284" s="15">
        <f ca="1">_xll.DBRW($B$3,$R$37,$R$38,$R$40,$R$41,$R$42,$Q284,AB$2,AB$4,AB$3)</f>
        <v>0</v>
      </c>
      <c r="AC284" s="15">
        <f ca="1">_xll.DBRW($B$3,$R$37,$R$38,$R$40,$R$41,$R$42,$Q284,AC$2,AC$4,AC$3)</f>
        <v>0</v>
      </c>
      <c r="AD284" s="15">
        <f ca="1">_xll.DBRW($B$3,$R$37,$R$38,$R$40,$R$41,$R$42,$Q284,AD$2,AD$4,AD$3)</f>
        <v>0</v>
      </c>
      <c r="AE284" s="15">
        <f ca="1">_xll.DBRW($B$3,$R$37,$R$38,$R$40,$R$41,$R$42,$Q284,AE$2,AE$4,AE$3)</f>
        <v>0</v>
      </c>
      <c r="AF284" s="15">
        <f ca="1">_xll.DBRW($B$3,$R$37,$R$38,$R$40,$R$41,$R$42,$Q284,AF$2,AF$4,AF$3)</f>
        <v>0</v>
      </c>
      <c r="AG284" s="15">
        <f ca="1">_xll.DBRW($B$3,$R$37,$R$38,$R$40,$R$41,$R$42,$Q284,AG$2,AG$4,AG$3)</f>
        <v>0</v>
      </c>
      <c r="AH284" s="15">
        <f ca="1">_xll.DBRW($B$3,$R$37,$R$38,$R$40,$R$41,$R$42,$Q284,AH$2,AH$4,AH$3)</f>
        <v>0</v>
      </c>
      <c r="AI284" s="15">
        <f ca="1">Y284-AD284</f>
        <v>0</v>
      </c>
      <c r="AJ284" s="15">
        <f ca="1">Z284-AE284</f>
        <v>0</v>
      </c>
      <c r="AK284" s="15">
        <f ca="1">AA284-AF284</f>
        <v>0</v>
      </c>
      <c r="AL284" s="15">
        <f ca="1">AB284-AG284</f>
        <v>0</v>
      </c>
      <c r="AM284" s="15">
        <f ca="1">AC284-AH284</f>
        <v>0</v>
      </c>
      <c r="AN284" s="20"/>
      <c r="AO284" s="16">
        <f ca="1">_xll.DBRW($B$3,$R$37,$R$38,$R$40,$R$41,$R$42,$Q284,AO$2,AO$4,AO$3)</f>
        <v>0</v>
      </c>
      <c r="AP284" s="16">
        <f ca="1">_xll.DBRW($B$3,$R$37,$R$38,$R$40,$R$41,$R$42,$Q284,AP$2,AP$4,AP$3)</f>
        <v>0</v>
      </c>
      <c r="AQ284" s="17">
        <f ca="1">-(AO284-AP284)*100</f>
        <v>0</v>
      </c>
      <c r="AR284" s="14">
        <f ca="1">$Y284-$AD284-BL284</f>
        <v>0</v>
      </c>
      <c r="AS284" s="18">
        <f ca="1">_xll.DBRW($B$3,$R$37,$R$38,$R$40,$R$41,$R$42,$Q284,AS$2,AS$4,AS$3)</f>
        <v>0</v>
      </c>
      <c r="AT284" s="19">
        <f ca="1">_xll.DBRW($B$3,$R$37,$R$38,$R$40,$R$41,$R$42,$Q284,AT$2,AT$4,AT$3)</f>
        <v>0</v>
      </c>
      <c r="AU284" s="18">
        <f ca="1">_xll.DBRW($B$3,$R$37,$R$38,$R$40,$R$41,$R$42,$Q284,AU$2,AU$4,AU$3)</f>
        <v>0</v>
      </c>
      <c r="AV284" s="15">
        <f ca="1">_xll.DBRW($B$3,$R$37,$R$38,$R$40,$R$41,$R$42,$Q284,AV$2,AV$4,AV$3)</f>
        <v>0</v>
      </c>
      <c r="AW284" s="15">
        <f ca="1">_xll.DBRW($B$3,$R$37,$R$38,$R$40,$R$41,$R$42,$Q284,AW$2,AW$4,AW$3)</f>
        <v>0</v>
      </c>
      <c r="AX284" s="18">
        <f ca="1">_xll.DBRW($B$3,$R$37,$R$38,$R$40,$R$41,$R$42,$Q284,AX$2,AX$4,AX$3)</f>
        <v>0</v>
      </c>
      <c r="AY284" s="19">
        <f ca="1">_xll.DBRW($B$3,$R$37,$R$38,$R$40,$R$41,$R$42,$Q284,AY$2,AY$4,AY$3)</f>
        <v>0</v>
      </c>
      <c r="AZ284" s="18">
        <f ca="1">_xll.DBRW($B$3,$R$37,$R$38,$R$40,$R$41,$R$42,$Q284,AZ$2,AZ$4,AZ$3)</f>
        <v>0</v>
      </c>
      <c r="BA284" s="15">
        <f ca="1">_xll.DBRW($B$3,$R$37,$R$38,$R$40,$R$41,$R$42,$Q284,BA$2,BA$4,BA$3)</f>
        <v>0</v>
      </c>
      <c r="BB284" s="15">
        <f ca="1">_xll.DBRW($B$3,$R$37,$R$38,$R$40,$R$41,$R$42,$Q284,BB$2,BB$4,BB$3)</f>
        <v>0</v>
      </c>
      <c r="BC284" s="18">
        <f ca="1">AS284-AX284</f>
        <v>0</v>
      </c>
      <c r="BD284" s="18">
        <f ca="1">AT284-AY284</f>
        <v>0</v>
      </c>
      <c r="BE284" s="18">
        <f ca="1">AU284-AZ284</f>
        <v>0</v>
      </c>
      <c r="BF284" s="15">
        <f ca="1">IF(AND(AV284&lt;&gt;0,BA284&lt;&gt;0),-1*BC284*AV284,0)</f>
        <v>0</v>
      </c>
      <c r="BG284" s="15">
        <f ca="1">IF(AND(AV284&lt;&gt;0,BA284&lt;&gt;0,AW284&lt;&gt;0,BB284&lt;&gt;0),BD284/AY284*$Y284,)</f>
        <v>0</v>
      </c>
      <c r="BH284" s="15">
        <f ca="1">IF(AND(AW284&lt;&gt;0,BB284&lt;&gt;0),BE284*AO284*AW284,)</f>
        <v>0</v>
      </c>
      <c r="BI284" s="15">
        <f ca="1">IF(AND(AV284&lt;&gt;0,BA284&lt;&gt;0,AW284&lt;&gt;0,BB284&lt;&gt;0),$AI284-BF284-BG284-BH284-BL284,)</f>
        <v>0</v>
      </c>
      <c r="BJ284" s="15">
        <f ca="1">IF(OR(AV284=0,BA284=0,AW284=0,BB284=0),$AI284-BF284-BG284-BH284-BL284,)</f>
        <v>0</v>
      </c>
      <c r="BK284" s="15">
        <f ca="1">SUM(BF284:BJ284)</f>
        <v>0</v>
      </c>
      <c r="BL284" s="15">
        <f ca="1">IF($V284&lt;&gt;0,IF($V284&gt;0,$W284/$V284,-$W284/$V284))*$AD284</f>
        <v>0</v>
      </c>
      <c r="BM284" s="15">
        <f ca="1">SUM(BK284:BL284)</f>
        <v>0</v>
      </c>
      <c r="BN284" s="16">
        <f ca="1">_xll.DBRW($B$3,$R$37,$R$38,$R$40,$R$41,$R$42,$Q284,BN$2,BN$4,BN$3)</f>
        <v>0</v>
      </c>
      <c r="BO284" s="16">
        <f ca="1">_xll.DBRW($B$3,$R$37,$R$38,$R$40,$R$41,$R$42,$Q284,BO$2,BO$4,BO$3)</f>
        <v>0</v>
      </c>
      <c r="BP284" s="17">
        <f ca="1">-(BN284-BO284)*100</f>
        <v>0</v>
      </c>
      <c r="BQ284" s="14">
        <f ca="1">$Z284-$AE284-CK284</f>
        <v>0</v>
      </c>
      <c r="BR284" s="15">
        <f ca="1">_xll.DBRW($B$3,$R$37,$R$38,$R$40,$R$41,$R$42,$Q284,BR$2,BR$4,BR$3)</f>
        <v>0</v>
      </c>
      <c r="BS284" s="15">
        <f ca="1">_xll.DBRW($B$3,$R$37,$R$38,$R$40,$R$41,$R$42,$Q284,BS$2,BS$4,BS$3)</f>
        <v>0</v>
      </c>
      <c r="BT284" s="15">
        <f ca="1">_xll.DBRW($B$3,$R$37,$R$38,$R$40,$R$41,$R$42,$Q284,BT$2,BT$4,BT$3)</f>
        <v>0</v>
      </c>
      <c r="BU284" s="15">
        <f ca="1">_xll.DBRW($B$3,$R$37,$R$38,$R$40,$R$41,$R$42,$Q284,BU$2,BU$4,BU$3)</f>
        <v>0</v>
      </c>
      <c r="BV284" s="15">
        <f ca="1">_xll.DBRW($B$3,$R$37,$R$38,$R$40,$R$41,$R$42,$Q284,BV$2,BV$4,BV$3)</f>
        <v>0</v>
      </c>
      <c r="BW284" s="15">
        <f ca="1">_xll.DBRW($B$3,$R$37,$R$38,$R$40,$R$41,$R$42,$Q284,BW$2,BW$4,BW$3)</f>
        <v>0</v>
      </c>
      <c r="BX284" s="15">
        <f ca="1">_xll.DBRW($B$3,$R$37,$R$38,$R$40,$R$41,$R$42,$Q284,BX$2,BX$4,BX$3)</f>
        <v>0</v>
      </c>
      <c r="BY284" s="15">
        <f ca="1">_xll.DBRW($B$3,$R$37,$R$38,$R$40,$R$41,$R$42,$Q284,BY$2,BY$4,BY$3)</f>
        <v>0</v>
      </c>
      <c r="BZ284" s="15">
        <f ca="1">_xll.DBRW($B$3,$R$37,$R$38,$R$40,$R$41,$R$42,$Q284,BZ$2,BZ$4,BZ$3)</f>
        <v>0</v>
      </c>
      <c r="CA284" s="15">
        <f ca="1">_xll.DBRW($B$3,$R$37,$R$38,$R$40,$R$41,$R$42,$Q284,CA$2,CA$4,CA$3)</f>
        <v>0</v>
      </c>
      <c r="CB284" s="15">
        <f ca="1">BR284-BW284</f>
        <v>0</v>
      </c>
      <c r="CC284" s="15">
        <f ca="1">BS284-BX284</f>
        <v>0</v>
      </c>
      <c r="CD284" s="15">
        <f ca="1">BT284-BY284</f>
        <v>0</v>
      </c>
      <c r="CE284" s="15">
        <f ca="1">IF(AND(BU284&lt;&gt;0,BZ284&lt;&gt;0),-1*CB284*BU284,0)</f>
        <v>0</v>
      </c>
      <c r="CF284" s="15">
        <f ca="1">IF(AND(BU284&lt;&gt;0,BZ284&lt;&gt;0,BV284&lt;&gt;0,CA284&lt;&gt;0),CC284/BX284*$Z284,)</f>
        <v>0</v>
      </c>
      <c r="CG284" s="15">
        <f ca="1">IF(AND(BV284&lt;&gt;0,CA284&lt;&gt;0),CD284*BN284*BV284,)</f>
        <v>0</v>
      </c>
      <c r="CH284" s="15">
        <f ca="1">IF(AND(BU284&lt;&gt;0,BZ284&lt;&gt;0,BV284&lt;&gt;0,CA284&lt;&gt;0),$AJ284-CE284-CF284-CG284-CK284,)</f>
        <v>0</v>
      </c>
      <c r="CI284" s="15">
        <f ca="1">IF(OR(BU284=0,BZ284=0,BV284=0,CA284=0),$AJ284-CE284-CF284-CG284-CK284,)</f>
        <v>0</v>
      </c>
      <c r="CJ284" s="15">
        <f ca="1">SUM(CE284:CI284)</f>
        <v>0</v>
      </c>
      <c r="CK284" s="15">
        <f ca="1">IF($V284&lt;&gt;0,IF($V284&gt;0,$W284/$V284,-$W284/$V284))*$AE284</f>
        <v>0</v>
      </c>
      <c r="CL284" s="15">
        <f ca="1">SUM(CJ284:CK284)</f>
        <v>0</v>
      </c>
      <c r="CM284" s="16">
        <f ca="1">_xll.DBRW($B$3,$R$37,$R$38,$R$40,$R$41,$R$42,$Q284,CM$2,CM$4,CM$3)</f>
        <v>0</v>
      </c>
      <c r="CN284" s="16">
        <f ca="1">_xll.DBRW($B$3,$R$37,$R$38,$R$40,$R$41,$R$42,$Q284,CN$2,CN$4,CN$3)</f>
        <v>0</v>
      </c>
      <c r="CO284" s="17">
        <f ca="1">-(CM284-CN284)*100</f>
        <v>0</v>
      </c>
      <c r="CP284" s="14">
        <f ca="1">$AA284-$AF284-DJ284</f>
        <v>0</v>
      </c>
      <c r="CQ284" s="15">
        <f ca="1">_xll.DBRW($B$3,$R$37,$R$38,$R$40,$R$41,$R$42,$Q284,CQ$2,CQ$4,CQ$3)</f>
        <v>0</v>
      </c>
      <c r="CR284" s="15">
        <f ca="1">_xll.DBRW($B$3,$R$37,$R$38,$R$40,$R$41,$R$42,$Q284,CR$2,CR$4,CR$3)</f>
        <v>0</v>
      </c>
      <c r="CS284" s="15">
        <f ca="1">_xll.DBRW($B$3,$R$37,$R$38,$R$40,$R$41,$R$42,$Q284,CS$2,CS$4,CS$3)</f>
        <v>0</v>
      </c>
      <c r="CT284" s="15">
        <f ca="1">_xll.DBRW($B$3,$R$37,$R$38,$R$40,$R$41,$R$42,$Q284,CT$2,CT$4,CT$3)</f>
        <v>0</v>
      </c>
      <c r="CU284" s="15">
        <f ca="1">_xll.DBRW($B$3,$R$37,$R$38,$R$40,$R$41,$R$42,$Q284,CU$2,CU$4,CU$3)</f>
        <v>0</v>
      </c>
      <c r="CV284" s="15">
        <f ca="1">_xll.DBRW($B$3,$R$37,$R$38,$R$40,$R$41,$R$42,$Q284,CV$2,CV$4,CV$3)</f>
        <v>0</v>
      </c>
      <c r="CW284" s="15">
        <f ca="1">_xll.DBRW($B$3,$R$37,$R$38,$R$40,$R$41,$R$42,$Q284,CW$2,CW$4,CW$3)</f>
        <v>0</v>
      </c>
      <c r="CX284" s="15">
        <f ca="1">_xll.DBRW($B$3,$R$37,$R$38,$R$40,$R$41,$R$42,$Q284,CX$2,CX$4,CX$3)</f>
        <v>0</v>
      </c>
      <c r="CY284" s="15">
        <f ca="1">_xll.DBRW($B$3,$R$37,$R$38,$R$40,$R$41,$R$42,$Q284,CY$2,CY$4,CY$3)</f>
        <v>0</v>
      </c>
      <c r="CZ284" s="15">
        <f ca="1">_xll.DBRW($B$3,$R$37,$R$38,$R$40,$R$41,$R$42,$Q284,CZ$2,CZ$4,CZ$3)</f>
        <v>0</v>
      </c>
      <c r="DA284" s="15">
        <f ca="1">CQ284-CV284</f>
        <v>0</v>
      </c>
      <c r="DB284" s="15">
        <f ca="1">CR284-CW284</f>
        <v>0</v>
      </c>
      <c r="DC284" s="15">
        <f ca="1">CS284-CX284</f>
        <v>0</v>
      </c>
      <c r="DD284" s="15">
        <f ca="1">IF(AND(CT284&lt;&gt;0,CY284&lt;&gt;0),-1*DA284*CT284,0)</f>
        <v>0</v>
      </c>
      <c r="DE284" s="15">
        <f ca="1">IF(AND(CT284&lt;&gt;0,CY284&lt;&gt;0,CU284&lt;&gt;0,CZ284&lt;&gt;0),DB284/CW284*$AA284,)</f>
        <v>0</v>
      </c>
      <c r="DF284" s="15">
        <f ca="1">IF(AND(CU284&lt;&gt;0,CZ284&lt;&gt;0),DC284*CM284*CU284,)</f>
        <v>0</v>
      </c>
      <c r="DG284" s="15">
        <f ca="1">IF(AND(CT284&lt;&gt;0,CY284&lt;&gt;0,CU284&lt;&gt;0,CZ284&lt;&gt;0),$AK284-DD284-DE284-DF284-DJ284,)</f>
        <v>0</v>
      </c>
      <c r="DH284" s="15">
        <f ca="1">IF(OR(CT284=0,CY284=0,CU284=0,CZ284=0),$AK284-DD284-DE284-DF284-DJ284,)</f>
        <v>0</v>
      </c>
      <c r="DI284" s="15">
        <f ca="1">SUM(DD284:DH284)</f>
        <v>0</v>
      </c>
      <c r="DJ284" s="15">
        <f ca="1">IF($V284&lt;&gt;0,IF($V284&gt;0,$W284/$V284,-$W284/$V284))*$AF284</f>
        <v>0</v>
      </c>
      <c r="DK284" s="15">
        <f ca="1">SUM(DI284:DJ284)</f>
        <v>0</v>
      </c>
      <c r="DL284" s="16">
        <f ca="1">_xll.DBRW($B$3,$R$37,$R$38,$R$40,$R$41,$R$42,$Q284,DL$2,DL$4,DL$3)</f>
        <v>0</v>
      </c>
      <c r="DM284" s="16">
        <f ca="1">_xll.DBRW($B$3,$R$37,$R$38,$R$40,$R$41,$R$42,$Q284,DM$2,DM$4,DM$3)</f>
        <v>0</v>
      </c>
      <c r="DN284" s="17">
        <f ca="1">-(DL284-DM284)*100</f>
        <v>0</v>
      </c>
      <c r="DO284" s="14">
        <f ca="1">$AB284-$AG284-EI284</f>
        <v>0</v>
      </c>
      <c r="DP284" s="15">
        <f ca="1">_xll.DBRW($B$3,$R$37,$R$38,$R$40,$R$41,$R$42,$Q284,DP$2,DP$4,DP$3)</f>
        <v>0</v>
      </c>
      <c r="DQ284" s="15">
        <f ca="1">_xll.DBRW($B$3,$R$37,$R$38,$R$40,$R$41,$R$42,$Q284,DQ$2,DQ$4,DQ$3)</f>
        <v>0</v>
      </c>
      <c r="DR284" s="15">
        <f ca="1">_xll.DBRW($B$3,$R$37,$R$38,$R$40,$R$41,$R$42,$Q284,DR$2,DR$4,DR$3)</f>
        <v>0</v>
      </c>
      <c r="DS284" s="15" t="str">
        <f ca="1">_xll.DBRW($B$3,$R$37,$R$38,$R$40,$R$41,$R$42,$Q284,DS$2,DS$4,DS$3)</f>
        <v/>
      </c>
      <c r="DT284" s="15">
        <f ca="1">_xll.DBRW($B$3,$R$37,$R$38,$R$40,$R$41,$R$42,$Q284,DT$2,DT$4,DT$3)</f>
        <v>0</v>
      </c>
      <c r="DU284" s="15">
        <f ca="1">_xll.DBRW($B$3,$R$37,$R$38,$R$40,$R$41,$R$42,$Q284,DU$2,DU$4,DU$3)</f>
        <v>0</v>
      </c>
      <c r="DV284" s="15">
        <f ca="1">_xll.DBRW($B$3,$R$37,$R$38,$R$40,$R$41,$R$42,$Q284,DV$2,DV$4,DV$3)</f>
        <v>0</v>
      </c>
      <c r="DW284" s="15">
        <f ca="1">_xll.DBRW($B$3,$R$37,$R$38,$R$40,$R$41,$R$42,$Q284,DW$2,DW$4,DW$3)</f>
        <v>0</v>
      </c>
      <c r="DX284" s="15" t="str">
        <f ca="1">_xll.DBRW($B$3,$R$37,$R$38,$R$40,$R$41,$R$42,$Q284,DX$2,DX$4,DX$3)</f>
        <v/>
      </c>
      <c r="DY284" s="15">
        <f ca="1">_xll.DBRW($B$3,$R$37,$R$38,$R$40,$R$41,$R$42,$Q284,DY$2,DY$4,DY$3)</f>
        <v>0</v>
      </c>
      <c r="DZ284" s="15">
        <f ca="1">DP284-DU284</f>
        <v>0</v>
      </c>
      <c r="EA284" s="15">
        <f ca="1">DQ284-DV284</f>
        <v>0</v>
      </c>
      <c r="EB284" s="15">
        <f ca="1">DR284-DW284</f>
        <v>0</v>
      </c>
      <c r="EC284" s="15" t="e">
        <f ca="1">IF(AND(DS284&lt;&gt;0,DX284&lt;&gt;0),-1*DZ284*DS284,0)</f>
        <v>#VALUE!</v>
      </c>
      <c r="ED284" s="15">
        <f ca="1">IF(AND(DS284&lt;&gt;0,DX284&lt;&gt;0,DT284&lt;&gt;0,DY284&lt;&gt;0),EA284/DV284*$AB284,)</f>
        <v>0</v>
      </c>
      <c r="EE284" s="15">
        <f ca="1">IF(AND(DT284&lt;&gt;0,DY284&lt;&gt;0),EB284*DL284*DT284,)</f>
        <v>0</v>
      </c>
      <c r="EF284" s="15">
        <f ca="1">IF(AND(DS284&lt;&gt;0,DX284&lt;&gt;0,DT284&lt;&gt;0,DY284&lt;&gt;0),$AL284-EC284-ED284-EE284-EI284,)</f>
        <v>0</v>
      </c>
      <c r="EG284" s="15" t="e">
        <f ca="1">IF(OR(DS284=0,DX284=0,DT284=0,DY284=0),$AL284-EC284-ED284-EE284-EI284,)</f>
        <v>#VALUE!</v>
      </c>
      <c r="EH284" s="15" t="e">
        <f ca="1">SUM(EC284:EG284)</f>
        <v>#VALUE!</v>
      </c>
      <c r="EI284" s="15">
        <f ca="1">IF($V284&lt;&gt;0,IF($V284&gt;0,$W284/$V284,-$W284/$V284))*$AG284</f>
        <v>0</v>
      </c>
      <c r="EJ284" s="15" t="e">
        <f ca="1">SUM(EH284:EI284)</f>
        <v>#VALUE!</v>
      </c>
      <c r="EK284" s="16">
        <f ca="1">_xll.DBRW($B$3,$R$37,$R$38,$R$40,$R$41,$R$42,$Q284,EK$2,EK$4,EK$3)</f>
        <v>0</v>
      </c>
      <c r="EL284" s="16">
        <f ca="1">_xll.DBRW($B$3,$R$37,$R$38,$R$40,$R$41,$R$42,$Q284,EL$2,EL$4,EL$3)</f>
        <v>0</v>
      </c>
      <c r="EM284" s="17">
        <f ca="1">-(EK284-EL284)*100</f>
        <v>0</v>
      </c>
      <c r="EN284" s="14">
        <f ca="1">$AC284-$AH284-FH284</f>
        <v>0</v>
      </c>
      <c r="EO284" s="15">
        <f ca="1">_xll.DBRW($B$3,$R$37,$R$38,$R$40,$R$41,$R$42,$Q284,EO$2,EO$4,EO$3)</f>
        <v>0</v>
      </c>
      <c r="EP284" s="15">
        <f ca="1">_xll.DBRW($B$3,$R$37,$R$38,$R$40,$R$41,$R$42,$Q284,EP$2,EP$4,EP$3)</f>
        <v>0</v>
      </c>
      <c r="EQ284" s="15">
        <f ca="1">_xll.DBRW($B$3,$R$37,$R$38,$R$40,$R$41,$R$42,$Q284,EQ$2,EQ$4,EQ$3)</f>
        <v>0</v>
      </c>
      <c r="ER284" s="15">
        <f ca="1">_xll.DBRW($B$3,$R$37,$R$38,$R$40,$R$41,$R$42,$Q284,ER$2,ER$4,ER$3)</f>
        <v>0</v>
      </c>
      <c r="ES284" s="15">
        <f ca="1">_xll.DBRW($B$3,$R$37,$R$38,$R$40,$R$41,$R$42,$Q284,ES$2,ES$4,ES$3)</f>
        <v>0</v>
      </c>
      <c r="ET284" s="15">
        <f ca="1">_xll.DBRW($B$3,$R$37,$R$38,$R$40,$R$41,$R$42,$Q284,ET$2,ET$4,ET$3)</f>
        <v>0</v>
      </c>
      <c r="EU284" s="15">
        <f ca="1">_xll.DBRW($B$3,$R$37,$R$38,$R$40,$R$41,$R$42,$Q284,EU$2,EU$4,EU$3)</f>
        <v>0</v>
      </c>
      <c r="EV284" s="15">
        <f ca="1">_xll.DBRW($B$3,$R$37,$R$38,$R$40,$R$41,$R$42,$Q284,EV$2,EV$4,EV$3)</f>
        <v>0</v>
      </c>
      <c r="EW284" s="15">
        <f ca="1">_xll.DBRW($B$3,$R$37,$R$38,$R$40,$R$41,$R$42,$Q284,EW$2,EW$4,EW$3)</f>
        <v>0</v>
      </c>
      <c r="EX284" s="15">
        <f ca="1">_xll.DBRW($B$3,$R$37,$R$38,$R$40,$R$41,$R$42,$Q284,EX$2,EX$4,EX$3)</f>
        <v>0</v>
      </c>
      <c r="EY284" s="15">
        <f ca="1">EO284-ET284</f>
        <v>0</v>
      </c>
      <c r="EZ284" s="15">
        <f ca="1">EP284-EU284</f>
        <v>0</v>
      </c>
      <c r="FA284" s="15">
        <f ca="1">EQ284-EV284</f>
        <v>0</v>
      </c>
      <c r="FB284" s="15">
        <f ca="1">IF(AND(ER284&lt;&gt;0,EW284&lt;&gt;0),-1*EY284*ER284,0)</f>
        <v>0</v>
      </c>
      <c r="FC284" s="15">
        <f ca="1">IF(AND(ER284&lt;&gt;0,EW284&lt;&gt;0,ES284&lt;&gt;0,EX284&lt;&gt;0),EZ284/EU284*$AC284,)</f>
        <v>0</v>
      </c>
      <c r="FD284" s="15">
        <f ca="1">IF(AND(ES284&lt;&gt;0,EX284&lt;&gt;0),FA284*EK284*ES284,)</f>
        <v>0</v>
      </c>
      <c r="FE284" s="15">
        <f ca="1">IF(AND(ER284&lt;&gt;0,EW284&lt;&gt;0,ES284&lt;&gt;0,EX284&lt;&gt;0),$AM284-FB284-FC284-FD284-FH284,)</f>
        <v>0</v>
      </c>
      <c r="FF284" s="15">
        <f ca="1">IF(OR(ER284=0,EW284=0,ES284=0,EX284=0),$AM284-FB284-FC284-FD284-FH284,)</f>
        <v>0</v>
      </c>
      <c r="FG284" s="15">
        <f ca="1">SUM(FB284:FF284)</f>
        <v>0</v>
      </c>
      <c r="FH284" s="15">
        <f ca="1">IF($V284&lt;&gt;0,IF($V284&gt;0,$W284/$V284,-$W284/$V284))*$AH284</f>
        <v>0</v>
      </c>
      <c r="FI284" s="15">
        <f ca="1">SUM(FG284:FH284)</f>
        <v>0</v>
      </c>
      <c r="FJ284" s="20"/>
      <c r="FK284" s="85">
        <f ca="1">BL284+CK284+DJ284+EI284+FH284</f>
        <v>0</v>
      </c>
      <c r="FL284" s="21"/>
      <c r="FM284" s="22"/>
      <c r="FN284" s="104">
        <f ca="1">_xll.DBRW($B$3,$R$37,$R$38,$R$40,$R$41,$R$42,$Q284,FN$2,FN$4,FN$3)</f>
        <v>0</v>
      </c>
      <c r="FO284" s="105">
        <f ca="1">IF(U284&lt;&gt;0,FN284/U284,0)</f>
        <v>0</v>
      </c>
      <c r="FP284" s="104">
        <f ca="1">_xll.DBRW($B$3,$R$37,$R$38,$R$40,$R$41,$R$42,$Q284,FP$2,FP$4,FP$3)</f>
        <v>0</v>
      </c>
      <c r="FQ284" s="105">
        <f ca="1">IF(V284&lt;&gt;0,FP284/V284,0)</f>
        <v>0</v>
      </c>
      <c r="FR284" s="86">
        <f ca="1">FN284-FP284</f>
        <v>0</v>
      </c>
      <c r="FS284" s="103">
        <f ca="1">(FO284-FQ284)*100</f>
        <v>0</v>
      </c>
      <c r="FT284" s="23"/>
      <c r="FV284" s="37"/>
      <c r="FW284" s="37"/>
      <c r="FX284" s="37"/>
      <c r="FY284" s="37"/>
      <c r="FZ284" s="37"/>
      <c r="GA284" s="37"/>
      <c r="GB284" s="37"/>
      <c r="GC284" s="37"/>
      <c r="GD284" s="37"/>
      <c r="GE284" s="37"/>
      <c r="GF284" s="37"/>
      <c r="GG284" s="37"/>
      <c r="GH284" s="37"/>
    </row>
    <row r="285" spans="1:190" ht="15" hidden="1" customHeight="1" x14ac:dyDescent="0.25">
      <c r="A285">
        <f ca="1">IF(ROW()=ROW($A$60),0,1)</f>
        <v>1</v>
      </c>
      <c r="D285" s="30"/>
      <c r="E285" s="30"/>
      <c r="F285" s="30" t="str">
        <f ca="1">IF(A285&lt;&gt;0,IF((AO285+BN285+CM285+DL285+EK285)&lt;&gt;0,ROUND((1-(AO285+BN285+CM285+DL285+EK285))-FO285,5),"VERIF. ELIGIBILITE PMM"),"CHECK "&amp;D270)</f>
        <v>VERIF. ELIGIBILITE PMM</v>
      </c>
      <c r="G285" s="30"/>
      <c r="H285" s="30"/>
      <c r="I285" s="30"/>
      <c r="J285" s="30" t="str">
        <f ca="1">IF(A285&lt;&gt;0,IF((AP285+BO285+CN285+DM285+EL285)&lt;&gt;0,ROUND((1-(AP285+BO285+CN285+DM285+EL285))-FQ285,5),"VERIF. ELIGIBILITE PMM"),"CHECK "&amp;D271)</f>
        <v>VERIF. ELIGIBILITE PMM</v>
      </c>
      <c r="K285" s="30">
        <f ca="1">IF(A285&lt;&gt;0,ROUND(W285+AR285+BQ285+CP285+DO285+EN285+FK285-FR285,5),"CHECK ")</f>
        <v>0</v>
      </c>
      <c r="L285" s="4"/>
      <c r="M285" s="9"/>
      <c r="N285" s="10"/>
      <c r="O285" s="9"/>
      <c r="P285" s="11"/>
      <c r="Q285" s="130" t="s">
        <v>469</v>
      </c>
      <c r="R285" s="130"/>
      <c r="S285" s="12"/>
      <c r="T285" s="13"/>
      <c r="U285" s="84">
        <f ca="1">_xll.DBRW($B$3,$R$37,$R$38,$R$40,$R$41,$R$42,$Q285,U$2,U$4,U$3)</f>
        <v>0</v>
      </c>
      <c r="V285" s="84">
        <f ca="1">_xll.DBRW($B$3,$R$37,$R$38,$R$40,$R$41,$R$42,$Q285,V$2,V$4,V$3)</f>
        <v>0</v>
      </c>
      <c r="W285" s="85">
        <f ca="1">U285-V285</f>
        <v>0</v>
      </c>
      <c r="X285" s="106">
        <f ca="1">IF(V285&lt;&gt;0,W285/V285,0)</f>
        <v>0</v>
      </c>
      <c r="Y285" s="15">
        <f ca="1">_xll.DBRW($B$3,$R$37,$R$38,$R$40,$R$41,$R$42,$Q285,Y$2,Y$4,Y$3)</f>
        <v>0</v>
      </c>
      <c r="Z285" s="15">
        <f ca="1">_xll.DBRW($B$3,$R$37,$R$38,$R$40,$R$41,$R$42,$Q285,Z$2,Z$4,Z$3)</f>
        <v>0</v>
      </c>
      <c r="AA285" s="15">
        <f ca="1">_xll.DBRW($B$3,$R$37,$R$38,$R$40,$R$41,$R$42,$Q285,AA$2,AA$4,AA$3)</f>
        <v>0</v>
      </c>
      <c r="AB285" s="15">
        <f ca="1">_xll.DBRW($B$3,$R$37,$R$38,$R$40,$R$41,$R$42,$Q285,AB$2,AB$4,AB$3)</f>
        <v>0</v>
      </c>
      <c r="AC285" s="15">
        <f ca="1">_xll.DBRW($B$3,$R$37,$R$38,$R$40,$R$41,$R$42,$Q285,AC$2,AC$4,AC$3)</f>
        <v>0</v>
      </c>
      <c r="AD285" s="15">
        <f ca="1">_xll.DBRW($B$3,$R$37,$R$38,$R$40,$R$41,$R$42,$Q285,AD$2,AD$4,AD$3)</f>
        <v>0</v>
      </c>
      <c r="AE285" s="15">
        <f ca="1">_xll.DBRW($B$3,$R$37,$R$38,$R$40,$R$41,$R$42,$Q285,AE$2,AE$4,AE$3)</f>
        <v>0</v>
      </c>
      <c r="AF285" s="15">
        <f ca="1">_xll.DBRW($B$3,$R$37,$R$38,$R$40,$R$41,$R$42,$Q285,AF$2,AF$4,AF$3)</f>
        <v>0</v>
      </c>
      <c r="AG285" s="15">
        <f ca="1">_xll.DBRW($B$3,$R$37,$R$38,$R$40,$R$41,$R$42,$Q285,AG$2,AG$4,AG$3)</f>
        <v>0</v>
      </c>
      <c r="AH285" s="15">
        <f ca="1">_xll.DBRW($B$3,$R$37,$R$38,$R$40,$R$41,$R$42,$Q285,AH$2,AH$4,AH$3)</f>
        <v>0</v>
      </c>
      <c r="AI285" s="15">
        <f ca="1">Y285-AD285</f>
        <v>0</v>
      </c>
      <c r="AJ285" s="15">
        <f ca="1">Z285-AE285</f>
        <v>0</v>
      </c>
      <c r="AK285" s="15">
        <f ca="1">AA285-AF285</f>
        <v>0</v>
      </c>
      <c r="AL285" s="15">
        <f ca="1">AB285-AG285</f>
        <v>0</v>
      </c>
      <c r="AM285" s="15">
        <f ca="1">AC285-AH285</f>
        <v>0</v>
      </c>
      <c r="AN285" s="20"/>
      <c r="AO285" s="16">
        <f ca="1">_xll.DBRW($B$3,$R$37,$R$38,$R$40,$R$41,$R$42,$Q285,AO$2,AO$4,AO$3)</f>
        <v>0</v>
      </c>
      <c r="AP285" s="16">
        <f ca="1">_xll.DBRW($B$3,$R$37,$R$38,$R$40,$R$41,$R$42,$Q285,AP$2,AP$4,AP$3)</f>
        <v>0</v>
      </c>
      <c r="AQ285" s="17">
        <f ca="1">-(AO285-AP285)*100</f>
        <v>0</v>
      </c>
      <c r="AR285" s="14">
        <f ca="1">$Y285-$AD285-BL285</f>
        <v>0</v>
      </c>
      <c r="AS285" s="18">
        <f ca="1">_xll.DBRW($B$3,$R$37,$R$38,$R$40,$R$41,$R$42,$Q285,AS$2,AS$4,AS$3)</f>
        <v>0</v>
      </c>
      <c r="AT285" s="19">
        <f ca="1">_xll.DBRW($B$3,$R$37,$R$38,$R$40,$R$41,$R$42,$Q285,AT$2,AT$4,AT$3)</f>
        <v>0</v>
      </c>
      <c r="AU285" s="18">
        <f ca="1">_xll.DBRW($B$3,$R$37,$R$38,$R$40,$R$41,$R$42,$Q285,AU$2,AU$4,AU$3)</f>
        <v>0</v>
      </c>
      <c r="AV285" s="15">
        <f ca="1">_xll.DBRW($B$3,$R$37,$R$38,$R$40,$R$41,$R$42,$Q285,AV$2,AV$4,AV$3)</f>
        <v>0</v>
      </c>
      <c r="AW285" s="15">
        <f ca="1">_xll.DBRW($B$3,$R$37,$R$38,$R$40,$R$41,$R$42,$Q285,AW$2,AW$4,AW$3)</f>
        <v>0</v>
      </c>
      <c r="AX285" s="18">
        <f ca="1">_xll.DBRW($B$3,$R$37,$R$38,$R$40,$R$41,$R$42,$Q285,AX$2,AX$4,AX$3)</f>
        <v>0</v>
      </c>
      <c r="AY285" s="19">
        <f ca="1">_xll.DBRW($B$3,$R$37,$R$38,$R$40,$R$41,$R$42,$Q285,AY$2,AY$4,AY$3)</f>
        <v>0</v>
      </c>
      <c r="AZ285" s="18">
        <f ca="1">_xll.DBRW($B$3,$R$37,$R$38,$R$40,$R$41,$R$42,$Q285,AZ$2,AZ$4,AZ$3)</f>
        <v>0</v>
      </c>
      <c r="BA285" s="15">
        <f ca="1">_xll.DBRW($B$3,$R$37,$R$38,$R$40,$R$41,$R$42,$Q285,BA$2,BA$4,BA$3)</f>
        <v>0</v>
      </c>
      <c r="BB285" s="15">
        <f ca="1">_xll.DBRW($B$3,$R$37,$R$38,$R$40,$R$41,$R$42,$Q285,BB$2,BB$4,BB$3)</f>
        <v>0</v>
      </c>
      <c r="BC285" s="18">
        <f ca="1">AS285-AX285</f>
        <v>0</v>
      </c>
      <c r="BD285" s="18">
        <f ca="1">AT285-AY285</f>
        <v>0</v>
      </c>
      <c r="BE285" s="18">
        <f ca="1">AU285-AZ285</f>
        <v>0</v>
      </c>
      <c r="BF285" s="15">
        <f ca="1">IF(AND(AV285&lt;&gt;0,BA285&lt;&gt;0),-1*BC285*AV285,0)</f>
        <v>0</v>
      </c>
      <c r="BG285" s="15">
        <f ca="1">IF(AND(AV285&lt;&gt;0,BA285&lt;&gt;0,AW285&lt;&gt;0,BB285&lt;&gt;0),BD285/AY285*$Y285,)</f>
        <v>0</v>
      </c>
      <c r="BH285" s="15">
        <f ca="1">IF(AND(AW285&lt;&gt;0,BB285&lt;&gt;0),BE285*AO285*AW285,)</f>
        <v>0</v>
      </c>
      <c r="BI285" s="15">
        <f ca="1">IF(AND(AV285&lt;&gt;0,BA285&lt;&gt;0,AW285&lt;&gt;0,BB285&lt;&gt;0),$AI285-BF285-BG285-BH285-BL285,)</f>
        <v>0</v>
      </c>
      <c r="BJ285" s="15">
        <f ca="1">IF(OR(AV285=0,BA285=0,AW285=0,BB285=0),$AI285-BF285-BG285-BH285-BL285,)</f>
        <v>0</v>
      </c>
      <c r="BK285" s="15">
        <f ca="1">SUM(BF285:BJ285)</f>
        <v>0</v>
      </c>
      <c r="BL285" s="15">
        <f ca="1">IF($V285&lt;&gt;0,IF($V285&gt;0,$W285/$V285,-$W285/$V285))*$AD285</f>
        <v>0</v>
      </c>
      <c r="BM285" s="15">
        <f ca="1">SUM(BK285:BL285)</f>
        <v>0</v>
      </c>
      <c r="BN285" s="16">
        <f ca="1">_xll.DBRW($B$3,$R$37,$R$38,$R$40,$R$41,$R$42,$Q285,BN$2,BN$4,BN$3)</f>
        <v>0</v>
      </c>
      <c r="BO285" s="16">
        <f ca="1">_xll.DBRW($B$3,$R$37,$R$38,$R$40,$R$41,$R$42,$Q285,BO$2,BO$4,BO$3)</f>
        <v>0</v>
      </c>
      <c r="BP285" s="17">
        <f ca="1">-(BN285-BO285)*100</f>
        <v>0</v>
      </c>
      <c r="BQ285" s="14">
        <f ca="1">$Z285-$AE285-CK285</f>
        <v>0</v>
      </c>
      <c r="BR285" s="15">
        <f ca="1">_xll.DBRW($B$3,$R$37,$R$38,$R$40,$R$41,$R$42,$Q285,BR$2,BR$4,BR$3)</f>
        <v>0</v>
      </c>
      <c r="BS285" s="15">
        <f ca="1">_xll.DBRW($B$3,$R$37,$R$38,$R$40,$R$41,$R$42,$Q285,BS$2,BS$4,BS$3)</f>
        <v>0</v>
      </c>
      <c r="BT285" s="15">
        <f ca="1">_xll.DBRW($B$3,$R$37,$R$38,$R$40,$R$41,$R$42,$Q285,BT$2,BT$4,BT$3)</f>
        <v>0</v>
      </c>
      <c r="BU285" s="15">
        <f ca="1">_xll.DBRW($B$3,$R$37,$R$38,$R$40,$R$41,$R$42,$Q285,BU$2,BU$4,BU$3)</f>
        <v>0</v>
      </c>
      <c r="BV285" s="15">
        <f ca="1">_xll.DBRW($B$3,$R$37,$R$38,$R$40,$R$41,$R$42,$Q285,BV$2,BV$4,BV$3)</f>
        <v>0</v>
      </c>
      <c r="BW285" s="15">
        <f ca="1">_xll.DBRW($B$3,$R$37,$R$38,$R$40,$R$41,$R$42,$Q285,BW$2,BW$4,BW$3)</f>
        <v>0</v>
      </c>
      <c r="BX285" s="15">
        <f ca="1">_xll.DBRW($B$3,$R$37,$R$38,$R$40,$R$41,$R$42,$Q285,BX$2,BX$4,BX$3)</f>
        <v>0</v>
      </c>
      <c r="BY285" s="15">
        <f ca="1">_xll.DBRW($B$3,$R$37,$R$38,$R$40,$R$41,$R$42,$Q285,BY$2,BY$4,BY$3)</f>
        <v>0</v>
      </c>
      <c r="BZ285" s="15">
        <f ca="1">_xll.DBRW($B$3,$R$37,$R$38,$R$40,$R$41,$R$42,$Q285,BZ$2,BZ$4,BZ$3)</f>
        <v>0</v>
      </c>
      <c r="CA285" s="15">
        <f ca="1">_xll.DBRW($B$3,$R$37,$R$38,$R$40,$R$41,$R$42,$Q285,CA$2,CA$4,CA$3)</f>
        <v>0</v>
      </c>
      <c r="CB285" s="15">
        <f ca="1">BR285-BW285</f>
        <v>0</v>
      </c>
      <c r="CC285" s="15">
        <f ca="1">BS285-BX285</f>
        <v>0</v>
      </c>
      <c r="CD285" s="15">
        <f ca="1">BT285-BY285</f>
        <v>0</v>
      </c>
      <c r="CE285" s="15">
        <f ca="1">IF(AND(BU285&lt;&gt;0,BZ285&lt;&gt;0),-1*CB285*BU285,0)</f>
        <v>0</v>
      </c>
      <c r="CF285" s="15">
        <f ca="1">IF(AND(BU285&lt;&gt;0,BZ285&lt;&gt;0,BV285&lt;&gt;0,CA285&lt;&gt;0),CC285/BX285*$Z285,)</f>
        <v>0</v>
      </c>
      <c r="CG285" s="15">
        <f ca="1">IF(AND(BV285&lt;&gt;0,CA285&lt;&gt;0),CD285*BN285*BV285,)</f>
        <v>0</v>
      </c>
      <c r="CH285" s="15">
        <f ca="1">IF(AND(BU285&lt;&gt;0,BZ285&lt;&gt;0,BV285&lt;&gt;0,CA285&lt;&gt;0),$AJ285-CE285-CF285-CG285-CK285,)</f>
        <v>0</v>
      </c>
      <c r="CI285" s="15">
        <f ca="1">IF(OR(BU285=0,BZ285=0,BV285=0,CA285=0),$AJ285-CE285-CF285-CG285-CK285,)</f>
        <v>0</v>
      </c>
      <c r="CJ285" s="15">
        <f ca="1">SUM(CE285:CI285)</f>
        <v>0</v>
      </c>
      <c r="CK285" s="15">
        <f ca="1">IF($V285&lt;&gt;0,IF($V285&gt;0,$W285/$V285,-$W285/$V285))*$AE285</f>
        <v>0</v>
      </c>
      <c r="CL285" s="15">
        <f ca="1">SUM(CJ285:CK285)</f>
        <v>0</v>
      </c>
      <c r="CM285" s="16">
        <f ca="1">_xll.DBRW($B$3,$R$37,$R$38,$R$40,$R$41,$R$42,$Q285,CM$2,CM$4,CM$3)</f>
        <v>0</v>
      </c>
      <c r="CN285" s="16">
        <f ca="1">_xll.DBRW($B$3,$R$37,$R$38,$R$40,$R$41,$R$42,$Q285,CN$2,CN$4,CN$3)</f>
        <v>0</v>
      </c>
      <c r="CO285" s="17">
        <f ca="1">-(CM285-CN285)*100</f>
        <v>0</v>
      </c>
      <c r="CP285" s="14">
        <f ca="1">$AA285-$AF285-DJ285</f>
        <v>0</v>
      </c>
      <c r="CQ285" s="15">
        <f ca="1">_xll.DBRW($B$3,$R$37,$R$38,$R$40,$R$41,$R$42,$Q285,CQ$2,CQ$4,CQ$3)</f>
        <v>0</v>
      </c>
      <c r="CR285" s="15">
        <f ca="1">_xll.DBRW($B$3,$R$37,$R$38,$R$40,$R$41,$R$42,$Q285,CR$2,CR$4,CR$3)</f>
        <v>0</v>
      </c>
      <c r="CS285" s="15">
        <f ca="1">_xll.DBRW($B$3,$R$37,$R$38,$R$40,$R$41,$R$42,$Q285,CS$2,CS$4,CS$3)</f>
        <v>0</v>
      </c>
      <c r="CT285" s="15">
        <f ca="1">_xll.DBRW($B$3,$R$37,$R$38,$R$40,$R$41,$R$42,$Q285,CT$2,CT$4,CT$3)</f>
        <v>0</v>
      </c>
      <c r="CU285" s="15">
        <f ca="1">_xll.DBRW($B$3,$R$37,$R$38,$R$40,$R$41,$R$42,$Q285,CU$2,CU$4,CU$3)</f>
        <v>0</v>
      </c>
      <c r="CV285" s="15">
        <f ca="1">_xll.DBRW($B$3,$R$37,$R$38,$R$40,$R$41,$R$42,$Q285,CV$2,CV$4,CV$3)</f>
        <v>0</v>
      </c>
      <c r="CW285" s="15">
        <f ca="1">_xll.DBRW($B$3,$R$37,$R$38,$R$40,$R$41,$R$42,$Q285,CW$2,CW$4,CW$3)</f>
        <v>0</v>
      </c>
      <c r="CX285" s="15">
        <f ca="1">_xll.DBRW($B$3,$R$37,$R$38,$R$40,$R$41,$R$42,$Q285,CX$2,CX$4,CX$3)</f>
        <v>0</v>
      </c>
      <c r="CY285" s="15">
        <f ca="1">_xll.DBRW($B$3,$R$37,$R$38,$R$40,$R$41,$R$42,$Q285,CY$2,CY$4,CY$3)</f>
        <v>0</v>
      </c>
      <c r="CZ285" s="15">
        <f ca="1">_xll.DBRW($B$3,$R$37,$R$38,$R$40,$R$41,$R$42,$Q285,CZ$2,CZ$4,CZ$3)</f>
        <v>0</v>
      </c>
      <c r="DA285" s="15">
        <f ca="1">CQ285-CV285</f>
        <v>0</v>
      </c>
      <c r="DB285" s="15">
        <f ca="1">CR285-CW285</f>
        <v>0</v>
      </c>
      <c r="DC285" s="15">
        <f ca="1">CS285-CX285</f>
        <v>0</v>
      </c>
      <c r="DD285" s="15">
        <f ca="1">IF(AND(CT285&lt;&gt;0,CY285&lt;&gt;0),-1*DA285*CT285,0)</f>
        <v>0</v>
      </c>
      <c r="DE285" s="15">
        <f ca="1">IF(AND(CT285&lt;&gt;0,CY285&lt;&gt;0,CU285&lt;&gt;0,CZ285&lt;&gt;0),DB285/CW285*$AA285,)</f>
        <v>0</v>
      </c>
      <c r="DF285" s="15">
        <f ca="1">IF(AND(CU285&lt;&gt;0,CZ285&lt;&gt;0),DC285*CM285*CU285,)</f>
        <v>0</v>
      </c>
      <c r="DG285" s="15">
        <f ca="1">IF(AND(CT285&lt;&gt;0,CY285&lt;&gt;0,CU285&lt;&gt;0,CZ285&lt;&gt;0),$AK285-DD285-DE285-DF285-DJ285,)</f>
        <v>0</v>
      </c>
      <c r="DH285" s="15">
        <f ca="1">IF(OR(CT285=0,CY285=0,CU285=0,CZ285=0),$AK285-DD285-DE285-DF285-DJ285,)</f>
        <v>0</v>
      </c>
      <c r="DI285" s="15">
        <f ca="1">SUM(DD285:DH285)</f>
        <v>0</v>
      </c>
      <c r="DJ285" s="15">
        <f ca="1">IF($V285&lt;&gt;0,IF($V285&gt;0,$W285/$V285,-$W285/$V285))*$AF285</f>
        <v>0</v>
      </c>
      <c r="DK285" s="15">
        <f ca="1">SUM(DI285:DJ285)</f>
        <v>0</v>
      </c>
      <c r="DL285" s="16">
        <f ca="1">_xll.DBRW($B$3,$R$37,$R$38,$R$40,$R$41,$R$42,$Q285,DL$2,DL$4,DL$3)</f>
        <v>0</v>
      </c>
      <c r="DM285" s="16">
        <f ca="1">_xll.DBRW($B$3,$R$37,$R$38,$R$40,$R$41,$R$42,$Q285,DM$2,DM$4,DM$3)</f>
        <v>0</v>
      </c>
      <c r="DN285" s="17">
        <f ca="1">-(DL285-DM285)*100</f>
        <v>0</v>
      </c>
      <c r="DO285" s="14">
        <f ca="1">$AB285-$AG285-EI285</f>
        <v>0</v>
      </c>
      <c r="DP285" s="15">
        <f ca="1">_xll.DBRW($B$3,$R$37,$R$38,$R$40,$R$41,$R$42,$Q285,DP$2,DP$4,DP$3)</f>
        <v>0</v>
      </c>
      <c r="DQ285" s="15">
        <f ca="1">_xll.DBRW($B$3,$R$37,$R$38,$R$40,$R$41,$R$42,$Q285,DQ$2,DQ$4,DQ$3)</f>
        <v>0</v>
      </c>
      <c r="DR285" s="15">
        <f ca="1">_xll.DBRW($B$3,$R$37,$R$38,$R$40,$R$41,$R$42,$Q285,DR$2,DR$4,DR$3)</f>
        <v>0</v>
      </c>
      <c r="DS285" s="15">
        <f ca="1">_xll.DBRW($B$3,$R$37,$R$38,$R$40,$R$41,$R$42,$Q285,DS$2,DS$4,DS$3)</f>
        <v>0</v>
      </c>
      <c r="DT285" s="15">
        <f ca="1">_xll.DBRW($B$3,$R$37,$R$38,$R$40,$R$41,$R$42,$Q285,DT$2,DT$4,DT$3)</f>
        <v>0</v>
      </c>
      <c r="DU285" s="15">
        <f ca="1">_xll.DBRW($B$3,$R$37,$R$38,$R$40,$R$41,$R$42,$Q285,DU$2,DU$4,DU$3)</f>
        <v>0</v>
      </c>
      <c r="DV285" s="15">
        <f ca="1">_xll.DBRW($B$3,$R$37,$R$38,$R$40,$R$41,$R$42,$Q285,DV$2,DV$4,DV$3)</f>
        <v>0</v>
      </c>
      <c r="DW285" s="15">
        <f ca="1">_xll.DBRW($B$3,$R$37,$R$38,$R$40,$R$41,$R$42,$Q285,DW$2,DW$4,DW$3)</f>
        <v>0</v>
      </c>
      <c r="DX285" s="15">
        <f ca="1">_xll.DBRW($B$3,$R$37,$R$38,$R$40,$R$41,$R$42,$Q285,DX$2,DX$4,DX$3)</f>
        <v>0</v>
      </c>
      <c r="DY285" s="15">
        <f ca="1">_xll.DBRW($B$3,$R$37,$R$38,$R$40,$R$41,$R$42,$Q285,DY$2,DY$4,DY$3)</f>
        <v>0</v>
      </c>
      <c r="DZ285" s="15">
        <f ca="1">DP285-DU285</f>
        <v>0</v>
      </c>
      <c r="EA285" s="15">
        <f ca="1">DQ285-DV285</f>
        <v>0</v>
      </c>
      <c r="EB285" s="15">
        <f ca="1">DR285-DW285</f>
        <v>0</v>
      </c>
      <c r="EC285" s="15">
        <f ca="1">IF(AND(DS285&lt;&gt;0,DX285&lt;&gt;0),-1*DZ285*DS285,0)</f>
        <v>0</v>
      </c>
      <c r="ED285" s="15">
        <f ca="1">IF(AND(DS285&lt;&gt;0,DX285&lt;&gt;0,DT285&lt;&gt;0,DY285&lt;&gt;0),EA285/DV285*$AB285,)</f>
        <v>0</v>
      </c>
      <c r="EE285" s="15">
        <f ca="1">IF(AND(DT285&lt;&gt;0,DY285&lt;&gt;0),EB285*DL285*DT285,)</f>
        <v>0</v>
      </c>
      <c r="EF285" s="15">
        <f ca="1">IF(AND(DS285&lt;&gt;0,DX285&lt;&gt;0,DT285&lt;&gt;0,DY285&lt;&gt;0),$AL285-EC285-ED285-EE285-EI285,)</f>
        <v>0</v>
      </c>
      <c r="EG285" s="15">
        <f ca="1">IF(OR(DS285=0,DX285=0,DT285=0,DY285=0),$AL285-EC285-ED285-EE285-EI285,)</f>
        <v>0</v>
      </c>
      <c r="EH285" s="15">
        <f ca="1">SUM(EC285:EG285)</f>
        <v>0</v>
      </c>
      <c r="EI285" s="15">
        <f ca="1">IF($V285&lt;&gt;0,IF($V285&gt;0,$W285/$V285,-$W285/$V285))*$AG285</f>
        <v>0</v>
      </c>
      <c r="EJ285" s="15">
        <f ca="1">SUM(EH285:EI285)</f>
        <v>0</v>
      </c>
      <c r="EK285" s="16">
        <f ca="1">_xll.DBRW($B$3,$R$37,$R$38,$R$40,$R$41,$R$42,$Q285,EK$2,EK$4,EK$3)</f>
        <v>0</v>
      </c>
      <c r="EL285" s="16">
        <f ca="1">_xll.DBRW($B$3,$R$37,$R$38,$R$40,$R$41,$R$42,$Q285,EL$2,EL$4,EL$3)</f>
        <v>0</v>
      </c>
      <c r="EM285" s="17">
        <f ca="1">-(EK285-EL285)*100</f>
        <v>0</v>
      </c>
      <c r="EN285" s="14">
        <f ca="1">$AC285-$AH285-FH285</f>
        <v>0</v>
      </c>
      <c r="EO285" s="15">
        <f ca="1">_xll.DBRW($B$3,$R$37,$R$38,$R$40,$R$41,$R$42,$Q285,EO$2,EO$4,EO$3)</f>
        <v>0</v>
      </c>
      <c r="EP285" s="15">
        <f ca="1">_xll.DBRW($B$3,$R$37,$R$38,$R$40,$R$41,$R$42,$Q285,EP$2,EP$4,EP$3)</f>
        <v>0</v>
      </c>
      <c r="EQ285" s="15">
        <f ca="1">_xll.DBRW($B$3,$R$37,$R$38,$R$40,$R$41,$R$42,$Q285,EQ$2,EQ$4,EQ$3)</f>
        <v>0</v>
      </c>
      <c r="ER285" s="15">
        <f ca="1">_xll.DBRW($B$3,$R$37,$R$38,$R$40,$R$41,$R$42,$Q285,ER$2,ER$4,ER$3)</f>
        <v>0</v>
      </c>
      <c r="ES285" s="15">
        <f ca="1">_xll.DBRW($B$3,$R$37,$R$38,$R$40,$R$41,$R$42,$Q285,ES$2,ES$4,ES$3)</f>
        <v>0</v>
      </c>
      <c r="ET285" s="15">
        <f ca="1">_xll.DBRW($B$3,$R$37,$R$38,$R$40,$R$41,$R$42,$Q285,ET$2,ET$4,ET$3)</f>
        <v>0</v>
      </c>
      <c r="EU285" s="15">
        <f ca="1">_xll.DBRW($B$3,$R$37,$R$38,$R$40,$R$41,$R$42,$Q285,EU$2,EU$4,EU$3)</f>
        <v>0</v>
      </c>
      <c r="EV285" s="15">
        <f ca="1">_xll.DBRW($B$3,$R$37,$R$38,$R$40,$R$41,$R$42,$Q285,EV$2,EV$4,EV$3)</f>
        <v>0</v>
      </c>
      <c r="EW285" s="15">
        <f ca="1">_xll.DBRW($B$3,$R$37,$R$38,$R$40,$R$41,$R$42,$Q285,EW$2,EW$4,EW$3)</f>
        <v>0</v>
      </c>
      <c r="EX285" s="15">
        <f ca="1">_xll.DBRW($B$3,$R$37,$R$38,$R$40,$R$41,$R$42,$Q285,EX$2,EX$4,EX$3)</f>
        <v>0</v>
      </c>
      <c r="EY285" s="15">
        <f ca="1">EO285-ET285</f>
        <v>0</v>
      </c>
      <c r="EZ285" s="15">
        <f ca="1">EP285-EU285</f>
        <v>0</v>
      </c>
      <c r="FA285" s="15">
        <f ca="1">EQ285-EV285</f>
        <v>0</v>
      </c>
      <c r="FB285" s="15">
        <f ca="1">IF(AND(ER285&lt;&gt;0,EW285&lt;&gt;0),-1*EY285*ER285,0)</f>
        <v>0</v>
      </c>
      <c r="FC285" s="15">
        <f ca="1">IF(AND(ER285&lt;&gt;0,EW285&lt;&gt;0,ES285&lt;&gt;0,EX285&lt;&gt;0),EZ285/EU285*$AC285,)</f>
        <v>0</v>
      </c>
      <c r="FD285" s="15">
        <f ca="1">IF(AND(ES285&lt;&gt;0,EX285&lt;&gt;0),FA285*EK285*ES285,)</f>
        <v>0</v>
      </c>
      <c r="FE285" s="15">
        <f ca="1">IF(AND(ER285&lt;&gt;0,EW285&lt;&gt;0,ES285&lt;&gt;0,EX285&lt;&gt;0),$AM285-FB285-FC285-FD285-FH285,)</f>
        <v>0</v>
      </c>
      <c r="FF285" s="15">
        <f ca="1">IF(OR(ER285=0,EW285=0,ES285=0,EX285=0),$AM285-FB285-FC285-FD285-FH285,)</f>
        <v>0</v>
      </c>
      <c r="FG285" s="15">
        <f ca="1">SUM(FB285:FF285)</f>
        <v>0</v>
      </c>
      <c r="FH285" s="15">
        <f ca="1">IF($V285&lt;&gt;0,IF($V285&gt;0,$W285/$V285,-$W285/$V285))*$AH285</f>
        <v>0</v>
      </c>
      <c r="FI285" s="15">
        <f ca="1">SUM(FG285:FH285)</f>
        <v>0</v>
      </c>
      <c r="FJ285" s="20"/>
      <c r="FK285" s="85">
        <f ca="1">BL285+CK285+DJ285+EI285+FH285</f>
        <v>0</v>
      </c>
      <c r="FL285" s="21"/>
      <c r="FM285" s="22"/>
      <c r="FN285" s="104">
        <f ca="1">_xll.DBRW($B$3,$R$37,$R$38,$R$40,$R$41,$R$42,$Q285,FN$2,FN$4,FN$3)</f>
        <v>0</v>
      </c>
      <c r="FO285" s="105">
        <f ca="1">IF(U285&lt;&gt;0,FN285/U285,0)</f>
        <v>0</v>
      </c>
      <c r="FP285" s="104">
        <f ca="1">_xll.DBRW($B$3,$R$37,$R$38,$R$40,$R$41,$R$42,$Q285,FP$2,FP$4,FP$3)</f>
        <v>0</v>
      </c>
      <c r="FQ285" s="105">
        <f ca="1">IF(V285&lt;&gt;0,FP285/V285,0)</f>
        <v>0</v>
      </c>
      <c r="FR285" s="86">
        <f ca="1">FN285-FP285</f>
        <v>0</v>
      </c>
      <c r="FS285" s="103">
        <f ca="1">(FO285-FQ285)*100</f>
        <v>0</v>
      </c>
      <c r="FT285" s="23"/>
      <c r="FV285" s="37"/>
      <c r="FW285" s="37"/>
      <c r="FX285" s="37"/>
      <c r="FY285" s="37"/>
      <c r="FZ285" s="37"/>
      <c r="GA285" s="37"/>
      <c r="GB285" s="37"/>
      <c r="GC285" s="37"/>
      <c r="GD285" s="37"/>
      <c r="GE285" s="37"/>
      <c r="GF285" s="37"/>
      <c r="GG285" s="37"/>
      <c r="GH285" s="37"/>
    </row>
    <row r="286" spans="1:190" ht="15" hidden="1" customHeight="1" x14ac:dyDescent="0.25">
      <c r="A286">
        <f ca="1">IF(ROW()=ROW($A$60),0,1)</f>
        <v>1</v>
      </c>
      <c r="D286" s="30"/>
      <c r="E286" s="30"/>
      <c r="F286" s="30" t="str">
        <f ca="1">IF(A286&lt;&gt;0,IF((AO286+BN286+CM286+DL286+EK286)&lt;&gt;0,ROUND((1-(AO286+BN286+CM286+DL286+EK286))-FO286,5),"VERIF. ELIGIBILITE PMM"),"CHECK "&amp;D271)</f>
        <v>VERIF. ELIGIBILITE PMM</v>
      </c>
      <c r="G286" s="30"/>
      <c r="H286" s="30"/>
      <c r="I286" s="30"/>
      <c r="J286" s="30" t="str">
        <f ca="1">IF(A286&lt;&gt;0,IF((AP286+BO286+CN286+DM286+EL286)&lt;&gt;0,ROUND((1-(AP286+BO286+CN286+DM286+EL286))-FQ286,5),"VERIF. ELIGIBILITE PMM"),"CHECK "&amp;D272)</f>
        <v>VERIF. ELIGIBILITE PMM</v>
      </c>
      <c r="K286" s="30">
        <f ca="1">IF(A286&lt;&gt;0,ROUND(W286+AR286+BQ286+CP286+DO286+EN286+FK286-FR286,5),"CHECK ")</f>
        <v>0</v>
      </c>
      <c r="L286" s="4"/>
      <c r="M286" s="9"/>
      <c r="N286" s="10"/>
      <c r="O286" s="9"/>
      <c r="P286" s="11"/>
      <c r="Q286" s="130" t="s">
        <v>470</v>
      </c>
      <c r="R286" s="130"/>
      <c r="S286" s="12"/>
      <c r="T286" s="13"/>
      <c r="U286" s="84">
        <f ca="1">_xll.DBRW($B$3,$R$37,$R$38,$R$40,$R$41,$R$42,$Q286,U$2,U$4,U$3)</f>
        <v>0</v>
      </c>
      <c r="V286" s="84">
        <f ca="1">_xll.DBRW($B$3,$R$37,$R$38,$R$40,$R$41,$R$42,$Q286,V$2,V$4,V$3)</f>
        <v>0</v>
      </c>
      <c r="W286" s="85">
        <f ca="1">U286-V286</f>
        <v>0</v>
      </c>
      <c r="X286" s="106">
        <f ca="1">IF(V286&lt;&gt;0,W286/V286,0)</f>
        <v>0</v>
      </c>
      <c r="Y286" s="15">
        <f ca="1">_xll.DBRW($B$3,$R$37,$R$38,$R$40,$R$41,$R$42,$Q286,Y$2,Y$4,Y$3)</f>
        <v>0</v>
      </c>
      <c r="Z286" s="15">
        <f ca="1">_xll.DBRW($B$3,$R$37,$R$38,$R$40,$R$41,$R$42,$Q286,Z$2,Z$4,Z$3)</f>
        <v>0</v>
      </c>
      <c r="AA286" s="15">
        <f ca="1">_xll.DBRW($B$3,$R$37,$R$38,$R$40,$R$41,$R$42,$Q286,AA$2,AA$4,AA$3)</f>
        <v>0</v>
      </c>
      <c r="AB286" s="15">
        <f ca="1">_xll.DBRW($B$3,$R$37,$R$38,$R$40,$R$41,$R$42,$Q286,AB$2,AB$4,AB$3)</f>
        <v>0</v>
      </c>
      <c r="AC286" s="15">
        <f ca="1">_xll.DBRW($B$3,$R$37,$R$38,$R$40,$R$41,$R$42,$Q286,AC$2,AC$4,AC$3)</f>
        <v>0</v>
      </c>
      <c r="AD286" s="15">
        <f ca="1">_xll.DBRW($B$3,$R$37,$R$38,$R$40,$R$41,$R$42,$Q286,AD$2,AD$4,AD$3)</f>
        <v>0</v>
      </c>
      <c r="AE286" s="15">
        <f ca="1">_xll.DBRW($B$3,$R$37,$R$38,$R$40,$R$41,$R$42,$Q286,AE$2,AE$4,AE$3)</f>
        <v>0</v>
      </c>
      <c r="AF286" s="15">
        <f ca="1">_xll.DBRW($B$3,$R$37,$R$38,$R$40,$R$41,$R$42,$Q286,AF$2,AF$4,AF$3)</f>
        <v>0</v>
      </c>
      <c r="AG286" s="15">
        <f ca="1">_xll.DBRW($B$3,$R$37,$R$38,$R$40,$R$41,$R$42,$Q286,AG$2,AG$4,AG$3)</f>
        <v>0</v>
      </c>
      <c r="AH286" s="15">
        <f ca="1">_xll.DBRW($B$3,$R$37,$R$38,$R$40,$R$41,$R$42,$Q286,AH$2,AH$4,AH$3)</f>
        <v>0</v>
      </c>
      <c r="AI286" s="15">
        <f ca="1">Y286-AD286</f>
        <v>0</v>
      </c>
      <c r="AJ286" s="15">
        <f ca="1">Z286-AE286</f>
        <v>0</v>
      </c>
      <c r="AK286" s="15">
        <f ca="1">AA286-AF286</f>
        <v>0</v>
      </c>
      <c r="AL286" s="15">
        <f ca="1">AB286-AG286</f>
        <v>0</v>
      </c>
      <c r="AM286" s="15">
        <f ca="1">AC286-AH286</f>
        <v>0</v>
      </c>
      <c r="AN286" s="20"/>
      <c r="AO286" s="16">
        <f ca="1">_xll.DBRW($B$3,$R$37,$R$38,$R$40,$R$41,$R$42,$Q286,AO$2,AO$4,AO$3)</f>
        <v>0</v>
      </c>
      <c r="AP286" s="16">
        <f ca="1">_xll.DBRW($B$3,$R$37,$R$38,$R$40,$R$41,$R$42,$Q286,AP$2,AP$4,AP$3)</f>
        <v>0</v>
      </c>
      <c r="AQ286" s="17">
        <f ca="1">-(AO286-AP286)*100</f>
        <v>0</v>
      </c>
      <c r="AR286" s="14">
        <f ca="1">$Y286-$AD286-BL286</f>
        <v>0</v>
      </c>
      <c r="AS286" s="18">
        <f ca="1">_xll.DBRW($B$3,$R$37,$R$38,$R$40,$R$41,$R$42,$Q286,AS$2,AS$4,AS$3)</f>
        <v>0</v>
      </c>
      <c r="AT286" s="19">
        <f ca="1">_xll.DBRW($B$3,$R$37,$R$38,$R$40,$R$41,$R$42,$Q286,AT$2,AT$4,AT$3)</f>
        <v>0</v>
      </c>
      <c r="AU286" s="18">
        <f ca="1">_xll.DBRW($B$3,$R$37,$R$38,$R$40,$R$41,$R$42,$Q286,AU$2,AU$4,AU$3)</f>
        <v>0</v>
      </c>
      <c r="AV286" s="15">
        <f ca="1">_xll.DBRW($B$3,$R$37,$R$38,$R$40,$R$41,$R$42,$Q286,AV$2,AV$4,AV$3)</f>
        <v>0</v>
      </c>
      <c r="AW286" s="15">
        <f ca="1">_xll.DBRW($B$3,$R$37,$R$38,$R$40,$R$41,$R$42,$Q286,AW$2,AW$4,AW$3)</f>
        <v>0</v>
      </c>
      <c r="AX286" s="18">
        <f ca="1">_xll.DBRW($B$3,$R$37,$R$38,$R$40,$R$41,$R$42,$Q286,AX$2,AX$4,AX$3)</f>
        <v>0</v>
      </c>
      <c r="AY286" s="19">
        <f ca="1">_xll.DBRW($B$3,$R$37,$R$38,$R$40,$R$41,$R$42,$Q286,AY$2,AY$4,AY$3)</f>
        <v>0</v>
      </c>
      <c r="AZ286" s="18">
        <f ca="1">_xll.DBRW($B$3,$R$37,$R$38,$R$40,$R$41,$R$42,$Q286,AZ$2,AZ$4,AZ$3)</f>
        <v>0</v>
      </c>
      <c r="BA286" s="15">
        <f ca="1">_xll.DBRW($B$3,$R$37,$R$38,$R$40,$R$41,$R$42,$Q286,BA$2,BA$4,BA$3)</f>
        <v>0</v>
      </c>
      <c r="BB286" s="15">
        <f ca="1">_xll.DBRW($B$3,$R$37,$R$38,$R$40,$R$41,$R$42,$Q286,BB$2,BB$4,BB$3)</f>
        <v>0</v>
      </c>
      <c r="BC286" s="18">
        <f ca="1">AS286-AX286</f>
        <v>0</v>
      </c>
      <c r="BD286" s="18">
        <f ca="1">AT286-AY286</f>
        <v>0</v>
      </c>
      <c r="BE286" s="18">
        <f ca="1">AU286-AZ286</f>
        <v>0</v>
      </c>
      <c r="BF286" s="15">
        <f ca="1">IF(AND(AV286&lt;&gt;0,BA286&lt;&gt;0),-1*BC286*AV286,0)</f>
        <v>0</v>
      </c>
      <c r="BG286" s="15">
        <f ca="1">IF(AND(AV286&lt;&gt;0,BA286&lt;&gt;0,AW286&lt;&gt;0,BB286&lt;&gt;0),BD286/AY286*$Y286,)</f>
        <v>0</v>
      </c>
      <c r="BH286" s="15">
        <f ca="1">IF(AND(AW286&lt;&gt;0,BB286&lt;&gt;0),BE286*AO286*AW286,)</f>
        <v>0</v>
      </c>
      <c r="BI286" s="15">
        <f ca="1">IF(AND(AV286&lt;&gt;0,BA286&lt;&gt;0,AW286&lt;&gt;0,BB286&lt;&gt;0),$AI286-BF286-BG286-BH286-BL286,)</f>
        <v>0</v>
      </c>
      <c r="BJ286" s="15">
        <f ca="1">IF(OR(AV286=0,BA286=0,AW286=0,BB286=0),$AI286-BF286-BG286-BH286-BL286,)</f>
        <v>0</v>
      </c>
      <c r="BK286" s="15">
        <f ca="1">SUM(BF286:BJ286)</f>
        <v>0</v>
      </c>
      <c r="BL286" s="15">
        <f ca="1">IF($V286&lt;&gt;0,IF($V286&gt;0,$W286/$V286,-$W286/$V286))*$AD286</f>
        <v>0</v>
      </c>
      <c r="BM286" s="15">
        <f ca="1">SUM(BK286:BL286)</f>
        <v>0</v>
      </c>
      <c r="BN286" s="16">
        <f ca="1">_xll.DBRW($B$3,$R$37,$R$38,$R$40,$R$41,$R$42,$Q286,BN$2,BN$4,BN$3)</f>
        <v>0</v>
      </c>
      <c r="BO286" s="16">
        <f ca="1">_xll.DBRW($B$3,$R$37,$R$38,$R$40,$R$41,$R$42,$Q286,BO$2,BO$4,BO$3)</f>
        <v>0</v>
      </c>
      <c r="BP286" s="17">
        <f ca="1">-(BN286-BO286)*100</f>
        <v>0</v>
      </c>
      <c r="BQ286" s="14">
        <f ca="1">$Z286-$AE286-CK286</f>
        <v>0</v>
      </c>
      <c r="BR286" s="15">
        <f ca="1">_xll.DBRW($B$3,$R$37,$R$38,$R$40,$R$41,$R$42,$Q286,BR$2,BR$4,BR$3)</f>
        <v>0</v>
      </c>
      <c r="BS286" s="15">
        <f ca="1">_xll.DBRW($B$3,$R$37,$R$38,$R$40,$R$41,$R$42,$Q286,BS$2,BS$4,BS$3)</f>
        <v>0</v>
      </c>
      <c r="BT286" s="15">
        <f ca="1">_xll.DBRW($B$3,$R$37,$R$38,$R$40,$R$41,$R$42,$Q286,BT$2,BT$4,BT$3)</f>
        <v>0</v>
      </c>
      <c r="BU286" s="15">
        <f ca="1">_xll.DBRW($B$3,$R$37,$R$38,$R$40,$R$41,$R$42,$Q286,BU$2,BU$4,BU$3)</f>
        <v>0</v>
      </c>
      <c r="BV286" s="15">
        <f ca="1">_xll.DBRW($B$3,$R$37,$R$38,$R$40,$R$41,$R$42,$Q286,BV$2,BV$4,BV$3)</f>
        <v>0</v>
      </c>
      <c r="BW286" s="15">
        <f ca="1">_xll.DBRW($B$3,$R$37,$R$38,$R$40,$R$41,$R$42,$Q286,BW$2,BW$4,BW$3)</f>
        <v>0</v>
      </c>
      <c r="BX286" s="15">
        <f ca="1">_xll.DBRW($B$3,$R$37,$R$38,$R$40,$R$41,$R$42,$Q286,BX$2,BX$4,BX$3)</f>
        <v>0</v>
      </c>
      <c r="BY286" s="15">
        <f ca="1">_xll.DBRW($B$3,$R$37,$R$38,$R$40,$R$41,$R$42,$Q286,BY$2,BY$4,BY$3)</f>
        <v>0</v>
      </c>
      <c r="BZ286" s="15">
        <f ca="1">_xll.DBRW($B$3,$R$37,$R$38,$R$40,$R$41,$R$42,$Q286,BZ$2,BZ$4,BZ$3)</f>
        <v>0</v>
      </c>
      <c r="CA286" s="15">
        <f ca="1">_xll.DBRW($B$3,$R$37,$R$38,$R$40,$R$41,$R$42,$Q286,CA$2,CA$4,CA$3)</f>
        <v>0</v>
      </c>
      <c r="CB286" s="15">
        <f ca="1">BR286-BW286</f>
        <v>0</v>
      </c>
      <c r="CC286" s="15">
        <f ca="1">BS286-BX286</f>
        <v>0</v>
      </c>
      <c r="CD286" s="15">
        <f ca="1">BT286-BY286</f>
        <v>0</v>
      </c>
      <c r="CE286" s="15">
        <f ca="1">IF(AND(BU286&lt;&gt;0,BZ286&lt;&gt;0),-1*CB286*BU286,0)</f>
        <v>0</v>
      </c>
      <c r="CF286" s="15">
        <f ca="1">IF(AND(BU286&lt;&gt;0,BZ286&lt;&gt;0,BV286&lt;&gt;0,CA286&lt;&gt;0),CC286/BX286*$Z286,)</f>
        <v>0</v>
      </c>
      <c r="CG286" s="15">
        <f ca="1">IF(AND(BV286&lt;&gt;0,CA286&lt;&gt;0),CD286*BN286*BV286,)</f>
        <v>0</v>
      </c>
      <c r="CH286" s="15">
        <f ca="1">IF(AND(BU286&lt;&gt;0,BZ286&lt;&gt;0,BV286&lt;&gt;0,CA286&lt;&gt;0),$AJ286-CE286-CF286-CG286-CK286,)</f>
        <v>0</v>
      </c>
      <c r="CI286" s="15">
        <f ca="1">IF(OR(BU286=0,BZ286=0,BV286=0,CA286=0),$AJ286-CE286-CF286-CG286-CK286,)</f>
        <v>0</v>
      </c>
      <c r="CJ286" s="15">
        <f ca="1">SUM(CE286:CI286)</f>
        <v>0</v>
      </c>
      <c r="CK286" s="15">
        <f ca="1">IF($V286&lt;&gt;0,IF($V286&gt;0,$W286/$V286,-$W286/$V286))*$AE286</f>
        <v>0</v>
      </c>
      <c r="CL286" s="15">
        <f ca="1">SUM(CJ286:CK286)</f>
        <v>0</v>
      </c>
      <c r="CM286" s="16">
        <f ca="1">_xll.DBRW($B$3,$R$37,$R$38,$R$40,$R$41,$R$42,$Q286,CM$2,CM$4,CM$3)</f>
        <v>0</v>
      </c>
      <c r="CN286" s="16">
        <f ca="1">_xll.DBRW($B$3,$R$37,$R$38,$R$40,$R$41,$R$42,$Q286,CN$2,CN$4,CN$3)</f>
        <v>0</v>
      </c>
      <c r="CO286" s="17">
        <f ca="1">-(CM286-CN286)*100</f>
        <v>0</v>
      </c>
      <c r="CP286" s="14">
        <f ca="1">$AA286-$AF286-DJ286</f>
        <v>0</v>
      </c>
      <c r="CQ286" s="15">
        <f ca="1">_xll.DBRW($B$3,$R$37,$R$38,$R$40,$R$41,$R$42,$Q286,CQ$2,CQ$4,CQ$3)</f>
        <v>0</v>
      </c>
      <c r="CR286" s="15">
        <f ca="1">_xll.DBRW($B$3,$R$37,$R$38,$R$40,$R$41,$R$42,$Q286,CR$2,CR$4,CR$3)</f>
        <v>0</v>
      </c>
      <c r="CS286" s="15">
        <f ca="1">_xll.DBRW($B$3,$R$37,$R$38,$R$40,$R$41,$R$42,$Q286,CS$2,CS$4,CS$3)</f>
        <v>0</v>
      </c>
      <c r="CT286" s="15">
        <f ca="1">_xll.DBRW($B$3,$R$37,$R$38,$R$40,$R$41,$R$42,$Q286,CT$2,CT$4,CT$3)</f>
        <v>0</v>
      </c>
      <c r="CU286" s="15">
        <f ca="1">_xll.DBRW($B$3,$R$37,$R$38,$R$40,$R$41,$R$42,$Q286,CU$2,CU$4,CU$3)</f>
        <v>0</v>
      </c>
      <c r="CV286" s="15">
        <f ca="1">_xll.DBRW($B$3,$R$37,$R$38,$R$40,$R$41,$R$42,$Q286,CV$2,CV$4,CV$3)</f>
        <v>0</v>
      </c>
      <c r="CW286" s="15">
        <f ca="1">_xll.DBRW($B$3,$R$37,$R$38,$R$40,$R$41,$R$42,$Q286,CW$2,CW$4,CW$3)</f>
        <v>0</v>
      </c>
      <c r="CX286" s="15">
        <f ca="1">_xll.DBRW($B$3,$R$37,$R$38,$R$40,$R$41,$R$42,$Q286,CX$2,CX$4,CX$3)</f>
        <v>0</v>
      </c>
      <c r="CY286" s="15">
        <f ca="1">_xll.DBRW($B$3,$R$37,$R$38,$R$40,$R$41,$R$42,$Q286,CY$2,CY$4,CY$3)</f>
        <v>0</v>
      </c>
      <c r="CZ286" s="15">
        <f ca="1">_xll.DBRW($B$3,$R$37,$R$38,$R$40,$R$41,$R$42,$Q286,CZ$2,CZ$4,CZ$3)</f>
        <v>0</v>
      </c>
      <c r="DA286" s="15">
        <f ca="1">CQ286-CV286</f>
        <v>0</v>
      </c>
      <c r="DB286" s="15">
        <f ca="1">CR286-CW286</f>
        <v>0</v>
      </c>
      <c r="DC286" s="15">
        <f ca="1">CS286-CX286</f>
        <v>0</v>
      </c>
      <c r="DD286" s="15">
        <f ca="1">IF(AND(CT286&lt;&gt;0,CY286&lt;&gt;0),-1*DA286*CT286,0)</f>
        <v>0</v>
      </c>
      <c r="DE286" s="15">
        <f ca="1">IF(AND(CT286&lt;&gt;0,CY286&lt;&gt;0,CU286&lt;&gt;0,CZ286&lt;&gt;0),DB286/CW286*$AA286,)</f>
        <v>0</v>
      </c>
      <c r="DF286" s="15">
        <f ca="1">IF(AND(CU286&lt;&gt;0,CZ286&lt;&gt;0),DC286*CM286*CU286,)</f>
        <v>0</v>
      </c>
      <c r="DG286" s="15">
        <f ca="1">IF(AND(CT286&lt;&gt;0,CY286&lt;&gt;0,CU286&lt;&gt;0,CZ286&lt;&gt;0),$AK286-DD286-DE286-DF286-DJ286,)</f>
        <v>0</v>
      </c>
      <c r="DH286" s="15">
        <f ca="1">IF(OR(CT286=0,CY286=0,CU286=0,CZ286=0),$AK286-DD286-DE286-DF286-DJ286,)</f>
        <v>0</v>
      </c>
      <c r="DI286" s="15">
        <f ca="1">SUM(DD286:DH286)</f>
        <v>0</v>
      </c>
      <c r="DJ286" s="15">
        <f ca="1">IF($V286&lt;&gt;0,IF($V286&gt;0,$W286/$V286,-$W286/$V286))*$AF286</f>
        <v>0</v>
      </c>
      <c r="DK286" s="15">
        <f ca="1">SUM(DI286:DJ286)</f>
        <v>0</v>
      </c>
      <c r="DL286" s="16">
        <f ca="1">_xll.DBRW($B$3,$R$37,$R$38,$R$40,$R$41,$R$42,$Q286,DL$2,DL$4,DL$3)</f>
        <v>0</v>
      </c>
      <c r="DM286" s="16">
        <f ca="1">_xll.DBRW($B$3,$R$37,$R$38,$R$40,$R$41,$R$42,$Q286,DM$2,DM$4,DM$3)</f>
        <v>0</v>
      </c>
      <c r="DN286" s="17">
        <f ca="1">-(DL286-DM286)*100</f>
        <v>0</v>
      </c>
      <c r="DO286" s="14">
        <f ca="1">$AB286-$AG286-EI286</f>
        <v>0</v>
      </c>
      <c r="DP286" s="15">
        <f ca="1">_xll.DBRW($B$3,$R$37,$R$38,$R$40,$R$41,$R$42,$Q286,DP$2,DP$4,DP$3)</f>
        <v>0</v>
      </c>
      <c r="DQ286" s="15">
        <f ca="1">_xll.DBRW($B$3,$R$37,$R$38,$R$40,$R$41,$R$42,$Q286,DQ$2,DQ$4,DQ$3)</f>
        <v>0</v>
      </c>
      <c r="DR286" s="15">
        <f ca="1">_xll.DBRW($B$3,$R$37,$R$38,$R$40,$R$41,$R$42,$Q286,DR$2,DR$4,DR$3)</f>
        <v>0</v>
      </c>
      <c r="DS286" s="15">
        <f ca="1">_xll.DBRW($B$3,$R$37,$R$38,$R$40,$R$41,$R$42,$Q286,DS$2,DS$4,DS$3)</f>
        <v>0</v>
      </c>
      <c r="DT286" s="15">
        <f ca="1">_xll.DBRW($B$3,$R$37,$R$38,$R$40,$R$41,$R$42,$Q286,DT$2,DT$4,DT$3)</f>
        <v>0</v>
      </c>
      <c r="DU286" s="15">
        <f ca="1">_xll.DBRW($B$3,$R$37,$R$38,$R$40,$R$41,$R$42,$Q286,DU$2,DU$4,DU$3)</f>
        <v>0</v>
      </c>
      <c r="DV286" s="15">
        <f ca="1">_xll.DBRW($B$3,$R$37,$R$38,$R$40,$R$41,$R$42,$Q286,DV$2,DV$4,DV$3)</f>
        <v>0</v>
      </c>
      <c r="DW286" s="15">
        <f ca="1">_xll.DBRW($B$3,$R$37,$R$38,$R$40,$R$41,$R$42,$Q286,DW$2,DW$4,DW$3)</f>
        <v>0</v>
      </c>
      <c r="DX286" s="15">
        <f ca="1">_xll.DBRW($B$3,$R$37,$R$38,$R$40,$R$41,$R$42,$Q286,DX$2,DX$4,DX$3)</f>
        <v>0</v>
      </c>
      <c r="DY286" s="15">
        <f ca="1">_xll.DBRW($B$3,$R$37,$R$38,$R$40,$R$41,$R$42,$Q286,DY$2,DY$4,DY$3)</f>
        <v>0</v>
      </c>
      <c r="DZ286" s="15">
        <f ca="1">DP286-DU286</f>
        <v>0</v>
      </c>
      <c r="EA286" s="15">
        <f ca="1">DQ286-DV286</f>
        <v>0</v>
      </c>
      <c r="EB286" s="15">
        <f ca="1">DR286-DW286</f>
        <v>0</v>
      </c>
      <c r="EC286" s="15">
        <f ca="1">IF(AND(DS286&lt;&gt;0,DX286&lt;&gt;0),-1*DZ286*DS286,0)</f>
        <v>0</v>
      </c>
      <c r="ED286" s="15">
        <f ca="1">IF(AND(DS286&lt;&gt;0,DX286&lt;&gt;0,DT286&lt;&gt;0,DY286&lt;&gt;0),EA286/DV286*$AB286,)</f>
        <v>0</v>
      </c>
      <c r="EE286" s="15">
        <f ca="1">IF(AND(DT286&lt;&gt;0,DY286&lt;&gt;0),EB286*DL286*DT286,)</f>
        <v>0</v>
      </c>
      <c r="EF286" s="15">
        <f ca="1">IF(AND(DS286&lt;&gt;0,DX286&lt;&gt;0,DT286&lt;&gt;0,DY286&lt;&gt;0),$AL286-EC286-ED286-EE286-EI286,)</f>
        <v>0</v>
      </c>
      <c r="EG286" s="15">
        <f ca="1">IF(OR(DS286=0,DX286=0,DT286=0,DY286=0),$AL286-EC286-ED286-EE286-EI286,)</f>
        <v>0</v>
      </c>
      <c r="EH286" s="15">
        <f ca="1">SUM(EC286:EG286)</f>
        <v>0</v>
      </c>
      <c r="EI286" s="15">
        <f ca="1">IF($V286&lt;&gt;0,IF($V286&gt;0,$W286/$V286,-$W286/$V286))*$AG286</f>
        <v>0</v>
      </c>
      <c r="EJ286" s="15">
        <f ca="1">SUM(EH286:EI286)</f>
        <v>0</v>
      </c>
      <c r="EK286" s="16">
        <f ca="1">_xll.DBRW($B$3,$R$37,$R$38,$R$40,$R$41,$R$42,$Q286,EK$2,EK$4,EK$3)</f>
        <v>0</v>
      </c>
      <c r="EL286" s="16">
        <f ca="1">_xll.DBRW($B$3,$R$37,$R$38,$R$40,$R$41,$R$42,$Q286,EL$2,EL$4,EL$3)</f>
        <v>0</v>
      </c>
      <c r="EM286" s="17">
        <f ca="1">-(EK286-EL286)*100</f>
        <v>0</v>
      </c>
      <c r="EN286" s="14">
        <f ca="1">$AC286-$AH286-FH286</f>
        <v>0</v>
      </c>
      <c r="EO286" s="15">
        <f ca="1">_xll.DBRW($B$3,$R$37,$R$38,$R$40,$R$41,$R$42,$Q286,EO$2,EO$4,EO$3)</f>
        <v>0</v>
      </c>
      <c r="EP286" s="15">
        <f ca="1">_xll.DBRW($B$3,$R$37,$R$38,$R$40,$R$41,$R$42,$Q286,EP$2,EP$4,EP$3)</f>
        <v>0</v>
      </c>
      <c r="EQ286" s="15">
        <f ca="1">_xll.DBRW($B$3,$R$37,$R$38,$R$40,$R$41,$R$42,$Q286,EQ$2,EQ$4,EQ$3)</f>
        <v>0</v>
      </c>
      <c r="ER286" s="15">
        <f ca="1">_xll.DBRW($B$3,$R$37,$R$38,$R$40,$R$41,$R$42,$Q286,ER$2,ER$4,ER$3)</f>
        <v>0</v>
      </c>
      <c r="ES286" s="15">
        <f ca="1">_xll.DBRW($B$3,$R$37,$R$38,$R$40,$R$41,$R$42,$Q286,ES$2,ES$4,ES$3)</f>
        <v>0</v>
      </c>
      <c r="ET286" s="15">
        <f ca="1">_xll.DBRW($B$3,$R$37,$R$38,$R$40,$R$41,$R$42,$Q286,ET$2,ET$4,ET$3)</f>
        <v>0</v>
      </c>
      <c r="EU286" s="15">
        <f ca="1">_xll.DBRW($B$3,$R$37,$R$38,$R$40,$R$41,$R$42,$Q286,EU$2,EU$4,EU$3)</f>
        <v>0</v>
      </c>
      <c r="EV286" s="15">
        <f ca="1">_xll.DBRW($B$3,$R$37,$R$38,$R$40,$R$41,$R$42,$Q286,EV$2,EV$4,EV$3)</f>
        <v>0</v>
      </c>
      <c r="EW286" s="15">
        <f ca="1">_xll.DBRW($B$3,$R$37,$R$38,$R$40,$R$41,$R$42,$Q286,EW$2,EW$4,EW$3)</f>
        <v>0</v>
      </c>
      <c r="EX286" s="15">
        <f ca="1">_xll.DBRW($B$3,$R$37,$R$38,$R$40,$R$41,$R$42,$Q286,EX$2,EX$4,EX$3)</f>
        <v>0</v>
      </c>
      <c r="EY286" s="15">
        <f ca="1">EO286-ET286</f>
        <v>0</v>
      </c>
      <c r="EZ286" s="15">
        <f ca="1">EP286-EU286</f>
        <v>0</v>
      </c>
      <c r="FA286" s="15">
        <f ca="1">EQ286-EV286</f>
        <v>0</v>
      </c>
      <c r="FB286" s="15">
        <f ca="1">IF(AND(ER286&lt;&gt;0,EW286&lt;&gt;0),-1*EY286*ER286,0)</f>
        <v>0</v>
      </c>
      <c r="FC286" s="15">
        <f ca="1">IF(AND(ER286&lt;&gt;0,EW286&lt;&gt;0,ES286&lt;&gt;0,EX286&lt;&gt;0),EZ286/EU286*$AC286,)</f>
        <v>0</v>
      </c>
      <c r="FD286" s="15">
        <f ca="1">IF(AND(ES286&lt;&gt;0,EX286&lt;&gt;0),FA286*EK286*ES286,)</f>
        <v>0</v>
      </c>
      <c r="FE286" s="15">
        <f ca="1">IF(AND(ER286&lt;&gt;0,EW286&lt;&gt;0,ES286&lt;&gt;0,EX286&lt;&gt;0),$AM286-FB286-FC286-FD286-FH286,)</f>
        <v>0</v>
      </c>
      <c r="FF286" s="15">
        <f ca="1">IF(OR(ER286=0,EW286=0,ES286=0,EX286=0),$AM286-FB286-FC286-FD286-FH286,)</f>
        <v>0</v>
      </c>
      <c r="FG286" s="15">
        <f ca="1">SUM(FB286:FF286)</f>
        <v>0</v>
      </c>
      <c r="FH286" s="15">
        <f ca="1">IF($V286&lt;&gt;0,IF($V286&gt;0,$W286/$V286,-$W286/$V286))*$AH286</f>
        <v>0</v>
      </c>
      <c r="FI286" s="15">
        <f ca="1">SUM(FG286:FH286)</f>
        <v>0</v>
      </c>
      <c r="FJ286" s="20"/>
      <c r="FK286" s="85">
        <f ca="1">BL286+CK286+DJ286+EI286+FH286</f>
        <v>0</v>
      </c>
      <c r="FL286" s="21"/>
      <c r="FM286" s="22"/>
      <c r="FN286" s="104">
        <f ca="1">_xll.DBRW($B$3,$R$37,$R$38,$R$40,$R$41,$R$42,$Q286,FN$2,FN$4,FN$3)</f>
        <v>0</v>
      </c>
      <c r="FO286" s="105">
        <f ca="1">IF(U286&lt;&gt;0,FN286/U286,0)</f>
        <v>0</v>
      </c>
      <c r="FP286" s="104">
        <f ca="1">_xll.DBRW($B$3,$R$37,$R$38,$R$40,$R$41,$R$42,$Q286,FP$2,FP$4,FP$3)</f>
        <v>0</v>
      </c>
      <c r="FQ286" s="105">
        <f ca="1">IF(V286&lt;&gt;0,FP286/V286,0)</f>
        <v>0</v>
      </c>
      <c r="FR286" s="86">
        <f ca="1">FN286-FP286</f>
        <v>0</v>
      </c>
      <c r="FS286" s="103">
        <f ca="1">(FO286-FQ286)*100</f>
        <v>0</v>
      </c>
      <c r="FT286" s="23"/>
      <c r="FV286" s="37"/>
      <c r="FW286" s="37"/>
      <c r="FX286" s="37"/>
      <c r="FY286" s="37"/>
      <c r="FZ286" s="37"/>
      <c r="GA286" s="37"/>
      <c r="GB286" s="37"/>
      <c r="GC286" s="37"/>
      <c r="GD286" s="37"/>
      <c r="GE286" s="37"/>
      <c r="GF286" s="37"/>
      <c r="GG286" s="37"/>
      <c r="GH286" s="37"/>
    </row>
    <row r="287" spans="1:190" ht="15" hidden="1" customHeight="1" x14ac:dyDescent="0.25">
      <c r="A287">
        <f ca="1">IF(ROW()=ROW($A$60),0,1)</f>
        <v>1</v>
      </c>
      <c r="D287" s="30"/>
      <c r="E287" s="30"/>
      <c r="F287" s="30" t="str">
        <f ca="1">IF(A287&lt;&gt;0,IF((AO287+BN287+CM287+DL287+EK287)&lt;&gt;0,ROUND((1-(AO287+BN287+CM287+DL287+EK287))-FO287,5),"VERIF. ELIGIBILITE PMM"),"CHECK "&amp;D272)</f>
        <v>VERIF. ELIGIBILITE PMM</v>
      </c>
      <c r="G287" s="30"/>
      <c r="H287" s="30"/>
      <c r="I287" s="30"/>
      <c r="J287" s="30" t="str">
        <f ca="1">IF(A287&lt;&gt;0,IF((AP287+BO287+CN287+DM287+EL287)&lt;&gt;0,ROUND((1-(AP287+BO287+CN287+DM287+EL287))-FQ287,5),"VERIF. ELIGIBILITE PMM"),"CHECK "&amp;D273)</f>
        <v>VERIF. ELIGIBILITE PMM</v>
      </c>
      <c r="K287" s="30">
        <f ca="1">IF(A287&lt;&gt;0,ROUND(W287+AR287+BQ287+CP287+DO287+EN287+FK287-FR287,5),"CHECK ")</f>
        <v>0</v>
      </c>
      <c r="L287" s="4"/>
      <c r="M287" s="9"/>
      <c r="N287" s="10"/>
      <c r="O287" s="9"/>
      <c r="P287" s="11"/>
      <c r="Q287" s="130" t="s">
        <v>486</v>
      </c>
      <c r="R287" s="130"/>
      <c r="S287" s="12"/>
      <c r="T287" s="13"/>
      <c r="U287" s="84">
        <f ca="1">_xll.DBRW($B$3,$R$37,$R$38,$R$40,$R$41,$R$42,$Q287,U$2,U$4,U$3)</f>
        <v>0</v>
      </c>
      <c r="V287" s="84">
        <f ca="1">_xll.DBRW($B$3,$R$37,$R$38,$R$40,$R$41,$R$42,$Q287,V$2,V$4,V$3)</f>
        <v>0</v>
      </c>
      <c r="W287" s="85">
        <f ca="1">U287-V287</f>
        <v>0</v>
      </c>
      <c r="X287" s="106">
        <f ca="1">IF(V287&lt;&gt;0,W287/V287,0)</f>
        <v>0</v>
      </c>
      <c r="Y287" s="15">
        <f ca="1">_xll.DBRW($B$3,$R$37,$R$38,$R$40,$R$41,$R$42,$Q287,Y$2,Y$4,Y$3)</f>
        <v>0</v>
      </c>
      <c r="Z287" s="15">
        <f ca="1">_xll.DBRW($B$3,$R$37,$R$38,$R$40,$R$41,$R$42,$Q287,Z$2,Z$4,Z$3)</f>
        <v>0</v>
      </c>
      <c r="AA287" s="15">
        <f ca="1">_xll.DBRW($B$3,$R$37,$R$38,$R$40,$R$41,$R$42,$Q287,AA$2,AA$4,AA$3)</f>
        <v>0</v>
      </c>
      <c r="AB287" s="15">
        <f ca="1">_xll.DBRW($B$3,$R$37,$R$38,$R$40,$R$41,$R$42,$Q287,AB$2,AB$4,AB$3)</f>
        <v>0</v>
      </c>
      <c r="AC287" s="15">
        <f ca="1">_xll.DBRW($B$3,$R$37,$R$38,$R$40,$R$41,$R$42,$Q287,AC$2,AC$4,AC$3)</f>
        <v>0</v>
      </c>
      <c r="AD287" s="15">
        <f ca="1">_xll.DBRW($B$3,$R$37,$R$38,$R$40,$R$41,$R$42,$Q287,AD$2,AD$4,AD$3)</f>
        <v>0</v>
      </c>
      <c r="AE287" s="15">
        <f ca="1">_xll.DBRW($B$3,$R$37,$R$38,$R$40,$R$41,$R$42,$Q287,AE$2,AE$4,AE$3)</f>
        <v>0</v>
      </c>
      <c r="AF287" s="15">
        <f ca="1">_xll.DBRW($B$3,$R$37,$R$38,$R$40,$R$41,$R$42,$Q287,AF$2,AF$4,AF$3)</f>
        <v>0</v>
      </c>
      <c r="AG287" s="15">
        <f ca="1">_xll.DBRW($B$3,$R$37,$R$38,$R$40,$R$41,$R$42,$Q287,AG$2,AG$4,AG$3)</f>
        <v>0</v>
      </c>
      <c r="AH287" s="15">
        <f ca="1">_xll.DBRW($B$3,$R$37,$R$38,$R$40,$R$41,$R$42,$Q287,AH$2,AH$4,AH$3)</f>
        <v>0</v>
      </c>
      <c r="AI287" s="15">
        <f ca="1">Y287-AD287</f>
        <v>0</v>
      </c>
      <c r="AJ287" s="15">
        <f ca="1">Z287-AE287</f>
        <v>0</v>
      </c>
      <c r="AK287" s="15">
        <f ca="1">AA287-AF287</f>
        <v>0</v>
      </c>
      <c r="AL287" s="15">
        <f ca="1">AB287-AG287</f>
        <v>0</v>
      </c>
      <c r="AM287" s="15">
        <f ca="1">AC287-AH287</f>
        <v>0</v>
      </c>
      <c r="AN287" s="20"/>
      <c r="AO287" s="16">
        <f ca="1">_xll.DBRW($B$3,$R$37,$R$38,$R$40,$R$41,$R$42,$Q287,AO$2,AO$4,AO$3)</f>
        <v>0</v>
      </c>
      <c r="AP287" s="16">
        <f ca="1">_xll.DBRW($B$3,$R$37,$R$38,$R$40,$R$41,$R$42,$Q287,AP$2,AP$4,AP$3)</f>
        <v>0</v>
      </c>
      <c r="AQ287" s="17">
        <f ca="1">-(AO287-AP287)*100</f>
        <v>0</v>
      </c>
      <c r="AR287" s="14">
        <f ca="1">$Y287-$AD287-BL287</f>
        <v>0</v>
      </c>
      <c r="AS287" s="18">
        <f ca="1">_xll.DBRW($B$3,$R$37,$R$38,$R$40,$R$41,$R$42,$Q287,AS$2,AS$4,AS$3)</f>
        <v>0</v>
      </c>
      <c r="AT287" s="19">
        <f ca="1">_xll.DBRW($B$3,$R$37,$R$38,$R$40,$R$41,$R$42,$Q287,AT$2,AT$4,AT$3)</f>
        <v>0</v>
      </c>
      <c r="AU287" s="18">
        <f ca="1">_xll.DBRW($B$3,$R$37,$R$38,$R$40,$R$41,$R$42,$Q287,AU$2,AU$4,AU$3)</f>
        <v>0</v>
      </c>
      <c r="AV287" s="15">
        <f ca="1">_xll.DBRW($B$3,$R$37,$R$38,$R$40,$R$41,$R$42,$Q287,AV$2,AV$4,AV$3)</f>
        <v>0</v>
      </c>
      <c r="AW287" s="15">
        <f ca="1">_xll.DBRW($B$3,$R$37,$R$38,$R$40,$R$41,$R$42,$Q287,AW$2,AW$4,AW$3)</f>
        <v>0</v>
      </c>
      <c r="AX287" s="18">
        <f ca="1">_xll.DBRW($B$3,$R$37,$R$38,$R$40,$R$41,$R$42,$Q287,AX$2,AX$4,AX$3)</f>
        <v>0</v>
      </c>
      <c r="AY287" s="19">
        <f ca="1">_xll.DBRW($B$3,$R$37,$R$38,$R$40,$R$41,$R$42,$Q287,AY$2,AY$4,AY$3)</f>
        <v>0</v>
      </c>
      <c r="AZ287" s="18">
        <f ca="1">_xll.DBRW($B$3,$R$37,$R$38,$R$40,$R$41,$R$42,$Q287,AZ$2,AZ$4,AZ$3)</f>
        <v>0</v>
      </c>
      <c r="BA287" s="15">
        <f ca="1">_xll.DBRW($B$3,$R$37,$R$38,$R$40,$R$41,$R$42,$Q287,BA$2,BA$4,BA$3)</f>
        <v>0</v>
      </c>
      <c r="BB287" s="15">
        <f ca="1">_xll.DBRW($B$3,$R$37,$R$38,$R$40,$R$41,$R$42,$Q287,BB$2,BB$4,BB$3)</f>
        <v>0</v>
      </c>
      <c r="BC287" s="18">
        <f ca="1">AS287-AX287</f>
        <v>0</v>
      </c>
      <c r="BD287" s="18">
        <f ca="1">AT287-AY287</f>
        <v>0</v>
      </c>
      <c r="BE287" s="18">
        <f ca="1">AU287-AZ287</f>
        <v>0</v>
      </c>
      <c r="BF287" s="15">
        <f ca="1">IF(AND(AV287&lt;&gt;0,BA287&lt;&gt;0),-1*BC287*AV287,0)</f>
        <v>0</v>
      </c>
      <c r="BG287" s="15">
        <f ca="1">IF(AND(AV287&lt;&gt;0,BA287&lt;&gt;0,AW287&lt;&gt;0,BB287&lt;&gt;0),BD287/AY287*$Y287,)</f>
        <v>0</v>
      </c>
      <c r="BH287" s="15">
        <f ca="1">IF(AND(AW287&lt;&gt;0,BB287&lt;&gt;0),BE287*AO287*AW287,)</f>
        <v>0</v>
      </c>
      <c r="BI287" s="15">
        <f ca="1">IF(AND(AV287&lt;&gt;0,BA287&lt;&gt;0,AW287&lt;&gt;0,BB287&lt;&gt;0),$AI287-BF287-BG287-BH287-BL287,)</f>
        <v>0</v>
      </c>
      <c r="BJ287" s="15">
        <f ca="1">IF(OR(AV287=0,BA287=0,AW287=0,BB287=0),$AI287-BF287-BG287-BH287-BL287,)</f>
        <v>0</v>
      </c>
      <c r="BK287" s="15">
        <f ca="1">SUM(BF287:BJ287)</f>
        <v>0</v>
      </c>
      <c r="BL287" s="15">
        <f ca="1">IF($V287&lt;&gt;0,IF($V287&gt;0,$W287/$V287,-$W287/$V287))*$AD287</f>
        <v>0</v>
      </c>
      <c r="BM287" s="15">
        <f ca="1">SUM(BK287:BL287)</f>
        <v>0</v>
      </c>
      <c r="BN287" s="16">
        <f ca="1">_xll.DBRW($B$3,$R$37,$R$38,$R$40,$R$41,$R$42,$Q287,BN$2,BN$4,BN$3)</f>
        <v>0</v>
      </c>
      <c r="BO287" s="16">
        <f ca="1">_xll.DBRW($B$3,$R$37,$R$38,$R$40,$R$41,$R$42,$Q287,BO$2,BO$4,BO$3)</f>
        <v>0</v>
      </c>
      <c r="BP287" s="17">
        <f ca="1">-(BN287-BO287)*100</f>
        <v>0</v>
      </c>
      <c r="BQ287" s="14">
        <f ca="1">$Z287-$AE287-CK287</f>
        <v>0</v>
      </c>
      <c r="BR287" s="15">
        <f ca="1">_xll.DBRW($B$3,$R$37,$R$38,$R$40,$R$41,$R$42,$Q287,BR$2,BR$4,BR$3)</f>
        <v>0</v>
      </c>
      <c r="BS287" s="15">
        <f ca="1">_xll.DBRW($B$3,$R$37,$R$38,$R$40,$R$41,$R$42,$Q287,BS$2,BS$4,BS$3)</f>
        <v>0</v>
      </c>
      <c r="BT287" s="15">
        <f ca="1">_xll.DBRW($B$3,$R$37,$R$38,$R$40,$R$41,$R$42,$Q287,BT$2,BT$4,BT$3)</f>
        <v>0</v>
      </c>
      <c r="BU287" s="15">
        <f ca="1">_xll.DBRW($B$3,$R$37,$R$38,$R$40,$R$41,$R$42,$Q287,BU$2,BU$4,BU$3)</f>
        <v>0</v>
      </c>
      <c r="BV287" s="15">
        <f ca="1">_xll.DBRW($B$3,$R$37,$R$38,$R$40,$R$41,$R$42,$Q287,BV$2,BV$4,BV$3)</f>
        <v>0</v>
      </c>
      <c r="BW287" s="15">
        <f ca="1">_xll.DBRW($B$3,$R$37,$R$38,$R$40,$R$41,$R$42,$Q287,BW$2,BW$4,BW$3)</f>
        <v>0</v>
      </c>
      <c r="BX287" s="15">
        <f ca="1">_xll.DBRW($B$3,$R$37,$R$38,$R$40,$R$41,$R$42,$Q287,BX$2,BX$4,BX$3)</f>
        <v>0</v>
      </c>
      <c r="BY287" s="15">
        <f ca="1">_xll.DBRW($B$3,$R$37,$R$38,$R$40,$R$41,$R$42,$Q287,BY$2,BY$4,BY$3)</f>
        <v>0</v>
      </c>
      <c r="BZ287" s="15">
        <f ca="1">_xll.DBRW($B$3,$R$37,$R$38,$R$40,$R$41,$R$42,$Q287,BZ$2,BZ$4,BZ$3)</f>
        <v>0</v>
      </c>
      <c r="CA287" s="15">
        <f ca="1">_xll.DBRW($B$3,$R$37,$R$38,$R$40,$R$41,$R$42,$Q287,CA$2,CA$4,CA$3)</f>
        <v>0</v>
      </c>
      <c r="CB287" s="15">
        <f ca="1">BR287-BW287</f>
        <v>0</v>
      </c>
      <c r="CC287" s="15">
        <f ca="1">BS287-BX287</f>
        <v>0</v>
      </c>
      <c r="CD287" s="15">
        <f ca="1">BT287-BY287</f>
        <v>0</v>
      </c>
      <c r="CE287" s="15">
        <f ca="1">IF(AND(BU287&lt;&gt;0,BZ287&lt;&gt;0),-1*CB287*BU287,0)</f>
        <v>0</v>
      </c>
      <c r="CF287" s="15">
        <f ca="1">IF(AND(BU287&lt;&gt;0,BZ287&lt;&gt;0,BV287&lt;&gt;0,CA287&lt;&gt;0),CC287/BX287*$Z287,)</f>
        <v>0</v>
      </c>
      <c r="CG287" s="15">
        <f ca="1">IF(AND(BV287&lt;&gt;0,CA287&lt;&gt;0),CD287*BN287*BV287,)</f>
        <v>0</v>
      </c>
      <c r="CH287" s="15">
        <f ca="1">IF(AND(BU287&lt;&gt;0,BZ287&lt;&gt;0,BV287&lt;&gt;0,CA287&lt;&gt;0),$AJ287-CE287-CF287-CG287-CK287,)</f>
        <v>0</v>
      </c>
      <c r="CI287" s="15">
        <f ca="1">IF(OR(BU287=0,BZ287=0,BV287=0,CA287=0),$AJ287-CE287-CF287-CG287-CK287,)</f>
        <v>0</v>
      </c>
      <c r="CJ287" s="15">
        <f ca="1">SUM(CE287:CI287)</f>
        <v>0</v>
      </c>
      <c r="CK287" s="15">
        <f ca="1">IF($V287&lt;&gt;0,IF($V287&gt;0,$W287/$V287,-$W287/$V287))*$AE287</f>
        <v>0</v>
      </c>
      <c r="CL287" s="15">
        <f ca="1">SUM(CJ287:CK287)</f>
        <v>0</v>
      </c>
      <c r="CM287" s="16">
        <f ca="1">_xll.DBRW($B$3,$R$37,$R$38,$R$40,$R$41,$R$42,$Q287,CM$2,CM$4,CM$3)</f>
        <v>0</v>
      </c>
      <c r="CN287" s="16">
        <f ca="1">_xll.DBRW($B$3,$R$37,$R$38,$R$40,$R$41,$R$42,$Q287,CN$2,CN$4,CN$3)</f>
        <v>0</v>
      </c>
      <c r="CO287" s="17">
        <f ca="1">-(CM287-CN287)*100</f>
        <v>0</v>
      </c>
      <c r="CP287" s="14">
        <f ca="1">$AA287-$AF287-DJ287</f>
        <v>0</v>
      </c>
      <c r="CQ287" s="15">
        <f ca="1">_xll.DBRW($B$3,$R$37,$R$38,$R$40,$R$41,$R$42,$Q287,CQ$2,CQ$4,CQ$3)</f>
        <v>0</v>
      </c>
      <c r="CR287" s="15">
        <f ca="1">_xll.DBRW($B$3,$R$37,$R$38,$R$40,$R$41,$R$42,$Q287,CR$2,CR$4,CR$3)</f>
        <v>0</v>
      </c>
      <c r="CS287" s="15">
        <f ca="1">_xll.DBRW($B$3,$R$37,$R$38,$R$40,$R$41,$R$42,$Q287,CS$2,CS$4,CS$3)</f>
        <v>0</v>
      </c>
      <c r="CT287" s="15">
        <f ca="1">_xll.DBRW($B$3,$R$37,$R$38,$R$40,$R$41,$R$42,$Q287,CT$2,CT$4,CT$3)</f>
        <v>0</v>
      </c>
      <c r="CU287" s="15">
        <f ca="1">_xll.DBRW($B$3,$R$37,$R$38,$R$40,$R$41,$R$42,$Q287,CU$2,CU$4,CU$3)</f>
        <v>0</v>
      </c>
      <c r="CV287" s="15">
        <f ca="1">_xll.DBRW($B$3,$R$37,$R$38,$R$40,$R$41,$R$42,$Q287,CV$2,CV$4,CV$3)</f>
        <v>0</v>
      </c>
      <c r="CW287" s="15">
        <f ca="1">_xll.DBRW($B$3,$R$37,$R$38,$R$40,$R$41,$R$42,$Q287,CW$2,CW$4,CW$3)</f>
        <v>0</v>
      </c>
      <c r="CX287" s="15">
        <f ca="1">_xll.DBRW($B$3,$R$37,$R$38,$R$40,$R$41,$R$42,$Q287,CX$2,CX$4,CX$3)</f>
        <v>0</v>
      </c>
      <c r="CY287" s="15">
        <f ca="1">_xll.DBRW($B$3,$R$37,$R$38,$R$40,$R$41,$R$42,$Q287,CY$2,CY$4,CY$3)</f>
        <v>0</v>
      </c>
      <c r="CZ287" s="15">
        <f ca="1">_xll.DBRW($B$3,$R$37,$R$38,$R$40,$R$41,$R$42,$Q287,CZ$2,CZ$4,CZ$3)</f>
        <v>0</v>
      </c>
      <c r="DA287" s="15">
        <f ca="1">CQ287-CV287</f>
        <v>0</v>
      </c>
      <c r="DB287" s="15">
        <f ca="1">CR287-CW287</f>
        <v>0</v>
      </c>
      <c r="DC287" s="15">
        <f ca="1">CS287-CX287</f>
        <v>0</v>
      </c>
      <c r="DD287" s="15">
        <f ca="1">IF(AND(CT287&lt;&gt;0,CY287&lt;&gt;0),-1*DA287*CT287,0)</f>
        <v>0</v>
      </c>
      <c r="DE287" s="15">
        <f ca="1">IF(AND(CT287&lt;&gt;0,CY287&lt;&gt;0,CU287&lt;&gt;0,CZ287&lt;&gt;0),DB287/CW287*$AA287,)</f>
        <v>0</v>
      </c>
      <c r="DF287" s="15">
        <f ca="1">IF(AND(CU287&lt;&gt;0,CZ287&lt;&gt;0),DC287*CM287*CU287,)</f>
        <v>0</v>
      </c>
      <c r="DG287" s="15">
        <f ca="1">IF(AND(CT287&lt;&gt;0,CY287&lt;&gt;0,CU287&lt;&gt;0,CZ287&lt;&gt;0),$AK287-DD287-DE287-DF287-DJ287,)</f>
        <v>0</v>
      </c>
      <c r="DH287" s="15">
        <f ca="1">IF(OR(CT287=0,CY287=0,CU287=0,CZ287=0),$AK287-DD287-DE287-DF287-DJ287,)</f>
        <v>0</v>
      </c>
      <c r="DI287" s="15">
        <f ca="1">SUM(DD287:DH287)</f>
        <v>0</v>
      </c>
      <c r="DJ287" s="15">
        <f ca="1">IF($V287&lt;&gt;0,IF($V287&gt;0,$W287/$V287,-$W287/$V287))*$AF287</f>
        <v>0</v>
      </c>
      <c r="DK287" s="15">
        <f ca="1">SUM(DI287:DJ287)</f>
        <v>0</v>
      </c>
      <c r="DL287" s="16">
        <f ca="1">_xll.DBRW($B$3,$R$37,$R$38,$R$40,$R$41,$R$42,$Q287,DL$2,DL$4,DL$3)</f>
        <v>0</v>
      </c>
      <c r="DM287" s="16">
        <f ca="1">_xll.DBRW($B$3,$R$37,$R$38,$R$40,$R$41,$R$42,$Q287,DM$2,DM$4,DM$3)</f>
        <v>0</v>
      </c>
      <c r="DN287" s="17">
        <f ca="1">-(DL287-DM287)*100</f>
        <v>0</v>
      </c>
      <c r="DO287" s="14">
        <f ca="1">$AB287-$AG287-EI287</f>
        <v>0</v>
      </c>
      <c r="DP287" s="15">
        <f ca="1">_xll.DBRW($B$3,$R$37,$R$38,$R$40,$R$41,$R$42,$Q287,DP$2,DP$4,DP$3)</f>
        <v>0</v>
      </c>
      <c r="DQ287" s="15">
        <f ca="1">_xll.DBRW($B$3,$R$37,$R$38,$R$40,$R$41,$R$42,$Q287,DQ$2,DQ$4,DQ$3)</f>
        <v>0</v>
      </c>
      <c r="DR287" s="15">
        <f ca="1">_xll.DBRW($B$3,$R$37,$R$38,$R$40,$R$41,$R$42,$Q287,DR$2,DR$4,DR$3)</f>
        <v>0</v>
      </c>
      <c r="DS287" s="15" t="str">
        <f ca="1">_xll.DBRW($B$3,$R$37,$R$38,$R$40,$R$41,$R$42,$Q287,DS$2,DS$4,DS$3)</f>
        <v/>
      </c>
      <c r="DT287" s="15">
        <f ca="1">_xll.DBRW($B$3,$R$37,$R$38,$R$40,$R$41,$R$42,$Q287,DT$2,DT$4,DT$3)</f>
        <v>0</v>
      </c>
      <c r="DU287" s="15">
        <f ca="1">_xll.DBRW($B$3,$R$37,$R$38,$R$40,$R$41,$R$42,$Q287,DU$2,DU$4,DU$3)</f>
        <v>0</v>
      </c>
      <c r="DV287" s="15">
        <f ca="1">_xll.DBRW($B$3,$R$37,$R$38,$R$40,$R$41,$R$42,$Q287,DV$2,DV$4,DV$3)</f>
        <v>0</v>
      </c>
      <c r="DW287" s="15">
        <f ca="1">_xll.DBRW($B$3,$R$37,$R$38,$R$40,$R$41,$R$42,$Q287,DW$2,DW$4,DW$3)</f>
        <v>0</v>
      </c>
      <c r="DX287" s="15" t="str">
        <f ca="1">_xll.DBRW($B$3,$R$37,$R$38,$R$40,$R$41,$R$42,$Q287,DX$2,DX$4,DX$3)</f>
        <v/>
      </c>
      <c r="DY287" s="15">
        <f ca="1">_xll.DBRW($B$3,$R$37,$R$38,$R$40,$R$41,$R$42,$Q287,DY$2,DY$4,DY$3)</f>
        <v>0</v>
      </c>
      <c r="DZ287" s="15">
        <f ca="1">DP287-DU287</f>
        <v>0</v>
      </c>
      <c r="EA287" s="15">
        <f ca="1">DQ287-DV287</f>
        <v>0</v>
      </c>
      <c r="EB287" s="15">
        <f ca="1">DR287-DW287</f>
        <v>0</v>
      </c>
      <c r="EC287" s="15" t="e">
        <f ca="1">IF(AND(DS287&lt;&gt;0,DX287&lt;&gt;0),-1*DZ287*DS287,0)</f>
        <v>#VALUE!</v>
      </c>
      <c r="ED287" s="15">
        <f ca="1">IF(AND(DS287&lt;&gt;0,DX287&lt;&gt;0,DT287&lt;&gt;0,DY287&lt;&gt;0),EA287/DV287*$AB287,)</f>
        <v>0</v>
      </c>
      <c r="EE287" s="15">
        <f ca="1">IF(AND(DT287&lt;&gt;0,DY287&lt;&gt;0),EB287*DL287*DT287,)</f>
        <v>0</v>
      </c>
      <c r="EF287" s="15">
        <f ca="1">IF(AND(DS287&lt;&gt;0,DX287&lt;&gt;0,DT287&lt;&gt;0,DY287&lt;&gt;0),$AL287-EC287-ED287-EE287-EI287,)</f>
        <v>0</v>
      </c>
      <c r="EG287" s="15" t="e">
        <f ca="1">IF(OR(DS287=0,DX287=0,DT287=0,DY287=0),$AL287-EC287-ED287-EE287-EI287,)</f>
        <v>#VALUE!</v>
      </c>
      <c r="EH287" s="15" t="e">
        <f ca="1">SUM(EC287:EG287)</f>
        <v>#VALUE!</v>
      </c>
      <c r="EI287" s="15">
        <f ca="1">IF($V287&lt;&gt;0,IF($V287&gt;0,$W287/$V287,-$W287/$V287))*$AG287</f>
        <v>0</v>
      </c>
      <c r="EJ287" s="15" t="e">
        <f ca="1">SUM(EH287:EI287)</f>
        <v>#VALUE!</v>
      </c>
      <c r="EK287" s="16">
        <f ca="1">_xll.DBRW($B$3,$R$37,$R$38,$R$40,$R$41,$R$42,$Q287,EK$2,EK$4,EK$3)</f>
        <v>0</v>
      </c>
      <c r="EL287" s="16">
        <f ca="1">_xll.DBRW($B$3,$R$37,$R$38,$R$40,$R$41,$R$42,$Q287,EL$2,EL$4,EL$3)</f>
        <v>0</v>
      </c>
      <c r="EM287" s="17">
        <f ca="1">-(EK287-EL287)*100</f>
        <v>0</v>
      </c>
      <c r="EN287" s="14">
        <f ca="1">$AC287-$AH287-FH287</f>
        <v>0</v>
      </c>
      <c r="EO287" s="15">
        <f ca="1">_xll.DBRW($B$3,$R$37,$R$38,$R$40,$R$41,$R$42,$Q287,EO$2,EO$4,EO$3)</f>
        <v>0</v>
      </c>
      <c r="EP287" s="15">
        <f ca="1">_xll.DBRW($B$3,$R$37,$R$38,$R$40,$R$41,$R$42,$Q287,EP$2,EP$4,EP$3)</f>
        <v>0</v>
      </c>
      <c r="EQ287" s="15">
        <f ca="1">_xll.DBRW($B$3,$R$37,$R$38,$R$40,$R$41,$R$42,$Q287,EQ$2,EQ$4,EQ$3)</f>
        <v>0</v>
      </c>
      <c r="ER287" s="15">
        <f ca="1">_xll.DBRW($B$3,$R$37,$R$38,$R$40,$R$41,$R$42,$Q287,ER$2,ER$4,ER$3)</f>
        <v>0</v>
      </c>
      <c r="ES287" s="15">
        <f ca="1">_xll.DBRW($B$3,$R$37,$R$38,$R$40,$R$41,$R$42,$Q287,ES$2,ES$4,ES$3)</f>
        <v>0</v>
      </c>
      <c r="ET287" s="15">
        <f ca="1">_xll.DBRW($B$3,$R$37,$R$38,$R$40,$R$41,$R$42,$Q287,ET$2,ET$4,ET$3)</f>
        <v>0</v>
      </c>
      <c r="EU287" s="15">
        <f ca="1">_xll.DBRW($B$3,$R$37,$R$38,$R$40,$R$41,$R$42,$Q287,EU$2,EU$4,EU$3)</f>
        <v>0</v>
      </c>
      <c r="EV287" s="15">
        <f ca="1">_xll.DBRW($B$3,$R$37,$R$38,$R$40,$R$41,$R$42,$Q287,EV$2,EV$4,EV$3)</f>
        <v>0</v>
      </c>
      <c r="EW287" s="15">
        <f ca="1">_xll.DBRW($B$3,$R$37,$R$38,$R$40,$R$41,$R$42,$Q287,EW$2,EW$4,EW$3)</f>
        <v>0</v>
      </c>
      <c r="EX287" s="15">
        <f ca="1">_xll.DBRW($B$3,$R$37,$R$38,$R$40,$R$41,$R$42,$Q287,EX$2,EX$4,EX$3)</f>
        <v>0</v>
      </c>
      <c r="EY287" s="15">
        <f ca="1">EO287-ET287</f>
        <v>0</v>
      </c>
      <c r="EZ287" s="15">
        <f ca="1">EP287-EU287</f>
        <v>0</v>
      </c>
      <c r="FA287" s="15">
        <f ca="1">EQ287-EV287</f>
        <v>0</v>
      </c>
      <c r="FB287" s="15">
        <f ca="1">IF(AND(ER287&lt;&gt;0,EW287&lt;&gt;0),-1*EY287*ER287,0)</f>
        <v>0</v>
      </c>
      <c r="FC287" s="15">
        <f ca="1">IF(AND(ER287&lt;&gt;0,EW287&lt;&gt;0,ES287&lt;&gt;0,EX287&lt;&gt;0),EZ287/EU287*$AC287,)</f>
        <v>0</v>
      </c>
      <c r="FD287" s="15">
        <f ca="1">IF(AND(ES287&lt;&gt;0,EX287&lt;&gt;0),FA287*EK287*ES287,)</f>
        <v>0</v>
      </c>
      <c r="FE287" s="15">
        <f ca="1">IF(AND(ER287&lt;&gt;0,EW287&lt;&gt;0,ES287&lt;&gt;0,EX287&lt;&gt;0),$AM287-FB287-FC287-FD287-FH287,)</f>
        <v>0</v>
      </c>
      <c r="FF287" s="15">
        <f ca="1">IF(OR(ER287=0,EW287=0,ES287=0,EX287=0),$AM287-FB287-FC287-FD287-FH287,)</f>
        <v>0</v>
      </c>
      <c r="FG287" s="15">
        <f ca="1">SUM(FB287:FF287)</f>
        <v>0</v>
      </c>
      <c r="FH287" s="15">
        <f ca="1">IF($V287&lt;&gt;0,IF($V287&gt;0,$W287/$V287,-$W287/$V287))*$AH287</f>
        <v>0</v>
      </c>
      <c r="FI287" s="15">
        <f ca="1">SUM(FG287:FH287)</f>
        <v>0</v>
      </c>
      <c r="FJ287" s="20"/>
      <c r="FK287" s="85">
        <f ca="1">BL287+CK287+DJ287+EI287+FH287</f>
        <v>0</v>
      </c>
      <c r="FL287" s="21"/>
      <c r="FM287" s="22"/>
      <c r="FN287" s="104">
        <f ca="1">_xll.DBRW($B$3,$R$37,$R$38,$R$40,$R$41,$R$42,$Q287,FN$2,FN$4,FN$3)</f>
        <v>0</v>
      </c>
      <c r="FO287" s="105">
        <f ca="1">IF(U287&lt;&gt;0,FN287/U287,0)</f>
        <v>0</v>
      </c>
      <c r="FP287" s="104">
        <f ca="1">_xll.DBRW($B$3,$R$37,$R$38,$R$40,$R$41,$R$42,$Q287,FP$2,FP$4,FP$3)</f>
        <v>0</v>
      </c>
      <c r="FQ287" s="105">
        <f ca="1">IF(V287&lt;&gt;0,FP287/V287,0)</f>
        <v>0</v>
      </c>
      <c r="FR287" s="86">
        <f ca="1">FN287-FP287</f>
        <v>0</v>
      </c>
      <c r="FS287" s="103">
        <f ca="1">(FO287-FQ287)*100</f>
        <v>0</v>
      </c>
      <c r="FT287" s="23"/>
      <c r="FV287" s="37"/>
      <c r="FW287" s="37"/>
      <c r="FX287" s="37"/>
      <c r="FY287" s="37"/>
      <c r="FZ287" s="37"/>
      <c r="GA287" s="37"/>
      <c r="GB287" s="37"/>
      <c r="GC287" s="37"/>
      <c r="GD287" s="37"/>
      <c r="GE287" s="37"/>
      <c r="GF287" s="37"/>
      <c r="GG287" s="37"/>
      <c r="GH287" s="37"/>
    </row>
    <row r="288" spans="1:190" ht="15" hidden="1" customHeight="1" x14ac:dyDescent="0.25">
      <c r="A288">
        <f ca="1">IF(ROW()=ROW($A$60),0,1)</f>
        <v>1</v>
      </c>
      <c r="D288" s="30"/>
      <c r="E288" s="30"/>
      <c r="F288" s="30" t="str">
        <f ca="1">IF(A288&lt;&gt;0,IF((AO288+BN288+CM288+DL288+EK288)&lt;&gt;0,ROUND((1-(AO288+BN288+CM288+DL288+EK288))-FO288,5),"VERIF. ELIGIBILITE PMM"),"CHECK "&amp;D273)</f>
        <v>VERIF. ELIGIBILITE PMM</v>
      </c>
      <c r="G288" s="30"/>
      <c r="H288" s="30"/>
      <c r="I288" s="30"/>
      <c r="J288" s="30" t="str">
        <f ca="1">IF(A288&lt;&gt;0,IF((AP288+BO288+CN288+DM288+EL288)&lt;&gt;0,ROUND((1-(AP288+BO288+CN288+DM288+EL288))-FQ288,5),"VERIF. ELIGIBILITE PMM"),"CHECK "&amp;D274)</f>
        <v>VERIF. ELIGIBILITE PMM</v>
      </c>
      <c r="K288" s="30">
        <f ca="1">IF(A288&lt;&gt;0,ROUND(W288+AR288+BQ288+CP288+DO288+EN288+FK288-FR288,5),"CHECK ")</f>
        <v>0</v>
      </c>
      <c r="L288" s="4"/>
      <c r="M288" s="9"/>
      <c r="N288" s="10"/>
      <c r="O288" s="9"/>
      <c r="P288" s="11"/>
      <c r="Q288" s="130" t="s">
        <v>487</v>
      </c>
      <c r="R288" s="130"/>
      <c r="S288" s="12"/>
      <c r="T288" s="13"/>
      <c r="U288" s="84">
        <f ca="1">_xll.DBRW($B$3,$R$37,$R$38,$R$40,$R$41,$R$42,$Q288,U$2,U$4,U$3)</f>
        <v>0</v>
      </c>
      <c r="V288" s="84">
        <f ca="1">_xll.DBRW($B$3,$R$37,$R$38,$R$40,$R$41,$R$42,$Q288,V$2,V$4,V$3)</f>
        <v>0</v>
      </c>
      <c r="W288" s="85">
        <f ca="1">U288-V288</f>
        <v>0</v>
      </c>
      <c r="X288" s="106">
        <f ca="1">IF(V288&lt;&gt;0,W288/V288,0)</f>
        <v>0</v>
      </c>
      <c r="Y288" s="15">
        <f ca="1">_xll.DBRW($B$3,$R$37,$R$38,$R$40,$R$41,$R$42,$Q288,Y$2,Y$4,Y$3)</f>
        <v>0</v>
      </c>
      <c r="Z288" s="15">
        <f ca="1">_xll.DBRW($B$3,$R$37,$R$38,$R$40,$R$41,$R$42,$Q288,Z$2,Z$4,Z$3)</f>
        <v>0</v>
      </c>
      <c r="AA288" s="15">
        <f ca="1">_xll.DBRW($B$3,$R$37,$R$38,$R$40,$R$41,$R$42,$Q288,AA$2,AA$4,AA$3)</f>
        <v>0</v>
      </c>
      <c r="AB288" s="15">
        <f ca="1">_xll.DBRW($B$3,$R$37,$R$38,$R$40,$R$41,$R$42,$Q288,AB$2,AB$4,AB$3)</f>
        <v>0</v>
      </c>
      <c r="AC288" s="15">
        <f ca="1">_xll.DBRW($B$3,$R$37,$R$38,$R$40,$R$41,$R$42,$Q288,AC$2,AC$4,AC$3)</f>
        <v>0</v>
      </c>
      <c r="AD288" s="15">
        <f ca="1">_xll.DBRW($B$3,$R$37,$R$38,$R$40,$R$41,$R$42,$Q288,AD$2,AD$4,AD$3)</f>
        <v>0</v>
      </c>
      <c r="AE288" s="15">
        <f ca="1">_xll.DBRW($B$3,$R$37,$R$38,$R$40,$R$41,$R$42,$Q288,AE$2,AE$4,AE$3)</f>
        <v>0</v>
      </c>
      <c r="AF288" s="15">
        <f ca="1">_xll.DBRW($B$3,$R$37,$R$38,$R$40,$R$41,$R$42,$Q288,AF$2,AF$4,AF$3)</f>
        <v>0</v>
      </c>
      <c r="AG288" s="15">
        <f ca="1">_xll.DBRW($B$3,$R$37,$R$38,$R$40,$R$41,$R$42,$Q288,AG$2,AG$4,AG$3)</f>
        <v>0</v>
      </c>
      <c r="AH288" s="15">
        <f ca="1">_xll.DBRW($B$3,$R$37,$R$38,$R$40,$R$41,$R$42,$Q288,AH$2,AH$4,AH$3)</f>
        <v>0</v>
      </c>
      <c r="AI288" s="15">
        <f ca="1">Y288-AD288</f>
        <v>0</v>
      </c>
      <c r="AJ288" s="15">
        <f ca="1">Z288-AE288</f>
        <v>0</v>
      </c>
      <c r="AK288" s="15">
        <f ca="1">AA288-AF288</f>
        <v>0</v>
      </c>
      <c r="AL288" s="15">
        <f ca="1">AB288-AG288</f>
        <v>0</v>
      </c>
      <c r="AM288" s="15">
        <f ca="1">AC288-AH288</f>
        <v>0</v>
      </c>
      <c r="AN288" s="20"/>
      <c r="AO288" s="16">
        <f ca="1">_xll.DBRW($B$3,$R$37,$R$38,$R$40,$R$41,$R$42,$Q288,AO$2,AO$4,AO$3)</f>
        <v>0</v>
      </c>
      <c r="AP288" s="16">
        <f ca="1">_xll.DBRW($B$3,$R$37,$R$38,$R$40,$R$41,$R$42,$Q288,AP$2,AP$4,AP$3)</f>
        <v>0</v>
      </c>
      <c r="AQ288" s="17">
        <f ca="1">-(AO288-AP288)*100</f>
        <v>0</v>
      </c>
      <c r="AR288" s="14">
        <f ca="1">$Y288-$AD288-BL288</f>
        <v>0</v>
      </c>
      <c r="AS288" s="18">
        <f ca="1">_xll.DBRW($B$3,$R$37,$R$38,$R$40,$R$41,$R$42,$Q288,AS$2,AS$4,AS$3)</f>
        <v>0</v>
      </c>
      <c r="AT288" s="19">
        <f ca="1">_xll.DBRW($B$3,$R$37,$R$38,$R$40,$R$41,$R$42,$Q288,AT$2,AT$4,AT$3)</f>
        <v>0</v>
      </c>
      <c r="AU288" s="18">
        <f ca="1">_xll.DBRW($B$3,$R$37,$R$38,$R$40,$R$41,$R$42,$Q288,AU$2,AU$4,AU$3)</f>
        <v>0</v>
      </c>
      <c r="AV288" s="15">
        <f ca="1">_xll.DBRW($B$3,$R$37,$R$38,$R$40,$R$41,$R$42,$Q288,AV$2,AV$4,AV$3)</f>
        <v>0</v>
      </c>
      <c r="AW288" s="15">
        <f ca="1">_xll.DBRW($B$3,$R$37,$R$38,$R$40,$R$41,$R$42,$Q288,AW$2,AW$4,AW$3)</f>
        <v>0</v>
      </c>
      <c r="AX288" s="18">
        <f ca="1">_xll.DBRW($B$3,$R$37,$R$38,$R$40,$R$41,$R$42,$Q288,AX$2,AX$4,AX$3)</f>
        <v>0</v>
      </c>
      <c r="AY288" s="19">
        <f ca="1">_xll.DBRW($B$3,$R$37,$R$38,$R$40,$R$41,$R$42,$Q288,AY$2,AY$4,AY$3)</f>
        <v>0</v>
      </c>
      <c r="AZ288" s="18">
        <f ca="1">_xll.DBRW($B$3,$R$37,$R$38,$R$40,$R$41,$R$42,$Q288,AZ$2,AZ$4,AZ$3)</f>
        <v>0</v>
      </c>
      <c r="BA288" s="15">
        <f ca="1">_xll.DBRW($B$3,$R$37,$R$38,$R$40,$R$41,$R$42,$Q288,BA$2,BA$4,BA$3)</f>
        <v>0</v>
      </c>
      <c r="BB288" s="15">
        <f ca="1">_xll.DBRW($B$3,$R$37,$R$38,$R$40,$R$41,$R$42,$Q288,BB$2,BB$4,BB$3)</f>
        <v>0</v>
      </c>
      <c r="BC288" s="18">
        <f ca="1">AS288-AX288</f>
        <v>0</v>
      </c>
      <c r="BD288" s="18">
        <f ca="1">AT288-AY288</f>
        <v>0</v>
      </c>
      <c r="BE288" s="18">
        <f ca="1">AU288-AZ288</f>
        <v>0</v>
      </c>
      <c r="BF288" s="15">
        <f ca="1">IF(AND(AV288&lt;&gt;0,BA288&lt;&gt;0),-1*BC288*AV288,0)</f>
        <v>0</v>
      </c>
      <c r="BG288" s="15">
        <f ca="1">IF(AND(AV288&lt;&gt;0,BA288&lt;&gt;0,AW288&lt;&gt;0,BB288&lt;&gt;0),BD288/AY288*$Y288,)</f>
        <v>0</v>
      </c>
      <c r="BH288" s="15">
        <f ca="1">IF(AND(AW288&lt;&gt;0,BB288&lt;&gt;0),BE288*AO288*AW288,)</f>
        <v>0</v>
      </c>
      <c r="BI288" s="15">
        <f ca="1">IF(AND(AV288&lt;&gt;0,BA288&lt;&gt;0,AW288&lt;&gt;0,BB288&lt;&gt;0),$AI288-BF288-BG288-BH288-BL288,)</f>
        <v>0</v>
      </c>
      <c r="BJ288" s="15">
        <f ca="1">IF(OR(AV288=0,BA288=0,AW288=0,BB288=0),$AI288-BF288-BG288-BH288-BL288,)</f>
        <v>0</v>
      </c>
      <c r="BK288" s="15">
        <f ca="1">SUM(BF288:BJ288)</f>
        <v>0</v>
      </c>
      <c r="BL288" s="15">
        <f ca="1">IF($V288&lt;&gt;0,IF($V288&gt;0,$W288/$V288,-$W288/$V288))*$AD288</f>
        <v>0</v>
      </c>
      <c r="BM288" s="15">
        <f ca="1">SUM(BK288:BL288)</f>
        <v>0</v>
      </c>
      <c r="BN288" s="16">
        <f ca="1">_xll.DBRW($B$3,$R$37,$R$38,$R$40,$R$41,$R$42,$Q288,BN$2,BN$4,BN$3)</f>
        <v>0</v>
      </c>
      <c r="BO288" s="16">
        <f ca="1">_xll.DBRW($B$3,$R$37,$R$38,$R$40,$R$41,$R$42,$Q288,BO$2,BO$4,BO$3)</f>
        <v>0</v>
      </c>
      <c r="BP288" s="17">
        <f ca="1">-(BN288-BO288)*100</f>
        <v>0</v>
      </c>
      <c r="BQ288" s="14">
        <f ca="1">$Z288-$AE288-CK288</f>
        <v>0</v>
      </c>
      <c r="BR288" s="15">
        <f ca="1">_xll.DBRW($B$3,$R$37,$R$38,$R$40,$R$41,$R$42,$Q288,BR$2,BR$4,BR$3)</f>
        <v>0</v>
      </c>
      <c r="BS288" s="15">
        <f ca="1">_xll.DBRW($B$3,$R$37,$R$38,$R$40,$R$41,$R$42,$Q288,BS$2,BS$4,BS$3)</f>
        <v>0</v>
      </c>
      <c r="BT288" s="15">
        <f ca="1">_xll.DBRW($B$3,$R$37,$R$38,$R$40,$R$41,$R$42,$Q288,BT$2,BT$4,BT$3)</f>
        <v>0</v>
      </c>
      <c r="BU288" s="15">
        <f ca="1">_xll.DBRW($B$3,$R$37,$R$38,$R$40,$R$41,$R$42,$Q288,BU$2,BU$4,BU$3)</f>
        <v>0</v>
      </c>
      <c r="BV288" s="15">
        <f ca="1">_xll.DBRW($B$3,$R$37,$R$38,$R$40,$R$41,$R$42,$Q288,BV$2,BV$4,BV$3)</f>
        <v>0</v>
      </c>
      <c r="BW288" s="15">
        <f ca="1">_xll.DBRW($B$3,$R$37,$R$38,$R$40,$R$41,$R$42,$Q288,BW$2,BW$4,BW$3)</f>
        <v>0</v>
      </c>
      <c r="BX288" s="15">
        <f ca="1">_xll.DBRW($B$3,$R$37,$R$38,$R$40,$R$41,$R$42,$Q288,BX$2,BX$4,BX$3)</f>
        <v>0</v>
      </c>
      <c r="BY288" s="15">
        <f ca="1">_xll.DBRW($B$3,$R$37,$R$38,$R$40,$R$41,$R$42,$Q288,BY$2,BY$4,BY$3)</f>
        <v>0</v>
      </c>
      <c r="BZ288" s="15">
        <f ca="1">_xll.DBRW($B$3,$R$37,$R$38,$R$40,$R$41,$R$42,$Q288,BZ$2,BZ$4,BZ$3)</f>
        <v>0</v>
      </c>
      <c r="CA288" s="15">
        <f ca="1">_xll.DBRW($B$3,$R$37,$R$38,$R$40,$R$41,$R$42,$Q288,CA$2,CA$4,CA$3)</f>
        <v>0</v>
      </c>
      <c r="CB288" s="15">
        <f ca="1">BR288-BW288</f>
        <v>0</v>
      </c>
      <c r="CC288" s="15">
        <f ca="1">BS288-BX288</f>
        <v>0</v>
      </c>
      <c r="CD288" s="15">
        <f ca="1">BT288-BY288</f>
        <v>0</v>
      </c>
      <c r="CE288" s="15">
        <f ca="1">IF(AND(BU288&lt;&gt;0,BZ288&lt;&gt;0),-1*CB288*BU288,0)</f>
        <v>0</v>
      </c>
      <c r="CF288" s="15">
        <f ca="1">IF(AND(BU288&lt;&gt;0,BZ288&lt;&gt;0,BV288&lt;&gt;0,CA288&lt;&gt;0),CC288/BX288*$Z288,)</f>
        <v>0</v>
      </c>
      <c r="CG288" s="15">
        <f ca="1">IF(AND(BV288&lt;&gt;0,CA288&lt;&gt;0),CD288*BN288*BV288,)</f>
        <v>0</v>
      </c>
      <c r="CH288" s="15">
        <f ca="1">IF(AND(BU288&lt;&gt;0,BZ288&lt;&gt;0,BV288&lt;&gt;0,CA288&lt;&gt;0),$AJ288-CE288-CF288-CG288-CK288,)</f>
        <v>0</v>
      </c>
      <c r="CI288" s="15">
        <f ca="1">IF(OR(BU288=0,BZ288=0,BV288=0,CA288=0),$AJ288-CE288-CF288-CG288-CK288,)</f>
        <v>0</v>
      </c>
      <c r="CJ288" s="15">
        <f ca="1">SUM(CE288:CI288)</f>
        <v>0</v>
      </c>
      <c r="CK288" s="15">
        <f ca="1">IF($V288&lt;&gt;0,IF($V288&gt;0,$W288/$V288,-$W288/$V288))*$AE288</f>
        <v>0</v>
      </c>
      <c r="CL288" s="15">
        <f ca="1">SUM(CJ288:CK288)</f>
        <v>0</v>
      </c>
      <c r="CM288" s="16">
        <f ca="1">_xll.DBRW($B$3,$R$37,$R$38,$R$40,$R$41,$R$42,$Q288,CM$2,CM$4,CM$3)</f>
        <v>0</v>
      </c>
      <c r="CN288" s="16">
        <f ca="1">_xll.DBRW($B$3,$R$37,$R$38,$R$40,$R$41,$R$42,$Q288,CN$2,CN$4,CN$3)</f>
        <v>0</v>
      </c>
      <c r="CO288" s="17">
        <f ca="1">-(CM288-CN288)*100</f>
        <v>0</v>
      </c>
      <c r="CP288" s="14">
        <f ca="1">$AA288-$AF288-DJ288</f>
        <v>0</v>
      </c>
      <c r="CQ288" s="15">
        <f ca="1">_xll.DBRW($B$3,$R$37,$R$38,$R$40,$R$41,$R$42,$Q288,CQ$2,CQ$4,CQ$3)</f>
        <v>0</v>
      </c>
      <c r="CR288" s="15">
        <f ca="1">_xll.DBRW($B$3,$R$37,$R$38,$R$40,$R$41,$R$42,$Q288,CR$2,CR$4,CR$3)</f>
        <v>0</v>
      </c>
      <c r="CS288" s="15">
        <f ca="1">_xll.DBRW($B$3,$R$37,$R$38,$R$40,$R$41,$R$42,$Q288,CS$2,CS$4,CS$3)</f>
        <v>0</v>
      </c>
      <c r="CT288" s="15">
        <f ca="1">_xll.DBRW($B$3,$R$37,$R$38,$R$40,$R$41,$R$42,$Q288,CT$2,CT$4,CT$3)</f>
        <v>0</v>
      </c>
      <c r="CU288" s="15">
        <f ca="1">_xll.DBRW($B$3,$R$37,$R$38,$R$40,$R$41,$R$42,$Q288,CU$2,CU$4,CU$3)</f>
        <v>0</v>
      </c>
      <c r="CV288" s="15">
        <f ca="1">_xll.DBRW($B$3,$R$37,$R$38,$R$40,$R$41,$R$42,$Q288,CV$2,CV$4,CV$3)</f>
        <v>0</v>
      </c>
      <c r="CW288" s="15">
        <f ca="1">_xll.DBRW($B$3,$R$37,$R$38,$R$40,$R$41,$R$42,$Q288,CW$2,CW$4,CW$3)</f>
        <v>0</v>
      </c>
      <c r="CX288" s="15">
        <f ca="1">_xll.DBRW($B$3,$R$37,$R$38,$R$40,$R$41,$R$42,$Q288,CX$2,CX$4,CX$3)</f>
        <v>0</v>
      </c>
      <c r="CY288" s="15">
        <f ca="1">_xll.DBRW($B$3,$R$37,$R$38,$R$40,$R$41,$R$42,$Q288,CY$2,CY$4,CY$3)</f>
        <v>0</v>
      </c>
      <c r="CZ288" s="15">
        <f ca="1">_xll.DBRW($B$3,$R$37,$R$38,$R$40,$R$41,$R$42,$Q288,CZ$2,CZ$4,CZ$3)</f>
        <v>0</v>
      </c>
      <c r="DA288" s="15">
        <f ca="1">CQ288-CV288</f>
        <v>0</v>
      </c>
      <c r="DB288" s="15">
        <f ca="1">CR288-CW288</f>
        <v>0</v>
      </c>
      <c r="DC288" s="15">
        <f ca="1">CS288-CX288</f>
        <v>0</v>
      </c>
      <c r="DD288" s="15">
        <f ca="1">IF(AND(CT288&lt;&gt;0,CY288&lt;&gt;0),-1*DA288*CT288,0)</f>
        <v>0</v>
      </c>
      <c r="DE288" s="15">
        <f ca="1">IF(AND(CT288&lt;&gt;0,CY288&lt;&gt;0,CU288&lt;&gt;0,CZ288&lt;&gt;0),DB288/CW288*$AA288,)</f>
        <v>0</v>
      </c>
      <c r="DF288" s="15">
        <f ca="1">IF(AND(CU288&lt;&gt;0,CZ288&lt;&gt;0),DC288*CM288*CU288,)</f>
        <v>0</v>
      </c>
      <c r="DG288" s="15">
        <f ca="1">IF(AND(CT288&lt;&gt;0,CY288&lt;&gt;0,CU288&lt;&gt;0,CZ288&lt;&gt;0),$AK288-DD288-DE288-DF288-DJ288,)</f>
        <v>0</v>
      </c>
      <c r="DH288" s="15">
        <f ca="1">IF(OR(CT288=0,CY288=0,CU288=0,CZ288=0),$AK288-DD288-DE288-DF288-DJ288,)</f>
        <v>0</v>
      </c>
      <c r="DI288" s="15">
        <f ca="1">SUM(DD288:DH288)</f>
        <v>0</v>
      </c>
      <c r="DJ288" s="15">
        <f ca="1">IF($V288&lt;&gt;0,IF($V288&gt;0,$W288/$V288,-$W288/$V288))*$AF288</f>
        <v>0</v>
      </c>
      <c r="DK288" s="15">
        <f ca="1">SUM(DI288:DJ288)</f>
        <v>0</v>
      </c>
      <c r="DL288" s="16">
        <f ca="1">_xll.DBRW($B$3,$R$37,$R$38,$R$40,$R$41,$R$42,$Q288,DL$2,DL$4,DL$3)</f>
        <v>0</v>
      </c>
      <c r="DM288" s="16">
        <f ca="1">_xll.DBRW($B$3,$R$37,$R$38,$R$40,$R$41,$R$42,$Q288,DM$2,DM$4,DM$3)</f>
        <v>0</v>
      </c>
      <c r="DN288" s="17">
        <f ca="1">-(DL288-DM288)*100</f>
        <v>0</v>
      </c>
      <c r="DO288" s="14">
        <f ca="1">$AB288-$AG288-EI288</f>
        <v>0</v>
      </c>
      <c r="DP288" s="15">
        <f ca="1">_xll.DBRW($B$3,$R$37,$R$38,$R$40,$R$41,$R$42,$Q288,DP$2,DP$4,DP$3)</f>
        <v>0</v>
      </c>
      <c r="DQ288" s="15">
        <f ca="1">_xll.DBRW($B$3,$R$37,$R$38,$R$40,$R$41,$R$42,$Q288,DQ$2,DQ$4,DQ$3)</f>
        <v>0</v>
      </c>
      <c r="DR288" s="15">
        <f ca="1">_xll.DBRW($B$3,$R$37,$R$38,$R$40,$R$41,$R$42,$Q288,DR$2,DR$4,DR$3)</f>
        <v>0</v>
      </c>
      <c r="DS288" s="15" t="str">
        <f ca="1">_xll.DBRW($B$3,$R$37,$R$38,$R$40,$R$41,$R$42,$Q288,DS$2,DS$4,DS$3)</f>
        <v/>
      </c>
      <c r="DT288" s="15">
        <f ca="1">_xll.DBRW($B$3,$R$37,$R$38,$R$40,$R$41,$R$42,$Q288,DT$2,DT$4,DT$3)</f>
        <v>0</v>
      </c>
      <c r="DU288" s="15">
        <f ca="1">_xll.DBRW($B$3,$R$37,$R$38,$R$40,$R$41,$R$42,$Q288,DU$2,DU$4,DU$3)</f>
        <v>0</v>
      </c>
      <c r="DV288" s="15">
        <f ca="1">_xll.DBRW($B$3,$R$37,$R$38,$R$40,$R$41,$R$42,$Q288,DV$2,DV$4,DV$3)</f>
        <v>0</v>
      </c>
      <c r="DW288" s="15">
        <f ca="1">_xll.DBRW($B$3,$R$37,$R$38,$R$40,$R$41,$R$42,$Q288,DW$2,DW$4,DW$3)</f>
        <v>0</v>
      </c>
      <c r="DX288" s="15" t="str">
        <f ca="1">_xll.DBRW($B$3,$R$37,$R$38,$R$40,$R$41,$R$42,$Q288,DX$2,DX$4,DX$3)</f>
        <v/>
      </c>
      <c r="DY288" s="15">
        <f ca="1">_xll.DBRW($B$3,$R$37,$R$38,$R$40,$R$41,$R$42,$Q288,DY$2,DY$4,DY$3)</f>
        <v>0</v>
      </c>
      <c r="DZ288" s="15">
        <f ca="1">DP288-DU288</f>
        <v>0</v>
      </c>
      <c r="EA288" s="15">
        <f ca="1">DQ288-DV288</f>
        <v>0</v>
      </c>
      <c r="EB288" s="15">
        <f ca="1">DR288-DW288</f>
        <v>0</v>
      </c>
      <c r="EC288" s="15" t="e">
        <f ca="1">IF(AND(DS288&lt;&gt;0,DX288&lt;&gt;0),-1*DZ288*DS288,0)</f>
        <v>#VALUE!</v>
      </c>
      <c r="ED288" s="15">
        <f ca="1">IF(AND(DS288&lt;&gt;0,DX288&lt;&gt;0,DT288&lt;&gt;0,DY288&lt;&gt;0),EA288/DV288*$AB288,)</f>
        <v>0</v>
      </c>
      <c r="EE288" s="15">
        <f ca="1">IF(AND(DT288&lt;&gt;0,DY288&lt;&gt;0),EB288*DL288*DT288,)</f>
        <v>0</v>
      </c>
      <c r="EF288" s="15">
        <f ca="1">IF(AND(DS288&lt;&gt;0,DX288&lt;&gt;0,DT288&lt;&gt;0,DY288&lt;&gt;0),$AL288-EC288-ED288-EE288-EI288,)</f>
        <v>0</v>
      </c>
      <c r="EG288" s="15" t="e">
        <f ca="1">IF(OR(DS288=0,DX288=0,DT288=0,DY288=0),$AL288-EC288-ED288-EE288-EI288,)</f>
        <v>#VALUE!</v>
      </c>
      <c r="EH288" s="15" t="e">
        <f ca="1">SUM(EC288:EG288)</f>
        <v>#VALUE!</v>
      </c>
      <c r="EI288" s="15">
        <f ca="1">IF($V288&lt;&gt;0,IF($V288&gt;0,$W288/$V288,-$W288/$V288))*$AG288</f>
        <v>0</v>
      </c>
      <c r="EJ288" s="15" t="e">
        <f ca="1">SUM(EH288:EI288)</f>
        <v>#VALUE!</v>
      </c>
      <c r="EK288" s="16">
        <f ca="1">_xll.DBRW($B$3,$R$37,$R$38,$R$40,$R$41,$R$42,$Q288,EK$2,EK$4,EK$3)</f>
        <v>0</v>
      </c>
      <c r="EL288" s="16">
        <f ca="1">_xll.DBRW($B$3,$R$37,$R$38,$R$40,$R$41,$R$42,$Q288,EL$2,EL$4,EL$3)</f>
        <v>0</v>
      </c>
      <c r="EM288" s="17">
        <f ca="1">-(EK288-EL288)*100</f>
        <v>0</v>
      </c>
      <c r="EN288" s="14">
        <f ca="1">$AC288-$AH288-FH288</f>
        <v>0</v>
      </c>
      <c r="EO288" s="15">
        <f ca="1">_xll.DBRW($B$3,$R$37,$R$38,$R$40,$R$41,$R$42,$Q288,EO$2,EO$4,EO$3)</f>
        <v>0</v>
      </c>
      <c r="EP288" s="15">
        <f ca="1">_xll.DBRW($B$3,$R$37,$R$38,$R$40,$R$41,$R$42,$Q288,EP$2,EP$4,EP$3)</f>
        <v>0</v>
      </c>
      <c r="EQ288" s="15">
        <f ca="1">_xll.DBRW($B$3,$R$37,$R$38,$R$40,$R$41,$R$42,$Q288,EQ$2,EQ$4,EQ$3)</f>
        <v>0</v>
      </c>
      <c r="ER288" s="15">
        <f ca="1">_xll.DBRW($B$3,$R$37,$R$38,$R$40,$R$41,$R$42,$Q288,ER$2,ER$4,ER$3)</f>
        <v>0</v>
      </c>
      <c r="ES288" s="15">
        <f ca="1">_xll.DBRW($B$3,$R$37,$R$38,$R$40,$R$41,$R$42,$Q288,ES$2,ES$4,ES$3)</f>
        <v>0</v>
      </c>
      <c r="ET288" s="15">
        <f ca="1">_xll.DBRW($B$3,$R$37,$R$38,$R$40,$R$41,$R$42,$Q288,ET$2,ET$4,ET$3)</f>
        <v>0</v>
      </c>
      <c r="EU288" s="15">
        <f ca="1">_xll.DBRW($B$3,$R$37,$R$38,$R$40,$R$41,$R$42,$Q288,EU$2,EU$4,EU$3)</f>
        <v>0</v>
      </c>
      <c r="EV288" s="15">
        <f ca="1">_xll.DBRW($B$3,$R$37,$R$38,$R$40,$R$41,$R$42,$Q288,EV$2,EV$4,EV$3)</f>
        <v>0</v>
      </c>
      <c r="EW288" s="15">
        <f ca="1">_xll.DBRW($B$3,$R$37,$R$38,$R$40,$R$41,$R$42,$Q288,EW$2,EW$4,EW$3)</f>
        <v>0</v>
      </c>
      <c r="EX288" s="15">
        <f ca="1">_xll.DBRW($B$3,$R$37,$R$38,$R$40,$R$41,$R$42,$Q288,EX$2,EX$4,EX$3)</f>
        <v>0</v>
      </c>
      <c r="EY288" s="15">
        <f ca="1">EO288-ET288</f>
        <v>0</v>
      </c>
      <c r="EZ288" s="15">
        <f ca="1">EP288-EU288</f>
        <v>0</v>
      </c>
      <c r="FA288" s="15">
        <f ca="1">EQ288-EV288</f>
        <v>0</v>
      </c>
      <c r="FB288" s="15">
        <f ca="1">IF(AND(ER288&lt;&gt;0,EW288&lt;&gt;0),-1*EY288*ER288,0)</f>
        <v>0</v>
      </c>
      <c r="FC288" s="15">
        <f ca="1">IF(AND(ER288&lt;&gt;0,EW288&lt;&gt;0,ES288&lt;&gt;0,EX288&lt;&gt;0),EZ288/EU288*$AC288,)</f>
        <v>0</v>
      </c>
      <c r="FD288" s="15">
        <f ca="1">IF(AND(ES288&lt;&gt;0,EX288&lt;&gt;0),FA288*EK288*ES288,)</f>
        <v>0</v>
      </c>
      <c r="FE288" s="15">
        <f ca="1">IF(AND(ER288&lt;&gt;0,EW288&lt;&gt;0,ES288&lt;&gt;0,EX288&lt;&gt;0),$AM288-FB288-FC288-FD288-FH288,)</f>
        <v>0</v>
      </c>
      <c r="FF288" s="15">
        <f ca="1">IF(OR(ER288=0,EW288=0,ES288=0,EX288=0),$AM288-FB288-FC288-FD288-FH288,)</f>
        <v>0</v>
      </c>
      <c r="FG288" s="15">
        <f ca="1">SUM(FB288:FF288)</f>
        <v>0</v>
      </c>
      <c r="FH288" s="15">
        <f ca="1">IF($V288&lt;&gt;0,IF($V288&gt;0,$W288/$V288,-$W288/$V288))*$AH288</f>
        <v>0</v>
      </c>
      <c r="FI288" s="15">
        <f ca="1">SUM(FG288:FH288)</f>
        <v>0</v>
      </c>
      <c r="FJ288" s="20"/>
      <c r="FK288" s="85">
        <f ca="1">BL288+CK288+DJ288+EI288+FH288</f>
        <v>0</v>
      </c>
      <c r="FL288" s="21"/>
      <c r="FM288" s="22"/>
      <c r="FN288" s="104">
        <f ca="1">_xll.DBRW($B$3,$R$37,$R$38,$R$40,$R$41,$R$42,$Q288,FN$2,FN$4,FN$3)</f>
        <v>0</v>
      </c>
      <c r="FO288" s="105">
        <f ca="1">IF(U288&lt;&gt;0,FN288/U288,0)</f>
        <v>0</v>
      </c>
      <c r="FP288" s="104">
        <f ca="1">_xll.DBRW($B$3,$R$37,$R$38,$R$40,$R$41,$R$42,$Q288,FP$2,FP$4,FP$3)</f>
        <v>0</v>
      </c>
      <c r="FQ288" s="105">
        <f ca="1">IF(V288&lt;&gt;0,FP288/V288,0)</f>
        <v>0</v>
      </c>
      <c r="FR288" s="86">
        <f ca="1">FN288-FP288</f>
        <v>0</v>
      </c>
      <c r="FS288" s="103">
        <f ca="1">(FO288-FQ288)*100</f>
        <v>0</v>
      </c>
      <c r="FT288" s="23"/>
      <c r="FV288" s="37"/>
      <c r="FW288" s="37"/>
      <c r="FX288" s="37"/>
      <c r="FY288" s="37"/>
      <c r="FZ288" s="37"/>
      <c r="GA288" s="37"/>
      <c r="GB288" s="37"/>
      <c r="GC288" s="37"/>
      <c r="GD288" s="37"/>
      <c r="GE288" s="37"/>
      <c r="GF288" s="37"/>
      <c r="GG288" s="37"/>
      <c r="GH288" s="37"/>
    </row>
    <row r="289" spans="1:190" ht="15" hidden="1" customHeight="1" x14ac:dyDescent="0.25">
      <c r="A289">
        <f ca="1">IF(ROW()=ROW($A$60),0,1)</f>
        <v>1</v>
      </c>
      <c r="D289" s="30"/>
      <c r="E289" s="30"/>
      <c r="F289" s="30" t="str">
        <f ca="1">IF(A289&lt;&gt;0,IF((AO289+BN289+CM289+DL289+EK289)&lt;&gt;0,ROUND((1-(AO289+BN289+CM289+DL289+EK289))-FO289,5),"VERIF. ELIGIBILITE PMM"),"CHECK "&amp;D274)</f>
        <v>VERIF. ELIGIBILITE PMM</v>
      </c>
      <c r="G289" s="30"/>
      <c r="H289" s="30"/>
      <c r="I289" s="30"/>
      <c r="J289" s="30" t="str">
        <f ca="1">IF(A289&lt;&gt;0,IF((AP289+BO289+CN289+DM289+EL289)&lt;&gt;0,ROUND((1-(AP289+BO289+CN289+DM289+EL289))-FQ289,5),"VERIF. ELIGIBILITE PMM"),"CHECK "&amp;D275)</f>
        <v>VERIF. ELIGIBILITE PMM</v>
      </c>
      <c r="K289" s="30">
        <f ca="1">IF(A289&lt;&gt;0,ROUND(W289+AR289+BQ289+CP289+DO289+EN289+FK289-FR289,5),"CHECK ")</f>
        <v>0</v>
      </c>
      <c r="L289" s="4"/>
      <c r="M289" s="9"/>
      <c r="N289" s="10"/>
      <c r="O289" s="9"/>
      <c r="P289" s="11"/>
      <c r="Q289" s="130" t="s">
        <v>488</v>
      </c>
      <c r="R289" s="130"/>
      <c r="S289" s="12"/>
      <c r="T289" s="13"/>
      <c r="U289" s="84">
        <f ca="1">_xll.DBRW($B$3,$R$37,$R$38,$R$40,$R$41,$R$42,$Q289,U$2,U$4,U$3)</f>
        <v>0</v>
      </c>
      <c r="V289" s="84">
        <f ca="1">_xll.DBRW($B$3,$R$37,$R$38,$R$40,$R$41,$R$42,$Q289,V$2,V$4,V$3)</f>
        <v>0</v>
      </c>
      <c r="W289" s="85">
        <f ca="1">U289-V289</f>
        <v>0</v>
      </c>
      <c r="X289" s="106">
        <f ca="1">IF(V289&lt;&gt;0,W289/V289,0)</f>
        <v>0</v>
      </c>
      <c r="Y289" s="15">
        <f ca="1">_xll.DBRW($B$3,$R$37,$R$38,$R$40,$R$41,$R$42,$Q289,Y$2,Y$4,Y$3)</f>
        <v>0</v>
      </c>
      <c r="Z289" s="15">
        <f ca="1">_xll.DBRW($B$3,$R$37,$R$38,$R$40,$R$41,$R$42,$Q289,Z$2,Z$4,Z$3)</f>
        <v>0</v>
      </c>
      <c r="AA289" s="15">
        <f ca="1">_xll.DBRW($B$3,$R$37,$R$38,$R$40,$R$41,$R$42,$Q289,AA$2,AA$4,AA$3)</f>
        <v>0</v>
      </c>
      <c r="AB289" s="15">
        <f ca="1">_xll.DBRW($B$3,$R$37,$R$38,$R$40,$R$41,$R$42,$Q289,AB$2,AB$4,AB$3)</f>
        <v>0</v>
      </c>
      <c r="AC289" s="15">
        <f ca="1">_xll.DBRW($B$3,$R$37,$R$38,$R$40,$R$41,$R$42,$Q289,AC$2,AC$4,AC$3)</f>
        <v>0</v>
      </c>
      <c r="AD289" s="15">
        <f ca="1">_xll.DBRW($B$3,$R$37,$R$38,$R$40,$R$41,$R$42,$Q289,AD$2,AD$4,AD$3)</f>
        <v>0</v>
      </c>
      <c r="AE289" s="15">
        <f ca="1">_xll.DBRW($B$3,$R$37,$R$38,$R$40,$R$41,$R$42,$Q289,AE$2,AE$4,AE$3)</f>
        <v>0</v>
      </c>
      <c r="AF289" s="15">
        <f ca="1">_xll.DBRW($B$3,$R$37,$R$38,$R$40,$R$41,$R$42,$Q289,AF$2,AF$4,AF$3)</f>
        <v>0</v>
      </c>
      <c r="AG289" s="15">
        <f ca="1">_xll.DBRW($B$3,$R$37,$R$38,$R$40,$R$41,$R$42,$Q289,AG$2,AG$4,AG$3)</f>
        <v>0</v>
      </c>
      <c r="AH289" s="15">
        <f ca="1">_xll.DBRW($B$3,$R$37,$R$38,$R$40,$R$41,$R$42,$Q289,AH$2,AH$4,AH$3)</f>
        <v>0</v>
      </c>
      <c r="AI289" s="15">
        <f ca="1">Y289-AD289</f>
        <v>0</v>
      </c>
      <c r="AJ289" s="15">
        <f ca="1">Z289-AE289</f>
        <v>0</v>
      </c>
      <c r="AK289" s="15">
        <f ca="1">AA289-AF289</f>
        <v>0</v>
      </c>
      <c r="AL289" s="15">
        <f ca="1">AB289-AG289</f>
        <v>0</v>
      </c>
      <c r="AM289" s="15">
        <f ca="1">AC289-AH289</f>
        <v>0</v>
      </c>
      <c r="AN289" s="20"/>
      <c r="AO289" s="16">
        <f ca="1">_xll.DBRW($B$3,$R$37,$R$38,$R$40,$R$41,$R$42,$Q289,AO$2,AO$4,AO$3)</f>
        <v>0</v>
      </c>
      <c r="AP289" s="16">
        <f ca="1">_xll.DBRW($B$3,$R$37,$R$38,$R$40,$R$41,$R$42,$Q289,AP$2,AP$4,AP$3)</f>
        <v>0</v>
      </c>
      <c r="AQ289" s="17">
        <f ca="1">-(AO289-AP289)*100</f>
        <v>0</v>
      </c>
      <c r="AR289" s="14">
        <f ca="1">$Y289-$AD289-BL289</f>
        <v>0</v>
      </c>
      <c r="AS289" s="18">
        <f ca="1">_xll.DBRW($B$3,$R$37,$R$38,$R$40,$R$41,$R$42,$Q289,AS$2,AS$4,AS$3)</f>
        <v>0</v>
      </c>
      <c r="AT289" s="19">
        <f ca="1">_xll.DBRW($B$3,$R$37,$R$38,$R$40,$R$41,$R$42,$Q289,AT$2,AT$4,AT$3)</f>
        <v>0</v>
      </c>
      <c r="AU289" s="18">
        <f ca="1">_xll.DBRW($B$3,$R$37,$R$38,$R$40,$R$41,$R$42,$Q289,AU$2,AU$4,AU$3)</f>
        <v>0</v>
      </c>
      <c r="AV289" s="15">
        <f ca="1">_xll.DBRW($B$3,$R$37,$R$38,$R$40,$R$41,$R$42,$Q289,AV$2,AV$4,AV$3)</f>
        <v>0</v>
      </c>
      <c r="AW289" s="15">
        <f ca="1">_xll.DBRW($B$3,$R$37,$R$38,$R$40,$R$41,$R$42,$Q289,AW$2,AW$4,AW$3)</f>
        <v>0</v>
      </c>
      <c r="AX289" s="18">
        <f ca="1">_xll.DBRW($B$3,$R$37,$R$38,$R$40,$R$41,$R$42,$Q289,AX$2,AX$4,AX$3)</f>
        <v>0</v>
      </c>
      <c r="AY289" s="19">
        <f ca="1">_xll.DBRW($B$3,$R$37,$R$38,$R$40,$R$41,$R$42,$Q289,AY$2,AY$4,AY$3)</f>
        <v>0</v>
      </c>
      <c r="AZ289" s="18">
        <f ca="1">_xll.DBRW($B$3,$R$37,$R$38,$R$40,$R$41,$R$42,$Q289,AZ$2,AZ$4,AZ$3)</f>
        <v>0</v>
      </c>
      <c r="BA289" s="15">
        <f ca="1">_xll.DBRW($B$3,$R$37,$R$38,$R$40,$R$41,$R$42,$Q289,BA$2,BA$4,BA$3)</f>
        <v>0</v>
      </c>
      <c r="BB289" s="15">
        <f ca="1">_xll.DBRW($B$3,$R$37,$R$38,$R$40,$R$41,$R$42,$Q289,BB$2,BB$4,BB$3)</f>
        <v>0</v>
      </c>
      <c r="BC289" s="18">
        <f ca="1">AS289-AX289</f>
        <v>0</v>
      </c>
      <c r="BD289" s="18">
        <f ca="1">AT289-AY289</f>
        <v>0</v>
      </c>
      <c r="BE289" s="18">
        <f ca="1">AU289-AZ289</f>
        <v>0</v>
      </c>
      <c r="BF289" s="15">
        <f ca="1">IF(AND(AV289&lt;&gt;0,BA289&lt;&gt;0),-1*BC289*AV289,0)</f>
        <v>0</v>
      </c>
      <c r="BG289" s="15">
        <f ca="1">IF(AND(AV289&lt;&gt;0,BA289&lt;&gt;0,AW289&lt;&gt;0,BB289&lt;&gt;0),BD289/AY289*$Y289,)</f>
        <v>0</v>
      </c>
      <c r="BH289" s="15">
        <f ca="1">IF(AND(AW289&lt;&gt;0,BB289&lt;&gt;0),BE289*AO289*AW289,)</f>
        <v>0</v>
      </c>
      <c r="BI289" s="15">
        <f ca="1">IF(AND(AV289&lt;&gt;0,BA289&lt;&gt;0,AW289&lt;&gt;0,BB289&lt;&gt;0),$AI289-BF289-BG289-BH289-BL289,)</f>
        <v>0</v>
      </c>
      <c r="BJ289" s="15">
        <f ca="1">IF(OR(AV289=0,BA289=0,AW289=0,BB289=0),$AI289-BF289-BG289-BH289-BL289,)</f>
        <v>0</v>
      </c>
      <c r="BK289" s="15">
        <f ca="1">SUM(BF289:BJ289)</f>
        <v>0</v>
      </c>
      <c r="BL289" s="15">
        <f ca="1">IF($V289&lt;&gt;0,IF($V289&gt;0,$W289/$V289,-$W289/$V289))*$AD289</f>
        <v>0</v>
      </c>
      <c r="BM289" s="15">
        <f ca="1">SUM(BK289:BL289)</f>
        <v>0</v>
      </c>
      <c r="BN289" s="16">
        <f ca="1">_xll.DBRW($B$3,$R$37,$R$38,$R$40,$R$41,$R$42,$Q289,BN$2,BN$4,BN$3)</f>
        <v>0</v>
      </c>
      <c r="BO289" s="16">
        <f ca="1">_xll.DBRW($B$3,$R$37,$R$38,$R$40,$R$41,$R$42,$Q289,BO$2,BO$4,BO$3)</f>
        <v>0</v>
      </c>
      <c r="BP289" s="17">
        <f ca="1">-(BN289-BO289)*100</f>
        <v>0</v>
      </c>
      <c r="BQ289" s="14">
        <f ca="1">$Z289-$AE289-CK289</f>
        <v>0</v>
      </c>
      <c r="BR289" s="15">
        <f ca="1">_xll.DBRW($B$3,$R$37,$R$38,$R$40,$R$41,$R$42,$Q289,BR$2,BR$4,BR$3)</f>
        <v>0</v>
      </c>
      <c r="BS289" s="15">
        <f ca="1">_xll.DBRW($B$3,$R$37,$R$38,$R$40,$R$41,$R$42,$Q289,BS$2,BS$4,BS$3)</f>
        <v>0</v>
      </c>
      <c r="BT289" s="15">
        <f ca="1">_xll.DBRW($B$3,$R$37,$R$38,$R$40,$R$41,$R$42,$Q289,BT$2,BT$4,BT$3)</f>
        <v>0</v>
      </c>
      <c r="BU289" s="15">
        <f ca="1">_xll.DBRW($B$3,$R$37,$R$38,$R$40,$R$41,$R$42,$Q289,BU$2,BU$4,BU$3)</f>
        <v>0</v>
      </c>
      <c r="BV289" s="15">
        <f ca="1">_xll.DBRW($B$3,$R$37,$R$38,$R$40,$R$41,$R$42,$Q289,BV$2,BV$4,BV$3)</f>
        <v>0</v>
      </c>
      <c r="BW289" s="15">
        <f ca="1">_xll.DBRW($B$3,$R$37,$R$38,$R$40,$R$41,$R$42,$Q289,BW$2,BW$4,BW$3)</f>
        <v>0</v>
      </c>
      <c r="BX289" s="15">
        <f ca="1">_xll.DBRW($B$3,$R$37,$R$38,$R$40,$R$41,$R$42,$Q289,BX$2,BX$4,BX$3)</f>
        <v>0</v>
      </c>
      <c r="BY289" s="15">
        <f ca="1">_xll.DBRW($B$3,$R$37,$R$38,$R$40,$R$41,$R$42,$Q289,BY$2,BY$4,BY$3)</f>
        <v>0</v>
      </c>
      <c r="BZ289" s="15">
        <f ca="1">_xll.DBRW($B$3,$R$37,$R$38,$R$40,$R$41,$R$42,$Q289,BZ$2,BZ$4,BZ$3)</f>
        <v>0</v>
      </c>
      <c r="CA289" s="15">
        <f ca="1">_xll.DBRW($B$3,$R$37,$R$38,$R$40,$R$41,$R$42,$Q289,CA$2,CA$4,CA$3)</f>
        <v>0</v>
      </c>
      <c r="CB289" s="15">
        <f ca="1">BR289-BW289</f>
        <v>0</v>
      </c>
      <c r="CC289" s="15">
        <f ca="1">BS289-BX289</f>
        <v>0</v>
      </c>
      <c r="CD289" s="15">
        <f ca="1">BT289-BY289</f>
        <v>0</v>
      </c>
      <c r="CE289" s="15">
        <f ca="1">IF(AND(BU289&lt;&gt;0,BZ289&lt;&gt;0),-1*CB289*BU289,0)</f>
        <v>0</v>
      </c>
      <c r="CF289" s="15">
        <f ca="1">IF(AND(BU289&lt;&gt;0,BZ289&lt;&gt;0,BV289&lt;&gt;0,CA289&lt;&gt;0),CC289/BX289*$Z289,)</f>
        <v>0</v>
      </c>
      <c r="CG289" s="15">
        <f ca="1">IF(AND(BV289&lt;&gt;0,CA289&lt;&gt;0),CD289*BN289*BV289,)</f>
        <v>0</v>
      </c>
      <c r="CH289" s="15">
        <f ca="1">IF(AND(BU289&lt;&gt;0,BZ289&lt;&gt;0,BV289&lt;&gt;0,CA289&lt;&gt;0),$AJ289-CE289-CF289-CG289-CK289,)</f>
        <v>0</v>
      </c>
      <c r="CI289" s="15">
        <f ca="1">IF(OR(BU289=0,BZ289=0,BV289=0,CA289=0),$AJ289-CE289-CF289-CG289-CK289,)</f>
        <v>0</v>
      </c>
      <c r="CJ289" s="15">
        <f ca="1">SUM(CE289:CI289)</f>
        <v>0</v>
      </c>
      <c r="CK289" s="15">
        <f ca="1">IF($V289&lt;&gt;0,IF($V289&gt;0,$W289/$V289,-$W289/$V289))*$AE289</f>
        <v>0</v>
      </c>
      <c r="CL289" s="15">
        <f ca="1">SUM(CJ289:CK289)</f>
        <v>0</v>
      </c>
      <c r="CM289" s="16">
        <f ca="1">_xll.DBRW($B$3,$R$37,$R$38,$R$40,$R$41,$R$42,$Q289,CM$2,CM$4,CM$3)</f>
        <v>0</v>
      </c>
      <c r="CN289" s="16">
        <f ca="1">_xll.DBRW($B$3,$R$37,$R$38,$R$40,$R$41,$R$42,$Q289,CN$2,CN$4,CN$3)</f>
        <v>0</v>
      </c>
      <c r="CO289" s="17">
        <f ca="1">-(CM289-CN289)*100</f>
        <v>0</v>
      </c>
      <c r="CP289" s="14">
        <f ca="1">$AA289-$AF289-DJ289</f>
        <v>0</v>
      </c>
      <c r="CQ289" s="15">
        <f ca="1">_xll.DBRW($B$3,$R$37,$R$38,$R$40,$R$41,$R$42,$Q289,CQ$2,CQ$4,CQ$3)</f>
        <v>0</v>
      </c>
      <c r="CR289" s="15">
        <f ca="1">_xll.DBRW($B$3,$R$37,$R$38,$R$40,$R$41,$R$42,$Q289,CR$2,CR$4,CR$3)</f>
        <v>0</v>
      </c>
      <c r="CS289" s="15">
        <f ca="1">_xll.DBRW($B$3,$R$37,$R$38,$R$40,$R$41,$R$42,$Q289,CS$2,CS$4,CS$3)</f>
        <v>0</v>
      </c>
      <c r="CT289" s="15">
        <f ca="1">_xll.DBRW($B$3,$R$37,$R$38,$R$40,$R$41,$R$42,$Q289,CT$2,CT$4,CT$3)</f>
        <v>0</v>
      </c>
      <c r="CU289" s="15">
        <f ca="1">_xll.DBRW($B$3,$R$37,$R$38,$R$40,$R$41,$R$42,$Q289,CU$2,CU$4,CU$3)</f>
        <v>0</v>
      </c>
      <c r="CV289" s="15">
        <f ca="1">_xll.DBRW($B$3,$R$37,$R$38,$R$40,$R$41,$R$42,$Q289,CV$2,CV$4,CV$3)</f>
        <v>0</v>
      </c>
      <c r="CW289" s="15">
        <f ca="1">_xll.DBRW($B$3,$R$37,$R$38,$R$40,$R$41,$R$42,$Q289,CW$2,CW$4,CW$3)</f>
        <v>0</v>
      </c>
      <c r="CX289" s="15">
        <f ca="1">_xll.DBRW($B$3,$R$37,$R$38,$R$40,$R$41,$R$42,$Q289,CX$2,CX$4,CX$3)</f>
        <v>0</v>
      </c>
      <c r="CY289" s="15">
        <f ca="1">_xll.DBRW($B$3,$R$37,$R$38,$R$40,$R$41,$R$42,$Q289,CY$2,CY$4,CY$3)</f>
        <v>0</v>
      </c>
      <c r="CZ289" s="15">
        <f ca="1">_xll.DBRW($B$3,$R$37,$R$38,$R$40,$R$41,$R$42,$Q289,CZ$2,CZ$4,CZ$3)</f>
        <v>0</v>
      </c>
      <c r="DA289" s="15">
        <f ca="1">CQ289-CV289</f>
        <v>0</v>
      </c>
      <c r="DB289" s="15">
        <f ca="1">CR289-CW289</f>
        <v>0</v>
      </c>
      <c r="DC289" s="15">
        <f ca="1">CS289-CX289</f>
        <v>0</v>
      </c>
      <c r="DD289" s="15">
        <f ca="1">IF(AND(CT289&lt;&gt;0,CY289&lt;&gt;0),-1*DA289*CT289,0)</f>
        <v>0</v>
      </c>
      <c r="DE289" s="15">
        <f ca="1">IF(AND(CT289&lt;&gt;0,CY289&lt;&gt;0,CU289&lt;&gt;0,CZ289&lt;&gt;0),DB289/CW289*$AA289,)</f>
        <v>0</v>
      </c>
      <c r="DF289" s="15">
        <f ca="1">IF(AND(CU289&lt;&gt;0,CZ289&lt;&gt;0),DC289*CM289*CU289,)</f>
        <v>0</v>
      </c>
      <c r="DG289" s="15">
        <f ca="1">IF(AND(CT289&lt;&gt;0,CY289&lt;&gt;0,CU289&lt;&gt;0,CZ289&lt;&gt;0),$AK289-DD289-DE289-DF289-DJ289,)</f>
        <v>0</v>
      </c>
      <c r="DH289" s="15">
        <f ca="1">IF(OR(CT289=0,CY289=0,CU289=0,CZ289=0),$AK289-DD289-DE289-DF289-DJ289,)</f>
        <v>0</v>
      </c>
      <c r="DI289" s="15">
        <f ca="1">SUM(DD289:DH289)</f>
        <v>0</v>
      </c>
      <c r="DJ289" s="15">
        <f ca="1">IF($V289&lt;&gt;0,IF($V289&gt;0,$W289/$V289,-$W289/$V289))*$AF289</f>
        <v>0</v>
      </c>
      <c r="DK289" s="15">
        <f ca="1">SUM(DI289:DJ289)</f>
        <v>0</v>
      </c>
      <c r="DL289" s="16">
        <f ca="1">_xll.DBRW($B$3,$R$37,$R$38,$R$40,$R$41,$R$42,$Q289,DL$2,DL$4,DL$3)</f>
        <v>0</v>
      </c>
      <c r="DM289" s="16">
        <f ca="1">_xll.DBRW($B$3,$R$37,$R$38,$R$40,$R$41,$R$42,$Q289,DM$2,DM$4,DM$3)</f>
        <v>0</v>
      </c>
      <c r="DN289" s="17">
        <f ca="1">-(DL289-DM289)*100</f>
        <v>0</v>
      </c>
      <c r="DO289" s="14">
        <f ca="1">$AB289-$AG289-EI289</f>
        <v>0</v>
      </c>
      <c r="DP289" s="15">
        <f ca="1">_xll.DBRW($B$3,$R$37,$R$38,$R$40,$R$41,$R$42,$Q289,DP$2,DP$4,DP$3)</f>
        <v>0</v>
      </c>
      <c r="DQ289" s="15">
        <f ca="1">_xll.DBRW($B$3,$R$37,$R$38,$R$40,$R$41,$R$42,$Q289,DQ$2,DQ$4,DQ$3)</f>
        <v>0</v>
      </c>
      <c r="DR289" s="15">
        <f ca="1">_xll.DBRW($B$3,$R$37,$R$38,$R$40,$R$41,$R$42,$Q289,DR$2,DR$4,DR$3)</f>
        <v>0</v>
      </c>
      <c r="DS289" s="15" t="str">
        <f ca="1">_xll.DBRW($B$3,$R$37,$R$38,$R$40,$R$41,$R$42,$Q289,DS$2,DS$4,DS$3)</f>
        <v/>
      </c>
      <c r="DT289" s="15">
        <f ca="1">_xll.DBRW($B$3,$R$37,$R$38,$R$40,$R$41,$R$42,$Q289,DT$2,DT$4,DT$3)</f>
        <v>0</v>
      </c>
      <c r="DU289" s="15">
        <f ca="1">_xll.DBRW($B$3,$R$37,$R$38,$R$40,$R$41,$R$42,$Q289,DU$2,DU$4,DU$3)</f>
        <v>0</v>
      </c>
      <c r="DV289" s="15">
        <f ca="1">_xll.DBRW($B$3,$R$37,$R$38,$R$40,$R$41,$R$42,$Q289,DV$2,DV$4,DV$3)</f>
        <v>0</v>
      </c>
      <c r="DW289" s="15">
        <f ca="1">_xll.DBRW($B$3,$R$37,$R$38,$R$40,$R$41,$R$42,$Q289,DW$2,DW$4,DW$3)</f>
        <v>0</v>
      </c>
      <c r="DX289" s="15" t="str">
        <f ca="1">_xll.DBRW($B$3,$R$37,$R$38,$R$40,$R$41,$R$42,$Q289,DX$2,DX$4,DX$3)</f>
        <v/>
      </c>
      <c r="DY289" s="15">
        <f ca="1">_xll.DBRW($B$3,$R$37,$R$38,$R$40,$R$41,$R$42,$Q289,DY$2,DY$4,DY$3)</f>
        <v>0</v>
      </c>
      <c r="DZ289" s="15">
        <f ca="1">DP289-DU289</f>
        <v>0</v>
      </c>
      <c r="EA289" s="15">
        <f ca="1">DQ289-DV289</f>
        <v>0</v>
      </c>
      <c r="EB289" s="15">
        <f ca="1">DR289-DW289</f>
        <v>0</v>
      </c>
      <c r="EC289" s="15" t="e">
        <f ca="1">IF(AND(DS289&lt;&gt;0,DX289&lt;&gt;0),-1*DZ289*DS289,0)</f>
        <v>#VALUE!</v>
      </c>
      <c r="ED289" s="15">
        <f ca="1">IF(AND(DS289&lt;&gt;0,DX289&lt;&gt;0,DT289&lt;&gt;0,DY289&lt;&gt;0),EA289/DV289*$AB289,)</f>
        <v>0</v>
      </c>
      <c r="EE289" s="15">
        <f ca="1">IF(AND(DT289&lt;&gt;0,DY289&lt;&gt;0),EB289*DL289*DT289,)</f>
        <v>0</v>
      </c>
      <c r="EF289" s="15">
        <f ca="1">IF(AND(DS289&lt;&gt;0,DX289&lt;&gt;0,DT289&lt;&gt;0,DY289&lt;&gt;0),$AL289-EC289-ED289-EE289-EI289,)</f>
        <v>0</v>
      </c>
      <c r="EG289" s="15" t="e">
        <f ca="1">IF(OR(DS289=0,DX289=0,DT289=0,DY289=0),$AL289-EC289-ED289-EE289-EI289,)</f>
        <v>#VALUE!</v>
      </c>
      <c r="EH289" s="15" t="e">
        <f ca="1">SUM(EC289:EG289)</f>
        <v>#VALUE!</v>
      </c>
      <c r="EI289" s="15">
        <f ca="1">IF($V289&lt;&gt;0,IF($V289&gt;0,$W289/$V289,-$W289/$V289))*$AG289</f>
        <v>0</v>
      </c>
      <c r="EJ289" s="15" t="e">
        <f ca="1">SUM(EH289:EI289)</f>
        <v>#VALUE!</v>
      </c>
      <c r="EK289" s="16">
        <f ca="1">_xll.DBRW($B$3,$R$37,$R$38,$R$40,$R$41,$R$42,$Q289,EK$2,EK$4,EK$3)</f>
        <v>0</v>
      </c>
      <c r="EL289" s="16">
        <f ca="1">_xll.DBRW($B$3,$R$37,$R$38,$R$40,$R$41,$R$42,$Q289,EL$2,EL$4,EL$3)</f>
        <v>0</v>
      </c>
      <c r="EM289" s="17">
        <f ca="1">-(EK289-EL289)*100</f>
        <v>0</v>
      </c>
      <c r="EN289" s="14">
        <f ca="1">$AC289-$AH289-FH289</f>
        <v>0</v>
      </c>
      <c r="EO289" s="15">
        <f ca="1">_xll.DBRW($B$3,$R$37,$R$38,$R$40,$R$41,$R$42,$Q289,EO$2,EO$4,EO$3)</f>
        <v>0</v>
      </c>
      <c r="EP289" s="15">
        <f ca="1">_xll.DBRW($B$3,$R$37,$R$38,$R$40,$R$41,$R$42,$Q289,EP$2,EP$4,EP$3)</f>
        <v>0</v>
      </c>
      <c r="EQ289" s="15">
        <f ca="1">_xll.DBRW($B$3,$R$37,$R$38,$R$40,$R$41,$R$42,$Q289,EQ$2,EQ$4,EQ$3)</f>
        <v>0</v>
      </c>
      <c r="ER289" s="15">
        <f ca="1">_xll.DBRW($B$3,$R$37,$R$38,$R$40,$R$41,$R$42,$Q289,ER$2,ER$4,ER$3)</f>
        <v>0</v>
      </c>
      <c r="ES289" s="15">
        <f ca="1">_xll.DBRW($B$3,$R$37,$R$38,$R$40,$R$41,$R$42,$Q289,ES$2,ES$4,ES$3)</f>
        <v>0</v>
      </c>
      <c r="ET289" s="15">
        <f ca="1">_xll.DBRW($B$3,$R$37,$R$38,$R$40,$R$41,$R$42,$Q289,ET$2,ET$4,ET$3)</f>
        <v>0</v>
      </c>
      <c r="EU289" s="15">
        <f ca="1">_xll.DBRW($B$3,$R$37,$R$38,$R$40,$R$41,$R$42,$Q289,EU$2,EU$4,EU$3)</f>
        <v>0</v>
      </c>
      <c r="EV289" s="15">
        <f ca="1">_xll.DBRW($B$3,$R$37,$R$38,$R$40,$R$41,$R$42,$Q289,EV$2,EV$4,EV$3)</f>
        <v>0</v>
      </c>
      <c r="EW289" s="15">
        <f ca="1">_xll.DBRW($B$3,$R$37,$R$38,$R$40,$R$41,$R$42,$Q289,EW$2,EW$4,EW$3)</f>
        <v>0</v>
      </c>
      <c r="EX289" s="15">
        <f ca="1">_xll.DBRW($B$3,$R$37,$R$38,$R$40,$R$41,$R$42,$Q289,EX$2,EX$4,EX$3)</f>
        <v>0</v>
      </c>
      <c r="EY289" s="15">
        <f ca="1">EO289-ET289</f>
        <v>0</v>
      </c>
      <c r="EZ289" s="15">
        <f ca="1">EP289-EU289</f>
        <v>0</v>
      </c>
      <c r="FA289" s="15">
        <f ca="1">EQ289-EV289</f>
        <v>0</v>
      </c>
      <c r="FB289" s="15">
        <f ca="1">IF(AND(ER289&lt;&gt;0,EW289&lt;&gt;0),-1*EY289*ER289,0)</f>
        <v>0</v>
      </c>
      <c r="FC289" s="15">
        <f ca="1">IF(AND(ER289&lt;&gt;0,EW289&lt;&gt;0,ES289&lt;&gt;0,EX289&lt;&gt;0),EZ289/EU289*$AC289,)</f>
        <v>0</v>
      </c>
      <c r="FD289" s="15">
        <f ca="1">IF(AND(ES289&lt;&gt;0,EX289&lt;&gt;0),FA289*EK289*ES289,)</f>
        <v>0</v>
      </c>
      <c r="FE289" s="15">
        <f ca="1">IF(AND(ER289&lt;&gt;0,EW289&lt;&gt;0,ES289&lt;&gt;0,EX289&lt;&gt;0),$AM289-FB289-FC289-FD289-FH289,)</f>
        <v>0</v>
      </c>
      <c r="FF289" s="15">
        <f ca="1">IF(OR(ER289=0,EW289=0,ES289=0,EX289=0),$AM289-FB289-FC289-FD289-FH289,)</f>
        <v>0</v>
      </c>
      <c r="FG289" s="15">
        <f ca="1">SUM(FB289:FF289)</f>
        <v>0</v>
      </c>
      <c r="FH289" s="15">
        <f ca="1">IF($V289&lt;&gt;0,IF($V289&gt;0,$W289/$V289,-$W289/$V289))*$AH289</f>
        <v>0</v>
      </c>
      <c r="FI289" s="15">
        <f ca="1">SUM(FG289:FH289)</f>
        <v>0</v>
      </c>
      <c r="FJ289" s="20"/>
      <c r="FK289" s="85">
        <f ca="1">BL289+CK289+DJ289+EI289+FH289</f>
        <v>0</v>
      </c>
      <c r="FL289" s="21"/>
      <c r="FM289" s="22"/>
      <c r="FN289" s="104">
        <f ca="1">_xll.DBRW($B$3,$R$37,$R$38,$R$40,$R$41,$R$42,$Q289,FN$2,FN$4,FN$3)</f>
        <v>0</v>
      </c>
      <c r="FO289" s="105">
        <f ca="1">IF(U289&lt;&gt;0,FN289/U289,0)</f>
        <v>0</v>
      </c>
      <c r="FP289" s="104">
        <f ca="1">_xll.DBRW($B$3,$R$37,$R$38,$R$40,$R$41,$R$42,$Q289,FP$2,FP$4,FP$3)</f>
        <v>0</v>
      </c>
      <c r="FQ289" s="105">
        <f ca="1">IF(V289&lt;&gt;0,FP289/V289,0)</f>
        <v>0</v>
      </c>
      <c r="FR289" s="86">
        <f ca="1">FN289-FP289</f>
        <v>0</v>
      </c>
      <c r="FS289" s="103">
        <f ca="1">(FO289-FQ289)*100</f>
        <v>0</v>
      </c>
      <c r="FT289" s="23"/>
      <c r="FV289" s="37"/>
      <c r="FW289" s="37"/>
      <c r="FX289" s="37"/>
      <c r="FY289" s="37"/>
      <c r="FZ289" s="37"/>
      <c r="GA289" s="37"/>
      <c r="GB289" s="37"/>
      <c r="GC289" s="37"/>
      <c r="GD289" s="37"/>
      <c r="GE289" s="37"/>
      <c r="GF289" s="37"/>
      <c r="GG289" s="37"/>
      <c r="GH289" s="37"/>
    </row>
    <row r="290" spans="1:190" ht="15" hidden="1" customHeight="1" x14ac:dyDescent="0.25">
      <c r="A290">
        <f ca="1">IF(ROW()=ROW($A$60),0,1)</f>
        <v>1</v>
      </c>
      <c r="D290" s="30"/>
      <c r="E290" s="30"/>
      <c r="F290" s="30" t="str">
        <f ca="1">IF(A290&lt;&gt;0,IF((AO290+BN290+CM290+DL290+EK290)&lt;&gt;0,ROUND((1-(AO290+BN290+CM290+DL290+EK290))-FO290,5),"VERIF. ELIGIBILITE PMM"),"CHECK "&amp;D275)</f>
        <v>VERIF. ELIGIBILITE PMM</v>
      </c>
      <c r="G290" s="30"/>
      <c r="H290" s="30"/>
      <c r="I290" s="30"/>
      <c r="J290" s="30" t="str">
        <f ca="1">IF(A290&lt;&gt;0,IF((AP290+BO290+CN290+DM290+EL290)&lt;&gt;0,ROUND((1-(AP290+BO290+CN290+DM290+EL290))-FQ290,5),"VERIF. ELIGIBILITE PMM"),"CHECK "&amp;D276)</f>
        <v>VERIF. ELIGIBILITE PMM</v>
      </c>
      <c r="K290" s="30">
        <f ca="1">IF(A290&lt;&gt;0,ROUND(W290+AR290+BQ290+CP290+DO290+EN290+FK290-FR290,5),"CHECK ")</f>
        <v>0</v>
      </c>
      <c r="L290" s="4"/>
      <c r="M290" s="9"/>
      <c r="N290" s="10"/>
      <c r="O290" s="9"/>
      <c r="P290" s="11"/>
      <c r="Q290" s="130" t="s">
        <v>489</v>
      </c>
      <c r="R290" s="130"/>
      <c r="S290" s="12"/>
      <c r="T290" s="13"/>
      <c r="U290" s="84">
        <f ca="1">_xll.DBRW($B$3,$R$37,$R$38,$R$40,$R$41,$R$42,$Q290,U$2,U$4,U$3)</f>
        <v>0</v>
      </c>
      <c r="V290" s="84">
        <f ca="1">_xll.DBRW($B$3,$R$37,$R$38,$R$40,$R$41,$R$42,$Q290,V$2,V$4,V$3)</f>
        <v>0</v>
      </c>
      <c r="W290" s="85">
        <f ca="1">U290-V290</f>
        <v>0</v>
      </c>
      <c r="X290" s="106">
        <f ca="1">IF(V290&lt;&gt;0,W290/V290,0)</f>
        <v>0</v>
      </c>
      <c r="Y290" s="15">
        <f ca="1">_xll.DBRW($B$3,$R$37,$R$38,$R$40,$R$41,$R$42,$Q290,Y$2,Y$4,Y$3)</f>
        <v>0</v>
      </c>
      <c r="Z290" s="15">
        <f ca="1">_xll.DBRW($B$3,$R$37,$R$38,$R$40,$R$41,$R$42,$Q290,Z$2,Z$4,Z$3)</f>
        <v>0</v>
      </c>
      <c r="AA290" s="15">
        <f ca="1">_xll.DBRW($B$3,$R$37,$R$38,$R$40,$R$41,$R$42,$Q290,AA$2,AA$4,AA$3)</f>
        <v>0</v>
      </c>
      <c r="AB290" s="15">
        <f ca="1">_xll.DBRW($B$3,$R$37,$R$38,$R$40,$R$41,$R$42,$Q290,AB$2,AB$4,AB$3)</f>
        <v>0</v>
      </c>
      <c r="AC290" s="15">
        <f ca="1">_xll.DBRW($B$3,$R$37,$R$38,$R$40,$R$41,$R$42,$Q290,AC$2,AC$4,AC$3)</f>
        <v>0</v>
      </c>
      <c r="AD290" s="15">
        <f ca="1">_xll.DBRW($B$3,$R$37,$R$38,$R$40,$R$41,$R$42,$Q290,AD$2,AD$4,AD$3)</f>
        <v>0</v>
      </c>
      <c r="AE290" s="15">
        <f ca="1">_xll.DBRW($B$3,$R$37,$R$38,$R$40,$R$41,$R$42,$Q290,AE$2,AE$4,AE$3)</f>
        <v>0</v>
      </c>
      <c r="AF290" s="15">
        <f ca="1">_xll.DBRW($B$3,$R$37,$R$38,$R$40,$R$41,$R$42,$Q290,AF$2,AF$4,AF$3)</f>
        <v>0</v>
      </c>
      <c r="AG290" s="15">
        <f ca="1">_xll.DBRW($B$3,$R$37,$R$38,$R$40,$R$41,$R$42,$Q290,AG$2,AG$4,AG$3)</f>
        <v>0</v>
      </c>
      <c r="AH290" s="15">
        <f ca="1">_xll.DBRW($B$3,$R$37,$R$38,$R$40,$R$41,$R$42,$Q290,AH$2,AH$4,AH$3)</f>
        <v>0</v>
      </c>
      <c r="AI290" s="15">
        <f ca="1">Y290-AD290</f>
        <v>0</v>
      </c>
      <c r="AJ290" s="15">
        <f ca="1">Z290-AE290</f>
        <v>0</v>
      </c>
      <c r="AK290" s="15">
        <f ca="1">AA290-AF290</f>
        <v>0</v>
      </c>
      <c r="AL290" s="15">
        <f ca="1">AB290-AG290</f>
        <v>0</v>
      </c>
      <c r="AM290" s="15">
        <f ca="1">AC290-AH290</f>
        <v>0</v>
      </c>
      <c r="AN290" s="20"/>
      <c r="AO290" s="16">
        <f ca="1">_xll.DBRW($B$3,$R$37,$R$38,$R$40,$R$41,$R$42,$Q290,AO$2,AO$4,AO$3)</f>
        <v>0</v>
      </c>
      <c r="AP290" s="16">
        <f ca="1">_xll.DBRW($B$3,$R$37,$R$38,$R$40,$R$41,$R$42,$Q290,AP$2,AP$4,AP$3)</f>
        <v>0</v>
      </c>
      <c r="AQ290" s="17">
        <f ca="1">-(AO290-AP290)*100</f>
        <v>0</v>
      </c>
      <c r="AR290" s="14">
        <f ca="1">$Y290-$AD290-BL290</f>
        <v>0</v>
      </c>
      <c r="AS290" s="18">
        <f ca="1">_xll.DBRW($B$3,$R$37,$R$38,$R$40,$R$41,$R$42,$Q290,AS$2,AS$4,AS$3)</f>
        <v>0</v>
      </c>
      <c r="AT290" s="19">
        <f ca="1">_xll.DBRW($B$3,$R$37,$R$38,$R$40,$R$41,$R$42,$Q290,AT$2,AT$4,AT$3)</f>
        <v>0</v>
      </c>
      <c r="AU290" s="18">
        <f ca="1">_xll.DBRW($B$3,$R$37,$R$38,$R$40,$R$41,$R$42,$Q290,AU$2,AU$4,AU$3)</f>
        <v>0</v>
      </c>
      <c r="AV290" s="15">
        <f ca="1">_xll.DBRW($B$3,$R$37,$R$38,$R$40,$R$41,$R$42,$Q290,AV$2,AV$4,AV$3)</f>
        <v>0</v>
      </c>
      <c r="AW290" s="15">
        <f ca="1">_xll.DBRW($B$3,$R$37,$R$38,$R$40,$R$41,$R$42,$Q290,AW$2,AW$4,AW$3)</f>
        <v>0</v>
      </c>
      <c r="AX290" s="18">
        <f ca="1">_xll.DBRW($B$3,$R$37,$R$38,$R$40,$R$41,$R$42,$Q290,AX$2,AX$4,AX$3)</f>
        <v>0</v>
      </c>
      <c r="AY290" s="19">
        <f ca="1">_xll.DBRW($B$3,$R$37,$R$38,$R$40,$R$41,$R$42,$Q290,AY$2,AY$4,AY$3)</f>
        <v>0</v>
      </c>
      <c r="AZ290" s="18">
        <f ca="1">_xll.DBRW($B$3,$R$37,$R$38,$R$40,$R$41,$R$42,$Q290,AZ$2,AZ$4,AZ$3)</f>
        <v>0</v>
      </c>
      <c r="BA290" s="15">
        <f ca="1">_xll.DBRW($B$3,$R$37,$R$38,$R$40,$R$41,$R$42,$Q290,BA$2,BA$4,BA$3)</f>
        <v>0</v>
      </c>
      <c r="BB290" s="15">
        <f ca="1">_xll.DBRW($B$3,$R$37,$R$38,$R$40,$R$41,$R$42,$Q290,BB$2,BB$4,BB$3)</f>
        <v>0</v>
      </c>
      <c r="BC290" s="18">
        <f ca="1">AS290-AX290</f>
        <v>0</v>
      </c>
      <c r="BD290" s="18">
        <f ca="1">AT290-AY290</f>
        <v>0</v>
      </c>
      <c r="BE290" s="18">
        <f ca="1">AU290-AZ290</f>
        <v>0</v>
      </c>
      <c r="BF290" s="15">
        <f ca="1">IF(AND(AV290&lt;&gt;0,BA290&lt;&gt;0),-1*BC290*AV290,0)</f>
        <v>0</v>
      </c>
      <c r="BG290" s="15">
        <f ca="1">IF(AND(AV290&lt;&gt;0,BA290&lt;&gt;0,AW290&lt;&gt;0,BB290&lt;&gt;0),BD290/AY290*$Y290,)</f>
        <v>0</v>
      </c>
      <c r="BH290" s="15">
        <f ca="1">IF(AND(AW290&lt;&gt;0,BB290&lt;&gt;0),BE290*AO290*AW290,)</f>
        <v>0</v>
      </c>
      <c r="BI290" s="15">
        <f ca="1">IF(AND(AV290&lt;&gt;0,BA290&lt;&gt;0,AW290&lt;&gt;0,BB290&lt;&gt;0),$AI290-BF290-BG290-BH290-BL290,)</f>
        <v>0</v>
      </c>
      <c r="BJ290" s="15">
        <f ca="1">IF(OR(AV290=0,BA290=0,AW290=0,BB290=0),$AI290-BF290-BG290-BH290-BL290,)</f>
        <v>0</v>
      </c>
      <c r="BK290" s="15">
        <f ca="1">SUM(BF290:BJ290)</f>
        <v>0</v>
      </c>
      <c r="BL290" s="15">
        <f ca="1">IF($V290&lt;&gt;0,IF($V290&gt;0,$W290/$V290,-$W290/$V290))*$AD290</f>
        <v>0</v>
      </c>
      <c r="BM290" s="15">
        <f ca="1">SUM(BK290:BL290)</f>
        <v>0</v>
      </c>
      <c r="BN290" s="16">
        <f ca="1">_xll.DBRW($B$3,$R$37,$R$38,$R$40,$R$41,$R$42,$Q290,BN$2,BN$4,BN$3)</f>
        <v>0</v>
      </c>
      <c r="BO290" s="16">
        <f ca="1">_xll.DBRW($B$3,$R$37,$R$38,$R$40,$R$41,$R$42,$Q290,BO$2,BO$4,BO$3)</f>
        <v>0</v>
      </c>
      <c r="BP290" s="17">
        <f ca="1">-(BN290-BO290)*100</f>
        <v>0</v>
      </c>
      <c r="BQ290" s="14">
        <f ca="1">$Z290-$AE290-CK290</f>
        <v>0</v>
      </c>
      <c r="BR290" s="15">
        <f ca="1">_xll.DBRW($B$3,$R$37,$R$38,$R$40,$R$41,$R$42,$Q290,BR$2,BR$4,BR$3)</f>
        <v>0</v>
      </c>
      <c r="BS290" s="15">
        <f ca="1">_xll.DBRW($B$3,$R$37,$R$38,$R$40,$R$41,$R$42,$Q290,BS$2,BS$4,BS$3)</f>
        <v>0</v>
      </c>
      <c r="BT290" s="15">
        <f ca="1">_xll.DBRW($B$3,$R$37,$R$38,$R$40,$R$41,$R$42,$Q290,BT$2,BT$4,BT$3)</f>
        <v>0</v>
      </c>
      <c r="BU290" s="15">
        <f ca="1">_xll.DBRW($B$3,$R$37,$R$38,$R$40,$R$41,$R$42,$Q290,BU$2,BU$4,BU$3)</f>
        <v>0</v>
      </c>
      <c r="BV290" s="15">
        <f ca="1">_xll.DBRW($B$3,$R$37,$R$38,$R$40,$R$41,$R$42,$Q290,BV$2,BV$4,BV$3)</f>
        <v>0</v>
      </c>
      <c r="BW290" s="15">
        <f ca="1">_xll.DBRW($B$3,$R$37,$R$38,$R$40,$R$41,$R$42,$Q290,BW$2,BW$4,BW$3)</f>
        <v>0</v>
      </c>
      <c r="BX290" s="15">
        <f ca="1">_xll.DBRW($B$3,$R$37,$R$38,$R$40,$R$41,$R$42,$Q290,BX$2,BX$4,BX$3)</f>
        <v>0</v>
      </c>
      <c r="BY290" s="15">
        <f ca="1">_xll.DBRW($B$3,$R$37,$R$38,$R$40,$R$41,$R$42,$Q290,BY$2,BY$4,BY$3)</f>
        <v>0</v>
      </c>
      <c r="BZ290" s="15">
        <f ca="1">_xll.DBRW($B$3,$R$37,$R$38,$R$40,$R$41,$R$42,$Q290,BZ$2,BZ$4,BZ$3)</f>
        <v>0</v>
      </c>
      <c r="CA290" s="15">
        <f ca="1">_xll.DBRW($B$3,$R$37,$R$38,$R$40,$R$41,$R$42,$Q290,CA$2,CA$4,CA$3)</f>
        <v>0</v>
      </c>
      <c r="CB290" s="15">
        <f ca="1">BR290-BW290</f>
        <v>0</v>
      </c>
      <c r="CC290" s="15">
        <f ca="1">BS290-BX290</f>
        <v>0</v>
      </c>
      <c r="CD290" s="15">
        <f ca="1">BT290-BY290</f>
        <v>0</v>
      </c>
      <c r="CE290" s="15">
        <f ca="1">IF(AND(BU290&lt;&gt;0,BZ290&lt;&gt;0),-1*CB290*BU290,0)</f>
        <v>0</v>
      </c>
      <c r="CF290" s="15">
        <f ca="1">IF(AND(BU290&lt;&gt;0,BZ290&lt;&gt;0,BV290&lt;&gt;0,CA290&lt;&gt;0),CC290/BX290*$Z290,)</f>
        <v>0</v>
      </c>
      <c r="CG290" s="15">
        <f ca="1">IF(AND(BV290&lt;&gt;0,CA290&lt;&gt;0),CD290*BN290*BV290,)</f>
        <v>0</v>
      </c>
      <c r="CH290" s="15">
        <f ca="1">IF(AND(BU290&lt;&gt;0,BZ290&lt;&gt;0,BV290&lt;&gt;0,CA290&lt;&gt;0),$AJ290-CE290-CF290-CG290-CK290,)</f>
        <v>0</v>
      </c>
      <c r="CI290" s="15">
        <f ca="1">IF(OR(BU290=0,BZ290=0,BV290=0,CA290=0),$AJ290-CE290-CF290-CG290-CK290,)</f>
        <v>0</v>
      </c>
      <c r="CJ290" s="15">
        <f ca="1">SUM(CE290:CI290)</f>
        <v>0</v>
      </c>
      <c r="CK290" s="15">
        <f ca="1">IF($V290&lt;&gt;0,IF($V290&gt;0,$W290/$V290,-$W290/$V290))*$AE290</f>
        <v>0</v>
      </c>
      <c r="CL290" s="15">
        <f ca="1">SUM(CJ290:CK290)</f>
        <v>0</v>
      </c>
      <c r="CM290" s="16">
        <f ca="1">_xll.DBRW($B$3,$R$37,$R$38,$R$40,$R$41,$R$42,$Q290,CM$2,CM$4,CM$3)</f>
        <v>0</v>
      </c>
      <c r="CN290" s="16">
        <f ca="1">_xll.DBRW($B$3,$R$37,$R$38,$R$40,$R$41,$R$42,$Q290,CN$2,CN$4,CN$3)</f>
        <v>0</v>
      </c>
      <c r="CO290" s="17">
        <f ca="1">-(CM290-CN290)*100</f>
        <v>0</v>
      </c>
      <c r="CP290" s="14">
        <f ca="1">$AA290-$AF290-DJ290</f>
        <v>0</v>
      </c>
      <c r="CQ290" s="15">
        <f ca="1">_xll.DBRW($B$3,$R$37,$R$38,$R$40,$R$41,$R$42,$Q290,CQ$2,CQ$4,CQ$3)</f>
        <v>0</v>
      </c>
      <c r="CR290" s="15">
        <f ca="1">_xll.DBRW($B$3,$R$37,$R$38,$R$40,$R$41,$R$42,$Q290,CR$2,CR$4,CR$3)</f>
        <v>0</v>
      </c>
      <c r="CS290" s="15">
        <f ca="1">_xll.DBRW($B$3,$R$37,$R$38,$R$40,$R$41,$R$42,$Q290,CS$2,CS$4,CS$3)</f>
        <v>0</v>
      </c>
      <c r="CT290" s="15">
        <f ca="1">_xll.DBRW($B$3,$R$37,$R$38,$R$40,$R$41,$R$42,$Q290,CT$2,CT$4,CT$3)</f>
        <v>0</v>
      </c>
      <c r="CU290" s="15">
        <f ca="1">_xll.DBRW($B$3,$R$37,$R$38,$R$40,$R$41,$R$42,$Q290,CU$2,CU$4,CU$3)</f>
        <v>0</v>
      </c>
      <c r="CV290" s="15">
        <f ca="1">_xll.DBRW($B$3,$R$37,$R$38,$R$40,$R$41,$R$42,$Q290,CV$2,CV$4,CV$3)</f>
        <v>0</v>
      </c>
      <c r="CW290" s="15">
        <f ca="1">_xll.DBRW($B$3,$R$37,$R$38,$R$40,$R$41,$R$42,$Q290,CW$2,CW$4,CW$3)</f>
        <v>0</v>
      </c>
      <c r="CX290" s="15">
        <f ca="1">_xll.DBRW($B$3,$R$37,$R$38,$R$40,$R$41,$R$42,$Q290,CX$2,CX$4,CX$3)</f>
        <v>0</v>
      </c>
      <c r="CY290" s="15">
        <f ca="1">_xll.DBRW($B$3,$R$37,$R$38,$R$40,$R$41,$R$42,$Q290,CY$2,CY$4,CY$3)</f>
        <v>0</v>
      </c>
      <c r="CZ290" s="15">
        <f ca="1">_xll.DBRW($B$3,$R$37,$R$38,$R$40,$R$41,$R$42,$Q290,CZ$2,CZ$4,CZ$3)</f>
        <v>0</v>
      </c>
      <c r="DA290" s="15">
        <f ca="1">CQ290-CV290</f>
        <v>0</v>
      </c>
      <c r="DB290" s="15">
        <f ca="1">CR290-CW290</f>
        <v>0</v>
      </c>
      <c r="DC290" s="15">
        <f ca="1">CS290-CX290</f>
        <v>0</v>
      </c>
      <c r="DD290" s="15">
        <f ca="1">IF(AND(CT290&lt;&gt;0,CY290&lt;&gt;0),-1*DA290*CT290,0)</f>
        <v>0</v>
      </c>
      <c r="DE290" s="15">
        <f ca="1">IF(AND(CT290&lt;&gt;0,CY290&lt;&gt;0,CU290&lt;&gt;0,CZ290&lt;&gt;0),DB290/CW290*$AA290,)</f>
        <v>0</v>
      </c>
      <c r="DF290" s="15">
        <f ca="1">IF(AND(CU290&lt;&gt;0,CZ290&lt;&gt;0),DC290*CM290*CU290,)</f>
        <v>0</v>
      </c>
      <c r="DG290" s="15">
        <f ca="1">IF(AND(CT290&lt;&gt;0,CY290&lt;&gt;0,CU290&lt;&gt;0,CZ290&lt;&gt;0),$AK290-DD290-DE290-DF290-DJ290,)</f>
        <v>0</v>
      </c>
      <c r="DH290" s="15">
        <f ca="1">IF(OR(CT290=0,CY290=0,CU290=0,CZ290=0),$AK290-DD290-DE290-DF290-DJ290,)</f>
        <v>0</v>
      </c>
      <c r="DI290" s="15">
        <f ca="1">SUM(DD290:DH290)</f>
        <v>0</v>
      </c>
      <c r="DJ290" s="15">
        <f ca="1">IF($V290&lt;&gt;0,IF($V290&gt;0,$W290/$V290,-$W290/$V290))*$AF290</f>
        <v>0</v>
      </c>
      <c r="DK290" s="15">
        <f ca="1">SUM(DI290:DJ290)</f>
        <v>0</v>
      </c>
      <c r="DL290" s="16">
        <f ca="1">_xll.DBRW($B$3,$R$37,$R$38,$R$40,$R$41,$R$42,$Q290,DL$2,DL$4,DL$3)</f>
        <v>0</v>
      </c>
      <c r="DM290" s="16">
        <f ca="1">_xll.DBRW($B$3,$R$37,$R$38,$R$40,$R$41,$R$42,$Q290,DM$2,DM$4,DM$3)</f>
        <v>0</v>
      </c>
      <c r="DN290" s="17">
        <f ca="1">-(DL290-DM290)*100</f>
        <v>0</v>
      </c>
      <c r="DO290" s="14">
        <f ca="1">$AB290-$AG290-EI290</f>
        <v>0</v>
      </c>
      <c r="DP290" s="15">
        <f ca="1">_xll.DBRW($B$3,$R$37,$R$38,$R$40,$R$41,$R$42,$Q290,DP$2,DP$4,DP$3)</f>
        <v>0</v>
      </c>
      <c r="DQ290" s="15">
        <f ca="1">_xll.DBRW($B$3,$R$37,$R$38,$R$40,$R$41,$R$42,$Q290,DQ$2,DQ$4,DQ$3)</f>
        <v>0</v>
      </c>
      <c r="DR290" s="15">
        <f ca="1">_xll.DBRW($B$3,$R$37,$R$38,$R$40,$R$41,$R$42,$Q290,DR$2,DR$4,DR$3)</f>
        <v>0</v>
      </c>
      <c r="DS290" s="15" t="str">
        <f ca="1">_xll.DBRW($B$3,$R$37,$R$38,$R$40,$R$41,$R$42,$Q290,DS$2,DS$4,DS$3)</f>
        <v/>
      </c>
      <c r="DT290" s="15">
        <f ca="1">_xll.DBRW($B$3,$R$37,$R$38,$R$40,$R$41,$R$42,$Q290,DT$2,DT$4,DT$3)</f>
        <v>0</v>
      </c>
      <c r="DU290" s="15">
        <f ca="1">_xll.DBRW($B$3,$R$37,$R$38,$R$40,$R$41,$R$42,$Q290,DU$2,DU$4,DU$3)</f>
        <v>0</v>
      </c>
      <c r="DV290" s="15">
        <f ca="1">_xll.DBRW($B$3,$R$37,$R$38,$R$40,$R$41,$R$42,$Q290,DV$2,DV$4,DV$3)</f>
        <v>0</v>
      </c>
      <c r="DW290" s="15">
        <f ca="1">_xll.DBRW($B$3,$R$37,$R$38,$R$40,$R$41,$R$42,$Q290,DW$2,DW$4,DW$3)</f>
        <v>0</v>
      </c>
      <c r="DX290" s="15" t="str">
        <f ca="1">_xll.DBRW($B$3,$R$37,$R$38,$R$40,$R$41,$R$42,$Q290,DX$2,DX$4,DX$3)</f>
        <v/>
      </c>
      <c r="DY290" s="15">
        <f ca="1">_xll.DBRW($B$3,$R$37,$R$38,$R$40,$R$41,$R$42,$Q290,DY$2,DY$4,DY$3)</f>
        <v>0</v>
      </c>
      <c r="DZ290" s="15">
        <f ca="1">DP290-DU290</f>
        <v>0</v>
      </c>
      <c r="EA290" s="15">
        <f ca="1">DQ290-DV290</f>
        <v>0</v>
      </c>
      <c r="EB290" s="15">
        <f ca="1">DR290-DW290</f>
        <v>0</v>
      </c>
      <c r="EC290" s="15" t="e">
        <f ca="1">IF(AND(DS290&lt;&gt;0,DX290&lt;&gt;0),-1*DZ290*DS290,0)</f>
        <v>#VALUE!</v>
      </c>
      <c r="ED290" s="15">
        <f ca="1">IF(AND(DS290&lt;&gt;0,DX290&lt;&gt;0,DT290&lt;&gt;0,DY290&lt;&gt;0),EA290/DV290*$AB290,)</f>
        <v>0</v>
      </c>
      <c r="EE290" s="15">
        <f ca="1">IF(AND(DT290&lt;&gt;0,DY290&lt;&gt;0),EB290*DL290*DT290,)</f>
        <v>0</v>
      </c>
      <c r="EF290" s="15">
        <f ca="1">IF(AND(DS290&lt;&gt;0,DX290&lt;&gt;0,DT290&lt;&gt;0,DY290&lt;&gt;0),$AL290-EC290-ED290-EE290-EI290,)</f>
        <v>0</v>
      </c>
      <c r="EG290" s="15" t="e">
        <f ca="1">IF(OR(DS290=0,DX290=0,DT290=0,DY290=0),$AL290-EC290-ED290-EE290-EI290,)</f>
        <v>#VALUE!</v>
      </c>
      <c r="EH290" s="15" t="e">
        <f ca="1">SUM(EC290:EG290)</f>
        <v>#VALUE!</v>
      </c>
      <c r="EI290" s="15">
        <f ca="1">IF($V290&lt;&gt;0,IF($V290&gt;0,$W290/$V290,-$W290/$V290))*$AG290</f>
        <v>0</v>
      </c>
      <c r="EJ290" s="15" t="e">
        <f ca="1">SUM(EH290:EI290)</f>
        <v>#VALUE!</v>
      </c>
      <c r="EK290" s="16">
        <f ca="1">_xll.DBRW($B$3,$R$37,$R$38,$R$40,$R$41,$R$42,$Q290,EK$2,EK$4,EK$3)</f>
        <v>0</v>
      </c>
      <c r="EL290" s="16">
        <f ca="1">_xll.DBRW($B$3,$R$37,$R$38,$R$40,$R$41,$R$42,$Q290,EL$2,EL$4,EL$3)</f>
        <v>0</v>
      </c>
      <c r="EM290" s="17">
        <f ca="1">-(EK290-EL290)*100</f>
        <v>0</v>
      </c>
      <c r="EN290" s="14">
        <f ca="1">$AC290-$AH290-FH290</f>
        <v>0</v>
      </c>
      <c r="EO290" s="15">
        <f ca="1">_xll.DBRW($B$3,$R$37,$R$38,$R$40,$R$41,$R$42,$Q290,EO$2,EO$4,EO$3)</f>
        <v>0</v>
      </c>
      <c r="EP290" s="15">
        <f ca="1">_xll.DBRW($B$3,$R$37,$R$38,$R$40,$R$41,$R$42,$Q290,EP$2,EP$4,EP$3)</f>
        <v>0</v>
      </c>
      <c r="EQ290" s="15">
        <f ca="1">_xll.DBRW($B$3,$R$37,$R$38,$R$40,$R$41,$R$42,$Q290,EQ$2,EQ$4,EQ$3)</f>
        <v>0</v>
      </c>
      <c r="ER290" s="15">
        <f ca="1">_xll.DBRW($B$3,$R$37,$R$38,$R$40,$R$41,$R$42,$Q290,ER$2,ER$4,ER$3)</f>
        <v>0</v>
      </c>
      <c r="ES290" s="15">
        <f ca="1">_xll.DBRW($B$3,$R$37,$R$38,$R$40,$R$41,$R$42,$Q290,ES$2,ES$4,ES$3)</f>
        <v>0</v>
      </c>
      <c r="ET290" s="15">
        <f ca="1">_xll.DBRW($B$3,$R$37,$R$38,$R$40,$R$41,$R$42,$Q290,ET$2,ET$4,ET$3)</f>
        <v>0</v>
      </c>
      <c r="EU290" s="15">
        <f ca="1">_xll.DBRW($B$3,$R$37,$R$38,$R$40,$R$41,$R$42,$Q290,EU$2,EU$4,EU$3)</f>
        <v>0</v>
      </c>
      <c r="EV290" s="15">
        <f ca="1">_xll.DBRW($B$3,$R$37,$R$38,$R$40,$R$41,$R$42,$Q290,EV$2,EV$4,EV$3)</f>
        <v>0</v>
      </c>
      <c r="EW290" s="15">
        <f ca="1">_xll.DBRW($B$3,$R$37,$R$38,$R$40,$R$41,$R$42,$Q290,EW$2,EW$4,EW$3)</f>
        <v>0</v>
      </c>
      <c r="EX290" s="15">
        <f ca="1">_xll.DBRW($B$3,$R$37,$R$38,$R$40,$R$41,$R$42,$Q290,EX$2,EX$4,EX$3)</f>
        <v>0</v>
      </c>
      <c r="EY290" s="15">
        <f ca="1">EO290-ET290</f>
        <v>0</v>
      </c>
      <c r="EZ290" s="15">
        <f ca="1">EP290-EU290</f>
        <v>0</v>
      </c>
      <c r="FA290" s="15">
        <f ca="1">EQ290-EV290</f>
        <v>0</v>
      </c>
      <c r="FB290" s="15">
        <f ca="1">IF(AND(ER290&lt;&gt;0,EW290&lt;&gt;0),-1*EY290*ER290,0)</f>
        <v>0</v>
      </c>
      <c r="FC290" s="15">
        <f ca="1">IF(AND(ER290&lt;&gt;0,EW290&lt;&gt;0,ES290&lt;&gt;0,EX290&lt;&gt;0),EZ290/EU290*$AC290,)</f>
        <v>0</v>
      </c>
      <c r="FD290" s="15">
        <f ca="1">IF(AND(ES290&lt;&gt;0,EX290&lt;&gt;0),FA290*EK290*ES290,)</f>
        <v>0</v>
      </c>
      <c r="FE290" s="15">
        <f ca="1">IF(AND(ER290&lt;&gt;0,EW290&lt;&gt;0,ES290&lt;&gt;0,EX290&lt;&gt;0),$AM290-FB290-FC290-FD290-FH290,)</f>
        <v>0</v>
      </c>
      <c r="FF290" s="15">
        <f ca="1">IF(OR(ER290=0,EW290=0,ES290=0,EX290=0),$AM290-FB290-FC290-FD290-FH290,)</f>
        <v>0</v>
      </c>
      <c r="FG290" s="15">
        <f ca="1">SUM(FB290:FF290)</f>
        <v>0</v>
      </c>
      <c r="FH290" s="15">
        <f ca="1">IF($V290&lt;&gt;0,IF($V290&gt;0,$W290/$V290,-$W290/$V290))*$AH290</f>
        <v>0</v>
      </c>
      <c r="FI290" s="15">
        <f ca="1">SUM(FG290:FH290)</f>
        <v>0</v>
      </c>
      <c r="FJ290" s="20"/>
      <c r="FK290" s="85">
        <f ca="1">BL290+CK290+DJ290+EI290+FH290</f>
        <v>0</v>
      </c>
      <c r="FL290" s="21"/>
      <c r="FM290" s="22"/>
      <c r="FN290" s="104">
        <f ca="1">_xll.DBRW($B$3,$R$37,$R$38,$R$40,$R$41,$R$42,$Q290,FN$2,FN$4,FN$3)</f>
        <v>0</v>
      </c>
      <c r="FO290" s="105">
        <f ca="1">IF(U290&lt;&gt;0,FN290/U290,0)</f>
        <v>0</v>
      </c>
      <c r="FP290" s="104">
        <f ca="1">_xll.DBRW($B$3,$R$37,$R$38,$R$40,$R$41,$R$42,$Q290,FP$2,FP$4,FP$3)</f>
        <v>0</v>
      </c>
      <c r="FQ290" s="105">
        <f ca="1">IF(V290&lt;&gt;0,FP290/V290,0)</f>
        <v>0</v>
      </c>
      <c r="FR290" s="86">
        <f ca="1">FN290-FP290</f>
        <v>0</v>
      </c>
      <c r="FS290" s="103">
        <f ca="1">(FO290-FQ290)*100</f>
        <v>0</v>
      </c>
      <c r="FT290" s="23"/>
      <c r="FV290" s="37"/>
      <c r="FW290" s="37"/>
      <c r="FX290" s="37"/>
      <c r="FY290" s="37"/>
      <c r="FZ290" s="37"/>
      <c r="GA290" s="37"/>
      <c r="GB290" s="37"/>
      <c r="GC290" s="37"/>
      <c r="GD290" s="37"/>
      <c r="GE290" s="37"/>
      <c r="GF290" s="37"/>
      <c r="GG290" s="37"/>
      <c r="GH290" s="37"/>
    </row>
    <row r="291" spans="1:190" ht="15" hidden="1" customHeight="1" x14ac:dyDescent="0.25">
      <c r="A291">
        <f ca="1">IF(ROW()=ROW($A$60),0,1)</f>
        <v>1</v>
      </c>
      <c r="D291" s="30"/>
      <c r="E291" s="30"/>
      <c r="F291" s="30" t="str">
        <f ca="1">IF(A291&lt;&gt;0,IF((AO291+BN291+CM291+DL291+EK291)&lt;&gt;0,ROUND((1-(AO291+BN291+CM291+DL291+EK291))-FO291,5),"VERIF. ELIGIBILITE PMM"),"CHECK "&amp;D276)</f>
        <v>VERIF. ELIGIBILITE PMM</v>
      </c>
      <c r="G291" s="30"/>
      <c r="H291" s="30"/>
      <c r="I291" s="30"/>
      <c r="J291" s="30" t="str">
        <f ca="1">IF(A291&lt;&gt;0,IF((AP291+BO291+CN291+DM291+EL291)&lt;&gt;0,ROUND((1-(AP291+BO291+CN291+DM291+EL291))-FQ291,5),"VERIF. ELIGIBILITE PMM"),"CHECK "&amp;D277)</f>
        <v>VERIF. ELIGIBILITE PMM</v>
      </c>
      <c r="K291" s="30">
        <f ca="1">IF(A291&lt;&gt;0,ROUND(W291+AR291+BQ291+CP291+DO291+EN291+FK291-FR291,5),"CHECK ")</f>
        <v>0</v>
      </c>
      <c r="L291" s="4"/>
      <c r="M291" s="9"/>
      <c r="N291" s="10"/>
      <c r="O291" s="9"/>
      <c r="P291" s="11"/>
      <c r="Q291" s="130" t="s">
        <v>490</v>
      </c>
      <c r="R291" s="130"/>
      <c r="S291" s="12"/>
      <c r="T291" s="13"/>
      <c r="U291" s="84">
        <f ca="1">_xll.DBRW($B$3,$R$37,$R$38,$R$40,$R$41,$R$42,$Q291,U$2,U$4,U$3)</f>
        <v>0</v>
      </c>
      <c r="V291" s="84">
        <f ca="1">_xll.DBRW($B$3,$R$37,$R$38,$R$40,$R$41,$R$42,$Q291,V$2,V$4,V$3)</f>
        <v>0</v>
      </c>
      <c r="W291" s="85">
        <f ca="1">U291-V291</f>
        <v>0</v>
      </c>
      <c r="X291" s="106">
        <f ca="1">IF(V291&lt;&gt;0,W291/V291,0)</f>
        <v>0</v>
      </c>
      <c r="Y291" s="15">
        <f ca="1">_xll.DBRW($B$3,$R$37,$R$38,$R$40,$R$41,$R$42,$Q291,Y$2,Y$4,Y$3)</f>
        <v>0</v>
      </c>
      <c r="Z291" s="15">
        <f ca="1">_xll.DBRW($B$3,$R$37,$R$38,$R$40,$R$41,$R$42,$Q291,Z$2,Z$4,Z$3)</f>
        <v>0</v>
      </c>
      <c r="AA291" s="15">
        <f ca="1">_xll.DBRW($B$3,$R$37,$R$38,$R$40,$R$41,$R$42,$Q291,AA$2,AA$4,AA$3)</f>
        <v>0</v>
      </c>
      <c r="AB291" s="15">
        <f ca="1">_xll.DBRW($B$3,$R$37,$R$38,$R$40,$R$41,$R$42,$Q291,AB$2,AB$4,AB$3)</f>
        <v>0</v>
      </c>
      <c r="AC291" s="15">
        <f ca="1">_xll.DBRW($B$3,$R$37,$R$38,$R$40,$R$41,$R$42,$Q291,AC$2,AC$4,AC$3)</f>
        <v>0</v>
      </c>
      <c r="AD291" s="15">
        <f ca="1">_xll.DBRW($B$3,$R$37,$R$38,$R$40,$R$41,$R$42,$Q291,AD$2,AD$4,AD$3)</f>
        <v>0</v>
      </c>
      <c r="AE291" s="15">
        <f ca="1">_xll.DBRW($B$3,$R$37,$R$38,$R$40,$R$41,$R$42,$Q291,AE$2,AE$4,AE$3)</f>
        <v>0</v>
      </c>
      <c r="AF291" s="15">
        <f ca="1">_xll.DBRW($B$3,$R$37,$R$38,$R$40,$R$41,$R$42,$Q291,AF$2,AF$4,AF$3)</f>
        <v>0</v>
      </c>
      <c r="AG291" s="15">
        <f ca="1">_xll.DBRW($B$3,$R$37,$R$38,$R$40,$R$41,$R$42,$Q291,AG$2,AG$4,AG$3)</f>
        <v>0</v>
      </c>
      <c r="AH291" s="15">
        <f ca="1">_xll.DBRW($B$3,$R$37,$R$38,$R$40,$R$41,$R$42,$Q291,AH$2,AH$4,AH$3)</f>
        <v>0</v>
      </c>
      <c r="AI291" s="15">
        <f ca="1">Y291-AD291</f>
        <v>0</v>
      </c>
      <c r="AJ291" s="15">
        <f ca="1">Z291-AE291</f>
        <v>0</v>
      </c>
      <c r="AK291" s="15">
        <f ca="1">AA291-AF291</f>
        <v>0</v>
      </c>
      <c r="AL291" s="15">
        <f ca="1">AB291-AG291</f>
        <v>0</v>
      </c>
      <c r="AM291" s="15">
        <f ca="1">AC291-AH291</f>
        <v>0</v>
      </c>
      <c r="AN291" s="20"/>
      <c r="AO291" s="16">
        <f ca="1">_xll.DBRW($B$3,$R$37,$R$38,$R$40,$R$41,$R$42,$Q291,AO$2,AO$4,AO$3)</f>
        <v>0</v>
      </c>
      <c r="AP291" s="16">
        <f ca="1">_xll.DBRW($B$3,$R$37,$R$38,$R$40,$R$41,$R$42,$Q291,AP$2,AP$4,AP$3)</f>
        <v>0</v>
      </c>
      <c r="AQ291" s="17">
        <f ca="1">-(AO291-AP291)*100</f>
        <v>0</v>
      </c>
      <c r="AR291" s="14">
        <f ca="1">$Y291-$AD291-BL291</f>
        <v>0</v>
      </c>
      <c r="AS291" s="18">
        <f ca="1">_xll.DBRW($B$3,$R$37,$R$38,$R$40,$R$41,$R$42,$Q291,AS$2,AS$4,AS$3)</f>
        <v>0</v>
      </c>
      <c r="AT291" s="19">
        <f ca="1">_xll.DBRW($B$3,$R$37,$R$38,$R$40,$R$41,$R$42,$Q291,AT$2,AT$4,AT$3)</f>
        <v>0</v>
      </c>
      <c r="AU291" s="18">
        <f ca="1">_xll.DBRW($B$3,$R$37,$R$38,$R$40,$R$41,$R$42,$Q291,AU$2,AU$4,AU$3)</f>
        <v>0</v>
      </c>
      <c r="AV291" s="15">
        <f ca="1">_xll.DBRW($B$3,$R$37,$R$38,$R$40,$R$41,$R$42,$Q291,AV$2,AV$4,AV$3)</f>
        <v>0</v>
      </c>
      <c r="AW291" s="15">
        <f ca="1">_xll.DBRW($B$3,$R$37,$R$38,$R$40,$R$41,$R$42,$Q291,AW$2,AW$4,AW$3)</f>
        <v>0</v>
      </c>
      <c r="AX291" s="18">
        <f ca="1">_xll.DBRW($B$3,$R$37,$R$38,$R$40,$R$41,$R$42,$Q291,AX$2,AX$4,AX$3)</f>
        <v>0</v>
      </c>
      <c r="AY291" s="19">
        <f ca="1">_xll.DBRW($B$3,$R$37,$R$38,$R$40,$R$41,$R$42,$Q291,AY$2,AY$4,AY$3)</f>
        <v>0</v>
      </c>
      <c r="AZ291" s="18">
        <f ca="1">_xll.DBRW($B$3,$R$37,$R$38,$R$40,$R$41,$R$42,$Q291,AZ$2,AZ$4,AZ$3)</f>
        <v>0</v>
      </c>
      <c r="BA291" s="15">
        <f ca="1">_xll.DBRW($B$3,$R$37,$R$38,$R$40,$R$41,$R$42,$Q291,BA$2,BA$4,BA$3)</f>
        <v>0</v>
      </c>
      <c r="BB291" s="15">
        <f ca="1">_xll.DBRW($B$3,$R$37,$R$38,$R$40,$R$41,$R$42,$Q291,BB$2,BB$4,BB$3)</f>
        <v>0</v>
      </c>
      <c r="BC291" s="18">
        <f ca="1">AS291-AX291</f>
        <v>0</v>
      </c>
      <c r="BD291" s="18">
        <f ca="1">AT291-AY291</f>
        <v>0</v>
      </c>
      <c r="BE291" s="18">
        <f ca="1">AU291-AZ291</f>
        <v>0</v>
      </c>
      <c r="BF291" s="15">
        <f ca="1">IF(AND(AV291&lt;&gt;0,BA291&lt;&gt;0),-1*BC291*AV291,0)</f>
        <v>0</v>
      </c>
      <c r="BG291" s="15">
        <f ca="1">IF(AND(AV291&lt;&gt;0,BA291&lt;&gt;0,AW291&lt;&gt;0,BB291&lt;&gt;0),BD291/AY291*$Y291,)</f>
        <v>0</v>
      </c>
      <c r="BH291" s="15">
        <f ca="1">IF(AND(AW291&lt;&gt;0,BB291&lt;&gt;0),BE291*AO291*AW291,)</f>
        <v>0</v>
      </c>
      <c r="BI291" s="15">
        <f ca="1">IF(AND(AV291&lt;&gt;0,BA291&lt;&gt;0,AW291&lt;&gt;0,BB291&lt;&gt;0),$AI291-BF291-BG291-BH291-BL291,)</f>
        <v>0</v>
      </c>
      <c r="BJ291" s="15">
        <f ca="1">IF(OR(AV291=0,BA291=0,AW291=0,BB291=0),$AI291-BF291-BG291-BH291-BL291,)</f>
        <v>0</v>
      </c>
      <c r="BK291" s="15">
        <f ca="1">SUM(BF291:BJ291)</f>
        <v>0</v>
      </c>
      <c r="BL291" s="15">
        <f ca="1">IF($V291&lt;&gt;0,IF($V291&gt;0,$W291/$V291,-$W291/$V291))*$AD291</f>
        <v>0</v>
      </c>
      <c r="BM291" s="15">
        <f ca="1">SUM(BK291:BL291)</f>
        <v>0</v>
      </c>
      <c r="BN291" s="16">
        <f ca="1">_xll.DBRW($B$3,$R$37,$R$38,$R$40,$R$41,$R$42,$Q291,BN$2,BN$4,BN$3)</f>
        <v>0</v>
      </c>
      <c r="BO291" s="16">
        <f ca="1">_xll.DBRW($B$3,$R$37,$R$38,$R$40,$R$41,$R$42,$Q291,BO$2,BO$4,BO$3)</f>
        <v>0</v>
      </c>
      <c r="BP291" s="17">
        <f ca="1">-(BN291-BO291)*100</f>
        <v>0</v>
      </c>
      <c r="BQ291" s="14">
        <f ca="1">$Z291-$AE291-CK291</f>
        <v>0</v>
      </c>
      <c r="BR291" s="15">
        <f ca="1">_xll.DBRW($B$3,$R$37,$R$38,$R$40,$R$41,$R$42,$Q291,BR$2,BR$4,BR$3)</f>
        <v>0</v>
      </c>
      <c r="BS291" s="15">
        <f ca="1">_xll.DBRW($B$3,$R$37,$R$38,$R$40,$R$41,$R$42,$Q291,BS$2,BS$4,BS$3)</f>
        <v>0</v>
      </c>
      <c r="BT291" s="15">
        <f ca="1">_xll.DBRW($B$3,$R$37,$R$38,$R$40,$R$41,$R$42,$Q291,BT$2,BT$4,BT$3)</f>
        <v>0</v>
      </c>
      <c r="BU291" s="15">
        <f ca="1">_xll.DBRW($B$3,$R$37,$R$38,$R$40,$R$41,$R$42,$Q291,BU$2,BU$4,BU$3)</f>
        <v>0</v>
      </c>
      <c r="BV291" s="15">
        <f ca="1">_xll.DBRW($B$3,$R$37,$R$38,$R$40,$R$41,$R$42,$Q291,BV$2,BV$4,BV$3)</f>
        <v>0</v>
      </c>
      <c r="BW291" s="15">
        <f ca="1">_xll.DBRW($B$3,$R$37,$R$38,$R$40,$R$41,$R$42,$Q291,BW$2,BW$4,BW$3)</f>
        <v>0</v>
      </c>
      <c r="BX291" s="15">
        <f ca="1">_xll.DBRW($B$3,$R$37,$R$38,$R$40,$R$41,$R$42,$Q291,BX$2,BX$4,BX$3)</f>
        <v>0</v>
      </c>
      <c r="BY291" s="15">
        <f ca="1">_xll.DBRW($B$3,$R$37,$R$38,$R$40,$R$41,$R$42,$Q291,BY$2,BY$4,BY$3)</f>
        <v>0</v>
      </c>
      <c r="BZ291" s="15">
        <f ca="1">_xll.DBRW($B$3,$R$37,$R$38,$R$40,$R$41,$R$42,$Q291,BZ$2,BZ$4,BZ$3)</f>
        <v>0</v>
      </c>
      <c r="CA291" s="15">
        <f ca="1">_xll.DBRW($B$3,$R$37,$R$38,$R$40,$R$41,$R$42,$Q291,CA$2,CA$4,CA$3)</f>
        <v>0</v>
      </c>
      <c r="CB291" s="15">
        <f ca="1">BR291-BW291</f>
        <v>0</v>
      </c>
      <c r="CC291" s="15">
        <f ca="1">BS291-BX291</f>
        <v>0</v>
      </c>
      <c r="CD291" s="15">
        <f ca="1">BT291-BY291</f>
        <v>0</v>
      </c>
      <c r="CE291" s="15">
        <f ca="1">IF(AND(BU291&lt;&gt;0,BZ291&lt;&gt;0),-1*CB291*BU291,0)</f>
        <v>0</v>
      </c>
      <c r="CF291" s="15">
        <f ca="1">IF(AND(BU291&lt;&gt;0,BZ291&lt;&gt;0,BV291&lt;&gt;0,CA291&lt;&gt;0),CC291/BX291*$Z291,)</f>
        <v>0</v>
      </c>
      <c r="CG291" s="15">
        <f ca="1">IF(AND(BV291&lt;&gt;0,CA291&lt;&gt;0),CD291*BN291*BV291,)</f>
        <v>0</v>
      </c>
      <c r="CH291" s="15">
        <f ca="1">IF(AND(BU291&lt;&gt;0,BZ291&lt;&gt;0,BV291&lt;&gt;0,CA291&lt;&gt;0),$AJ291-CE291-CF291-CG291-CK291,)</f>
        <v>0</v>
      </c>
      <c r="CI291" s="15">
        <f ca="1">IF(OR(BU291=0,BZ291=0,BV291=0,CA291=0),$AJ291-CE291-CF291-CG291-CK291,)</f>
        <v>0</v>
      </c>
      <c r="CJ291" s="15">
        <f ca="1">SUM(CE291:CI291)</f>
        <v>0</v>
      </c>
      <c r="CK291" s="15">
        <f ca="1">IF($V291&lt;&gt;0,IF($V291&gt;0,$W291/$V291,-$W291/$V291))*$AE291</f>
        <v>0</v>
      </c>
      <c r="CL291" s="15">
        <f ca="1">SUM(CJ291:CK291)</f>
        <v>0</v>
      </c>
      <c r="CM291" s="16">
        <f ca="1">_xll.DBRW($B$3,$R$37,$R$38,$R$40,$R$41,$R$42,$Q291,CM$2,CM$4,CM$3)</f>
        <v>0</v>
      </c>
      <c r="CN291" s="16">
        <f ca="1">_xll.DBRW($B$3,$R$37,$R$38,$R$40,$R$41,$R$42,$Q291,CN$2,CN$4,CN$3)</f>
        <v>0</v>
      </c>
      <c r="CO291" s="17">
        <f ca="1">-(CM291-CN291)*100</f>
        <v>0</v>
      </c>
      <c r="CP291" s="14">
        <f ca="1">$AA291-$AF291-DJ291</f>
        <v>0</v>
      </c>
      <c r="CQ291" s="15">
        <f ca="1">_xll.DBRW($B$3,$R$37,$R$38,$R$40,$R$41,$R$42,$Q291,CQ$2,CQ$4,CQ$3)</f>
        <v>0</v>
      </c>
      <c r="CR291" s="15">
        <f ca="1">_xll.DBRW($B$3,$R$37,$R$38,$R$40,$R$41,$R$42,$Q291,CR$2,CR$4,CR$3)</f>
        <v>0</v>
      </c>
      <c r="CS291" s="15">
        <f ca="1">_xll.DBRW($B$3,$R$37,$R$38,$R$40,$R$41,$R$42,$Q291,CS$2,CS$4,CS$3)</f>
        <v>0</v>
      </c>
      <c r="CT291" s="15">
        <f ca="1">_xll.DBRW($B$3,$R$37,$R$38,$R$40,$R$41,$R$42,$Q291,CT$2,CT$4,CT$3)</f>
        <v>0</v>
      </c>
      <c r="CU291" s="15">
        <f ca="1">_xll.DBRW($B$3,$R$37,$R$38,$R$40,$R$41,$R$42,$Q291,CU$2,CU$4,CU$3)</f>
        <v>0</v>
      </c>
      <c r="CV291" s="15">
        <f ca="1">_xll.DBRW($B$3,$R$37,$R$38,$R$40,$R$41,$R$42,$Q291,CV$2,CV$4,CV$3)</f>
        <v>0</v>
      </c>
      <c r="CW291" s="15">
        <f ca="1">_xll.DBRW($B$3,$R$37,$R$38,$R$40,$R$41,$R$42,$Q291,CW$2,CW$4,CW$3)</f>
        <v>0</v>
      </c>
      <c r="CX291" s="15">
        <f ca="1">_xll.DBRW($B$3,$R$37,$R$38,$R$40,$R$41,$R$42,$Q291,CX$2,CX$4,CX$3)</f>
        <v>0</v>
      </c>
      <c r="CY291" s="15">
        <f ca="1">_xll.DBRW($B$3,$R$37,$R$38,$R$40,$R$41,$R$42,$Q291,CY$2,CY$4,CY$3)</f>
        <v>0</v>
      </c>
      <c r="CZ291" s="15">
        <f ca="1">_xll.DBRW($B$3,$R$37,$R$38,$R$40,$R$41,$R$42,$Q291,CZ$2,CZ$4,CZ$3)</f>
        <v>0</v>
      </c>
      <c r="DA291" s="15">
        <f ca="1">CQ291-CV291</f>
        <v>0</v>
      </c>
      <c r="DB291" s="15">
        <f ca="1">CR291-CW291</f>
        <v>0</v>
      </c>
      <c r="DC291" s="15">
        <f ca="1">CS291-CX291</f>
        <v>0</v>
      </c>
      <c r="DD291" s="15">
        <f ca="1">IF(AND(CT291&lt;&gt;0,CY291&lt;&gt;0),-1*DA291*CT291,0)</f>
        <v>0</v>
      </c>
      <c r="DE291" s="15">
        <f ca="1">IF(AND(CT291&lt;&gt;0,CY291&lt;&gt;0,CU291&lt;&gt;0,CZ291&lt;&gt;0),DB291/CW291*$AA291,)</f>
        <v>0</v>
      </c>
      <c r="DF291" s="15">
        <f ca="1">IF(AND(CU291&lt;&gt;0,CZ291&lt;&gt;0),DC291*CM291*CU291,)</f>
        <v>0</v>
      </c>
      <c r="DG291" s="15">
        <f ca="1">IF(AND(CT291&lt;&gt;0,CY291&lt;&gt;0,CU291&lt;&gt;0,CZ291&lt;&gt;0),$AK291-DD291-DE291-DF291-DJ291,)</f>
        <v>0</v>
      </c>
      <c r="DH291" s="15">
        <f ca="1">IF(OR(CT291=0,CY291=0,CU291=0,CZ291=0),$AK291-DD291-DE291-DF291-DJ291,)</f>
        <v>0</v>
      </c>
      <c r="DI291" s="15">
        <f ca="1">SUM(DD291:DH291)</f>
        <v>0</v>
      </c>
      <c r="DJ291" s="15">
        <f ca="1">IF($V291&lt;&gt;0,IF($V291&gt;0,$W291/$V291,-$W291/$V291))*$AF291</f>
        <v>0</v>
      </c>
      <c r="DK291" s="15">
        <f ca="1">SUM(DI291:DJ291)</f>
        <v>0</v>
      </c>
      <c r="DL291" s="16">
        <f ca="1">_xll.DBRW($B$3,$R$37,$R$38,$R$40,$R$41,$R$42,$Q291,DL$2,DL$4,DL$3)</f>
        <v>0</v>
      </c>
      <c r="DM291" s="16">
        <f ca="1">_xll.DBRW($B$3,$R$37,$R$38,$R$40,$R$41,$R$42,$Q291,DM$2,DM$4,DM$3)</f>
        <v>0</v>
      </c>
      <c r="DN291" s="17">
        <f ca="1">-(DL291-DM291)*100</f>
        <v>0</v>
      </c>
      <c r="DO291" s="14">
        <f ca="1">$AB291-$AG291-EI291</f>
        <v>0</v>
      </c>
      <c r="DP291" s="15">
        <f ca="1">_xll.DBRW($B$3,$R$37,$R$38,$R$40,$R$41,$R$42,$Q291,DP$2,DP$4,DP$3)</f>
        <v>0</v>
      </c>
      <c r="DQ291" s="15">
        <f ca="1">_xll.DBRW($B$3,$R$37,$R$38,$R$40,$R$41,$R$42,$Q291,DQ$2,DQ$4,DQ$3)</f>
        <v>0</v>
      </c>
      <c r="DR291" s="15">
        <f ca="1">_xll.DBRW($B$3,$R$37,$R$38,$R$40,$R$41,$R$42,$Q291,DR$2,DR$4,DR$3)</f>
        <v>0</v>
      </c>
      <c r="DS291" s="15" t="str">
        <f ca="1">_xll.DBRW($B$3,$R$37,$R$38,$R$40,$R$41,$R$42,$Q291,DS$2,DS$4,DS$3)</f>
        <v/>
      </c>
      <c r="DT291" s="15">
        <f ca="1">_xll.DBRW($B$3,$R$37,$R$38,$R$40,$R$41,$R$42,$Q291,DT$2,DT$4,DT$3)</f>
        <v>0</v>
      </c>
      <c r="DU291" s="15">
        <f ca="1">_xll.DBRW($B$3,$R$37,$R$38,$R$40,$R$41,$R$42,$Q291,DU$2,DU$4,DU$3)</f>
        <v>0</v>
      </c>
      <c r="DV291" s="15">
        <f ca="1">_xll.DBRW($B$3,$R$37,$R$38,$R$40,$R$41,$R$42,$Q291,DV$2,DV$4,DV$3)</f>
        <v>0</v>
      </c>
      <c r="DW291" s="15">
        <f ca="1">_xll.DBRW($B$3,$R$37,$R$38,$R$40,$R$41,$R$42,$Q291,DW$2,DW$4,DW$3)</f>
        <v>0</v>
      </c>
      <c r="DX291" s="15" t="str">
        <f ca="1">_xll.DBRW($B$3,$R$37,$R$38,$R$40,$R$41,$R$42,$Q291,DX$2,DX$4,DX$3)</f>
        <v/>
      </c>
      <c r="DY291" s="15">
        <f ca="1">_xll.DBRW($B$3,$R$37,$R$38,$R$40,$R$41,$R$42,$Q291,DY$2,DY$4,DY$3)</f>
        <v>0</v>
      </c>
      <c r="DZ291" s="15">
        <f ca="1">DP291-DU291</f>
        <v>0</v>
      </c>
      <c r="EA291" s="15">
        <f ca="1">DQ291-DV291</f>
        <v>0</v>
      </c>
      <c r="EB291" s="15">
        <f ca="1">DR291-DW291</f>
        <v>0</v>
      </c>
      <c r="EC291" s="15" t="e">
        <f ca="1">IF(AND(DS291&lt;&gt;0,DX291&lt;&gt;0),-1*DZ291*DS291,0)</f>
        <v>#VALUE!</v>
      </c>
      <c r="ED291" s="15">
        <f ca="1">IF(AND(DS291&lt;&gt;0,DX291&lt;&gt;0,DT291&lt;&gt;0,DY291&lt;&gt;0),EA291/DV291*$AB291,)</f>
        <v>0</v>
      </c>
      <c r="EE291" s="15">
        <f ca="1">IF(AND(DT291&lt;&gt;0,DY291&lt;&gt;0),EB291*DL291*DT291,)</f>
        <v>0</v>
      </c>
      <c r="EF291" s="15">
        <f ca="1">IF(AND(DS291&lt;&gt;0,DX291&lt;&gt;0,DT291&lt;&gt;0,DY291&lt;&gt;0),$AL291-EC291-ED291-EE291-EI291,)</f>
        <v>0</v>
      </c>
      <c r="EG291" s="15" t="e">
        <f ca="1">IF(OR(DS291=0,DX291=0,DT291=0,DY291=0),$AL291-EC291-ED291-EE291-EI291,)</f>
        <v>#VALUE!</v>
      </c>
      <c r="EH291" s="15" t="e">
        <f ca="1">SUM(EC291:EG291)</f>
        <v>#VALUE!</v>
      </c>
      <c r="EI291" s="15">
        <f ca="1">IF($V291&lt;&gt;0,IF($V291&gt;0,$W291/$V291,-$W291/$V291))*$AG291</f>
        <v>0</v>
      </c>
      <c r="EJ291" s="15" t="e">
        <f ca="1">SUM(EH291:EI291)</f>
        <v>#VALUE!</v>
      </c>
      <c r="EK291" s="16">
        <f ca="1">_xll.DBRW($B$3,$R$37,$R$38,$R$40,$R$41,$R$42,$Q291,EK$2,EK$4,EK$3)</f>
        <v>0</v>
      </c>
      <c r="EL291" s="16">
        <f ca="1">_xll.DBRW($B$3,$R$37,$R$38,$R$40,$R$41,$R$42,$Q291,EL$2,EL$4,EL$3)</f>
        <v>0</v>
      </c>
      <c r="EM291" s="17">
        <f ca="1">-(EK291-EL291)*100</f>
        <v>0</v>
      </c>
      <c r="EN291" s="14">
        <f ca="1">$AC291-$AH291-FH291</f>
        <v>0</v>
      </c>
      <c r="EO291" s="15">
        <f ca="1">_xll.DBRW($B$3,$R$37,$R$38,$R$40,$R$41,$R$42,$Q291,EO$2,EO$4,EO$3)</f>
        <v>0</v>
      </c>
      <c r="EP291" s="15">
        <f ca="1">_xll.DBRW($B$3,$R$37,$R$38,$R$40,$R$41,$R$42,$Q291,EP$2,EP$4,EP$3)</f>
        <v>0</v>
      </c>
      <c r="EQ291" s="15">
        <f ca="1">_xll.DBRW($B$3,$R$37,$R$38,$R$40,$R$41,$R$42,$Q291,EQ$2,EQ$4,EQ$3)</f>
        <v>0</v>
      </c>
      <c r="ER291" s="15">
        <f ca="1">_xll.DBRW($B$3,$R$37,$R$38,$R$40,$R$41,$R$42,$Q291,ER$2,ER$4,ER$3)</f>
        <v>0</v>
      </c>
      <c r="ES291" s="15">
        <f ca="1">_xll.DBRW($B$3,$R$37,$R$38,$R$40,$R$41,$R$42,$Q291,ES$2,ES$4,ES$3)</f>
        <v>0</v>
      </c>
      <c r="ET291" s="15">
        <f ca="1">_xll.DBRW($B$3,$R$37,$R$38,$R$40,$R$41,$R$42,$Q291,ET$2,ET$4,ET$3)</f>
        <v>0</v>
      </c>
      <c r="EU291" s="15">
        <f ca="1">_xll.DBRW($B$3,$R$37,$R$38,$R$40,$R$41,$R$42,$Q291,EU$2,EU$4,EU$3)</f>
        <v>0</v>
      </c>
      <c r="EV291" s="15">
        <f ca="1">_xll.DBRW($B$3,$R$37,$R$38,$R$40,$R$41,$R$42,$Q291,EV$2,EV$4,EV$3)</f>
        <v>0</v>
      </c>
      <c r="EW291" s="15">
        <f ca="1">_xll.DBRW($B$3,$R$37,$R$38,$R$40,$R$41,$R$42,$Q291,EW$2,EW$4,EW$3)</f>
        <v>0</v>
      </c>
      <c r="EX291" s="15">
        <f ca="1">_xll.DBRW($B$3,$R$37,$R$38,$R$40,$R$41,$R$42,$Q291,EX$2,EX$4,EX$3)</f>
        <v>0</v>
      </c>
      <c r="EY291" s="15">
        <f ca="1">EO291-ET291</f>
        <v>0</v>
      </c>
      <c r="EZ291" s="15">
        <f ca="1">EP291-EU291</f>
        <v>0</v>
      </c>
      <c r="FA291" s="15">
        <f ca="1">EQ291-EV291</f>
        <v>0</v>
      </c>
      <c r="FB291" s="15">
        <f ca="1">IF(AND(ER291&lt;&gt;0,EW291&lt;&gt;0),-1*EY291*ER291,0)</f>
        <v>0</v>
      </c>
      <c r="FC291" s="15">
        <f ca="1">IF(AND(ER291&lt;&gt;0,EW291&lt;&gt;0,ES291&lt;&gt;0,EX291&lt;&gt;0),EZ291/EU291*$AC291,)</f>
        <v>0</v>
      </c>
      <c r="FD291" s="15">
        <f ca="1">IF(AND(ES291&lt;&gt;0,EX291&lt;&gt;0),FA291*EK291*ES291,)</f>
        <v>0</v>
      </c>
      <c r="FE291" s="15">
        <f ca="1">IF(AND(ER291&lt;&gt;0,EW291&lt;&gt;0,ES291&lt;&gt;0,EX291&lt;&gt;0),$AM291-FB291-FC291-FD291-FH291,)</f>
        <v>0</v>
      </c>
      <c r="FF291" s="15">
        <f ca="1">IF(OR(ER291=0,EW291=0,ES291=0,EX291=0),$AM291-FB291-FC291-FD291-FH291,)</f>
        <v>0</v>
      </c>
      <c r="FG291" s="15">
        <f ca="1">SUM(FB291:FF291)</f>
        <v>0</v>
      </c>
      <c r="FH291" s="15">
        <f ca="1">IF($V291&lt;&gt;0,IF($V291&gt;0,$W291/$V291,-$W291/$V291))*$AH291</f>
        <v>0</v>
      </c>
      <c r="FI291" s="15">
        <f ca="1">SUM(FG291:FH291)</f>
        <v>0</v>
      </c>
      <c r="FJ291" s="20"/>
      <c r="FK291" s="85">
        <f ca="1">BL291+CK291+DJ291+EI291+FH291</f>
        <v>0</v>
      </c>
      <c r="FL291" s="21"/>
      <c r="FM291" s="22"/>
      <c r="FN291" s="104">
        <f ca="1">_xll.DBRW($B$3,$R$37,$R$38,$R$40,$R$41,$R$42,$Q291,FN$2,FN$4,FN$3)</f>
        <v>0</v>
      </c>
      <c r="FO291" s="105">
        <f ca="1">IF(U291&lt;&gt;0,FN291/U291,0)</f>
        <v>0</v>
      </c>
      <c r="FP291" s="104">
        <f ca="1">_xll.DBRW($B$3,$R$37,$R$38,$R$40,$R$41,$R$42,$Q291,FP$2,FP$4,FP$3)</f>
        <v>0</v>
      </c>
      <c r="FQ291" s="105">
        <f ca="1">IF(V291&lt;&gt;0,FP291/V291,0)</f>
        <v>0</v>
      </c>
      <c r="FR291" s="86">
        <f ca="1">FN291-FP291</f>
        <v>0</v>
      </c>
      <c r="FS291" s="103">
        <f ca="1">(FO291-FQ291)*100</f>
        <v>0</v>
      </c>
      <c r="FT291" s="23"/>
      <c r="FV291" s="37"/>
      <c r="FW291" s="37"/>
      <c r="FX291" s="37"/>
      <c r="FY291" s="37"/>
      <c r="FZ291" s="37"/>
      <c r="GA291" s="37"/>
      <c r="GB291" s="37"/>
      <c r="GC291" s="37"/>
      <c r="GD291" s="37"/>
      <c r="GE291" s="37"/>
      <c r="GF291" s="37"/>
      <c r="GG291" s="37"/>
      <c r="GH291" s="37"/>
    </row>
    <row r="292" spans="1:190" ht="15" hidden="1" customHeight="1" x14ac:dyDescent="0.25">
      <c r="A292">
        <f ca="1">IF(ROW()=ROW($A$60),0,1)</f>
        <v>1</v>
      </c>
      <c r="D292" s="30"/>
      <c r="E292" s="30"/>
      <c r="F292" s="30" t="str">
        <f ca="1">IF(A292&lt;&gt;0,IF((AO292+BN292+CM292+DL292+EK292)&lt;&gt;0,ROUND((1-(AO292+BN292+CM292+DL292+EK292))-FO292,5),"VERIF. ELIGIBILITE PMM"),"CHECK "&amp;D277)</f>
        <v>VERIF. ELIGIBILITE PMM</v>
      </c>
      <c r="G292" s="30"/>
      <c r="H292" s="30"/>
      <c r="I292" s="30"/>
      <c r="J292" s="30" t="str">
        <f ca="1">IF(A292&lt;&gt;0,IF((AP292+BO292+CN292+DM292+EL292)&lt;&gt;0,ROUND((1-(AP292+BO292+CN292+DM292+EL292))-FQ292,5),"VERIF. ELIGIBILITE PMM"),"CHECK "&amp;D278)</f>
        <v>VERIF. ELIGIBILITE PMM</v>
      </c>
      <c r="K292" s="30">
        <f ca="1">IF(A292&lt;&gt;0,ROUND(W292+AR292+BQ292+CP292+DO292+EN292+FK292-FR292,5),"CHECK ")</f>
        <v>0</v>
      </c>
      <c r="L292" s="4"/>
      <c r="M292" s="9"/>
      <c r="N292" s="10"/>
      <c r="O292" s="9"/>
      <c r="P292" s="11"/>
      <c r="Q292" s="130" t="s">
        <v>491</v>
      </c>
      <c r="R292" s="130"/>
      <c r="S292" s="12"/>
      <c r="T292" s="13"/>
      <c r="U292" s="84">
        <f ca="1">_xll.DBRW($B$3,$R$37,$R$38,$R$40,$R$41,$R$42,$Q292,U$2,U$4,U$3)</f>
        <v>0</v>
      </c>
      <c r="V292" s="84">
        <f ca="1">_xll.DBRW($B$3,$R$37,$R$38,$R$40,$R$41,$R$42,$Q292,V$2,V$4,V$3)</f>
        <v>0</v>
      </c>
      <c r="W292" s="85">
        <f ca="1">U292-V292</f>
        <v>0</v>
      </c>
      <c r="X292" s="106">
        <f ca="1">IF(V292&lt;&gt;0,W292/V292,0)</f>
        <v>0</v>
      </c>
      <c r="Y292" s="15">
        <f ca="1">_xll.DBRW($B$3,$R$37,$R$38,$R$40,$R$41,$R$42,$Q292,Y$2,Y$4,Y$3)</f>
        <v>0</v>
      </c>
      <c r="Z292" s="15">
        <f ca="1">_xll.DBRW($B$3,$R$37,$R$38,$R$40,$R$41,$R$42,$Q292,Z$2,Z$4,Z$3)</f>
        <v>0</v>
      </c>
      <c r="AA292" s="15">
        <f ca="1">_xll.DBRW($B$3,$R$37,$R$38,$R$40,$R$41,$R$42,$Q292,AA$2,AA$4,AA$3)</f>
        <v>0</v>
      </c>
      <c r="AB292" s="15">
        <f ca="1">_xll.DBRW($B$3,$R$37,$R$38,$R$40,$R$41,$R$42,$Q292,AB$2,AB$4,AB$3)</f>
        <v>0</v>
      </c>
      <c r="AC292" s="15">
        <f ca="1">_xll.DBRW($B$3,$R$37,$R$38,$R$40,$R$41,$R$42,$Q292,AC$2,AC$4,AC$3)</f>
        <v>0</v>
      </c>
      <c r="AD292" s="15">
        <f ca="1">_xll.DBRW($B$3,$R$37,$R$38,$R$40,$R$41,$R$42,$Q292,AD$2,AD$4,AD$3)</f>
        <v>0</v>
      </c>
      <c r="AE292" s="15">
        <f ca="1">_xll.DBRW($B$3,$R$37,$R$38,$R$40,$R$41,$R$42,$Q292,AE$2,AE$4,AE$3)</f>
        <v>0</v>
      </c>
      <c r="AF292" s="15">
        <f ca="1">_xll.DBRW($B$3,$R$37,$R$38,$R$40,$R$41,$R$42,$Q292,AF$2,AF$4,AF$3)</f>
        <v>0</v>
      </c>
      <c r="AG292" s="15">
        <f ca="1">_xll.DBRW($B$3,$R$37,$R$38,$R$40,$R$41,$R$42,$Q292,AG$2,AG$4,AG$3)</f>
        <v>0</v>
      </c>
      <c r="AH292" s="15">
        <f ca="1">_xll.DBRW($B$3,$R$37,$R$38,$R$40,$R$41,$R$42,$Q292,AH$2,AH$4,AH$3)</f>
        <v>0</v>
      </c>
      <c r="AI292" s="15">
        <f ca="1">Y292-AD292</f>
        <v>0</v>
      </c>
      <c r="AJ292" s="15">
        <f ca="1">Z292-AE292</f>
        <v>0</v>
      </c>
      <c r="AK292" s="15">
        <f ca="1">AA292-AF292</f>
        <v>0</v>
      </c>
      <c r="AL292" s="15">
        <f ca="1">AB292-AG292</f>
        <v>0</v>
      </c>
      <c r="AM292" s="15">
        <f ca="1">AC292-AH292</f>
        <v>0</v>
      </c>
      <c r="AN292" s="20"/>
      <c r="AO292" s="16">
        <f ca="1">_xll.DBRW($B$3,$R$37,$R$38,$R$40,$R$41,$R$42,$Q292,AO$2,AO$4,AO$3)</f>
        <v>0</v>
      </c>
      <c r="AP292" s="16">
        <f ca="1">_xll.DBRW($B$3,$R$37,$R$38,$R$40,$R$41,$R$42,$Q292,AP$2,AP$4,AP$3)</f>
        <v>0</v>
      </c>
      <c r="AQ292" s="17">
        <f ca="1">-(AO292-AP292)*100</f>
        <v>0</v>
      </c>
      <c r="AR292" s="14">
        <f ca="1">$Y292-$AD292-BL292</f>
        <v>0</v>
      </c>
      <c r="AS292" s="18">
        <f ca="1">_xll.DBRW($B$3,$R$37,$R$38,$R$40,$R$41,$R$42,$Q292,AS$2,AS$4,AS$3)</f>
        <v>0</v>
      </c>
      <c r="AT292" s="19">
        <f ca="1">_xll.DBRW($B$3,$R$37,$R$38,$R$40,$R$41,$R$42,$Q292,AT$2,AT$4,AT$3)</f>
        <v>0</v>
      </c>
      <c r="AU292" s="18">
        <f ca="1">_xll.DBRW($B$3,$R$37,$R$38,$R$40,$R$41,$R$42,$Q292,AU$2,AU$4,AU$3)</f>
        <v>0</v>
      </c>
      <c r="AV292" s="15">
        <f ca="1">_xll.DBRW($B$3,$R$37,$R$38,$R$40,$R$41,$R$42,$Q292,AV$2,AV$4,AV$3)</f>
        <v>0</v>
      </c>
      <c r="AW292" s="15">
        <f ca="1">_xll.DBRW($B$3,$R$37,$R$38,$R$40,$R$41,$R$42,$Q292,AW$2,AW$4,AW$3)</f>
        <v>0</v>
      </c>
      <c r="AX292" s="18">
        <f ca="1">_xll.DBRW($B$3,$R$37,$R$38,$R$40,$R$41,$R$42,$Q292,AX$2,AX$4,AX$3)</f>
        <v>0</v>
      </c>
      <c r="AY292" s="19">
        <f ca="1">_xll.DBRW($B$3,$R$37,$R$38,$R$40,$R$41,$R$42,$Q292,AY$2,AY$4,AY$3)</f>
        <v>0</v>
      </c>
      <c r="AZ292" s="18">
        <f ca="1">_xll.DBRW($B$3,$R$37,$R$38,$R$40,$R$41,$R$42,$Q292,AZ$2,AZ$4,AZ$3)</f>
        <v>0</v>
      </c>
      <c r="BA292" s="15">
        <f ca="1">_xll.DBRW($B$3,$R$37,$R$38,$R$40,$R$41,$R$42,$Q292,BA$2,BA$4,BA$3)</f>
        <v>0</v>
      </c>
      <c r="BB292" s="15">
        <f ca="1">_xll.DBRW($B$3,$R$37,$R$38,$R$40,$R$41,$R$42,$Q292,BB$2,BB$4,BB$3)</f>
        <v>0</v>
      </c>
      <c r="BC292" s="18">
        <f ca="1">AS292-AX292</f>
        <v>0</v>
      </c>
      <c r="BD292" s="18">
        <f ca="1">AT292-AY292</f>
        <v>0</v>
      </c>
      <c r="BE292" s="18">
        <f ca="1">AU292-AZ292</f>
        <v>0</v>
      </c>
      <c r="BF292" s="15">
        <f ca="1">IF(AND(AV292&lt;&gt;0,BA292&lt;&gt;0),-1*BC292*AV292,0)</f>
        <v>0</v>
      </c>
      <c r="BG292" s="15">
        <f ca="1">IF(AND(AV292&lt;&gt;0,BA292&lt;&gt;0,AW292&lt;&gt;0,BB292&lt;&gt;0),BD292/AY292*$Y292,)</f>
        <v>0</v>
      </c>
      <c r="BH292" s="15">
        <f ca="1">IF(AND(AW292&lt;&gt;0,BB292&lt;&gt;0),BE292*AO292*AW292,)</f>
        <v>0</v>
      </c>
      <c r="BI292" s="15">
        <f ca="1">IF(AND(AV292&lt;&gt;0,BA292&lt;&gt;0,AW292&lt;&gt;0,BB292&lt;&gt;0),$AI292-BF292-BG292-BH292-BL292,)</f>
        <v>0</v>
      </c>
      <c r="BJ292" s="15">
        <f ca="1">IF(OR(AV292=0,BA292=0,AW292=0,BB292=0),$AI292-BF292-BG292-BH292-BL292,)</f>
        <v>0</v>
      </c>
      <c r="BK292" s="15">
        <f ca="1">SUM(BF292:BJ292)</f>
        <v>0</v>
      </c>
      <c r="BL292" s="15">
        <f ca="1">IF($V292&lt;&gt;0,IF($V292&gt;0,$W292/$V292,-$W292/$V292))*$AD292</f>
        <v>0</v>
      </c>
      <c r="BM292" s="15">
        <f ca="1">SUM(BK292:BL292)</f>
        <v>0</v>
      </c>
      <c r="BN292" s="16">
        <f ca="1">_xll.DBRW($B$3,$R$37,$R$38,$R$40,$R$41,$R$42,$Q292,BN$2,BN$4,BN$3)</f>
        <v>0</v>
      </c>
      <c r="BO292" s="16">
        <f ca="1">_xll.DBRW($B$3,$R$37,$R$38,$R$40,$R$41,$R$42,$Q292,BO$2,BO$4,BO$3)</f>
        <v>0</v>
      </c>
      <c r="BP292" s="17">
        <f ca="1">-(BN292-BO292)*100</f>
        <v>0</v>
      </c>
      <c r="BQ292" s="14">
        <f ca="1">$Z292-$AE292-CK292</f>
        <v>0</v>
      </c>
      <c r="BR292" s="15">
        <f ca="1">_xll.DBRW($B$3,$R$37,$R$38,$R$40,$R$41,$R$42,$Q292,BR$2,BR$4,BR$3)</f>
        <v>0</v>
      </c>
      <c r="BS292" s="15">
        <f ca="1">_xll.DBRW($B$3,$R$37,$R$38,$R$40,$R$41,$R$42,$Q292,BS$2,BS$4,BS$3)</f>
        <v>0</v>
      </c>
      <c r="BT292" s="15">
        <f ca="1">_xll.DBRW($B$3,$R$37,$R$38,$R$40,$R$41,$R$42,$Q292,BT$2,BT$4,BT$3)</f>
        <v>0</v>
      </c>
      <c r="BU292" s="15">
        <f ca="1">_xll.DBRW($B$3,$R$37,$R$38,$R$40,$R$41,$R$42,$Q292,BU$2,BU$4,BU$3)</f>
        <v>0</v>
      </c>
      <c r="BV292" s="15">
        <f ca="1">_xll.DBRW($B$3,$R$37,$R$38,$R$40,$R$41,$R$42,$Q292,BV$2,BV$4,BV$3)</f>
        <v>0</v>
      </c>
      <c r="BW292" s="15">
        <f ca="1">_xll.DBRW($B$3,$R$37,$R$38,$R$40,$R$41,$R$42,$Q292,BW$2,BW$4,BW$3)</f>
        <v>0</v>
      </c>
      <c r="BX292" s="15">
        <f ca="1">_xll.DBRW($B$3,$R$37,$R$38,$R$40,$R$41,$R$42,$Q292,BX$2,BX$4,BX$3)</f>
        <v>0</v>
      </c>
      <c r="BY292" s="15">
        <f ca="1">_xll.DBRW($B$3,$R$37,$R$38,$R$40,$R$41,$R$42,$Q292,BY$2,BY$4,BY$3)</f>
        <v>0</v>
      </c>
      <c r="BZ292" s="15">
        <f ca="1">_xll.DBRW($B$3,$R$37,$R$38,$R$40,$R$41,$R$42,$Q292,BZ$2,BZ$4,BZ$3)</f>
        <v>0</v>
      </c>
      <c r="CA292" s="15">
        <f ca="1">_xll.DBRW($B$3,$R$37,$R$38,$R$40,$R$41,$R$42,$Q292,CA$2,CA$4,CA$3)</f>
        <v>0</v>
      </c>
      <c r="CB292" s="15">
        <f ca="1">BR292-BW292</f>
        <v>0</v>
      </c>
      <c r="CC292" s="15">
        <f ca="1">BS292-BX292</f>
        <v>0</v>
      </c>
      <c r="CD292" s="15">
        <f ca="1">BT292-BY292</f>
        <v>0</v>
      </c>
      <c r="CE292" s="15">
        <f ca="1">IF(AND(BU292&lt;&gt;0,BZ292&lt;&gt;0),-1*CB292*BU292,0)</f>
        <v>0</v>
      </c>
      <c r="CF292" s="15">
        <f ca="1">IF(AND(BU292&lt;&gt;0,BZ292&lt;&gt;0,BV292&lt;&gt;0,CA292&lt;&gt;0),CC292/BX292*$Z292,)</f>
        <v>0</v>
      </c>
      <c r="CG292" s="15">
        <f ca="1">IF(AND(BV292&lt;&gt;0,CA292&lt;&gt;0),CD292*BN292*BV292,)</f>
        <v>0</v>
      </c>
      <c r="CH292" s="15">
        <f ca="1">IF(AND(BU292&lt;&gt;0,BZ292&lt;&gt;0,BV292&lt;&gt;0,CA292&lt;&gt;0),$AJ292-CE292-CF292-CG292-CK292,)</f>
        <v>0</v>
      </c>
      <c r="CI292" s="15">
        <f ca="1">IF(OR(BU292=0,BZ292=0,BV292=0,CA292=0),$AJ292-CE292-CF292-CG292-CK292,)</f>
        <v>0</v>
      </c>
      <c r="CJ292" s="15">
        <f ca="1">SUM(CE292:CI292)</f>
        <v>0</v>
      </c>
      <c r="CK292" s="15">
        <f ca="1">IF($V292&lt;&gt;0,IF($V292&gt;0,$W292/$V292,-$W292/$V292))*$AE292</f>
        <v>0</v>
      </c>
      <c r="CL292" s="15">
        <f ca="1">SUM(CJ292:CK292)</f>
        <v>0</v>
      </c>
      <c r="CM292" s="16">
        <f ca="1">_xll.DBRW($B$3,$R$37,$R$38,$R$40,$R$41,$R$42,$Q292,CM$2,CM$4,CM$3)</f>
        <v>0</v>
      </c>
      <c r="CN292" s="16">
        <f ca="1">_xll.DBRW($B$3,$R$37,$R$38,$R$40,$R$41,$R$42,$Q292,CN$2,CN$4,CN$3)</f>
        <v>0</v>
      </c>
      <c r="CO292" s="17">
        <f ca="1">-(CM292-CN292)*100</f>
        <v>0</v>
      </c>
      <c r="CP292" s="14">
        <f ca="1">$AA292-$AF292-DJ292</f>
        <v>0</v>
      </c>
      <c r="CQ292" s="15">
        <f ca="1">_xll.DBRW($B$3,$R$37,$R$38,$R$40,$R$41,$R$42,$Q292,CQ$2,CQ$4,CQ$3)</f>
        <v>0</v>
      </c>
      <c r="CR292" s="15">
        <f ca="1">_xll.DBRW($B$3,$R$37,$R$38,$R$40,$R$41,$R$42,$Q292,CR$2,CR$4,CR$3)</f>
        <v>0</v>
      </c>
      <c r="CS292" s="15">
        <f ca="1">_xll.DBRW($B$3,$R$37,$R$38,$R$40,$R$41,$R$42,$Q292,CS$2,CS$4,CS$3)</f>
        <v>0</v>
      </c>
      <c r="CT292" s="15">
        <f ca="1">_xll.DBRW($B$3,$R$37,$R$38,$R$40,$R$41,$R$42,$Q292,CT$2,CT$4,CT$3)</f>
        <v>0</v>
      </c>
      <c r="CU292" s="15">
        <f ca="1">_xll.DBRW($B$3,$R$37,$R$38,$R$40,$R$41,$R$42,$Q292,CU$2,CU$4,CU$3)</f>
        <v>0</v>
      </c>
      <c r="CV292" s="15">
        <f ca="1">_xll.DBRW($B$3,$R$37,$R$38,$R$40,$R$41,$R$42,$Q292,CV$2,CV$4,CV$3)</f>
        <v>0</v>
      </c>
      <c r="CW292" s="15">
        <f ca="1">_xll.DBRW($B$3,$R$37,$R$38,$R$40,$R$41,$R$42,$Q292,CW$2,CW$4,CW$3)</f>
        <v>0</v>
      </c>
      <c r="CX292" s="15">
        <f ca="1">_xll.DBRW($B$3,$R$37,$R$38,$R$40,$R$41,$R$42,$Q292,CX$2,CX$4,CX$3)</f>
        <v>0</v>
      </c>
      <c r="CY292" s="15">
        <f ca="1">_xll.DBRW($B$3,$R$37,$R$38,$R$40,$R$41,$R$42,$Q292,CY$2,CY$4,CY$3)</f>
        <v>0</v>
      </c>
      <c r="CZ292" s="15">
        <f ca="1">_xll.DBRW($B$3,$R$37,$R$38,$R$40,$R$41,$R$42,$Q292,CZ$2,CZ$4,CZ$3)</f>
        <v>0</v>
      </c>
      <c r="DA292" s="15">
        <f ca="1">CQ292-CV292</f>
        <v>0</v>
      </c>
      <c r="DB292" s="15">
        <f ca="1">CR292-CW292</f>
        <v>0</v>
      </c>
      <c r="DC292" s="15">
        <f ca="1">CS292-CX292</f>
        <v>0</v>
      </c>
      <c r="DD292" s="15">
        <f ca="1">IF(AND(CT292&lt;&gt;0,CY292&lt;&gt;0),-1*DA292*CT292,0)</f>
        <v>0</v>
      </c>
      <c r="DE292" s="15">
        <f ca="1">IF(AND(CT292&lt;&gt;0,CY292&lt;&gt;0,CU292&lt;&gt;0,CZ292&lt;&gt;0),DB292/CW292*$AA292,)</f>
        <v>0</v>
      </c>
      <c r="DF292" s="15">
        <f ca="1">IF(AND(CU292&lt;&gt;0,CZ292&lt;&gt;0),DC292*CM292*CU292,)</f>
        <v>0</v>
      </c>
      <c r="DG292" s="15">
        <f ca="1">IF(AND(CT292&lt;&gt;0,CY292&lt;&gt;0,CU292&lt;&gt;0,CZ292&lt;&gt;0),$AK292-DD292-DE292-DF292-DJ292,)</f>
        <v>0</v>
      </c>
      <c r="DH292" s="15">
        <f ca="1">IF(OR(CT292=0,CY292=0,CU292=0,CZ292=0),$AK292-DD292-DE292-DF292-DJ292,)</f>
        <v>0</v>
      </c>
      <c r="DI292" s="15">
        <f ca="1">SUM(DD292:DH292)</f>
        <v>0</v>
      </c>
      <c r="DJ292" s="15">
        <f ca="1">IF($V292&lt;&gt;0,IF($V292&gt;0,$W292/$V292,-$W292/$V292))*$AF292</f>
        <v>0</v>
      </c>
      <c r="DK292" s="15">
        <f ca="1">SUM(DI292:DJ292)</f>
        <v>0</v>
      </c>
      <c r="DL292" s="16">
        <f ca="1">_xll.DBRW($B$3,$R$37,$R$38,$R$40,$R$41,$R$42,$Q292,DL$2,DL$4,DL$3)</f>
        <v>0</v>
      </c>
      <c r="DM292" s="16">
        <f ca="1">_xll.DBRW($B$3,$R$37,$R$38,$R$40,$R$41,$R$42,$Q292,DM$2,DM$4,DM$3)</f>
        <v>0</v>
      </c>
      <c r="DN292" s="17">
        <f ca="1">-(DL292-DM292)*100</f>
        <v>0</v>
      </c>
      <c r="DO292" s="14">
        <f ca="1">$AB292-$AG292-EI292</f>
        <v>0</v>
      </c>
      <c r="DP292" s="15">
        <f ca="1">_xll.DBRW($B$3,$R$37,$R$38,$R$40,$R$41,$R$42,$Q292,DP$2,DP$4,DP$3)</f>
        <v>0</v>
      </c>
      <c r="DQ292" s="15">
        <f ca="1">_xll.DBRW($B$3,$R$37,$R$38,$R$40,$R$41,$R$42,$Q292,DQ$2,DQ$4,DQ$3)</f>
        <v>0</v>
      </c>
      <c r="DR292" s="15">
        <f ca="1">_xll.DBRW($B$3,$R$37,$R$38,$R$40,$R$41,$R$42,$Q292,DR$2,DR$4,DR$3)</f>
        <v>0</v>
      </c>
      <c r="DS292" s="15" t="str">
        <f ca="1">_xll.DBRW($B$3,$R$37,$R$38,$R$40,$R$41,$R$42,$Q292,DS$2,DS$4,DS$3)</f>
        <v/>
      </c>
      <c r="DT292" s="15">
        <f ca="1">_xll.DBRW($B$3,$R$37,$R$38,$R$40,$R$41,$R$42,$Q292,DT$2,DT$4,DT$3)</f>
        <v>0</v>
      </c>
      <c r="DU292" s="15">
        <f ca="1">_xll.DBRW($B$3,$R$37,$R$38,$R$40,$R$41,$R$42,$Q292,DU$2,DU$4,DU$3)</f>
        <v>0</v>
      </c>
      <c r="DV292" s="15">
        <f ca="1">_xll.DBRW($B$3,$R$37,$R$38,$R$40,$R$41,$R$42,$Q292,DV$2,DV$4,DV$3)</f>
        <v>0</v>
      </c>
      <c r="DW292" s="15">
        <f ca="1">_xll.DBRW($B$3,$R$37,$R$38,$R$40,$R$41,$R$42,$Q292,DW$2,DW$4,DW$3)</f>
        <v>0</v>
      </c>
      <c r="DX292" s="15" t="str">
        <f ca="1">_xll.DBRW($B$3,$R$37,$R$38,$R$40,$R$41,$R$42,$Q292,DX$2,DX$4,DX$3)</f>
        <v/>
      </c>
      <c r="DY292" s="15">
        <f ca="1">_xll.DBRW($B$3,$R$37,$R$38,$R$40,$R$41,$R$42,$Q292,DY$2,DY$4,DY$3)</f>
        <v>0</v>
      </c>
      <c r="DZ292" s="15">
        <f ca="1">DP292-DU292</f>
        <v>0</v>
      </c>
      <c r="EA292" s="15">
        <f ca="1">DQ292-DV292</f>
        <v>0</v>
      </c>
      <c r="EB292" s="15">
        <f ca="1">DR292-DW292</f>
        <v>0</v>
      </c>
      <c r="EC292" s="15" t="e">
        <f ca="1">IF(AND(DS292&lt;&gt;0,DX292&lt;&gt;0),-1*DZ292*DS292,0)</f>
        <v>#VALUE!</v>
      </c>
      <c r="ED292" s="15">
        <f ca="1">IF(AND(DS292&lt;&gt;0,DX292&lt;&gt;0,DT292&lt;&gt;0,DY292&lt;&gt;0),EA292/DV292*$AB292,)</f>
        <v>0</v>
      </c>
      <c r="EE292" s="15">
        <f ca="1">IF(AND(DT292&lt;&gt;0,DY292&lt;&gt;0),EB292*DL292*DT292,)</f>
        <v>0</v>
      </c>
      <c r="EF292" s="15">
        <f ca="1">IF(AND(DS292&lt;&gt;0,DX292&lt;&gt;0,DT292&lt;&gt;0,DY292&lt;&gt;0),$AL292-EC292-ED292-EE292-EI292,)</f>
        <v>0</v>
      </c>
      <c r="EG292" s="15" t="e">
        <f ca="1">IF(OR(DS292=0,DX292=0,DT292=0,DY292=0),$AL292-EC292-ED292-EE292-EI292,)</f>
        <v>#VALUE!</v>
      </c>
      <c r="EH292" s="15" t="e">
        <f ca="1">SUM(EC292:EG292)</f>
        <v>#VALUE!</v>
      </c>
      <c r="EI292" s="15">
        <f ca="1">IF($V292&lt;&gt;0,IF($V292&gt;0,$W292/$V292,-$W292/$V292))*$AG292</f>
        <v>0</v>
      </c>
      <c r="EJ292" s="15" t="e">
        <f ca="1">SUM(EH292:EI292)</f>
        <v>#VALUE!</v>
      </c>
      <c r="EK292" s="16">
        <f ca="1">_xll.DBRW($B$3,$R$37,$R$38,$R$40,$R$41,$R$42,$Q292,EK$2,EK$4,EK$3)</f>
        <v>0</v>
      </c>
      <c r="EL292" s="16">
        <f ca="1">_xll.DBRW($B$3,$R$37,$R$38,$R$40,$R$41,$R$42,$Q292,EL$2,EL$4,EL$3)</f>
        <v>0</v>
      </c>
      <c r="EM292" s="17">
        <f ca="1">-(EK292-EL292)*100</f>
        <v>0</v>
      </c>
      <c r="EN292" s="14">
        <f ca="1">$AC292-$AH292-FH292</f>
        <v>0</v>
      </c>
      <c r="EO292" s="15">
        <f ca="1">_xll.DBRW($B$3,$R$37,$R$38,$R$40,$R$41,$R$42,$Q292,EO$2,EO$4,EO$3)</f>
        <v>0</v>
      </c>
      <c r="EP292" s="15">
        <f ca="1">_xll.DBRW($B$3,$R$37,$R$38,$R$40,$R$41,$R$42,$Q292,EP$2,EP$4,EP$3)</f>
        <v>0</v>
      </c>
      <c r="EQ292" s="15">
        <f ca="1">_xll.DBRW($B$3,$R$37,$R$38,$R$40,$R$41,$R$42,$Q292,EQ$2,EQ$4,EQ$3)</f>
        <v>0</v>
      </c>
      <c r="ER292" s="15">
        <f ca="1">_xll.DBRW($B$3,$R$37,$R$38,$R$40,$R$41,$R$42,$Q292,ER$2,ER$4,ER$3)</f>
        <v>0</v>
      </c>
      <c r="ES292" s="15">
        <f ca="1">_xll.DBRW($B$3,$R$37,$R$38,$R$40,$R$41,$R$42,$Q292,ES$2,ES$4,ES$3)</f>
        <v>0</v>
      </c>
      <c r="ET292" s="15">
        <f ca="1">_xll.DBRW($B$3,$R$37,$R$38,$R$40,$R$41,$R$42,$Q292,ET$2,ET$4,ET$3)</f>
        <v>0</v>
      </c>
      <c r="EU292" s="15">
        <f ca="1">_xll.DBRW($B$3,$R$37,$R$38,$R$40,$R$41,$R$42,$Q292,EU$2,EU$4,EU$3)</f>
        <v>0</v>
      </c>
      <c r="EV292" s="15">
        <f ca="1">_xll.DBRW($B$3,$R$37,$R$38,$R$40,$R$41,$R$42,$Q292,EV$2,EV$4,EV$3)</f>
        <v>0</v>
      </c>
      <c r="EW292" s="15">
        <f ca="1">_xll.DBRW($B$3,$R$37,$R$38,$R$40,$R$41,$R$42,$Q292,EW$2,EW$4,EW$3)</f>
        <v>0</v>
      </c>
      <c r="EX292" s="15">
        <f ca="1">_xll.DBRW($B$3,$R$37,$R$38,$R$40,$R$41,$R$42,$Q292,EX$2,EX$4,EX$3)</f>
        <v>0</v>
      </c>
      <c r="EY292" s="15">
        <f ca="1">EO292-ET292</f>
        <v>0</v>
      </c>
      <c r="EZ292" s="15">
        <f ca="1">EP292-EU292</f>
        <v>0</v>
      </c>
      <c r="FA292" s="15">
        <f ca="1">EQ292-EV292</f>
        <v>0</v>
      </c>
      <c r="FB292" s="15">
        <f ca="1">IF(AND(ER292&lt;&gt;0,EW292&lt;&gt;0),-1*EY292*ER292,0)</f>
        <v>0</v>
      </c>
      <c r="FC292" s="15">
        <f ca="1">IF(AND(ER292&lt;&gt;0,EW292&lt;&gt;0,ES292&lt;&gt;0,EX292&lt;&gt;0),EZ292/EU292*$AC292,)</f>
        <v>0</v>
      </c>
      <c r="FD292" s="15">
        <f ca="1">IF(AND(ES292&lt;&gt;0,EX292&lt;&gt;0),FA292*EK292*ES292,)</f>
        <v>0</v>
      </c>
      <c r="FE292" s="15">
        <f ca="1">IF(AND(ER292&lt;&gt;0,EW292&lt;&gt;0,ES292&lt;&gt;0,EX292&lt;&gt;0),$AM292-FB292-FC292-FD292-FH292,)</f>
        <v>0</v>
      </c>
      <c r="FF292" s="15">
        <f ca="1">IF(OR(ER292=0,EW292=0,ES292=0,EX292=0),$AM292-FB292-FC292-FD292-FH292,)</f>
        <v>0</v>
      </c>
      <c r="FG292" s="15">
        <f ca="1">SUM(FB292:FF292)</f>
        <v>0</v>
      </c>
      <c r="FH292" s="15">
        <f ca="1">IF($V292&lt;&gt;0,IF($V292&gt;0,$W292/$V292,-$W292/$V292))*$AH292</f>
        <v>0</v>
      </c>
      <c r="FI292" s="15">
        <f ca="1">SUM(FG292:FH292)</f>
        <v>0</v>
      </c>
      <c r="FJ292" s="20"/>
      <c r="FK292" s="85">
        <f ca="1">BL292+CK292+DJ292+EI292+FH292</f>
        <v>0</v>
      </c>
      <c r="FL292" s="21"/>
      <c r="FM292" s="22"/>
      <c r="FN292" s="104">
        <f ca="1">_xll.DBRW($B$3,$R$37,$R$38,$R$40,$R$41,$R$42,$Q292,FN$2,FN$4,FN$3)</f>
        <v>0</v>
      </c>
      <c r="FO292" s="105">
        <f ca="1">IF(U292&lt;&gt;0,FN292/U292,0)</f>
        <v>0</v>
      </c>
      <c r="FP292" s="104">
        <f ca="1">_xll.DBRW($B$3,$R$37,$R$38,$R$40,$R$41,$R$42,$Q292,FP$2,FP$4,FP$3)</f>
        <v>0</v>
      </c>
      <c r="FQ292" s="105">
        <f ca="1">IF(V292&lt;&gt;0,FP292/V292,0)</f>
        <v>0</v>
      </c>
      <c r="FR292" s="86">
        <f ca="1">FN292-FP292</f>
        <v>0</v>
      </c>
      <c r="FS292" s="103">
        <f ca="1">(FO292-FQ292)*100</f>
        <v>0</v>
      </c>
      <c r="FT292" s="23"/>
      <c r="FV292" s="37"/>
      <c r="FW292" s="37"/>
      <c r="FX292" s="37"/>
      <c r="FY292" s="37"/>
      <c r="FZ292" s="37"/>
      <c r="GA292" s="37"/>
      <c r="GB292" s="37"/>
      <c r="GC292" s="37"/>
      <c r="GD292" s="37"/>
      <c r="GE292" s="37"/>
      <c r="GF292" s="37"/>
      <c r="GG292" s="37"/>
      <c r="GH292" s="37"/>
    </row>
    <row r="293" spans="1:190" ht="15" hidden="1" customHeight="1" x14ac:dyDescent="0.25">
      <c r="A293">
        <f ca="1">IF(ROW()=ROW($A$60),0,1)</f>
        <v>1</v>
      </c>
      <c r="D293" s="30"/>
      <c r="E293" s="30"/>
      <c r="F293" s="30" t="str">
        <f ca="1">IF(A293&lt;&gt;0,IF((AO293+BN293+CM293+DL293+EK293)&lt;&gt;0,ROUND((1-(AO293+BN293+CM293+DL293+EK293))-FO293,5),"VERIF. ELIGIBILITE PMM"),"CHECK "&amp;D278)</f>
        <v>VERIF. ELIGIBILITE PMM</v>
      </c>
      <c r="G293" s="30"/>
      <c r="H293" s="30"/>
      <c r="I293" s="30"/>
      <c r="J293" s="30" t="str">
        <f ca="1">IF(A293&lt;&gt;0,IF((AP293+BO293+CN293+DM293+EL293)&lt;&gt;0,ROUND((1-(AP293+BO293+CN293+DM293+EL293))-FQ293,5),"VERIF. ELIGIBILITE PMM"),"CHECK "&amp;D279)</f>
        <v>VERIF. ELIGIBILITE PMM</v>
      </c>
      <c r="K293" s="30">
        <f ca="1">IF(A293&lt;&gt;0,ROUND(W293+AR293+BQ293+CP293+DO293+EN293+FK293-FR293,5),"CHECK ")</f>
        <v>0</v>
      </c>
      <c r="L293" s="4"/>
      <c r="M293" s="9"/>
      <c r="N293" s="10"/>
      <c r="O293" s="9"/>
      <c r="P293" s="11"/>
      <c r="Q293" s="130" t="s">
        <v>492</v>
      </c>
      <c r="R293" s="130"/>
      <c r="S293" s="12"/>
      <c r="T293" s="13"/>
      <c r="U293" s="84">
        <f ca="1">_xll.DBRW($B$3,$R$37,$R$38,$R$40,$R$41,$R$42,$Q293,U$2,U$4,U$3)</f>
        <v>0</v>
      </c>
      <c r="V293" s="84">
        <f ca="1">_xll.DBRW($B$3,$R$37,$R$38,$R$40,$R$41,$R$42,$Q293,V$2,V$4,V$3)</f>
        <v>0</v>
      </c>
      <c r="W293" s="85">
        <f ca="1">U293-V293</f>
        <v>0</v>
      </c>
      <c r="X293" s="106">
        <f ca="1">IF(V293&lt;&gt;0,W293/V293,0)</f>
        <v>0</v>
      </c>
      <c r="Y293" s="15">
        <f ca="1">_xll.DBRW($B$3,$R$37,$R$38,$R$40,$R$41,$R$42,$Q293,Y$2,Y$4,Y$3)</f>
        <v>0</v>
      </c>
      <c r="Z293" s="15">
        <f ca="1">_xll.DBRW($B$3,$R$37,$R$38,$R$40,$R$41,$R$42,$Q293,Z$2,Z$4,Z$3)</f>
        <v>0</v>
      </c>
      <c r="AA293" s="15">
        <f ca="1">_xll.DBRW($B$3,$R$37,$R$38,$R$40,$R$41,$R$42,$Q293,AA$2,AA$4,AA$3)</f>
        <v>0</v>
      </c>
      <c r="AB293" s="15">
        <f ca="1">_xll.DBRW($B$3,$R$37,$R$38,$R$40,$R$41,$R$42,$Q293,AB$2,AB$4,AB$3)</f>
        <v>0</v>
      </c>
      <c r="AC293" s="15">
        <f ca="1">_xll.DBRW($B$3,$R$37,$R$38,$R$40,$R$41,$R$42,$Q293,AC$2,AC$4,AC$3)</f>
        <v>0</v>
      </c>
      <c r="AD293" s="15">
        <f ca="1">_xll.DBRW($B$3,$R$37,$R$38,$R$40,$R$41,$R$42,$Q293,AD$2,AD$4,AD$3)</f>
        <v>0</v>
      </c>
      <c r="AE293" s="15">
        <f ca="1">_xll.DBRW($B$3,$R$37,$R$38,$R$40,$R$41,$R$42,$Q293,AE$2,AE$4,AE$3)</f>
        <v>0</v>
      </c>
      <c r="AF293" s="15">
        <f ca="1">_xll.DBRW($B$3,$R$37,$R$38,$R$40,$R$41,$R$42,$Q293,AF$2,AF$4,AF$3)</f>
        <v>0</v>
      </c>
      <c r="AG293" s="15">
        <f ca="1">_xll.DBRW($B$3,$R$37,$R$38,$R$40,$R$41,$R$42,$Q293,AG$2,AG$4,AG$3)</f>
        <v>0</v>
      </c>
      <c r="AH293" s="15">
        <f ca="1">_xll.DBRW($B$3,$R$37,$R$38,$R$40,$R$41,$R$42,$Q293,AH$2,AH$4,AH$3)</f>
        <v>0</v>
      </c>
      <c r="AI293" s="15">
        <f ca="1">Y293-AD293</f>
        <v>0</v>
      </c>
      <c r="AJ293" s="15">
        <f ca="1">Z293-AE293</f>
        <v>0</v>
      </c>
      <c r="AK293" s="15">
        <f ca="1">AA293-AF293</f>
        <v>0</v>
      </c>
      <c r="AL293" s="15">
        <f ca="1">AB293-AG293</f>
        <v>0</v>
      </c>
      <c r="AM293" s="15">
        <f ca="1">AC293-AH293</f>
        <v>0</v>
      </c>
      <c r="AN293" s="20"/>
      <c r="AO293" s="16">
        <f ca="1">_xll.DBRW($B$3,$R$37,$R$38,$R$40,$R$41,$R$42,$Q293,AO$2,AO$4,AO$3)</f>
        <v>0</v>
      </c>
      <c r="AP293" s="16">
        <f ca="1">_xll.DBRW($B$3,$R$37,$R$38,$R$40,$R$41,$R$42,$Q293,AP$2,AP$4,AP$3)</f>
        <v>0</v>
      </c>
      <c r="AQ293" s="17">
        <f ca="1">-(AO293-AP293)*100</f>
        <v>0</v>
      </c>
      <c r="AR293" s="14">
        <f ca="1">$Y293-$AD293-BL293</f>
        <v>0</v>
      </c>
      <c r="AS293" s="18">
        <f ca="1">_xll.DBRW($B$3,$R$37,$R$38,$R$40,$R$41,$R$42,$Q293,AS$2,AS$4,AS$3)</f>
        <v>0</v>
      </c>
      <c r="AT293" s="19">
        <f ca="1">_xll.DBRW($B$3,$R$37,$R$38,$R$40,$R$41,$R$42,$Q293,AT$2,AT$4,AT$3)</f>
        <v>0</v>
      </c>
      <c r="AU293" s="18">
        <f ca="1">_xll.DBRW($B$3,$R$37,$R$38,$R$40,$R$41,$R$42,$Q293,AU$2,AU$4,AU$3)</f>
        <v>0</v>
      </c>
      <c r="AV293" s="15">
        <f ca="1">_xll.DBRW($B$3,$R$37,$R$38,$R$40,$R$41,$R$42,$Q293,AV$2,AV$4,AV$3)</f>
        <v>0</v>
      </c>
      <c r="AW293" s="15">
        <f ca="1">_xll.DBRW($B$3,$R$37,$R$38,$R$40,$R$41,$R$42,$Q293,AW$2,AW$4,AW$3)</f>
        <v>0</v>
      </c>
      <c r="AX293" s="18">
        <f ca="1">_xll.DBRW($B$3,$R$37,$R$38,$R$40,$R$41,$R$42,$Q293,AX$2,AX$4,AX$3)</f>
        <v>0</v>
      </c>
      <c r="AY293" s="19">
        <f ca="1">_xll.DBRW($B$3,$R$37,$R$38,$R$40,$R$41,$R$42,$Q293,AY$2,AY$4,AY$3)</f>
        <v>0</v>
      </c>
      <c r="AZ293" s="18">
        <f ca="1">_xll.DBRW($B$3,$R$37,$R$38,$R$40,$R$41,$R$42,$Q293,AZ$2,AZ$4,AZ$3)</f>
        <v>0</v>
      </c>
      <c r="BA293" s="15">
        <f ca="1">_xll.DBRW($B$3,$R$37,$R$38,$R$40,$R$41,$R$42,$Q293,BA$2,BA$4,BA$3)</f>
        <v>0</v>
      </c>
      <c r="BB293" s="15">
        <f ca="1">_xll.DBRW($B$3,$R$37,$R$38,$R$40,$R$41,$R$42,$Q293,BB$2,BB$4,BB$3)</f>
        <v>0</v>
      </c>
      <c r="BC293" s="18">
        <f ca="1">AS293-AX293</f>
        <v>0</v>
      </c>
      <c r="BD293" s="18">
        <f ca="1">AT293-AY293</f>
        <v>0</v>
      </c>
      <c r="BE293" s="18">
        <f ca="1">AU293-AZ293</f>
        <v>0</v>
      </c>
      <c r="BF293" s="15">
        <f ca="1">IF(AND(AV293&lt;&gt;0,BA293&lt;&gt;0),-1*BC293*AV293,0)</f>
        <v>0</v>
      </c>
      <c r="BG293" s="15">
        <f ca="1">IF(AND(AV293&lt;&gt;0,BA293&lt;&gt;0,AW293&lt;&gt;0,BB293&lt;&gt;0),BD293/AY293*$Y293,)</f>
        <v>0</v>
      </c>
      <c r="BH293" s="15">
        <f ca="1">IF(AND(AW293&lt;&gt;0,BB293&lt;&gt;0),BE293*AO293*AW293,)</f>
        <v>0</v>
      </c>
      <c r="BI293" s="15">
        <f ca="1">IF(AND(AV293&lt;&gt;0,BA293&lt;&gt;0,AW293&lt;&gt;0,BB293&lt;&gt;0),$AI293-BF293-BG293-BH293-BL293,)</f>
        <v>0</v>
      </c>
      <c r="BJ293" s="15">
        <f ca="1">IF(OR(AV293=0,BA293=0,AW293=0,BB293=0),$AI293-BF293-BG293-BH293-BL293,)</f>
        <v>0</v>
      </c>
      <c r="BK293" s="15">
        <f ca="1">SUM(BF293:BJ293)</f>
        <v>0</v>
      </c>
      <c r="BL293" s="15">
        <f ca="1">IF($V293&lt;&gt;0,IF($V293&gt;0,$W293/$V293,-$W293/$V293))*$AD293</f>
        <v>0</v>
      </c>
      <c r="BM293" s="15">
        <f ca="1">SUM(BK293:BL293)</f>
        <v>0</v>
      </c>
      <c r="BN293" s="16">
        <f ca="1">_xll.DBRW($B$3,$R$37,$R$38,$R$40,$R$41,$R$42,$Q293,BN$2,BN$4,BN$3)</f>
        <v>0</v>
      </c>
      <c r="BO293" s="16">
        <f ca="1">_xll.DBRW($B$3,$R$37,$R$38,$R$40,$R$41,$R$42,$Q293,BO$2,BO$4,BO$3)</f>
        <v>0</v>
      </c>
      <c r="BP293" s="17">
        <f ca="1">-(BN293-BO293)*100</f>
        <v>0</v>
      </c>
      <c r="BQ293" s="14">
        <f ca="1">$Z293-$AE293-CK293</f>
        <v>0</v>
      </c>
      <c r="BR293" s="15">
        <f ca="1">_xll.DBRW($B$3,$R$37,$R$38,$R$40,$R$41,$R$42,$Q293,BR$2,BR$4,BR$3)</f>
        <v>0</v>
      </c>
      <c r="BS293" s="15">
        <f ca="1">_xll.DBRW($B$3,$R$37,$R$38,$R$40,$R$41,$R$42,$Q293,BS$2,BS$4,BS$3)</f>
        <v>0</v>
      </c>
      <c r="BT293" s="15">
        <f ca="1">_xll.DBRW($B$3,$R$37,$R$38,$R$40,$R$41,$R$42,$Q293,BT$2,BT$4,BT$3)</f>
        <v>0</v>
      </c>
      <c r="BU293" s="15">
        <f ca="1">_xll.DBRW($B$3,$R$37,$R$38,$R$40,$R$41,$R$42,$Q293,BU$2,BU$4,BU$3)</f>
        <v>0</v>
      </c>
      <c r="BV293" s="15">
        <f ca="1">_xll.DBRW($B$3,$R$37,$R$38,$R$40,$R$41,$R$42,$Q293,BV$2,BV$4,BV$3)</f>
        <v>0</v>
      </c>
      <c r="BW293" s="15">
        <f ca="1">_xll.DBRW($B$3,$R$37,$R$38,$R$40,$R$41,$R$42,$Q293,BW$2,BW$4,BW$3)</f>
        <v>0</v>
      </c>
      <c r="BX293" s="15">
        <f ca="1">_xll.DBRW($B$3,$R$37,$R$38,$R$40,$R$41,$R$42,$Q293,BX$2,BX$4,BX$3)</f>
        <v>0</v>
      </c>
      <c r="BY293" s="15">
        <f ca="1">_xll.DBRW($B$3,$R$37,$R$38,$R$40,$R$41,$R$42,$Q293,BY$2,BY$4,BY$3)</f>
        <v>0</v>
      </c>
      <c r="BZ293" s="15">
        <f ca="1">_xll.DBRW($B$3,$R$37,$R$38,$R$40,$R$41,$R$42,$Q293,BZ$2,BZ$4,BZ$3)</f>
        <v>0</v>
      </c>
      <c r="CA293" s="15">
        <f ca="1">_xll.DBRW($B$3,$R$37,$R$38,$R$40,$R$41,$R$42,$Q293,CA$2,CA$4,CA$3)</f>
        <v>0</v>
      </c>
      <c r="CB293" s="15">
        <f ca="1">BR293-BW293</f>
        <v>0</v>
      </c>
      <c r="CC293" s="15">
        <f ca="1">BS293-BX293</f>
        <v>0</v>
      </c>
      <c r="CD293" s="15">
        <f ca="1">BT293-BY293</f>
        <v>0</v>
      </c>
      <c r="CE293" s="15">
        <f ca="1">IF(AND(BU293&lt;&gt;0,BZ293&lt;&gt;0),-1*CB293*BU293,0)</f>
        <v>0</v>
      </c>
      <c r="CF293" s="15">
        <f ca="1">IF(AND(BU293&lt;&gt;0,BZ293&lt;&gt;0,BV293&lt;&gt;0,CA293&lt;&gt;0),CC293/BX293*$Z293,)</f>
        <v>0</v>
      </c>
      <c r="CG293" s="15">
        <f ca="1">IF(AND(BV293&lt;&gt;0,CA293&lt;&gt;0),CD293*BN293*BV293,)</f>
        <v>0</v>
      </c>
      <c r="CH293" s="15">
        <f ca="1">IF(AND(BU293&lt;&gt;0,BZ293&lt;&gt;0,BV293&lt;&gt;0,CA293&lt;&gt;0),$AJ293-CE293-CF293-CG293-CK293,)</f>
        <v>0</v>
      </c>
      <c r="CI293" s="15">
        <f ca="1">IF(OR(BU293=0,BZ293=0,BV293=0,CA293=0),$AJ293-CE293-CF293-CG293-CK293,)</f>
        <v>0</v>
      </c>
      <c r="CJ293" s="15">
        <f ca="1">SUM(CE293:CI293)</f>
        <v>0</v>
      </c>
      <c r="CK293" s="15">
        <f ca="1">IF($V293&lt;&gt;0,IF($V293&gt;0,$W293/$V293,-$W293/$V293))*$AE293</f>
        <v>0</v>
      </c>
      <c r="CL293" s="15">
        <f ca="1">SUM(CJ293:CK293)</f>
        <v>0</v>
      </c>
      <c r="CM293" s="16">
        <f ca="1">_xll.DBRW($B$3,$R$37,$R$38,$R$40,$R$41,$R$42,$Q293,CM$2,CM$4,CM$3)</f>
        <v>0</v>
      </c>
      <c r="CN293" s="16">
        <f ca="1">_xll.DBRW($B$3,$R$37,$R$38,$R$40,$R$41,$R$42,$Q293,CN$2,CN$4,CN$3)</f>
        <v>0</v>
      </c>
      <c r="CO293" s="17">
        <f ca="1">-(CM293-CN293)*100</f>
        <v>0</v>
      </c>
      <c r="CP293" s="14">
        <f ca="1">$AA293-$AF293-DJ293</f>
        <v>0</v>
      </c>
      <c r="CQ293" s="15">
        <f ca="1">_xll.DBRW($B$3,$R$37,$R$38,$R$40,$R$41,$R$42,$Q293,CQ$2,CQ$4,CQ$3)</f>
        <v>0</v>
      </c>
      <c r="CR293" s="15">
        <f ca="1">_xll.DBRW($B$3,$R$37,$R$38,$R$40,$R$41,$R$42,$Q293,CR$2,CR$4,CR$3)</f>
        <v>0</v>
      </c>
      <c r="CS293" s="15">
        <f ca="1">_xll.DBRW($B$3,$R$37,$R$38,$R$40,$R$41,$R$42,$Q293,CS$2,CS$4,CS$3)</f>
        <v>0</v>
      </c>
      <c r="CT293" s="15">
        <f ca="1">_xll.DBRW($B$3,$R$37,$R$38,$R$40,$R$41,$R$42,$Q293,CT$2,CT$4,CT$3)</f>
        <v>0</v>
      </c>
      <c r="CU293" s="15">
        <f ca="1">_xll.DBRW($B$3,$R$37,$R$38,$R$40,$R$41,$R$42,$Q293,CU$2,CU$4,CU$3)</f>
        <v>0</v>
      </c>
      <c r="CV293" s="15">
        <f ca="1">_xll.DBRW($B$3,$R$37,$R$38,$R$40,$R$41,$R$42,$Q293,CV$2,CV$4,CV$3)</f>
        <v>0</v>
      </c>
      <c r="CW293" s="15">
        <f ca="1">_xll.DBRW($B$3,$R$37,$R$38,$R$40,$R$41,$R$42,$Q293,CW$2,CW$4,CW$3)</f>
        <v>0</v>
      </c>
      <c r="CX293" s="15">
        <f ca="1">_xll.DBRW($B$3,$R$37,$R$38,$R$40,$R$41,$R$42,$Q293,CX$2,CX$4,CX$3)</f>
        <v>0</v>
      </c>
      <c r="CY293" s="15">
        <f ca="1">_xll.DBRW($B$3,$R$37,$R$38,$R$40,$R$41,$R$42,$Q293,CY$2,CY$4,CY$3)</f>
        <v>0</v>
      </c>
      <c r="CZ293" s="15">
        <f ca="1">_xll.DBRW($B$3,$R$37,$R$38,$R$40,$R$41,$R$42,$Q293,CZ$2,CZ$4,CZ$3)</f>
        <v>0</v>
      </c>
      <c r="DA293" s="15">
        <f ca="1">CQ293-CV293</f>
        <v>0</v>
      </c>
      <c r="DB293" s="15">
        <f ca="1">CR293-CW293</f>
        <v>0</v>
      </c>
      <c r="DC293" s="15">
        <f ca="1">CS293-CX293</f>
        <v>0</v>
      </c>
      <c r="DD293" s="15">
        <f ca="1">IF(AND(CT293&lt;&gt;0,CY293&lt;&gt;0),-1*DA293*CT293,0)</f>
        <v>0</v>
      </c>
      <c r="DE293" s="15">
        <f ca="1">IF(AND(CT293&lt;&gt;0,CY293&lt;&gt;0,CU293&lt;&gt;0,CZ293&lt;&gt;0),DB293/CW293*$AA293,)</f>
        <v>0</v>
      </c>
      <c r="DF293" s="15">
        <f ca="1">IF(AND(CU293&lt;&gt;0,CZ293&lt;&gt;0),DC293*CM293*CU293,)</f>
        <v>0</v>
      </c>
      <c r="DG293" s="15">
        <f ca="1">IF(AND(CT293&lt;&gt;0,CY293&lt;&gt;0,CU293&lt;&gt;0,CZ293&lt;&gt;0),$AK293-DD293-DE293-DF293-DJ293,)</f>
        <v>0</v>
      </c>
      <c r="DH293" s="15">
        <f ca="1">IF(OR(CT293=0,CY293=0,CU293=0,CZ293=0),$AK293-DD293-DE293-DF293-DJ293,)</f>
        <v>0</v>
      </c>
      <c r="DI293" s="15">
        <f ca="1">SUM(DD293:DH293)</f>
        <v>0</v>
      </c>
      <c r="DJ293" s="15">
        <f ca="1">IF($V293&lt;&gt;0,IF($V293&gt;0,$W293/$V293,-$W293/$V293))*$AF293</f>
        <v>0</v>
      </c>
      <c r="DK293" s="15">
        <f ca="1">SUM(DI293:DJ293)</f>
        <v>0</v>
      </c>
      <c r="DL293" s="16">
        <f ca="1">_xll.DBRW($B$3,$R$37,$R$38,$R$40,$R$41,$R$42,$Q293,DL$2,DL$4,DL$3)</f>
        <v>0</v>
      </c>
      <c r="DM293" s="16">
        <f ca="1">_xll.DBRW($B$3,$R$37,$R$38,$R$40,$R$41,$R$42,$Q293,DM$2,DM$4,DM$3)</f>
        <v>0</v>
      </c>
      <c r="DN293" s="17">
        <f ca="1">-(DL293-DM293)*100</f>
        <v>0</v>
      </c>
      <c r="DO293" s="14">
        <f ca="1">$AB293-$AG293-EI293</f>
        <v>0</v>
      </c>
      <c r="DP293" s="15">
        <f ca="1">_xll.DBRW($B$3,$R$37,$R$38,$R$40,$R$41,$R$42,$Q293,DP$2,DP$4,DP$3)</f>
        <v>0</v>
      </c>
      <c r="DQ293" s="15">
        <f ca="1">_xll.DBRW($B$3,$R$37,$R$38,$R$40,$R$41,$R$42,$Q293,DQ$2,DQ$4,DQ$3)</f>
        <v>0</v>
      </c>
      <c r="DR293" s="15">
        <f ca="1">_xll.DBRW($B$3,$R$37,$R$38,$R$40,$R$41,$R$42,$Q293,DR$2,DR$4,DR$3)</f>
        <v>0</v>
      </c>
      <c r="DS293" s="15" t="str">
        <f ca="1">_xll.DBRW($B$3,$R$37,$R$38,$R$40,$R$41,$R$42,$Q293,DS$2,DS$4,DS$3)</f>
        <v/>
      </c>
      <c r="DT293" s="15">
        <f ca="1">_xll.DBRW($B$3,$R$37,$R$38,$R$40,$R$41,$R$42,$Q293,DT$2,DT$4,DT$3)</f>
        <v>0</v>
      </c>
      <c r="DU293" s="15">
        <f ca="1">_xll.DBRW($B$3,$R$37,$R$38,$R$40,$R$41,$R$42,$Q293,DU$2,DU$4,DU$3)</f>
        <v>0</v>
      </c>
      <c r="DV293" s="15">
        <f ca="1">_xll.DBRW($B$3,$R$37,$R$38,$R$40,$R$41,$R$42,$Q293,DV$2,DV$4,DV$3)</f>
        <v>0</v>
      </c>
      <c r="DW293" s="15">
        <f ca="1">_xll.DBRW($B$3,$R$37,$R$38,$R$40,$R$41,$R$42,$Q293,DW$2,DW$4,DW$3)</f>
        <v>0</v>
      </c>
      <c r="DX293" s="15" t="str">
        <f ca="1">_xll.DBRW($B$3,$R$37,$R$38,$R$40,$R$41,$R$42,$Q293,DX$2,DX$4,DX$3)</f>
        <v/>
      </c>
      <c r="DY293" s="15">
        <f ca="1">_xll.DBRW($B$3,$R$37,$R$38,$R$40,$R$41,$R$42,$Q293,DY$2,DY$4,DY$3)</f>
        <v>0</v>
      </c>
      <c r="DZ293" s="15">
        <f ca="1">DP293-DU293</f>
        <v>0</v>
      </c>
      <c r="EA293" s="15">
        <f ca="1">DQ293-DV293</f>
        <v>0</v>
      </c>
      <c r="EB293" s="15">
        <f ca="1">DR293-DW293</f>
        <v>0</v>
      </c>
      <c r="EC293" s="15" t="e">
        <f ca="1">IF(AND(DS293&lt;&gt;0,DX293&lt;&gt;0),-1*DZ293*DS293,0)</f>
        <v>#VALUE!</v>
      </c>
      <c r="ED293" s="15">
        <f ca="1">IF(AND(DS293&lt;&gt;0,DX293&lt;&gt;0,DT293&lt;&gt;0,DY293&lt;&gt;0),EA293/DV293*$AB293,)</f>
        <v>0</v>
      </c>
      <c r="EE293" s="15">
        <f ca="1">IF(AND(DT293&lt;&gt;0,DY293&lt;&gt;0),EB293*DL293*DT293,)</f>
        <v>0</v>
      </c>
      <c r="EF293" s="15">
        <f ca="1">IF(AND(DS293&lt;&gt;0,DX293&lt;&gt;0,DT293&lt;&gt;0,DY293&lt;&gt;0),$AL293-EC293-ED293-EE293-EI293,)</f>
        <v>0</v>
      </c>
      <c r="EG293" s="15" t="e">
        <f ca="1">IF(OR(DS293=0,DX293=0,DT293=0,DY293=0),$AL293-EC293-ED293-EE293-EI293,)</f>
        <v>#VALUE!</v>
      </c>
      <c r="EH293" s="15" t="e">
        <f ca="1">SUM(EC293:EG293)</f>
        <v>#VALUE!</v>
      </c>
      <c r="EI293" s="15">
        <f ca="1">IF($V293&lt;&gt;0,IF($V293&gt;0,$W293/$V293,-$W293/$V293))*$AG293</f>
        <v>0</v>
      </c>
      <c r="EJ293" s="15" t="e">
        <f ca="1">SUM(EH293:EI293)</f>
        <v>#VALUE!</v>
      </c>
      <c r="EK293" s="16">
        <f ca="1">_xll.DBRW($B$3,$R$37,$R$38,$R$40,$R$41,$R$42,$Q293,EK$2,EK$4,EK$3)</f>
        <v>0</v>
      </c>
      <c r="EL293" s="16">
        <f ca="1">_xll.DBRW($B$3,$R$37,$R$38,$R$40,$R$41,$R$42,$Q293,EL$2,EL$4,EL$3)</f>
        <v>0</v>
      </c>
      <c r="EM293" s="17">
        <f ca="1">-(EK293-EL293)*100</f>
        <v>0</v>
      </c>
      <c r="EN293" s="14">
        <f ca="1">$AC293-$AH293-FH293</f>
        <v>0</v>
      </c>
      <c r="EO293" s="15">
        <f ca="1">_xll.DBRW($B$3,$R$37,$R$38,$R$40,$R$41,$R$42,$Q293,EO$2,EO$4,EO$3)</f>
        <v>0</v>
      </c>
      <c r="EP293" s="15">
        <f ca="1">_xll.DBRW($B$3,$R$37,$R$38,$R$40,$R$41,$R$42,$Q293,EP$2,EP$4,EP$3)</f>
        <v>0</v>
      </c>
      <c r="EQ293" s="15">
        <f ca="1">_xll.DBRW($B$3,$R$37,$R$38,$R$40,$R$41,$R$42,$Q293,EQ$2,EQ$4,EQ$3)</f>
        <v>0</v>
      </c>
      <c r="ER293" s="15">
        <f ca="1">_xll.DBRW($B$3,$R$37,$R$38,$R$40,$R$41,$R$42,$Q293,ER$2,ER$4,ER$3)</f>
        <v>0</v>
      </c>
      <c r="ES293" s="15">
        <f ca="1">_xll.DBRW($B$3,$R$37,$R$38,$R$40,$R$41,$R$42,$Q293,ES$2,ES$4,ES$3)</f>
        <v>0</v>
      </c>
      <c r="ET293" s="15">
        <f ca="1">_xll.DBRW($B$3,$R$37,$R$38,$R$40,$R$41,$R$42,$Q293,ET$2,ET$4,ET$3)</f>
        <v>0</v>
      </c>
      <c r="EU293" s="15">
        <f ca="1">_xll.DBRW($B$3,$R$37,$R$38,$R$40,$R$41,$R$42,$Q293,EU$2,EU$4,EU$3)</f>
        <v>0</v>
      </c>
      <c r="EV293" s="15">
        <f ca="1">_xll.DBRW($B$3,$R$37,$R$38,$R$40,$R$41,$R$42,$Q293,EV$2,EV$4,EV$3)</f>
        <v>0</v>
      </c>
      <c r="EW293" s="15">
        <f ca="1">_xll.DBRW($B$3,$R$37,$R$38,$R$40,$R$41,$R$42,$Q293,EW$2,EW$4,EW$3)</f>
        <v>0</v>
      </c>
      <c r="EX293" s="15">
        <f ca="1">_xll.DBRW($B$3,$R$37,$R$38,$R$40,$R$41,$R$42,$Q293,EX$2,EX$4,EX$3)</f>
        <v>0</v>
      </c>
      <c r="EY293" s="15">
        <f ca="1">EO293-ET293</f>
        <v>0</v>
      </c>
      <c r="EZ293" s="15">
        <f ca="1">EP293-EU293</f>
        <v>0</v>
      </c>
      <c r="FA293" s="15">
        <f ca="1">EQ293-EV293</f>
        <v>0</v>
      </c>
      <c r="FB293" s="15">
        <f ca="1">IF(AND(ER293&lt;&gt;0,EW293&lt;&gt;0),-1*EY293*ER293,0)</f>
        <v>0</v>
      </c>
      <c r="FC293" s="15">
        <f ca="1">IF(AND(ER293&lt;&gt;0,EW293&lt;&gt;0,ES293&lt;&gt;0,EX293&lt;&gt;0),EZ293/EU293*$AC293,)</f>
        <v>0</v>
      </c>
      <c r="FD293" s="15">
        <f ca="1">IF(AND(ES293&lt;&gt;0,EX293&lt;&gt;0),FA293*EK293*ES293,)</f>
        <v>0</v>
      </c>
      <c r="FE293" s="15">
        <f ca="1">IF(AND(ER293&lt;&gt;0,EW293&lt;&gt;0,ES293&lt;&gt;0,EX293&lt;&gt;0),$AM293-FB293-FC293-FD293-FH293,)</f>
        <v>0</v>
      </c>
      <c r="FF293" s="15">
        <f ca="1">IF(OR(ER293=0,EW293=0,ES293=0,EX293=0),$AM293-FB293-FC293-FD293-FH293,)</f>
        <v>0</v>
      </c>
      <c r="FG293" s="15">
        <f ca="1">SUM(FB293:FF293)</f>
        <v>0</v>
      </c>
      <c r="FH293" s="15">
        <f ca="1">IF($V293&lt;&gt;0,IF($V293&gt;0,$W293/$V293,-$W293/$V293))*$AH293</f>
        <v>0</v>
      </c>
      <c r="FI293" s="15">
        <f ca="1">SUM(FG293:FH293)</f>
        <v>0</v>
      </c>
      <c r="FJ293" s="20"/>
      <c r="FK293" s="85">
        <f ca="1">BL293+CK293+DJ293+EI293+FH293</f>
        <v>0</v>
      </c>
      <c r="FL293" s="21"/>
      <c r="FM293" s="22"/>
      <c r="FN293" s="104">
        <f ca="1">_xll.DBRW($B$3,$R$37,$R$38,$R$40,$R$41,$R$42,$Q293,FN$2,FN$4,FN$3)</f>
        <v>0</v>
      </c>
      <c r="FO293" s="105">
        <f ca="1">IF(U293&lt;&gt;0,FN293/U293,0)</f>
        <v>0</v>
      </c>
      <c r="FP293" s="104">
        <f ca="1">_xll.DBRW($B$3,$R$37,$R$38,$R$40,$R$41,$R$42,$Q293,FP$2,FP$4,FP$3)</f>
        <v>0</v>
      </c>
      <c r="FQ293" s="105">
        <f ca="1">IF(V293&lt;&gt;0,FP293/V293,0)</f>
        <v>0</v>
      </c>
      <c r="FR293" s="86">
        <f ca="1">FN293-FP293</f>
        <v>0</v>
      </c>
      <c r="FS293" s="103">
        <f ca="1">(FO293-FQ293)*100</f>
        <v>0</v>
      </c>
      <c r="FT293" s="23"/>
      <c r="FV293" s="37"/>
      <c r="FW293" s="37"/>
      <c r="FX293" s="37"/>
      <c r="FY293" s="37"/>
      <c r="FZ293" s="37"/>
      <c r="GA293" s="37"/>
      <c r="GB293" s="37"/>
      <c r="GC293" s="37"/>
      <c r="GD293" s="37"/>
      <c r="GE293" s="37"/>
      <c r="GF293" s="37"/>
      <c r="GG293" s="37"/>
      <c r="GH293" s="37"/>
    </row>
    <row r="294" spans="1:190" ht="15" hidden="1" customHeight="1" x14ac:dyDescent="0.25">
      <c r="A294">
        <f ca="1">IF(ROW()=ROW($A$60),0,1)</f>
        <v>1</v>
      </c>
      <c r="D294" s="30"/>
      <c r="E294" s="30"/>
      <c r="F294" s="30" t="str">
        <f ca="1">IF(A294&lt;&gt;0,IF((AO294+BN294+CM294+DL294+EK294)&lt;&gt;0,ROUND((1-(AO294+BN294+CM294+DL294+EK294))-FO294,5),"VERIF. ELIGIBILITE PMM"),"CHECK "&amp;D279)</f>
        <v>VERIF. ELIGIBILITE PMM</v>
      </c>
      <c r="G294" s="30"/>
      <c r="H294" s="30"/>
      <c r="I294" s="30"/>
      <c r="J294" s="30" t="str">
        <f ca="1">IF(A294&lt;&gt;0,IF((AP294+BO294+CN294+DM294+EL294)&lt;&gt;0,ROUND((1-(AP294+BO294+CN294+DM294+EL294))-FQ294,5),"VERIF. ELIGIBILITE PMM"),"CHECK "&amp;D280)</f>
        <v>VERIF. ELIGIBILITE PMM</v>
      </c>
      <c r="K294" s="30">
        <f ca="1">IF(A294&lt;&gt;0,ROUND(W294+AR294+BQ294+CP294+DO294+EN294+FK294-FR294,5),"CHECK ")</f>
        <v>0</v>
      </c>
      <c r="L294" s="4"/>
      <c r="M294" s="9"/>
      <c r="N294" s="10"/>
      <c r="O294" s="9"/>
      <c r="P294" s="11"/>
      <c r="Q294" s="130" t="s">
        <v>493</v>
      </c>
      <c r="R294" s="130"/>
      <c r="S294" s="12"/>
      <c r="T294" s="13"/>
      <c r="U294" s="84">
        <f ca="1">_xll.DBRW($B$3,$R$37,$R$38,$R$40,$R$41,$R$42,$Q294,U$2,U$4,U$3)</f>
        <v>0</v>
      </c>
      <c r="V294" s="84">
        <f ca="1">_xll.DBRW($B$3,$R$37,$R$38,$R$40,$R$41,$R$42,$Q294,V$2,V$4,V$3)</f>
        <v>0</v>
      </c>
      <c r="W294" s="85">
        <f ca="1">U294-V294</f>
        <v>0</v>
      </c>
      <c r="X294" s="106">
        <f ca="1">IF(V294&lt;&gt;0,W294/V294,0)</f>
        <v>0</v>
      </c>
      <c r="Y294" s="15">
        <f ca="1">_xll.DBRW($B$3,$R$37,$R$38,$R$40,$R$41,$R$42,$Q294,Y$2,Y$4,Y$3)</f>
        <v>0</v>
      </c>
      <c r="Z294" s="15">
        <f ca="1">_xll.DBRW($B$3,$R$37,$R$38,$R$40,$R$41,$R$42,$Q294,Z$2,Z$4,Z$3)</f>
        <v>0</v>
      </c>
      <c r="AA294" s="15">
        <f ca="1">_xll.DBRW($B$3,$R$37,$R$38,$R$40,$R$41,$R$42,$Q294,AA$2,AA$4,AA$3)</f>
        <v>0</v>
      </c>
      <c r="AB294" s="15">
        <f ca="1">_xll.DBRW($B$3,$R$37,$R$38,$R$40,$R$41,$R$42,$Q294,AB$2,AB$4,AB$3)</f>
        <v>0</v>
      </c>
      <c r="AC294" s="15">
        <f ca="1">_xll.DBRW($B$3,$R$37,$R$38,$R$40,$R$41,$R$42,$Q294,AC$2,AC$4,AC$3)</f>
        <v>0</v>
      </c>
      <c r="AD294" s="15">
        <f ca="1">_xll.DBRW($B$3,$R$37,$R$38,$R$40,$R$41,$R$42,$Q294,AD$2,AD$4,AD$3)</f>
        <v>0</v>
      </c>
      <c r="AE294" s="15">
        <f ca="1">_xll.DBRW($B$3,$R$37,$R$38,$R$40,$R$41,$R$42,$Q294,AE$2,AE$4,AE$3)</f>
        <v>0</v>
      </c>
      <c r="AF294" s="15">
        <f ca="1">_xll.DBRW($B$3,$R$37,$R$38,$R$40,$R$41,$R$42,$Q294,AF$2,AF$4,AF$3)</f>
        <v>0</v>
      </c>
      <c r="AG294" s="15">
        <f ca="1">_xll.DBRW($B$3,$R$37,$R$38,$R$40,$R$41,$R$42,$Q294,AG$2,AG$4,AG$3)</f>
        <v>0</v>
      </c>
      <c r="AH294" s="15">
        <f ca="1">_xll.DBRW($B$3,$R$37,$R$38,$R$40,$R$41,$R$42,$Q294,AH$2,AH$4,AH$3)</f>
        <v>0</v>
      </c>
      <c r="AI294" s="15">
        <f ca="1">Y294-AD294</f>
        <v>0</v>
      </c>
      <c r="AJ294" s="15">
        <f ca="1">Z294-AE294</f>
        <v>0</v>
      </c>
      <c r="AK294" s="15">
        <f ca="1">AA294-AF294</f>
        <v>0</v>
      </c>
      <c r="AL294" s="15">
        <f ca="1">AB294-AG294</f>
        <v>0</v>
      </c>
      <c r="AM294" s="15">
        <f ca="1">AC294-AH294</f>
        <v>0</v>
      </c>
      <c r="AN294" s="20"/>
      <c r="AO294" s="16">
        <f ca="1">_xll.DBRW($B$3,$R$37,$R$38,$R$40,$R$41,$R$42,$Q294,AO$2,AO$4,AO$3)</f>
        <v>0</v>
      </c>
      <c r="AP294" s="16">
        <f ca="1">_xll.DBRW($B$3,$R$37,$R$38,$R$40,$R$41,$R$42,$Q294,AP$2,AP$4,AP$3)</f>
        <v>0</v>
      </c>
      <c r="AQ294" s="17">
        <f ca="1">-(AO294-AP294)*100</f>
        <v>0</v>
      </c>
      <c r="AR294" s="14">
        <f ca="1">$Y294-$AD294-BL294</f>
        <v>0</v>
      </c>
      <c r="AS294" s="18">
        <f ca="1">_xll.DBRW($B$3,$R$37,$R$38,$R$40,$R$41,$R$42,$Q294,AS$2,AS$4,AS$3)</f>
        <v>0</v>
      </c>
      <c r="AT294" s="19">
        <f ca="1">_xll.DBRW($B$3,$R$37,$R$38,$R$40,$R$41,$R$42,$Q294,AT$2,AT$4,AT$3)</f>
        <v>0</v>
      </c>
      <c r="AU294" s="18">
        <f ca="1">_xll.DBRW($B$3,$R$37,$R$38,$R$40,$R$41,$R$42,$Q294,AU$2,AU$4,AU$3)</f>
        <v>0</v>
      </c>
      <c r="AV294" s="15">
        <f ca="1">_xll.DBRW($B$3,$R$37,$R$38,$R$40,$R$41,$R$42,$Q294,AV$2,AV$4,AV$3)</f>
        <v>0</v>
      </c>
      <c r="AW294" s="15">
        <f ca="1">_xll.DBRW($B$3,$R$37,$R$38,$R$40,$R$41,$R$42,$Q294,AW$2,AW$4,AW$3)</f>
        <v>0</v>
      </c>
      <c r="AX294" s="18">
        <f ca="1">_xll.DBRW($B$3,$R$37,$R$38,$R$40,$R$41,$R$42,$Q294,AX$2,AX$4,AX$3)</f>
        <v>0</v>
      </c>
      <c r="AY294" s="19">
        <f ca="1">_xll.DBRW($B$3,$R$37,$R$38,$R$40,$R$41,$R$42,$Q294,AY$2,AY$4,AY$3)</f>
        <v>0</v>
      </c>
      <c r="AZ294" s="18">
        <f ca="1">_xll.DBRW($B$3,$R$37,$R$38,$R$40,$R$41,$R$42,$Q294,AZ$2,AZ$4,AZ$3)</f>
        <v>0</v>
      </c>
      <c r="BA294" s="15">
        <f ca="1">_xll.DBRW($B$3,$R$37,$R$38,$R$40,$R$41,$R$42,$Q294,BA$2,BA$4,BA$3)</f>
        <v>0</v>
      </c>
      <c r="BB294" s="15">
        <f ca="1">_xll.DBRW($B$3,$R$37,$R$38,$R$40,$R$41,$R$42,$Q294,BB$2,BB$4,BB$3)</f>
        <v>0</v>
      </c>
      <c r="BC294" s="18">
        <f ca="1">AS294-AX294</f>
        <v>0</v>
      </c>
      <c r="BD294" s="18">
        <f ca="1">AT294-AY294</f>
        <v>0</v>
      </c>
      <c r="BE294" s="18">
        <f ca="1">AU294-AZ294</f>
        <v>0</v>
      </c>
      <c r="BF294" s="15">
        <f ca="1">IF(AND(AV294&lt;&gt;0,BA294&lt;&gt;0),-1*BC294*AV294,0)</f>
        <v>0</v>
      </c>
      <c r="BG294" s="15">
        <f ca="1">IF(AND(AV294&lt;&gt;0,BA294&lt;&gt;0,AW294&lt;&gt;0,BB294&lt;&gt;0),BD294/AY294*$Y294,)</f>
        <v>0</v>
      </c>
      <c r="BH294" s="15">
        <f ca="1">IF(AND(AW294&lt;&gt;0,BB294&lt;&gt;0),BE294*AO294*AW294,)</f>
        <v>0</v>
      </c>
      <c r="BI294" s="15">
        <f ca="1">IF(AND(AV294&lt;&gt;0,BA294&lt;&gt;0,AW294&lt;&gt;0,BB294&lt;&gt;0),$AI294-BF294-BG294-BH294-BL294,)</f>
        <v>0</v>
      </c>
      <c r="BJ294" s="15">
        <f ca="1">IF(OR(AV294=0,BA294=0,AW294=0,BB294=0),$AI294-BF294-BG294-BH294-BL294,)</f>
        <v>0</v>
      </c>
      <c r="BK294" s="15">
        <f ca="1">SUM(BF294:BJ294)</f>
        <v>0</v>
      </c>
      <c r="BL294" s="15">
        <f ca="1">IF($V294&lt;&gt;0,IF($V294&gt;0,$W294/$V294,-$W294/$V294))*$AD294</f>
        <v>0</v>
      </c>
      <c r="BM294" s="15">
        <f ca="1">SUM(BK294:BL294)</f>
        <v>0</v>
      </c>
      <c r="BN294" s="16">
        <f ca="1">_xll.DBRW($B$3,$R$37,$R$38,$R$40,$R$41,$R$42,$Q294,BN$2,BN$4,BN$3)</f>
        <v>0</v>
      </c>
      <c r="BO294" s="16">
        <f ca="1">_xll.DBRW($B$3,$R$37,$R$38,$R$40,$R$41,$R$42,$Q294,BO$2,BO$4,BO$3)</f>
        <v>0</v>
      </c>
      <c r="BP294" s="17">
        <f ca="1">-(BN294-BO294)*100</f>
        <v>0</v>
      </c>
      <c r="BQ294" s="14">
        <f ca="1">$Z294-$AE294-CK294</f>
        <v>0</v>
      </c>
      <c r="BR294" s="15">
        <f ca="1">_xll.DBRW($B$3,$R$37,$R$38,$R$40,$R$41,$R$42,$Q294,BR$2,BR$4,BR$3)</f>
        <v>0</v>
      </c>
      <c r="BS294" s="15">
        <f ca="1">_xll.DBRW($B$3,$R$37,$R$38,$R$40,$R$41,$R$42,$Q294,BS$2,BS$4,BS$3)</f>
        <v>0</v>
      </c>
      <c r="BT294" s="15">
        <f ca="1">_xll.DBRW($B$3,$R$37,$R$38,$R$40,$R$41,$R$42,$Q294,BT$2,BT$4,BT$3)</f>
        <v>0</v>
      </c>
      <c r="BU294" s="15">
        <f ca="1">_xll.DBRW($B$3,$R$37,$R$38,$R$40,$R$41,$R$42,$Q294,BU$2,BU$4,BU$3)</f>
        <v>0</v>
      </c>
      <c r="BV294" s="15">
        <f ca="1">_xll.DBRW($B$3,$R$37,$R$38,$R$40,$R$41,$R$42,$Q294,BV$2,BV$4,BV$3)</f>
        <v>0</v>
      </c>
      <c r="BW294" s="15">
        <f ca="1">_xll.DBRW($B$3,$R$37,$R$38,$R$40,$R$41,$R$42,$Q294,BW$2,BW$4,BW$3)</f>
        <v>0</v>
      </c>
      <c r="BX294" s="15">
        <f ca="1">_xll.DBRW($B$3,$R$37,$R$38,$R$40,$R$41,$R$42,$Q294,BX$2,BX$4,BX$3)</f>
        <v>0</v>
      </c>
      <c r="BY294" s="15">
        <f ca="1">_xll.DBRW($B$3,$R$37,$R$38,$R$40,$R$41,$R$42,$Q294,BY$2,BY$4,BY$3)</f>
        <v>0</v>
      </c>
      <c r="BZ294" s="15">
        <f ca="1">_xll.DBRW($B$3,$R$37,$R$38,$R$40,$R$41,$R$42,$Q294,BZ$2,BZ$4,BZ$3)</f>
        <v>0</v>
      </c>
      <c r="CA294" s="15">
        <f ca="1">_xll.DBRW($B$3,$R$37,$R$38,$R$40,$R$41,$R$42,$Q294,CA$2,CA$4,CA$3)</f>
        <v>0</v>
      </c>
      <c r="CB294" s="15">
        <f ca="1">BR294-BW294</f>
        <v>0</v>
      </c>
      <c r="CC294" s="15">
        <f ca="1">BS294-BX294</f>
        <v>0</v>
      </c>
      <c r="CD294" s="15">
        <f ca="1">BT294-BY294</f>
        <v>0</v>
      </c>
      <c r="CE294" s="15">
        <f ca="1">IF(AND(BU294&lt;&gt;0,BZ294&lt;&gt;0),-1*CB294*BU294,0)</f>
        <v>0</v>
      </c>
      <c r="CF294" s="15">
        <f ca="1">IF(AND(BU294&lt;&gt;0,BZ294&lt;&gt;0,BV294&lt;&gt;0,CA294&lt;&gt;0),CC294/BX294*$Z294,)</f>
        <v>0</v>
      </c>
      <c r="CG294" s="15">
        <f ca="1">IF(AND(BV294&lt;&gt;0,CA294&lt;&gt;0),CD294*BN294*BV294,)</f>
        <v>0</v>
      </c>
      <c r="CH294" s="15">
        <f ca="1">IF(AND(BU294&lt;&gt;0,BZ294&lt;&gt;0,BV294&lt;&gt;0,CA294&lt;&gt;0),$AJ294-CE294-CF294-CG294-CK294,)</f>
        <v>0</v>
      </c>
      <c r="CI294" s="15">
        <f ca="1">IF(OR(BU294=0,BZ294=0,BV294=0,CA294=0),$AJ294-CE294-CF294-CG294-CK294,)</f>
        <v>0</v>
      </c>
      <c r="CJ294" s="15">
        <f ca="1">SUM(CE294:CI294)</f>
        <v>0</v>
      </c>
      <c r="CK294" s="15">
        <f ca="1">IF($V294&lt;&gt;0,IF($V294&gt;0,$W294/$V294,-$W294/$V294))*$AE294</f>
        <v>0</v>
      </c>
      <c r="CL294" s="15">
        <f ca="1">SUM(CJ294:CK294)</f>
        <v>0</v>
      </c>
      <c r="CM294" s="16">
        <f ca="1">_xll.DBRW($B$3,$R$37,$R$38,$R$40,$R$41,$R$42,$Q294,CM$2,CM$4,CM$3)</f>
        <v>0</v>
      </c>
      <c r="CN294" s="16">
        <f ca="1">_xll.DBRW($B$3,$R$37,$R$38,$R$40,$R$41,$R$42,$Q294,CN$2,CN$4,CN$3)</f>
        <v>0</v>
      </c>
      <c r="CO294" s="17">
        <f ca="1">-(CM294-CN294)*100</f>
        <v>0</v>
      </c>
      <c r="CP294" s="14">
        <f ca="1">$AA294-$AF294-DJ294</f>
        <v>0</v>
      </c>
      <c r="CQ294" s="15">
        <f ca="1">_xll.DBRW($B$3,$R$37,$R$38,$R$40,$R$41,$R$42,$Q294,CQ$2,CQ$4,CQ$3)</f>
        <v>0</v>
      </c>
      <c r="CR294" s="15">
        <f ca="1">_xll.DBRW($B$3,$R$37,$R$38,$R$40,$R$41,$R$42,$Q294,CR$2,CR$4,CR$3)</f>
        <v>0</v>
      </c>
      <c r="CS294" s="15">
        <f ca="1">_xll.DBRW($B$3,$R$37,$R$38,$R$40,$R$41,$R$42,$Q294,CS$2,CS$4,CS$3)</f>
        <v>0</v>
      </c>
      <c r="CT294" s="15">
        <f ca="1">_xll.DBRW($B$3,$R$37,$R$38,$R$40,$R$41,$R$42,$Q294,CT$2,CT$4,CT$3)</f>
        <v>0</v>
      </c>
      <c r="CU294" s="15">
        <f ca="1">_xll.DBRW($B$3,$R$37,$R$38,$R$40,$R$41,$R$42,$Q294,CU$2,CU$4,CU$3)</f>
        <v>0</v>
      </c>
      <c r="CV294" s="15">
        <f ca="1">_xll.DBRW($B$3,$R$37,$R$38,$R$40,$R$41,$R$42,$Q294,CV$2,CV$4,CV$3)</f>
        <v>0</v>
      </c>
      <c r="CW294" s="15">
        <f ca="1">_xll.DBRW($B$3,$R$37,$R$38,$R$40,$R$41,$R$42,$Q294,CW$2,CW$4,CW$3)</f>
        <v>0</v>
      </c>
      <c r="CX294" s="15">
        <f ca="1">_xll.DBRW($B$3,$R$37,$R$38,$R$40,$R$41,$R$42,$Q294,CX$2,CX$4,CX$3)</f>
        <v>0</v>
      </c>
      <c r="CY294" s="15">
        <f ca="1">_xll.DBRW($B$3,$R$37,$R$38,$R$40,$R$41,$R$42,$Q294,CY$2,CY$4,CY$3)</f>
        <v>0</v>
      </c>
      <c r="CZ294" s="15">
        <f ca="1">_xll.DBRW($B$3,$R$37,$R$38,$R$40,$R$41,$R$42,$Q294,CZ$2,CZ$4,CZ$3)</f>
        <v>0</v>
      </c>
      <c r="DA294" s="15">
        <f ca="1">CQ294-CV294</f>
        <v>0</v>
      </c>
      <c r="DB294" s="15">
        <f ca="1">CR294-CW294</f>
        <v>0</v>
      </c>
      <c r="DC294" s="15">
        <f ca="1">CS294-CX294</f>
        <v>0</v>
      </c>
      <c r="DD294" s="15">
        <f ca="1">IF(AND(CT294&lt;&gt;0,CY294&lt;&gt;0),-1*DA294*CT294,0)</f>
        <v>0</v>
      </c>
      <c r="DE294" s="15">
        <f ca="1">IF(AND(CT294&lt;&gt;0,CY294&lt;&gt;0,CU294&lt;&gt;0,CZ294&lt;&gt;0),DB294/CW294*$AA294,)</f>
        <v>0</v>
      </c>
      <c r="DF294" s="15">
        <f ca="1">IF(AND(CU294&lt;&gt;0,CZ294&lt;&gt;0),DC294*CM294*CU294,)</f>
        <v>0</v>
      </c>
      <c r="DG294" s="15">
        <f ca="1">IF(AND(CT294&lt;&gt;0,CY294&lt;&gt;0,CU294&lt;&gt;0,CZ294&lt;&gt;0),$AK294-DD294-DE294-DF294-DJ294,)</f>
        <v>0</v>
      </c>
      <c r="DH294" s="15">
        <f ca="1">IF(OR(CT294=0,CY294=0,CU294=0,CZ294=0),$AK294-DD294-DE294-DF294-DJ294,)</f>
        <v>0</v>
      </c>
      <c r="DI294" s="15">
        <f ca="1">SUM(DD294:DH294)</f>
        <v>0</v>
      </c>
      <c r="DJ294" s="15">
        <f ca="1">IF($V294&lt;&gt;0,IF($V294&gt;0,$W294/$V294,-$W294/$V294))*$AF294</f>
        <v>0</v>
      </c>
      <c r="DK294" s="15">
        <f ca="1">SUM(DI294:DJ294)</f>
        <v>0</v>
      </c>
      <c r="DL294" s="16">
        <f ca="1">_xll.DBRW($B$3,$R$37,$R$38,$R$40,$R$41,$R$42,$Q294,DL$2,DL$4,DL$3)</f>
        <v>0</v>
      </c>
      <c r="DM294" s="16">
        <f ca="1">_xll.DBRW($B$3,$R$37,$R$38,$R$40,$R$41,$R$42,$Q294,DM$2,DM$4,DM$3)</f>
        <v>0</v>
      </c>
      <c r="DN294" s="17">
        <f ca="1">-(DL294-DM294)*100</f>
        <v>0</v>
      </c>
      <c r="DO294" s="14">
        <f ca="1">$AB294-$AG294-EI294</f>
        <v>0</v>
      </c>
      <c r="DP294" s="15">
        <f ca="1">_xll.DBRW($B$3,$R$37,$R$38,$R$40,$R$41,$R$42,$Q294,DP$2,DP$4,DP$3)</f>
        <v>0</v>
      </c>
      <c r="DQ294" s="15">
        <f ca="1">_xll.DBRW($B$3,$R$37,$R$38,$R$40,$R$41,$R$42,$Q294,DQ$2,DQ$4,DQ$3)</f>
        <v>0</v>
      </c>
      <c r="DR294" s="15">
        <f ca="1">_xll.DBRW($B$3,$R$37,$R$38,$R$40,$R$41,$R$42,$Q294,DR$2,DR$4,DR$3)</f>
        <v>0</v>
      </c>
      <c r="DS294" s="15" t="str">
        <f ca="1">_xll.DBRW($B$3,$R$37,$R$38,$R$40,$R$41,$R$42,$Q294,DS$2,DS$4,DS$3)</f>
        <v/>
      </c>
      <c r="DT294" s="15">
        <f ca="1">_xll.DBRW($B$3,$R$37,$R$38,$R$40,$R$41,$R$42,$Q294,DT$2,DT$4,DT$3)</f>
        <v>0</v>
      </c>
      <c r="DU294" s="15">
        <f ca="1">_xll.DBRW($B$3,$R$37,$R$38,$R$40,$R$41,$R$42,$Q294,DU$2,DU$4,DU$3)</f>
        <v>0</v>
      </c>
      <c r="DV294" s="15">
        <f ca="1">_xll.DBRW($B$3,$R$37,$R$38,$R$40,$R$41,$R$42,$Q294,DV$2,DV$4,DV$3)</f>
        <v>0</v>
      </c>
      <c r="DW294" s="15">
        <f ca="1">_xll.DBRW($B$3,$R$37,$R$38,$R$40,$R$41,$R$42,$Q294,DW$2,DW$4,DW$3)</f>
        <v>0</v>
      </c>
      <c r="DX294" s="15" t="str">
        <f ca="1">_xll.DBRW($B$3,$R$37,$R$38,$R$40,$R$41,$R$42,$Q294,DX$2,DX$4,DX$3)</f>
        <v/>
      </c>
      <c r="DY294" s="15">
        <f ca="1">_xll.DBRW($B$3,$R$37,$R$38,$R$40,$R$41,$R$42,$Q294,DY$2,DY$4,DY$3)</f>
        <v>0</v>
      </c>
      <c r="DZ294" s="15">
        <f ca="1">DP294-DU294</f>
        <v>0</v>
      </c>
      <c r="EA294" s="15">
        <f ca="1">DQ294-DV294</f>
        <v>0</v>
      </c>
      <c r="EB294" s="15">
        <f ca="1">DR294-DW294</f>
        <v>0</v>
      </c>
      <c r="EC294" s="15" t="e">
        <f ca="1">IF(AND(DS294&lt;&gt;0,DX294&lt;&gt;0),-1*DZ294*DS294,0)</f>
        <v>#VALUE!</v>
      </c>
      <c r="ED294" s="15">
        <f ca="1">IF(AND(DS294&lt;&gt;0,DX294&lt;&gt;0,DT294&lt;&gt;0,DY294&lt;&gt;0),EA294/DV294*$AB294,)</f>
        <v>0</v>
      </c>
      <c r="EE294" s="15">
        <f ca="1">IF(AND(DT294&lt;&gt;0,DY294&lt;&gt;0),EB294*DL294*DT294,)</f>
        <v>0</v>
      </c>
      <c r="EF294" s="15">
        <f ca="1">IF(AND(DS294&lt;&gt;0,DX294&lt;&gt;0,DT294&lt;&gt;0,DY294&lt;&gt;0),$AL294-EC294-ED294-EE294-EI294,)</f>
        <v>0</v>
      </c>
      <c r="EG294" s="15" t="e">
        <f ca="1">IF(OR(DS294=0,DX294=0,DT294=0,DY294=0),$AL294-EC294-ED294-EE294-EI294,)</f>
        <v>#VALUE!</v>
      </c>
      <c r="EH294" s="15" t="e">
        <f ca="1">SUM(EC294:EG294)</f>
        <v>#VALUE!</v>
      </c>
      <c r="EI294" s="15">
        <f ca="1">IF($V294&lt;&gt;0,IF($V294&gt;0,$W294/$V294,-$W294/$V294))*$AG294</f>
        <v>0</v>
      </c>
      <c r="EJ294" s="15" t="e">
        <f ca="1">SUM(EH294:EI294)</f>
        <v>#VALUE!</v>
      </c>
      <c r="EK294" s="16">
        <f ca="1">_xll.DBRW($B$3,$R$37,$R$38,$R$40,$R$41,$R$42,$Q294,EK$2,EK$4,EK$3)</f>
        <v>0</v>
      </c>
      <c r="EL294" s="16">
        <f ca="1">_xll.DBRW($B$3,$R$37,$R$38,$R$40,$R$41,$R$42,$Q294,EL$2,EL$4,EL$3)</f>
        <v>0</v>
      </c>
      <c r="EM294" s="17">
        <f ca="1">-(EK294-EL294)*100</f>
        <v>0</v>
      </c>
      <c r="EN294" s="14">
        <f ca="1">$AC294-$AH294-FH294</f>
        <v>0</v>
      </c>
      <c r="EO294" s="15">
        <f ca="1">_xll.DBRW($B$3,$R$37,$R$38,$R$40,$R$41,$R$42,$Q294,EO$2,EO$4,EO$3)</f>
        <v>0</v>
      </c>
      <c r="EP294" s="15">
        <f ca="1">_xll.DBRW($B$3,$R$37,$R$38,$R$40,$R$41,$R$42,$Q294,EP$2,EP$4,EP$3)</f>
        <v>0</v>
      </c>
      <c r="EQ294" s="15">
        <f ca="1">_xll.DBRW($B$3,$R$37,$R$38,$R$40,$R$41,$R$42,$Q294,EQ$2,EQ$4,EQ$3)</f>
        <v>0</v>
      </c>
      <c r="ER294" s="15">
        <f ca="1">_xll.DBRW($B$3,$R$37,$R$38,$R$40,$R$41,$R$42,$Q294,ER$2,ER$4,ER$3)</f>
        <v>0</v>
      </c>
      <c r="ES294" s="15">
        <f ca="1">_xll.DBRW($B$3,$R$37,$R$38,$R$40,$R$41,$R$42,$Q294,ES$2,ES$4,ES$3)</f>
        <v>0</v>
      </c>
      <c r="ET294" s="15">
        <f ca="1">_xll.DBRW($B$3,$R$37,$R$38,$R$40,$R$41,$R$42,$Q294,ET$2,ET$4,ET$3)</f>
        <v>0</v>
      </c>
      <c r="EU294" s="15">
        <f ca="1">_xll.DBRW($B$3,$R$37,$R$38,$R$40,$R$41,$R$42,$Q294,EU$2,EU$4,EU$3)</f>
        <v>0</v>
      </c>
      <c r="EV294" s="15">
        <f ca="1">_xll.DBRW($B$3,$R$37,$R$38,$R$40,$R$41,$R$42,$Q294,EV$2,EV$4,EV$3)</f>
        <v>0</v>
      </c>
      <c r="EW294" s="15">
        <f ca="1">_xll.DBRW($B$3,$R$37,$R$38,$R$40,$R$41,$R$42,$Q294,EW$2,EW$4,EW$3)</f>
        <v>0</v>
      </c>
      <c r="EX294" s="15">
        <f ca="1">_xll.DBRW($B$3,$R$37,$R$38,$R$40,$R$41,$R$42,$Q294,EX$2,EX$4,EX$3)</f>
        <v>0</v>
      </c>
      <c r="EY294" s="15">
        <f ca="1">EO294-ET294</f>
        <v>0</v>
      </c>
      <c r="EZ294" s="15">
        <f ca="1">EP294-EU294</f>
        <v>0</v>
      </c>
      <c r="FA294" s="15">
        <f ca="1">EQ294-EV294</f>
        <v>0</v>
      </c>
      <c r="FB294" s="15">
        <f ca="1">IF(AND(ER294&lt;&gt;0,EW294&lt;&gt;0),-1*EY294*ER294,0)</f>
        <v>0</v>
      </c>
      <c r="FC294" s="15">
        <f ca="1">IF(AND(ER294&lt;&gt;0,EW294&lt;&gt;0,ES294&lt;&gt;0,EX294&lt;&gt;0),EZ294/EU294*$AC294,)</f>
        <v>0</v>
      </c>
      <c r="FD294" s="15">
        <f ca="1">IF(AND(ES294&lt;&gt;0,EX294&lt;&gt;0),FA294*EK294*ES294,)</f>
        <v>0</v>
      </c>
      <c r="FE294" s="15">
        <f ca="1">IF(AND(ER294&lt;&gt;0,EW294&lt;&gt;0,ES294&lt;&gt;0,EX294&lt;&gt;0),$AM294-FB294-FC294-FD294-FH294,)</f>
        <v>0</v>
      </c>
      <c r="FF294" s="15">
        <f ca="1">IF(OR(ER294=0,EW294=0,ES294=0,EX294=0),$AM294-FB294-FC294-FD294-FH294,)</f>
        <v>0</v>
      </c>
      <c r="FG294" s="15">
        <f ca="1">SUM(FB294:FF294)</f>
        <v>0</v>
      </c>
      <c r="FH294" s="15">
        <f ca="1">IF($V294&lt;&gt;0,IF($V294&gt;0,$W294/$V294,-$W294/$V294))*$AH294</f>
        <v>0</v>
      </c>
      <c r="FI294" s="15">
        <f ca="1">SUM(FG294:FH294)</f>
        <v>0</v>
      </c>
      <c r="FJ294" s="20"/>
      <c r="FK294" s="85">
        <f ca="1">BL294+CK294+DJ294+EI294+FH294</f>
        <v>0</v>
      </c>
      <c r="FL294" s="21"/>
      <c r="FM294" s="22"/>
      <c r="FN294" s="104">
        <f ca="1">_xll.DBRW($B$3,$R$37,$R$38,$R$40,$R$41,$R$42,$Q294,FN$2,FN$4,FN$3)</f>
        <v>0</v>
      </c>
      <c r="FO294" s="105">
        <f ca="1">IF(U294&lt;&gt;0,FN294/U294,0)</f>
        <v>0</v>
      </c>
      <c r="FP294" s="104">
        <f ca="1">_xll.DBRW($B$3,$R$37,$R$38,$R$40,$R$41,$R$42,$Q294,FP$2,FP$4,FP$3)</f>
        <v>0</v>
      </c>
      <c r="FQ294" s="105">
        <f ca="1">IF(V294&lt;&gt;0,FP294/V294,0)</f>
        <v>0</v>
      </c>
      <c r="FR294" s="86">
        <f ca="1">FN294-FP294</f>
        <v>0</v>
      </c>
      <c r="FS294" s="103">
        <f ca="1">(FO294-FQ294)*100</f>
        <v>0</v>
      </c>
      <c r="FT294" s="23"/>
      <c r="FV294" s="37"/>
      <c r="FW294" s="37"/>
      <c r="FX294" s="37"/>
      <c r="FY294" s="37"/>
      <c r="FZ294" s="37"/>
      <c r="GA294" s="37"/>
      <c r="GB294" s="37"/>
      <c r="GC294" s="37"/>
      <c r="GD294" s="37"/>
      <c r="GE294" s="37"/>
      <c r="GF294" s="37"/>
      <c r="GG294" s="37"/>
      <c r="GH294" s="37"/>
    </row>
    <row r="295" spans="1:190" ht="15" hidden="1" customHeight="1" x14ac:dyDescent="0.25">
      <c r="A295">
        <f ca="1">IF(ROW()=ROW($A$60),0,1)</f>
        <v>1</v>
      </c>
      <c r="D295" s="30"/>
      <c r="E295" s="30"/>
      <c r="F295" s="30" t="str">
        <f ca="1">IF(A295&lt;&gt;0,IF((AO295+BN295+CM295+DL295+EK295)&lt;&gt;0,ROUND((1-(AO295+BN295+CM295+DL295+EK295))-FO295,5),"VERIF. ELIGIBILITE PMM"),"CHECK "&amp;D280)</f>
        <v>VERIF. ELIGIBILITE PMM</v>
      </c>
      <c r="G295" s="30"/>
      <c r="H295" s="30"/>
      <c r="I295" s="30"/>
      <c r="J295" s="30" t="str">
        <f ca="1">IF(A295&lt;&gt;0,IF((AP295+BO295+CN295+DM295+EL295)&lt;&gt;0,ROUND((1-(AP295+BO295+CN295+DM295+EL295))-FQ295,5),"VERIF. ELIGIBILITE PMM"),"CHECK "&amp;D281)</f>
        <v>VERIF. ELIGIBILITE PMM</v>
      </c>
      <c r="K295" s="30">
        <f ca="1">IF(A295&lt;&gt;0,ROUND(W295+AR295+BQ295+CP295+DO295+EN295+FK295-FR295,5),"CHECK ")</f>
        <v>0</v>
      </c>
      <c r="L295" s="4"/>
      <c r="M295" s="9"/>
      <c r="N295" s="10"/>
      <c r="O295" s="9"/>
      <c r="P295" s="11"/>
      <c r="Q295" s="130" t="s">
        <v>494</v>
      </c>
      <c r="R295" s="130"/>
      <c r="S295" s="12"/>
      <c r="T295" s="13"/>
      <c r="U295" s="84">
        <f ca="1">_xll.DBRW($B$3,$R$37,$R$38,$R$40,$R$41,$R$42,$Q295,U$2,U$4,U$3)</f>
        <v>0</v>
      </c>
      <c r="V295" s="84">
        <f ca="1">_xll.DBRW($B$3,$R$37,$R$38,$R$40,$R$41,$R$42,$Q295,V$2,V$4,V$3)</f>
        <v>0</v>
      </c>
      <c r="W295" s="85">
        <f ca="1">U295-V295</f>
        <v>0</v>
      </c>
      <c r="X295" s="106">
        <f ca="1">IF(V295&lt;&gt;0,W295/V295,0)</f>
        <v>0</v>
      </c>
      <c r="Y295" s="15">
        <f ca="1">_xll.DBRW($B$3,$R$37,$R$38,$R$40,$R$41,$R$42,$Q295,Y$2,Y$4,Y$3)</f>
        <v>0</v>
      </c>
      <c r="Z295" s="15">
        <f ca="1">_xll.DBRW($B$3,$R$37,$R$38,$R$40,$R$41,$R$42,$Q295,Z$2,Z$4,Z$3)</f>
        <v>0</v>
      </c>
      <c r="AA295" s="15">
        <f ca="1">_xll.DBRW($B$3,$R$37,$R$38,$R$40,$R$41,$R$42,$Q295,AA$2,AA$4,AA$3)</f>
        <v>0</v>
      </c>
      <c r="AB295" s="15">
        <f ca="1">_xll.DBRW($B$3,$R$37,$R$38,$R$40,$R$41,$R$42,$Q295,AB$2,AB$4,AB$3)</f>
        <v>0</v>
      </c>
      <c r="AC295" s="15">
        <f ca="1">_xll.DBRW($B$3,$R$37,$R$38,$R$40,$R$41,$R$42,$Q295,AC$2,AC$4,AC$3)</f>
        <v>0</v>
      </c>
      <c r="AD295" s="15">
        <f ca="1">_xll.DBRW($B$3,$R$37,$R$38,$R$40,$R$41,$R$42,$Q295,AD$2,AD$4,AD$3)</f>
        <v>0</v>
      </c>
      <c r="AE295" s="15">
        <f ca="1">_xll.DBRW($B$3,$R$37,$R$38,$R$40,$R$41,$R$42,$Q295,AE$2,AE$4,AE$3)</f>
        <v>0</v>
      </c>
      <c r="AF295" s="15">
        <f ca="1">_xll.DBRW($B$3,$R$37,$R$38,$R$40,$R$41,$R$42,$Q295,AF$2,AF$4,AF$3)</f>
        <v>0</v>
      </c>
      <c r="AG295" s="15">
        <f ca="1">_xll.DBRW($B$3,$R$37,$R$38,$R$40,$R$41,$R$42,$Q295,AG$2,AG$4,AG$3)</f>
        <v>0</v>
      </c>
      <c r="AH295" s="15">
        <f ca="1">_xll.DBRW($B$3,$R$37,$R$38,$R$40,$R$41,$R$42,$Q295,AH$2,AH$4,AH$3)</f>
        <v>0</v>
      </c>
      <c r="AI295" s="15">
        <f ca="1">Y295-AD295</f>
        <v>0</v>
      </c>
      <c r="AJ295" s="15">
        <f ca="1">Z295-AE295</f>
        <v>0</v>
      </c>
      <c r="AK295" s="15">
        <f ca="1">AA295-AF295</f>
        <v>0</v>
      </c>
      <c r="AL295" s="15">
        <f ca="1">AB295-AG295</f>
        <v>0</v>
      </c>
      <c r="AM295" s="15">
        <f ca="1">AC295-AH295</f>
        <v>0</v>
      </c>
      <c r="AN295" s="20"/>
      <c r="AO295" s="16">
        <f ca="1">_xll.DBRW($B$3,$R$37,$R$38,$R$40,$R$41,$R$42,$Q295,AO$2,AO$4,AO$3)</f>
        <v>0</v>
      </c>
      <c r="AP295" s="16">
        <f ca="1">_xll.DBRW($B$3,$R$37,$R$38,$R$40,$R$41,$R$42,$Q295,AP$2,AP$4,AP$3)</f>
        <v>0</v>
      </c>
      <c r="AQ295" s="17">
        <f ca="1">-(AO295-AP295)*100</f>
        <v>0</v>
      </c>
      <c r="AR295" s="14">
        <f ca="1">$Y295-$AD295-BL295</f>
        <v>0</v>
      </c>
      <c r="AS295" s="18">
        <f ca="1">_xll.DBRW($B$3,$R$37,$R$38,$R$40,$R$41,$R$42,$Q295,AS$2,AS$4,AS$3)</f>
        <v>0</v>
      </c>
      <c r="AT295" s="19">
        <f ca="1">_xll.DBRW($B$3,$R$37,$R$38,$R$40,$R$41,$R$42,$Q295,AT$2,AT$4,AT$3)</f>
        <v>0</v>
      </c>
      <c r="AU295" s="18">
        <f ca="1">_xll.DBRW($B$3,$R$37,$R$38,$R$40,$R$41,$R$42,$Q295,AU$2,AU$4,AU$3)</f>
        <v>0</v>
      </c>
      <c r="AV295" s="15">
        <f ca="1">_xll.DBRW($B$3,$R$37,$R$38,$R$40,$R$41,$R$42,$Q295,AV$2,AV$4,AV$3)</f>
        <v>0</v>
      </c>
      <c r="AW295" s="15">
        <f ca="1">_xll.DBRW($B$3,$R$37,$R$38,$R$40,$R$41,$R$42,$Q295,AW$2,AW$4,AW$3)</f>
        <v>0</v>
      </c>
      <c r="AX295" s="18">
        <f ca="1">_xll.DBRW($B$3,$R$37,$R$38,$R$40,$R$41,$R$42,$Q295,AX$2,AX$4,AX$3)</f>
        <v>0</v>
      </c>
      <c r="AY295" s="19">
        <f ca="1">_xll.DBRW($B$3,$R$37,$R$38,$R$40,$R$41,$R$42,$Q295,AY$2,AY$4,AY$3)</f>
        <v>0</v>
      </c>
      <c r="AZ295" s="18">
        <f ca="1">_xll.DBRW($B$3,$R$37,$R$38,$R$40,$R$41,$R$42,$Q295,AZ$2,AZ$4,AZ$3)</f>
        <v>0</v>
      </c>
      <c r="BA295" s="15">
        <f ca="1">_xll.DBRW($B$3,$R$37,$R$38,$R$40,$R$41,$R$42,$Q295,BA$2,BA$4,BA$3)</f>
        <v>0</v>
      </c>
      <c r="BB295" s="15">
        <f ca="1">_xll.DBRW($B$3,$R$37,$R$38,$R$40,$R$41,$R$42,$Q295,BB$2,BB$4,BB$3)</f>
        <v>0</v>
      </c>
      <c r="BC295" s="18">
        <f ca="1">AS295-AX295</f>
        <v>0</v>
      </c>
      <c r="BD295" s="18">
        <f ca="1">AT295-AY295</f>
        <v>0</v>
      </c>
      <c r="BE295" s="18">
        <f ca="1">AU295-AZ295</f>
        <v>0</v>
      </c>
      <c r="BF295" s="15">
        <f ca="1">IF(AND(AV295&lt;&gt;0,BA295&lt;&gt;0),-1*BC295*AV295,0)</f>
        <v>0</v>
      </c>
      <c r="BG295" s="15">
        <f ca="1">IF(AND(AV295&lt;&gt;0,BA295&lt;&gt;0,AW295&lt;&gt;0,BB295&lt;&gt;0),BD295/AY295*$Y295,)</f>
        <v>0</v>
      </c>
      <c r="BH295" s="15">
        <f ca="1">IF(AND(AW295&lt;&gt;0,BB295&lt;&gt;0),BE295*AO295*AW295,)</f>
        <v>0</v>
      </c>
      <c r="BI295" s="15">
        <f ca="1">IF(AND(AV295&lt;&gt;0,BA295&lt;&gt;0,AW295&lt;&gt;0,BB295&lt;&gt;0),$AI295-BF295-BG295-BH295-BL295,)</f>
        <v>0</v>
      </c>
      <c r="BJ295" s="15">
        <f ca="1">IF(OR(AV295=0,BA295=0,AW295=0,BB295=0),$AI295-BF295-BG295-BH295-BL295,)</f>
        <v>0</v>
      </c>
      <c r="BK295" s="15">
        <f ca="1">SUM(BF295:BJ295)</f>
        <v>0</v>
      </c>
      <c r="BL295" s="15">
        <f ca="1">IF($V295&lt;&gt;0,IF($V295&gt;0,$W295/$V295,-$W295/$V295))*$AD295</f>
        <v>0</v>
      </c>
      <c r="BM295" s="15">
        <f ca="1">SUM(BK295:BL295)</f>
        <v>0</v>
      </c>
      <c r="BN295" s="16">
        <f ca="1">_xll.DBRW($B$3,$R$37,$R$38,$R$40,$R$41,$R$42,$Q295,BN$2,BN$4,BN$3)</f>
        <v>0</v>
      </c>
      <c r="BO295" s="16">
        <f ca="1">_xll.DBRW($B$3,$R$37,$R$38,$R$40,$R$41,$R$42,$Q295,BO$2,BO$4,BO$3)</f>
        <v>0</v>
      </c>
      <c r="BP295" s="17">
        <f ca="1">-(BN295-BO295)*100</f>
        <v>0</v>
      </c>
      <c r="BQ295" s="14">
        <f ca="1">$Z295-$AE295-CK295</f>
        <v>0</v>
      </c>
      <c r="BR295" s="15">
        <f ca="1">_xll.DBRW($B$3,$R$37,$R$38,$R$40,$R$41,$R$42,$Q295,BR$2,BR$4,BR$3)</f>
        <v>0</v>
      </c>
      <c r="BS295" s="15">
        <f ca="1">_xll.DBRW($B$3,$R$37,$R$38,$R$40,$R$41,$R$42,$Q295,BS$2,BS$4,BS$3)</f>
        <v>0</v>
      </c>
      <c r="BT295" s="15">
        <f ca="1">_xll.DBRW($B$3,$R$37,$R$38,$R$40,$R$41,$R$42,$Q295,BT$2,BT$4,BT$3)</f>
        <v>0</v>
      </c>
      <c r="BU295" s="15">
        <f ca="1">_xll.DBRW($B$3,$R$37,$R$38,$R$40,$R$41,$R$42,$Q295,BU$2,BU$4,BU$3)</f>
        <v>0</v>
      </c>
      <c r="BV295" s="15">
        <f ca="1">_xll.DBRW($B$3,$R$37,$R$38,$R$40,$R$41,$R$42,$Q295,BV$2,BV$4,BV$3)</f>
        <v>0</v>
      </c>
      <c r="BW295" s="15">
        <f ca="1">_xll.DBRW($B$3,$R$37,$R$38,$R$40,$R$41,$R$42,$Q295,BW$2,BW$4,BW$3)</f>
        <v>0</v>
      </c>
      <c r="BX295" s="15">
        <f ca="1">_xll.DBRW($B$3,$R$37,$R$38,$R$40,$R$41,$R$42,$Q295,BX$2,BX$4,BX$3)</f>
        <v>0</v>
      </c>
      <c r="BY295" s="15">
        <f ca="1">_xll.DBRW($B$3,$R$37,$R$38,$R$40,$R$41,$R$42,$Q295,BY$2,BY$4,BY$3)</f>
        <v>0</v>
      </c>
      <c r="BZ295" s="15">
        <f ca="1">_xll.DBRW($B$3,$R$37,$R$38,$R$40,$R$41,$R$42,$Q295,BZ$2,BZ$4,BZ$3)</f>
        <v>0</v>
      </c>
      <c r="CA295" s="15">
        <f ca="1">_xll.DBRW($B$3,$R$37,$R$38,$R$40,$R$41,$R$42,$Q295,CA$2,CA$4,CA$3)</f>
        <v>0</v>
      </c>
      <c r="CB295" s="15">
        <f ca="1">BR295-BW295</f>
        <v>0</v>
      </c>
      <c r="CC295" s="15">
        <f ca="1">BS295-BX295</f>
        <v>0</v>
      </c>
      <c r="CD295" s="15">
        <f ca="1">BT295-BY295</f>
        <v>0</v>
      </c>
      <c r="CE295" s="15">
        <f ca="1">IF(AND(BU295&lt;&gt;0,BZ295&lt;&gt;0),-1*CB295*BU295,0)</f>
        <v>0</v>
      </c>
      <c r="CF295" s="15">
        <f ca="1">IF(AND(BU295&lt;&gt;0,BZ295&lt;&gt;0,BV295&lt;&gt;0,CA295&lt;&gt;0),CC295/BX295*$Z295,)</f>
        <v>0</v>
      </c>
      <c r="CG295" s="15">
        <f ca="1">IF(AND(BV295&lt;&gt;0,CA295&lt;&gt;0),CD295*BN295*BV295,)</f>
        <v>0</v>
      </c>
      <c r="CH295" s="15">
        <f ca="1">IF(AND(BU295&lt;&gt;0,BZ295&lt;&gt;0,BV295&lt;&gt;0,CA295&lt;&gt;0),$AJ295-CE295-CF295-CG295-CK295,)</f>
        <v>0</v>
      </c>
      <c r="CI295" s="15">
        <f ca="1">IF(OR(BU295=0,BZ295=0,BV295=0,CA295=0),$AJ295-CE295-CF295-CG295-CK295,)</f>
        <v>0</v>
      </c>
      <c r="CJ295" s="15">
        <f ca="1">SUM(CE295:CI295)</f>
        <v>0</v>
      </c>
      <c r="CK295" s="15">
        <f ca="1">IF($V295&lt;&gt;0,IF($V295&gt;0,$W295/$V295,-$W295/$V295))*$AE295</f>
        <v>0</v>
      </c>
      <c r="CL295" s="15">
        <f ca="1">SUM(CJ295:CK295)</f>
        <v>0</v>
      </c>
      <c r="CM295" s="16">
        <f ca="1">_xll.DBRW($B$3,$R$37,$R$38,$R$40,$R$41,$R$42,$Q295,CM$2,CM$4,CM$3)</f>
        <v>0</v>
      </c>
      <c r="CN295" s="16">
        <f ca="1">_xll.DBRW($B$3,$R$37,$R$38,$R$40,$R$41,$R$42,$Q295,CN$2,CN$4,CN$3)</f>
        <v>0</v>
      </c>
      <c r="CO295" s="17">
        <f ca="1">-(CM295-CN295)*100</f>
        <v>0</v>
      </c>
      <c r="CP295" s="14">
        <f ca="1">$AA295-$AF295-DJ295</f>
        <v>0</v>
      </c>
      <c r="CQ295" s="15">
        <f ca="1">_xll.DBRW($B$3,$R$37,$R$38,$R$40,$R$41,$R$42,$Q295,CQ$2,CQ$4,CQ$3)</f>
        <v>0</v>
      </c>
      <c r="CR295" s="15">
        <f ca="1">_xll.DBRW($B$3,$R$37,$R$38,$R$40,$R$41,$R$42,$Q295,CR$2,CR$4,CR$3)</f>
        <v>0</v>
      </c>
      <c r="CS295" s="15">
        <f ca="1">_xll.DBRW($B$3,$R$37,$R$38,$R$40,$R$41,$R$42,$Q295,CS$2,CS$4,CS$3)</f>
        <v>0</v>
      </c>
      <c r="CT295" s="15">
        <f ca="1">_xll.DBRW($B$3,$R$37,$R$38,$R$40,$R$41,$R$42,$Q295,CT$2,CT$4,CT$3)</f>
        <v>0</v>
      </c>
      <c r="CU295" s="15">
        <f ca="1">_xll.DBRW($B$3,$R$37,$R$38,$R$40,$R$41,$R$42,$Q295,CU$2,CU$4,CU$3)</f>
        <v>0</v>
      </c>
      <c r="CV295" s="15">
        <f ca="1">_xll.DBRW($B$3,$R$37,$R$38,$R$40,$R$41,$R$42,$Q295,CV$2,CV$4,CV$3)</f>
        <v>0</v>
      </c>
      <c r="CW295" s="15">
        <f ca="1">_xll.DBRW($B$3,$R$37,$R$38,$R$40,$R$41,$R$42,$Q295,CW$2,CW$4,CW$3)</f>
        <v>0</v>
      </c>
      <c r="CX295" s="15">
        <f ca="1">_xll.DBRW($B$3,$R$37,$R$38,$R$40,$R$41,$R$42,$Q295,CX$2,CX$4,CX$3)</f>
        <v>0</v>
      </c>
      <c r="CY295" s="15">
        <f ca="1">_xll.DBRW($B$3,$R$37,$R$38,$R$40,$R$41,$R$42,$Q295,CY$2,CY$4,CY$3)</f>
        <v>0</v>
      </c>
      <c r="CZ295" s="15">
        <f ca="1">_xll.DBRW($B$3,$R$37,$R$38,$R$40,$R$41,$R$42,$Q295,CZ$2,CZ$4,CZ$3)</f>
        <v>0</v>
      </c>
      <c r="DA295" s="15">
        <f ca="1">CQ295-CV295</f>
        <v>0</v>
      </c>
      <c r="DB295" s="15">
        <f ca="1">CR295-CW295</f>
        <v>0</v>
      </c>
      <c r="DC295" s="15">
        <f ca="1">CS295-CX295</f>
        <v>0</v>
      </c>
      <c r="DD295" s="15">
        <f ca="1">IF(AND(CT295&lt;&gt;0,CY295&lt;&gt;0),-1*DA295*CT295,0)</f>
        <v>0</v>
      </c>
      <c r="DE295" s="15">
        <f ca="1">IF(AND(CT295&lt;&gt;0,CY295&lt;&gt;0,CU295&lt;&gt;0,CZ295&lt;&gt;0),DB295/CW295*$AA295,)</f>
        <v>0</v>
      </c>
      <c r="DF295" s="15">
        <f ca="1">IF(AND(CU295&lt;&gt;0,CZ295&lt;&gt;0),DC295*CM295*CU295,)</f>
        <v>0</v>
      </c>
      <c r="DG295" s="15">
        <f ca="1">IF(AND(CT295&lt;&gt;0,CY295&lt;&gt;0,CU295&lt;&gt;0,CZ295&lt;&gt;0),$AK295-DD295-DE295-DF295-DJ295,)</f>
        <v>0</v>
      </c>
      <c r="DH295" s="15">
        <f ca="1">IF(OR(CT295=0,CY295=0,CU295=0,CZ295=0),$AK295-DD295-DE295-DF295-DJ295,)</f>
        <v>0</v>
      </c>
      <c r="DI295" s="15">
        <f ca="1">SUM(DD295:DH295)</f>
        <v>0</v>
      </c>
      <c r="DJ295" s="15">
        <f ca="1">IF($V295&lt;&gt;0,IF($V295&gt;0,$W295/$V295,-$W295/$V295))*$AF295</f>
        <v>0</v>
      </c>
      <c r="DK295" s="15">
        <f ca="1">SUM(DI295:DJ295)</f>
        <v>0</v>
      </c>
      <c r="DL295" s="16">
        <f ca="1">_xll.DBRW($B$3,$R$37,$R$38,$R$40,$R$41,$R$42,$Q295,DL$2,DL$4,DL$3)</f>
        <v>0</v>
      </c>
      <c r="DM295" s="16">
        <f ca="1">_xll.DBRW($B$3,$R$37,$R$38,$R$40,$R$41,$R$42,$Q295,DM$2,DM$4,DM$3)</f>
        <v>0</v>
      </c>
      <c r="DN295" s="17">
        <f ca="1">-(DL295-DM295)*100</f>
        <v>0</v>
      </c>
      <c r="DO295" s="14">
        <f ca="1">$AB295-$AG295-EI295</f>
        <v>0</v>
      </c>
      <c r="DP295" s="15">
        <f ca="1">_xll.DBRW($B$3,$R$37,$R$38,$R$40,$R$41,$R$42,$Q295,DP$2,DP$4,DP$3)</f>
        <v>0</v>
      </c>
      <c r="DQ295" s="15">
        <f ca="1">_xll.DBRW($B$3,$R$37,$R$38,$R$40,$R$41,$R$42,$Q295,DQ$2,DQ$4,DQ$3)</f>
        <v>0</v>
      </c>
      <c r="DR295" s="15">
        <f ca="1">_xll.DBRW($B$3,$R$37,$R$38,$R$40,$R$41,$R$42,$Q295,DR$2,DR$4,DR$3)</f>
        <v>0</v>
      </c>
      <c r="DS295" s="15" t="str">
        <f ca="1">_xll.DBRW($B$3,$R$37,$R$38,$R$40,$R$41,$R$42,$Q295,DS$2,DS$4,DS$3)</f>
        <v/>
      </c>
      <c r="DT295" s="15">
        <f ca="1">_xll.DBRW($B$3,$R$37,$R$38,$R$40,$R$41,$R$42,$Q295,DT$2,DT$4,DT$3)</f>
        <v>0</v>
      </c>
      <c r="DU295" s="15">
        <f ca="1">_xll.DBRW($B$3,$R$37,$R$38,$R$40,$R$41,$R$42,$Q295,DU$2,DU$4,DU$3)</f>
        <v>0</v>
      </c>
      <c r="DV295" s="15">
        <f ca="1">_xll.DBRW($B$3,$R$37,$R$38,$R$40,$R$41,$R$42,$Q295,DV$2,DV$4,DV$3)</f>
        <v>0</v>
      </c>
      <c r="DW295" s="15">
        <f ca="1">_xll.DBRW($B$3,$R$37,$R$38,$R$40,$R$41,$R$42,$Q295,DW$2,DW$4,DW$3)</f>
        <v>0</v>
      </c>
      <c r="DX295" s="15" t="str">
        <f ca="1">_xll.DBRW($B$3,$R$37,$R$38,$R$40,$R$41,$R$42,$Q295,DX$2,DX$4,DX$3)</f>
        <v/>
      </c>
      <c r="DY295" s="15">
        <f ca="1">_xll.DBRW($B$3,$R$37,$R$38,$R$40,$R$41,$R$42,$Q295,DY$2,DY$4,DY$3)</f>
        <v>0</v>
      </c>
      <c r="DZ295" s="15">
        <f ca="1">DP295-DU295</f>
        <v>0</v>
      </c>
      <c r="EA295" s="15">
        <f ca="1">DQ295-DV295</f>
        <v>0</v>
      </c>
      <c r="EB295" s="15">
        <f ca="1">DR295-DW295</f>
        <v>0</v>
      </c>
      <c r="EC295" s="15" t="e">
        <f ca="1">IF(AND(DS295&lt;&gt;0,DX295&lt;&gt;0),-1*DZ295*DS295,0)</f>
        <v>#VALUE!</v>
      </c>
      <c r="ED295" s="15">
        <f ca="1">IF(AND(DS295&lt;&gt;0,DX295&lt;&gt;0,DT295&lt;&gt;0,DY295&lt;&gt;0),EA295/DV295*$AB295,)</f>
        <v>0</v>
      </c>
      <c r="EE295" s="15">
        <f ca="1">IF(AND(DT295&lt;&gt;0,DY295&lt;&gt;0),EB295*DL295*DT295,)</f>
        <v>0</v>
      </c>
      <c r="EF295" s="15">
        <f ca="1">IF(AND(DS295&lt;&gt;0,DX295&lt;&gt;0,DT295&lt;&gt;0,DY295&lt;&gt;0),$AL295-EC295-ED295-EE295-EI295,)</f>
        <v>0</v>
      </c>
      <c r="EG295" s="15" t="e">
        <f ca="1">IF(OR(DS295=0,DX295=0,DT295=0,DY295=0),$AL295-EC295-ED295-EE295-EI295,)</f>
        <v>#VALUE!</v>
      </c>
      <c r="EH295" s="15" t="e">
        <f ca="1">SUM(EC295:EG295)</f>
        <v>#VALUE!</v>
      </c>
      <c r="EI295" s="15">
        <f ca="1">IF($V295&lt;&gt;0,IF($V295&gt;0,$W295/$V295,-$W295/$V295))*$AG295</f>
        <v>0</v>
      </c>
      <c r="EJ295" s="15" t="e">
        <f ca="1">SUM(EH295:EI295)</f>
        <v>#VALUE!</v>
      </c>
      <c r="EK295" s="16">
        <f ca="1">_xll.DBRW($B$3,$R$37,$R$38,$R$40,$R$41,$R$42,$Q295,EK$2,EK$4,EK$3)</f>
        <v>0</v>
      </c>
      <c r="EL295" s="16">
        <f ca="1">_xll.DBRW($B$3,$R$37,$R$38,$R$40,$R$41,$R$42,$Q295,EL$2,EL$4,EL$3)</f>
        <v>0</v>
      </c>
      <c r="EM295" s="17">
        <f ca="1">-(EK295-EL295)*100</f>
        <v>0</v>
      </c>
      <c r="EN295" s="14">
        <f ca="1">$AC295-$AH295-FH295</f>
        <v>0</v>
      </c>
      <c r="EO295" s="15">
        <f ca="1">_xll.DBRW($B$3,$R$37,$R$38,$R$40,$R$41,$R$42,$Q295,EO$2,EO$4,EO$3)</f>
        <v>0</v>
      </c>
      <c r="EP295" s="15">
        <f ca="1">_xll.DBRW($B$3,$R$37,$R$38,$R$40,$R$41,$R$42,$Q295,EP$2,EP$4,EP$3)</f>
        <v>0</v>
      </c>
      <c r="EQ295" s="15">
        <f ca="1">_xll.DBRW($B$3,$R$37,$R$38,$R$40,$R$41,$R$42,$Q295,EQ$2,EQ$4,EQ$3)</f>
        <v>0</v>
      </c>
      <c r="ER295" s="15">
        <f ca="1">_xll.DBRW($B$3,$R$37,$R$38,$R$40,$R$41,$R$42,$Q295,ER$2,ER$4,ER$3)</f>
        <v>0</v>
      </c>
      <c r="ES295" s="15">
        <f ca="1">_xll.DBRW($B$3,$R$37,$R$38,$R$40,$R$41,$R$42,$Q295,ES$2,ES$4,ES$3)</f>
        <v>0</v>
      </c>
      <c r="ET295" s="15">
        <f ca="1">_xll.DBRW($B$3,$R$37,$R$38,$R$40,$R$41,$R$42,$Q295,ET$2,ET$4,ET$3)</f>
        <v>0</v>
      </c>
      <c r="EU295" s="15">
        <f ca="1">_xll.DBRW($B$3,$R$37,$R$38,$R$40,$R$41,$R$42,$Q295,EU$2,EU$4,EU$3)</f>
        <v>0</v>
      </c>
      <c r="EV295" s="15">
        <f ca="1">_xll.DBRW($B$3,$R$37,$R$38,$R$40,$R$41,$R$42,$Q295,EV$2,EV$4,EV$3)</f>
        <v>0</v>
      </c>
      <c r="EW295" s="15">
        <f ca="1">_xll.DBRW($B$3,$R$37,$R$38,$R$40,$R$41,$R$42,$Q295,EW$2,EW$4,EW$3)</f>
        <v>0</v>
      </c>
      <c r="EX295" s="15">
        <f ca="1">_xll.DBRW($B$3,$R$37,$R$38,$R$40,$R$41,$R$42,$Q295,EX$2,EX$4,EX$3)</f>
        <v>0</v>
      </c>
      <c r="EY295" s="15">
        <f ca="1">EO295-ET295</f>
        <v>0</v>
      </c>
      <c r="EZ295" s="15">
        <f ca="1">EP295-EU295</f>
        <v>0</v>
      </c>
      <c r="FA295" s="15">
        <f ca="1">EQ295-EV295</f>
        <v>0</v>
      </c>
      <c r="FB295" s="15">
        <f ca="1">IF(AND(ER295&lt;&gt;0,EW295&lt;&gt;0),-1*EY295*ER295,0)</f>
        <v>0</v>
      </c>
      <c r="FC295" s="15">
        <f ca="1">IF(AND(ER295&lt;&gt;0,EW295&lt;&gt;0,ES295&lt;&gt;0,EX295&lt;&gt;0),EZ295/EU295*$AC295,)</f>
        <v>0</v>
      </c>
      <c r="FD295" s="15">
        <f ca="1">IF(AND(ES295&lt;&gt;0,EX295&lt;&gt;0),FA295*EK295*ES295,)</f>
        <v>0</v>
      </c>
      <c r="FE295" s="15">
        <f ca="1">IF(AND(ER295&lt;&gt;0,EW295&lt;&gt;0,ES295&lt;&gt;0,EX295&lt;&gt;0),$AM295-FB295-FC295-FD295-FH295,)</f>
        <v>0</v>
      </c>
      <c r="FF295" s="15">
        <f ca="1">IF(OR(ER295=0,EW295=0,ES295=0,EX295=0),$AM295-FB295-FC295-FD295-FH295,)</f>
        <v>0</v>
      </c>
      <c r="FG295" s="15">
        <f ca="1">SUM(FB295:FF295)</f>
        <v>0</v>
      </c>
      <c r="FH295" s="15">
        <f ca="1">IF($V295&lt;&gt;0,IF($V295&gt;0,$W295/$V295,-$W295/$V295))*$AH295</f>
        <v>0</v>
      </c>
      <c r="FI295" s="15">
        <f ca="1">SUM(FG295:FH295)</f>
        <v>0</v>
      </c>
      <c r="FJ295" s="20"/>
      <c r="FK295" s="85">
        <f ca="1">BL295+CK295+DJ295+EI295+FH295</f>
        <v>0</v>
      </c>
      <c r="FL295" s="21"/>
      <c r="FM295" s="22"/>
      <c r="FN295" s="104">
        <f ca="1">_xll.DBRW($B$3,$R$37,$R$38,$R$40,$R$41,$R$42,$Q295,FN$2,FN$4,FN$3)</f>
        <v>0</v>
      </c>
      <c r="FO295" s="105">
        <f ca="1">IF(U295&lt;&gt;0,FN295/U295,0)</f>
        <v>0</v>
      </c>
      <c r="FP295" s="104">
        <f ca="1">_xll.DBRW($B$3,$R$37,$R$38,$R$40,$R$41,$R$42,$Q295,FP$2,FP$4,FP$3)</f>
        <v>0</v>
      </c>
      <c r="FQ295" s="105">
        <f ca="1">IF(V295&lt;&gt;0,FP295/V295,0)</f>
        <v>0</v>
      </c>
      <c r="FR295" s="86">
        <f ca="1">FN295-FP295</f>
        <v>0</v>
      </c>
      <c r="FS295" s="103">
        <f ca="1">(FO295-FQ295)*100</f>
        <v>0</v>
      </c>
      <c r="FT295" s="23"/>
      <c r="FV295" s="37"/>
      <c r="FW295" s="37"/>
      <c r="FX295" s="37"/>
      <c r="FY295" s="37"/>
      <c r="FZ295" s="37"/>
      <c r="GA295" s="37"/>
      <c r="GB295" s="37"/>
      <c r="GC295" s="37"/>
      <c r="GD295" s="37"/>
      <c r="GE295" s="37"/>
      <c r="GF295" s="37"/>
      <c r="GG295" s="37"/>
      <c r="GH295" s="37"/>
    </row>
    <row r="296" spans="1:190" ht="15" hidden="1" customHeight="1" x14ac:dyDescent="0.25">
      <c r="A296">
        <f ca="1">IF(ROW()=ROW($A$60),0,1)</f>
        <v>1</v>
      </c>
      <c r="D296" s="30"/>
      <c r="E296" s="30"/>
      <c r="F296" s="30" t="str">
        <f ca="1">IF(A296&lt;&gt;0,IF((AO296+BN296+CM296+DL296+EK296)&lt;&gt;0,ROUND((1-(AO296+BN296+CM296+DL296+EK296))-FO296,5),"VERIF. ELIGIBILITE PMM"),"CHECK "&amp;D281)</f>
        <v>VERIF. ELIGIBILITE PMM</v>
      </c>
      <c r="G296" s="30"/>
      <c r="H296" s="30"/>
      <c r="I296" s="30"/>
      <c r="J296" s="30" t="str">
        <f ca="1">IF(A296&lt;&gt;0,IF((AP296+BO296+CN296+DM296+EL296)&lt;&gt;0,ROUND((1-(AP296+BO296+CN296+DM296+EL296))-FQ296,5),"VERIF. ELIGIBILITE PMM"),"CHECK "&amp;D282)</f>
        <v>VERIF. ELIGIBILITE PMM</v>
      </c>
      <c r="K296" s="30">
        <f ca="1">IF(A296&lt;&gt;0,ROUND(W296+AR296+BQ296+CP296+DO296+EN296+FK296-FR296,5),"CHECK ")</f>
        <v>0</v>
      </c>
      <c r="L296" s="4"/>
      <c r="M296" s="9"/>
      <c r="N296" s="10"/>
      <c r="O296" s="9"/>
      <c r="P296" s="11"/>
      <c r="Q296" s="130" t="s">
        <v>497</v>
      </c>
      <c r="R296" s="130"/>
      <c r="S296" s="12"/>
      <c r="T296" s="13"/>
      <c r="U296" s="84">
        <f ca="1">_xll.DBRW($B$3,$R$37,$R$38,$R$40,$R$41,$R$42,$Q296,U$2,U$4,U$3)</f>
        <v>0</v>
      </c>
      <c r="V296" s="84">
        <f ca="1">_xll.DBRW($B$3,$R$37,$R$38,$R$40,$R$41,$R$42,$Q296,V$2,V$4,V$3)</f>
        <v>0</v>
      </c>
      <c r="W296" s="85">
        <f ca="1">U296-V296</f>
        <v>0</v>
      </c>
      <c r="X296" s="106">
        <f ca="1">IF(V296&lt;&gt;0,W296/V296,0)</f>
        <v>0</v>
      </c>
      <c r="Y296" s="15">
        <f ca="1">_xll.DBRW($B$3,$R$37,$R$38,$R$40,$R$41,$R$42,$Q296,Y$2,Y$4,Y$3)</f>
        <v>0</v>
      </c>
      <c r="Z296" s="15">
        <f ca="1">_xll.DBRW($B$3,$R$37,$R$38,$R$40,$R$41,$R$42,$Q296,Z$2,Z$4,Z$3)</f>
        <v>0</v>
      </c>
      <c r="AA296" s="15">
        <f ca="1">_xll.DBRW($B$3,$R$37,$R$38,$R$40,$R$41,$R$42,$Q296,AA$2,AA$4,AA$3)</f>
        <v>0</v>
      </c>
      <c r="AB296" s="15">
        <f ca="1">_xll.DBRW($B$3,$R$37,$R$38,$R$40,$R$41,$R$42,$Q296,AB$2,AB$4,AB$3)</f>
        <v>0</v>
      </c>
      <c r="AC296" s="15">
        <f ca="1">_xll.DBRW($B$3,$R$37,$R$38,$R$40,$R$41,$R$42,$Q296,AC$2,AC$4,AC$3)</f>
        <v>0</v>
      </c>
      <c r="AD296" s="15">
        <f ca="1">_xll.DBRW($B$3,$R$37,$R$38,$R$40,$R$41,$R$42,$Q296,AD$2,AD$4,AD$3)</f>
        <v>0</v>
      </c>
      <c r="AE296" s="15">
        <f ca="1">_xll.DBRW($B$3,$R$37,$R$38,$R$40,$R$41,$R$42,$Q296,AE$2,AE$4,AE$3)</f>
        <v>0</v>
      </c>
      <c r="AF296" s="15">
        <f ca="1">_xll.DBRW($B$3,$R$37,$R$38,$R$40,$R$41,$R$42,$Q296,AF$2,AF$4,AF$3)</f>
        <v>0</v>
      </c>
      <c r="AG296" s="15">
        <f ca="1">_xll.DBRW($B$3,$R$37,$R$38,$R$40,$R$41,$R$42,$Q296,AG$2,AG$4,AG$3)</f>
        <v>0</v>
      </c>
      <c r="AH296" s="15">
        <f ca="1">_xll.DBRW($B$3,$R$37,$R$38,$R$40,$R$41,$R$42,$Q296,AH$2,AH$4,AH$3)</f>
        <v>0</v>
      </c>
      <c r="AI296" s="15">
        <f ca="1">Y296-AD296</f>
        <v>0</v>
      </c>
      <c r="AJ296" s="15">
        <f ca="1">Z296-AE296</f>
        <v>0</v>
      </c>
      <c r="AK296" s="15">
        <f ca="1">AA296-AF296</f>
        <v>0</v>
      </c>
      <c r="AL296" s="15">
        <f ca="1">AB296-AG296</f>
        <v>0</v>
      </c>
      <c r="AM296" s="15">
        <f ca="1">AC296-AH296</f>
        <v>0</v>
      </c>
      <c r="AN296" s="20"/>
      <c r="AO296" s="16">
        <f ca="1">_xll.DBRW($B$3,$R$37,$R$38,$R$40,$R$41,$R$42,$Q296,AO$2,AO$4,AO$3)</f>
        <v>0</v>
      </c>
      <c r="AP296" s="16">
        <f ca="1">_xll.DBRW($B$3,$R$37,$R$38,$R$40,$R$41,$R$42,$Q296,AP$2,AP$4,AP$3)</f>
        <v>0</v>
      </c>
      <c r="AQ296" s="17">
        <f ca="1">-(AO296-AP296)*100</f>
        <v>0</v>
      </c>
      <c r="AR296" s="14">
        <f ca="1">$Y296-$AD296-BL296</f>
        <v>0</v>
      </c>
      <c r="AS296" s="18">
        <f ca="1">_xll.DBRW($B$3,$R$37,$R$38,$R$40,$R$41,$R$42,$Q296,AS$2,AS$4,AS$3)</f>
        <v>0</v>
      </c>
      <c r="AT296" s="19">
        <f ca="1">_xll.DBRW($B$3,$R$37,$R$38,$R$40,$R$41,$R$42,$Q296,AT$2,AT$4,AT$3)</f>
        <v>0</v>
      </c>
      <c r="AU296" s="18">
        <f ca="1">_xll.DBRW($B$3,$R$37,$R$38,$R$40,$R$41,$R$42,$Q296,AU$2,AU$4,AU$3)</f>
        <v>0</v>
      </c>
      <c r="AV296" s="15">
        <f ca="1">_xll.DBRW($B$3,$R$37,$R$38,$R$40,$R$41,$R$42,$Q296,AV$2,AV$4,AV$3)</f>
        <v>0</v>
      </c>
      <c r="AW296" s="15">
        <f ca="1">_xll.DBRW($B$3,$R$37,$R$38,$R$40,$R$41,$R$42,$Q296,AW$2,AW$4,AW$3)</f>
        <v>0</v>
      </c>
      <c r="AX296" s="18">
        <f ca="1">_xll.DBRW($B$3,$R$37,$R$38,$R$40,$R$41,$R$42,$Q296,AX$2,AX$4,AX$3)</f>
        <v>0</v>
      </c>
      <c r="AY296" s="19">
        <f ca="1">_xll.DBRW($B$3,$R$37,$R$38,$R$40,$R$41,$R$42,$Q296,AY$2,AY$4,AY$3)</f>
        <v>0</v>
      </c>
      <c r="AZ296" s="18">
        <f ca="1">_xll.DBRW($B$3,$R$37,$R$38,$R$40,$R$41,$R$42,$Q296,AZ$2,AZ$4,AZ$3)</f>
        <v>0</v>
      </c>
      <c r="BA296" s="15">
        <f ca="1">_xll.DBRW($B$3,$R$37,$R$38,$R$40,$R$41,$R$42,$Q296,BA$2,BA$4,BA$3)</f>
        <v>0</v>
      </c>
      <c r="BB296" s="15">
        <f ca="1">_xll.DBRW($B$3,$R$37,$R$38,$R$40,$R$41,$R$42,$Q296,BB$2,BB$4,BB$3)</f>
        <v>0</v>
      </c>
      <c r="BC296" s="18">
        <f ca="1">AS296-AX296</f>
        <v>0</v>
      </c>
      <c r="BD296" s="18">
        <f ca="1">AT296-AY296</f>
        <v>0</v>
      </c>
      <c r="BE296" s="18">
        <f ca="1">AU296-AZ296</f>
        <v>0</v>
      </c>
      <c r="BF296" s="15">
        <f ca="1">IF(AND(AV296&lt;&gt;0,BA296&lt;&gt;0),-1*BC296*AV296,0)</f>
        <v>0</v>
      </c>
      <c r="BG296" s="15">
        <f ca="1">IF(AND(AV296&lt;&gt;0,BA296&lt;&gt;0,AW296&lt;&gt;0,BB296&lt;&gt;0),BD296/AY296*$Y296,)</f>
        <v>0</v>
      </c>
      <c r="BH296" s="15">
        <f ca="1">IF(AND(AW296&lt;&gt;0,BB296&lt;&gt;0),BE296*AO296*AW296,)</f>
        <v>0</v>
      </c>
      <c r="BI296" s="15">
        <f ca="1">IF(AND(AV296&lt;&gt;0,BA296&lt;&gt;0,AW296&lt;&gt;0,BB296&lt;&gt;0),$AI296-BF296-BG296-BH296-BL296,)</f>
        <v>0</v>
      </c>
      <c r="BJ296" s="15">
        <f ca="1">IF(OR(AV296=0,BA296=0,AW296=0,BB296=0),$AI296-BF296-BG296-BH296-BL296,)</f>
        <v>0</v>
      </c>
      <c r="BK296" s="15">
        <f ca="1">SUM(BF296:BJ296)</f>
        <v>0</v>
      </c>
      <c r="BL296" s="15">
        <f ca="1">IF($V296&lt;&gt;0,IF($V296&gt;0,$W296/$V296,-$W296/$V296))*$AD296</f>
        <v>0</v>
      </c>
      <c r="BM296" s="15">
        <f ca="1">SUM(BK296:BL296)</f>
        <v>0</v>
      </c>
      <c r="BN296" s="16">
        <f ca="1">_xll.DBRW($B$3,$R$37,$R$38,$R$40,$R$41,$R$42,$Q296,BN$2,BN$4,BN$3)</f>
        <v>0</v>
      </c>
      <c r="BO296" s="16">
        <f ca="1">_xll.DBRW($B$3,$R$37,$R$38,$R$40,$R$41,$R$42,$Q296,BO$2,BO$4,BO$3)</f>
        <v>0</v>
      </c>
      <c r="BP296" s="17">
        <f ca="1">-(BN296-BO296)*100</f>
        <v>0</v>
      </c>
      <c r="BQ296" s="14">
        <f ca="1">$Z296-$AE296-CK296</f>
        <v>0</v>
      </c>
      <c r="BR296" s="15">
        <f ca="1">_xll.DBRW($B$3,$R$37,$R$38,$R$40,$R$41,$R$42,$Q296,BR$2,BR$4,BR$3)</f>
        <v>0</v>
      </c>
      <c r="BS296" s="15">
        <f ca="1">_xll.DBRW($B$3,$R$37,$R$38,$R$40,$R$41,$R$42,$Q296,BS$2,BS$4,BS$3)</f>
        <v>0</v>
      </c>
      <c r="BT296" s="15">
        <f ca="1">_xll.DBRW($B$3,$R$37,$R$38,$R$40,$R$41,$R$42,$Q296,BT$2,BT$4,BT$3)</f>
        <v>0</v>
      </c>
      <c r="BU296" s="15">
        <f ca="1">_xll.DBRW($B$3,$R$37,$R$38,$R$40,$R$41,$R$42,$Q296,BU$2,BU$4,BU$3)</f>
        <v>0</v>
      </c>
      <c r="BV296" s="15">
        <f ca="1">_xll.DBRW($B$3,$R$37,$R$38,$R$40,$R$41,$R$42,$Q296,BV$2,BV$4,BV$3)</f>
        <v>0</v>
      </c>
      <c r="BW296" s="15">
        <f ca="1">_xll.DBRW($B$3,$R$37,$R$38,$R$40,$R$41,$R$42,$Q296,BW$2,BW$4,BW$3)</f>
        <v>0</v>
      </c>
      <c r="BX296" s="15">
        <f ca="1">_xll.DBRW($B$3,$R$37,$R$38,$R$40,$R$41,$R$42,$Q296,BX$2,BX$4,BX$3)</f>
        <v>0</v>
      </c>
      <c r="BY296" s="15">
        <f ca="1">_xll.DBRW($B$3,$R$37,$R$38,$R$40,$R$41,$R$42,$Q296,BY$2,BY$4,BY$3)</f>
        <v>0</v>
      </c>
      <c r="BZ296" s="15">
        <f ca="1">_xll.DBRW($B$3,$R$37,$R$38,$R$40,$R$41,$R$42,$Q296,BZ$2,BZ$4,BZ$3)</f>
        <v>0</v>
      </c>
      <c r="CA296" s="15">
        <f ca="1">_xll.DBRW($B$3,$R$37,$R$38,$R$40,$R$41,$R$42,$Q296,CA$2,CA$4,CA$3)</f>
        <v>0</v>
      </c>
      <c r="CB296" s="15">
        <f ca="1">BR296-BW296</f>
        <v>0</v>
      </c>
      <c r="CC296" s="15">
        <f ca="1">BS296-BX296</f>
        <v>0</v>
      </c>
      <c r="CD296" s="15">
        <f ca="1">BT296-BY296</f>
        <v>0</v>
      </c>
      <c r="CE296" s="15">
        <f ca="1">IF(AND(BU296&lt;&gt;0,BZ296&lt;&gt;0),-1*CB296*BU296,0)</f>
        <v>0</v>
      </c>
      <c r="CF296" s="15">
        <f ca="1">IF(AND(BU296&lt;&gt;0,BZ296&lt;&gt;0,BV296&lt;&gt;0,CA296&lt;&gt;0),CC296/BX296*$Z296,)</f>
        <v>0</v>
      </c>
      <c r="CG296" s="15">
        <f ca="1">IF(AND(BV296&lt;&gt;0,CA296&lt;&gt;0),CD296*BN296*BV296,)</f>
        <v>0</v>
      </c>
      <c r="CH296" s="15">
        <f ca="1">IF(AND(BU296&lt;&gt;0,BZ296&lt;&gt;0,BV296&lt;&gt;0,CA296&lt;&gt;0),$AJ296-CE296-CF296-CG296-CK296,)</f>
        <v>0</v>
      </c>
      <c r="CI296" s="15">
        <f ca="1">IF(OR(BU296=0,BZ296=0,BV296=0,CA296=0),$AJ296-CE296-CF296-CG296-CK296,)</f>
        <v>0</v>
      </c>
      <c r="CJ296" s="15">
        <f ca="1">SUM(CE296:CI296)</f>
        <v>0</v>
      </c>
      <c r="CK296" s="15">
        <f ca="1">IF($V296&lt;&gt;0,IF($V296&gt;0,$W296/$V296,-$W296/$V296))*$AE296</f>
        <v>0</v>
      </c>
      <c r="CL296" s="15">
        <f ca="1">SUM(CJ296:CK296)</f>
        <v>0</v>
      </c>
      <c r="CM296" s="16">
        <f ca="1">_xll.DBRW($B$3,$R$37,$R$38,$R$40,$R$41,$R$42,$Q296,CM$2,CM$4,CM$3)</f>
        <v>0</v>
      </c>
      <c r="CN296" s="16">
        <f ca="1">_xll.DBRW($B$3,$R$37,$R$38,$R$40,$R$41,$R$42,$Q296,CN$2,CN$4,CN$3)</f>
        <v>0</v>
      </c>
      <c r="CO296" s="17">
        <f ca="1">-(CM296-CN296)*100</f>
        <v>0</v>
      </c>
      <c r="CP296" s="14">
        <f ca="1">$AA296-$AF296-DJ296</f>
        <v>0</v>
      </c>
      <c r="CQ296" s="15">
        <f ca="1">_xll.DBRW($B$3,$R$37,$R$38,$R$40,$R$41,$R$42,$Q296,CQ$2,CQ$4,CQ$3)</f>
        <v>0</v>
      </c>
      <c r="CR296" s="15">
        <f ca="1">_xll.DBRW($B$3,$R$37,$R$38,$R$40,$R$41,$R$42,$Q296,CR$2,CR$4,CR$3)</f>
        <v>0</v>
      </c>
      <c r="CS296" s="15">
        <f ca="1">_xll.DBRW($B$3,$R$37,$R$38,$R$40,$R$41,$R$42,$Q296,CS$2,CS$4,CS$3)</f>
        <v>0</v>
      </c>
      <c r="CT296" s="15">
        <f ca="1">_xll.DBRW($B$3,$R$37,$R$38,$R$40,$R$41,$R$42,$Q296,CT$2,CT$4,CT$3)</f>
        <v>0</v>
      </c>
      <c r="CU296" s="15">
        <f ca="1">_xll.DBRW($B$3,$R$37,$R$38,$R$40,$R$41,$R$42,$Q296,CU$2,CU$4,CU$3)</f>
        <v>0</v>
      </c>
      <c r="CV296" s="15">
        <f ca="1">_xll.DBRW($B$3,$R$37,$R$38,$R$40,$R$41,$R$42,$Q296,CV$2,CV$4,CV$3)</f>
        <v>0</v>
      </c>
      <c r="CW296" s="15">
        <f ca="1">_xll.DBRW($B$3,$R$37,$R$38,$R$40,$R$41,$R$42,$Q296,CW$2,CW$4,CW$3)</f>
        <v>0</v>
      </c>
      <c r="CX296" s="15">
        <f ca="1">_xll.DBRW($B$3,$R$37,$R$38,$R$40,$R$41,$R$42,$Q296,CX$2,CX$4,CX$3)</f>
        <v>0</v>
      </c>
      <c r="CY296" s="15">
        <f ca="1">_xll.DBRW($B$3,$R$37,$R$38,$R$40,$R$41,$R$42,$Q296,CY$2,CY$4,CY$3)</f>
        <v>0</v>
      </c>
      <c r="CZ296" s="15">
        <f ca="1">_xll.DBRW($B$3,$R$37,$R$38,$R$40,$R$41,$R$42,$Q296,CZ$2,CZ$4,CZ$3)</f>
        <v>0</v>
      </c>
      <c r="DA296" s="15">
        <f ca="1">CQ296-CV296</f>
        <v>0</v>
      </c>
      <c r="DB296" s="15">
        <f ca="1">CR296-CW296</f>
        <v>0</v>
      </c>
      <c r="DC296" s="15">
        <f ca="1">CS296-CX296</f>
        <v>0</v>
      </c>
      <c r="DD296" s="15">
        <f ca="1">IF(AND(CT296&lt;&gt;0,CY296&lt;&gt;0),-1*DA296*CT296,0)</f>
        <v>0</v>
      </c>
      <c r="DE296" s="15">
        <f ca="1">IF(AND(CT296&lt;&gt;0,CY296&lt;&gt;0,CU296&lt;&gt;0,CZ296&lt;&gt;0),DB296/CW296*$AA296,)</f>
        <v>0</v>
      </c>
      <c r="DF296" s="15">
        <f ca="1">IF(AND(CU296&lt;&gt;0,CZ296&lt;&gt;0),DC296*CM296*CU296,)</f>
        <v>0</v>
      </c>
      <c r="DG296" s="15">
        <f ca="1">IF(AND(CT296&lt;&gt;0,CY296&lt;&gt;0,CU296&lt;&gt;0,CZ296&lt;&gt;0),$AK296-DD296-DE296-DF296-DJ296,)</f>
        <v>0</v>
      </c>
      <c r="DH296" s="15">
        <f ca="1">IF(OR(CT296=0,CY296=0,CU296=0,CZ296=0),$AK296-DD296-DE296-DF296-DJ296,)</f>
        <v>0</v>
      </c>
      <c r="DI296" s="15">
        <f ca="1">SUM(DD296:DH296)</f>
        <v>0</v>
      </c>
      <c r="DJ296" s="15">
        <f ca="1">IF($V296&lt;&gt;0,IF($V296&gt;0,$W296/$V296,-$W296/$V296))*$AF296</f>
        <v>0</v>
      </c>
      <c r="DK296" s="15">
        <f ca="1">SUM(DI296:DJ296)</f>
        <v>0</v>
      </c>
      <c r="DL296" s="16">
        <f ca="1">_xll.DBRW($B$3,$R$37,$R$38,$R$40,$R$41,$R$42,$Q296,DL$2,DL$4,DL$3)</f>
        <v>0</v>
      </c>
      <c r="DM296" s="16">
        <f ca="1">_xll.DBRW($B$3,$R$37,$R$38,$R$40,$R$41,$R$42,$Q296,DM$2,DM$4,DM$3)</f>
        <v>0</v>
      </c>
      <c r="DN296" s="17">
        <f ca="1">-(DL296-DM296)*100</f>
        <v>0</v>
      </c>
      <c r="DO296" s="14">
        <f ca="1">$AB296-$AG296-EI296</f>
        <v>0</v>
      </c>
      <c r="DP296" s="15">
        <f ca="1">_xll.DBRW($B$3,$R$37,$R$38,$R$40,$R$41,$R$42,$Q296,DP$2,DP$4,DP$3)</f>
        <v>0</v>
      </c>
      <c r="DQ296" s="15">
        <f ca="1">_xll.DBRW($B$3,$R$37,$R$38,$R$40,$R$41,$R$42,$Q296,DQ$2,DQ$4,DQ$3)</f>
        <v>0</v>
      </c>
      <c r="DR296" s="15">
        <f ca="1">_xll.DBRW($B$3,$R$37,$R$38,$R$40,$R$41,$R$42,$Q296,DR$2,DR$4,DR$3)</f>
        <v>0</v>
      </c>
      <c r="DS296" s="15" t="str">
        <f ca="1">_xll.DBRW($B$3,$R$37,$R$38,$R$40,$R$41,$R$42,$Q296,DS$2,DS$4,DS$3)</f>
        <v/>
      </c>
      <c r="DT296" s="15">
        <f ca="1">_xll.DBRW($B$3,$R$37,$R$38,$R$40,$R$41,$R$42,$Q296,DT$2,DT$4,DT$3)</f>
        <v>0</v>
      </c>
      <c r="DU296" s="15">
        <f ca="1">_xll.DBRW($B$3,$R$37,$R$38,$R$40,$R$41,$R$42,$Q296,DU$2,DU$4,DU$3)</f>
        <v>0</v>
      </c>
      <c r="DV296" s="15">
        <f ca="1">_xll.DBRW($B$3,$R$37,$R$38,$R$40,$R$41,$R$42,$Q296,DV$2,DV$4,DV$3)</f>
        <v>0</v>
      </c>
      <c r="DW296" s="15">
        <f ca="1">_xll.DBRW($B$3,$R$37,$R$38,$R$40,$R$41,$R$42,$Q296,DW$2,DW$4,DW$3)</f>
        <v>0</v>
      </c>
      <c r="DX296" s="15" t="str">
        <f ca="1">_xll.DBRW($B$3,$R$37,$R$38,$R$40,$R$41,$R$42,$Q296,DX$2,DX$4,DX$3)</f>
        <v/>
      </c>
      <c r="DY296" s="15">
        <f ca="1">_xll.DBRW($B$3,$R$37,$R$38,$R$40,$R$41,$R$42,$Q296,DY$2,DY$4,DY$3)</f>
        <v>0</v>
      </c>
      <c r="DZ296" s="15">
        <f ca="1">DP296-DU296</f>
        <v>0</v>
      </c>
      <c r="EA296" s="15">
        <f ca="1">DQ296-DV296</f>
        <v>0</v>
      </c>
      <c r="EB296" s="15">
        <f ca="1">DR296-DW296</f>
        <v>0</v>
      </c>
      <c r="EC296" s="15" t="e">
        <f ca="1">IF(AND(DS296&lt;&gt;0,DX296&lt;&gt;0),-1*DZ296*DS296,0)</f>
        <v>#VALUE!</v>
      </c>
      <c r="ED296" s="15">
        <f ca="1">IF(AND(DS296&lt;&gt;0,DX296&lt;&gt;0,DT296&lt;&gt;0,DY296&lt;&gt;0),EA296/DV296*$AB296,)</f>
        <v>0</v>
      </c>
      <c r="EE296" s="15">
        <f ca="1">IF(AND(DT296&lt;&gt;0,DY296&lt;&gt;0),EB296*DL296*DT296,)</f>
        <v>0</v>
      </c>
      <c r="EF296" s="15">
        <f ca="1">IF(AND(DS296&lt;&gt;0,DX296&lt;&gt;0,DT296&lt;&gt;0,DY296&lt;&gt;0),$AL296-EC296-ED296-EE296-EI296,)</f>
        <v>0</v>
      </c>
      <c r="EG296" s="15" t="e">
        <f ca="1">IF(OR(DS296=0,DX296=0,DT296=0,DY296=0),$AL296-EC296-ED296-EE296-EI296,)</f>
        <v>#VALUE!</v>
      </c>
      <c r="EH296" s="15" t="e">
        <f ca="1">SUM(EC296:EG296)</f>
        <v>#VALUE!</v>
      </c>
      <c r="EI296" s="15">
        <f ca="1">IF($V296&lt;&gt;0,IF($V296&gt;0,$W296/$V296,-$W296/$V296))*$AG296</f>
        <v>0</v>
      </c>
      <c r="EJ296" s="15" t="e">
        <f ca="1">SUM(EH296:EI296)</f>
        <v>#VALUE!</v>
      </c>
      <c r="EK296" s="16">
        <f ca="1">_xll.DBRW($B$3,$R$37,$R$38,$R$40,$R$41,$R$42,$Q296,EK$2,EK$4,EK$3)</f>
        <v>0</v>
      </c>
      <c r="EL296" s="16">
        <f ca="1">_xll.DBRW($B$3,$R$37,$R$38,$R$40,$R$41,$R$42,$Q296,EL$2,EL$4,EL$3)</f>
        <v>0</v>
      </c>
      <c r="EM296" s="17">
        <f ca="1">-(EK296-EL296)*100</f>
        <v>0</v>
      </c>
      <c r="EN296" s="14">
        <f ca="1">$AC296-$AH296-FH296</f>
        <v>0</v>
      </c>
      <c r="EO296" s="15">
        <f ca="1">_xll.DBRW($B$3,$R$37,$R$38,$R$40,$R$41,$R$42,$Q296,EO$2,EO$4,EO$3)</f>
        <v>0</v>
      </c>
      <c r="EP296" s="15">
        <f ca="1">_xll.DBRW($B$3,$R$37,$R$38,$R$40,$R$41,$R$42,$Q296,EP$2,EP$4,EP$3)</f>
        <v>0</v>
      </c>
      <c r="EQ296" s="15">
        <f ca="1">_xll.DBRW($B$3,$R$37,$R$38,$R$40,$R$41,$R$42,$Q296,EQ$2,EQ$4,EQ$3)</f>
        <v>0</v>
      </c>
      <c r="ER296" s="15">
        <f ca="1">_xll.DBRW($B$3,$R$37,$R$38,$R$40,$R$41,$R$42,$Q296,ER$2,ER$4,ER$3)</f>
        <v>0</v>
      </c>
      <c r="ES296" s="15">
        <f ca="1">_xll.DBRW($B$3,$R$37,$R$38,$R$40,$R$41,$R$42,$Q296,ES$2,ES$4,ES$3)</f>
        <v>0</v>
      </c>
      <c r="ET296" s="15">
        <f ca="1">_xll.DBRW($B$3,$R$37,$R$38,$R$40,$R$41,$R$42,$Q296,ET$2,ET$4,ET$3)</f>
        <v>0</v>
      </c>
      <c r="EU296" s="15">
        <f ca="1">_xll.DBRW($B$3,$R$37,$R$38,$R$40,$R$41,$R$42,$Q296,EU$2,EU$4,EU$3)</f>
        <v>0</v>
      </c>
      <c r="EV296" s="15">
        <f ca="1">_xll.DBRW($B$3,$R$37,$R$38,$R$40,$R$41,$R$42,$Q296,EV$2,EV$4,EV$3)</f>
        <v>0</v>
      </c>
      <c r="EW296" s="15">
        <f ca="1">_xll.DBRW($B$3,$R$37,$R$38,$R$40,$R$41,$R$42,$Q296,EW$2,EW$4,EW$3)</f>
        <v>0</v>
      </c>
      <c r="EX296" s="15">
        <f ca="1">_xll.DBRW($B$3,$R$37,$R$38,$R$40,$R$41,$R$42,$Q296,EX$2,EX$4,EX$3)</f>
        <v>0</v>
      </c>
      <c r="EY296" s="15">
        <f ca="1">EO296-ET296</f>
        <v>0</v>
      </c>
      <c r="EZ296" s="15">
        <f ca="1">EP296-EU296</f>
        <v>0</v>
      </c>
      <c r="FA296" s="15">
        <f ca="1">EQ296-EV296</f>
        <v>0</v>
      </c>
      <c r="FB296" s="15">
        <f ca="1">IF(AND(ER296&lt;&gt;0,EW296&lt;&gt;0),-1*EY296*ER296,0)</f>
        <v>0</v>
      </c>
      <c r="FC296" s="15">
        <f ca="1">IF(AND(ER296&lt;&gt;0,EW296&lt;&gt;0,ES296&lt;&gt;0,EX296&lt;&gt;0),EZ296/EU296*$AC296,)</f>
        <v>0</v>
      </c>
      <c r="FD296" s="15">
        <f ca="1">IF(AND(ES296&lt;&gt;0,EX296&lt;&gt;0),FA296*EK296*ES296,)</f>
        <v>0</v>
      </c>
      <c r="FE296" s="15">
        <f ca="1">IF(AND(ER296&lt;&gt;0,EW296&lt;&gt;0,ES296&lt;&gt;0,EX296&lt;&gt;0),$AM296-FB296-FC296-FD296-FH296,)</f>
        <v>0</v>
      </c>
      <c r="FF296" s="15">
        <f ca="1">IF(OR(ER296=0,EW296=0,ES296=0,EX296=0),$AM296-FB296-FC296-FD296-FH296,)</f>
        <v>0</v>
      </c>
      <c r="FG296" s="15">
        <f ca="1">SUM(FB296:FF296)</f>
        <v>0</v>
      </c>
      <c r="FH296" s="15">
        <f ca="1">IF($V296&lt;&gt;0,IF($V296&gt;0,$W296/$V296,-$W296/$V296))*$AH296</f>
        <v>0</v>
      </c>
      <c r="FI296" s="15">
        <f ca="1">SUM(FG296:FH296)</f>
        <v>0</v>
      </c>
      <c r="FJ296" s="20"/>
      <c r="FK296" s="85">
        <f ca="1">BL296+CK296+DJ296+EI296+FH296</f>
        <v>0</v>
      </c>
      <c r="FL296" s="21"/>
      <c r="FM296" s="22"/>
      <c r="FN296" s="104">
        <f ca="1">_xll.DBRW($B$3,$R$37,$R$38,$R$40,$R$41,$R$42,$Q296,FN$2,FN$4,FN$3)</f>
        <v>0</v>
      </c>
      <c r="FO296" s="105">
        <f ca="1">IF(U296&lt;&gt;0,FN296/U296,0)</f>
        <v>0</v>
      </c>
      <c r="FP296" s="104">
        <f ca="1">_xll.DBRW($B$3,$R$37,$R$38,$R$40,$R$41,$R$42,$Q296,FP$2,FP$4,FP$3)</f>
        <v>0</v>
      </c>
      <c r="FQ296" s="105">
        <f ca="1">IF(V296&lt;&gt;0,FP296/V296,0)</f>
        <v>0</v>
      </c>
      <c r="FR296" s="86">
        <f ca="1">FN296-FP296</f>
        <v>0</v>
      </c>
      <c r="FS296" s="103">
        <f ca="1">(FO296-FQ296)*100</f>
        <v>0</v>
      </c>
      <c r="FT296" s="23"/>
      <c r="FV296" s="37"/>
      <c r="FW296" s="37"/>
      <c r="FX296" s="37"/>
      <c r="FY296" s="37"/>
      <c r="FZ296" s="37"/>
      <c r="GA296" s="37"/>
      <c r="GB296" s="37"/>
      <c r="GC296" s="37"/>
      <c r="GD296" s="37"/>
      <c r="GE296" s="37"/>
      <c r="GF296" s="37"/>
      <c r="GG296" s="37"/>
      <c r="GH296" s="37"/>
    </row>
    <row r="297" spans="1:190" ht="15" hidden="1" customHeight="1" x14ac:dyDescent="0.25">
      <c r="A297">
        <f ca="1">IF(ROW()=ROW($A$60),0,1)</f>
        <v>1</v>
      </c>
      <c r="D297" s="30"/>
      <c r="E297" s="30"/>
      <c r="F297" s="30" t="str">
        <f ca="1">IF(A297&lt;&gt;0,IF((AO297+BN297+CM297+DL297+EK297)&lt;&gt;0,ROUND((1-(AO297+BN297+CM297+DL297+EK297))-FO297,5),"VERIF. ELIGIBILITE PMM"),"CHECK "&amp;D282)</f>
        <v>VERIF. ELIGIBILITE PMM</v>
      </c>
      <c r="G297" s="30"/>
      <c r="H297" s="30"/>
      <c r="I297" s="30"/>
      <c r="J297" s="30" t="str">
        <f ca="1">IF(A297&lt;&gt;0,IF((AP297+BO297+CN297+DM297+EL297)&lt;&gt;0,ROUND((1-(AP297+BO297+CN297+DM297+EL297))-FQ297,5),"VERIF. ELIGIBILITE PMM"),"CHECK "&amp;D283)</f>
        <v>VERIF. ELIGIBILITE PMM</v>
      </c>
      <c r="K297" s="30">
        <f ca="1">IF(A297&lt;&gt;0,ROUND(W297+AR297+BQ297+CP297+DO297+EN297+FK297-FR297,5),"CHECK ")</f>
        <v>0</v>
      </c>
      <c r="L297" s="4"/>
      <c r="M297" s="9"/>
      <c r="N297" s="10"/>
      <c r="O297" s="9"/>
      <c r="P297" s="11"/>
      <c r="Q297" s="130" t="s">
        <v>499</v>
      </c>
      <c r="R297" s="130"/>
      <c r="S297" s="12"/>
      <c r="T297" s="13"/>
      <c r="U297" s="84">
        <f ca="1">_xll.DBRW($B$3,$R$37,$R$38,$R$40,$R$41,$R$42,$Q297,U$2,U$4,U$3)</f>
        <v>0</v>
      </c>
      <c r="V297" s="84">
        <f ca="1">_xll.DBRW($B$3,$R$37,$R$38,$R$40,$R$41,$R$42,$Q297,V$2,V$4,V$3)</f>
        <v>0</v>
      </c>
      <c r="W297" s="85">
        <f ca="1">U297-V297</f>
        <v>0</v>
      </c>
      <c r="X297" s="106">
        <f ca="1">IF(V297&lt;&gt;0,W297/V297,0)</f>
        <v>0</v>
      </c>
      <c r="Y297" s="15">
        <f ca="1">_xll.DBRW($B$3,$R$37,$R$38,$R$40,$R$41,$R$42,$Q297,Y$2,Y$4,Y$3)</f>
        <v>0</v>
      </c>
      <c r="Z297" s="15">
        <f ca="1">_xll.DBRW($B$3,$R$37,$R$38,$R$40,$R$41,$R$42,$Q297,Z$2,Z$4,Z$3)</f>
        <v>0</v>
      </c>
      <c r="AA297" s="15">
        <f ca="1">_xll.DBRW($B$3,$R$37,$R$38,$R$40,$R$41,$R$42,$Q297,AA$2,AA$4,AA$3)</f>
        <v>0</v>
      </c>
      <c r="AB297" s="15">
        <f ca="1">_xll.DBRW($B$3,$R$37,$R$38,$R$40,$R$41,$R$42,$Q297,AB$2,AB$4,AB$3)</f>
        <v>0</v>
      </c>
      <c r="AC297" s="15">
        <f ca="1">_xll.DBRW($B$3,$R$37,$R$38,$R$40,$R$41,$R$42,$Q297,AC$2,AC$4,AC$3)</f>
        <v>0</v>
      </c>
      <c r="AD297" s="15">
        <f ca="1">_xll.DBRW($B$3,$R$37,$R$38,$R$40,$R$41,$R$42,$Q297,AD$2,AD$4,AD$3)</f>
        <v>0</v>
      </c>
      <c r="AE297" s="15">
        <f ca="1">_xll.DBRW($B$3,$R$37,$R$38,$R$40,$R$41,$R$42,$Q297,AE$2,AE$4,AE$3)</f>
        <v>0</v>
      </c>
      <c r="AF297" s="15">
        <f ca="1">_xll.DBRW($B$3,$R$37,$R$38,$R$40,$R$41,$R$42,$Q297,AF$2,AF$4,AF$3)</f>
        <v>0</v>
      </c>
      <c r="AG297" s="15">
        <f ca="1">_xll.DBRW($B$3,$R$37,$R$38,$R$40,$R$41,$R$42,$Q297,AG$2,AG$4,AG$3)</f>
        <v>0</v>
      </c>
      <c r="AH297" s="15">
        <f ca="1">_xll.DBRW($B$3,$R$37,$R$38,$R$40,$R$41,$R$42,$Q297,AH$2,AH$4,AH$3)</f>
        <v>0</v>
      </c>
      <c r="AI297" s="15">
        <f ca="1">Y297-AD297</f>
        <v>0</v>
      </c>
      <c r="AJ297" s="15">
        <f ca="1">Z297-AE297</f>
        <v>0</v>
      </c>
      <c r="AK297" s="15">
        <f ca="1">AA297-AF297</f>
        <v>0</v>
      </c>
      <c r="AL297" s="15">
        <f ca="1">AB297-AG297</f>
        <v>0</v>
      </c>
      <c r="AM297" s="15">
        <f ca="1">AC297-AH297</f>
        <v>0</v>
      </c>
      <c r="AN297" s="20"/>
      <c r="AO297" s="16">
        <f ca="1">_xll.DBRW($B$3,$R$37,$R$38,$R$40,$R$41,$R$42,$Q297,AO$2,AO$4,AO$3)</f>
        <v>0</v>
      </c>
      <c r="AP297" s="16">
        <f ca="1">_xll.DBRW($B$3,$R$37,$R$38,$R$40,$R$41,$R$42,$Q297,AP$2,AP$4,AP$3)</f>
        <v>0</v>
      </c>
      <c r="AQ297" s="17">
        <f ca="1">-(AO297-AP297)*100</f>
        <v>0</v>
      </c>
      <c r="AR297" s="14">
        <f ca="1">$Y297-$AD297-BL297</f>
        <v>0</v>
      </c>
      <c r="AS297" s="18">
        <f ca="1">_xll.DBRW($B$3,$R$37,$R$38,$R$40,$R$41,$R$42,$Q297,AS$2,AS$4,AS$3)</f>
        <v>0</v>
      </c>
      <c r="AT297" s="19">
        <f ca="1">_xll.DBRW($B$3,$R$37,$R$38,$R$40,$R$41,$R$42,$Q297,AT$2,AT$4,AT$3)</f>
        <v>0</v>
      </c>
      <c r="AU297" s="18">
        <f ca="1">_xll.DBRW($B$3,$R$37,$R$38,$R$40,$R$41,$R$42,$Q297,AU$2,AU$4,AU$3)</f>
        <v>0</v>
      </c>
      <c r="AV297" s="15">
        <f ca="1">_xll.DBRW($B$3,$R$37,$R$38,$R$40,$R$41,$R$42,$Q297,AV$2,AV$4,AV$3)</f>
        <v>0</v>
      </c>
      <c r="AW297" s="15">
        <f ca="1">_xll.DBRW($B$3,$R$37,$R$38,$R$40,$R$41,$R$42,$Q297,AW$2,AW$4,AW$3)</f>
        <v>0</v>
      </c>
      <c r="AX297" s="18">
        <f ca="1">_xll.DBRW($B$3,$R$37,$R$38,$R$40,$R$41,$R$42,$Q297,AX$2,AX$4,AX$3)</f>
        <v>0</v>
      </c>
      <c r="AY297" s="19">
        <f ca="1">_xll.DBRW($B$3,$R$37,$R$38,$R$40,$R$41,$R$42,$Q297,AY$2,AY$4,AY$3)</f>
        <v>0</v>
      </c>
      <c r="AZ297" s="18">
        <f ca="1">_xll.DBRW($B$3,$R$37,$R$38,$R$40,$R$41,$R$42,$Q297,AZ$2,AZ$4,AZ$3)</f>
        <v>0</v>
      </c>
      <c r="BA297" s="15">
        <f ca="1">_xll.DBRW($B$3,$R$37,$R$38,$R$40,$R$41,$R$42,$Q297,BA$2,BA$4,BA$3)</f>
        <v>0</v>
      </c>
      <c r="BB297" s="15">
        <f ca="1">_xll.DBRW($B$3,$R$37,$R$38,$R$40,$R$41,$R$42,$Q297,BB$2,BB$4,BB$3)</f>
        <v>0</v>
      </c>
      <c r="BC297" s="18">
        <f ca="1">AS297-AX297</f>
        <v>0</v>
      </c>
      <c r="BD297" s="18">
        <f ca="1">AT297-AY297</f>
        <v>0</v>
      </c>
      <c r="BE297" s="18">
        <f ca="1">AU297-AZ297</f>
        <v>0</v>
      </c>
      <c r="BF297" s="15">
        <f ca="1">IF(AND(AV297&lt;&gt;0,BA297&lt;&gt;0),-1*BC297*AV297,0)</f>
        <v>0</v>
      </c>
      <c r="BG297" s="15">
        <f ca="1">IF(AND(AV297&lt;&gt;0,BA297&lt;&gt;0,AW297&lt;&gt;0,BB297&lt;&gt;0),BD297/AY297*$Y297,)</f>
        <v>0</v>
      </c>
      <c r="BH297" s="15">
        <f ca="1">IF(AND(AW297&lt;&gt;0,BB297&lt;&gt;0),BE297*AO297*AW297,)</f>
        <v>0</v>
      </c>
      <c r="BI297" s="15">
        <f ca="1">IF(AND(AV297&lt;&gt;0,BA297&lt;&gt;0,AW297&lt;&gt;0,BB297&lt;&gt;0),$AI297-BF297-BG297-BH297-BL297,)</f>
        <v>0</v>
      </c>
      <c r="BJ297" s="15">
        <f ca="1">IF(OR(AV297=0,BA297=0,AW297=0,BB297=0),$AI297-BF297-BG297-BH297-BL297,)</f>
        <v>0</v>
      </c>
      <c r="BK297" s="15">
        <f ca="1">SUM(BF297:BJ297)</f>
        <v>0</v>
      </c>
      <c r="BL297" s="15">
        <f ca="1">IF($V297&lt;&gt;0,IF($V297&gt;0,$W297/$V297,-$W297/$V297))*$AD297</f>
        <v>0</v>
      </c>
      <c r="BM297" s="15">
        <f ca="1">SUM(BK297:BL297)</f>
        <v>0</v>
      </c>
      <c r="BN297" s="16">
        <f ca="1">_xll.DBRW($B$3,$R$37,$R$38,$R$40,$R$41,$R$42,$Q297,BN$2,BN$4,BN$3)</f>
        <v>0</v>
      </c>
      <c r="BO297" s="16">
        <f ca="1">_xll.DBRW($B$3,$R$37,$R$38,$R$40,$R$41,$R$42,$Q297,BO$2,BO$4,BO$3)</f>
        <v>0</v>
      </c>
      <c r="BP297" s="17">
        <f ca="1">-(BN297-BO297)*100</f>
        <v>0</v>
      </c>
      <c r="BQ297" s="14">
        <f ca="1">$Z297-$AE297-CK297</f>
        <v>0</v>
      </c>
      <c r="BR297" s="15">
        <f ca="1">_xll.DBRW($B$3,$R$37,$R$38,$R$40,$R$41,$R$42,$Q297,BR$2,BR$4,BR$3)</f>
        <v>0</v>
      </c>
      <c r="BS297" s="15">
        <f ca="1">_xll.DBRW($B$3,$R$37,$R$38,$R$40,$R$41,$R$42,$Q297,BS$2,BS$4,BS$3)</f>
        <v>0</v>
      </c>
      <c r="BT297" s="15">
        <f ca="1">_xll.DBRW($B$3,$R$37,$R$38,$R$40,$R$41,$R$42,$Q297,BT$2,BT$4,BT$3)</f>
        <v>0</v>
      </c>
      <c r="BU297" s="15">
        <f ca="1">_xll.DBRW($B$3,$R$37,$R$38,$R$40,$R$41,$R$42,$Q297,BU$2,BU$4,BU$3)</f>
        <v>0</v>
      </c>
      <c r="BV297" s="15">
        <f ca="1">_xll.DBRW($B$3,$R$37,$R$38,$R$40,$R$41,$R$42,$Q297,BV$2,BV$4,BV$3)</f>
        <v>0</v>
      </c>
      <c r="BW297" s="15">
        <f ca="1">_xll.DBRW($B$3,$R$37,$R$38,$R$40,$R$41,$R$42,$Q297,BW$2,BW$4,BW$3)</f>
        <v>0</v>
      </c>
      <c r="BX297" s="15">
        <f ca="1">_xll.DBRW($B$3,$R$37,$R$38,$R$40,$R$41,$R$42,$Q297,BX$2,BX$4,BX$3)</f>
        <v>0</v>
      </c>
      <c r="BY297" s="15">
        <f ca="1">_xll.DBRW($B$3,$R$37,$R$38,$R$40,$R$41,$R$42,$Q297,BY$2,BY$4,BY$3)</f>
        <v>0</v>
      </c>
      <c r="BZ297" s="15">
        <f ca="1">_xll.DBRW($B$3,$R$37,$R$38,$R$40,$R$41,$R$42,$Q297,BZ$2,BZ$4,BZ$3)</f>
        <v>0</v>
      </c>
      <c r="CA297" s="15">
        <f ca="1">_xll.DBRW($B$3,$R$37,$R$38,$R$40,$R$41,$R$42,$Q297,CA$2,CA$4,CA$3)</f>
        <v>0</v>
      </c>
      <c r="CB297" s="15">
        <f ca="1">BR297-BW297</f>
        <v>0</v>
      </c>
      <c r="CC297" s="15">
        <f ca="1">BS297-BX297</f>
        <v>0</v>
      </c>
      <c r="CD297" s="15">
        <f ca="1">BT297-BY297</f>
        <v>0</v>
      </c>
      <c r="CE297" s="15">
        <f ca="1">IF(AND(BU297&lt;&gt;0,BZ297&lt;&gt;0),-1*CB297*BU297,0)</f>
        <v>0</v>
      </c>
      <c r="CF297" s="15">
        <f ca="1">IF(AND(BU297&lt;&gt;0,BZ297&lt;&gt;0,BV297&lt;&gt;0,CA297&lt;&gt;0),CC297/BX297*$Z297,)</f>
        <v>0</v>
      </c>
      <c r="CG297" s="15">
        <f ca="1">IF(AND(BV297&lt;&gt;0,CA297&lt;&gt;0),CD297*BN297*BV297,)</f>
        <v>0</v>
      </c>
      <c r="CH297" s="15">
        <f ca="1">IF(AND(BU297&lt;&gt;0,BZ297&lt;&gt;0,BV297&lt;&gt;0,CA297&lt;&gt;0),$AJ297-CE297-CF297-CG297-CK297,)</f>
        <v>0</v>
      </c>
      <c r="CI297" s="15">
        <f ca="1">IF(OR(BU297=0,BZ297=0,BV297=0,CA297=0),$AJ297-CE297-CF297-CG297-CK297,)</f>
        <v>0</v>
      </c>
      <c r="CJ297" s="15">
        <f ca="1">SUM(CE297:CI297)</f>
        <v>0</v>
      </c>
      <c r="CK297" s="15">
        <f ca="1">IF($V297&lt;&gt;0,IF($V297&gt;0,$W297/$V297,-$W297/$V297))*$AE297</f>
        <v>0</v>
      </c>
      <c r="CL297" s="15">
        <f ca="1">SUM(CJ297:CK297)</f>
        <v>0</v>
      </c>
      <c r="CM297" s="16">
        <f ca="1">_xll.DBRW($B$3,$R$37,$R$38,$R$40,$R$41,$R$42,$Q297,CM$2,CM$4,CM$3)</f>
        <v>0</v>
      </c>
      <c r="CN297" s="16">
        <f ca="1">_xll.DBRW($B$3,$R$37,$R$38,$R$40,$R$41,$R$42,$Q297,CN$2,CN$4,CN$3)</f>
        <v>0</v>
      </c>
      <c r="CO297" s="17">
        <f ca="1">-(CM297-CN297)*100</f>
        <v>0</v>
      </c>
      <c r="CP297" s="14">
        <f ca="1">$AA297-$AF297-DJ297</f>
        <v>0</v>
      </c>
      <c r="CQ297" s="15">
        <f ca="1">_xll.DBRW($B$3,$R$37,$R$38,$R$40,$R$41,$R$42,$Q297,CQ$2,CQ$4,CQ$3)</f>
        <v>0</v>
      </c>
      <c r="CR297" s="15">
        <f ca="1">_xll.DBRW($B$3,$R$37,$R$38,$R$40,$R$41,$R$42,$Q297,CR$2,CR$4,CR$3)</f>
        <v>0</v>
      </c>
      <c r="CS297" s="15">
        <f ca="1">_xll.DBRW($B$3,$R$37,$R$38,$R$40,$R$41,$R$42,$Q297,CS$2,CS$4,CS$3)</f>
        <v>0</v>
      </c>
      <c r="CT297" s="15">
        <f ca="1">_xll.DBRW($B$3,$R$37,$R$38,$R$40,$R$41,$R$42,$Q297,CT$2,CT$4,CT$3)</f>
        <v>0</v>
      </c>
      <c r="CU297" s="15">
        <f ca="1">_xll.DBRW($B$3,$R$37,$R$38,$R$40,$R$41,$R$42,$Q297,CU$2,CU$4,CU$3)</f>
        <v>0</v>
      </c>
      <c r="CV297" s="15">
        <f ca="1">_xll.DBRW($B$3,$R$37,$R$38,$R$40,$R$41,$R$42,$Q297,CV$2,CV$4,CV$3)</f>
        <v>0</v>
      </c>
      <c r="CW297" s="15">
        <f ca="1">_xll.DBRW($B$3,$R$37,$R$38,$R$40,$R$41,$R$42,$Q297,CW$2,CW$4,CW$3)</f>
        <v>0</v>
      </c>
      <c r="CX297" s="15">
        <f ca="1">_xll.DBRW($B$3,$R$37,$R$38,$R$40,$R$41,$R$42,$Q297,CX$2,CX$4,CX$3)</f>
        <v>0</v>
      </c>
      <c r="CY297" s="15">
        <f ca="1">_xll.DBRW($B$3,$R$37,$R$38,$R$40,$R$41,$R$42,$Q297,CY$2,CY$4,CY$3)</f>
        <v>0</v>
      </c>
      <c r="CZ297" s="15">
        <f ca="1">_xll.DBRW($B$3,$R$37,$R$38,$R$40,$R$41,$R$42,$Q297,CZ$2,CZ$4,CZ$3)</f>
        <v>0</v>
      </c>
      <c r="DA297" s="15">
        <f ca="1">CQ297-CV297</f>
        <v>0</v>
      </c>
      <c r="DB297" s="15">
        <f ca="1">CR297-CW297</f>
        <v>0</v>
      </c>
      <c r="DC297" s="15">
        <f ca="1">CS297-CX297</f>
        <v>0</v>
      </c>
      <c r="DD297" s="15">
        <f ca="1">IF(AND(CT297&lt;&gt;0,CY297&lt;&gt;0),-1*DA297*CT297,0)</f>
        <v>0</v>
      </c>
      <c r="DE297" s="15">
        <f ca="1">IF(AND(CT297&lt;&gt;0,CY297&lt;&gt;0,CU297&lt;&gt;0,CZ297&lt;&gt;0),DB297/CW297*$AA297,)</f>
        <v>0</v>
      </c>
      <c r="DF297" s="15">
        <f ca="1">IF(AND(CU297&lt;&gt;0,CZ297&lt;&gt;0),DC297*CM297*CU297,)</f>
        <v>0</v>
      </c>
      <c r="DG297" s="15">
        <f ca="1">IF(AND(CT297&lt;&gt;0,CY297&lt;&gt;0,CU297&lt;&gt;0,CZ297&lt;&gt;0),$AK297-DD297-DE297-DF297-DJ297,)</f>
        <v>0</v>
      </c>
      <c r="DH297" s="15">
        <f ca="1">IF(OR(CT297=0,CY297=0,CU297=0,CZ297=0),$AK297-DD297-DE297-DF297-DJ297,)</f>
        <v>0</v>
      </c>
      <c r="DI297" s="15">
        <f ca="1">SUM(DD297:DH297)</f>
        <v>0</v>
      </c>
      <c r="DJ297" s="15">
        <f ca="1">IF($V297&lt;&gt;0,IF($V297&gt;0,$W297/$V297,-$W297/$V297))*$AF297</f>
        <v>0</v>
      </c>
      <c r="DK297" s="15">
        <f ca="1">SUM(DI297:DJ297)</f>
        <v>0</v>
      </c>
      <c r="DL297" s="16">
        <f ca="1">_xll.DBRW($B$3,$R$37,$R$38,$R$40,$R$41,$R$42,$Q297,DL$2,DL$4,DL$3)</f>
        <v>0</v>
      </c>
      <c r="DM297" s="16">
        <f ca="1">_xll.DBRW($B$3,$R$37,$R$38,$R$40,$R$41,$R$42,$Q297,DM$2,DM$4,DM$3)</f>
        <v>0</v>
      </c>
      <c r="DN297" s="17">
        <f ca="1">-(DL297-DM297)*100</f>
        <v>0</v>
      </c>
      <c r="DO297" s="14">
        <f ca="1">$AB297-$AG297-EI297</f>
        <v>0</v>
      </c>
      <c r="DP297" s="15">
        <f ca="1">_xll.DBRW($B$3,$R$37,$R$38,$R$40,$R$41,$R$42,$Q297,DP$2,DP$4,DP$3)</f>
        <v>0</v>
      </c>
      <c r="DQ297" s="15">
        <f ca="1">_xll.DBRW($B$3,$R$37,$R$38,$R$40,$R$41,$R$42,$Q297,DQ$2,DQ$4,DQ$3)</f>
        <v>0</v>
      </c>
      <c r="DR297" s="15">
        <f ca="1">_xll.DBRW($B$3,$R$37,$R$38,$R$40,$R$41,$R$42,$Q297,DR$2,DR$4,DR$3)</f>
        <v>0</v>
      </c>
      <c r="DS297" s="15">
        <f ca="1">_xll.DBRW($B$3,$R$37,$R$38,$R$40,$R$41,$R$42,$Q297,DS$2,DS$4,DS$3)</f>
        <v>0</v>
      </c>
      <c r="DT297" s="15">
        <f ca="1">_xll.DBRW($B$3,$R$37,$R$38,$R$40,$R$41,$R$42,$Q297,DT$2,DT$4,DT$3)</f>
        <v>0</v>
      </c>
      <c r="DU297" s="15">
        <f ca="1">_xll.DBRW($B$3,$R$37,$R$38,$R$40,$R$41,$R$42,$Q297,DU$2,DU$4,DU$3)</f>
        <v>0</v>
      </c>
      <c r="DV297" s="15">
        <f ca="1">_xll.DBRW($B$3,$R$37,$R$38,$R$40,$R$41,$R$42,$Q297,DV$2,DV$4,DV$3)</f>
        <v>0</v>
      </c>
      <c r="DW297" s="15">
        <f ca="1">_xll.DBRW($B$3,$R$37,$R$38,$R$40,$R$41,$R$42,$Q297,DW$2,DW$4,DW$3)</f>
        <v>0</v>
      </c>
      <c r="DX297" s="15">
        <f ca="1">_xll.DBRW($B$3,$R$37,$R$38,$R$40,$R$41,$R$42,$Q297,DX$2,DX$4,DX$3)</f>
        <v>0</v>
      </c>
      <c r="DY297" s="15">
        <f ca="1">_xll.DBRW($B$3,$R$37,$R$38,$R$40,$R$41,$R$42,$Q297,DY$2,DY$4,DY$3)</f>
        <v>0</v>
      </c>
      <c r="DZ297" s="15">
        <f ca="1">DP297-DU297</f>
        <v>0</v>
      </c>
      <c r="EA297" s="15">
        <f ca="1">DQ297-DV297</f>
        <v>0</v>
      </c>
      <c r="EB297" s="15">
        <f ca="1">DR297-DW297</f>
        <v>0</v>
      </c>
      <c r="EC297" s="15">
        <f ca="1">IF(AND(DS297&lt;&gt;0,DX297&lt;&gt;0),-1*DZ297*DS297,0)</f>
        <v>0</v>
      </c>
      <c r="ED297" s="15">
        <f ca="1">IF(AND(DS297&lt;&gt;0,DX297&lt;&gt;0,DT297&lt;&gt;0,DY297&lt;&gt;0),EA297/DV297*$AB297,)</f>
        <v>0</v>
      </c>
      <c r="EE297" s="15">
        <f ca="1">IF(AND(DT297&lt;&gt;0,DY297&lt;&gt;0),EB297*DL297*DT297,)</f>
        <v>0</v>
      </c>
      <c r="EF297" s="15">
        <f ca="1">IF(AND(DS297&lt;&gt;0,DX297&lt;&gt;0,DT297&lt;&gt;0,DY297&lt;&gt;0),$AL297-EC297-ED297-EE297-EI297,)</f>
        <v>0</v>
      </c>
      <c r="EG297" s="15">
        <f ca="1">IF(OR(DS297=0,DX297=0,DT297=0,DY297=0),$AL297-EC297-ED297-EE297-EI297,)</f>
        <v>0</v>
      </c>
      <c r="EH297" s="15">
        <f ca="1">SUM(EC297:EG297)</f>
        <v>0</v>
      </c>
      <c r="EI297" s="15">
        <f ca="1">IF($V297&lt;&gt;0,IF($V297&gt;0,$W297/$V297,-$W297/$V297))*$AG297</f>
        <v>0</v>
      </c>
      <c r="EJ297" s="15">
        <f ca="1">SUM(EH297:EI297)</f>
        <v>0</v>
      </c>
      <c r="EK297" s="16">
        <f ca="1">_xll.DBRW($B$3,$R$37,$R$38,$R$40,$R$41,$R$42,$Q297,EK$2,EK$4,EK$3)</f>
        <v>0</v>
      </c>
      <c r="EL297" s="16">
        <f ca="1">_xll.DBRW($B$3,$R$37,$R$38,$R$40,$R$41,$R$42,$Q297,EL$2,EL$4,EL$3)</f>
        <v>0</v>
      </c>
      <c r="EM297" s="17">
        <f ca="1">-(EK297-EL297)*100</f>
        <v>0</v>
      </c>
      <c r="EN297" s="14">
        <f ca="1">$AC297-$AH297-FH297</f>
        <v>0</v>
      </c>
      <c r="EO297" s="15">
        <f ca="1">_xll.DBRW($B$3,$R$37,$R$38,$R$40,$R$41,$R$42,$Q297,EO$2,EO$4,EO$3)</f>
        <v>0</v>
      </c>
      <c r="EP297" s="15">
        <f ca="1">_xll.DBRW($B$3,$R$37,$R$38,$R$40,$R$41,$R$42,$Q297,EP$2,EP$4,EP$3)</f>
        <v>0</v>
      </c>
      <c r="EQ297" s="15">
        <f ca="1">_xll.DBRW($B$3,$R$37,$R$38,$R$40,$R$41,$R$42,$Q297,EQ$2,EQ$4,EQ$3)</f>
        <v>0</v>
      </c>
      <c r="ER297" s="15">
        <f ca="1">_xll.DBRW($B$3,$R$37,$R$38,$R$40,$R$41,$R$42,$Q297,ER$2,ER$4,ER$3)</f>
        <v>0</v>
      </c>
      <c r="ES297" s="15">
        <f ca="1">_xll.DBRW($B$3,$R$37,$R$38,$R$40,$R$41,$R$42,$Q297,ES$2,ES$4,ES$3)</f>
        <v>0</v>
      </c>
      <c r="ET297" s="15">
        <f ca="1">_xll.DBRW($B$3,$R$37,$R$38,$R$40,$R$41,$R$42,$Q297,ET$2,ET$4,ET$3)</f>
        <v>0</v>
      </c>
      <c r="EU297" s="15">
        <f ca="1">_xll.DBRW($B$3,$R$37,$R$38,$R$40,$R$41,$R$42,$Q297,EU$2,EU$4,EU$3)</f>
        <v>0</v>
      </c>
      <c r="EV297" s="15">
        <f ca="1">_xll.DBRW($B$3,$R$37,$R$38,$R$40,$R$41,$R$42,$Q297,EV$2,EV$4,EV$3)</f>
        <v>0</v>
      </c>
      <c r="EW297" s="15">
        <f ca="1">_xll.DBRW($B$3,$R$37,$R$38,$R$40,$R$41,$R$42,$Q297,EW$2,EW$4,EW$3)</f>
        <v>0</v>
      </c>
      <c r="EX297" s="15">
        <f ca="1">_xll.DBRW($B$3,$R$37,$R$38,$R$40,$R$41,$R$42,$Q297,EX$2,EX$4,EX$3)</f>
        <v>0</v>
      </c>
      <c r="EY297" s="15">
        <f ca="1">EO297-ET297</f>
        <v>0</v>
      </c>
      <c r="EZ297" s="15">
        <f ca="1">EP297-EU297</f>
        <v>0</v>
      </c>
      <c r="FA297" s="15">
        <f ca="1">EQ297-EV297</f>
        <v>0</v>
      </c>
      <c r="FB297" s="15">
        <f ca="1">IF(AND(ER297&lt;&gt;0,EW297&lt;&gt;0),-1*EY297*ER297,0)</f>
        <v>0</v>
      </c>
      <c r="FC297" s="15">
        <f ca="1">IF(AND(ER297&lt;&gt;0,EW297&lt;&gt;0,ES297&lt;&gt;0,EX297&lt;&gt;0),EZ297/EU297*$AC297,)</f>
        <v>0</v>
      </c>
      <c r="FD297" s="15">
        <f ca="1">IF(AND(ES297&lt;&gt;0,EX297&lt;&gt;0),FA297*EK297*ES297,)</f>
        <v>0</v>
      </c>
      <c r="FE297" s="15">
        <f ca="1">IF(AND(ER297&lt;&gt;0,EW297&lt;&gt;0,ES297&lt;&gt;0,EX297&lt;&gt;0),$AM297-FB297-FC297-FD297-FH297,)</f>
        <v>0</v>
      </c>
      <c r="FF297" s="15">
        <f ca="1">IF(OR(ER297=0,EW297=0,ES297=0,EX297=0),$AM297-FB297-FC297-FD297-FH297,)</f>
        <v>0</v>
      </c>
      <c r="FG297" s="15">
        <f ca="1">SUM(FB297:FF297)</f>
        <v>0</v>
      </c>
      <c r="FH297" s="15">
        <f ca="1">IF($V297&lt;&gt;0,IF($V297&gt;0,$W297/$V297,-$W297/$V297))*$AH297</f>
        <v>0</v>
      </c>
      <c r="FI297" s="15">
        <f ca="1">SUM(FG297:FH297)</f>
        <v>0</v>
      </c>
      <c r="FJ297" s="20"/>
      <c r="FK297" s="85">
        <f ca="1">BL297+CK297+DJ297+EI297+FH297</f>
        <v>0</v>
      </c>
      <c r="FL297" s="21"/>
      <c r="FM297" s="22"/>
      <c r="FN297" s="104">
        <f ca="1">_xll.DBRW($B$3,$R$37,$R$38,$R$40,$R$41,$R$42,$Q297,FN$2,FN$4,FN$3)</f>
        <v>0</v>
      </c>
      <c r="FO297" s="105">
        <f ca="1">IF(U297&lt;&gt;0,FN297/U297,0)</f>
        <v>0</v>
      </c>
      <c r="FP297" s="104">
        <f ca="1">_xll.DBRW($B$3,$R$37,$R$38,$R$40,$R$41,$R$42,$Q297,FP$2,FP$4,FP$3)</f>
        <v>0</v>
      </c>
      <c r="FQ297" s="105">
        <f ca="1">IF(V297&lt;&gt;0,FP297/V297,0)</f>
        <v>0</v>
      </c>
      <c r="FR297" s="86">
        <f ca="1">FN297-FP297</f>
        <v>0</v>
      </c>
      <c r="FS297" s="103">
        <f ca="1">(FO297-FQ297)*100</f>
        <v>0</v>
      </c>
      <c r="FT297" s="23"/>
      <c r="FV297" s="37"/>
      <c r="FW297" s="37"/>
      <c r="FX297" s="37"/>
      <c r="FY297" s="37"/>
      <c r="FZ297" s="37"/>
      <c r="GA297" s="37"/>
      <c r="GB297" s="37"/>
      <c r="GC297" s="37"/>
      <c r="GD297" s="37"/>
      <c r="GE297" s="37"/>
      <c r="GF297" s="37"/>
      <c r="GG297" s="37"/>
      <c r="GH297" s="37"/>
    </row>
    <row r="298" spans="1:190" ht="15" hidden="1" customHeight="1" x14ac:dyDescent="0.25">
      <c r="A298">
        <f ca="1">IF(ROW()=ROW($A$60),0,1)</f>
        <v>1</v>
      </c>
      <c r="D298" s="30"/>
      <c r="E298" s="30"/>
      <c r="F298" s="30" t="str">
        <f ca="1">IF(A298&lt;&gt;0,IF((AO298+BN298+CM298+DL298+EK298)&lt;&gt;0,ROUND((1-(AO298+BN298+CM298+DL298+EK298))-FO298,5),"VERIF. ELIGIBILITE PMM"),"CHECK "&amp;D283)</f>
        <v>VERIF. ELIGIBILITE PMM</v>
      </c>
      <c r="G298" s="30"/>
      <c r="H298" s="30"/>
      <c r="I298" s="30"/>
      <c r="J298" s="30" t="str">
        <f ca="1">IF(A298&lt;&gt;0,IF((AP298+BO298+CN298+DM298+EL298)&lt;&gt;0,ROUND((1-(AP298+BO298+CN298+DM298+EL298))-FQ298,5),"VERIF. ELIGIBILITE PMM"),"CHECK "&amp;D284)</f>
        <v>VERIF. ELIGIBILITE PMM</v>
      </c>
      <c r="K298" s="30">
        <f ca="1">IF(A298&lt;&gt;0,ROUND(W298+AR298+BQ298+CP298+DO298+EN298+FK298-FR298,5),"CHECK ")</f>
        <v>0</v>
      </c>
      <c r="L298" s="4"/>
      <c r="M298" s="9"/>
      <c r="N298" s="10"/>
      <c r="O298" s="9"/>
      <c r="P298" s="11"/>
      <c r="Q298" s="130" t="s">
        <v>500</v>
      </c>
      <c r="R298" s="130"/>
      <c r="S298" s="12"/>
      <c r="T298" s="13"/>
      <c r="U298" s="84">
        <f ca="1">_xll.DBRW($B$3,$R$37,$R$38,$R$40,$R$41,$R$42,$Q298,U$2,U$4,U$3)</f>
        <v>0</v>
      </c>
      <c r="V298" s="84">
        <f ca="1">_xll.DBRW($B$3,$R$37,$R$38,$R$40,$R$41,$R$42,$Q298,V$2,V$4,V$3)</f>
        <v>0</v>
      </c>
      <c r="W298" s="85">
        <f ca="1">U298-V298</f>
        <v>0</v>
      </c>
      <c r="X298" s="106">
        <f ca="1">IF(V298&lt;&gt;0,W298/V298,0)</f>
        <v>0</v>
      </c>
      <c r="Y298" s="15">
        <f ca="1">_xll.DBRW($B$3,$R$37,$R$38,$R$40,$R$41,$R$42,$Q298,Y$2,Y$4,Y$3)</f>
        <v>0</v>
      </c>
      <c r="Z298" s="15">
        <f ca="1">_xll.DBRW($B$3,$R$37,$R$38,$R$40,$R$41,$R$42,$Q298,Z$2,Z$4,Z$3)</f>
        <v>0</v>
      </c>
      <c r="AA298" s="15">
        <f ca="1">_xll.DBRW($B$3,$R$37,$R$38,$R$40,$R$41,$R$42,$Q298,AA$2,AA$4,AA$3)</f>
        <v>0</v>
      </c>
      <c r="AB298" s="15">
        <f ca="1">_xll.DBRW($B$3,$R$37,$R$38,$R$40,$R$41,$R$42,$Q298,AB$2,AB$4,AB$3)</f>
        <v>0</v>
      </c>
      <c r="AC298" s="15">
        <f ca="1">_xll.DBRW($B$3,$R$37,$R$38,$R$40,$R$41,$R$42,$Q298,AC$2,AC$4,AC$3)</f>
        <v>0</v>
      </c>
      <c r="AD298" s="15">
        <f ca="1">_xll.DBRW($B$3,$R$37,$R$38,$R$40,$R$41,$R$42,$Q298,AD$2,AD$4,AD$3)</f>
        <v>0</v>
      </c>
      <c r="AE298" s="15">
        <f ca="1">_xll.DBRW($B$3,$R$37,$R$38,$R$40,$R$41,$R$42,$Q298,AE$2,AE$4,AE$3)</f>
        <v>0</v>
      </c>
      <c r="AF298" s="15">
        <f ca="1">_xll.DBRW($B$3,$R$37,$R$38,$R$40,$R$41,$R$42,$Q298,AF$2,AF$4,AF$3)</f>
        <v>0</v>
      </c>
      <c r="AG298" s="15">
        <f ca="1">_xll.DBRW($B$3,$R$37,$R$38,$R$40,$R$41,$R$42,$Q298,AG$2,AG$4,AG$3)</f>
        <v>0</v>
      </c>
      <c r="AH298" s="15">
        <f ca="1">_xll.DBRW($B$3,$R$37,$R$38,$R$40,$R$41,$R$42,$Q298,AH$2,AH$4,AH$3)</f>
        <v>0</v>
      </c>
      <c r="AI298" s="15">
        <f ca="1">Y298-AD298</f>
        <v>0</v>
      </c>
      <c r="AJ298" s="15">
        <f ca="1">Z298-AE298</f>
        <v>0</v>
      </c>
      <c r="AK298" s="15">
        <f ca="1">AA298-AF298</f>
        <v>0</v>
      </c>
      <c r="AL298" s="15">
        <f ca="1">AB298-AG298</f>
        <v>0</v>
      </c>
      <c r="AM298" s="15">
        <f ca="1">AC298-AH298</f>
        <v>0</v>
      </c>
      <c r="AN298" s="20"/>
      <c r="AO298" s="16">
        <f ca="1">_xll.DBRW($B$3,$R$37,$R$38,$R$40,$R$41,$R$42,$Q298,AO$2,AO$4,AO$3)</f>
        <v>0</v>
      </c>
      <c r="AP298" s="16">
        <f ca="1">_xll.DBRW($B$3,$R$37,$R$38,$R$40,$R$41,$R$42,$Q298,AP$2,AP$4,AP$3)</f>
        <v>0</v>
      </c>
      <c r="AQ298" s="17">
        <f ca="1">-(AO298-AP298)*100</f>
        <v>0</v>
      </c>
      <c r="AR298" s="14">
        <f ca="1">$Y298-$AD298-BL298</f>
        <v>0</v>
      </c>
      <c r="AS298" s="18">
        <f ca="1">_xll.DBRW($B$3,$R$37,$R$38,$R$40,$R$41,$R$42,$Q298,AS$2,AS$4,AS$3)</f>
        <v>0</v>
      </c>
      <c r="AT298" s="19">
        <f ca="1">_xll.DBRW($B$3,$R$37,$R$38,$R$40,$R$41,$R$42,$Q298,AT$2,AT$4,AT$3)</f>
        <v>0</v>
      </c>
      <c r="AU298" s="18">
        <f ca="1">_xll.DBRW($B$3,$R$37,$R$38,$R$40,$R$41,$R$42,$Q298,AU$2,AU$4,AU$3)</f>
        <v>0</v>
      </c>
      <c r="AV298" s="15">
        <f ca="1">_xll.DBRW($B$3,$R$37,$R$38,$R$40,$R$41,$R$42,$Q298,AV$2,AV$4,AV$3)</f>
        <v>0</v>
      </c>
      <c r="AW298" s="15">
        <f ca="1">_xll.DBRW($B$3,$R$37,$R$38,$R$40,$R$41,$R$42,$Q298,AW$2,AW$4,AW$3)</f>
        <v>0</v>
      </c>
      <c r="AX298" s="18">
        <f ca="1">_xll.DBRW($B$3,$R$37,$R$38,$R$40,$R$41,$R$42,$Q298,AX$2,AX$4,AX$3)</f>
        <v>0</v>
      </c>
      <c r="AY298" s="19">
        <f ca="1">_xll.DBRW($B$3,$R$37,$R$38,$R$40,$R$41,$R$42,$Q298,AY$2,AY$4,AY$3)</f>
        <v>0</v>
      </c>
      <c r="AZ298" s="18">
        <f ca="1">_xll.DBRW($B$3,$R$37,$R$38,$R$40,$R$41,$R$42,$Q298,AZ$2,AZ$4,AZ$3)</f>
        <v>0</v>
      </c>
      <c r="BA298" s="15">
        <f ca="1">_xll.DBRW($B$3,$R$37,$R$38,$R$40,$R$41,$R$42,$Q298,BA$2,BA$4,BA$3)</f>
        <v>0</v>
      </c>
      <c r="BB298" s="15">
        <f ca="1">_xll.DBRW($B$3,$R$37,$R$38,$R$40,$R$41,$R$42,$Q298,BB$2,BB$4,BB$3)</f>
        <v>0</v>
      </c>
      <c r="BC298" s="18">
        <f ca="1">AS298-AX298</f>
        <v>0</v>
      </c>
      <c r="BD298" s="18">
        <f ca="1">AT298-AY298</f>
        <v>0</v>
      </c>
      <c r="BE298" s="18">
        <f ca="1">AU298-AZ298</f>
        <v>0</v>
      </c>
      <c r="BF298" s="15">
        <f ca="1">IF(AND(AV298&lt;&gt;0,BA298&lt;&gt;0),-1*BC298*AV298,0)</f>
        <v>0</v>
      </c>
      <c r="BG298" s="15">
        <f ca="1">IF(AND(AV298&lt;&gt;0,BA298&lt;&gt;0,AW298&lt;&gt;0,BB298&lt;&gt;0),BD298/AY298*$Y298,)</f>
        <v>0</v>
      </c>
      <c r="BH298" s="15">
        <f ca="1">IF(AND(AW298&lt;&gt;0,BB298&lt;&gt;0),BE298*AO298*AW298,)</f>
        <v>0</v>
      </c>
      <c r="BI298" s="15">
        <f ca="1">IF(AND(AV298&lt;&gt;0,BA298&lt;&gt;0,AW298&lt;&gt;0,BB298&lt;&gt;0),$AI298-BF298-BG298-BH298-BL298,)</f>
        <v>0</v>
      </c>
      <c r="BJ298" s="15">
        <f ca="1">IF(OR(AV298=0,BA298=0,AW298=0,BB298=0),$AI298-BF298-BG298-BH298-BL298,)</f>
        <v>0</v>
      </c>
      <c r="BK298" s="15">
        <f ca="1">SUM(BF298:BJ298)</f>
        <v>0</v>
      </c>
      <c r="BL298" s="15">
        <f ca="1">IF($V298&lt;&gt;0,IF($V298&gt;0,$W298/$V298,-$W298/$V298))*$AD298</f>
        <v>0</v>
      </c>
      <c r="BM298" s="15">
        <f ca="1">SUM(BK298:BL298)</f>
        <v>0</v>
      </c>
      <c r="BN298" s="16">
        <f ca="1">_xll.DBRW($B$3,$R$37,$R$38,$R$40,$R$41,$R$42,$Q298,BN$2,BN$4,BN$3)</f>
        <v>0</v>
      </c>
      <c r="BO298" s="16">
        <f ca="1">_xll.DBRW($B$3,$R$37,$R$38,$R$40,$R$41,$R$42,$Q298,BO$2,BO$4,BO$3)</f>
        <v>0</v>
      </c>
      <c r="BP298" s="17">
        <f ca="1">-(BN298-BO298)*100</f>
        <v>0</v>
      </c>
      <c r="BQ298" s="14">
        <f ca="1">$Z298-$AE298-CK298</f>
        <v>0</v>
      </c>
      <c r="BR298" s="15">
        <f ca="1">_xll.DBRW($B$3,$R$37,$R$38,$R$40,$R$41,$R$42,$Q298,BR$2,BR$4,BR$3)</f>
        <v>0</v>
      </c>
      <c r="BS298" s="15">
        <f ca="1">_xll.DBRW($B$3,$R$37,$R$38,$R$40,$R$41,$R$42,$Q298,BS$2,BS$4,BS$3)</f>
        <v>0</v>
      </c>
      <c r="BT298" s="15">
        <f ca="1">_xll.DBRW($B$3,$R$37,$R$38,$R$40,$R$41,$R$42,$Q298,BT$2,BT$4,BT$3)</f>
        <v>0</v>
      </c>
      <c r="BU298" s="15">
        <f ca="1">_xll.DBRW($B$3,$R$37,$R$38,$R$40,$R$41,$R$42,$Q298,BU$2,BU$4,BU$3)</f>
        <v>0</v>
      </c>
      <c r="BV298" s="15">
        <f ca="1">_xll.DBRW($B$3,$R$37,$R$38,$R$40,$R$41,$R$42,$Q298,BV$2,BV$4,BV$3)</f>
        <v>0</v>
      </c>
      <c r="BW298" s="15">
        <f ca="1">_xll.DBRW($B$3,$R$37,$R$38,$R$40,$R$41,$R$42,$Q298,BW$2,BW$4,BW$3)</f>
        <v>0</v>
      </c>
      <c r="BX298" s="15">
        <f ca="1">_xll.DBRW($B$3,$R$37,$R$38,$R$40,$R$41,$R$42,$Q298,BX$2,BX$4,BX$3)</f>
        <v>0</v>
      </c>
      <c r="BY298" s="15">
        <f ca="1">_xll.DBRW($B$3,$R$37,$R$38,$R$40,$R$41,$R$42,$Q298,BY$2,BY$4,BY$3)</f>
        <v>0</v>
      </c>
      <c r="BZ298" s="15">
        <f ca="1">_xll.DBRW($B$3,$R$37,$R$38,$R$40,$R$41,$R$42,$Q298,BZ$2,BZ$4,BZ$3)</f>
        <v>0</v>
      </c>
      <c r="CA298" s="15">
        <f ca="1">_xll.DBRW($B$3,$R$37,$R$38,$R$40,$R$41,$R$42,$Q298,CA$2,CA$4,CA$3)</f>
        <v>0</v>
      </c>
      <c r="CB298" s="15">
        <f ca="1">BR298-BW298</f>
        <v>0</v>
      </c>
      <c r="CC298" s="15">
        <f ca="1">BS298-BX298</f>
        <v>0</v>
      </c>
      <c r="CD298" s="15">
        <f ca="1">BT298-BY298</f>
        <v>0</v>
      </c>
      <c r="CE298" s="15">
        <f ca="1">IF(AND(BU298&lt;&gt;0,BZ298&lt;&gt;0),-1*CB298*BU298,0)</f>
        <v>0</v>
      </c>
      <c r="CF298" s="15">
        <f ca="1">IF(AND(BU298&lt;&gt;0,BZ298&lt;&gt;0,BV298&lt;&gt;0,CA298&lt;&gt;0),CC298/BX298*$Z298,)</f>
        <v>0</v>
      </c>
      <c r="CG298" s="15">
        <f ca="1">IF(AND(BV298&lt;&gt;0,CA298&lt;&gt;0),CD298*BN298*BV298,)</f>
        <v>0</v>
      </c>
      <c r="CH298" s="15">
        <f ca="1">IF(AND(BU298&lt;&gt;0,BZ298&lt;&gt;0,BV298&lt;&gt;0,CA298&lt;&gt;0),$AJ298-CE298-CF298-CG298-CK298,)</f>
        <v>0</v>
      </c>
      <c r="CI298" s="15">
        <f ca="1">IF(OR(BU298=0,BZ298=0,BV298=0,CA298=0),$AJ298-CE298-CF298-CG298-CK298,)</f>
        <v>0</v>
      </c>
      <c r="CJ298" s="15">
        <f ca="1">SUM(CE298:CI298)</f>
        <v>0</v>
      </c>
      <c r="CK298" s="15">
        <f ca="1">IF($V298&lt;&gt;0,IF($V298&gt;0,$W298/$V298,-$W298/$V298))*$AE298</f>
        <v>0</v>
      </c>
      <c r="CL298" s="15">
        <f ca="1">SUM(CJ298:CK298)</f>
        <v>0</v>
      </c>
      <c r="CM298" s="16">
        <f ca="1">_xll.DBRW($B$3,$R$37,$R$38,$R$40,$R$41,$R$42,$Q298,CM$2,CM$4,CM$3)</f>
        <v>0</v>
      </c>
      <c r="CN298" s="16">
        <f ca="1">_xll.DBRW($B$3,$R$37,$R$38,$R$40,$R$41,$R$42,$Q298,CN$2,CN$4,CN$3)</f>
        <v>0</v>
      </c>
      <c r="CO298" s="17">
        <f ca="1">-(CM298-CN298)*100</f>
        <v>0</v>
      </c>
      <c r="CP298" s="14">
        <f ca="1">$AA298-$AF298-DJ298</f>
        <v>0</v>
      </c>
      <c r="CQ298" s="15">
        <f ca="1">_xll.DBRW($B$3,$R$37,$R$38,$R$40,$R$41,$R$42,$Q298,CQ$2,CQ$4,CQ$3)</f>
        <v>0</v>
      </c>
      <c r="CR298" s="15">
        <f ca="1">_xll.DBRW($B$3,$R$37,$R$38,$R$40,$R$41,$R$42,$Q298,CR$2,CR$4,CR$3)</f>
        <v>0</v>
      </c>
      <c r="CS298" s="15">
        <f ca="1">_xll.DBRW($B$3,$R$37,$R$38,$R$40,$R$41,$R$42,$Q298,CS$2,CS$4,CS$3)</f>
        <v>0</v>
      </c>
      <c r="CT298" s="15">
        <f ca="1">_xll.DBRW($B$3,$R$37,$R$38,$R$40,$R$41,$R$42,$Q298,CT$2,CT$4,CT$3)</f>
        <v>0</v>
      </c>
      <c r="CU298" s="15">
        <f ca="1">_xll.DBRW($B$3,$R$37,$R$38,$R$40,$R$41,$R$42,$Q298,CU$2,CU$4,CU$3)</f>
        <v>0</v>
      </c>
      <c r="CV298" s="15">
        <f ca="1">_xll.DBRW($B$3,$R$37,$R$38,$R$40,$R$41,$R$42,$Q298,CV$2,CV$4,CV$3)</f>
        <v>0</v>
      </c>
      <c r="CW298" s="15">
        <f ca="1">_xll.DBRW($B$3,$R$37,$R$38,$R$40,$R$41,$R$42,$Q298,CW$2,CW$4,CW$3)</f>
        <v>0</v>
      </c>
      <c r="CX298" s="15">
        <f ca="1">_xll.DBRW($B$3,$R$37,$R$38,$R$40,$R$41,$R$42,$Q298,CX$2,CX$4,CX$3)</f>
        <v>0</v>
      </c>
      <c r="CY298" s="15">
        <f ca="1">_xll.DBRW($B$3,$R$37,$R$38,$R$40,$R$41,$R$42,$Q298,CY$2,CY$4,CY$3)</f>
        <v>0</v>
      </c>
      <c r="CZ298" s="15">
        <f ca="1">_xll.DBRW($B$3,$R$37,$R$38,$R$40,$R$41,$R$42,$Q298,CZ$2,CZ$4,CZ$3)</f>
        <v>0</v>
      </c>
      <c r="DA298" s="15">
        <f ca="1">CQ298-CV298</f>
        <v>0</v>
      </c>
      <c r="DB298" s="15">
        <f ca="1">CR298-CW298</f>
        <v>0</v>
      </c>
      <c r="DC298" s="15">
        <f ca="1">CS298-CX298</f>
        <v>0</v>
      </c>
      <c r="DD298" s="15">
        <f ca="1">IF(AND(CT298&lt;&gt;0,CY298&lt;&gt;0),-1*DA298*CT298,0)</f>
        <v>0</v>
      </c>
      <c r="DE298" s="15">
        <f ca="1">IF(AND(CT298&lt;&gt;0,CY298&lt;&gt;0,CU298&lt;&gt;0,CZ298&lt;&gt;0),DB298/CW298*$AA298,)</f>
        <v>0</v>
      </c>
      <c r="DF298" s="15">
        <f ca="1">IF(AND(CU298&lt;&gt;0,CZ298&lt;&gt;0),DC298*CM298*CU298,)</f>
        <v>0</v>
      </c>
      <c r="DG298" s="15">
        <f ca="1">IF(AND(CT298&lt;&gt;0,CY298&lt;&gt;0,CU298&lt;&gt;0,CZ298&lt;&gt;0),$AK298-DD298-DE298-DF298-DJ298,)</f>
        <v>0</v>
      </c>
      <c r="DH298" s="15">
        <f ca="1">IF(OR(CT298=0,CY298=0,CU298=0,CZ298=0),$AK298-DD298-DE298-DF298-DJ298,)</f>
        <v>0</v>
      </c>
      <c r="DI298" s="15">
        <f ca="1">SUM(DD298:DH298)</f>
        <v>0</v>
      </c>
      <c r="DJ298" s="15">
        <f ca="1">IF($V298&lt;&gt;0,IF($V298&gt;0,$W298/$V298,-$W298/$V298))*$AF298</f>
        <v>0</v>
      </c>
      <c r="DK298" s="15">
        <f ca="1">SUM(DI298:DJ298)</f>
        <v>0</v>
      </c>
      <c r="DL298" s="16">
        <f ca="1">_xll.DBRW($B$3,$R$37,$R$38,$R$40,$R$41,$R$42,$Q298,DL$2,DL$4,DL$3)</f>
        <v>0</v>
      </c>
      <c r="DM298" s="16">
        <f ca="1">_xll.DBRW($B$3,$R$37,$R$38,$R$40,$R$41,$R$42,$Q298,DM$2,DM$4,DM$3)</f>
        <v>0</v>
      </c>
      <c r="DN298" s="17">
        <f ca="1">-(DL298-DM298)*100</f>
        <v>0</v>
      </c>
      <c r="DO298" s="14">
        <f ca="1">$AB298-$AG298-EI298</f>
        <v>0</v>
      </c>
      <c r="DP298" s="15">
        <f ca="1">_xll.DBRW($B$3,$R$37,$R$38,$R$40,$R$41,$R$42,$Q298,DP$2,DP$4,DP$3)</f>
        <v>0</v>
      </c>
      <c r="DQ298" s="15">
        <f ca="1">_xll.DBRW($B$3,$R$37,$R$38,$R$40,$R$41,$R$42,$Q298,DQ$2,DQ$4,DQ$3)</f>
        <v>0</v>
      </c>
      <c r="DR298" s="15">
        <f ca="1">_xll.DBRW($B$3,$R$37,$R$38,$R$40,$R$41,$R$42,$Q298,DR$2,DR$4,DR$3)</f>
        <v>0</v>
      </c>
      <c r="DS298" s="15">
        <f ca="1">_xll.DBRW($B$3,$R$37,$R$38,$R$40,$R$41,$R$42,$Q298,DS$2,DS$4,DS$3)</f>
        <v>0</v>
      </c>
      <c r="DT298" s="15">
        <f ca="1">_xll.DBRW($B$3,$R$37,$R$38,$R$40,$R$41,$R$42,$Q298,DT$2,DT$4,DT$3)</f>
        <v>0</v>
      </c>
      <c r="DU298" s="15">
        <f ca="1">_xll.DBRW($B$3,$R$37,$R$38,$R$40,$R$41,$R$42,$Q298,DU$2,DU$4,DU$3)</f>
        <v>0</v>
      </c>
      <c r="DV298" s="15">
        <f ca="1">_xll.DBRW($B$3,$R$37,$R$38,$R$40,$R$41,$R$42,$Q298,DV$2,DV$4,DV$3)</f>
        <v>0</v>
      </c>
      <c r="DW298" s="15">
        <f ca="1">_xll.DBRW($B$3,$R$37,$R$38,$R$40,$R$41,$R$42,$Q298,DW$2,DW$4,DW$3)</f>
        <v>0</v>
      </c>
      <c r="DX298" s="15">
        <f ca="1">_xll.DBRW($B$3,$R$37,$R$38,$R$40,$R$41,$R$42,$Q298,DX$2,DX$4,DX$3)</f>
        <v>0</v>
      </c>
      <c r="DY298" s="15">
        <f ca="1">_xll.DBRW($B$3,$R$37,$R$38,$R$40,$R$41,$R$42,$Q298,DY$2,DY$4,DY$3)</f>
        <v>0</v>
      </c>
      <c r="DZ298" s="15">
        <f ca="1">DP298-DU298</f>
        <v>0</v>
      </c>
      <c r="EA298" s="15">
        <f ca="1">DQ298-DV298</f>
        <v>0</v>
      </c>
      <c r="EB298" s="15">
        <f ca="1">DR298-DW298</f>
        <v>0</v>
      </c>
      <c r="EC298" s="15">
        <f ca="1">IF(AND(DS298&lt;&gt;0,DX298&lt;&gt;0),-1*DZ298*DS298,0)</f>
        <v>0</v>
      </c>
      <c r="ED298" s="15">
        <f ca="1">IF(AND(DS298&lt;&gt;0,DX298&lt;&gt;0,DT298&lt;&gt;0,DY298&lt;&gt;0),EA298/DV298*$AB298,)</f>
        <v>0</v>
      </c>
      <c r="EE298" s="15">
        <f ca="1">IF(AND(DT298&lt;&gt;0,DY298&lt;&gt;0),EB298*DL298*DT298,)</f>
        <v>0</v>
      </c>
      <c r="EF298" s="15">
        <f ca="1">IF(AND(DS298&lt;&gt;0,DX298&lt;&gt;0,DT298&lt;&gt;0,DY298&lt;&gt;0),$AL298-EC298-ED298-EE298-EI298,)</f>
        <v>0</v>
      </c>
      <c r="EG298" s="15">
        <f ca="1">IF(OR(DS298=0,DX298=0,DT298=0,DY298=0),$AL298-EC298-ED298-EE298-EI298,)</f>
        <v>0</v>
      </c>
      <c r="EH298" s="15">
        <f ca="1">SUM(EC298:EG298)</f>
        <v>0</v>
      </c>
      <c r="EI298" s="15">
        <f ca="1">IF($V298&lt;&gt;0,IF($V298&gt;0,$W298/$V298,-$W298/$V298))*$AG298</f>
        <v>0</v>
      </c>
      <c r="EJ298" s="15">
        <f ca="1">SUM(EH298:EI298)</f>
        <v>0</v>
      </c>
      <c r="EK298" s="16">
        <f ca="1">_xll.DBRW($B$3,$R$37,$R$38,$R$40,$R$41,$R$42,$Q298,EK$2,EK$4,EK$3)</f>
        <v>0</v>
      </c>
      <c r="EL298" s="16">
        <f ca="1">_xll.DBRW($B$3,$R$37,$R$38,$R$40,$R$41,$R$42,$Q298,EL$2,EL$4,EL$3)</f>
        <v>0</v>
      </c>
      <c r="EM298" s="17">
        <f ca="1">-(EK298-EL298)*100</f>
        <v>0</v>
      </c>
      <c r="EN298" s="14">
        <f ca="1">$AC298-$AH298-FH298</f>
        <v>0</v>
      </c>
      <c r="EO298" s="15">
        <f ca="1">_xll.DBRW($B$3,$R$37,$R$38,$R$40,$R$41,$R$42,$Q298,EO$2,EO$4,EO$3)</f>
        <v>0</v>
      </c>
      <c r="EP298" s="15">
        <f ca="1">_xll.DBRW($B$3,$R$37,$R$38,$R$40,$R$41,$R$42,$Q298,EP$2,EP$4,EP$3)</f>
        <v>0</v>
      </c>
      <c r="EQ298" s="15">
        <f ca="1">_xll.DBRW($B$3,$R$37,$R$38,$R$40,$R$41,$R$42,$Q298,EQ$2,EQ$4,EQ$3)</f>
        <v>0</v>
      </c>
      <c r="ER298" s="15">
        <f ca="1">_xll.DBRW($B$3,$R$37,$R$38,$R$40,$R$41,$R$42,$Q298,ER$2,ER$4,ER$3)</f>
        <v>0</v>
      </c>
      <c r="ES298" s="15">
        <f ca="1">_xll.DBRW($B$3,$R$37,$R$38,$R$40,$R$41,$R$42,$Q298,ES$2,ES$4,ES$3)</f>
        <v>0</v>
      </c>
      <c r="ET298" s="15">
        <f ca="1">_xll.DBRW($B$3,$R$37,$R$38,$R$40,$R$41,$R$42,$Q298,ET$2,ET$4,ET$3)</f>
        <v>0</v>
      </c>
      <c r="EU298" s="15">
        <f ca="1">_xll.DBRW($B$3,$R$37,$R$38,$R$40,$R$41,$R$42,$Q298,EU$2,EU$4,EU$3)</f>
        <v>0</v>
      </c>
      <c r="EV298" s="15">
        <f ca="1">_xll.DBRW($B$3,$R$37,$R$38,$R$40,$R$41,$R$42,$Q298,EV$2,EV$4,EV$3)</f>
        <v>0</v>
      </c>
      <c r="EW298" s="15">
        <f ca="1">_xll.DBRW($B$3,$R$37,$R$38,$R$40,$R$41,$R$42,$Q298,EW$2,EW$4,EW$3)</f>
        <v>0</v>
      </c>
      <c r="EX298" s="15">
        <f ca="1">_xll.DBRW($B$3,$R$37,$R$38,$R$40,$R$41,$R$42,$Q298,EX$2,EX$4,EX$3)</f>
        <v>0</v>
      </c>
      <c r="EY298" s="15">
        <f ca="1">EO298-ET298</f>
        <v>0</v>
      </c>
      <c r="EZ298" s="15">
        <f ca="1">EP298-EU298</f>
        <v>0</v>
      </c>
      <c r="FA298" s="15">
        <f ca="1">EQ298-EV298</f>
        <v>0</v>
      </c>
      <c r="FB298" s="15">
        <f ca="1">IF(AND(ER298&lt;&gt;0,EW298&lt;&gt;0),-1*EY298*ER298,0)</f>
        <v>0</v>
      </c>
      <c r="FC298" s="15">
        <f ca="1">IF(AND(ER298&lt;&gt;0,EW298&lt;&gt;0,ES298&lt;&gt;0,EX298&lt;&gt;0),EZ298/EU298*$AC298,)</f>
        <v>0</v>
      </c>
      <c r="FD298" s="15">
        <f ca="1">IF(AND(ES298&lt;&gt;0,EX298&lt;&gt;0),FA298*EK298*ES298,)</f>
        <v>0</v>
      </c>
      <c r="FE298" s="15">
        <f ca="1">IF(AND(ER298&lt;&gt;0,EW298&lt;&gt;0,ES298&lt;&gt;0,EX298&lt;&gt;0),$AM298-FB298-FC298-FD298-FH298,)</f>
        <v>0</v>
      </c>
      <c r="FF298" s="15">
        <f ca="1">IF(OR(ER298=0,EW298=0,ES298=0,EX298=0),$AM298-FB298-FC298-FD298-FH298,)</f>
        <v>0</v>
      </c>
      <c r="FG298" s="15">
        <f ca="1">SUM(FB298:FF298)</f>
        <v>0</v>
      </c>
      <c r="FH298" s="15">
        <f ca="1">IF($V298&lt;&gt;0,IF($V298&gt;0,$W298/$V298,-$W298/$V298))*$AH298</f>
        <v>0</v>
      </c>
      <c r="FI298" s="15">
        <f ca="1">SUM(FG298:FH298)</f>
        <v>0</v>
      </c>
      <c r="FJ298" s="20"/>
      <c r="FK298" s="85">
        <f ca="1">BL298+CK298+DJ298+EI298+FH298</f>
        <v>0</v>
      </c>
      <c r="FL298" s="21"/>
      <c r="FM298" s="22"/>
      <c r="FN298" s="104">
        <f ca="1">_xll.DBRW($B$3,$R$37,$R$38,$R$40,$R$41,$R$42,$Q298,FN$2,FN$4,FN$3)</f>
        <v>0</v>
      </c>
      <c r="FO298" s="105">
        <f ca="1">IF(U298&lt;&gt;0,FN298/U298,0)</f>
        <v>0</v>
      </c>
      <c r="FP298" s="104">
        <f ca="1">_xll.DBRW($B$3,$R$37,$R$38,$R$40,$R$41,$R$42,$Q298,FP$2,FP$4,FP$3)</f>
        <v>0</v>
      </c>
      <c r="FQ298" s="105">
        <f ca="1">IF(V298&lt;&gt;0,FP298/V298,0)</f>
        <v>0</v>
      </c>
      <c r="FR298" s="86">
        <f ca="1">FN298-FP298</f>
        <v>0</v>
      </c>
      <c r="FS298" s="103">
        <f ca="1">(FO298-FQ298)*100</f>
        <v>0</v>
      </c>
      <c r="FT298" s="23"/>
      <c r="FV298" s="37"/>
      <c r="FW298" s="37"/>
      <c r="FX298" s="37"/>
      <c r="FY298" s="37"/>
      <c r="FZ298" s="37"/>
      <c r="GA298" s="37"/>
      <c r="GB298" s="37"/>
      <c r="GC298" s="37"/>
      <c r="GD298" s="37"/>
      <c r="GE298" s="37"/>
      <c r="GF298" s="37"/>
      <c r="GG298" s="37"/>
      <c r="GH298" s="37"/>
    </row>
    <row r="299" spans="1:190" ht="15" hidden="1" customHeight="1" x14ac:dyDescent="0.25">
      <c r="A299">
        <f ca="1">IF(ROW()=ROW($A$60),0,1)</f>
        <v>1</v>
      </c>
      <c r="D299" s="30"/>
      <c r="E299" s="30"/>
      <c r="F299" s="30" t="str">
        <f ca="1">IF(A299&lt;&gt;0,IF((AO299+BN299+CM299+DL299+EK299)&lt;&gt;0,ROUND((1-(AO299+BN299+CM299+DL299+EK299))-FO299,5),"VERIF. ELIGIBILITE PMM"),"CHECK "&amp;D284)</f>
        <v>VERIF. ELIGIBILITE PMM</v>
      </c>
      <c r="G299" s="30"/>
      <c r="H299" s="30"/>
      <c r="I299" s="30"/>
      <c r="J299" s="30" t="str">
        <f ca="1">IF(A299&lt;&gt;0,IF((AP299+BO299+CN299+DM299+EL299)&lt;&gt;0,ROUND((1-(AP299+BO299+CN299+DM299+EL299))-FQ299,5),"VERIF. ELIGIBILITE PMM"),"CHECK "&amp;D285)</f>
        <v>VERIF. ELIGIBILITE PMM</v>
      </c>
      <c r="K299" s="30">
        <f ca="1">IF(A299&lt;&gt;0,ROUND(W299+AR299+BQ299+CP299+DO299+EN299+FK299-FR299,5),"CHECK ")</f>
        <v>0</v>
      </c>
      <c r="L299" s="4"/>
      <c r="M299" s="9"/>
      <c r="N299" s="10"/>
      <c r="O299" s="9"/>
      <c r="P299" s="11"/>
      <c r="Q299" s="130" t="s">
        <v>262</v>
      </c>
      <c r="R299" s="130"/>
      <c r="S299" s="12"/>
      <c r="T299" s="13"/>
      <c r="U299" s="84">
        <f ca="1">_xll.DBRW($B$3,$R$37,$R$38,$R$40,$R$41,$R$42,$Q299,U$2,U$4,U$3)</f>
        <v>0</v>
      </c>
      <c r="V299" s="84">
        <f ca="1">_xll.DBRW($B$3,$R$37,$R$38,$R$40,$R$41,$R$42,$Q299,V$2,V$4,V$3)</f>
        <v>0</v>
      </c>
      <c r="W299" s="85">
        <f ca="1">U299-V299</f>
        <v>0</v>
      </c>
      <c r="X299" s="106">
        <f ca="1">IF(V299&lt;&gt;0,W299/V299,0)</f>
        <v>0</v>
      </c>
      <c r="Y299" s="15">
        <f ca="1">_xll.DBRW($B$3,$R$37,$R$38,$R$40,$R$41,$R$42,$Q299,Y$2,Y$4,Y$3)</f>
        <v>0</v>
      </c>
      <c r="Z299" s="15">
        <f ca="1">_xll.DBRW($B$3,$R$37,$R$38,$R$40,$R$41,$R$42,$Q299,Z$2,Z$4,Z$3)</f>
        <v>0</v>
      </c>
      <c r="AA299" s="15">
        <f ca="1">_xll.DBRW($B$3,$R$37,$R$38,$R$40,$R$41,$R$42,$Q299,AA$2,AA$4,AA$3)</f>
        <v>0</v>
      </c>
      <c r="AB299" s="15">
        <f ca="1">_xll.DBRW($B$3,$R$37,$R$38,$R$40,$R$41,$R$42,$Q299,AB$2,AB$4,AB$3)</f>
        <v>0</v>
      </c>
      <c r="AC299" s="15">
        <f ca="1">_xll.DBRW($B$3,$R$37,$R$38,$R$40,$R$41,$R$42,$Q299,AC$2,AC$4,AC$3)</f>
        <v>0</v>
      </c>
      <c r="AD299" s="15">
        <f ca="1">_xll.DBRW($B$3,$R$37,$R$38,$R$40,$R$41,$R$42,$Q299,AD$2,AD$4,AD$3)</f>
        <v>0</v>
      </c>
      <c r="AE299" s="15">
        <f ca="1">_xll.DBRW($B$3,$R$37,$R$38,$R$40,$R$41,$R$42,$Q299,AE$2,AE$4,AE$3)</f>
        <v>0</v>
      </c>
      <c r="AF299" s="15">
        <f ca="1">_xll.DBRW($B$3,$R$37,$R$38,$R$40,$R$41,$R$42,$Q299,AF$2,AF$4,AF$3)</f>
        <v>0</v>
      </c>
      <c r="AG299" s="15">
        <f ca="1">_xll.DBRW($B$3,$R$37,$R$38,$R$40,$R$41,$R$42,$Q299,AG$2,AG$4,AG$3)</f>
        <v>0</v>
      </c>
      <c r="AH299" s="15">
        <f ca="1">_xll.DBRW($B$3,$R$37,$R$38,$R$40,$R$41,$R$42,$Q299,AH$2,AH$4,AH$3)</f>
        <v>0</v>
      </c>
      <c r="AI299" s="15">
        <f ca="1">Y299-AD299</f>
        <v>0</v>
      </c>
      <c r="AJ299" s="15">
        <f ca="1">Z299-AE299</f>
        <v>0</v>
      </c>
      <c r="AK299" s="15">
        <f ca="1">AA299-AF299</f>
        <v>0</v>
      </c>
      <c r="AL299" s="15">
        <f ca="1">AB299-AG299</f>
        <v>0</v>
      </c>
      <c r="AM299" s="15">
        <f ca="1">AC299-AH299</f>
        <v>0</v>
      </c>
      <c r="AN299" s="20"/>
      <c r="AO299" s="16">
        <f ca="1">_xll.DBRW($B$3,$R$37,$R$38,$R$40,$R$41,$R$42,$Q299,AO$2,AO$4,AO$3)</f>
        <v>0</v>
      </c>
      <c r="AP299" s="16">
        <f ca="1">_xll.DBRW($B$3,$R$37,$R$38,$R$40,$R$41,$R$42,$Q299,AP$2,AP$4,AP$3)</f>
        <v>0</v>
      </c>
      <c r="AQ299" s="17">
        <f ca="1">-(AO299-AP299)*100</f>
        <v>0</v>
      </c>
      <c r="AR299" s="14">
        <f ca="1">$Y299-$AD299-BL299</f>
        <v>0</v>
      </c>
      <c r="AS299" s="18">
        <f ca="1">_xll.DBRW($B$3,$R$37,$R$38,$R$40,$R$41,$R$42,$Q299,AS$2,AS$4,AS$3)</f>
        <v>0</v>
      </c>
      <c r="AT299" s="19">
        <f ca="1">_xll.DBRW($B$3,$R$37,$R$38,$R$40,$R$41,$R$42,$Q299,AT$2,AT$4,AT$3)</f>
        <v>0</v>
      </c>
      <c r="AU299" s="18">
        <f ca="1">_xll.DBRW($B$3,$R$37,$R$38,$R$40,$R$41,$R$42,$Q299,AU$2,AU$4,AU$3)</f>
        <v>0</v>
      </c>
      <c r="AV299" s="15">
        <f ca="1">_xll.DBRW($B$3,$R$37,$R$38,$R$40,$R$41,$R$42,$Q299,AV$2,AV$4,AV$3)</f>
        <v>0</v>
      </c>
      <c r="AW299" s="15">
        <f ca="1">_xll.DBRW($B$3,$R$37,$R$38,$R$40,$R$41,$R$42,$Q299,AW$2,AW$4,AW$3)</f>
        <v>0</v>
      </c>
      <c r="AX299" s="18">
        <f ca="1">_xll.DBRW($B$3,$R$37,$R$38,$R$40,$R$41,$R$42,$Q299,AX$2,AX$4,AX$3)</f>
        <v>0</v>
      </c>
      <c r="AY299" s="19">
        <f ca="1">_xll.DBRW($B$3,$R$37,$R$38,$R$40,$R$41,$R$42,$Q299,AY$2,AY$4,AY$3)</f>
        <v>0</v>
      </c>
      <c r="AZ299" s="18">
        <f ca="1">_xll.DBRW($B$3,$R$37,$R$38,$R$40,$R$41,$R$42,$Q299,AZ$2,AZ$4,AZ$3)</f>
        <v>0</v>
      </c>
      <c r="BA299" s="15">
        <f ca="1">_xll.DBRW($B$3,$R$37,$R$38,$R$40,$R$41,$R$42,$Q299,BA$2,BA$4,BA$3)</f>
        <v>0</v>
      </c>
      <c r="BB299" s="15">
        <f ca="1">_xll.DBRW($B$3,$R$37,$R$38,$R$40,$R$41,$R$42,$Q299,BB$2,BB$4,BB$3)</f>
        <v>0</v>
      </c>
      <c r="BC299" s="18">
        <f ca="1">AS299-AX299</f>
        <v>0</v>
      </c>
      <c r="BD299" s="18">
        <f ca="1">AT299-AY299</f>
        <v>0</v>
      </c>
      <c r="BE299" s="18">
        <f ca="1">AU299-AZ299</f>
        <v>0</v>
      </c>
      <c r="BF299" s="15">
        <f ca="1">IF(AND(AV299&lt;&gt;0,BA299&lt;&gt;0),-1*BC299*AV299,0)</f>
        <v>0</v>
      </c>
      <c r="BG299" s="15">
        <f ca="1">IF(AND(AV299&lt;&gt;0,BA299&lt;&gt;0,AW299&lt;&gt;0,BB299&lt;&gt;0),BD299/AY299*$Y299,)</f>
        <v>0</v>
      </c>
      <c r="BH299" s="15">
        <f ca="1">IF(AND(AW299&lt;&gt;0,BB299&lt;&gt;0),BE299*AO299*AW299,)</f>
        <v>0</v>
      </c>
      <c r="BI299" s="15">
        <f ca="1">IF(AND(AV299&lt;&gt;0,BA299&lt;&gt;0,AW299&lt;&gt;0,BB299&lt;&gt;0),$AI299-BF299-BG299-BH299-BL299,)</f>
        <v>0</v>
      </c>
      <c r="BJ299" s="15">
        <f ca="1">IF(OR(AV299=0,BA299=0,AW299=0,BB299=0),$AI299-BF299-BG299-BH299-BL299,)</f>
        <v>0</v>
      </c>
      <c r="BK299" s="15">
        <f ca="1">SUM(BF299:BJ299)</f>
        <v>0</v>
      </c>
      <c r="BL299" s="15">
        <f ca="1">IF($V299&lt;&gt;0,IF($V299&gt;0,$W299/$V299,-$W299/$V299))*$AD299</f>
        <v>0</v>
      </c>
      <c r="BM299" s="15">
        <f ca="1">SUM(BK299:BL299)</f>
        <v>0</v>
      </c>
      <c r="BN299" s="16">
        <f ca="1">_xll.DBRW($B$3,$R$37,$R$38,$R$40,$R$41,$R$42,$Q299,BN$2,BN$4,BN$3)</f>
        <v>0</v>
      </c>
      <c r="BO299" s="16">
        <f ca="1">_xll.DBRW($B$3,$R$37,$R$38,$R$40,$R$41,$R$42,$Q299,BO$2,BO$4,BO$3)</f>
        <v>0</v>
      </c>
      <c r="BP299" s="17">
        <f ca="1">-(BN299-BO299)*100</f>
        <v>0</v>
      </c>
      <c r="BQ299" s="14">
        <f ca="1">$Z299-$AE299-CK299</f>
        <v>0</v>
      </c>
      <c r="BR299" s="15">
        <f ca="1">_xll.DBRW($B$3,$R$37,$R$38,$R$40,$R$41,$R$42,$Q299,BR$2,BR$4,BR$3)</f>
        <v>0</v>
      </c>
      <c r="BS299" s="15">
        <f ca="1">_xll.DBRW($B$3,$R$37,$R$38,$R$40,$R$41,$R$42,$Q299,BS$2,BS$4,BS$3)</f>
        <v>0</v>
      </c>
      <c r="BT299" s="15">
        <f ca="1">_xll.DBRW($B$3,$R$37,$R$38,$R$40,$R$41,$R$42,$Q299,BT$2,BT$4,BT$3)</f>
        <v>0</v>
      </c>
      <c r="BU299" s="15">
        <f ca="1">_xll.DBRW($B$3,$R$37,$R$38,$R$40,$R$41,$R$42,$Q299,BU$2,BU$4,BU$3)</f>
        <v>0</v>
      </c>
      <c r="BV299" s="15">
        <f ca="1">_xll.DBRW($B$3,$R$37,$R$38,$R$40,$R$41,$R$42,$Q299,BV$2,BV$4,BV$3)</f>
        <v>0</v>
      </c>
      <c r="BW299" s="15">
        <f ca="1">_xll.DBRW($B$3,$R$37,$R$38,$R$40,$R$41,$R$42,$Q299,BW$2,BW$4,BW$3)</f>
        <v>0</v>
      </c>
      <c r="BX299" s="15">
        <f ca="1">_xll.DBRW($B$3,$R$37,$R$38,$R$40,$R$41,$R$42,$Q299,BX$2,BX$4,BX$3)</f>
        <v>0</v>
      </c>
      <c r="BY299" s="15">
        <f ca="1">_xll.DBRW($B$3,$R$37,$R$38,$R$40,$R$41,$R$42,$Q299,BY$2,BY$4,BY$3)</f>
        <v>0</v>
      </c>
      <c r="BZ299" s="15">
        <f ca="1">_xll.DBRW($B$3,$R$37,$R$38,$R$40,$R$41,$R$42,$Q299,BZ$2,BZ$4,BZ$3)</f>
        <v>0</v>
      </c>
      <c r="CA299" s="15">
        <f ca="1">_xll.DBRW($B$3,$R$37,$R$38,$R$40,$R$41,$R$42,$Q299,CA$2,CA$4,CA$3)</f>
        <v>0</v>
      </c>
      <c r="CB299" s="15">
        <f ca="1">BR299-BW299</f>
        <v>0</v>
      </c>
      <c r="CC299" s="15">
        <f ca="1">BS299-BX299</f>
        <v>0</v>
      </c>
      <c r="CD299" s="15">
        <f ca="1">BT299-BY299</f>
        <v>0</v>
      </c>
      <c r="CE299" s="15">
        <f ca="1">IF(AND(BU299&lt;&gt;0,BZ299&lt;&gt;0),-1*CB299*BU299,0)</f>
        <v>0</v>
      </c>
      <c r="CF299" s="15">
        <f ca="1">IF(AND(BU299&lt;&gt;0,BZ299&lt;&gt;0,BV299&lt;&gt;0,CA299&lt;&gt;0),CC299/BX299*$Z299,)</f>
        <v>0</v>
      </c>
      <c r="CG299" s="15">
        <f ca="1">IF(AND(BV299&lt;&gt;0,CA299&lt;&gt;0),CD299*BN299*BV299,)</f>
        <v>0</v>
      </c>
      <c r="CH299" s="15">
        <f ca="1">IF(AND(BU299&lt;&gt;0,BZ299&lt;&gt;0,BV299&lt;&gt;0,CA299&lt;&gt;0),$AJ299-CE299-CF299-CG299-CK299,)</f>
        <v>0</v>
      </c>
      <c r="CI299" s="15">
        <f ca="1">IF(OR(BU299=0,BZ299=0,BV299=0,CA299=0),$AJ299-CE299-CF299-CG299-CK299,)</f>
        <v>0</v>
      </c>
      <c r="CJ299" s="15">
        <f ca="1">SUM(CE299:CI299)</f>
        <v>0</v>
      </c>
      <c r="CK299" s="15">
        <f ca="1">IF($V299&lt;&gt;0,IF($V299&gt;0,$W299/$V299,-$W299/$V299))*$AE299</f>
        <v>0</v>
      </c>
      <c r="CL299" s="15">
        <f ca="1">SUM(CJ299:CK299)</f>
        <v>0</v>
      </c>
      <c r="CM299" s="16">
        <f ca="1">_xll.DBRW($B$3,$R$37,$R$38,$R$40,$R$41,$R$42,$Q299,CM$2,CM$4,CM$3)</f>
        <v>0</v>
      </c>
      <c r="CN299" s="16">
        <f ca="1">_xll.DBRW($B$3,$R$37,$R$38,$R$40,$R$41,$R$42,$Q299,CN$2,CN$4,CN$3)</f>
        <v>0</v>
      </c>
      <c r="CO299" s="17">
        <f ca="1">-(CM299-CN299)*100</f>
        <v>0</v>
      </c>
      <c r="CP299" s="14">
        <f ca="1">$AA299-$AF299-DJ299</f>
        <v>0</v>
      </c>
      <c r="CQ299" s="15">
        <f ca="1">_xll.DBRW($B$3,$R$37,$R$38,$R$40,$R$41,$R$42,$Q299,CQ$2,CQ$4,CQ$3)</f>
        <v>0</v>
      </c>
      <c r="CR299" s="15">
        <f ca="1">_xll.DBRW($B$3,$R$37,$R$38,$R$40,$R$41,$R$42,$Q299,CR$2,CR$4,CR$3)</f>
        <v>0</v>
      </c>
      <c r="CS299" s="15">
        <f ca="1">_xll.DBRW($B$3,$R$37,$R$38,$R$40,$R$41,$R$42,$Q299,CS$2,CS$4,CS$3)</f>
        <v>0</v>
      </c>
      <c r="CT299" s="15">
        <f ca="1">_xll.DBRW($B$3,$R$37,$R$38,$R$40,$R$41,$R$42,$Q299,CT$2,CT$4,CT$3)</f>
        <v>0</v>
      </c>
      <c r="CU299" s="15">
        <f ca="1">_xll.DBRW($B$3,$R$37,$R$38,$R$40,$R$41,$R$42,$Q299,CU$2,CU$4,CU$3)</f>
        <v>0</v>
      </c>
      <c r="CV299" s="15">
        <f ca="1">_xll.DBRW($B$3,$R$37,$R$38,$R$40,$R$41,$R$42,$Q299,CV$2,CV$4,CV$3)</f>
        <v>0</v>
      </c>
      <c r="CW299" s="15">
        <f ca="1">_xll.DBRW($B$3,$R$37,$R$38,$R$40,$R$41,$R$42,$Q299,CW$2,CW$4,CW$3)</f>
        <v>0</v>
      </c>
      <c r="CX299" s="15">
        <f ca="1">_xll.DBRW($B$3,$R$37,$R$38,$R$40,$R$41,$R$42,$Q299,CX$2,CX$4,CX$3)</f>
        <v>0</v>
      </c>
      <c r="CY299" s="15">
        <f ca="1">_xll.DBRW($B$3,$R$37,$R$38,$R$40,$R$41,$R$42,$Q299,CY$2,CY$4,CY$3)</f>
        <v>0</v>
      </c>
      <c r="CZ299" s="15">
        <f ca="1">_xll.DBRW($B$3,$R$37,$R$38,$R$40,$R$41,$R$42,$Q299,CZ$2,CZ$4,CZ$3)</f>
        <v>0</v>
      </c>
      <c r="DA299" s="15">
        <f ca="1">CQ299-CV299</f>
        <v>0</v>
      </c>
      <c r="DB299" s="15">
        <f ca="1">CR299-CW299</f>
        <v>0</v>
      </c>
      <c r="DC299" s="15">
        <f ca="1">CS299-CX299</f>
        <v>0</v>
      </c>
      <c r="DD299" s="15">
        <f ca="1">IF(AND(CT299&lt;&gt;0,CY299&lt;&gt;0),-1*DA299*CT299,0)</f>
        <v>0</v>
      </c>
      <c r="DE299" s="15">
        <f ca="1">IF(AND(CT299&lt;&gt;0,CY299&lt;&gt;0,CU299&lt;&gt;0,CZ299&lt;&gt;0),DB299/CW299*$AA299,)</f>
        <v>0</v>
      </c>
      <c r="DF299" s="15">
        <f ca="1">IF(AND(CU299&lt;&gt;0,CZ299&lt;&gt;0),DC299*CM299*CU299,)</f>
        <v>0</v>
      </c>
      <c r="DG299" s="15">
        <f ca="1">IF(AND(CT299&lt;&gt;0,CY299&lt;&gt;0,CU299&lt;&gt;0,CZ299&lt;&gt;0),$AK299-DD299-DE299-DF299-DJ299,)</f>
        <v>0</v>
      </c>
      <c r="DH299" s="15">
        <f ca="1">IF(OR(CT299=0,CY299=0,CU299=0,CZ299=0),$AK299-DD299-DE299-DF299-DJ299,)</f>
        <v>0</v>
      </c>
      <c r="DI299" s="15">
        <f ca="1">SUM(DD299:DH299)</f>
        <v>0</v>
      </c>
      <c r="DJ299" s="15">
        <f ca="1">IF($V299&lt;&gt;0,IF($V299&gt;0,$W299/$V299,-$W299/$V299))*$AF299</f>
        <v>0</v>
      </c>
      <c r="DK299" s="15">
        <f ca="1">SUM(DI299:DJ299)</f>
        <v>0</v>
      </c>
      <c r="DL299" s="16">
        <f ca="1">_xll.DBRW($B$3,$R$37,$R$38,$R$40,$R$41,$R$42,$Q299,DL$2,DL$4,DL$3)</f>
        <v>0</v>
      </c>
      <c r="DM299" s="16">
        <f ca="1">_xll.DBRW($B$3,$R$37,$R$38,$R$40,$R$41,$R$42,$Q299,DM$2,DM$4,DM$3)</f>
        <v>0</v>
      </c>
      <c r="DN299" s="17">
        <f ca="1">-(DL299-DM299)*100</f>
        <v>0</v>
      </c>
      <c r="DO299" s="14">
        <f ca="1">$AB299-$AG299-EI299</f>
        <v>0</v>
      </c>
      <c r="DP299" s="15">
        <f ca="1">_xll.DBRW($B$3,$R$37,$R$38,$R$40,$R$41,$R$42,$Q299,DP$2,DP$4,DP$3)</f>
        <v>0</v>
      </c>
      <c r="DQ299" s="15">
        <f ca="1">_xll.DBRW($B$3,$R$37,$R$38,$R$40,$R$41,$R$42,$Q299,DQ$2,DQ$4,DQ$3)</f>
        <v>0</v>
      </c>
      <c r="DR299" s="15">
        <f ca="1">_xll.DBRW($B$3,$R$37,$R$38,$R$40,$R$41,$R$42,$Q299,DR$2,DR$4,DR$3)</f>
        <v>0</v>
      </c>
      <c r="DS299" s="15">
        <f ca="1">_xll.DBRW($B$3,$R$37,$R$38,$R$40,$R$41,$R$42,$Q299,DS$2,DS$4,DS$3)</f>
        <v>0</v>
      </c>
      <c r="DT299" s="15">
        <f ca="1">_xll.DBRW($B$3,$R$37,$R$38,$R$40,$R$41,$R$42,$Q299,DT$2,DT$4,DT$3)</f>
        <v>0</v>
      </c>
      <c r="DU299" s="15">
        <f ca="1">_xll.DBRW($B$3,$R$37,$R$38,$R$40,$R$41,$R$42,$Q299,DU$2,DU$4,DU$3)</f>
        <v>0</v>
      </c>
      <c r="DV299" s="15">
        <f ca="1">_xll.DBRW($B$3,$R$37,$R$38,$R$40,$R$41,$R$42,$Q299,DV$2,DV$4,DV$3)</f>
        <v>0</v>
      </c>
      <c r="DW299" s="15">
        <f ca="1">_xll.DBRW($B$3,$R$37,$R$38,$R$40,$R$41,$R$42,$Q299,DW$2,DW$4,DW$3)</f>
        <v>0</v>
      </c>
      <c r="DX299" s="15">
        <f ca="1">_xll.DBRW($B$3,$R$37,$R$38,$R$40,$R$41,$R$42,$Q299,DX$2,DX$4,DX$3)</f>
        <v>0</v>
      </c>
      <c r="DY299" s="15">
        <f ca="1">_xll.DBRW($B$3,$R$37,$R$38,$R$40,$R$41,$R$42,$Q299,DY$2,DY$4,DY$3)</f>
        <v>0</v>
      </c>
      <c r="DZ299" s="15">
        <f ca="1">DP299-DU299</f>
        <v>0</v>
      </c>
      <c r="EA299" s="15">
        <f ca="1">DQ299-DV299</f>
        <v>0</v>
      </c>
      <c r="EB299" s="15">
        <f ca="1">DR299-DW299</f>
        <v>0</v>
      </c>
      <c r="EC299" s="15">
        <f ca="1">IF(AND(DS299&lt;&gt;0,DX299&lt;&gt;0),-1*DZ299*DS299,0)</f>
        <v>0</v>
      </c>
      <c r="ED299" s="15">
        <f ca="1">IF(AND(DS299&lt;&gt;0,DX299&lt;&gt;0,DT299&lt;&gt;0,DY299&lt;&gt;0),EA299/DV299*$AB299,)</f>
        <v>0</v>
      </c>
      <c r="EE299" s="15">
        <f ca="1">IF(AND(DT299&lt;&gt;0,DY299&lt;&gt;0),EB299*DL299*DT299,)</f>
        <v>0</v>
      </c>
      <c r="EF299" s="15">
        <f ca="1">IF(AND(DS299&lt;&gt;0,DX299&lt;&gt;0,DT299&lt;&gt;0,DY299&lt;&gt;0),$AL299-EC299-ED299-EE299-EI299,)</f>
        <v>0</v>
      </c>
      <c r="EG299" s="15">
        <f ca="1">IF(OR(DS299=0,DX299=0,DT299=0,DY299=0),$AL299-EC299-ED299-EE299-EI299,)</f>
        <v>0</v>
      </c>
      <c r="EH299" s="15">
        <f ca="1">SUM(EC299:EG299)</f>
        <v>0</v>
      </c>
      <c r="EI299" s="15">
        <f ca="1">IF($V299&lt;&gt;0,IF($V299&gt;0,$W299/$V299,-$W299/$V299))*$AG299</f>
        <v>0</v>
      </c>
      <c r="EJ299" s="15">
        <f ca="1">SUM(EH299:EI299)</f>
        <v>0</v>
      </c>
      <c r="EK299" s="16">
        <f ca="1">_xll.DBRW($B$3,$R$37,$R$38,$R$40,$R$41,$R$42,$Q299,EK$2,EK$4,EK$3)</f>
        <v>0</v>
      </c>
      <c r="EL299" s="16">
        <f ca="1">_xll.DBRW($B$3,$R$37,$R$38,$R$40,$R$41,$R$42,$Q299,EL$2,EL$4,EL$3)</f>
        <v>0</v>
      </c>
      <c r="EM299" s="17">
        <f ca="1">-(EK299-EL299)*100</f>
        <v>0</v>
      </c>
      <c r="EN299" s="14">
        <f ca="1">$AC299-$AH299-FH299</f>
        <v>0</v>
      </c>
      <c r="EO299" s="15">
        <f ca="1">_xll.DBRW($B$3,$R$37,$R$38,$R$40,$R$41,$R$42,$Q299,EO$2,EO$4,EO$3)</f>
        <v>0</v>
      </c>
      <c r="EP299" s="15">
        <f ca="1">_xll.DBRW($B$3,$R$37,$R$38,$R$40,$R$41,$R$42,$Q299,EP$2,EP$4,EP$3)</f>
        <v>0</v>
      </c>
      <c r="EQ299" s="15">
        <f ca="1">_xll.DBRW($B$3,$R$37,$R$38,$R$40,$R$41,$R$42,$Q299,EQ$2,EQ$4,EQ$3)</f>
        <v>0</v>
      </c>
      <c r="ER299" s="15">
        <f ca="1">_xll.DBRW($B$3,$R$37,$R$38,$R$40,$R$41,$R$42,$Q299,ER$2,ER$4,ER$3)</f>
        <v>0</v>
      </c>
      <c r="ES299" s="15">
        <f ca="1">_xll.DBRW($B$3,$R$37,$R$38,$R$40,$R$41,$R$42,$Q299,ES$2,ES$4,ES$3)</f>
        <v>0</v>
      </c>
      <c r="ET299" s="15">
        <f ca="1">_xll.DBRW($B$3,$R$37,$R$38,$R$40,$R$41,$R$42,$Q299,ET$2,ET$4,ET$3)</f>
        <v>0</v>
      </c>
      <c r="EU299" s="15">
        <f ca="1">_xll.DBRW($B$3,$R$37,$R$38,$R$40,$R$41,$R$42,$Q299,EU$2,EU$4,EU$3)</f>
        <v>0</v>
      </c>
      <c r="EV299" s="15">
        <f ca="1">_xll.DBRW($B$3,$R$37,$R$38,$R$40,$R$41,$R$42,$Q299,EV$2,EV$4,EV$3)</f>
        <v>0</v>
      </c>
      <c r="EW299" s="15">
        <f ca="1">_xll.DBRW($B$3,$R$37,$R$38,$R$40,$R$41,$R$42,$Q299,EW$2,EW$4,EW$3)</f>
        <v>0</v>
      </c>
      <c r="EX299" s="15">
        <f ca="1">_xll.DBRW($B$3,$R$37,$R$38,$R$40,$R$41,$R$42,$Q299,EX$2,EX$4,EX$3)</f>
        <v>0</v>
      </c>
      <c r="EY299" s="15">
        <f ca="1">EO299-ET299</f>
        <v>0</v>
      </c>
      <c r="EZ299" s="15">
        <f ca="1">EP299-EU299</f>
        <v>0</v>
      </c>
      <c r="FA299" s="15">
        <f ca="1">EQ299-EV299</f>
        <v>0</v>
      </c>
      <c r="FB299" s="15">
        <f ca="1">IF(AND(ER299&lt;&gt;0,EW299&lt;&gt;0),-1*EY299*ER299,0)</f>
        <v>0</v>
      </c>
      <c r="FC299" s="15">
        <f ca="1">IF(AND(ER299&lt;&gt;0,EW299&lt;&gt;0,ES299&lt;&gt;0,EX299&lt;&gt;0),EZ299/EU299*$AC299,)</f>
        <v>0</v>
      </c>
      <c r="FD299" s="15">
        <f ca="1">IF(AND(ES299&lt;&gt;0,EX299&lt;&gt;0),FA299*EK299*ES299,)</f>
        <v>0</v>
      </c>
      <c r="FE299" s="15">
        <f ca="1">IF(AND(ER299&lt;&gt;0,EW299&lt;&gt;0,ES299&lt;&gt;0,EX299&lt;&gt;0),$AM299-FB299-FC299-FD299-FH299,)</f>
        <v>0</v>
      </c>
      <c r="FF299" s="15">
        <f ca="1">IF(OR(ER299=0,EW299=0,ES299=0,EX299=0),$AM299-FB299-FC299-FD299-FH299,)</f>
        <v>0</v>
      </c>
      <c r="FG299" s="15">
        <f ca="1">SUM(FB299:FF299)</f>
        <v>0</v>
      </c>
      <c r="FH299" s="15">
        <f ca="1">IF($V299&lt;&gt;0,IF($V299&gt;0,$W299/$V299,-$W299/$V299))*$AH299</f>
        <v>0</v>
      </c>
      <c r="FI299" s="15">
        <f ca="1">SUM(FG299:FH299)</f>
        <v>0</v>
      </c>
      <c r="FJ299" s="20"/>
      <c r="FK299" s="85">
        <f ca="1">BL299+CK299+DJ299+EI299+FH299</f>
        <v>0</v>
      </c>
      <c r="FL299" s="21"/>
      <c r="FM299" s="22"/>
      <c r="FN299" s="104">
        <f ca="1">_xll.DBRW($B$3,$R$37,$R$38,$R$40,$R$41,$R$42,$Q299,FN$2,FN$4,FN$3)</f>
        <v>0</v>
      </c>
      <c r="FO299" s="105">
        <f ca="1">IF(U299&lt;&gt;0,FN299/U299,0)</f>
        <v>0</v>
      </c>
      <c r="FP299" s="104">
        <f ca="1">_xll.DBRW($B$3,$R$37,$R$38,$R$40,$R$41,$R$42,$Q299,FP$2,FP$4,FP$3)</f>
        <v>0</v>
      </c>
      <c r="FQ299" s="105">
        <f ca="1">IF(V299&lt;&gt;0,FP299/V299,0)</f>
        <v>0</v>
      </c>
      <c r="FR299" s="86">
        <f ca="1">FN299-FP299</f>
        <v>0</v>
      </c>
      <c r="FS299" s="103">
        <f ca="1">(FO299-FQ299)*100</f>
        <v>0</v>
      </c>
      <c r="FT299" s="23"/>
      <c r="FV299" s="37"/>
      <c r="FW299" s="37"/>
      <c r="FX299" s="37"/>
      <c r="FY299" s="37"/>
      <c r="FZ299" s="37"/>
      <c r="GA299" s="37"/>
      <c r="GB299" s="37"/>
      <c r="GC299" s="37"/>
      <c r="GD299" s="37"/>
      <c r="GE299" s="37"/>
      <c r="GF299" s="37"/>
      <c r="GG299" s="37"/>
      <c r="GH299" s="37"/>
    </row>
    <row r="300" spans="1:190" ht="15" hidden="1" customHeight="1" x14ac:dyDescent="0.25">
      <c r="A300">
        <f ca="1">IF(ROW()=ROW($A$60),0,1)</f>
        <v>1</v>
      </c>
      <c r="D300" s="30"/>
      <c r="E300" s="30"/>
      <c r="F300" s="30" t="str">
        <f ca="1">IF(A300&lt;&gt;0,IF((AO300+BN300+CM300+DL300+EK300)&lt;&gt;0,ROUND((1-(AO300+BN300+CM300+DL300+EK300))-FO300,5),"VERIF. ELIGIBILITE PMM"),"CHECK "&amp;D285)</f>
        <v>VERIF. ELIGIBILITE PMM</v>
      </c>
      <c r="G300" s="30"/>
      <c r="H300" s="30"/>
      <c r="I300" s="30"/>
      <c r="J300" s="30" t="str">
        <f ca="1">IF(A300&lt;&gt;0,IF((AP300+BO300+CN300+DM300+EL300)&lt;&gt;0,ROUND((1-(AP300+BO300+CN300+DM300+EL300))-FQ300,5),"VERIF. ELIGIBILITE PMM"),"CHECK "&amp;D286)</f>
        <v>VERIF. ELIGIBILITE PMM</v>
      </c>
      <c r="K300" s="30">
        <f ca="1">IF(A300&lt;&gt;0,ROUND(W300+AR300+BQ300+CP300+DO300+EN300+FK300-FR300,5),"CHECK ")</f>
        <v>0</v>
      </c>
      <c r="L300" s="4"/>
      <c r="M300" s="9"/>
      <c r="N300" s="10"/>
      <c r="O300" s="9"/>
      <c r="P300" s="11"/>
      <c r="Q300" s="130" t="s">
        <v>254</v>
      </c>
      <c r="R300" s="130"/>
      <c r="S300" s="12"/>
      <c r="T300" s="13"/>
      <c r="U300" s="84">
        <f ca="1">_xll.DBRW($B$3,$R$37,$R$38,$R$40,$R$41,$R$42,$Q300,U$2,U$4,U$3)</f>
        <v>0</v>
      </c>
      <c r="V300" s="84">
        <f ca="1">_xll.DBRW($B$3,$R$37,$R$38,$R$40,$R$41,$R$42,$Q300,V$2,V$4,V$3)</f>
        <v>0</v>
      </c>
      <c r="W300" s="85">
        <f ca="1">U300-V300</f>
        <v>0</v>
      </c>
      <c r="X300" s="106">
        <f ca="1">IF(V300&lt;&gt;0,W300/V300,0)</f>
        <v>0</v>
      </c>
      <c r="Y300" s="15">
        <f ca="1">_xll.DBRW($B$3,$R$37,$R$38,$R$40,$R$41,$R$42,$Q300,Y$2,Y$4,Y$3)</f>
        <v>0</v>
      </c>
      <c r="Z300" s="15">
        <f ca="1">_xll.DBRW($B$3,$R$37,$R$38,$R$40,$R$41,$R$42,$Q300,Z$2,Z$4,Z$3)</f>
        <v>0</v>
      </c>
      <c r="AA300" s="15">
        <f ca="1">_xll.DBRW($B$3,$R$37,$R$38,$R$40,$R$41,$R$42,$Q300,AA$2,AA$4,AA$3)</f>
        <v>0</v>
      </c>
      <c r="AB300" s="15">
        <f ca="1">_xll.DBRW($B$3,$R$37,$R$38,$R$40,$R$41,$R$42,$Q300,AB$2,AB$4,AB$3)</f>
        <v>0</v>
      </c>
      <c r="AC300" s="15">
        <f ca="1">_xll.DBRW($B$3,$R$37,$R$38,$R$40,$R$41,$R$42,$Q300,AC$2,AC$4,AC$3)</f>
        <v>0</v>
      </c>
      <c r="AD300" s="15">
        <f ca="1">_xll.DBRW($B$3,$R$37,$R$38,$R$40,$R$41,$R$42,$Q300,AD$2,AD$4,AD$3)</f>
        <v>0</v>
      </c>
      <c r="AE300" s="15">
        <f ca="1">_xll.DBRW($B$3,$R$37,$R$38,$R$40,$R$41,$R$42,$Q300,AE$2,AE$4,AE$3)</f>
        <v>0</v>
      </c>
      <c r="AF300" s="15">
        <f ca="1">_xll.DBRW($B$3,$R$37,$R$38,$R$40,$R$41,$R$42,$Q300,AF$2,AF$4,AF$3)</f>
        <v>0</v>
      </c>
      <c r="AG300" s="15">
        <f ca="1">_xll.DBRW($B$3,$R$37,$R$38,$R$40,$R$41,$R$42,$Q300,AG$2,AG$4,AG$3)</f>
        <v>0</v>
      </c>
      <c r="AH300" s="15">
        <f ca="1">_xll.DBRW($B$3,$R$37,$R$38,$R$40,$R$41,$R$42,$Q300,AH$2,AH$4,AH$3)</f>
        <v>0</v>
      </c>
      <c r="AI300" s="15">
        <f ca="1">Y300-AD300</f>
        <v>0</v>
      </c>
      <c r="AJ300" s="15">
        <f ca="1">Z300-AE300</f>
        <v>0</v>
      </c>
      <c r="AK300" s="15">
        <f ca="1">AA300-AF300</f>
        <v>0</v>
      </c>
      <c r="AL300" s="15">
        <f ca="1">AB300-AG300</f>
        <v>0</v>
      </c>
      <c r="AM300" s="15">
        <f ca="1">AC300-AH300</f>
        <v>0</v>
      </c>
      <c r="AN300" s="20"/>
      <c r="AO300" s="16">
        <f ca="1">_xll.DBRW($B$3,$R$37,$R$38,$R$40,$R$41,$R$42,$Q300,AO$2,AO$4,AO$3)</f>
        <v>0</v>
      </c>
      <c r="AP300" s="16">
        <f ca="1">_xll.DBRW($B$3,$R$37,$R$38,$R$40,$R$41,$R$42,$Q300,AP$2,AP$4,AP$3)</f>
        <v>0</v>
      </c>
      <c r="AQ300" s="17">
        <f ca="1">-(AO300-AP300)*100</f>
        <v>0</v>
      </c>
      <c r="AR300" s="14">
        <f ca="1">$Y300-$AD300-BL300</f>
        <v>0</v>
      </c>
      <c r="AS300" s="18">
        <f ca="1">_xll.DBRW($B$3,$R$37,$R$38,$R$40,$R$41,$R$42,$Q300,AS$2,AS$4,AS$3)</f>
        <v>0</v>
      </c>
      <c r="AT300" s="19">
        <f ca="1">_xll.DBRW($B$3,$R$37,$R$38,$R$40,$R$41,$R$42,$Q300,AT$2,AT$4,AT$3)</f>
        <v>0</v>
      </c>
      <c r="AU300" s="18">
        <f ca="1">_xll.DBRW($B$3,$R$37,$R$38,$R$40,$R$41,$R$42,$Q300,AU$2,AU$4,AU$3)</f>
        <v>0</v>
      </c>
      <c r="AV300" s="15">
        <f ca="1">_xll.DBRW($B$3,$R$37,$R$38,$R$40,$R$41,$R$42,$Q300,AV$2,AV$4,AV$3)</f>
        <v>0</v>
      </c>
      <c r="AW300" s="15">
        <f ca="1">_xll.DBRW($B$3,$R$37,$R$38,$R$40,$R$41,$R$42,$Q300,AW$2,AW$4,AW$3)</f>
        <v>0</v>
      </c>
      <c r="AX300" s="18">
        <f ca="1">_xll.DBRW($B$3,$R$37,$R$38,$R$40,$R$41,$R$42,$Q300,AX$2,AX$4,AX$3)</f>
        <v>0</v>
      </c>
      <c r="AY300" s="19">
        <f ca="1">_xll.DBRW($B$3,$R$37,$R$38,$R$40,$R$41,$R$42,$Q300,AY$2,AY$4,AY$3)</f>
        <v>0</v>
      </c>
      <c r="AZ300" s="18">
        <f ca="1">_xll.DBRW($B$3,$R$37,$R$38,$R$40,$R$41,$R$42,$Q300,AZ$2,AZ$4,AZ$3)</f>
        <v>0</v>
      </c>
      <c r="BA300" s="15">
        <f ca="1">_xll.DBRW($B$3,$R$37,$R$38,$R$40,$R$41,$R$42,$Q300,BA$2,BA$4,BA$3)</f>
        <v>0</v>
      </c>
      <c r="BB300" s="15">
        <f ca="1">_xll.DBRW($B$3,$R$37,$R$38,$R$40,$R$41,$R$42,$Q300,BB$2,BB$4,BB$3)</f>
        <v>0</v>
      </c>
      <c r="BC300" s="18">
        <f ca="1">AS300-AX300</f>
        <v>0</v>
      </c>
      <c r="BD300" s="18">
        <f ca="1">AT300-AY300</f>
        <v>0</v>
      </c>
      <c r="BE300" s="18">
        <f ca="1">AU300-AZ300</f>
        <v>0</v>
      </c>
      <c r="BF300" s="15">
        <f ca="1">IF(AND(AV300&lt;&gt;0,BA300&lt;&gt;0),-1*BC300*AV300,0)</f>
        <v>0</v>
      </c>
      <c r="BG300" s="15">
        <f ca="1">IF(AND(AV300&lt;&gt;0,BA300&lt;&gt;0,AW300&lt;&gt;0,BB300&lt;&gt;0),BD300/AY300*$Y300,)</f>
        <v>0</v>
      </c>
      <c r="BH300" s="15">
        <f ca="1">IF(AND(AW300&lt;&gt;0,BB300&lt;&gt;0),BE300*AO300*AW300,)</f>
        <v>0</v>
      </c>
      <c r="BI300" s="15">
        <f ca="1">IF(AND(AV300&lt;&gt;0,BA300&lt;&gt;0,AW300&lt;&gt;0,BB300&lt;&gt;0),$AI300-BF300-BG300-BH300-BL300,)</f>
        <v>0</v>
      </c>
      <c r="BJ300" s="15">
        <f ca="1">IF(OR(AV300=0,BA300=0,AW300=0,BB300=0),$AI300-BF300-BG300-BH300-BL300,)</f>
        <v>0</v>
      </c>
      <c r="BK300" s="15">
        <f ca="1">SUM(BF300:BJ300)</f>
        <v>0</v>
      </c>
      <c r="BL300" s="15">
        <f ca="1">IF($V300&lt;&gt;0,IF($V300&gt;0,$W300/$V300,-$W300/$V300))*$AD300</f>
        <v>0</v>
      </c>
      <c r="BM300" s="15">
        <f ca="1">SUM(BK300:BL300)</f>
        <v>0</v>
      </c>
      <c r="BN300" s="16">
        <f ca="1">_xll.DBRW($B$3,$R$37,$R$38,$R$40,$R$41,$R$42,$Q300,BN$2,BN$4,BN$3)</f>
        <v>0</v>
      </c>
      <c r="BO300" s="16">
        <f ca="1">_xll.DBRW($B$3,$R$37,$R$38,$R$40,$R$41,$R$42,$Q300,BO$2,BO$4,BO$3)</f>
        <v>0</v>
      </c>
      <c r="BP300" s="17">
        <f ca="1">-(BN300-BO300)*100</f>
        <v>0</v>
      </c>
      <c r="BQ300" s="14">
        <f ca="1">$Z300-$AE300-CK300</f>
        <v>0</v>
      </c>
      <c r="BR300" s="15">
        <f ca="1">_xll.DBRW($B$3,$R$37,$R$38,$R$40,$R$41,$R$42,$Q300,BR$2,BR$4,BR$3)</f>
        <v>0</v>
      </c>
      <c r="BS300" s="15">
        <f ca="1">_xll.DBRW($B$3,$R$37,$R$38,$R$40,$R$41,$R$42,$Q300,BS$2,BS$4,BS$3)</f>
        <v>0</v>
      </c>
      <c r="BT300" s="15">
        <f ca="1">_xll.DBRW($B$3,$R$37,$R$38,$R$40,$R$41,$R$42,$Q300,BT$2,BT$4,BT$3)</f>
        <v>0</v>
      </c>
      <c r="BU300" s="15">
        <f ca="1">_xll.DBRW($B$3,$R$37,$R$38,$R$40,$R$41,$R$42,$Q300,BU$2,BU$4,BU$3)</f>
        <v>0</v>
      </c>
      <c r="BV300" s="15">
        <f ca="1">_xll.DBRW($B$3,$R$37,$R$38,$R$40,$R$41,$R$42,$Q300,BV$2,BV$4,BV$3)</f>
        <v>0</v>
      </c>
      <c r="BW300" s="15">
        <f ca="1">_xll.DBRW($B$3,$R$37,$R$38,$R$40,$R$41,$R$42,$Q300,BW$2,BW$4,BW$3)</f>
        <v>0</v>
      </c>
      <c r="BX300" s="15">
        <f ca="1">_xll.DBRW($B$3,$R$37,$R$38,$R$40,$R$41,$R$42,$Q300,BX$2,BX$4,BX$3)</f>
        <v>0</v>
      </c>
      <c r="BY300" s="15">
        <f ca="1">_xll.DBRW($B$3,$R$37,$R$38,$R$40,$R$41,$R$42,$Q300,BY$2,BY$4,BY$3)</f>
        <v>0</v>
      </c>
      <c r="BZ300" s="15">
        <f ca="1">_xll.DBRW($B$3,$R$37,$R$38,$R$40,$R$41,$R$42,$Q300,BZ$2,BZ$4,BZ$3)</f>
        <v>0</v>
      </c>
      <c r="CA300" s="15">
        <f ca="1">_xll.DBRW($B$3,$R$37,$R$38,$R$40,$R$41,$R$42,$Q300,CA$2,CA$4,CA$3)</f>
        <v>0</v>
      </c>
      <c r="CB300" s="15">
        <f ca="1">BR300-BW300</f>
        <v>0</v>
      </c>
      <c r="CC300" s="15">
        <f ca="1">BS300-BX300</f>
        <v>0</v>
      </c>
      <c r="CD300" s="15">
        <f ca="1">BT300-BY300</f>
        <v>0</v>
      </c>
      <c r="CE300" s="15">
        <f ca="1">IF(AND(BU300&lt;&gt;0,BZ300&lt;&gt;0),-1*CB300*BU300,0)</f>
        <v>0</v>
      </c>
      <c r="CF300" s="15">
        <f ca="1">IF(AND(BU300&lt;&gt;0,BZ300&lt;&gt;0,BV300&lt;&gt;0,CA300&lt;&gt;0),CC300/BX300*$Z300,)</f>
        <v>0</v>
      </c>
      <c r="CG300" s="15">
        <f ca="1">IF(AND(BV300&lt;&gt;0,CA300&lt;&gt;0),CD300*BN300*BV300,)</f>
        <v>0</v>
      </c>
      <c r="CH300" s="15">
        <f ca="1">IF(AND(BU300&lt;&gt;0,BZ300&lt;&gt;0,BV300&lt;&gt;0,CA300&lt;&gt;0),$AJ300-CE300-CF300-CG300-CK300,)</f>
        <v>0</v>
      </c>
      <c r="CI300" s="15">
        <f ca="1">IF(OR(BU300=0,BZ300=0,BV300=0,CA300=0),$AJ300-CE300-CF300-CG300-CK300,)</f>
        <v>0</v>
      </c>
      <c r="CJ300" s="15">
        <f ca="1">SUM(CE300:CI300)</f>
        <v>0</v>
      </c>
      <c r="CK300" s="15">
        <f ca="1">IF($V300&lt;&gt;0,IF($V300&gt;0,$W300/$V300,-$W300/$V300))*$AE300</f>
        <v>0</v>
      </c>
      <c r="CL300" s="15">
        <f ca="1">SUM(CJ300:CK300)</f>
        <v>0</v>
      </c>
      <c r="CM300" s="16">
        <f ca="1">_xll.DBRW($B$3,$R$37,$R$38,$R$40,$R$41,$R$42,$Q300,CM$2,CM$4,CM$3)</f>
        <v>0</v>
      </c>
      <c r="CN300" s="16">
        <f ca="1">_xll.DBRW($B$3,$R$37,$R$38,$R$40,$R$41,$R$42,$Q300,CN$2,CN$4,CN$3)</f>
        <v>0</v>
      </c>
      <c r="CO300" s="17">
        <f ca="1">-(CM300-CN300)*100</f>
        <v>0</v>
      </c>
      <c r="CP300" s="14">
        <f ca="1">$AA300-$AF300-DJ300</f>
        <v>0</v>
      </c>
      <c r="CQ300" s="15">
        <f ca="1">_xll.DBRW($B$3,$R$37,$R$38,$R$40,$R$41,$R$42,$Q300,CQ$2,CQ$4,CQ$3)</f>
        <v>0</v>
      </c>
      <c r="CR300" s="15">
        <f ca="1">_xll.DBRW($B$3,$R$37,$R$38,$R$40,$R$41,$R$42,$Q300,CR$2,CR$4,CR$3)</f>
        <v>0</v>
      </c>
      <c r="CS300" s="15">
        <f ca="1">_xll.DBRW($B$3,$R$37,$R$38,$R$40,$R$41,$R$42,$Q300,CS$2,CS$4,CS$3)</f>
        <v>0</v>
      </c>
      <c r="CT300" s="15">
        <f ca="1">_xll.DBRW($B$3,$R$37,$R$38,$R$40,$R$41,$R$42,$Q300,CT$2,CT$4,CT$3)</f>
        <v>0</v>
      </c>
      <c r="CU300" s="15">
        <f ca="1">_xll.DBRW($B$3,$R$37,$R$38,$R$40,$R$41,$R$42,$Q300,CU$2,CU$4,CU$3)</f>
        <v>0</v>
      </c>
      <c r="CV300" s="15">
        <f ca="1">_xll.DBRW($B$3,$R$37,$R$38,$R$40,$R$41,$R$42,$Q300,CV$2,CV$4,CV$3)</f>
        <v>0</v>
      </c>
      <c r="CW300" s="15">
        <f ca="1">_xll.DBRW($B$3,$R$37,$R$38,$R$40,$R$41,$R$42,$Q300,CW$2,CW$4,CW$3)</f>
        <v>0</v>
      </c>
      <c r="CX300" s="15">
        <f ca="1">_xll.DBRW($B$3,$R$37,$R$38,$R$40,$R$41,$R$42,$Q300,CX$2,CX$4,CX$3)</f>
        <v>0</v>
      </c>
      <c r="CY300" s="15">
        <f ca="1">_xll.DBRW($B$3,$R$37,$R$38,$R$40,$R$41,$R$42,$Q300,CY$2,CY$4,CY$3)</f>
        <v>0</v>
      </c>
      <c r="CZ300" s="15">
        <f ca="1">_xll.DBRW($B$3,$R$37,$R$38,$R$40,$R$41,$R$42,$Q300,CZ$2,CZ$4,CZ$3)</f>
        <v>0</v>
      </c>
      <c r="DA300" s="15">
        <f ca="1">CQ300-CV300</f>
        <v>0</v>
      </c>
      <c r="DB300" s="15">
        <f ca="1">CR300-CW300</f>
        <v>0</v>
      </c>
      <c r="DC300" s="15">
        <f ca="1">CS300-CX300</f>
        <v>0</v>
      </c>
      <c r="DD300" s="15">
        <f ca="1">IF(AND(CT300&lt;&gt;0,CY300&lt;&gt;0),-1*DA300*CT300,0)</f>
        <v>0</v>
      </c>
      <c r="DE300" s="15">
        <f ca="1">IF(AND(CT300&lt;&gt;0,CY300&lt;&gt;0,CU300&lt;&gt;0,CZ300&lt;&gt;0),DB300/CW300*$AA300,)</f>
        <v>0</v>
      </c>
      <c r="DF300" s="15">
        <f ca="1">IF(AND(CU300&lt;&gt;0,CZ300&lt;&gt;0),DC300*CM300*CU300,)</f>
        <v>0</v>
      </c>
      <c r="DG300" s="15">
        <f ca="1">IF(AND(CT300&lt;&gt;0,CY300&lt;&gt;0,CU300&lt;&gt;0,CZ300&lt;&gt;0),$AK300-DD300-DE300-DF300-DJ300,)</f>
        <v>0</v>
      </c>
      <c r="DH300" s="15">
        <f ca="1">IF(OR(CT300=0,CY300=0,CU300=0,CZ300=0),$AK300-DD300-DE300-DF300-DJ300,)</f>
        <v>0</v>
      </c>
      <c r="DI300" s="15">
        <f ca="1">SUM(DD300:DH300)</f>
        <v>0</v>
      </c>
      <c r="DJ300" s="15">
        <f ca="1">IF($V300&lt;&gt;0,IF($V300&gt;0,$W300/$V300,-$W300/$V300))*$AF300</f>
        <v>0</v>
      </c>
      <c r="DK300" s="15">
        <f ca="1">SUM(DI300:DJ300)</f>
        <v>0</v>
      </c>
      <c r="DL300" s="16">
        <f ca="1">_xll.DBRW($B$3,$R$37,$R$38,$R$40,$R$41,$R$42,$Q300,DL$2,DL$4,DL$3)</f>
        <v>0</v>
      </c>
      <c r="DM300" s="16">
        <f ca="1">_xll.DBRW($B$3,$R$37,$R$38,$R$40,$R$41,$R$42,$Q300,DM$2,DM$4,DM$3)</f>
        <v>0</v>
      </c>
      <c r="DN300" s="17">
        <f ca="1">-(DL300-DM300)*100</f>
        <v>0</v>
      </c>
      <c r="DO300" s="14">
        <f ca="1">$AB300-$AG300-EI300</f>
        <v>0</v>
      </c>
      <c r="DP300" s="15">
        <f ca="1">_xll.DBRW($B$3,$R$37,$R$38,$R$40,$R$41,$R$42,$Q300,DP$2,DP$4,DP$3)</f>
        <v>0</v>
      </c>
      <c r="DQ300" s="15">
        <f ca="1">_xll.DBRW($B$3,$R$37,$R$38,$R$40,$R$41,$R$42,$Q300,DQ$2,DQ$4,DQ$3)</f>
        <v>0</v>
      </c>
      <c r="DR300" s="15">
        <f ca="1">_xll.DBRW($B$3,$R$37,$R$38,$R$40,$R$41,$R$42,$Q300,DR$2,DR$4,DR$3)</f>
        <v>0</v>
      </c>
      <c r="DS300" s="15">
        <f ca="1">_xll.DBRW($B$3,$R$37,$R$38,$R$40,$R$41,$R$42,$Q300,DS$2,DS$4,DS$3)</f>
        <v>0</v>
      </c>
      <c r="DT300" s="15">
        <f ca="1">_xll.DBRW($B$3,$R$37,$R$38,$R$40,$R$41,$R$42,$Q300,DT$2,DT$4,DT$3)</f>
        <v>0</v>
      </c>
      <c r="DU300" s="15">
        <f ca="1">_xll.DBRW($B$3,$R$37,$R$38,$R$40,$R$41,$R$42,$Q300,DU$2,DU$4,DU$3)</f>
        <v>0</v>
      </c>
      <c r="DV300" s="15">
        <f ca="1">_xll.DBRW($B$3,$R$37,$R$38,$R$40,$R$41,$R$42,$Q300,DV$2,DV$4,DV$3)</f>
        <v>0</v>
      </c>
      <c r="DW300" s="15">
        <f ca="1">_xll.DBRW($B$3,$R$37,$R$38,$R$40,$R$41,$R$42,$Q300,DW$2,DW$4,DW$3)</f>
        <v>0</v>
      </c>
      <c r="DX300" s="15">
        <f ca="1">_xll.DBRW($B$3,$R$37,$R$38,$R$40,$R$41,$R$42,$Q300,DX$2,DX$4,DX$3)</f>
        <v>0</v>
      </c>
      <c r="DY300" s="15">
        <f ca="1">_xll.DBRW($B$3,$R$37,$R$38,$R$40,$R$41,$R$42,$Q300,DY$2,DY$4,DY$3)</f>
        <v>0</v>
      </c>
      <c r="DZ300" s="15">
        <f ca="1">DP300-DU300</f>
        <v>0</v>
      </c>
      <c r="EA300" s="15">
        <f ca="1">DQ300-DV300</f>
        <v>0</v>
      </c>
      <c r="EB300" s="15">
        <f ca="1">DR300-DW300</f>
        <v>0</v>
      </c>
      <c r="EC300" s="15">
        <f ca="1">IF(AND(DS300&lt;&gt;0,DX300&lt;&gt;0),-1*DZ300*DS300,0)</f>
        <v>0</v>
      </c>
      <c r="ED300" s="15">
        <f ca="1">IF(AND(DS300&lt;&gt;0,DX300&lt;&gt;0,DT300&lt;&gt;0,DY300&lt;&gt;0),EA300/DV300*$AB300,)</f>
        <v>0</v>
      </c>
      <c r="EE300" s="15">
        <f ca="1">IF(AND(DT300&lt;&gt;0,DY300&lt;&gt;0),EB300*DL300*DT300,)</f>
        <v>0</v>
      </c>
      <c r="EF300" s="15">
        <f ca="1">IF(AND(DS300&lt;&gt;0,DX300&lt;&gt;0,DT300&lt;&gt;0,DY300&lt;&gt;0),$AL300-EC300-ED300-EE300-EI300,)</f>
        <v>0</v>
      </c>
      <c r="EG300" s="15">
        <f ca="1">IF(OR(DS300=0,DX300=0,DT300=0,DY300=0),$AL300-EC300-ED300-EE300-EI300,)</f>
        <v>0</v>
      </c>
      <c r="EH300" s="15">
        <f ca="1">SUM(EC300:EG300)</f>
        <v>0</v>
      </c>
      <c r="EI300" s="15">
        <f ca="1">IF($V300&lt;&gt;0,IF($V300&gt;0,$W300/$V300,-$W300/$V300))*$AG300</f>
        <v>0</v>
      </c>
      <c r="EJ300" s="15">
        <f ca="1">SUM(EH300:EI300)</f>
        <v>0</v>
      </c>
      <c r="EK300" s="16">
        <f ca="1">_xll.DBRW($B$3,$R$37,$R$38,$R$40,$R$41,$R$42,$Q300,EK$2,EK$4,EK$3)</f>
        <v>0</v>
      </c>
      <c r="EL300" s="16">
        <f ca="1">_xll.DBRW($B$3,$R$37,$R$38,$R$40,$R$41,$R$42,$Q300,EL$2,EL$4,EL$3)</f>
        <v>0</v>
      </c>
      <c r="EM300" s="17">
        <f ca="1">-(EK300-EL300)*100</f>
        <v>0</v>
      </c>
      <c r="EN300" s="14">
        <f ca="1">$AC300-$AH300-FH300</f>
        <v>0</v>
      </c>
      <c r="EO300" s="15">
        <f ca="1">_xll.DBRW($B$3,$R$37,$R$38,$R$40,$R$41,$R$42,$Q300,EO$2,EO$4,EO$3)</f>
        <v>0</v>
      </c>
      <c r="EP300" s="15">
        <f ca="1">_xll.DBRW($B$3,$R$37,$R$38,$R$40,$R$41,$R$42,$Q300,EP$2,EP$4,EP$3)</f>
        <v>0</v>
      </c>
      <c r="EQ300" s="15">
        <f ca="1">_xll.DBRW($B$3,$R$37,$R$38,$R$40,$R$41,$R$42,$Q300,EQ$2,EQ$4,EQ$3)</f>
        <v>0</v>
      </c>
      <c r="ER300" s="15">
        <f ca="1">_xll.DBRW($B$3,$R$37,$R$38,$R$40,$R$41,$R$42,$Q300,ER$2,ER$4,ER$3)</f>
        <v>0</v>
      </c>
      <c r="ES300" s="15">
        <f ca="1">_xll.DBRW($B$3,$R$37,$R$38,$R$40,$R$41,$R$42,$Q300,ES$2,ES$4,ES$3)</f>
        <v>0</v>
      </c>
      <c r="ET300" s="15">
        <f ca="1">_xll.DBRW($B$3,$R$37,$R$38,$R$40,$R$41,$R$42,$Q300,ET$2,ET$4,ET$3)</f>
        <v>0</v>
      </c>
      <c r="EU300" s="15">
        <f ca="1">_xll.DBRW($B$3,$R$37,$R$38,$R$40,$R$41,$R$42,$Q300,EU$2,EU$4,EU$3)</f>
        <v>0</v>
      </c>
      <c r="EV300" s="15">
        <f ca="1">_xll.DBRW($B$3,$R$37,$R$38,$R$40,$R$41,$R$42,$Q300,EV$2,EV$4,EV$3)</f>
        <v>0</v>
      </c>
      <c r="EW300" s="15">
        <f ca="1">_xll.DBRW($B$3,$R$37,$R$38,$R$40,$R$41,$R$42,$Q300,EW$2,EW$4,EW$3)</f>
        <v>0</v>
      </c>
      <c r="EX300" s="15">
        <f ca="1">_xll.DBRW($B$3,$R$37,$R$38,$R$40,$R$41,$R$42,$Q300,EX$2,EX$4,EX$3)</f>
        <v>0</v>
      </c>
      <c r="EY300" s="15">
        <f ca="1">EO300-ET300</f>
        <v>0</v>
      </c>
      <c r="EZ300" s="15">
        <f ca="1">EP300-EU300</f>
        <v>0</v>
      </c>
      <c r="FA300" s="15">
        <f ca="1">EQ300-EV300</f>
        <v>0</v>
      </c>
      <c r="FB300" s="15">
        <f ca="1">IF(AND(ER300&lt;&gt;0,EW300&lt;&gt;0),-1*EY300*ER300,0)</f>
        <v>0</v>
      </c>
      <c r="FC300" s="15">
        <f ca="1">IF(AND(ER300&lt;&gt;0,EW300&lt;&gt;0,ES300&lt;&gt;0,EX300&lt;&gt;0),EZ300/EU300*$AC300,)</f>
        <v>0</v>
      </c>
      <c r="FD300" s="15">
        <f ca="1">IF(AND(ES300&lt;&gt;0,EX300&lt;&gt;0),FA300*EK300*ES300,)</f>
        <v>0</v>
      </c>
      <c r="FE300" s="15">
        <f ca="1">IF(AND(ER300&lt;&gt;0,EW300&lt;&gt;0,ES300&lt;&gt;0,EX300&lt;&gt;0),$AM300-FB300-FC300-FD300-FH300,)</f>
        <v>0</v>
      </c>
      <c r="FF300" s="15">
        <f ca="1">IF(OR(ER300=0,EW300=0,ES300=0,EX300=0),$AM300-FB300-FC300-FD300-FH300,)</f>
        <v>0</v>
      </c>
      <c r="FG300" s="15">
        <f ca="1">SUM(FB300:FF300)</f>
        <v>0</v>
      </c>
      <c r="FH300" s="15">
        <f ca="1">IF($V300&lt;&gt;0,IF($V300&gt;0,$W300/$V300,-$W300/$V300))*$AH300</f>
        <v>0</v>
      </c>
      <c r="FI300" s="15">
        <f ca="1">SUM(FG300:FH300)</f>
        <v>0</v>
      </c>
      <c r="FJ300" s="20"/>
      <c r="FK300" s="85">
        <f ca="1">BL300+CK300+DJ300+EI300+FH300</f>
        <v>0</v>
      </c>
      <c r="FL300" s="21"/>
      <c r="FM300" s="22"/>
      <c r="FN300" s="104">
        <f ca="1">_xll.DBRW($B$3,$R$37,$R$38,$R$40,$R$41,$R$42,$Q300,FN$2,FN$4,FN$3)</f>
        <v>0</v>
      </c>
      <c r="FO300" s="105">
        <f ca="1">IF(U300&lt;&gt;0,FN300/U300,0)</f>
        <v>0</v>
      </c>
      <c r="FP300" s="104">
        <f ca="1">_xll.DBRW($B$3,$R$37,$R$38,$R$40,$R$41,$R$42,$Q300,FP$2,FP$4,FP$3)</f>
        <v>0</v>
      </c>
      <c r="FQ300" s="105">
        <f ca="1">IF(V300&lt;&gt;0,FP300/V300,0)</f>
        <v>0</v>
      </c>
      <c r="FR300" s="86">
        <f ca="1">FN300-FP300</f>
        <v>0</v>
      </c>
      <c r="FS300" s="103">
        <f ca="1">(FO300-FQ300)*100</f>
        <v>0</v>
      </c>
      <c r="FT300" s="23"/>
      <c r="FV300" s="37"/>
      <c r="FW300" s="37"/>
      <c r="FX300" s="37"/>
      <c r="FY300" s="37"/>
      <c r="FZ300" s="37"/>
      <c r="GA300" s="37"/>
      <c r="GB300" s="37"/>
      <c r="GC300" s="37"/>
      <c r="GD300" s="37"/>
      <c r="GE300" s="37"/>
      <c r="GF300" s="37"/>
      <c r="GG300" s="37"/>
      <c r="GH300" s="37"/>
    </row>
    <row r="301" spans="1:190" ht="15" hidden="1" customHeight="1" x14ac:dyDescent="0.25">
      <c r="A301">
        <f ca="1">IF(ROW()=ROW($A$60),0,1)</f>
        <v>1</v>
      </c>
      <c r="D301" s="30"/>
      <c r="E301" s="30"/>
      <c r="F301" s="30" t="str">
        <f ca="1">IF(A301&lt;&gt;0,IF((AO301+BN301+CM301+DL301+EK301)&lt;&gt;0,ROUND((1-(AO301+BN301+CM301+DL301+EK301))-FO301,5),"VERIF. ELIGIBILITE PMM"),"CHECK "&amp;D286)</f>
        <v>VERIF. ELIGIBILITE PMM</v>
      </c>
      <c r="G301" s="30"/>
      <c r="H301" s="30"/>
      <c r="I301" s="30"/>
      <c r="J301" s="30" t="str">
        <f ca="1">IF(A301&lt;&gt;0,IF((AP301+BO301+CN301+DM301+EL301)&lt;&gt;0,ROUND((1-(AP301+BO301+CN301+DM301+EL301))-FQ301,5),"VERIF. ELIGIBILITE PMM"),"CHECK "&amp;D287)</f>
        <v>VERIF. ELIGIBILITE PMM</v>
      </c>
      <c r="K301" s="30">
        <f ca="1">IF(A301&lt;&gt;0,ROUND(W301+AR301+BQ301+CP301+DO301+EN301+FK301-FR301,5),"CHECK ")</f>
        <v>0</v>
      </c>
      <c r="L301" s="4"/>
      <c r="M301" s="9"/>
      <c r="N301" s="10"/>
      <c r="O301" s="9"/>
      <c r="P301" s="11"/>
      <c r="Q301" s="130" t="s">
        <v>255</v>
      </c>
      <c r="R301" s="130"/>
      <c r="S301" s="12"/>
      <c r="T301" s="13"/>
      <c r="U301" s="84">
        <f ca="1">_xll.DBRW($B$3,$R$37,$R$38,$R$40,$R$41,$R$42,$Q301,U$2,U$4,U$3)</f>
        <v>0</v>
      </c>
      <c r="V301" s="84">
        <f ca="1">_xll.DBRW($B$3,$R$37,$R$38,$R$40,$R$41,$R$42,$Q301,V$2,V$4,V$3)</f>
        <v>0</v>
      </c>
      <c r="W301" s="85">
        <f ca="1">U301-V301</f>
        <v>0</v>
      </c>
      <c r="X301" s="106">
        <f ca="1">IF(V301&lt;&gt;0,W301/V301,0)</f>
        <v>0</v>
      </c>
      <c r="Y301" s="15">
        <f ca="1">_xll.DBRW($B$3,$R$37,$R$38,$R$40,$R$41,$R$42,$Q301,Y$2,Y$4,Y$3)</f>
        <v>0</v>
      </c>
      <c r="Z301" s="15">
        <f ca="1">_xll.DBRW($B$3,$R$37,$R$38,$R$40,$R$41,$R$42,$Q301,Z$2,Z$4,Z$3)</f>
        <v>0</v>
      </c>
      <c r="AA301" s="15">
        <f ca="1">_xll.DBRW($B$3,$R$37,$R$38,$R$40,$R$41,$R$42,$Q301,AA$2,AA$4,AA$3)</f>
        <v>0</v>
      </c>
      <c r="AB301" s="15">
        <f ca="1">_xll.DBRW($B$3,$R$37,$R$38,$R$40,$R$41,$R$42,$Q301,AB$2,AB$4,AB$3)</f>
        <v>0</v>
      </c>
      <c r="AC301" s="15">
        <f ca="1">_xll.DBRW($B$3,$R$37,$R$38,$R$40,$R$41,$R$42,$Q301,AC$2,AC$4,AC$3)</f>
        <v>0</v>
      </c>
      <c r="AD301" s="15">
        <f ca="1">_xll.DBRW($B$3,$R$37,$R$38,$R$40,$R$41,$R$42,$Q301,AD$2,AD$4,AD$3)</f>
        <v>0</v>
      </c>
      <c r="AE301" s="15">
        <f ca="1">_xll.DBRW($B$3,$R$37,$R$38,$R$40,$R$41,$R$42,$Q301,AE$2,AE$4,AE$3)</f>
        <v>0</v>
      </c>
      <c r="AF301" s="15">
        <f ca="1">_xll.DBRW($B$3,$R$37,$R$38,$R$40,$R$41,$R$42,$Q301,AF$2,AF$4,AF$3)</f>
        <v>0</v>
      </c>
      <c r="AG301" s="15">
        <f ca="1">_xll.DBRW($B$3,$R$37,$R$38,$R$40,$R$41,$R$42,$Q301,AG$2,AG$4,AG$3)</f>
        <v>0</v>
      </c>
      <c r="AH301" s="15">
        <f ca="1">_xll.DBRW($B$3,$R$37,$R$38,$R$40,$R$41,$R$42,$Q301,AH$2,AH$4,AH$3)</f>
        <v>0</v>
      </c>
      <c r="AI301" s="15">
        <f ca="1">Y301-AD301</f>
        <v>0</v>
      </c>
      <c r="AJ301" s="15">
        <f ca="1">Z301-AE301</f>
        <v>0</v>
      </c>
      <c r="AK301" s="15">
        <f ca="1">AA301-AF301</f>
        <v>0</v>
      </c>
      <c r="AL301" s="15">
        <f ca="1">AB301-AG301</f>
        <v>0</v>
      </c>
      <c r="AM301" s="15">
        <f ca="1">AC301-AH301</f>
        <v>0</v>
      </c>
      <c r="AN301" s="20"/>
      <c r="AO301" s="16">
        <f ca="1">_xll.DBRW($B$3,$R$37,$R$38,$R$40,$R$41,$R$42,$Q301,AO$2,AO$4,AO$3)</f>
        <v>0</v>
      </c>
      <c r="AP301" s="16">
        <f ca="1">_xll.DBRW($B$3,$R$37,$R$38,$R$40,$R$41,$R$42,$Q301,AP$2,AP$4,AP$3)</f>
        <v>0</v>
      </c>
      <c r="AQ301" s="17">
        <f ca="1">-(AO301-AP301)*100</f>
        <v>0</v>
      </c>
      <c r="AR301" s="14">
        <f ca="1">$Y301-$AD301-BL301</f>
        <v>0</v>
      </c>
      <c r="AS301" s="18">
        <f ca="1">_xll.DBRW($B$3,$R$37,$R$38,$R$40,$R$41,$R$42,$Q301,AS$2,AS$4,AS$3)</f>
        <v>0</v>
      </c>
      <c r="AT301" s="19">
        <f ca="1">_xll.DBRW($B$3,$R$37,$R$38,$R$40,$R$41,$R$42,$Q301,AT$2,AT$4,AT$3)</f>
        <v>0</v>
      </c>
      <c r="AU301" s="18">
        <f ca="1">_xll.DBRW($B$3,$R$37,$R$38,$R$40,$R$41,$R$42,$Q301,AU$2,AU$4,AU$3)</f>
        <v>0</v>
      </c>
      <c r="AV301" s="15">
        <f ca="1">_xll.DBRW($B$3,$R$37,$R$38,$R$40,$R$41,$R$42,$Q301,AV$2,AV$4,AV$3)</f>
        <v>0</v>
      </c>
      <c r="AW301" s="15">
        <f ca="1">_xll.DBRW($B$3,$R$37,$R$38,$R$40,$R$41,$R$42,$Q301,AW$2,AW$4,AW$3)</f>
        <v>0</v>
      </c>
      <c r="AX301" s="18">
        <f ca="1">_xll.DBRW($B$3,$R$37,$R$38,$R$40,$R$41,$R$42,$Q301,AX$2,AX$4,AX$3)</f>
        <v>0</v>
      </c>
      <c r="AY301" s="19">
        <f ca="1">_xll.DBRW($B$3,$R$37,$R$38,$R$40,$R$41,$R$42,$Q301,AY$2,AY$4,AY$3)</f>
        <v>0</v>
      </c>
      <c r="AZ301" s="18">
        <f ca="1">_xll.DBRW($B$3,$R$37,$R$38,$R$40,$R$41,$R$42,$Q301,AZ$2,AZ$4,AZ$3)</f>
        <v>0</v>
      </c>
      <c r="BA301" s="15">
        <f ca="1">_xll.DBRW($B$3,$R$37,$R$38,$R$40,$R$41,$R$42,$Q301,BA$2,BA$4,BA$3)</f>
        <v>0</v>
      </c>
      <c r="BB301" s="15">
        <f ca="1">_xll.DBRW($B$3,$R$37,$R$38,$R$40,$R$41,$R$42,$Q301,BB$2,BB$4,BB$3)</f>
        <v>0</v>
      </c>
      <c r="BC301" s="18">
        <f ca="1">AS301-AX301</f>
        <v>0</v>
      </c>
      <c r="BD301" s="18">
        <f ca="1">AT301-AY301</f>
        <v>0</v>
      </c>
      <c r="BE301" s="18">
        <f ca="1">AU301-AZ301</f>
        <v>0</v>
      </c>
      <c r="BF301" s="15">
        <f ca="1">IF(AND(AV301&lt;&gt;0,BA301&lt;&gt;0),-1*BC301*AV301,0)</f>
        <v>0</v>
      </c>
      <c r="BG301" s="15">
        <f ca="1">IF(AND(AV301&lt;&gt;0,BA301&lt;&gt;0,AW301&lt;&gt;0,BB301&lt;&gt;0),BD301/AY301*$Y301,)</f>
        <v>0</v>
      </c>
      <c r="BH301" s="15">
        <f ca="1">IF(AND(AW301&lt;&gt;0,BB301&lt;&gt;0),BE301*AO301*AW301,)</f>
        <v>0</v>
      </c>
      <c r="BI301" s="15">
        <f ca="1">IF(AND(AV301&lt;&gt;0,BA301&lt;&gt;0,AW301&lt;&gt;0,BB301&lt;&gt;0),$AI301-BF301-BG301-BH301-BL301,)</f>
        <v>0</v>
      </c>
      <c r="BJ301" s="15">
        <f ca="1">IF(OR(AV301=0,BA301=0,AW301=0,BB301=0),$AI301-BF301-BG301-BH301-BL301,)</f>
        <v>0</v>
      </c>
      <c r="BK301" s="15">
        <f ca="1">SUM(BF301:BJ301)</f>
        <v>0</v>
      </c>
      <c r="BL301" s="15">
        <f ca="1">IF($V301&lt;&gt;0,IF($V301&gt;0,$W301/$V301,-$W301/$V301))*$AD301</f>
        <v>0</v>
      </c>
      <c r="BM301" s="15">
        <f ca="1">SUM(BK301:BL301)</f>
        <v>0</v>
      </c>
      <c r="BN301" s="16">
        <f ca="1">_xll.DBRW($B$3,$R$37,$R$38,$R$40,$R$41,$R$42,$Q301,BN$2,BN$4,BN$3)</f>
        <v>0</v>
      </c>
      <c r="BO301" s="16">
        <f ca="1">_xll.DBRW($B$3,$R$37,$R$38,$R$40,$R$41,$R$42,$Q301,BO$2,BO$4,BO$3)</f>
        <v>0</v>
      </c>
      <c r="BP301" s="17">
        <f ca="1">-(BN301-BO301)*100</f>
        <v>0</v>
      </c>
      <c r="BQ301" s="14">
        <f ca="1">$Z301-$AE301-CK301</f>
        <v>0</v>
      </c>
      <c r="BR301" s="15">
        <f ca="1">_xll.DBRW($B$3,$R$37,$R$38,$R$40,$R$41,$R$42,$Q301,BR$2,BR$4,BR$3)</f>
        <v>0</v>
      </c>
      <c r="BS301" s="15">
        <f ca="1">_xll.DBRW($B$3,$R$37,$R$38,$R$40,$R$41,$R$42,$Q301,BS$2,BS$4,BS$3)</f>
        <v>0</v>
      </c>
      <c r="BT301" s="15">
        <f ca="1">_xll.DBRW($B$3,$R$37,$R$38,$R$40,$R$41,$R$42,$Q301,BT$2,BT$4,BT$3)</f>
        <v>0</v>
      </c>
      <c r="BU301" s="15">
        <f ca="1">_xll.DBRW($B$3,$R$37,$R$38,$R$40,$R$41,$R$42,$Q301,BU$2,BU$4,BU$3)</f>
        <v>0</v>
      </c>
      <c r="BV301" s="15">
        <f ca="1">_xll.DBRW($B$3,$R$37,$R$38,$R$40,$R$41,$R$42,$Q301,BV$2,BV$4,BV$3)</f>
        <v>0</v>
      </c>
      <c r="BW301" s="15">
        <f ca="1">_xll.DBRW($B$3,$R$37,$R$38,$R$40,$R$41,$R$42,$Q301,BW$2,BW$4,BW$3)</f>
        <v>0</v>
      </c>
      <c r="BX301" s="15">
        <f ca="1">_xll.DBRW($B$3,$R$37,$R$38,$R$40,$R$41,$R$42,$Q301,BX$2,BX$4,BX$3)</f>
        <v>0</v>
      </c>
      <c r="BY301" s="15">
        <f ca="1">_xll.DBRW($B$3,$R$37,$R$38,$R$40,$R$41,$R$42,$Q301,BY$2,BY$4,BY$3)</f>
        <v>0</v>
      </c>
      <c r="BZ301" s="15">
        <f ca="1">_xll.DBRW($B$3,$R$37,$R$38,$R$40,$R$41,$R$42,$Q301,BZ$2,BZ$4,BZ$3)</f>
        <v>0</v>
      </c>
      <c r="CA301" s="15">
        <f ca="1">_xll.DBRW($B$3,$R$37,$R$38,$R$40,$R$41,$R$42,$Q301,CA$2,CA$4,CA$3)</f>
        <v>0</v>
      </c>
      <c r="CB301" s="15">
        <f ca="1">BR301-BW301</f>
        <v>0</v>
      </c>
      <c r="CC301" s="15">
        <f ca="1">BS301-BX301</f>
        <v>0</v>
      </c>
      <c r="CD301" s="15">
        <f ca="1">BT301-BY301</f>
        <v>0</v>
      </c>
      <c r="CE301" s="15">
        <f ca="1">IF(AND(BU301&lt;&gt;0,BZ301&lt;&gt;0),-1*CB301*BU301,0)</f>
        <v>0</v>
      </c>
      <c r="CF301" s="15">
        <f ca="1">IF(AND(BU301&lt;&gt;0,BZ301&lt;&gt;0,BV301&lt;&gt;0,CA301&lt;&gt;0),CC301/BX301*$Z301,)</f>
        <v>0</v>
      </c>
      <c r="CG301" s="15">
        <f ca="1">IF(AND(BV301&lt;&gt;0,CA301&lt;&gt;0),CD301*BN301*BV301,)</f>
        <v>0</v>
      </c>
      <c r="CH301" s="15">
        <f ca="1">IF(AND(BU301&lt;&gt;0,BZ301&lt;&gt;0,BV301&lt;&gt;0,CA301&lt;&gt;0),$AJ301-CE301-CF301-CG301-CK301,)</f>
        <v>0</v>
      </c>
      <c r="CI301" s="15">
        <f ca="1">IF(OR(BU301=0,BZ301=0,BV301=0,CA301=0),$AJ301-CE301-CF301-CG301-CK301,)</f>
        <v>0</v>
      </c>
      <c r="CJ301" s="15">
        <f ca="1">SUM(CE301:CI301)</f>
        <v>0</v>
      </c>
      <c r="CK301" s="15">
        <f ca="1">IF($V301&lt;&gt;0,IF($V301&gt;0,$W301/$V301,-$W301/$V301))*$AE301</f>
        <v>0</v>
      </c>
      <c r="CL301" s="15">
        <f ca="1">SUM(CJ301:CK301)</f>
        <v>0</v>
      </c>
      <c r="CM301" s="16">
        <f ca="1">_xll.DBRW($B$3,$R$37,$R$38,$R$40,$R$41,$R$42,$Q301,CM$2,CM$4,CM$3)</f>
        <v>0</v>
      </c>
      <c r="CN301" s="16">
        <f ca="1">_xll.DBRW($B$3,$R$37,$R$38,$R$40,$R$41,$R$42,$Q301,CN$2,CN$4,CN$3)</f>
        <v>0</v>
      </c>
      <c r="CO301" s="17">
        <f ca="1">-(CM301-CN301)*100</f>
        <v>0</v>
      </c>
      <c r="CP301" s="14">
        <f ca="1">$AA301-$AF301-DJ301</f>
        <v>0</v>
      </c>
      <c r="CQ301" s="15">
        <f ca="1">_xll.DBRW($B$3,$R$37,$R$38,$R$40,$R$41,$R$42,$Q301,CQ$2,CQ$4,CQ$3)</f>
        <v>0</v>
      </c>
      <c r="CR301" s="15">
        <f ca="1">_xll.DBRW($B$3,$R$37,$R$38,$R$40,$R$41,$R$42,$Q301,CR$2,CR$4,CR$3)</f>
        <v>0</v>
      </c>
      <c r="CS301" s="15">
        <f ca="1">_xll.DBRW($B$3,$R$37,$R$38,$R$40,$R$41,$R$42,$Q301,CS$2,CS$4,CS$3)</f>
        <v>0</v>
      </c>
      <c r="CT301" s="15">
        <f ca="1">_xll.DBRW($B$3,$R$37,$R$38,$R$40,$R$41,$R$42,$Q301,CT$2,CT$4,CT$3)</f>
        <v>0</v>
      </c>
      <c r="CU301" s="15">
        <f ca="1">_xll.DBRW($B$3,$R$37,$R$38,$R$40,$R$41,$R$42,$Q301,CU$2,CU$4,CU$3)</f>
        <v>0</v>
      </c>
      <c r="CV301" s="15">
        <f ca="1">_xll.DBRW($B$3,$R$37,$R$38,$R$40,$R$41,$R$42,$Q301,CV$2,CV$4,CV$3)</f>
        <v>0</v>
      </c>
      <c r="CW301" s="15">
        <f ca="1">_xll.DBRW($B$3,$R$37,$R$38,$R$40,$R$41,$R$42,$Q301,CW$2,CW$4,CW$3)</f>
        <v>0</v>
      </c>
      <c r="CX301" s="15">
        <f ca="1">_xll.DBRW($B$3,$R$37,$R$38,$R$40,$R$41,$R$42,$Q301,CX$2,CX$4,CX$3)</f>
        <v>0</v>
      </c>
      <c r="CY301" s="15">
        <f ca="1">_xll.DBRW($B$3,$R$37,$R$38,$R$40,$R$41,$R$42,$Q301,CY$2,CY$4,CY$3)</f>
        <v>0</v>
      </c>
      <c r="CZ301" s="15">
        <f ca="1">_xll.DBRW($B$3,$R$37,$R$38,$R$40,$R$41,$R$42,$Q301,CZ$2,CZ$4,CZ$3)</f>
        <v>0</v>
      </c>
      <c r="DA301" s="15">
        <f ca="1">CQ301-CV301</f>
        <v>0</v>
      </c>
      <c r="DB301" s="15">
        <f ca="1">CR301-CW301</f>
        <v>0</v>
      </c>
      <c r="DC301" s="15">
        <f ca="1">CS301-CX301</f>
        <v>0</v>
      </c>
      <c r="DD301" s="15">
        <f ca="1">IF(AND(CT301&lt;&gt;0,CY301&lt;&gt;0),-1*DA301*CT301,0)</f>
        <v>0</v>
      </c>
      <c r="DE301" s="15">
        <f ca="1">IF(AND(CT301&lt;&gt;0,CY301&lt;&gt;0,CU301&lt;&gt;0,CZ301&lt;&gt;0),DB301/CW301*$AA301,)</f>
        <v>0</v>
      </c>
      <c r="DF301" s="15">
        <f ca="1">IF(AND(CU301&lt;&gt;0,CZ301&lt;&gt;0),DC301*CM301*CU301,)</f>
        <v>0</v>
      </c>
      <c r="DG301" s="15">
        <f ca="1">IF(AND(CT301&lt;&gt;0,CY301&lt;&gt;0,CU301&lt;&gt;0,CZ301&lt;&gt;0),$AK301-DD301-DE301-DF301-DJ301,)</f>
        <v>0</v>
      </c>
      <c r="DH301" s="15">
        <f ca="1">IF(OR(CT301=0,CY301=0,CU301=0,CZ301=0),$AK301-DD301-DE301-DF301-DJ301,)</f>
        <v>0</v>
      </c>
      <c r="DI301" s="15">
        <f ca="1">SUM(DD301:DH301)</f>
        <v>0</v>
      </c>
      <c r="DJ301" s="15">
        <f ca="1">IF($V301&lt;&gt;0,IF($V301&gt;0,$W301/$V301,-$W301/$V301))*$AF301</f>
        <v>0</v>
      </c>
      <c r="DK301" s="15">
        <f ca="1">SUM(DI301:DJ301)</f>
        <v>0</v>
      </c>
      <c r="DL301" s="16">
        <f ca="1">_xll.DBRW($B$3,$R$37,$R$38,$R$40,$R$41,$R$42,$Q301,DL$2,DL$4,DL$3)</f>
        <v>0</v>
      </c>
      <c r="DM301" s="16">
        <f ca="1">_xll.DBRW($B$3,$R$37,$R$38,$R$40,$R$41,$R$42,$Q301,DM$2,DM$4,DM$3)</f>
        <v>0</v>
      </c>
      <c r="DN301" s="17">
        <f ca="1">-(DL301-DM301)*100</f>
        <v>0</v>
      </c>
      <c r="DO301" s="14">
        <f ca="1">$AB301-$AG301-EI301</f>
        <v>0</v>
      </c>
      <c r="DP301" s="15">
        <f ca="1">_xll.DBRW($B$3,$R$37,$R$38,$R$40,$R$41,$R$42,$Q301,DP$2,DP$4,DP$3)</f>
        <v>0</v>
      </c>
      <c r="DQ301" s="15">
        <f ca="1">_xll.DBRW($B$3,$R$37,$R$38,$R$40,$R$41,$R$42,$Q301,DQ$2,DQ$4,DQ$3)</f>
        <v>0</v>
      </c>
      <c r="DR301" s="15">
        <f ca="1">_xll.DBRW($B$3,$R$37,$R$38,$R$40,$R$41,$R$42,$Q301,DR$2,DR$4,DR$3)</f>
        <v>0</v>
      </c>
      <c r="DS301" s="15">
        <f ca="1">_xll.DBRW($B$3,$R$37,$R$38,$R$40,$R$41,$R$42,$Q301,DS$2,DS$4,DS$3)</f>
        <v>0</v>
      </c>
      <c r="DT301" s="15">
        <f ca="1">_xll.DBRW($B$3,$R$37,$R$38,$R$40,$R$41,$R$42,$Q301,DT$2,DT$4,DT$3)</f>
        <v>0</v>
      </c>
      <c r="DU301" s="15">
        <f ca="1">_xll.DBRW($B$3,$R$37,$R$38,$R$40,$R$41,$R$42,$Q301,DU$2,DU$4,DU$3)</f>
        <v>0</v>
      </c>
      <c r="DV301" s="15">
        <f ca="1">_xll.DBRW($B$3,$R$37,$R$38,$R$40,$R$41,$R$42,$Q301,DV$2,DV$4,DV$3)</f>
        <v>0</v>
      </c>
      <c r="DW301" s="15">
        <f ca="1">_xll.DBRW($B$3,$R$37,$R$38,$R$40,$R$41,$R$42,$Q301,DW$2,DW$4,DW$3)</f>
        <v>0</v>
      </c>
      <c r="DX301" s="15">
        <f ca="1">_xll.DBRW($B$3,$R$37,$R$38,$R$40,$R$41,$R$42,$Q301,DX$2,DX$4,DX$3)</f>
        <v>0</v>
      </c>
      <c r="DY301" s="15">
        <f ca="1">_xll.DBRW($B$3,$R$37,$R$38,$R$40,$R$41,$R$42,$Q301,DY$2,DY$4,DY$3)</f>
        <v>0</v>
      </c>
      <c r="DZ301" s="15">
        <f ca="1">DP301-DU301</f>
        <v>0</v>
      </c>
      <c r="EA301" s="15">
        <f ca="1">DQ301-DV301</f>
        <v>0</v>
      </c>
      <c r="EB301" s="15">
        <f ca="1">DR301-DW301</f>
        <v>0</v>
      </c>
      <c r="EC301" s="15">
        <f ca="1">IF(AND(DS301&lt;&gt;0,DX301&lt;&gt;0),-1*DZ301*DS301,0)</f>
        <v>0</v>
      </c>
      <c r="ED301" s="15">
        <f ca="1">IF(AND(DS301&lt;&gt;0,DX301&lt;&gt;0,DT301&lt;&gt;0,DY301&lt;&gt;0),EA301/DV301*$AB301,)</f>
        <v>0</v>
      </c>
      <c r="EE301" s="15">
        <f ca="1">IF(AND(DT301&lt;&gt;0,DY301&lt;&gt;0),EB301*DL301*DT301,)</f>
        <v>0</v>
      </c>
      <c r="EF301" s="15">
        <f ca="1">IF(AND(DS301&lt;&gt;0,DX301&lt;&gt;0,DT301&lt;&gt;0,DY301&lt;&gt;0),$AL301-EC301-ED301-EE301-EI301,)</f>
        <v>0</v>
      </c>
      <c r="EG301" s="15">
        <f ca="1">IF(OR(DS301=0,DX301=0,DT301=0,DY301=0),$AL301-EC301-ED301-EE301-EI301,)</f>
        <v>0</v>
      </c>
      <c r="EH301" s="15">
        <f ca="1">SUM(EC301:EG301)</f>
        <v>0</v>
      </c>
      <c r="EI301" s="15">
        <f ca="1">IF($V301&lt;&gt;0,IF($V301&gt;0,$W301/$V301,-$W301/$V301))*$AG301</f>
        <v>0</v>
      </c>
      <c r="EJ301" s="15">
        <f ca="1">SUM(EH301:EI301)</f>
        <v>0</v>
      </c>
      <c r="EK301" s="16">
        <f ca="1">_xll.DBRW($B$3,$R$37,$R$38,$R$40,$R$41,$R$42,$Q301,EK$2,EK$4,EK$3)</f>
        <v>0</v>
      </c>
      <c r="EL301" s="16">
        <f ca="1">_xll.DBRW($B$3,$R$37,$R$38,$R$40,$R$41,$R$42,$Q301,EL$2,EL$4,EL$3)</f>
        <v>0</v>
      </c>
      <c r="EM301" s="17">
        <f ca="1">-(EK301-EL301)*100</f>
        <v>0</v>
      </c>
      <c r="EN301" s="14">
        <f ca="1">$AC301-$AH301-FH301</f>
        <v>0</v>
      </c>
      <c r="EO301" s="15">
        <f ca="1">_xll.DBRW($B$3,$R$37,$R$38,$R$40,$R$41,$R$42,$Q301,EO$2,EO$4,EO$3)</f>
        <v>0</v>
      </c>
      <c r="EP301" s="15">
        <f ca="1">_xll.DBRW($B$3,$R$37,$R$38,$R$40,$R$41,$R$42,$Q301,EP$2,EP$4,EP$3)</f>
        <v>0</v>
      </c>
      <c r="EQ301" s="15">
        <f ca="1">_xll.DBRW($B$3,$R$37,$R$38,$R$40,$R$41,$R$42,$Q301,EQ$2,EQ$4,EQ$3)</f>
        <v>0</v>
      </c>
      <c r="ER301" s="15">
        <f ca="1">_xll.DBRW($B$3,$R$37,$R$38,$R$40,$R$41,$R$42,$Q301,ER$2,ER$4,ER$3)</f>
        <v>0</v>
      </c>
      <c r="ES301" s="15">
        <f ca="1">_xll.DBRW($B$3,$R$37,$R$38,$R$40,$R$41,$R$42,$Q301,ES$2,ES$4,ES$3)</f>
        <v>0</v>
      </c>
      <c r="ET301" s="15">
        <f ca="1">_xll.DBRW($B$3,$R$37,$R$38,$R$40,$R$41,$R$42,$Q301,ET$2,ET$4,ET$3)</f>
        <v>0</v>
      </c>
      <c r="EU301" s="15">
        <f ca="1">_xll.DBRW($B$3,$R$37,$R$38,$R$40,$R$41,$R$42,$Q301,EU$2,EU$4,EU$3)</f>
        <v>0</v>
      </c>
      <c r="EV301" s="15">
        <f ca="1">_xll.DBRW($B$3,$R$37,$R$38,$R$40,$R$41,$R$42,$Q301,EV$2,EV$4,EV$3)</f>
        <v>0</v>
      </c>
      <c r="EW301" s="15">
        <f ca="1">_xll.DBRW($B$3,$R$37,$R$38,$R$40,$R$41,$R$42,$Q301,EW$2,EW$4,EW$3)</f>
        <v>0</v>
      </c>
      <c r="EX301" s="15">
        <f ca="1">_xll.DBRW($B$3,$R$37,$R$38,$R$40,$R$41,$R$42,$Q301,EX$2,EX$4,EX$3)</f>
        <v>0</v>
      </c>
      <c r="EY301" s="15">
        <f ca="1">EO301-ET301</f>
        <v>0</v>
      </c>
      <c r="EZ301" s="15">
        <f ca="1">EP301-EU301</f>
        <v>0</v>
      </c>
      <c r="FA301" s="15">
        <f ca="1">EQ301-EV301</f>
        <v>0</v>
      </c>
      <c r="FB301" s="15">
        <f ca="1">IF(AND(ER301&lt;&gt;0,EW301&lt;&gt;0),-1*EY301*ER301,0)</f>
        <v>0</v>
      </c>
      <c r="FC301" s="15">
        <f ca="1">IF(AND(ER301&lt;&gt;0,EW301&lt;&gt;0,ES301&lt;&gt;0,EX301&lt;&gt;0),EZ301/EU301*$AC301,)</f>
        <v>0</v>
      </c>
      <c r="FD301" s="15">
        <f ca="1">IF(AND(ES301&lt;&gt;0,EX301&lt;&gt;0),FA301*EK301*ES301,)</f>
        <v>0</v>
      </c>
      <c r="FE301" s="15">
        <f ca="1">IF(AND(ER301&lt;&gt;0,EW301&lt;&gt;0,ES301&lt;&gt;0,EX301&lt;&gt;0),$AM301-FB301-FC301-FD301-FH301,)</f>
        <v>0</v>
      </c>
      <c r="FF301" s="15">
        <f ca="1">IF(OR(ER301=0,EW301=0,ES301=0,EX301=0),$AM301-FB301-FC301-FD301-FH301,)</f>
        <v>0</v>
      </c>
      <c r="FG301" s="15">
        <f ca="1">SUM(FB301:FF301)</f>
        <v>0</v>
      </c>
      <c r="FH301" s="15">
        <f ca="1">IF($V301&lt;&gt;0,IF($V301&gt;0,$W301/$V301,-$W301/$V301))*$AH301</f>
        <v>0</v>
      </c>
      <c r="FI301" s="15">
        <f ca="1">SUM(FG301:FH301)</f>
        <v>0</v>
      </c>
      <c r="FJ301" s="20"/>
      <c r="FK301" s="85">
        <f ca="1">BL301+CK301+DJ301+EI301+FH301</f>
        <v>0</v>
      </c>
      <c r="FL301" s="21"/>
      <c r="FM301" s="22"/>
      <c r="FN301" s="104">
        <f ca="1">_xll.DBRW($B$3,$R$37,$R$38,$R$40,$R$41,$R$42,$Q301,FN$2,FN$4,FN$3)</f>
        <v>0</v>
      </c>
      <c r="FO301" s="105">
        <f ca="1">IF(U301&lt;&gt;0,FN301/U301,0)</f>
        <v>0</v>
      </c>
      <c r="FP301" s="104">
        <f ca="1">_xll.DBRW($B$3,$R$37,$R$38,$R$40,$R$41,$R$42,$Q301,FP$2,FP$4,FP$3)</f>
        <v>0</v>
      </c>
      <c r="FQ301" s="105">
        <f ca="1">IF(V301&lt;&gt;0,FP301/V301,0)</f>
        <v>0</v>
      </c>
      <c r="FR301" s="86">
        <f ca="1">FN301-FP301</f>
        <v>0</v>
      </c>
      <c r="FS301" s="103">
        <f ca="1">(FO301-FQ301)*100</f>
        <v>0</v>
      </c>
      <c r="FT301" s="23"/>
      <c r="FV301" s="37"/>
      <c r="FW301" s="37"/>
      <c r="FX301" s="37"/>
      <c r="FY301" s="37"/>
      <c r="FZ301" s="37"/>
      <c r="GA301" s="37"/>
      <c r="GB301" s="37"/>
      <c r="GC301" s="37"/>
      <c r="GD301" s="37"/>
      <c r="GE301" s="37"/>
      <c r="GF301" s="37"/>
      <c r="GG301" s="37"/>
      <c r="GH301" s="37"/>
    </row>
    <row r="302" spans="1:190" ht="15" hidden="1" customHeight="1" x14ac:dyDescent="0.25">
      <c r="A302">
        <f ca="1">IF(ROW()=ROW($A$60),0,1)</f>
        <v>1</v>
      </c>
      <c r="D302" s="30"/>
      <c r="E302" s="30"/>
      <c r="F302" s="30" t="str">
        <f ca="1">IF(A302&lt;&gt;0,IF((AO302+BN302+CM302+DL302+EK302)&lt;&gt;0,ROUND((1-(AO302+BN302+CM302+DL302+EK302))-FO302,5),"VERIF. ELIGIBILITE PMM"),"CHECK "&amp;D287)</f>
        <v>VERIF. ELIGIBILITE PMM</v>
      </c>
      <c r="G302" s="30"/>
      <c r="H302" s="30"/>
      <c r="I302" s="30"/>
      <c r="J302" s="30" t="str">
        <f ca="1">IF(A302&lt;&gt;0,IF((AP302+BO302+CN302+DM302+EL302)&lt;&gt;0,ROUND((1-(AP302+BO302+CN302+DM302+EL302))-FQ302,5),"VERIF. ELIGIBILITE PMM"),"CHECK "&amp;D288)</f>
        <v>VERIF. ELIGIBILITE PMM</v>
      </c>
      <c r="K302" s="30">
        <f ca="1">IF(A302&lt;&gt;0,ROUND(W302+AR302+BQ302+CP302+DO302+EN302+FK302-FR302,5),"CHECK ")</f>
        <v>0</v>
      </c>
      <c r="L302" s="4"/>
      <c r="M302" s="9"/>
      <c r="N302" s="10"/>
      <c r="O302" s="9"/>
      <c r="P302" s="11"/>
      <c r="Q302" s="130" t="s">
        <v>263</v>
      </c>
      <c r="R302" s="130"/>
      <c r="S302" s="12"/>
      <c r="T302" s="13"/>
      <c r="U302" s="84">
        <f ca="1">_xll.DBRW($B$3,$R$37,$R$38,$R$40,$R$41,$R$42,$Q302,U$2,U$4,U$3)</f>
        <v>0</v>
      </c>
      <c r="V302" s="84">
        <f ca="1">_xll.DBRW($B$3,$R$37,$R$38,$R$40,$R$41,$R$42,$Q302,V$2,V$4,V$3)</f>
        <v>0</v>
      </c>
      <c r="W302" s="85">
        <f ca="1">U302-V302</f>
        <v>0</v>
      </c>
      <c r="X302" s="106">
        <f ca="1">IF(V302&lt;&gt;0,W302/V302,0)</f>
        <v>0</v>
      </c>
      <c r="Y302" s="15">
        <f ca="1">_xll.DBRW($B$3,$R$37,$R$38,$R$40,$R$41,$R$42,$Q302,Y$2,Y$4,Y$3)</f>
        <v>2611.9700000000003</v>
      </c>
      <c r="Z302" s="15">
        <f ca="1">_xll.DBRW($B$3,$R$37,$R$38,$R$40,$R$41,$R$42,$Q302,Z$2,Z$4,Z$3)</f>
        <v>-118666.89999999997</v>
      </c>
      <c r="AA302" s="15">
        <f ca="1">_xll.DBRW($B$3,$R$37,$R$38,$R$40,$R$41,$R$42,$Q302,AA$2,AA$4,AA$3)</f>
        <v>0</v>
      </c>
      <c r="AB302" s="15">
        <f ca="1">_xll.DBRW($B$3,$R$37,$R$38,$R$40,$R$41,$R$42,$Q302,AB$2,AB$4,AB$3)</f>
        <v>-2082.08</v>
      </c>
      <c r="AC302" s="15">
        <f ca="1">_xll.DBRW($B$3,$R$37,$R$38,$R$40,$R$41,$R$42,$Q302,AC$2,AC$4,AC$3)</f>
        <v>135706.98000000001</v>
      </c>
      <c r="AD302" s="15">
        <f ca="1">_xll.DBRW($B$3,$R$37,$R$38,$R$40,$R$41,$R$42,$Q302,AD$2,AD$4,AD$3)</f>
        <v>0</v>
      </c>
      <c r="AE302" s="15">
        <f ca="1">_xll.DBRW($B$3,$R$37,$R$38,$R$40,$R$41,$R$42,$Q302,AE$2,AE$4,AE$3)</f>
        <v>0</v>
      </c>
      <c r="AF302" s="15">
        <f ca="1">_xll.DBRW($B$3,$R$37,$R$38,$R$40,$R$41,$R$42,$Q302,AF$2,AF$4,AF$3)</f>
        <v>0</v>
      </c>
      <c r="AG302" s="15">
        <f ca="1">_xll.DBRW($B$3,$R$37,$R$38,$R$40,$R$41,$R$42,$Q302,AG$2,AG$4,AG$3)</f>
        <v>0</v>
      </c>
      <c r="AH302" s="15">
        <f ca="1">_xll.DBRW($B$3,$R$37,$R$38,$R$40,$R$41,$R$42,$Q302,AH$2,AH$4,AH$3)</f>
        <v>0</v>
      </c>
      <c r="AI302" s="15">
        <f ca="1">Y302-AD302</f>
        <v>2611.9700000000003</v>
      </c>
      <c r="AJ302" s="15">
        <f ca="1">Z302-AE302</f>
        <v>-118666.89999999997</v>
      </c>
      <c r="AK302" s="15">
        <f ca="1">AA302-AF302</f>
        <v>0</v>
      </c>
      <c r="AL302" s="15">
        <f ca="1">AB302-AG302</f>
        <v>-2082.08</v>
      </c>
      <c r="AM302" s="15">
        <f ca="1">AC302-AH302</f>
        <v>135706.98000000001</v>
      </c>
      <c r="AN302" s="20"/>
      <c r="AO302" s="16">
        <f ca="1">_xll.DBRW($B$3,$R$37,$R$38,$R$40,$R$41,$R$42,$Q302,AO$2,AO$4,AO$3)</f>
        <v>0</v>
      </c>
      <c r="AP302" s="16">
        <f ca="1">_xll.DBRW($B$3,$R$37,$R$38,$R$40,$R$41,$R$42,$Q302,AP$2,AP$4,AP$3)</f>
        <v>0</v>
      </c>
      <c r="AQ302" s="17">
        <f ca="1">-(AO302-AP302)*100</f>
        <v>0</v>
      </c>
      <c r="AR302" s="14">
        <f ca="1">$Y302-$AD302-BL302</f>
        <v>2611.9700000000003</v>
      </c>
      <c r="AS302" s="18">
        <f ca="1">_xll.DBRW($B$3,$R$37,$R$38,$R$40,$R$41,$R$42,$Q302,AS$2,AS$4,AS$3)</f>
        <v>0</v>
      </c>
      <c r="AT302" s="19">
        <f ca="1">_xll.DBRW($B$3,$R$37,$R$38,$R$40,$R$41,$R$42,$Q302,AT$2,AT$4,AT$3)</f>
        <v>0</v>
      </c>
      <c r="AU302" s="18">
        <f ca="1">_xll.DBRW($B$3,$R$37,$R$38,$R$40,$R$41,$R$42,$Q302,AU$2,AU$4,AU$3)</f>
        <v>0</v>
      </c>
      <c r="AV302" s="15">
        <f ca="1">_xll.DBRW($B$3,$R$37,$R$38,$R$40,$R$41,$R$42,$Q302,AV$2,AV$4,AV$3)</f>
        <v>0</v>
      </c>
      <c r="AW302" s="15">
        <f ca="1">_xll.DBRW($B$3,$R$37,$R$38,$R$40,$R$41,$R$42,$Q302,AW$2,AW$4,AW$3)</f>
        <v>0</v>
      </c>
      <c r="AX302" s="18">
        <f ca="1">_xll.DBRW($B$3,$R$37,$R$38,$R$40,$R$41,$R$42,$Q302,AX$2,AX$4,AX$3)</f>
        <v>0</v>
      </c>
      <c r="AY302" s="19">
        <f ca="1">_xll.DBRW($B$3,$R$37,$R$38,$R$40,$R$41,$R$42,$Q302,AY$2,AY$4,AY$3)</f>
        <v>0</v>
      </c>
      <c r="AZ302" s="18">
        <f ca="1">_xll.DBRW($B$3,$R$37,$R$38,$R$40,$R$41,$R$42,$Q302,AZ$2,AZ$4,AZ$3)</f>
        <v>0</v>
      </c>
      <c r="BA302" s="15">
        <f ca="1">_xll.DBRW($B$3,$R$37,$R$38,$R$40,$R$41,$R$42,$Q302,BA$2,BA$4,BA$3)</f>
        <v>0</v>
      </c>
      <c r="BB302" s="15">
        <f ca="1">_xll.DBRW($B$3,$R$37,$R$38,$R$40,$R$41,$R$42,$Q302,BB$2,BB$4,BB$3)</f>
        <v>0</v>
      </c>
      <c r="BC302" s="18">
        <f ca="1">AS302-AX302</f>
        <v>0</v>
      </c>
      <c r="BD302" s="18">
        <f ca="1">AT302-AY302</f>
        <v>0</v>
      </c>
      <c r="BE302" s="18">
        <f ca="1">AU302-AZ302</f>
        <v>0</v>
      </c>
      <c r="BF302" s="15">
        <f ca="1">IF(AND(AV302&lt;&gt;0,BA302&lt;&gt;0),-1*BC302*AV302,0)</f>
        <v>0</v>
      </c>
      <c r="BG302" s="15">
        <f ca="1">IF(AND(AV302&lt;&gt;0,BA302&lt;&gt;0,AW302&lt;&gt;0,BB302&lt;&gt;0),BD302/AY302*$Y302,)</f>
        <v>0</v>
      </c>
      <c r="BH302" s="15">
        <f ca="1">IF(AND(AW302&lt;&gt;0,BB302&lt;&gt;0),BE302*AO302*AW302,)</f>
        <v>0</v>
      </c>
      <c r="BI302" s="15">
        <f ca="1">IF(AND(AV302&lt;&gt;0,BA302&lt;&gt;0,AW302&lt;&gt;0,BB302&lt;&gt;0),$AI302-BF302-BG302-BH302-BL302,)</f>
        <v>0</v>
      </c>
      <c r="BJ302" s="15">
        <f ca="1">IF(OR(AV302=0,BA302=0,AW302=0,BB302=0),$AI302-BF302-BG302-BH302-BL302,)</f>
        <v>2611.9700000000003</v>
      </c>
      <c r="BK302" s="15">
        <f ca="1">SUM(BF302:BJ302)</f>
        <v>2611.9700000000003</v>
      </c>
      <c r="BL302" s="15">
        <f ca="1">IF($V302&lt;&gt;0,IF($V302&gt;0,$W302/$V302,-$W302/$V302))*$AD302</f>
        <v>0</v>
      </c>
      <c r="BM302" s="15">
        <f ca="1">SUM(BK302:BL302)</f>
        <v>2611.9700000000003</v>
      </c>
      <c r="BN302" s="16">
        <f ca="1">_xll.DBRW($B$3,$R$37,$R$38,$R$40,$R$41,$R$42,$Q302,BN$2,BN$4,BN$3)</f>
        <v>0</v>
      </c>
      <c r="BO302" s="16">
        <f ca="1">_xll.DBRW($B$3,$R$37,$R$38,$R$40,$R$41,$R$42,$Q302,BO$2,BO$4,BO$3)</f>
        <v>0</v>
      </c>
      <c r="BP302" s="17">
        <f ca="1">-(BN302-BO302)*100</f>
        <v>0</v>
      </c>
      <c r="BQ302" s="14">
        <f ca="1">$Z302-$AE302-CK302</f>
        <v>-118666.89999999997</v>
      </c>
      <c r="BR302" s="15">
        <f ca="1">_xll.DBRW($B$3,$R$37,$R$38,$R$40,$R$41,$R$42,$Q302,BR$2,BR$4,BR$3)</f>
        <v>0</v>
      </c>
      <c r="BS302" s="15">
        <f ca="1">_xll.DBRW($B$3,$R$37,$R$38,$R$40,$R$41,$R$42,$Q302,BS$2,BS$4,BS$3)</f>
        <v>0</v>
      </c>
      <c r="BT302" s="15">
        <f ca="1">_xll.DBRW($B$3,$R$37,$R$38,$R$40,$R$41,$R$42,$Q302,BT$2,BT$4,BT$3)</f>
        <v>0</v>
      </c>
      <c r="BU302" s="15">
        <f ca="1">_xll.DBRW($B$3,$R$37,$R$38,$R$40,$R$41,$R$42,$Q302,BU$2,BU$4,BU$3)</f>
        <v>0</v>
      </c>
      <c r="BV302" s="15">
        <f ca="1">_xll.DBRW($B$3,$R$37,$R$38,$R$40,$R$41,$R$42,$Q302,BV$2,BV$4,BV$3)</f>
        <v>0</v>
      </c>
      <c r="BW302" s="15">
        <f ca="1">_xll.DBRW($B$3,$R$37,$R$38,$R$40,$R$41,$R$42,$Q302,BW$2,BW$4,BW$3)</f>
        <v>0</v>
      </c>
      <c r="BX302" s="15">
        <f ca="1">_xll.DBRW($B$3,$R$37,$R$38,$R$40,$R$41,$R$42,$Q302,BX$2,BX$4,BX$3)</f>
        <v>0</v>
      </c>
      <c r="BY302" s="15">
        <f ca="1">_xll.DBRW($B$3,$R$37,$R$38,$R$40,$R$41,$R$42,$Q302,BY$2,BY$4,BY$3)</f>
        <v>0</v>
      </c>
      <c r="BZ302" s="15">
        <f ca="1">_xll.DBRW($B$3,$R$37,$R$38,$R$40,$R$41,$R$42,$Q302,BZ$2,BZ$4,BZ$3)</f>
        <v>0</v>
      </c>
      <c r="CA302" s="15">
        <f ca="1">_xll.DBRW($B$3,$R$37,$R$38,$R$40,$R$41,$R$42,$Q302,CA$2,CA$4,CA$3)</f>
        <v>0</v>
      </c>
      <c r="CB302" s="15">
        <f ca="1">BR302-BW302</f>
        <v>0</v>
      </c>
      <c r="CC302" s="15">
        <f ca="1">BS302-BX302</f>
        <v>0</v>
      </c>
      <c r="CD302" s="15">
        <f ca="1">BT302-BY302</f>
        <v>0</v>
      </c>
      <c r="CE302" s="15">
        <f ca="1">IF(AND(BU302&lt;&gt;0,BZ302&lt;&gt;0),-1*CB302*BU302,0)</f>
        <v>0</v>
      </c>
      <c r="CF302" s="15">
        <f ca="1">IF(AND(BU302&lt;&gt;0,BZ302&lt;&gt;0,BV302&lt;&gt;0,CA302&lt;&gt;0),CC302/BX302*$Z302,)</f>
        <v>0</v>
      </c>
      <c r="CG302" s="15">
        <f ca="1">IF(AND(BV302&lt;&gt;0,CA302&lt;&gt;0),CD302*BN302*BV302,)</f>
        <v>0</v>
      </c>
      <c r="CH302" s="15">
        <f ca="1">IF(AND(BU302&lt;&gt;0,BZ302&lt;&gt;0,BV302&lt;&gt;0,CA302&lt;&gt;0),$AJ302-CE302-CF302-CG302-CK302,)</f>
        <v>0</v>
      </c>
      <c r="CI302" s="15">
        <f ca="1">IF(OR(BU302=0,BZ302=0,BV302=0,CA302=0),$AJ302-CE302-CF302-CG302-CK302,)</f>
        <v>-118666.89999999997</v>
      </c>
      <c r="CJ302" s="15">
        <f ca="1">SUM(CE302:CI302)</f>
        <v>-118666.89999999997</v>
      </c>
      <c r="CK302" s="15">
        <f ca="1">IF($V302&lt;&gt;0,IF($V302&gt;0,$W302/$V302,-$W302/$V302))*$AE302</f>
        <v>0</v>
      </c>
      <c r="CL302" s="15">
        <f ca="1">SUM(CJ302:CK302)</f>
        <v>-118666.89999999997</v>
      </c>
      <c r="CM302" s="16">
        <f ca="1">_xll.DBRW($B$3,$R$37,$R$38,$R$40,$R$41,$R$42,$Q302,CM$2,CM$4,CM$3)</f>
        <v>0</v>
      </c>
      <c r="CN302" s="16">
        <f ca="1">_xll.DBRW($B$3,$R$37,$R$38,$R$40,$R$41,$R$42,$Q302,CN$2,CN$4,CN$3)</f>
        <v>0</v>
      </c>
      <c r="CO302" s="17">
        <f ca="1">-(CM302-CN302)*100</f>
        <v>0</v>
      </c>
      <c r="CP302" s="14">
        <f ca="1">$AA302-$AF302-DJ302</f>
        <v>0</v>
      </c>
      <c r="CQ302" s="15">
        <f ca="1">_xll.DBRW($B$3,$R$37,$R$38,$R$40,$R$41,$R$42,$Q302,CQ$2,CQ$4,CQ$3)</f>
        <v>0</v>
      </c>
      <c r="CR302" s="15">
        <f ca="1">_xll.DBRW($B$3,$R$37,$R$38,$R$40,$R$41,$R$42,$Q302,CR$2,CR$4,CR$3)</f>
        <v>0</v>
      </c>
      <c r="CS302" s="15">
        <f ca="1">_xll.DBRW($B$3,$R$37,$R$38,$R$40,$R$41,$R$42,$Q302,CS$2,CS$4,CS$3)</f>
        <v>0</v>
      </c>
      <c r="CT302" s="15">
        <f ca="1">_xll.DBRW($B$3,$R$37,$R$38,$R$40,$R$41,$R$42,$Q302,CT$2,CT$4,CT$3)</f>
        <v>0</v>
      </c>
      <c r="CU302" s="15">
        <f ca="1">_xll.DBRW($B$3,$R$37,$R$38,$R$40,$R$41,$R$42,$Q302,CU$2,CU$4,CU$3)</f>
        <v>0</v>
      </c>
      <c r="CV302" s="15">
        <f ca="1">_xll.DBRW($B$3,$R$37,$R$38,$R$40,$R$41,$R$42,$Q302,CV$2,CV$4,CV$3)</f>
        <v>0</v>
      </c>
      <c r="CW302" s="15">
        <f ca="1">_xll.DBRW($B$3,$R$37,$R$38,$R$40,$R$41,$R$42,$Q302,CW$2,CW$4,CW$3)</f>
        <v>0</v>
      </c>
      <c r="CX302" s="15">
        <f ca="1">_xll.DBRW($B$3,$R$37,$R$38,$R$40,$R$41,$R$42,$Q302,CX$2,CX$4,CX$3)</f>
        <v>0</v>
      </c>
      <c r="CY302" s="15">
        <f ca="1">_xll.DBRW($B$3,$R$37,$R$38,$R$40,$R$41,$R$42,$Q302,CY$2,CY$4,CY$3)</f>
        <v>0</v>
      </c>
      <c r="CZ302" s="15">
        <f ca="1">_xll.DBRW($B$3,$R$37,$R$38,$R$40,$R$41,$R$42,$Q302,CZ$2,CZ$4,CZ$3)</f>
        <v>0</v>
      </c>
      <c r="DA302" s="15">
        <f ca="1">CQ302-CV302</f>
        <v>0</v>
      </c>
      <c r="DB302" s="15">
        <f ca="1">CR302-CW302</f>
        <v>0</v>
      </c>
      <c r="DC302" s="15">
        <f ca="1">CS302-CX302</f>
        <v>0</v>
      </c>
      <c r="DD302" s="15">
        <f ca="1">IF(AND(CT302&lt;&gt;0,CY302&lt;&gt;0),-1*DA302*CT302,0)</f>
        <v>0</v>
      </c>
      <c r="DE302" s="15">
        <f ca="1">IF(AND(CT302&lt;&gt;0,CY302&lt;&gt;0,CU302&lt;&gt;0,CZ302&lt;&gt;0),DB302/CW302*$AA302,)</f>
        <v>0</v>
      </c>
      <c r="DF302" s="15">
        <f ca="1">IF(AND(CU302&lt;&gt;0,CZ302&lt;&gt;0),DC302*CM302*CU302,)</f>
        <v>0</v>
      </c>
      <c r="DG302" s="15">
        <f ca="1">IF(AND(CT302&lt;&gt;0,CY302&lt;&gt;0,CU302&lt;&gt;0,CZ302&lt;&gt;0),$AK302-DD302-DE302-DF302-DJ302,)</f>
        <v>0</v>
      </c>
      <c r="DH302" s="15">
        <f ca="1">IF(OR(CT302=0,CY302=0,CU302=0,CZ302=0),$AK302-DD302-DE302-DF302-DJ302,)</f>
        <v>0</v>
      </c>
      <c r="DI302" s="15">
        <f ca="1">SUM(DD302:DH302)</f>
        <v>0</v>
      </c>
      <c r="DJ302" s="15">
        <f ca="1">IF($V302&lt;&gt;0,IF($V302&gt;0,$W302/$V302,-$W302/$V302))*$AF302</f>
        <v>0</v>
      </c>
      <c r="DK302" s="15">
        <f ca="1">SUM(DI302:DJ302)</f>
        <v>0</v>
      </c>
      <c r="DL302" s="16">
        <f ca="1">_xll.DBRW($B$3,$R$37,$R$38,$R$40,$R$41,$R$42,$Q302,DL$2,DL$4,DL$3)</f>
        <v>0</v>
      </c>
      <c r="DM302" s="16">
        <f ca="1">_xll.DBRW($B$3,$R$37,$R$38,$R$40,$R$41,$R$42,$Q302,DM$2,DM$4,DM$3)</f>
        <v>0</v>
      </c>
      <c r="DN302" s="17">
        <f ca="1">-(DL302-DM302)*100</f>
        <v>0</v>
      </c>
      <c r="DO302" s="14">
        <f ca="1">$AB302-$AG302-EI302</f>
        <v>-2082.08</v>
      </c>
      <c r="DP302" s="15">
        <f ca="1">_xll.DBRW($B$3,$R$37,$R$38,$R$40,$R$41,$R$42,$Q302,DP$2,DP$4,DP$3)</f>
        <v>0</v>
      </c>
      <c r="DQ302" s="15">
        <f ca="1">_xll.DBRW($B$3,$R$37,$R$38,$R$40,$R$41,$R$42,$Q302,DQ$2,DQ$4,DQ$3)</f>
        <v>0</v>
      </c>
      <c r="DR302" s="15">
        <f ca="1">_xll.DBRW($B$3,$R$37,$R$38,$R$40,$R$41,$R$42,$Q302,DR$2,DR$4,DR$3)</f>
        <v>0</v>
      </c>
      <c r="DS302" s="15">
        <f ca="1">_xll.DBRW($B$3,$R$37,$R$38,$R$40,$R$41,$R$42,$Q302,DS$2,DS$4,DS$3)</f>
        <v>0</v>
      </c>
      <c r="DT302" s="15">
        <f ca="1">_xll.DBRW($B$3,$R$37,$R$38,$R$40,$R$41,$R$42,$Q302,DT$2,DT$4,DT$3)</f>
        <v>0</v>
      </c>
      <c r="DU302" s="15">
        <f ca="1">_xll.DBRW($B$3,$R$37,$R$38,$R$40,$R$41,$R$42,$Q302,DU$2,DU$4,DU$3)</f>
        <v>0</v>
      </c>
      <c r="DV302" s="15">
        <f ca="1">_xll.DBRW($B$3,$R$37,$R$38,$R$40,$R$41,$R$42,$Q302,DV$2,DV$4,DV$3)</f>
        <v>0</v>
      </c>
      <c r="DW302" s="15">
        <f ca="1">_xll.DBRW($B$3,$R$37,$R$38,$R$40,$R$41,$R$42,$Q302,DW$2,DW$4,DW$3)</f>
        <v>0</v>
      </c>
      <c r="DX302" s="15">
        <f ca="1">_xll.DBRW($B$3,$R$37,$R$38,$R$40,$R$41,$R$42,$Q302,DX$2,DX$4,DX$3)</f>
        <v>0</v>
      </c>
      <c r="DY302" s="15">
        <f ca="1">_xll.DBRW($B$3,$R$37,$R$38,$R$40,$R$41,$R$42,$Q302,DY$2,DY$4,DY$3)</f>
        <v>0</v>
      </c>
      <c r="DZ302" s="15">
        <f ca="1">DP302-DU302</f>
        <v>0</v>
      </c>
      <c r="EA302" s="15">
        <f ca="1">DQ302-DV302</f>
        <v>0</v>
      </c>
      <c r="EB302" s="15">
        <f ca="1">DR302-DW302</f>
        <v>0</v>
      </c>
      <c r="EC302" s="15">
        <f ca="1">IF(AND(DS302&lt;&gt;0,DX302&lt;&gt;0),-1*DZ302*DS302,0)</f>
        <v>0</v>
      </c>
      <c r="ED302" s="15">
        <f ca="1">IF(AND(DS302&lt;&gt;0,DX302&lt;&gt;0,DT302&lt;&gt;0,DY302&lt;&gt;0),EA302/DV302*$AB302,)</f>
        <v>0</v>
      </c>
      <c r="EE302" s="15">
        <f ca="1">IF(AND(DT302&lt;&gt;0,DY302&lt;&gt;0),EB302*DL302*DT302,)</f>
        <v>0</v>
      </c>
      <c r="EF302" s="15">
        <f ca="1">IF(AND(DS302&lt;&gt;0,DX302&lt;&gt;0,DT302&lt;&gt;0,DY302&lt;&gt;0),$AL302-EC302-ED302-EE302-EI302,)</f>
        <v>0</v>
      </c>
      <c r="EG302" s="15">
        <f ca="1">IF(OR(DS302=0,DX302=0,DT302=0,DY302=0),$AL302-EC302-ED302-EE302-EI302,)</f>
        <v>-2082.08</v>
      </c>
      <c r="EH302" s="15">
        <f ca="1">SUM(EC302:EG302)</f>
        <v>-2082.08</v>
      </c>
      <c r="EI302" s="15">
        <f ca="1">IF($V302&lt;&gt;0,IF($V302&gt;0,$W302/$V302,-$W302/$V302))*$AG302</f>
        <v>0</v>
      </c>
      <c r="EJ302" s="15">
        <f ca="1">SUM(EH302:EI302)</f>
        <v>-2082.08</v>
      </c>
      <c r="EK302" s="16">
        <f ca="1">_xll.DBRW($B$3,$R$37,$R$38,$R$40,$R$41,$R$42,$Q302,EK$2,EK$4,EK$3)</f>
        <v>0</v>
      </c>
      <c r="EL302" s="16">
        <f ca="1">_xll.DBRW($B$3,$R$37,$R$38,$R$40,$R$41,$R$42,$Q302,EL$2,EL$4,EL$3)</f>
        <v>0</v>
      </c>
      <c r="EM302" s="17">
        <f ca="1">-(EK302-EL302)*100</f>
        <v>0</v>
      </c>
      <c r="EN302" s="14">
        <f ca="1">$AC302-$AH302-FH302</f>
        <v>135706.98000000001</v>
      </c>
      <c r="EO302" s="15">
        <f ca="1">_xll.DBRW($B$3,$R$37,$R$38,$R$40,$R$41,$R$42,$Q302,EO$2,EO$4,EO$3)</f>
        <v>0</v>
      </c>
      <c r="EP302" s="15">
        <f ca="1">_xll.DBRW($B$3,$R$37,$R$38,$R$40,$R$41,$R$42,$Q302,EP$2,EP$4,EP$3)</f>
        <v>0</v>
      </c>
      <c r="EQ302" s="15">
        <f ca="1">_xll.DBRW($B$3,$R$37,$R$38,$R$40,$R$41,$R$42,$Q302,EQ$2,EQ$4,EQ$3)</f>
        <v>0</v>
      </c>
      <c r="ER302" s="15">
        <f ca="1">_xll.DBRW($B$3,$R$37,$R$38,$R$40,$R$41,$R$42,$Q302,ER$2,ER$4,ER$3)</f>
        <v>0</v>
      </c>
      <c r="ES302" s="15">
        <f ca="1">_xll.DBRW($B$3,$R$37,$R$38,$R$40,$R$41,$R$42,$Q302,ES$2,ES$4,ES$3)</f>
        <v>0</v>
      </c>
      <c r="ET302" s="15">
        <f ca="1">_xll.DBRW($B$3,$R$37,$R$38,$R$40,$R$41,$R$42,$Q302,ET$2,ET$4,ET$3)</f>
        <v>0</v>
      </c>
      <c r="EU302" s="15">
        <f ca="1">_xll.DBRW($B$3,$R$37,$R$38,$R$40,$R$41,$R$42,$Q302,EU$2,EU$4,EU$3)</f>
        <v>0</v>
      </c>
      <c r="EV302" s="15">
        <f ca="1">_xll.DBRW($B$3,$R$37,$R$38,$R$40,$R$41,$R$42,$Q302,EV$2,EV$4,EV$3)</f>
        <v>0</v>
      </c>
      <c r="EW302" s="15">
        <f ca="1">_xll.DBRW($B$3,$R$37,$R$38,$R$40,$R$41,$R$42,$Q302,EW$2,EW$4,EW$3)</f>
        <v>0</v>
      </c>
      <c r="EX302" s="15">
        <f ca="1">_xll.DBRW($B$3,$R$37,$R$38,$R$40,$R$41,$R$42,$Q302,EX$2,EX$4,EX$3)</f>
        <v>0</v>
      </c>
      <c r="EY302" s="15">
        <f ca="1">EO302-ET302</f>
        <v>0</v>
      </c>
      <c r="EZ302" s="15">
        <f ca="1">EP302-EU302</f>
        <v>0</v>
      </c>
      <c r="FA302" s="15">
        <f ca="1">EQ302-EV302</f>
        <v>0</v>
      </c>
      <c r="FB302" s="15">
        <f ca="1">IF(AND(ER302&lt;&gt;0,EW302&lt;&gt;0),-1*EY302*ER302,0)</f>
        <v>0</v>
      </c>
      <c r="FC302" s="15">
        <f ca="1">IF(AND(ER302&lt;&gt;0,EW302&lt;&gt;0,ES302&lt;&gt;0,EX302&lt;&gt;0),EZ302/EU302*$AC302,)</f>
        <v>0</v>
      </c>
      <c r="FD302" s="15">
        <f ca="1">IF(AND(ES302&lt;&gt;0,EX302&lt;&gt;0),FA302*EK302*ES302,)</f>
        <v>0</v>
      </c>
      <c r="FE302" s="15">
        <f ca="1">IF(AND(ER302&lt;&gt;0,EW302&lt;&gt;0,ES302&lt;&gt;0,EX302&lt;&gt;0),$AM302-FB302-FC302-FD302-FH302,)</f>
        <v>0</v>
      </c>
      <c r="FF302" s="15">
        <f ca="1">IF(OR(ER302=0,EW302=0,ES302=0,EX302=0),$AM302-FB302-FC302-FD302-FH302,)</f>
        <v>135706.98000000001</v>
      </c>
      <c r="FG302" s="15">
        <f ca="1">SUM(FB302:FF302)</f>
        <v>135706.98000000001</v>
      </c>
      <c r="FH302" s="15">
        <f ca="1">IF($V302&lt;&gt;0,IF($V302&gt;0,$W302/$V302,-$W302/$V302))*$AH302</f>
        <v>0</v>
      </c>
      <c r="FI302" s="15">
        <f ca="1">SUM(FG302:FH302)</f>
        <v>135706.98000000001</v>
      </c>
      <c r="FJ302" s="20"/>
      <c r="FK302" s="85">
        <f ca="1">BL302+CK302+DJ302+EI302+FH302</f>
        <v>0</v>
      </c>
      <c r="FL302" s="21"/>
      <c r="FM302" s="22"/>
      <c r="FN302" s="104">
        <f ca="1">_xll.DBRW($B$3,$R$37,$R$38,$R$40,$R$41,$R$42,$Q302,FN$2,FN$4,FN$3)</f>
        <v>17569.970000000016</v>
      </c>
      <c r="FO302" s="105">
        <f ca="1">IF(U302&lt;&gt;0,FN302/U302,0)</f>
        <v>0</v>
      </c>
      <c r="FP302" s="104">
        <f ca="1">_xll.DBRW($B$3,$R$37,$R$38,$R$40,$R$41,$R$42,$Q302,FP$2,FP$4,FP$3)</f>
        <v>0</v>
      </c>
      <c r="FQ302" s="105">
        <f ca="1">IF(V302&lt;&gt;0,FP302/V302,0)</f>
        <v>0</v>
      </c>
      <c r="FR302" s="86">
        <f ca="1">FN302-FP302</f>
        <v>17569.970000000016</v>
      </c>
      <c r="FS302" s="103">
        <f ca="1">(FO302-FQ302)*100</f>
        <v>0</v>
      </c>
      <c r="FT302" s="23"/>
      <c r="FV302" s="37"/>
      <c r="FW302" s="37"/>
      <c r="FX302" s="37"/>
      <c r="FY302" s="37"/>
      <c r="FZ302" s="37"/>
      <c r="GA302" s="37"/>
      <c r="GB302" s="37"/>
      <c r="GC302" s="37"/>
      <c r="GD302" s="37"/>
      <c r="GE302" s="37"/>
      <c r="GF302" s="37"/>
      <c r="GG302" s="37"/>
      <c r="GH302" s="37"/>
    </row>
    <row r="303" spans="1:190" ht="15" hidden="1" customHeight="1" x14ac:dyDescent="0.25">
      <c r="A303">
        <f ca="1">IF(ROW()=ROW($A$60),0,1)</f>
        <v>1</v>
      </c>
      <c r="D303" s="30"/>
      <c r="E303" s="30"/>
      <c r="F303" s="30" t="str">
        <f ca="1">IF(A303&lt;&gt;0,IF((AO303+BN303+CM303+DL303+EK303)&lt;&gt;0,ROUND((1-(AO303+BN303+CM303+DL303+EK303))-FO303,5),"VERIF. ELIGIBILITE PMM"),"CHECK "&amp;D288)</f>
        <v>VERIF. ELIGIBILITE PMM</v>
      </c>
      <c r="G303" s="30"/>
      <c r="H303" s="30"/>
      <c r="I303" s="30"/>
      <c r="J303" s="30" t="str">
        <f ca="1">IF(A303&lt;&gt;0,IF((AP303+BO303+CN303+DM303+EL303)&lt;&gt;0,ROUND((1-(AP303+BO303+CN303+DM303+EL303))-FQ303,5),"VERIF. ELIGIBILITE PMM"),"CHECK "&amp;D289)</f>
        <v>VERIF. ELIGIBILITE PMM</v>
      </c>
      <c r="K303" s="30">
        <f ca="1">IF(A303&lt;&gt;0,ROUND(W303+AR303+BQ303+CP303+DO303+EN303+FK303-FR303,5),"CHECK ")</f>
        <v>0</v>
      </c>
      <c r="L303" s="4"/>
      <c r="M303" s="9"/>
      <c r="N303" s="10"/>
      <c r="O303" s="9"/>
      <c r="P303" s="11"/>
      <c r="Q303" s="130" t="s">
        <v>265</v>
      </c>
      <c r="R303" s="130"/>
      <c r="S303" s="12"/>
      <c r="T303" s="13"/>
      <c r="U303" s="84">
        <f ca="1">_xll.DBRW($B$3,$R$37,$R$38,$R$40,$R$41,$R$42,$Q303,U$2,U$4,U$3)</f>
        <v>0</v>
      </c>
      <c r="V303" s="84">
        <f ca="1">_xll.DBRW($B$3,$R$37,$R$38,$R$40,$R$41,$R$42,$Q303,V$2,V$4,V$3)</f>
        <v>0</v>
      </c>
      <c r="W303" s="85">
        <f ca="1">U303-V303</f>
        <v>0</v>
      </c>
      <c r="X303" s="106">
        <f ca="1">IF(V303&lt;&gt;0,W303/V303,0)</f>
        <v>0</v>
      </c>
      <c r="Y303" s="15">
        <f ca="1">_xll.DBRW($B$3,$R$37,$R$38,$R$40,$R$41,$R$42,$Q303,Y$2,Y$4,Y$3)</f>
        <v>0</v>
      </c>
      <c r="Z303" s="15">
        <f ca="1">_xll.DBRW($B$3,$R$37,$R$38,$R$40,$R$41,$R$42,$Q303,Z$2,Z$4,Z$3)</f>
        <v>0</v>
      </c>
      <c r="AA303" s="15">
        <f ca="1">_xll.DBRW($B$3,$R$37,$R$38,$R$40,$R$41,$R$42,$Q303,AA$2,AA$4,AA$3)</f>
        <v>0</v>
      </c>
      <c r="AB303" s="15">
        <f ca="1">_xll.DBRW($B$3,$R$37,$R$38,$R$40,$R$41,$R$42,$Q303,AB$2,AB$4,AB$3)</f>
        <v>0</v>
      </c>
      <c r="AC303" s="15">
        <f ca="1">_xll.DBRW($B$3,$R$37,$R$38,$R$40,$R$41,$R$42,$Q303,AC$2,AC$4,AC$3)</f>
        <v>0</v>
      </c>
      <c r="AD303" s="15">
        <f ca="1">_xll.DBRW($B$3,$R$37,$R$38,$R$40,$R$41,$R$42,$Q303,AD$2,AD$4,AD$3)</f>
        <v>0</v>
      </c>
      <c r="AE303" s="15">
        <f ca="1">_xll.DBRW($B$3,$R$37,$R$38,$R$40,$R$41,$R$42,$Q303,AE$2,AE$4,AE$3)</f>
        <v>0</v>
      </c>
      <c r="AF303" s="15">
        <f ca="1">_xll.DBRW($B$3,$R$37,$R$38,$R$40,$R$41,$R$42,$Q303,AF$2,AF$4,AF$3)</f>
        <v>0</v>
      </c>
      <c r="AG303" s="15">
        <f ca="1">_xll.DBRW($B$3,$R$37,$R$38,$R$40,$R$41,$R$42,$Q303,AG$2,AG$4,AG$3)</f>
        <v>0</v>
      </c>
      <c r="AH303" s="15">
        <f ca="1">_xll.DBRW($B$3,$R$37,$R$38,$R$40,$R$41,$R$42,$Q303,AH$2,AH$4,AH$3)</f>
        <v>0</v>
      </c>
      <c r="AI303" s="15">
        <f ca="1">Y303-AD303</f>
        <v>0</v>
      </c>
      <c r="AJ303" s="15">
        <f ca="1">Z303-AE303</f>
        <v>0</v>
      </c>
      <c r="AK303" s="15">
        <f ca="1">AA303-AF303</f>
        <v>0</v>
      </c>
      <c r="AL303" s="15">
        <f ca="1">AB303-AG303</f>
        <v>0</v>
      </c>
      <c r="AM303" s="15">
        <f ca="1">AC303-AH303</f>
        <v>0</v>
      </c>
      <c r="AN303" s="20"/>
      <c r="AO303" s="16">
        <f ca="1">_xll.DBRW($B$3,$R$37,$R$38,$R$40,$R$41,$R$42,$Q303,AO$2,AO$4,AO$3)</f>
        <v>0</v>
      </c>
      <c r="AP303" s="16">
        <f ca="1">_xll.DBRW($B$3,$R$37,$R$38,$R$40,$R$41,$R$42,$Q303,AP$2,AP$4,AP$3)</f>
        <v>0</v>
      </c>
      <c r="AQ303" s="17">
        <f ca="1">-(AO303-AP303)*100</f>
        <v>0</v>
      </c>
      <c r="AR303" s="14">
        <f ca="1">$Y303-$AD303-BL303</f>
        <v>0</v>
      </c>
      <c r="AS303" s="18">
        <f ca="1">_xll.DBRW($B$3,$R$37,$R$38,$R$40,$R$41,$R$42,$Q303,AS$2,AS$4,AS$3)</f>
        <v>0</v>
      </c>
      <c r="AT303" s="19">
        <f ca="1">_xll.DBRW($B$3,$R$37,$R$38,$R$40,$R$41,$R$42,$Q303,AT$2,AT$4,AT$3)</f>
        <v>0</v>
      </c>
      <c r="AU303" s="18">
        <f ca="1">_xll.DBRW($B$3,$R$37,$R$38,$R$40,$R$41,$R$42,$Q303,AU$2,AU$4,AU$3)</f>
        <v>0</v>
      </c>
      <c r="AV303" s="15">
        <f ca="1">_xll.DBRW($B$3,$R$37,$R$38,$R$40,$R$41,$R$42,$Q303,AV$2,AV$4,AV$3)</f>
        <v>0</v>
      </c>
      <c r="AW303" s="15">
        <f ca="1">_xll.DBRW($B$3,$R$37,$R$38,$R$40,$R$41,$R$42,$Q303,AW$2,AW$4,AW$3)</f>
        <v>0</v>
      </c>
      <c r="AX303" s="18">
        <f ca="1">_xll.DBRW($B$3,$R$37,$R$38,$R$40,$R$41,$R$42,$Q303,AX$2,AX$4,AX$3)</f>
        <v>0</v>
      </c>
      <c r="AY303" s="19">
        <f ca="1">_xll.DBRW($B$3,$R$37,$R$38,$R$40,$R$41,$R$42,$Q303,AY$2,AY$4,AY$3)</f>
        <v>0</v>
      </c>
      <c r="AZ303" s="18">
        <f ca="1">_xll.DBRW($B$3,$R$37,$R$38,$R$40,$R$41,$R$42,$Q303,AZ$2,AZ$4,AZ$3)</f>
        <v>0</v>
      </c>
      <c r="BA303" s="15">
        <f ca="1">_xll.DBRW($B$3,$R$37,$R$38,$R$40,$R$41,$R$42,$Q303,BA$2,BA$4,BA$3)</f>
        <v>0</v>
      </c>
      <c r="BB303" s="15">
        <f ca="1">_xll.DBRW($B$3,$R$37,$R$38,$R$40,$R$41,$R$42,$Q303,BB$2,BB$4,BB$3)</f>
        <v>0</v>
      </c>
      <c r="BC303" s="18">
        <f ca="1">AS303-AX303</f>
        <v>0</v>
      </c>
      <c r="BD303" s="18">
        <f ca="1">AT303-AY303</f>
        <v>0</v>
      </c>
      <c r="BE303" s="18">
        <f ca="1">AU303-AZ303</f>
        <v>0</v>
      </c>
      <c r="BF303" s="15">
        <f ca="1">IF(AND(AV303&lt;&gt;0,BA303&lt;&gt;0),-1*BC303*AV303,0)</f>
        <v>0</v>
      </c>
      <c r="BG303" s="15">
        <f ca="1">IF(AND(AV303&lt;&gt;0,BA303&lt;&gt;0,AW303&lt;&gt;0,BB303&lt;&gt;0),BD303/AY303*$Y303,)</f>
        <v>0</v>
      </c>
      <c r="BH303" s="15">
        <f ca="1">IF(AND(AW303&lt;&gt;0,BB303&lt;&gt;0),BE303*AO303*AW303,)</f>
        <v>0</v>
      </c>
      <c r="BI303" s="15">
        <f ca="1">IF(AND(AV303&lt;&gt;0,BA303&lt;&gt;0,AW303&lt;&gt;0,BB303&lt;&gt;0),$AI303-BF303-BG303-BH303-BL303,)</f>
        <v>0</v>
      </c>
      <c r="BJ303" s="15">
        <f ca="1">IF(OR(AV303=0,BA303=0,AW303=0,BB303=0),$AI303-BF303-BG303-BH303-BL303,)</f>
        <v>0</v>
      </c>
      <c r="BK303" s="15">
        <f ca="1">SUM(BF303:BJ303)</f>
        <v>0</v>
      </c>
      <c r="BL303" s="15">
        <f ca="1">IF($V303&lt;&gt;0,IF($V303&gt;0,$W303/$V303,-$W303/$V303))*$AD303</f>
        <v>0</v>
      </c>
      <c r="BM303" s="15">
        <f ca="1">SUM(BK303:BL303)</f>
        <v>0</v>
      </c>
      <c r="BN303" s="16">
        <f ca="1">_xll.DBRW($B$3,$R$37,$R$38,$R$40,$R$41,$R$42,$Q303,BN$2,BN$4,BN$3)</f>
        <v>0</v>
      </c>
      <c r="BO303" s="16">
        <f ca="1">_xll.DBRW($B$3,$R$37,$R$38,$R$40,$R$41,$R$42,$Q303,BO$2,BO$4,BO$3)</f>
        <v>0</v>
      </c>
      <c r="BP303" s="17">
        <f ca="1">-(BN303-BO303)*100</f>
        <v>0</v>
      </c>
      <c r="BQ303" s="14">
        <f ca="1">$Z303-$AE303-CK303</f>
        <v>0</v>
      </c>
      <c r="BR303" s="15">
        <f ca="1">_xll.DBRW($B$3,$R$37,$R$38,$R$40,$R$41,$R$42,$Q303,BR$2,BR$4,BR$3)</f>
        <v>0</v>
      </c>
      <c r="BS303" s="15">
        <f ca="1">_xll.DBRW($B$3,$R$37,$R$38,$R$40,$R$41,$R$42,$Q303,BS$2,BS$4,BS$3)</f>
        <v>0</v>
      </c>
      <c r="BT303" s="15">
        <f ca="1">_xll.DBRW($B$3,$R$37,$R$38,$R$40,$R$41,$R$42,$Q303,BT$2,BT$4,BT$3)</f>
        <v>0</v>
      </c>
      <c r="BU303" s="15">
        <f ca="1">_xll.DBRW($B$3,$R$37,$R$38,$R$40,$R$41,$R$42,$Q303,BU$2,BU$4,BU$3)</f>
        <v>0</v>
      </c>
      <c r="BV303" s="15">
        <f ca="1">_xll.DBRW($B$3,$R$37,$R$38,$R$40,$R$41,$R$42,$Q303,BV$2,BV$4,BV$3)</f>
        <v>0</v>
      </c>
      <c r="BW303" s="15">
        <f ca="1">_xll.DBRW($B$3,$R$37,$R$38,$R$40,$R$41,$R$42,$Q303,BW$2,BW$4,BW$3)</f>
        <v>0</v>
      </c>
      <c r="BX303" s="15">
        <f ca="1">_xll.DBRW($B$3,$R$37,$R$38,$R$40,$R$41,$R$42,$Q303,BX$2,BX$4,BX$3)</f>
        <v>0</v>
      </c>
      <c r="BY303" s="15">
        <f ca="1">_xll.DBRW($B$3,$R$37,$R$38,$R$40,$R$41,$R$42,$Q303,BY$2,BY$4,BY$3)</f>
        <v>0</v>
      </c>
      <c r="BZ303" s="15">
        <f ca="1">_xll.DBRW($B$3,$R$37,$R$38,$R$40,$R$41,$R$42,$Q303,BZ$2,BZ$4,BZ$3)</f>
        <v>0</v>
      </c>
      <c r="CA303" s="15">
        <f ca="1">_xll.DBRW($B$3,$R$37,$R$38,$R$40,$R$41,$R$42,$Q303,CA$2,CA$4,CA$3)</f>
        <v>0</v>
      </c>
      <c r="CB303" s="15">
        <f ca="1">BR303-BW303</f>
        <v>0</v>
      </c>
      <c r="CC303" s="15">
        <f ca="1">BS303-BX303</f>
        <v>0</v>
      </c>
      <c r="CD303" s="15">
        <f ca="1">BT303-BY303</f>
        <v>0</v>
      </c>
      <c r="CE303" s="15">
        <f ca="1">IF(AND(BU303&lt;&gt;0,BZ303&lt;&gt;0),-1*CB303*BU303,0)</f>
        <v>0</v>
      </c>
      <c r="CF303" s="15">
        <f ca="1">IF(AND(BU303&lt;&gt;0,BZ303&lt;&gt;0,BV303&lt;&gt;0,CA303&lt;&gt;0),CC303/BX303*$Z303,)</f>
        <v>0</v>
      </c>
      <c r="CG303" s="15">
        <f ca="1">IF(AND(BV303&lt;&gt;0,CA303&lt;&gt;0),CD303*BN303*BV303,)</f>
        <v>0</v>
      </c>
      <c r="CH303" s="15">
        <f ca="1">IF(AND(BU303&lt;&gt;0,BZ303&lt;&gt;0,BV303&lt;&gt;0,CA303&lt;&gt;0),$AJ303-CE303-CF303-CG303-CK303,)</f>
        <v>0</v>
      </c>
      <c r="CI303" s="15">
        <f ca="1">IF(OR(BU303=0,BZ303=0,BV303=0,CA303=0),$AJ303-CE303-CF303-CG303-CK303,)</f>
        <v>0</v>
      </c>
      <c r="CJ303" s="15">
        <f ca="1">SUM(CE303:CI303)</f>
        <v>0</v>
      </c>
      <c r="CK303" s="15">
        <f ca="1">IF($V303&lt;&gt;0,IF($V303&gt;0,$W303/$V303,-$W303/$V303))*$AE303</f>
        <v>0</v>
      </c>
      <c r="CL303" s="15">
        <f ca="1">SUM(CJ303:CK303)</f>
        <v>0</v>
      </c>
      <c r="CM303" s="16">
        <f ca="1">_xll.DBRW($B$3,$R$37,$R$38,$R$40,$R$41,$R$42,$Q303,CM$2,CM$4,CM$3)</f>
        <v>0</v>
      </c>
      <c r="CN303" s="16">
        <f ca="1">_xll.DBRW($B$3,$R$37,$R$38,$R$40,$R$41,$R$42,$Q303,CN$2,CN$4,CN$3)</f>
        <v>0</v>
      </c>
      <c r="CO303" s="17">
        <f ca="1">-(CM303-CN303)*100</f>
        <v>0</v>
      </c>
      <c r="CP303" s="14">
        <f ca="1">$AA303-$AF303-DJ303</f>
        <v>0</v>
      </c>
      <c r="CQ303" s="15">
        <f ca="1">_xll.DBRW($B$3,$R$37,$R$38,$R$40,$R$41,$R$42,$Q303,CQ$2,CQ$4,CQ$3)</f>
        <v>0</v>
      </c>
      <c r="CR303" s="15">
        <f ca="1">_xll.DBRW($B$3,$R$37,$R$38,$R$40,$R$41,$R$42,$Q303,CR$2,CR$4,CR$3)</f>
        <v>0</v>
      </c>
      <c r="CS303" s="15">
        <f ca="1">_xll.DBRW($B$3,$R$37,$R$38,$R$40,$R$41,$R$42,$Q303,CS$2,CS$4,CS$3)</f>
        <v>0</v>
      </c>
      <c r="CT303" s="15">
        <f ca="1">_xll.DBRW($B$3,$R$37,$R$38,$R$40,$R$41,$R$42,$Q303,CT$2,CT$4,CT$3)</f>
        <v>0</v>
      </c>
      <c r="CU303" s="15">
        <f ca="1">_xll.DBRW($B$3,$R$37,$R$38,$R$40,$R$41,$R$42,$Q303,CU$2,CU$4,CU$3)</f>
        <v>0</v>
      </c>
      <c r="CV303" s="15">
        <f ca="1">_xll.DBRW($B$3,$R$37,$R$38,$R$40,$R$41,$R$42,$Q303,CV$2,CV$4,CV$3)</f>
        <v>0</v>
      </c>
      <c r="CW303" s="15">
        <f ca="1">_xll.DBRW($B$3,$R$37,$R$38,$R$40,$R$41,$R$42,$Q303,CW$2,CW$4,CW$3)</f>
        <v>0</v>
      </c>
      <c r="CX303" s="15">
        <f ca="1">_xll.DBRW($B$3,$R$37,$R$38,$R$40,$R$41,$R$42,$Q303,CX$2,CX$4,CX$3)</f>
        <v>0</v>
      </c>
      <c r="CY303" s="15">
        <f ca="1">_xll.DBRW($B$3,$R$37,$R$38,$R$40,$R$41,$R$42,$Q303,CY$2,CY$4,CY$3)</f>
        <v>0</v>
      </c>
      <c r="CZ303" s="15">
        <f ca="1">_xll.DBRW($B$3,$R$37,$R$38,$R$40,$R$41,$R$42,$Q303,CZ$2,CZ$4,CZ$3)</f>
        <v>0</v>
      </c>
      <c r="DA303" s="15">
        <f ca="1">CQ303-CV303</f>
        <v>0</v>
      </c>
      <c r="DB303" s="15">
        <f ca="1">CR303-CW303</f>
        <v>0</v>
      </c>
      <c r="DC303" s="15">
        <f ca="1">CS303-CX303</f>
        <v>0</v>
      </c>
      <c r="DD303" s="15">
        <f ca="1">IF(AND(CT303&lt;&gt;0,CY303&lt;&gt;0),-1*DA303*CT303,0)</f>
        <v>0</v>
      </c>
      <c r="DE303" s="15">
        <f ca="1">IF(AND(CT303&lt;&gt;0,CY303&lt;&gt;0,CU303&lt;&gt;0,CZ303&lt;&gt;0),DB303/CW303*$AA303,)</f>
        <v>0</v>
      </c>
      <c r="DF303" s="15">
        <f ca="1">IF(AND(CU303&lt;&gt;0,CZ303&lt;&gt;0),DC303*CM303*CU303,)</f>
        <v>0</v>
      </c>
      <c r="DG303" s="15">
        <f ca="1">IF(AND(CT303&lt;&gt;0,CY303&lt;&gt;0,CU303&lt;&gt;0,CZ303&lt;&gt;0),$AK303-DD303-DE303-DF303-DJ303,)</f>
        <v>0</v>
      </c>
      <c r="DH303" s="15">
        <f ca="1">IF(OR(CT303=0,CY303=0,CU303=0,CZ303=0),$AK303-DD303-DE303-DF303-DJ303,)</f>
        <v>0</v>
      </c>
      <c r="DI303" s="15">
        <f ca="1">SUM(DD303:DH303)</f>
        <v>0</v>
      </c>
      <c r="DJ303" s="15">
        <f ca="1">IF($V303&lt;&gt;0,IF($V303&gt;0,$W303/$V303,-$W303/$V303))*$AF303</f>
        <v>0</v>
      </c>
      <c r="DK303" s="15">
        <f ca="1">SUM(DI303:DJ303)</f>
        <v>0</v>
      </c>
      <c r="DL303" s="16">
        <f ca="1">_xll.DBRW($B$3,$R$37,$R$38,$R$40,$R$41,$R$42,$Q303,DL$2,DL$4,DL$3)</f>
        <v>0</v>
      </c>
      <c r="DM303" s="16">
        <f ca="1">_xll.DBRW($B$3,$R$37,$R$38,$R$40,$R$41,$R$42,$Q303,DM$2,DM$4,DM$3)</f>
        <v>0</v>
      </c>
      <c r="DN303" s="17">
        <f ca="1">-(DL303-DM303)*100</f>
        <v>0</v>
      </c>
      <c r="DO303" s="14">
        <f ca="1">$AB303-$AG303-EI303</f>
        <v>0</v>
      </c>
      <c r="DP303" s="15">
        <f ca="1">_xll.DBRW($B$3,$R$37,$R$38,$R$40,$R$41,$R$42,$Q303,DP$2,DP$4,DP$3)</f>
        <v>0</v>
      </c>
      <c r="DQ303" s="15">
        <f ca="1">_xll.DBRW($B$3,$R$37,$R$38,$R$40,$R$41,$R$42,$Q303,DQ$2,DQ$4,DQ$3)</f>
        <v>0</v>
      </c>
      <c r="DR303" s="15">
        <f ca="1">_xll.DBRW($B$3,$R$37,$R$38,$R$40,$R$41,$R$42,$Q303,DR$2,DR$4,DR$3)</f>
        <v>0</v>
      </c>
      <c r="DS303" s="15">
        <f ca="1">_xll.DBRW($B$3,$R$37,$R$38,$R$40,$R$41,$R$42,$Q303,DS$2,DS$4,DS$3)</f>
        <v>0</v>
      </c>
      <c r="DT303" s="15">
        <f ca="1">_xll.DBRW($B$3,$R$37,$R$38,$R$40,$R$41,$R$42,$Q303,DT$2,DT$4,DT$3)</f>
        <v>0</v>
      </c>
      <c r="DU303" s="15">
        <f ca="1">_xll.DBRW($B$3,$R$37,$R$38,$R$40,$R$41,$R$42,$Q303,DU$2,DU$4,DU$3)</f>
        <v>0</v>
      </c>
      <c r="DV303" s="15">
        <f ca="1">_xll.DBRW($B$3,$R$37,$R$38,$R$40,$R$41,$R$42,$Q303,DV$2,DV$4,DV$3)</f>
        <v>0</v>
      </c>
      <c r="DW303" s="15">
        <f ca="1">_xll.DBRW($B$3,$R$37,$R$38,$R$40,$R$41,$R$42,$Q303,DW$2,DW$4,DW$3)</f>
        <v>0</v>
      </c>
      <c r="DX303" s="15">
        <f ca="1">_xll.DBRW($B$3,$R$37,$R$38,$R$40,$R$41,$R$42,$Q303,DX$2,DX$4,DX$3)</f>
        <v>0</v>
      </c>
      <c r="DY303" s="15">
        <f ca="1">_xll.DBRW($B$3,$R$37,$R$38,$R$40,$R$41,$R$42,$Q303,DY$2,DY$4,DY$3)</f>
        <v>0</v>
      </c>
      <c r="DZ303" s="15">
        <f ca="1">DP303-DU303</f>
        <v>0</v>
      </c>
      <c r="EA303" s="15">
        <f ca="1">DQ303-DV303</f>
        <v>0</v>
      </c>
      <c r="EB303" s="15">
        <f ca="1">DR303-DW303</f>
        <v>0</v>
      </c>
      <c r="EC303" s="15">
        <f ca="1">IF(AND(DS303&lt;&gt;0,DX303&lt;&gt;0),-1*DZ303*DS303,0)</f>
        <v>0</v>
      </c>
      <c r="ED303" s="15">
        <f ca="1">IF(AND(DS303&lt;&gt;0,DX303&lt;&gt;0,DT303&lt;&gt;0,DY303&lt;&gt;0),EA303/DV303*$AB303,)</f>
        <v>0</v>
      </c>
      <c r="EE303" s="15">
        <f ca="1">IF(AND(DT303&lt;&gt;0,DY303&lt;&gt;0),EB303*DL303*DT303,)</f>
        <v>0</v>
      </c>
      <c r="EF303" s="15">
        <f ca="1">IF(AND(DS303&lt;&gt;0,DX303&lt;&gt;0,DT303&lt;&gt;0,DY303&lt;&gt;0),$AL303-EC303-ED303-EE303-EI303,)</f>
        <v>0</v>
      </c>
      <c r="EG303" s="15">
        <f ca="1">IF(OR(DS303=0,DX303=0,DT303=0,DY303=0),$AL303-EC303-ED303-EE303-EI303,)</f>
        <v>0</v>
      </c>
      <c r="EH303" s="15">
        <f ca="1">SUM(EC303:EG303)</f>
        <v>0</v>
      </c>
      <c r="EI303" s="15">
        <f ca="1">IF($V303&lt;&gt;0,IF($V303&gt;0,$W303/$V303,-$W303/$V303))*$AG303</f>
        <v>0</v>
      </c>
      <c r="EJ303" s="15">
        <f ca="1">SUM(EH303:EI303)</f>
        <v>0</v>
      </c>
      <c r="EK303" s="16">
        <f ca="1">_xll.DBRW($B$3,$R$37,$R$38,$R$40,$R$41,$R$42,$Q303,EK$2,EK$4,EK$3)</f>
        <v>0</v>
      </c>
      <c r="EL303" s="16">
        <f ca="1">_xll.DBRW($B$3,$R$37,$R$38,$R$40,$R$41,$R$42,$Q303,EL$2,EL$4,EL$3)</f>
        <v>0</v>
      </c>
      <c r="EM303" s="17">
        <f ca="1">-(EK303-EL303)*100</f>
        <v>0</v>
      </c>
      <c r="EN303" s="14">
        <f ca="1">$AC303-$AH303-FH303</f>
        <v>0</v>
      </c>
      <c r="EO303" s="15">
        <f ca="1">_xll.DBRW($B$3,$R$37,$R$38,$R$40,$R$41,$R$42,$Q303,EO$2,EO$4,EO$3)</f>
        <v>0</v>
      </c>
      <c r="EP303" s="15">
        <f ca="1">_xll.DBRW($B$3,$R$37,$R$38,$R$40,$R$41,$R$42,$Q303,EP$2,EP$4,EP$3)</f>
        <v>0</v>
      </c>
      <c r="EQ303" s="15">
        <f ca="1">_xll.DBRW($B$3,$R$37,$R$38,$R$40,$R$41,$R$42,$Q303,EQ$2,EQ$4,EQ$3)</f>
        <v>0</v>
      </c>
      <c r="ER303" s="15">
        <f ca="1">_xll.DBRW($B$3,$R$37,$R$38,$R$40,$R$41,$R$42,$Q303,ER$2,ER$4,ER$3)</f>
        <v>0</v>
      </c>
      <c r="ES303" s="15">
        <f ca="1">_xll.DBRW($B$3,$R$37,$R$38,$R$40,$R$41,$R$42,$Q303,ES$2,ES$4,ES$3)</f>
        <v>0</v>
      </c>
      <c r="ET303" s="15">
        <f ca="1">_xll.DBRW($B$3,$R$37,$R$38,$R$40,$R$41,$R$42,$Q303,ET$2,ET$4,ET$3)</f>
        <v>0</v>
      </c>
      <c r="EU303" s="15">
        <f ca="1">_xll.DBRW($B$3,$R$37,$R$38,$R$40,$R$41,$R$42,$Q303,EU$2,EU$4,EU$3)</f>
        <v>0</v>
      </c>
      <c r="EV303" s="15">
        <f ca="1">_xll.DBRW($B$3,$R$37,$R$38,$R$40,$R$41,$R$42,$Q303,EV$2,EV$4,EV$3)</f>
        <v>0</v>
      </c>
      <c r="EW303" s="15">
        <f ca="1">_xll.DBRW($B$3,$R$37,$R$38,$R$40,$R$41,$R$42,$Q303,EW$2,EW$4,EW$3)</f>
        <v>0</v>
      </c>
      <c r="EX303" s="15">
        <f ca="1">_xll.DBRW($B$3,$R$37,$R$38,$R$40,$R$41,$R$42,$Q303,EX$2,EX$4,EX$3)</f>
        <v>0</v>
      </c>
      <c r="EY303" s="15">
        <f ca="1">EO303-ET303</f>
        <v>0</v>
      </c>
      <c r="EZ303" s="15">
        <f ca="1">EP303-EU303</f>
        <v>0</v>
      </c>
      <c r="FA303" s="15">
        <f ca="1">EQ303-EV303</f>
        <v>0</v>
      </c>
      <c r="FB303" s="15">
        <f ca="1">IF(AND(ER303&lt;&gt;0,EW303&lt;&gt;0),-1*EY303*ER303,0)</f>
        <v>0</v>
      </c>
      <c r="FC303" s="15">
        <f ca="1">IF(AND(ER303&lt;&gt;0,EW303&lt;&gt;0,ES303&lt;&gt;0,EX303&lt;&gt;0),EZ303/EU303*$AC303,)</f>
        <v>0</v>
      </c>
      <c r="FD303" s="15">
        <f ca="1">IF(AND(ES303&lt;&gt;0,EX303&lt;&gt;0),FA303*EK303*ES303,)</f>
        <v>0</v>
      </c>
      <c r="FE303" s="15">
        <f ca="1">IF(AND(ER303&lt;&gt;0,EW303&lt;&gt;0,ES303&lt;&gt;0,EX303&lt;&gt;0),$AM303-FB303-FC303-FD303-FH303,)</f>
        <v>0</v>
      </c>
      <c r="FF303" s="15">
        <f ca="1">IF(OR(ER303=0,EW303=0,ES303=0,EX303=0),$AM303-FB303-FC303-FD303-FH303,)</f>
        <v>0</v>
      </c>
      <c r="FG303" s="15">
        <f ca="1">SUM(FB303:FF303)</f>
        <v>0</v>
      </c>
      <c r="FH303" s="15">
        <f ca="1">IF($V303&lt;&gt;0,IF($V303&gt;0,$W303/$V303,-$W303/$V303))*$AH303</f>
        <v>0</v>
      </c>
      <c r="FI303" s="15">
        <f ca="1">SUM(FG303:FH303)</f>
        <v>0</v>
      </c>
      <c r="FJ303" s="20"/>
      <c r="FK303" s="85">
        <f ca="1">BL303+CK303+DJ303+EI303+FH303</f>
        <v>0</v>
      </c>
      <c r="FL303" s="21"/>
      <c r="FM303" s="22"/>
      <c r="FN303" s="104">
        <f ca="1">_xll.DBRW($B$3,$R$37,$R$38,$R$40,$R$41,$R$42,$Q303,FN$2,FN$4,FN$3)</f>
        <v>0</v>
      </c>
      <c r="FO303" s="105">
        <f ca="1">IF(U303&lt;&gt;0,FN303/U303,0)</f>
        <v>0</v>
      </c>
      <c r="FP303" s="104">
        <f ca="1">_xll.DBRW($B$3,$R$37,$R$38,$R$40,$R$41,$R$42,$Q303,FP$2,FP$4,FP$3)</f>
        <v>0</v>
      </c>
      <c r="FQ303" s="105">
        <f ca="1">IF(V303&lt;&gt;0,FP303/V303,0)</f>
        <v>0</v>
      </c>
      <c r="FR303" s="86">
        <f ca="1">FN303-FP303</f>
        <v>0</v>
      </c>
      <c r="FS303" s="103">
        <f ca="1">(FO303-FQ303)*100</f>
        <v>0</v>
      </c>
      <c r="FT303" s="23"/>
      <c r="FV303" s="37"/>
      <c r="FW303" s="37"/>
      <c r="FX303" s="37"/>
      <c r="FY303" s="37"/>
      <c r="FZ303" s="37"/>
      <c r="GA303" s="37"/>
      <c r="GB303" s="37"/>
      <c r="GC303" s="37"/>
      <c r="GD303" s="37"/>
      <c r="GE303" s="37"/>
      <c r="GF303" s="37"/>
      <c r="GG303" s="37"/>
      <c r="GH303" s="37"/>
    </row>
    <row r="304" spans="1:190" ht="15" hidden="1" customHeight="1" x14ac:dyDescent="0.25">
      <c r="A304">
        <f ca="1">IF(ROW()=ROW($A$60),0,1)</f>
        <v>1</v>
      </c>
      <c r="D304" s="30"/>
      <c r="E304" s="30"/>
      <c r="F304" s="30" t="str">
        <f ca="1">IF(A304&lt;&gt;0,IF((AO304+BN304+CM304+DL304+EK304)&lt;&gt;0,ROUND((1-(AO304+BN304+CM304+DL304+EK304))-FO304,5),"VERIF. ELIGIBILITE PMM"),"CHECK "&amp;D289)</f>
        <v>VERIF. ELIGIBILITE PMM</v>
      </c>
      <c r="G304" s="30"/>
      <c r="H304" s="30"/>
      <c r="I304" s="30"/>
      <c r="J304" s="30" t="str">
        <f ca="1">IF(A304&lt;&gt;0,IF((AP304+BO304+CN304+DM304+EL304)&lt;&gt;0,ROUND((1-(AP304+BO304+CN304+DM304+EL304))-FQ304,5),"VERIF. ELIGIBILITE PMM"),"CHECK "&amp;D290)</f>
        <v>VERIF. ELIGIBILITE PMM</v>
      </c>
      <c r="K304" s="30">
        <f ca="1">IF(A304&lt;&gt;0,ROUND(W304+AR304+BQ304+CP304+DO304+EN304+FK304-FR304,5),"CHECK ")</f>
        <v>0</v>
      </c>
      <c r="L304" s="4"/>
      <c r="M304" s="9"/>
      <c r="N304" s="10"/>
      <c r="O304" s="9"/>
      <c r="P304" s="11"/>
      <c r="Q304" s="130" t="s">
        <v>259</v>
      </c>
      <c r="R304" s="130"/>
      <c r="S304" s="12"/>
      <c r="T304" s="13"/>
      <c r="U304" s="84">
        <f ca="1">_xll.DBRW($B$3,$R$37,$R$38,$R$40,$R$41,$R$42,$Q304,U$2,U$4,U$3)</f>
        <v>0</v>
      </c>
      <c r="V304" s="84">
        <f ca="1">_xll.DBRW($B$3,$R$37,$R$38,$R$40,$R$41,$R$42,$Q304,V$2,V$4,V$3)</f>
        <v>0</v>
      </c>
      <c r="W304" s="85">
        <f ca="1">U304-V304</f>
        <v>0</v>
      </c>
      <c r="X304" s="106">
        <f ca="1">IF(V304&lt;&gt;0,W304/V304,0)</f>
        <v>0</v>
      </c>
      <c r="Y304" s="15">
        <f ca="1">_xll.DBRW($B$3,$R$37,$R$38,$R$40,$R$41,$R$42,$Q304,Y$2,Y$4,Y$3)</f>
        <v>0</v>
      </c>
      <c r="Z304" s="15">
        <f ca="1">_xll.DBRW($B$3,$R$37,$R$38,$R$40,$R$41,$R$42,$Q304,Z$2,Z$4,Z$3)</f>
        <v>0</v>
      </c>
      <c r="AA304" s="15">
        <f ca="1">_xll.DBRW($B$3,$R$37,$R$38,$R$40,$R$41,$R$42,$Q304,AA$2,AA$4,AA$3)</f>
        <v>0</v>
      </c>
      <c r="AB304" s="15">
        <f ca="1">_xll.DBRW($B$3,$R$37,$R$38,$R$40,$R$41,$R$42,$Q304,AB$2,AB$4,AB$3)</f>
        <v>0</v>
      </c>
      <c r="AC304" s="15">
        <f ca="1">_xll.DBRW($B$3,$R$37,$R$38,$R$40,$R$41,$R$42,$Q304,AC$2,AC$4,AC$3)</f>
        <v>0</v>
      </c>
      <c r="AD304" s="15">
        <f ca="1">_xll.DBRW($B$3,$R$37,$R$38,$R$40,$R$41,$R$42,$Q304,AD$2,AD$4,AD$3)</f>
        <v>0</v>
      </c>
      <c r="AE304" s="15">
        <f ca="1">_xll.DBRW($B$3,$R$37,$R$38,$R$40,$R$41,$R$42,$Q304,AE$2,AE$4,AE$3)</f>
        <v>0</v>
      </c>
      <c r="AF304" s="15">
        <f ca="1">_xll.DBRW($B$3,$R$37,$R$38,$R$40,$R$41,$R$42,$Q304,AF$2,AF$4,AF$3)</f>
        <v>0</v>
      </c>
      <c r="AG304" s="15">
        <f ca="1">_xll.DBRW($B$3,$R$37,$R$38,$R$40,$R$41,$R$42,$Q304,AG$2,AG$4,AG$3)</f>
        <v>0</v>
      </c>
      <c r="AH304" s="15">
        <f ca="1">_xll.DBRW($B$3,$R$37,$R$38,$R$40,$R$41,$R$42,$Q304,AH$2,AH$4,AH$3)</f>
        <v>0</v>
      </c>
      <c r="AI304" s="15">
        <f ca="1">Y304-AD304</f>
        <v>0</v>
      </c>
      <c r="AJ304" s="15">
        <f ca="1">Z304-AE304</f>
        <v>0</v>
      </c>
      <c r="AK304" s="15">
        <f ca="1">AA304-AF304</f>
        <v>0</v>
      </c>
      <c r="AL304" s="15">
        <f ca="1">AB304-AG304</f>
        <v>0</v>
      </c>
      <c r="AM304" s="15">
        <f ca="1">AC304-AH304</f>
        <v>0</v>
      </c>
      <c r="AN304" s="20"/>
      <c r="AO304" s="16">
        <f ca="1">_xll.DBRW($B$3,$R$37,$R$38,$R$40,$R$41,$R$42,$Q304,AO$2,AO$4,AO$3)</f>
        <v>0</v>
      </c>
      <c r="AP304" s="16">
        <f ca="1">_xll.DBRW($B$3,$R$37,$R$38,$R$40,$R$41,$R$42,$Q304,AP$2,AP$4,AP$3)</f>
        <v>0</v>
      </c>
      <c r="AQ304" s="17">
        <f ca="1">-(AO304-AP304)*100</f>
        <v>0</v>
      </c>
      <c r="AR304" s="14">
        <f ca="1">$Y304-$AD304-BL304</f>
        <v>0</v>
      </c>
      <c r="AS304" s="18">
        <f ca="1">_xll.DBRW($B$3,$R$37,$R$38,$R$40,$R$41,$R$42,$Q304,AS$2,AS$4,AS$3)</f>
        <v>0</v>
      </c>
      <c r="AT304" s="19">
        <f ca="1">_xll.DBRW($B$3,$R$37,$R$38,$R$40,$R$41,$R$42,$Q304,AT$2,AT$4,AT$3)</f>
        <v>0</v>
      </c>
      <c r="AU304" s="18">
        <f ca="1">_xll.DBRW($B$3,$R$37,$R$38,$R$40,$R$41,$R$42,$Q304,AU$2,AU$4,AU$3)</f>
        <v>0</v>
      </c>
      <c r="AV304" s="15">
        <f ca="1">_xll.DBRW($B$3,$R$37,$R$38,$R$40,$R$41,$R$42,$Q304,AV$2,AV$4,AV$3)</f>
        <v>0</v>
      </c>
      <c r="AW304" s="15">
        <f ca="1">_xll.DBRW($B$3,$R$37,$R$38,$R$40,$R$41,$R$42,$Q304,AW$2,AW$4,AW$3)</f>
        <v>0</v>
      </c>
      <c r="AX304" s="18">
        <f ca="1">_xll.DBRW($B$3,$R$37,$R$38,$R$40,$R$41,$R$42,$Q304,AX$2,AX$4,AX$3)</f>
        <v>0</v>
      </c>
      <c r="AY304" s="19">
        <f ca="1">_xll.DBRW($B$3,$R$37,$R$38,$R$40,$R$41,$R$42,$Q304,AY$2,AY$4,AY$3)</f>
        <v>0</v>
      </c>
      <c r="AZ304" s="18">
        <f ca="1">_xll.DBRW($B$3,$R$37,$R$38,$R$40,$R$41,$R$42,$Q304,AZ$2,AZ$4,AZ$3)</f>
        <v>0</v>
      </c>
      <c r="BA304" s="15">
        <f ca="1">_xll.DBRW($B$3,$R$37,$R$38,$R$40,$R$41,$R$42,$Q304,BA$2,BA$4,BA$3)</f>
        <v>0</v>
      </c>
      <c r="BB304" s="15">
        <f ca="1">_xll.DBRW($B$3,$R$37,$R$38,$R$40,$R$41,$R$42,$Q304,BB$2,BB$4,BB$3)</f>
        <v>0</v>
      </c>
      <c r="BC304" s="18">
        <f ca="1">AS304-AX304</f>
        <v>0</v>
      </c>
      <c r="BD304" s="18">
        <f ca="1">AT304-AY304</f>
        <v>0</v>
      </c>
      <c r="BE304" s="18">
        <f ca="1">AU304-AZ304</f>
        <v>0</v>
      </c>
      <c r="BF304" s="15">
        <f ca="1">IF(AND(AV304&lt;&gt;0,BA304&lt;&gt;0),-1*BC304*AV304,0)</f>
        <v>0</v>
      </c>
      <c r="BG304" s="15">
        <f ca="1">IF(AND(AV304&lt;&gt;0,BA304&lt;&gt;0,AW304&lt;&gt;0,BB304&lt;&gt;0),BD304/AY304*$Y304,)</f>
        <v>0</v>
      </c>
      <c r="BH304" s="15">
        <f ca="1">IF(AND(AW304&lt;&gt;0,BB304&lt;&gt;0),BE304*AO304*AW304,)</f>
        <v>0</v>
      </c>
      <c r="BI304" s="15">
        <f ca="1">IF(AND(AV304&lt;&gt;0,BA304&lt;&gt;0,AW304&lt;&gt;0,BB304&lt;&gt;0),$AI304-BF304-BG304-BH304-BL304,)</f>
        <v>0</v>
      </c>
      <c r="BJ304" s="15">
        <f ca="1">IF(OR(AV304=0,BA304=0,AW304=0,BB304=0),$AI304-BF304-BG304-BH304-BL304,)</f>
        <v>0</v>
      </c>
      <c r="BK304" s="15">
        <f ca="1">SUM(BF304:BJ304)</f>
        <v>0</v>
      </c>
      <c r="BL304" s="15">
        <f ca="1">IF($V304&lt;&gt;0,IF($V304&gt;0,$W304/$V304,-$W304/$V304))*$AD304</f>
        <v>0</v>
      </c>
      <c r="BM304" s="15">
        <f ca="1">SUM(BK304:BL304)</f>
        <v>0</v>
      </c>
      <c r="BN304" s="16">
        <f ca="1">_xll.DBRW($B$3,$R$37,$R$38,$R$40,$R$41,$R$42,$Q304,BN$2,BN$4,BN$3)</f>
        <v>0</v>
      </c>
      <c r="BO304" s="16">
        <f ca="1">_xll.DBRW($B$3,$R$37,$R$38,$R$40,$R$41,$R$42,$Q304,BO$2,BO$4,BO$3)</f>
        <v>0</v>
      </c>
      <c r="BP304" s="17">
        <f ca="1">-(BN304-BO304)*100</f>
        <v>0</v>
      </c>
      <c r="BQ304" s="14">
        <f ca="1">$Z304-$AE304-CK304</f>
        <v>0</v>
      </c>
      <c r="BR304" s="15">
        <f ca="1">_xll.DBRW($B$3,$R$37,$R$38,$R$40,$R$41,$R$42,$Q304,BR$2,BR$4,BR$3)</f>
        <v>0</v>
      </c>
      <c r="BS304" s="15">
        <f ca="1">_xll.DBRW($B$3,$R$37,$R$38,$R$40,$R$41,$R$42,$Q304,BS$2,BS$4,BS$3)</f>
        <v>0</v>
      </c>
      <c r="BT304" s="15">
        <f ca="1">_xll.DBRW($B$3,$R$37,$R$38,$R$40,$R$41,$R$42,$Q304,BT$2,BT$4,BT$3)</f>
        <v>0</v>
      </c>
      <c r="BU304" s="15">
        <f ca="1">_xll.DBRW($B$3,$R$37,$R$38,$R$40,$R$41,$R$42,$Q304,BU$2,BU$4,BU$3)</f>
        <v>0</v>
      </c>
      <c r="BV304" s="15">
        <f ca="1">_xll.DBRW($B$3,$R$37,$R$38,$R$40,$R$41,$R$42,$Q304,BV$2,BV$4,BV$3)</f>
        <v>0</v>
      </c>
      <c r="BW304" s="15">
        <f ca="1">_xll.DBRW($B$3,$R$37,$R$38,$R$40,$R$41,$R$42,$Q304,BW$2,BW$4,BW$3)</f>
        <v>0</v>
      </c>
      <c r="BX304" s="15">
        <f ca="1">_xll.DBRW($B$3,$R$37,$R$38,$R$40,$R$41,$R$42,$Q304,BX$2,BX$4,BX$3)</f>
        <v>0</v>
      </c>
      <c r="BY304" s="15">
        <f ca="1">_xll.DBRW($B$3,$R$37,$R$38,$R$40,$R$41,$R$42,$Q304,BY$2,BY$4,BY$3)</f>
        <v>0</v>
      </c>
      <c r="BZ304" s="15">
        <f ca="1">_xll.DBRW($B$3,$R$37,$R$38,$R$40,$R$41,$R$42,$Q304,BZ$2,BZ$4,BZ$3)</f>
        <v>0</v>
      </c>
      <c r="CA304" s="15">
        <f ca="1">_xll.DBRW($B$3,$R$37,$R$38,$R$40,$R$41,$R$42,$Q304,CA$2,CA$4,CA$3)</f>
        <v>0</v>
      </c>
      <c r="CB304" s="15">
        <f ca="1">BR304-BW304</f>
        <v>0</v>
      </c>
      <c r="CC304" s="15">
        <f ca="1">BS304-BX304</f>
        <v>0</v>
      </c>
      <c r="CD304" s="15">
        <f ca="1">BT304-BY304</f>
        <v>0</v>
      </c>
      <c r="CE304" s="15">
        <f ca="1">IF(AND(BU304&lt;&gt;0,BZ304&lt;&gt;0),-1*CB304*BU304,0)</f>
        <v>0</v>
      </c>
      <c r="CF304" s="15">
        <f ca="1">IF(AND(BU304&lt;&gt;0,BZ304&lt;&gt;0,BV304&lt;&gt;0,CA304&lt;&gt;0),CC304/BX304*$Z304,)</f>
        <v>0</v>
      </c>
      <c r="CG304" s="15">
        <f ca="1">IF(AND(BV304&lt;&gt;0,CA304&lt;&gt;0),CD304*BN304*BV304,)</f>
        <v>0</v>
      </c>
      <c r="CH304" s="15">
        <f ca="1">IF(AND(BU304&lt;&gt;0,BZ304&lt;&gt;0,BV304&lt;&gt;0,CA304&lt;&gt;0),$AJ304-CE304-CF304-CG304-CK304,)</f>
        <v>0</v>
      </c>
      <c r="CI304" s="15">
        <f ca="1">IF(OR(BU304=0,BZ304=0,BV304=0,CA304=0),$AJ304-CE304-CF304-CG304-CK304,)</f>
        <v>0</v>
      </c>
      <c r="CJ304" s="15">
        <f ca="1">SUM(CE304:CI304)</f>
        <v>0</v>
      </c>
      <c r="CK304" s="15">
        <f ca="1">IF($V304&lt;&gt;0,IF($V304&gt;0,$W304/$V304,-$W304/$V304))*$AE304</f>
        <v>0</v>
      </c>
      <c r="CL304" s="15">
        <f ca="1">SUM(CJ304:CK304)</f>
        <v>0</v>
      </c>
      <c r="CM304" s="16">
        <f ca="1">_xll.DBRW($B$3,$R$37,$R$38,$R$40,$R$41,$R$42,$Q304,CM$2,CM$4,CM$3)</f>
        <v>0</v>
      </c>
      <c r="CN304" s="16">
        <f ca="1">_xll.DBRW($B$3,$R$37,$R$38,$R$40,$R$41,$R$42,$Q304,CN$2,CN$4,CN$3)</f>
        <v>0</v>
      </c>
      <c r="CO304" s="17">
        <f ca="1">-(CM304-CN304)*100</f>
        <v>0</v>
      </c>
      <c r="CP304" s="14">
        <f ca="1">$AA304-$AF304-DJ304</f>
        <v>0</v>
      </c>
      <c r="CQ304" s="15">
        <f ca="1">_xll.DBRW($B$3,$R$37,$R$38,$R$40,$R$41,$R$42,$Q304,CQ$2,CQ$4,CQ$3)</f>
        <v>0</v>
      </c>
      <c r="CR304" s="15">
        <f ca="1">_xll.DBRW($B$3,$R$37,$R$38,$R$40,$R$41,$R$42,$Q304,CR$2,CR$4,CR$3)</f>
        <v>0</v>
      </c>
      <c r="CS304" s="15">
        <f ca="1">_xll.DBRW($B$3,$R$37,$R$38,$R$40,$R$41,$R$42,$Q304,CS$2,CS$4,CS$3)</f>
        <v>0</v>
      </c>
      <c r="CT304" s="15">
        <f ca="1">_xll.DBRW($B$3,$R$37,$R$38,$R$40,$R$41,$R$42,$Q304,CT$2,CT$4,CT$3)</f>
        <v>0</v>
      </c>
      <c r="CU304" s="15">
        <f ca="1">_xll.DBRW($B$3,$R$37,$R$38,$R$40,$R$41,$R$42,$Q304,CU$2,CU$4,CU$3)</f>
        <v>0</v>
      </c>
      <c r="CV304" s="15">
        <f ca="1">_xll.DBRW($B$3,$R$37,$R$38,$R$40,$R$41,$R$42,$Q304,CV$2,CV$4,CV$3)</f>
        <v>0</v>
      </c>
      <c r="CW304" s="15">
        <f ca="1">_xll.DBRW($B$3,$R$37,$R$38,$R$40,$R$41,$R$42,$Q304,CW$2,CW$4,CW$3)</f>
        <v>0</v>
      </c>
      <c r="CX304" s="15">
        <f ca="1">_xll.DBRW($B$3,$R$37,$R$38,$R$40,$R$41,$R$42,$Q304,CX$2,CX$4,CX$3)</f>
        <v>0</v>
      </c>
      <c r="CY304" s="15">
        <f ca="1">_xll.DBRW($B$3,$R$37,$R$38,$R$40,$R$41,$R$42,$Q304,CY$2,CY$4,CY$3)</f>
        <v>0</v>
      </c>
      <c r="CZ304" s="15">
        <f ca="1">_xll.DBRW($B$3,$R$37,$R$38,$R$40,$R$41,$R$42,$Q304,CZ$2,CZ$4,CZ$3)</f>
        <v>0</v>
      </c>
      <c r="DA304" s="15">
        <f ca="1">CQ304-CV304</f>
        <v>0</v>
      </c>
      <c r="DB304" s="15">
        <f ca="1">CR304-CW304</f>
        <v>0</v>
      </c>
      <c r="DC304" s="15">
        <f ca="1">CS304-CX304</f>
        <v>0</v>
      </c>
      <c r="DD304" s="15">
        <f ca="1">IF(AND(CT304&lt;&gt;0,CY304&lt;&gt;0),-1*DA304*CT304,0)</f>
        <v>0</v>
      </c>
      <c r="DE304" s="15">
        <f ca="1">IF(AND(CT304&lt;&gt;0,CY304&lt;&gt;0,CU304&lt;&gt;0,CZ304&lt;&gt;0),DB304/CW304*$AA304,)</f>
        <v>0</v>
      </c>
      <c r="DF304" s="15">
        <f ca="1">IF(AND(CU304&lt;&gt;0,CZ304&lt;&gt;0),DC304*CM304*CU304,)</f>
        <v>0</v>
      </c>
      <c r="DG304" s="15">
        <f ca="1">IF(AND(CT304&lt;&gt;0,CY304&lt;&gt;0,CU304&lt;&gt;0,CZ304&lt;&gt;0),$AK304-DD304-DE304-DF304-DJ304,)</f>
        <v>0</v>
      </c>
      <c r="DH304" s="15">
        <f ca="1">IF(OR(CT304=0,CY304=0,CU304=0,CZ304=0),$AK304-DD304-DE304-DF304-DJ304,)</f>
        <v>0</v>
      </c>
      <c r="DI304" s="15">
        <f ca="1">SUM(DD304:DH304)</f>
        <v>0</v>
      </c>
      <c r="DJ304" s="15">
        <f ca="1">IF($V304&lt;&gt;0,IF($V304&gt;0,$W304/$V304,-$W304/$V304))*$AF304</f>
        <v>0</v>
      </c>
      <c r="DK304" s="15">
        <f ca="1">SUM(DI304:DJ304)</f>
        <v>0</v>
      </c>
      <c r="DL304" s="16">
        <f ca="1">_xll.DBRW($B$3,$R$37,$R$38,$R$40,$R$41,$R$42,$Q304,DL$2,DL$4,DL$3)</f>
        <v>0</v>
      </c>
      <c r="DM304" s="16">
        <f ca="1">_xll.DBRW($B$3,$R$37,$R$38,$R$40,$R$41,$R$42,$Q304,DM$2,DM$4,DM$3)</f>
        <v>0</v>
      </c>
      <c r="DN304" s="17">
        <f ca="1">-(DL304-DM304)*100</f>
        <v>0</v>
      </c>
      <c r="DO304" s="14">
        <f ca="1">$AB304-$AG304-EI304</f>
        <v>0</v>
      </c>
      <c r="DP304" s="15">
        <f ca="1">_xll.DBRW($B$3,$R$37,$R$38,$R$40,$R$41,$R$42,$Q304,DP$2,DP$4,DP$3)</f>
        <v>0</v>
      </c>
      <c r="DQ304" s="15">
        <f ca="1">_xll.DBRW($B$3,$R$37,$R$38,$R$40,$R$41,$R$42,$Q304,DQ$2,DQ$4,DQ$3)</f>
        <v>0</v>
      </c>
      <c r="DR304" s="15">
        <f ca="1">_xll.DBRW($B$3,$R$37,$R$38,$R$40,$R$41,$R$42,$Q304,DR$2,DR$4,DR$3)</f>
        <v>0</v>
      </c>
      <c r="DS304" s="15">
        <f ca="1">_xll.DBRW($B$3,$R$37,$R$38,$R$40,$R$41,$R$42,$Q304,DS$2,DS$4,DS$3)</f>
        <v>0</v>
      </c>
      <c r="DT304" s="15">
        <f ca="1">_xll.DBRW($B$3,$R$37,$R$38,$R$40,$R$41,$R$42,$Q304,DT$2,DT$4,DT$3)</f>
        <v>0</v>
      </c>
      <c r="DU304" s="15">
        <f ca="1">_xll.DBRW($B$3,$R$37,$R$38,$R$40,$R$41,$R$42,$Q304,DU$2,DU$4,DU$3)</f>
        <v>0</v>
      </c>
      <c r="DV304" s="15">
        <f ca="1">_xll.DBRW($B$3,$R$37,$R$38,$R$40,$R$41,$R$42,$Q304,DV$2,DV$4,DV$3)</f>
        <v>0</v>
      </c>
      <c r="DW304" s="15">
        <f ca="1">_xll.DBRW($B$3,$R$37,$R$38,$R$40,$R$41,$R$42,$Q304,DW$2,DW$4,DW$3)</f>
        <v>0</v>
      </c>
      <c r="DX304" s="15">
        <f ca="1">_xll.DBRW($B$3,$R$37,$R$38,$R$40,$R$41,$R$42,$Q304,DX$2,DX$4,DX$3)</f>
        <v>0</v>
      </c>
      <c r="DY304" s="15">
        <f ca="1">_xll.DBRW($B$3,$R$37,$R$38,$R$40,$R$41,$R$42,$Q304,DY$2,DY$4,DY$3)</f>
        <v>0</v>
      </c>
      <c r="DZ304" s="15">
        <f ca="1">DP304-DU304</f>
        <v>0</v>
      </c>
      <c r="EA304" s="15">
        <f ca="1">DQ304-DV304</f>
        <v>0</v>
      </c>
      <c r="EB304" s="15">
        <f ca="1">DR304-DW304</f>
        <v>0</v>
      </c>
      <c r="EC304" s="15">
        <f ca="1">IF(AND(DS304&lt;&gt;0,DX304&lt;&gt;0),-1*DZ304*DS304,0)</f>
        <v>0</v>
      </c>
      <c r="ED304" s="15">
        <f ca="1">IF(AND(DS304&lt;&gt;0,DX304&lt;&gt;0,DT304&lt;&gt;0,DY304&lt;&gt;0),EA304/DV304*$AB304,)</f>
        <v>0</v>
      </c>
      <c r="EE304" s="15">
        <f ca="1">IF(AND(DT304&lt;&gt;0,DY304&lt;&gt;0),EB304*DL304*DT304,)</f>
        <v>0</v>
      </c>
      <c r="EF304" s="15">
        <f ca="1">IF(AND(DS304&lt;&gt;0,DX304&lt;&gt;0,DT304&lt;&gt;0,DY304&lt;&gt;0),$AL304-EC304-ED304-EE304-EI304,)</f>
        <v>0</v>
      </c>
      <c r="EG304" s="15">
        <f ca="1">IF(OR(DS304=0,DX304=0,DT304=0,DY304=0),$AL304-EC304-ED304-EE304-EI304,)</f>
        <v>0</v>
      </c>
      <c r="EH304" s="15">
        <f ca="1">SUM(EC304:EG304)</f>
        <v>0</v>
      </c>
      <c r="EI304" s="15">
        <f ca="1">IF($V304&lt;&gt;0,IF($V304&gt;0,$W304/$V304,-$W304/$V304))*$AG304</f>
        <v>0</v>
      </c>
      <c r="EJ304" s="15">
        <f ca="1">SUM(EH304:EI304)</f>
        <v>0</v>
      </c>
      <c r="EK304" s="16">
        <f ca="1">_xll.DBRW($B$3,$R$37,$R$38,$R$40,$R$41,$R$42,$Q304,EK$2,EK$4,EK$3)</f>
        <v>0</v>
      </c>
      <c r="EL304" s="16">
        <f ca="1">_xll.DBRW($B$3,$R$37,$R$38,$R$40,$R$41,$R$42,$Q304,EL$2,EL$4,EL$3)</f>
        <v>0</v>
      </c>
      <c r="EM304" s="17">
        <f ca="1">-(EK304-EL304)*100</f>
        <v>0</v>
      </c>
      <c r="EN304" s="14">
        <f ca="1">$AC304-$AH304-FH304</f>
        <v>0</v>
      </c>
      <c r="EO304" s="15">
        <f ca="1">_xll.DBRW($B$3,$R$37,$R$38,$R$40,$R$41,$R$42,$Q304,EO$2,EO$4,EO$3)</f>
        <v>0</v>
      </c>
      <c r="EP304" s="15">
        <f ca="1">_xll.DBRW($B$3,$R$37,$R$38,$R$40,$R$41,$R$42,$Q304,EP$2,EP$4,EP$3)</f>
        <v>0</v>
      </c>
      <c r="EQ304" s="15">
        <f ca="1">_xll.DBRW($B$3,$R$37,$R$38,$R$40,$R$41,$R$42,$Q304,EQ$2,EQ$4,EQ$3)</f>
        <v>0</v>
      </c>
      <c r="ER304" s="15">
        <f ca="1">_xll.DBRW($B$3,$R$37,$R$38,$R$40,$R$41,$R$42,$Q304,ER$2,ER$4,ER$3)</f>
        <v>0</v>
      </c>
      <c r="ES304" s="15">
        <f ca="1">_xll.DBRW($B$3,$R$37,$R$38,$R$40,$R$41,$R$42,$Q304,ES$2,ES$4,ES$3)</f>
        <v>0</v>
      </c>
      <c r="ET304" s="15">
        <f ca="1">_xll.DBRW($B$3,$R$37,$R$38,$R$40,$R$41,$R$42,$Q304,ET$2,ET$4,ET$3)</f>
        <v>0</v>
      </c>
      <c r="EU304" s="15">
        <f ca="1">_xll.DBRW($B$3,$R$37,$R$38,$R$40,$R$41,$R$42,$Q304,EU$2,EU$4,EU$3)</f>
        <v>0</v>
      </c>
      <c r="EV304" s="15">
        <f ca="1">_xll.DBRW($B$3,$R$37,$R$38,$R$40,$R$41,$R$42,$Q304,EV$2,EV$4,EV$3)</f>
        <v>0</v>
      </c>
      <c r="EW304" s="15">
        <f ca="1">_xll.DBRW($B$3,$R$37,$R$38,$R$40,$R$41,$R$42,$Q304,EW$2,EW$4,EW$3)</f>
        <v>0</v>
      </c>
      <c r="EX304" s="15">
        <f ca="1">_xll.DBRW($B$3,$R$37,$R$38,$R$40,$R$41,$R$42,$Q304,EX$2,EX$4,EX$3)</f>
        <v>0</v>
      </c>
      <c r="EY304" s="15">
        <f ca="1">EO304-ET304</f>
        <v>0</v>
      </c>
      <c r="EZ304" s="15">
        <f ca="1">EP304-EU304</f>
        <v>0</v>
      </c>
      <c r="FA304" s="15">
        <f ca="1">EQ304-EV304</f>
        <v>0</v>
      </c>
      <c r="FB304" s="15">
        <f ca="1">IF(AND(ER304&lt;&gt;0,EW304&lt;&gt;0),-1*EY304*ER304,0)</f>
        <v>0</v>
      </c>
      <c r="FC304" s="15">
        <f ca="1">IF(AND(ER304&lt;&gt;0,EW304&lt;&gt;0,ES304&lt;&gt;0,EX304&lt;&gt;0),EZ304/EU304*$AC304,)</f>
        <v>0</v>
      </c>
      <c r="FD304" s="15">
        <f ca="1">IF(AND(ES304&lt;&gt;0,EX304&lt;&gt;0),FA304*EK304*ES304,)</f>
        <v>0</v>
      </c>
      <c r="FE304" s="15">
        <f ca="1">IF(AND(ER304&lt;&gt;0,EW304&lt;&gt;0,ES304&lt;&gt;0,EX304&lt;&gt;0),$AM304-FB304-FC304-FD304-FH304,)</f>
        <v>0</v>
      </c>
      <c r="FF304" s="15">
        <f ca="1">IF(OR(ER304=0,EW304=0,ES304=0,EX304=0),$AM304-FB304-FC304-FD304-FH304,)</f>
        <v>0</v>
      </c>
      <c r="FG304" s="15">
        <f ca="1">SUM(FB304:FF304)</f>
        <v>0</v>
      </c>
      <c r="FH304" s="15">
        <f ca="1">IF($V304&lt;&gt;0,IF($V304&gt;0,$W304/$V304,-$W304/$V304))*$AH304</f>
        <v>0</v>
      </c>
      <c r="FI304" s="15">
        <f ca="1">SUM(FG304:FH304)</f>
        <v>0</v>
      </c>
      <c r="FJ304" s="20"/>
      <c r="FK304" s="85">
        <f ca="1">BL304+CK304+DJ304+EI304+FH304</f>
        <v>0</v>
      </c>
      <c r="FL304" s="21"/>
      <c r="FM304" s="22"/>
      <c r="FN304" s="104">
        <f ca="1">_xll.DBRW($B$3,$R$37,$R$38,$R$40,$R$41,$R$42,$Q304,FN$2,FN$4,FN$3)</f>
        <v>0</v>
      </c>
      <c r="FO304" s="105">
        <f ca="1">IF(U304&lt;&gt;0,FN304/U304,0)</f>
        <v>0</v>
      </c>
      <c r="FP304" s="104">
        <f ca="1">_xll.DBRW($B$3,$R$37,$R$38,$R$40,$R$41,$R$42,$Q304,FP$2,FP$4,FP$3)</f>
        <v>0</v>
      </c>
      <c r="FQ304" s="105">
        <f ca="1">IF(V304&lt;&gt;0,FP304/V304,0)</f>
        <v>0</v>
      </c>
      <c r="FR304" s="86">
        <f ca="1">FN304-FP304</f>
        <v>0</v>
      </c>
      <c r="FS304" s="103">
        <f ca="1">(FO304-FQ304)*100</f>
        <v>0</v>
      </c>
      <c r="FT304" s="23"/>
      <c r="FV304" s="37"/>
      <c r="FW304" s="37"/>
      <c r="FX304" s="37"/>
      <c r="FY304" s="37"/>
      <c r="FZ304" s="37"/>
      <c r="GA304" s="37"/>
      <c r="GB304" s="37"/>
      <c r="GC304" s="37"/>
      <c r="GD304" s="37"/>
      <c r="GE304" s="37"/>
      <c r="GF304" s="37"/>
      <c r="GG304" s="37"/>
      <c r="GH304" s="37"/>
    </row>
    <row r="305" spans="1:190" ht="15" hidden="1" customHeight="1" x14ac:dyDescent="0.25">
      <c r="A305">
        <f ca="1">IF(ROW()=ROW($A$60),0,1)</f>
        <v>1</v>
      </c>
      <c r="D305" s="30"/>
      <c r="E305" s="30"/>
      <c r="F305" s="30" t="str">
        <f ca="1">IF(A305&lt;&gt;0,IF((AO305+BN305+CM305+DL305+EK305)&lt;&gt;0,ROUND((1-(AO305+BN305+CM305+DL305+EK305))-FO305,5),"VERIF. ELIGIBILITE PMM"),"CHECK "&amp;D290)</f>
        <v>VERIF. ELIGIBILITE PMM</v>
      </c>
      <c r="G305" s="30"/>
      <c r="H305" s="30"/>
      <c r="I305" s="30"/>
      <c r="J305" s="30" t="str">
        <f ca="1">IF(A305&lt;&gt;0,IF((AP305+BO305+CN305+DM305+EL305)&lt;&gt;0,ROUND((1-(AP305+BO305+CN305+DM305+EL305))-FQ305,5),"VERIF. ELIGIBILITE PMM"),"CHECK "&amp;D291)</f>
        <v>VERIF. ELIGIBILITE PMM</v>
      </c>
      <c r="K305" s="30">
        <f ca="1">IF(A305&lt;&gt;0,ROUND(W305+AR305+BQ305+CP305+DO305+EN305+FK305-FR305,5),"CHECK ")</f>
        <v>0</v>
      </c>
      <c r="L305" s="4"/>
      <c r="M305" s="9"/>
      <c r="N305" s="10"/>
      <c r="O305" s="9"/>
      <c r="P305" s="11"/>
      <c r="Q305" s="130" t="s">
        <v>506</v>
      </c>
      <c r="R305" s="130"/>
      <c r="S305" s="12"/>
      <c r="T305" s="13"/>
      <c r="U305" s="84">
        <f ca="1">_xll.DBRW($B$3,$R$37,$R$38,$R$40,$R$41,$R$42,$Q305,U$2,U$4,U$3)</f>
        <v>0</v>
      </c>
      <c r="V305" s="84">
        <f ca="1">_xll.DBRW($B$3,$R$37,$R$38,$R$40,$R$41,$R$42,$Q305,V$2,V$4,V$3)</f>
        <v>0</v>
      </c>
      <c r="W305" s="85">
        <f ca="1">U305-V305</f>
        <v>0</v>
      </c>
      <c r="X305" s="106">
        <f ca="1">IF(V305&lt;&gt;0,W305/V305,0)</f>
        <v>0</v>
      </c>
      <c r="Y305" s="15">
        <f ca="1">_xll.DBRW($B$3,$R$37,$R$38,$R$40,$R$41,$R$42,$Q305,Y$2,Y$4,Y$3)</f>
        <v>-3051.45</v>
      </c>
      <c r="Z305" s="15">
        <f ca="1">_xll.DBRW($B$3,$R$37,$R$38,$R$40,$R$41,$R$42,$Q305,Z$2,Z$4,Z$3)</f>
        <v>-75481.25</v>
      </c>
      <c r="AA305" s="15">
        <f ca="1">_xll.DBRW($B$3,$R$37,$R$38,$R$40,$R$41,$R$42,$Q305,AA$2,AA$4,AA$3)</f>
        <v>0</v>
      </c>
      <c r="AB305" s="15">
        <f ca="1">_xll.DBRW($B$3,$R$37,$R$38,$R$40,$R$41,$R$42,$Q305,AB$2,AB$4,AB$3)</f>
        <v>-1612.62</v>
      </c>
      <c r="AC305" s="15">
        <f ca="1">_xll.DBRW($B$3,$R$37,$R$38,$R$40,$R$41,$R$42,$Q305,AC$2,AC$4,AC$3)</f>
        <v>-375398.72</v>
      </c>
      <c r="AD305" s="15">
        <f ca="1">_xll.DBRW($B$3,$R$37,$R$38,$R$40,$R$41,$R$42,$Q305,AD$2,AD$4,AD$3)</f>
        <v>0</v>
      </c>
      <c r="AE305" s="15">
        <f ca="1">_xll.DBRW($B$3,$R$37,$R$38,$R$40,$R$41,$R$42,$Q305,AE$2,AE$4,AE$3)</f>
        <v>0</v>
      </c>
      <c r="AF305" s="15">
        <f ca="1">_xll.DBRW($B$3,$R$37,$R$38,$R$40,$R$41,$R$42,$Q305,AF$2,AF$4,AF$3)</f>
        <v>0</v>
      </c>
      <c r="AG305" s="15">
        <f ca="1">_xll.DBRW($B$3,$R$37,$R$38,$R$40,$R$41,$R$42,$Q305,AG$2,AG$4,AG$3)</f>
        <v>0</v>
      </c>
      <c r="AH305" s="15">
        <f ca="1">_xll.DBRW($B$3,$R$37,$R$38,$R$40,$R$41,$R$42,$Q305,AH$2,AH$4,AH$3)</f>
        <v>0</v>
      </c>
      <c r="AI305" s="15">
        <f ca="1">Y305-AD305</f>
        <v>-3051.45</v>
      </c>
      <c r="AJ305" s="15">
        <f ca="1">Z305-AE305</f>
        <v>-75481.25</v>
      </c>
      <c r="AK305" s="15">
        <f ca="1">AA305-AF305</f>
        <v>0</v>
      </c>
      <c r="AL305" s="15">
        <f ca="1">AB305-AG305</f>
        <v>-1612.62</v>
      </c>
      <c r="AM305" s="15">
        <f ca="1">AC305-AH305</f>
        <v>-375398.72</v>
      </c>
      <c r="AN305" s="20"/>
      <c r="AO305" s="16">
        <f ca="1">_xll.DBRW($B$3,$R$37,$R$38,$R$40,$R$41,$R$42,$Q305,AO$2,AO$4,AO$3)</f>
        <v>0</v>
      </c>
      <c r="AP305" s="16">
        <f ca="1">_xll.DBRW($B$3,$R$37,$R$38,$R$40,$R$41,$R$42,$Q305,AP$2,AP$4,AP$3)</f>
        <v>0</v>
      </c>
      <c r="AQ305" s="17">
        <f ca="1">-(AO305-AP305)*100</f>
        <v>0</v>
      </c>
      <c r="AR305" s="14">
        <f ca="1">$Y305-$AD305-BL305</f>
        <v>-3051.45</v>
      </c>
      <c r="AS305" s="18">
        <f ca="1">_xll.DBRW($B$3,$R$37,$R$38,$R$40,$R$41,$R$42,$Q305,AS$2,AS$4,AS$3)</f>
        <v>0</v>
      </c>
      <c r="AT305" s="19">
        <f ca="1">_xll.DBRW($B$3,$R$37,$R$38,$R$40,$R$41,$R$42,$Q305,AT$2,AT$4,AT$3)</f>
        <v>0</v>
      </c>
      <c r="AU305" s="18">
        <f ca="1">_xll.DBRW($B$3,$R$37,$R$38,$R$40,$R$41,$R$42,$Q305,AU$2,AU$4,AU$3)</f>
        <v>0</v>
      </c>
      <c r="AV305" s="15">
        <f ca="1">_xll.DBRW($B$3,$R$37,$R$38,$R$40,$R$41,$R$42,$Q305,AV$2,AV$4,AV$3)</f>
        <v>0</v>
      </c>
      <c r="AW305" s="15">
        <f ca="1">_xll.DBRW($B$3,$R$37,$R$38,$R$40,$R$41,$R$42,$Q305,AW$2,AW$4,AW$3)</f>
        <v>0</v>
      </c>
      <c r="AX305" s="18">
        <f ca="1">_xll.DBRW($B$3,$R$37,$R$38,$R$40,$R$41,$R$42,$Q305,AX$2,AX$4,AX$3)</f>
        <v>0</v>
      </c>
      <c r="AY305" s="19">
        <f ca="1">_xll.DBRW($B$3,$R$37,$R$38,$R$40,$R$41,$R$42,$Q305,AY$2,AY$4,AY$3)</f>
        <v>0</v>
      </c>
      <c r="AZ305" s="18">
        <f ca="1">_xll.DBRW($B$3,$R$37,$R$38,$R$40,$R$41,$R$42,$Q305,AZ$2,AZ$4,AZ$3)</f>
        <v>0</v>
      </c>
      <c r="BA305" s="15">
        <f ca="1">_xll.DBRW($B$3,$R$37,$R$38,$R$40,$R$41,$R$42,$Q305,BA$2,BA$4,BA$3)</f>
        <v>0</v>
      </c>
      <c r="BB305" s="15">
        <f ca="1">_xll.DBRW($B$3,$R$37,$R$38,$R$40,$R$41,$R$42,$Q305,BB$2,BB$4,BB$3)</f>
        <v>0</v>
      </c>
      <c r="BC305" s="18">
        <f ca="1">AS305-AX305</f>
        <v>0</v>
      </c>
      <c r="BD305" s="18">
        <f ca="1">AT305-AY305</f>
        <v>0</v>
      </c>
      <c r="BE305" s="18">
        <f ca="1">AU305-AZ305</f>
        <v>0</v>
      </c>
      <c r="BF305" s="15">
        <f ca="1">IF(AND(AV305&lt;&gt;0,BA305&lt;&gt;0),-1*BC305*AV305,0)</f>
        <v>0</v>
      </c>
      <c r="BG305" s="15">
        <f ca="1">IF(AND(AV305&lt;&gt;0,BA305&lt;&gt;0,AW305&lt;&gt;0,BB305&lt;&gt;0),BD305/AY305*$Y305,)</f>
        <v>0</v>
      </c>
      <c r="BH305" s="15">
        <f ca="1">IF(AND(AW305&lt;&gt;0,BB305&lt;&gt;0),BE305*AO305*AW305,)</f>
        <v>0</v>
      </c>
      <c r="BI305" s="15">
        <f ca="1">IF(AND(AV305&lt;&gt;0,BA305&lt;&gt;0,AW305&lt;&gt;0,BB305&lt;&gt;0),$AI305-BF305-BG305-BH305-BL305,)</f>
        <v>0</v>
      </c>
      <c r="BJ305" s="15">
        <f ca="1">IF(OR(AV305=0,BA305=0,AW305=0,BB305=0),$AI305-BF305-BG305-BH305-BL305,)</f>
        <v>-3051.45</v>
      </c>
      <c r="BK305" s="15">
        <f ca="1">SUM(BF305:BJ305)</f>
        <v>-3051.45</v>
      </c>
      <c r="BL305" s="15">
        <f ca="1">IF($V305&lt;&gt;0,IF($V305&gt;0,$W305/$V305,-$W305/$V305))*$AD305</f>
        <v>0</v>
      </c>
      <c r="BM305" s="15">
        <f ca="1">SUM(BK305:BL305)</f>
        <v>-3051.45</v>
      </c>
      <c r="BN305" s="16">
        <f ca="1">_xll.DBRW($B$3,$R$37,$R$38,$R$40,$R$41,$R$42,$Q305,BN$2,BN$4,BN$3)</f>
        <v>0</v>
      </c>
      <c r="BO305" s="16">
        <f ca="1">_xll.DBRW($B$3,$R$37,$R$38,$R$40,$R$41,$R$42,$Q305,BO$2,BO$4,BO$3)</f>
        <v>0</v>
      </c>
      <c r="BP305" s="17">
        <f ca="1">-(BN305-BO305)*100</f>
        <v>0</v>
      </c>
      <c r="BQ305" s="14">
        <f ca="1">$Z305-$AE305-CK305</f>
        <v>-75481.25</v>
      </c>
      <c r="BR305" s="15">
        <f ca="1">_xll.DBRW($B$3,$R$37,$R$38,$R$40,$R$41,$R$42,$Q305,BR$2,BR$4,BR$3)</f>
        <v>0</v>
      </c>
      <c r="BS305" s="15">
        <f ca="1">_xll.DBRW($B$3,$R$37,$R$38,$R$40,$R$41,$R$42,$Q305,BS$2,BS$4,BS$3)</f>
        <v>0</v>
      </c>
      <c r="BT305" s="15">
        <f ca="1">_xll.DBRW($B$3,$R$37,$R$38,$R$40,$R$41,$R$42,$Q305,BT$2,BT$4,BT$3)</f>
        <v>0</v>
      </c>
      <c r="BU305" s="15">
        <f ca="1">_xll.DBRW($B$3,$R$37,$R$38,$R$40,$R$41,$R$42,$Q305,BU$2,BU$4,BU$3)</f>
        <v>0</v>
      </c>
      <c r="BV305" s="15">
        <f ca="1">_xll.DBRW($B$3,$R$37,$R$38,$R$40,$R$41,$R$42,$Q305,BV$2,BV$4,BV$3)</f>
        <v>0</v>
      </c>
      <c r="BW305" s="15">
        <f ca="1">_xll.DBRW($B$3,$R$37,$R$38,$R$40,$R$41,$R$42,$Q305,BW$2,BW$4,BW$3)</f>
        <v>0</v>
      </c>
      <c r="BX305" s="15">
        <f ca="1">_xll.DBRW($B$3,$R$37,$R$38,$R$40,$R$41,$R$42,$Q305,BX$2,BX$4,BX$3)</f>
        <v>0</v>
      </c>
      <c r="BY305" s="15">
        <f ca="1">_xll.DBRW($B$3,$R$37,$R$38,$R$40,$R$41,$R$42,$Q305,BY$2,BY$4,BY$3)</f>
        <v>0</v>
      </c>
      <c r="BZ305" s="15">
        <f ca="1">_xll.DBRW($B$3,$R$37,$R$38,$R$40,$R$41,$R$42,$Q305,BZ$2,BZ$4,BZ$3)</f>
        <v>0</v>
      </c>
      <c r="CA305" s="15">
        <f ca="1">_xll.DBRW($B$3,$R$37,$R$38,$R$40,$R$41,$R$42,$Q305,CA$2,CA$4,CA$3)</f>
        <v>0</v>
      </c>
      <c r="CB305" s="15">
        <f ca="1">BR305-BW305</f>
        <v>0</v>
      </c>
      <c r="CC305" s="15">
        <f ca="1">BS305-BX305</f>
        <v>0</v>
      </c>
      <c r="CD305" s="15">
        <f ca="1">BT305-BY305</f>
        <v>0</v>
      </c>
      <c r="CE305" s="15">
        <f ca="1">IF(AND(BU305&lt;&gt;0,BZ305&lt;&gt;0),-1*CB305*BU305,0)</f>
        <v>0</v>
      </c>
      <c r="CF305" s="15">
        <f ca="1">IF(AND(BU305&lt;&gt;0,BZ305&lt;&gt;0,BV305&lt;&gt;0,CA305&lt;&gt;0),CC305/BX305*$Z305,)</f>
        <v>0</v>
      </c>
      <c r="CG305" s="15">
        <f ca="1">IF(AND(BV305&lt;&gt;0,CA305&lt;&gt;0),CD305*BN305*BV305,)</f>
        <v>0</v>
      </c>
      <c r="CH305" s="15">
        <f ca="1">IF(AND(BU305&lt;&gt;0,BZ305&lt;&gt;0,BV305&lt;&gt;0,CA305&lt;&gt;0),$AJ305-CE305-CF305-CG305-CK305,)</f>
        <v>0</v>
      </c>
      <c r="CI305" s="15">
        <f ca="1">IF(OR(BU305=0,BZ305=0,BV305=0,CA305=0),$AJ305-CE305-CF305-CG305-CK305,)</f>
        <v>-75481.25</v>
      </c>
      <c r="CJ305" s="15">
        <f ca="1">SUM(CE305:CI305)</f>
        <v>-75481.25</v>
      </c>
      <c r="CK305" s="15">
        <f ca="1">IF($V305&lt;&gt;0,IF($V305&gt;0,$W305/$V305,-$W305/$V305))*$AE305</f>
        <v>0</v>
      </c>
      <c r="CL305" s="15">
        <f ca="1">SUM(CJ305:CK305)</f>
        <v>-75481.25</v>
      </c>
      <c r="CM305" s="16">
        <f ca="1">_xll.DBRW($B$3,$R$37,$R$38,$R$40,$R$41,$R$42,$Q305,CM$2,CM$4,CM$3)</f>
        <v>0</v>
      </c>
      <c r="CN305" s="16">
        <f ca="1">_xll.DBRW($B$3,$R$37,$R$38,$R$40,$R$41,$R$42,$Q305,CN$2,CN$4,CN$3)</f>
        <v>0</v>
      </c>
      <c r="CO305" s="17">
        <f ca="1">-(CM305-CN305)*100</f>
        <v>0</v>
      </c>
      <c r="CP305" s="14">
        <f ca="1">$AA305-$AF305-DJ305</f>
        <v>0</v>
      </c>
      <c r="CQ305" s="15">
        <f ca="1">_xll.DBRW($B$3,$R$37,$R$38,$R$40,$R$41,$R$42,$Q305,CQ$2,CQ$4,CQ$3)</f>
        <v>0</v>
      </c>
      <c r="CR305" s="15">
        <f ca="1">_xll.DBRW($B$3,$R$37,$R$38,$R$40,$R$41,$R$42,$Q305,CR$2,CR$4,CR$3)</f>
        <v>0</v>
      </c>
      <c r="CS305" s="15">
        <f ca="1">_xll.DBRW($B$3,$R$37,$R$38,$R$40,$R$41,$R$42,$Q305,CS$2,CS$4,CS$3)</f>
        <v>0</v>
      </c>
      <c r="CT305" s="15">
        <f ca="1">_xll.DBRW($B$3,$R$37,$R$38,$R$40,$R$41,$R$42,$Q305,CT$2,CT$4,CT$3)</f>
        <v>0</v>
      </c>
      <c r="CU305" s="15">
        <f ca="1">_xll.DBRW($B$3,$R$37,$R$38,$R$40,$R$41,$R$42,$Q305,CU$2,CU$4,CU$3)</f>
        <v>0</v>
      </c>
      <c r="CV305" s="15">
        <f ca="1">_xll.DBRW($B$3,$R$37,$R$38,$R$40,$R$41,$R$42,$Q305,CV$2,CV$4,CV$3)</f>
        <v>0</v>
      </c>
      <c r="CW305" s="15">
        <f ca="1">_xll.DBRW($B$3,$R$37,$R$38,$R$40,$R$41,$R$42,$Q305,CW$2,CW$4,CW$3)</f>
        <v>0</v>
      </c>
      <c r="CX305" s="15">
        <f ca="1">_xll.DBRW($B$3,$R$37,$R$38,$R$40,$R$41,$R$42,$Q305,CX$2,CX$4,CX$3)</f>
        <v>0</v>
      </c>
      <c r="CY305" s="15">
        <f ca="1">_xll.DBRW($B$3,$R$37,$R$38,$R$40,$R$41,$R$42,$Q305,CY$2,CY$4,CY$3)</f>
        <v>0</v>
      </c>
      <c r="CZ305" s="15">
        <f ca="1">_xll.DBRW($B$3,$R$37,$R$38,$R$40,$R$41,$R$42,$Q305,CZ$2,CZ$4,CZ$3)</f>
        <v>0</v>
      </c>
      <c r="DA305" s="15">
        <f ca="1">CQ305-CV305</f>
        <v>0</v>
      </c>
      <c r="DB305" s="15">
        <f ca="1">CR305-CW305</f>
        <v>0</v>
      </c>
      <c r="DC305" s="15">
        <f ca="1">CS305-CX305</f>
        <v>0</v>
      </c>
      <c r="DD305" s="15">
        <f ca="1">IF(AND(CT305&lt;&gt;0,CY305&lt;&gt;0),-1*DA305*CT305,0)</f>
        <v>0</v>
      </c>
      <c r="DE305" s="15">
        <f ca="1">IF(AND(CT305&lt;&gt;0,CY305&lt;&gt;0,CU305&lt;&gt;0,CZ305&lt;&gt;0),DB305/CW305*$AA305,)</f>
        <v>0</v>
      </c>
      <c r="DF305" s="15">
        <f ca="1">IF(AND(CU305&lt;&gt;0,CZ305&lt;&gt;0),DC305*CM305*CU305,)</f>
        <v>0</v>
      </c>
      <c r="DG305" s="15">
        <f ca="1">IF(AND(CT305&lt;&gt;0,CY305&lt;&gt;0,CU305&lt;&gt;0,CZ305&lt;&gt;0),$AK305-DD305-DE305-DF305-DJ305,)</f>
        <v>0</v>
      </c>
      <c r="DH305" s="15">
        <f ca="1">IF(OR(CT305=0,CY305=0,CU305=0,CZ305=0),$AK305-DD305-DE305-DF305-DJ305,)</f>
        <v>0</v>
      </c>
      <c r="DI305" s="15">
        <f ca="1">SUM(DD305:DH305)</f>
        <v>0</v>
      </c>
      <c r="DJ305" s="15">
        <f ca="1">IF($V305&lt;&gt;0,IF($V305&gt;0,$W305/$V305,-$W305/$V305))*$AF305</f>
        <v>0</v>
      </c>
      <c r="DK305" s="15">
        <f ca="1">SUM(DI305:DJ305)</f>
        <v>0</v>
      </c>
      <c r="DL305" s="16">
        <f ca="1">_xll.DBRW($B$3,$R$37,$R$38,$R$40,$R$41,$R$42,$Q305,DL$2,DL$4,DL$3)</f>
        <v>0</v>
      </c>
      <c r="DM305" s="16">
        <f ca="1">_xll.DBRW($B$3,$R$37,$R$38,$R$40,$R$41,$R$42,$Q305,DM$2,DM$4,DM$3)</f>
        <v>0</v>
      </c>
      <c r="DN305" s="17">
        <f ca="1">-(DL305-DM305)*100</f>
        <v>0</v>
      </c>
      <c r="DO305" s="14">
        <f ca="1">$AB305-$AG305-EI305</f>
        <v>-1612.62</v>
      </c>
      <c r="DP305" s="15">
        <f ca="1">_xll.DBRW($B$3,$R$37,$R$38,$R$40,$R$41,$R$42,$Q305,DP$2,DP$4,DP$3)</f>
        <v>0</v>
      </c>
      <c r="DQ305" s="15">
        <f ca="1">_xll.DBRW($B$3,$R$37,$R$38,$R$40,$R$41,$R$42,$Q305,DQ$2,DQ$4,DQ$3)</f>
        <v>0</v>
      </c>
      <c r="DR305" s="15">
        <f ca="1">_xll.DBRW($B$3,$R$37,$R$38,$R$40,$R$41,$R$42,$Q305,DR$2,DR$4,DR$3)</f>
        <v>0</v>
      </c>
      <c r="DS305" s="15">
        <f ca="1">_xll.DBRW($B$3,$R$37,$R$38,$R$40,$R$41,$R$42,$Q305,DS$2,DS$4,DS$3)</f>
        <v>0</v>
      </c>
      <c r="DT305" s="15">
        <f ca="1">_xll.DBRW($B$3,$R$37,$R$38,$R$40,$R$41,$R$42,$Q305,DT$2,DT$4,DT$3)</f>
        <v>0</v>
      </c>
      <c r="DU305" s="15">
        <f ca="1">_xll.DBRW($B$3,$R$37,$R$38,$R$40,$R$41,$R$42,$Q305,DU$2,DU$4,DU$3)</f>
        <v>0</v>
      </c>
      <c r="DV305" s="15">
        <f ca="1">_xll.DBRW($B$3,$R$37,$R$38,$R$40,$R$41,$R$42,$Q305,DV$2,DV$4,DV$3)</f>
        <v>0</v>
      </c>
      <c r="DW305" s="15">
        <f ca="1">_xll.DBRW($B$3,$R$37,$R$38,$R$40,$R$41,$R$42,$Q305,DW$2,DW$4,DW$3)</f>
        <v>0</v>
      </c>
      <c r="DX305" s="15">
        <f ca="1">_xll.DBRW($B$3,$R$37,$R$38,$R$40,$R$41,$R$42,$Q305,DX$2,DX$4,DX$3)</f>
        <v>0</v>
      </c>
      <c r="DY305" s="15">
        <f ca="1">_xll.DBRW($B$3,$R$37,$R$38,$R$40,$R$41,$R$42,$Q305,DY$2,DY$4,DY$3)</f>
        <v>0</v>
      </c>
      <c r="DZ305" s="15">
        <f ca="1">DP305-DU305</f>
        <v>0</v>
      </c>
      <c r="EA305" s="15">
        <f ca="1">DQ305-DV305</f>
        <v>0</v>
      </c>
      <c r="EB305" s="15">
        <f ca="1">DR305-DW305</f>
        <v>0</v>
      </c>
      <c r="EC305" s="15">
        <f ca="1">IF(AND(DS305&lt;&gt;0,DX305&lt;&gt;0),-1*DZ305*DS305,0)</f>
        <v>0</v>
      </c>
      <c r="ED305" s="15">
        <f ca="1">IF(AND(DS305&lt;&gt;0,DX305&lt;&gt;0,DT305&lt;&gt;0,DY305&lt;&gt;0),EA305/DV305*$AB305,)</f>
        <v>0</v>
      </c>
      <c r="EE305" s="15">
        <f ca="1">IF(AND(DT305&lt;&gt;0,DY305&lt;&gt;0),EB305*DL305*DT305,)</f>
        <v>0</v>
      </c>
      <c r="EF305" s="15">
        <f ca="1">IF(AND(DS305&lt;&gt;0,DX305&lt;&gt;0,DT305&lt;&gt;0,DY305&lt;&gt;0),$AL305-EC305-ED305-EE305-EI305,)</f>
        <v>0</v>
      </c>
      <c r="EG305" s="15">
        <f ca="1">IF(OR(DS305=0,DX305=0,DT305=0,DY305=0),$AL305-EC305-ED305-EE305-EI305,)</f>
        <v>-1612.62</v>
      </c>
      <c r="EH305" s="15">
        <f ca="1">SUM(EC305:EG305)</f>
        <v>-1612.62</v>
      </c>
      <c r="EI305" s="15">
        <f ca="1">IF($V305&lt;&gt;0,IF($V305&gt;0,$W305/$V305,-$W305/$V305))*$AG305</f>
        <v>0</v>
      </c>
      <c r="EJ305" s="15">
        <f ca="1">SUM(EH305:EI305)</f>
        <v>-1612.62</v>
      </c>
      <c r="EK305" s="16">
        <f ca="1">_xll.DBRW($B$3,$R$37,$R$38,$R$40,$R$41,$R$42,$Q305,EK$2,EK$4,EK$3)</f>
        <v>0</v>
      </c>
      <c r="EL305" s="16">
        <f ca="1">_xll.DBRW($B$3,$R$37,$R$38,$R$40,$R$41,$R$42,$Q305,EL$2,EL$4,EL$3)</f>
        <v>0</v>
      </c>
      <c r="EM305" s="17">
        <f ca="1">-(EK305-EL305)*100</f>
        <v>0</v>
      </c>
      <c r="EN305" s="14">
        <f ca="1">$AC305-$AH305-FH305</f>
        <v>-375398.72</v>
      </c>
      <c r="EO305" s="15">
        <f ca="1">_xll.DBRW($B$3,$R$37,$R$38,$R$40,$R$41,$R$42,$Q305,EO$2,EO$4,EO$3)</f>
        <v>0</v>
      </c>
      <c r="EP305" s="15">
        <f ca="1">_xll.DBRW($B$3,$R$37,$R$38,$R$40,$R$41,$R$42,$Q305,EP$2,EP$4,EP$3)</f>
        <v>0</v>
      </c>
      <c r="EQ305" s="15">
        <f ca="1">_xll.DBRW($B$3,$R$37,$R$38,$R$40,$R$41,$R$42,$Q305,EQ$2,EQ$4,EQ$3)</f>
        <v>0</v>
      </c>
      <c r="ER305" s="15">
        <f ca="1">_xll.DBRW($B$3,$R$37,$R$38,$R$40,$R$41,$R$42,$Q305,ER$2,ER$4,ER$3)</f>
        <v>0</v>
      </c>
      <c r="ES305" s="15">
        <f ca="1">_xll.DBRW($B$3,$R$37,$R$38,$R$40,$R$41,$R$42,$Q305,ES$2,ES$4,ES$3)</f>
        <v>0</v>
      </c>
      <c r="ET305" s="15">
        <f ca="1">_xll.DBRW($B$3,$R$37,$R$38,$R$40,$R$41,$R$42,$Q305,ET$2,ET$4,ET$3)</f>
        <v>0</v>
      </c>
      <c r="EU305" s="15">
        <f ca="1">_xll.DBRW($B$3,$R$37,$R$38,$R$40,$R$41,$R$42,$Q305,EU$2,EU$4,EU$3)</f>
        <v>0</v>
      </c>
      <c r="EV305" s="15">
        <f ca="1">_xll.DBRW($B$3,$R$37,$R$38,$R$40,$R$41,$R$42,$Q305,EV$2,EV$4,EV$3)</f>
        <v>0</v>
      </c>
      <c r="EW305" s="15">
        <f ca="1">_xll.DBRW($B$3,$R$37,$R$38,$R$40,$R$41,$R$42,$Q305,EW$2,EW$4,EW$3)</f>
        <v>0</v>
      </c>
      <c r="EX305" s="15">
        <f ca="1">_xll.DBRW($B$3,$R$37,$R$38,$R$40,$R$41,$R$42,$Q305,EX$2,EX$4,EX$3)</f>
        <v>0</v>
      </c>
      <c r="EY305" s="15">
        <f ca="1">EO305-ET305</f>
        <v>0</v>
      </c>
      <c r="EZ305" s="15">
        <f ca="1">EP305-EU305</f>
        <v>0</v>
      </c>
      <c r="FA305" s="15">
        <f ca="1">EQ305-EV305</f>
        <v>0</v>
      </c>
      <c r="FB305" s="15">
        <f ca="1">IF(AND(ER305&lt;&gt;0,EW305&lt;&gt;0),-1*EY305*ER305,0)</f>
        <v>0</v>
      </c>
      <c r="FC305" s="15">
        <f ca="1">IF(AND(ER305&lt;&gt;0,EW305&lt;&gt;0,ES305&lt;&gt;0,EX305&lt;&gt;0),EZ305/EU305*$AC305,)</f>
        <v>0</v>
      </c>
      <c r="FD305" s="15">
        <f ca="1">IF(AND(ES305&lt;&gt;0,EX305&lt;&gt;0),FA305*EK305*ES305,)</f>
        <v>0</v>
      </c>
      <c r="FE305" s="15">
        <f ca="1">IF(AND(ER305&lt;&gt;0,EW305&lt;&gt;0,ES305&lt;&gt;0,EX305&lt;&gt;0),$AM305-FB305-FC305-FD305-FH305,)</f>
        <v>0</v>
      </c>
      <c r="FF305" s="15">
        <f ca="1">IF(OR(ER305=0,EW305=0,ES305=0,EX305=0),$AM305-FB305-FC305-FD305-FH305,)</f>
        <v>-375398.72</v>
      </c>
      <c r="FG305" s="15">
        <f ca="1">SUM(FB305:FF305)</f>
        <v>-375398.72</v>
      </c>
      <c r="FH305" s="15">
        <f ca="1">IF($V305&lt;&gt;0,IF($V305&gt;0,$W305/$V305,-$W305/$V305))*$AH305</f>
        <v>0</v>
      </c>
      <c r="FI305" s="15">
        <f ca="1">SUM(FG305:FH305)</f>
        <v>-375398.72</v>
      </c>
      <c r="FJ305" s="20"/>
      <c r="FK305" s="85">
        <f ca="1">BL305+CK305+DJ305+EI305+FH305</f>
        <v>0</v>
      </c>
      <c r="FL305" s="21"/>
      <c r="FM305" s="22"/>
      <c r="FN305" s="104">
        <f ca="1">_xll.DBRW($B$3,$R$37,$R$38,$R$40,$R$41,$R$42,$Q305,FN$2,FN$4,FN$3)</f>
        <v>-455544.04000000004</v>
      </c>
      <c r="FO305" s="105">
        <f ca="1">IF(U305&lt;&gt;0,FN305/U305,0)</f>
        <v>0</v>
      </c>
      <c r="FP305" s="104">
        <f ca="1">_xll.DBRW($B$3,$R$37,$R$38,$R$40,$R$41,$R$42,$Q305,FP$2,FP$4,FP$3)</f>
        <v>0</v>
      </c>
      <c r="FQ305" s="105">
        <f ca="1">IF(V305&lt;&gt;0,FP305/V305,0)</f>
        <v>0</v>
      </c>
      <c r="FR305" s="86">
        <f ca="1">FN305-FP305</f>
        <v>-455544.04000000004</v>
      </c>
      <c r="FS305" s="103">
        <f ca="1">(FO305-FQ305)*100</f>
        <v>0</v>
      </c>
      <c r="FT305" s="23"/>
      <c r="FV305" s="37"/>
      <c r="FW305" s="37"/>
      <c r="FX305" s="37"/>
      <c r="FY305" s="37"/>
      <c r="FZ305" s="37"/>
      <c r="GA305" s="37"/>
      <c r="GB305" s="37"/>
      <c r="GC305" s="37"/>
      <c r="GD305" s="37"/>
      <c r="GE305" s="37"/>
      <c r="GF305" s="37"/>
      <c r="GG305" s="37"/>
      <c r="GH305" s="37"/>
    </row>
    <row r="306" spans="1:190" ht="15" hidden="1" customHeight="1" x14ac:dyDescent="0.25">
      <c r="A306">
        <f ca="1">IF(ROW()=ROW($A$60),0,1)</f>
        <v>1</v>
      </c>
      <c r="D306" s="30"/>
      <c r="E306" s="30"/>
      <c r="F306" s="30" t="str">
        <f ca="1">IF(A306&lt;&gt;0,IF((AO306+BN306+CM306+DL306+EK306)&lt;&gt;0,ROUND((1-(AO306+BN306+CM306+DL306+EK306))-FO306,5),"VERIF. ELIGIBILITE PMM"),"CHECK "&amp;D291)</f>
        <v>VERIF. ELIGIBILITE PMM</v>
      </c>
      <c r="G306" s="30"/>
      <c r="H306" s="30"/>
      <c r="I306" s="30"/>
      <c r="J306" s="30" t="str">
        <f ca="1">IF(A306&lt;&gt;0,IF((AP306+BO306+CN306+DM306+EL306)&lt;&gt;0,ROUND((1-(AP306+BO306+CN306+DM306+EL306))-FQ306,5),"VERIF. ELIGIBILITE PMM"),"CHECK "&amp;D292)</f>
        <v>VERIF. ELIGIBILITE PMM</v>
      </c>
      <c r="K306" s="30">
        <f ca="1">IF(A306&lt;&gt;0,ROUND(W306+AR306+BQ306+CP306+DO306+EN306+FK306-FR306,5),"CHECK ")</f>
        <v>0</v>
      </c>
      <c r="L306" s="4"/>
      <c r="M306" s="9"/>
      <c r="N306" s="10"/>
      <c r="O306" s="9"/>
      <c r="P306" s="11"/>
      <c r="Q306" s="130" t="s">
        <v>507</v>
      </c>
      <c r="R306" s="130"/>
      <c r="S306" s="12"/>
      <c r="T306" s="13"/>
      <c r="U306" s="84">
        <f ca="1">_xll.DBRW($B$3,$R$37,$R$38,$R$40,$R$41,$R$42,$Q306,U$2,U$4,U$3)</f>
        <v>0</v>
      </c>
      <c r="V306" s="84">
        <f ca="1">_xll.DBRW($B$3,$R$37,$R$38,$R$40,$R$41,$R$42,$Q306,V$2,V$4,V$3)</f>
        <v>0</v>
      </c>
      <c r="W306" s="85">
        <f ca="1">U306-V306</f>
        <v>0</v>
      </c>
      <c r="X306" s="106">
        <f ca="1">IF(V306&lt;&gt;0,W306/V306,0)</f>
        <v>0</v>
      </c>
      <c r="Y306" s="15">
        <f ca="1">_xll.DBRW($B$3,$R$37,$R$38,$R$40,$R$41,$R$42,$Q306,Y$2,Y$4,Y$3)</f>
        <v>0</v>
      </c>
      <c r="Z306" s="15">
        <f ca="1">_xll.DBRW($B$3,$R$37,$R$38,$R$40,$R$41,$R$42,$Q306,Z$2,Z$4,Z$3)</f>
        <v>0</v>
      </c>
      <c r="AA306" s="15">
        <f ca="1">_xll.DBRW($B$3,$R$37,$R$38,$R$40,$R$41,$R$42,$Q306,AA$2,AA$4,AA$3)</f>
        <v>0</v>
      </c>
      <c r="AB306" s="15">
        <f ca="1">_xll.DBRW($B$3,$R$37,$R$38,$R$40,$R$41,$R$42,$Q306,AB$2,AB$4,AB$3)</f>
        <v>0</v>
      </c>
      <c r="AC306" s="15">
        <f ca="1">_xll.DBRW($B$3,$R$37,$R$38,$R$40,$R$41,$R$42,$Q306,AC$2,AC$4,AC$3)</f>
        <v>0</v>
      </c>
      <c r="AD306" s="15">
        <f ca="1">_xll.DBRW($B$3,$R$37,$R$38,$R$40,$R$41,$R$42,$Q306,AD$2,AD$4,AD$3)</f>
        <v>0</v>
      </c>
      <c r="AE306" s="15">
        <f ca="1">_xll.DBRW($B$3,$R$37,$R$38,$R$40,$R$41,$R$42,$Q306,AE$2,AE$4,AE$3)</f>
        <v>0</v>
      </c>
      <c r="AF306" s="15">
        <f ca="1">_xll.DBRW($B$3,$R$37,$R$38,$R$40,$R$41,$R$42,$Q306,AF$2,AF$4,AF$3)</f>
        <v>0</v>
      </c>
      <c r="AG306" s="15">
        <f ca="1">_xll.DBRW($B$3,$R$37,$R$38,$R$40,$R$41,$R$42,$Q306,AG$2,AG$4,AG$3)</f>
        <v>0</v>
      </c>
      <c r="AH306" s="15">
        <f ca="1">_xll.DBRW($B$3,$R$37,$R$38,$R$40,$R$41,$R$42,$Q306,AH$2,AH$4,AH$3)</f>
        <v>0</v>
      </c>
      <c r="AI306" s="15">
        <f ca="1">Y306-AD306</f>
        <v>0</v>
      </c>
      <c r="AJ306" s="15">
        <f ca="1">Z306-AE306</f>
        <v>0</v>
      </c>
      <c r="AK306" s="15">
        <f ca="1">AA306-AF306</f>
        <v>0</v>
      </c>
      <c r="AL306" s="15">
        <f ca="1">AB306-AG306</f>
        <v>0</v>
      </c>
      <c r="AM306" s="15">
        <f ca="1">AC306-AH306</f>
        <v>0</v>
      </c>
      <c r="AN306" s="20"/>
      <c r="AO306" s="16">
        <f ca="1">_xll.DBRW($B$3,$R$37,$R$38,$R$40,$R$41,$R$42,$Q306,AO$2,AO$4,AO$3)</f>
        <v>0</v>
      </c>
      <c r="AP306" s="16">
        <f ca="1">_xll.DBRW($B$3,$R$37,$R$38,$R$40,$R$41,$R$42,$Q306,AP$2,AP$4,AP$3)</f>
        <v>0</v>
      </c>
      <c r="AQ306" s="17">
        <f ca="1">-(AO306-AP306)*100</f>
        <v>0</v>
      </c>
      <c r="AR306" s="14">
        <f ca="1">$Y306-$AD306-BL306</f>
        <v>0</v>
      </c>
      <c r="AS306" s="18">
        <f ca="1">_xll.DBRW($B$3,$R$37,$R$38,$R$40,$R$41,$R$42,$Q306,AS$2,AS$4,AS$3)</f>
        <v>0</v>
      </c>
      <c r="AT306" s="19">
        <f ca="1">_xll.DBRW($B$3,$R$37,$R$38,$R$40,$R$41,$R$42,$Q306,AT$2,AT$4,AT$3)</f>
        <v>0</v>
      </c>
      <c r="AU306" s="18">
        <f ca="1">_xll.DBRW($B$3,$R$37,$R$38,$R$40,$R$41,$R$42,$Q306,AU$2,AU$4,AU$3)</f>
        <v>0</v>
      </c>
      <c r="AV306" s="15">
        <f ca="1">_xll.DBRW($B$3,$R$37,$R$38,$R$40,$R$41,$R$42,$Q306,AV$2,AV$4,AV$3)</f>
        <v>0</v>
      </c>
      <c r="AW306" s="15">
        <f ca="1">_xll.DBRW($B$3,$R$37,$R$38,$R$40,$R$41,$R$42,$Q306,AW$2,AW$4,AW$3)</f>
        <v>0</v>
      </c>
      <c r="AX306" s="18">
        <f ca="1">_xll.DBRW($B$3,$R$37,$R$38,$R$40,$R$41,$R$42,$Q306,AX$2,AX$4,AX$3)</f>
        <v>0</v>
      </c>
      <c r="AY306" s="19">
        <f ca="1">_xll.DBRW($B$3,$R$37,$R$38,$R$40,$R$41,$R$42,$Q306,AY$2,AY$4,AY$3)</f>
        <v>0</v>
      </c>
      <c r="AZ306" s="18">
        <f ca="1">_xll.DBRW($B$3,$R$37,$R$38,$R$40,$R$41,$R$42,$Q306,AZ$2,AZ$4,AZ$3)</f>
        <v>0</v>
      </c>
      <c r="BA306" s="15">
        <f ca="1">_xll.DBRW($B$3,$R$37,$R$38,$R$40,$R$41,$R$42,$Q306,BA$2,BA$4,BA$3)</f>
        <v>0</v>
      </c>
      <c r="BB306" s="15">
        <f ca="1">_xll.DBRW($B$3,$R$37,$R$38,$R$40,$R$41,$R$42,$Q306,BB$2,BB$4,BB$3)</f>
        <v>0</v>
      </c>
      <c r="BC306" s="18">
        <f ca="1">AS306-AX306</f>
        <v>0</v>
      </c>
      <c r="BD306" s="18">
        <f ca="1">AT306-AY306</f>
        <v>0</v>
      </c>
      <c r="BE306" s="18">
        <f ca="1">AU306-AZ306</f>
        <v>0</v>
      </c>
      <c r="BF306" s="15">
        <f ca="1">IF(AND(AV306&lt;&gt;0,BA306&lt;&gt;0),-1*BC306*AV306,0)</f>
        <v>0</v>
      </c>
      <c r="BG306" s="15">
        <f ca="1">IF(AND(AV306&lt;&gt;0,BA306&lt;&gt;0,AW306&lt;&gt;0,BB306&lt;&gt;0),BD306/AY306*$Y306,)</f>
        <v>0</v>
      </c>
      <c r="BH306" s="15">
        <f ca="1">IF(AND(AW306&lt;&gt;0,BB306&lt;&gt;0),BE306*AO306*AW306,)</f>
        <v>0</v>
      </c>
      <c r="BI306" s="15">
        <f ca="1">IF(AND(AV306&lt;&gt;0,BA306&lt;&gt;0,AW306&lt;&gt;0,BB306&lt;&gt;0),$AI306-BF306-BG306-BH306-BL306,)</f>
        <v>0</v>
      </c>
      <c r="BJ306" s="15">
        <f ca="1">IF(OR(AV306=0,BA306=0,AW306=0,BB306=0),$AI306-BF306-BG306-BH306-BL306,)</f>
        <v>0</v>
      </c>
      <c r="BK306" s="15">
        <f ca="1">SUM(BF306:BJ306)</f>
        <v>0</v>
      </c>
      <c r="BL306" s="15">
        <f ca="1">IF($V306&lt;&gt;0,IF($V306&gt;0,$W306/$V306,-$W306/$V306))*$AD306</f>
        <v>0</v>
      </c>
      <c r="BM306" s="15">
        <f ca="1">SUM(BK306:BL306)</f>
        <v>0</v>
      </c>
      <c r="BN306" s="16">
        <f ca="1">_xll.DBRW($B$3,$R$37,$R$38,$R$40,$R$41,$R$42,$Q306,BN$2,BN$4,BN$3)</f>
        <v>0</v>
      </c>
      <c r="BO306" s="16">
        <f ca="1">_xll.DBRW($B$3,$R$37,$R$38,$R$40,$R$41,$R$42,$Q306,BO$2,BO$4,BO$3)</f>
        <v>0</v>
      </c>
      <c r="BP306" s="17">
        <f ca="1">-(BN306-BO306)*100</f>
        <v>0</v>
      </c>
      <c r="BQ306" s="14">
        <f ca="1">$Z306-$AE306-CK306</f>
        <v>0</v>
      </c>
      <c r="BR306" s="15">
        <f ca="1">_xll.DBRW($B$3,$R$37,$R$38,$R$40,$R$41,$R$42,$Q306,BR$2,BR$4,BR$3)</f>
        <v>0</v>
      </c>
      <c r="BS306" s="15">
        <f ca="1">_xll.DBRW($B$3,$R$37,$R$38,$R$40,$R$41,$R$42,$Q306,BS$2,BS$4,BS$3)</f>
        <v>0</v>
      </c>
      <c r="BT306" s="15">
        <f ca="1">_xll.DBRW($B$3,$R$37,$R$38,$R$40,$R$41,$R$42,$Q306,BT$2,BT$4,BT$3)</f>
        <v>0</v>
      </c>
      <c r="BU306" s="15">
        <f ca="1">_xll.DBRW($B$3,$R$37,$R$38,$R$40,$R$41,$R$42,$Q306,BU$2,BU$4,BU$3)</f>
        <v>0</v>
      </c>
      <c r="BV306" s="15">
        <f ca="1">_xll.DBRW($B$3,$R$37,$R$38,$R$40,$R$41,$R$42,$Q306,BV$2,BV$4,BV$3)</f>
        <v>0</v>
      </c>
      <c r="BW306" s="15">
        <f ca="1">_xll.DBRW($B$3,$R$37,$R$38,$R$40,$R$41,$R$42,$Q306,BW$2,BW$4,BW$3)</f>
        <v>0</v>
      </c>
      <c r="BX306" s="15">
        <f ca="1">_xll.DBRW($B$3,$R$37,$R$38,$R$40,$R$41,$R$42,$Q306,BX$2,BX$4,BX$3)</f>
        <v>0</v>
      </c>
      <c r="BY306" s="15">
        <f ca="1">_xll.DBRW($B$3,$R$37,$R$38,$R$40,$R$41,$R$42,$Q306,BY$2,BY$4,BY$3)</f>
        <v>0</v>
      </c>
      <c r="BZ306" s="15">
        <f ca="1">_xll.DBRW($B$3,$R$37,$R$38,$R$40,$R$41,$R$42,$Q306,BZ$2,BZ$4,BZ$3)</f>
        <v>0</v>
      </c>
      <c r="CA306" s="15">
        <f ca="1">_xll.DBRW($B$3,$R$37,$R$38,$R$40,$R$41,$R$42,$Q306,CA$2,CA$4,CA$3)</f>
        <v>0</v>
      </c>
      <c r="CB306" s="15">
        <f ca="1">BR306-BW306</f>
        <v>0</v>
      </c>
      <c r="CC306" s="15">
        <f ca="1">BS306-BX306</f>
        <v>0</v>
      </c>
      <c r="CD306" s="15">
        <f ca="1">BT306-BY306</f>
        <v>0</v>
      </c>
      <c r="CE306" s="15">
        <f ca="1">IF(AND(BU306&lt;&gt;0,BZ306&lt;&gt;0),-1*CB306*BU306,0)</f>
        <v>0</v>
      </c>
      <c r="CF306" s="15">
        <f ca="1">IF(AND(BU306&lt;&gt;0,BZ306&lt;&gt;0,BV306&lt;&gt;0,CA306&lt;&gt;0),CC306/BX306*$Z306,)</f>
        <v>0</v>
      </c>
      <c r="CG306" s="15">
        <f ca="1">IF(AND(BV306&lt;&gt;0,CA306&lt;&gt;0),CD306*BN306*BV306,)</f>
        <v>0</v>
      </c>
      <c r="CH306" s="15">
        <f ca="1">IF(AND(BU306&lt;&gt;0,BZ306&lt;&gt;0,BV306&lt;&gt;0,CA306&lt;&gt;0),$AJ306-CE306-CF306-CG306-CK306,)</f>
        <v>0</v>
      </c>
      <c r="CI306" s="15">
        <f ca="1">IF(OR(BU306=0,BZ306=0,BV306=0,CA306=0),$AJ306-CE306-CF306-CG306-CK306,)</f>
        <v>0</v>
      </c>
      <c r="CJ306" s="15">
        <f ca="1">SUM(CE306:CI306)</f>
        <v>0</v>
      </c>
      <c r="CK306" s="15">
        <f ca="1">IF($V306&lt;&gt;0,IF($V306&gt;0,$W306/$V306,-$W306/$V306))*$AE306</f>
        <v>0</v>
      </c>
      <c r="CL306" s="15">
        <f ca="1">SUM(CJ306:CK306)</f>
        <v>0</v>
      </c>
      <c r="CM306" s="16">
        <f ca="1">_xll.DBRW($B$3,$R$37,$R$38,$R$40,$R$41,$R$42,$Q306,CM$2,CM$4,CM$3)</f>
        <v>0</v>
      </c>
      <c r="CN306" s="16">
        <f ca="1">_xll.DBRW($B$3,$R$37,$R$38,$R$40,$R$41,$R$42,$Q306,CN$2,CN$4,CN$3)</f>
        <v>0</v>
      </c>
      <c r="CO306" s="17">
        <f ca="1">-(CM306-CN306)*100</f>
        <v>0</v>
      </c>
      <c r="CP306" s="14">
        <f ca="1">$AA306-$AF306-DJ306</f>
        <v>0</v>
      </c>
      <c r="CQ306" s="15">
        <f ca="1">_xll.DBRW($B$3,$R$37,$R$38,$R$40,$R$41,$R$42,$Q306,CQ$2,CQ$4,CQ$3)</f>
        <v>0</v>
      </c>
      <c r="CR306" s="15">
        <f ca="1">_xll.DBRW($B$3,$R$37,$R$38,$R$40,$R$41,$R$42,$Q306,CR$2,CR$4,CR$3)</f>
        <v>0</v>
      </c>
      <c r="CS306" s="15">
        <f ca="1">_xll.DBRW($B$3,$R$37,$R$38,$R$40,$R$41,$R$42,$Q306,CS$2,CS$4,CS$3)</f>
        <v>0</v>
      </c>
      <c r="CT306" s="15">
        <f ca="1">_xll.DBRW($B$3,$R$37,$R$38,$R$40,$R$41,$R$42,$Q306,CT$2,CT$4,CT$3)</f>
        <v>0</v>
      </c>
      <c r="CU306" s="15">
        <f ca="1">_xll.DBRW($B$3,$R$37,$R$38,$R$40,$R$41,$R$42,$Q306,CU$2,CU$4,CU$3)</f>
        <v>0</v>
      </c>
      <c r="CV306" s="15">
        <f ca="1">_xll.DBRW($B$3,$R$37,$R$38,$R$40,$R$41,$R$42,$Q306,CV$2,CV$4,CV$3)</f>
        <v>0</v>
      </c>
      <c r="CW306" s="15">
        <f ca="1">_xll.DBRW($B$3,$R$37,$R$38,$R$40,$R$41,$R$42,$Q306,CW$2,CW$4,CW$3)</f>
        <v>0</v>
      </c>
      <c r="CX306" s="15">
        <f ca="1">_xll.DBRW($B$3,$R$37,$R$38,$R$40,$R$41,$R$42,$Q306,CX$2,CX$4,CX$3)</f>
        <v>0</v>
      </c>
      <c r="CY306" s="15">
        <f ca="1">_xll.DBRW($B$3,$R$37,$R$38,$R$40,$R$41,$R$42,$Q306,CY$2,CY$4,CY$3)</f>
        <v>0</v>
      </c>
      <c r="CZ306" s="15">
        <f ca="1">_xll.DBRW($B$3,$R$37,$R$38,$R$40,$R$41,$R$42,$Q306,CZ$2,CZ$4,CZ$3)</f>
        <v>0</v>
      </c>
      <c r="DA306" s="15">
        <f ca="1">CQ306-CV306</f>
        <v>0</v>
      </c>
      <c r="DB306" s="15">
        <f ca="1">CR306-CW306</f>
        <v>0</v>
      </c>
      <c r="DC306" s="15">
        <f ca="1">CS306-CX306</f>
        <v>0</v>
      </c>
      <c r="DD306" s="15">
        <f ca="1">IF(AND(CT306&lt;&gt;0,CY306&lt;&gt;0),-1*DA306*CT306,0)</f>
        <v>0</v>
      </c>
      <c r="DE306" s="15">
        <f ca="1">IF(AND(CT306&lt;&gt;0,CY306&lt;&gt;0,CU306&lt;&gt;0,CZ306&lt;&gt;0),DB306/CW306*$AA306,)</f>
        <v>0</v>
      </c>
      <c r="DF306" s="15">
        <f ca="1">IF(AND(CU306&lt;&gt;0,CZ306&lt;&gt;0),DC306*CM306*CU306,)</f>
        <v>0</v>
      </c>
      <c r="DG306" s="15">
        <f ca="1">IF(AND(CT306&lt;&gt;0,CY306&lt;&gt;0,CU306&lt;&gt;0,CZ306&lt;&gt;0),$AK306-DD306-DE306-DF306-DJ306,)</f>
        <v>0</v>
      </c>
      <c r="DH306" s="15">
        <f ca="1">IF(OR(CT306=0,CY306=0,CU306=0,CZ306=0),$AK306-DD306-DE306-DF306-DJ306,)</f>
        <v>0</v>
      </c>
      <c r="DI306" s="15">
        <f ca="1">SUM(DD306:DH306)</f>
        <v>0</v>
      </c>
      <c r="DJ306" s="15">
        <f ca="1">IF($V306&lt;&gt;0,IF($V306&gt;0,$W306/$V306,-$W306/$V306))*$AF306</f>
        <v>0</v>
      </c>
      <c r="DK306" s="15">
        <f ca="1">SUM(DI306:DJ306)</f>
        <v>0</v>
      </c>
      <c r="DL306" s="16">
        <f ca="1">_xll.DBRW($B$3,$R$37,$R$38,$R$40,$R$41,$R$42,$Q306,DL$2,DL$4,DL$3)</f>
        <v>0</v>
      </c>
      <c r="DM306" s="16">
        <f ca="1">_xll.DBRW($B$3,$R$37,$R$38,$R$40,$R$41,$R$42,$Q306,DM$2,DM$4,DM$3)</f>
        <v>0</v>
      </c>
      <c r="DN306" s="17">
        <f ca="1">-(DL306-DM306)*100</f>
        <v>0</v>
      </c>
      <c r="DO306" s="14">
        <f ca="1">$AB306-$AG306-EI306</f>
        <v>0</v>
      </c>
      <c r="DP306" s="15">
        <f ca="1">_xll.DBRW($B$3,$R$37,$R$38,$R$40,$R$41,$R$42,$Q306,DP$2,DP$4,DP$3)</f>
        <v>0</v>
      </c>
      <c r="DQ306" s="15">
        <f ca="1">_xll.DBRW($B$3,$R$37,$R$38,$R$40,$R$41,$R$42,$Q306,DQ$2,DQ$4,DQ$3)</f>
        <v>0</v>
      </c>
      <c r="DR306" s="15">
        <f ca="1">_xll.DBRW($B$3,$R$37,$R$38,$R$40,$R$41,$R$42,$Q306,DR$2,DR$4,DR$3)</f>
        <v>0</v>
      </c>
      <c r="DS306" s="15">
        <f ca="1">_xll.DBRW($B$3,$R$37,$R$38,$R$40,$R$41,$R$42,$Q306,DS$2,DS$4,DS$3)</f>
        <v>0</v>
      </c>
      <c r="DT306" s="15">
        <f ca="1">_xll.DBRW($B$3,$R$37,$R$38,$R$40,$R$41,$R$42,$Q306,DT$2,DT$4,DT$3)</f>
        <v>0</v>
      </c>
      <c r="DU306" s="15">
        <f ca="1">_xll.DBRW($B$3,$R$37,$R$38,$R$40,$R$41,$R$42,$Q306,DU$2,DU$4,DU$3)</f>
        <v>0</v>
      </c>
      <c r="DV306" s="15">
        <f ca="1">_xll.DBRW($B$3,$R$37,$R$38,$R$40,$R$41,$R$42,$Q306,DV$2,DV$4,DV$3)</f>
        <v>0</v>
      </c>
      <c r="DW306" s="15">
        <f ca="1">_xll.DBRW($B$3,$R$37,$R$38,$R$40,$R$41,$R$42,$Q306,DW$2,DW$4,DW$3)</f>
        <v>0</v>
      </c>
      <c r="DX306" s="15">
        <f ca="1">_xll.DBRW($B$3,$R$37,$R$38,$R$40,$R$41,$R$42,$Q306,DX$2,DX$4,DX$3)</f>
        <v>0</v>
      </c>
      <c r="DY306" s="15">
        <f ca="1">_xll.DBRW($B$3,$R$37,$R$38,$R$40,$R$41,$R$42,$Q306,DY$2,DY$4,DY$3)</f>
        <v>0</v>
      </c>
      <c r="DZ306" s="15">
        <f ca="1">DP306-DU306</f>
        <v>0</v>
      </c>
      <c r="EA306" s="15">
        <f ca="1">DQ306-DV306</f>
        <v>0</v>
      </c>
      <c r="EB306" s="15">
        <f ca="1">DR306-DW306</f>
        <v>0</v>
      </c>
      <c r="EC306" s="15">
        <f ca="1">IF(AND(DS306&lt;&gt;0,DX306&lt;&gt;0),-1*DZ306*DS306,0)</f>
        <v>0</v>
      </c>
      <c r="ED306" s="15">
        <f ca="1">IF(AND(DS306&lt;&gt;0,DX306&lt;&gt;0,DT306&lt;&gt;0,DY306&lt;&gt;0),EA306/DV306*$AB306,)</f>
        <v>0</v>
      </c>
      <c r="EE306" s="15">
        <f ca="1">IF(AND(DT306&lt;&gt;0,DY306&lt;&gt;0),EB306*DL306*DT306,)</f>
        <v>0</v>
      </c>
      <c r="EF306" s="15">
        <f ca="1">IF(AND(DS306&lt;&gt;0,DX306&lt;&gt;0,DT306&lt;&gt;0,DY306&lt;&gt;0),$AL306-EC306-ED306-EE306-EI306,)</f>
        <v>0</v>
      </c>
      <c r="EG306" s="15">
        <f ca="1">IF(OR(DS306=0,DX306=0,DT306=0,DY306=0),$AL306-EC306-ED306-EE306-EI306,)</f>
        <v>0</v>
      </c>
      <c r="EH306" s="15">
        <f ca="1">SUM(EC306:EG306)</f>
        <v>0</v>
      </c>
      <c r="EI306" s="15">
        <f ca="1">IF($V306&lt;&gt;0,IF($V306&gt;0,$W306/$V306,-$W306/$V306))*$AG306</f>
        <v>0</v>
      </c>
      <c r="EJ306" s="15">
        <f ca="1">SUM(EH306:EI306)</f>
        <v>0</v>
      </c>
      <c r="EK306" s="16">
        <f ca="1">_xll.DBRW($B$3,$R$37,$R$38,$R$40,$R$41,$R$42,$Q306,EK$2,EK$4,EK$3)</f>
        <v>0</v>
      </c>
      <c r="EL306" s="16">
        <f ca="1">_xll.DBRW($B$3,$R$37,$R$38,$R$40,$R$41,$R$42,$Q306,EL$2,EL$4,EL$3)</f>
        <v>0</v>
      </c>
      <c r="EM306" s="17">
        <f ca="1">-(EK306-EL306)*100</f>
        <v>0</v>
      </c>
      <c r="EN306" s="14">
        <f ca="1">$AC306-$AH306-FH306</f>
        <v>0</v>
      </c>
      <c r="EO306" s="15">
        <f ca="1">_xll.DBRW($B$3,$R$37,$R$38,$R$40,$R$41,$R$42,$Q306,EO$2,EO$4,EO$3)</f>
        <v>0</v>
      </c>
      <c r="EP306" s="15">
        <f ca="1">_xll.DBRW($B$3,$R$37,$R$38,$R$40,$R$41,$R$42,$Q306,EP$2,EP$4,EP$3)</f>
        <v>0</v>
      </c>
      <c r="EQ306" s="15">
        <f ca="1">_xll.DBRW($B$3,$R$37,$R$38,$R$40,$R$41,$R$42,$Q306,EQ$2,EQ$4,EQ$3)</f>
        <v>0</v>
      </c>
      <c r="ER306" s="15">
        <f ca="1">_xll.DBRW($B$3,$R$37,$R$38,$R$40,$R$41,$R$42,$Q306,ER$2,ER$4,ER$3)</f>
        <v>0</v>
      </c>
      <c r="ES306" s="15">
        <f ca="1">_xll.DBRW($B$3,$R$37,$R$38,$R$40,$R$41,$R$42,$Q306,ES$2,ES$4,ES$3)</f>
        <v>0</v>
      </c>
      <c r="ET306" s="15">
        <f ca="1">_xll.DBRW($B$3,$R$37,$R$38,$R$40,$R$41,$R$42,$Q306,ET$2,ET$4,ET$3)</f>
        <v>0</v>
      </c>
      <c r="EU306" s="15">
        <f ca="1">_xll.DBRW($B$3,$R$37,$R$38,$R$40,$R$41,$R$42,$Q306,EU$2,EU$4,EU$3)</f>
        <v>0</v>
      </c>
      <c r="EV306" s="15">
        <f ca="1">_xll.DBRW($B$3,$R$37,$R$38,$R$40,$R$41,$R$42,$Q306,EV$2,EV$4,EV$3)</f>
        <v>0</v>
      </c>
      <c r="EW306" s="15">
        <f ca="1">_xll.DBRW($B$3,$R$37,$R$38,$R$40,$R$41,$R$42,$Q306,EW$2,EW$4,EW$3)</f>
        <v>0</v>
      </c>
      <c r="EX306" s="15">
        <f ca="1">_xll.DBRW($B$3,$R$37,$R$38,$R$40,$R$41,$R$42,$Q306,EX$2,EX$4,EX$3)</f>
        <v>0</v>
      </c>
      <c r="EY306" s="15">
        <f ca="1">EO306-ET306</f>
        <v>0</v>
      </c>
      <c r="EZ306" s="15">
        <f ca="1">EP306-EU306</f>
        <v>0</v>
      </c>
      <c r="FA306" s="15">
        <f ca="1">EQ306-EV306</f>
        <v>0</v>
      </c>
      <c r="FB306" s="15">
        <f ca="1">IF(AND(ER306&lt;&gt;0,EW306&lt;&gt;0),-1*EY306*ER306,0)</f>
        <v>0</v>
      </c>
      <c r="FC306" s="15">
        <f ca="1">IF(AND(ER306&lt;&gt;0,EW306&lt;&gt;0,ES306&lt;&gt;0,EX306&lt;&gt;0),EZ306/EU306*$AC306,)</f>
        <v>0</v>
      </c>
      <c r="FD306" s="15">
        <f ca="1">IF(AND(ES306&lt;&gt;0,EX306&lt;&gt;0),FA306*EK306*ES306,)</f>
        <v>0</v>
      </c>
      <c r="FE306" s="15">
        <f ca="1">IF(AND(ER306&lt;&gt;0,EW306&lt;&gt;0,ES306&lt;&gt;0,EX306&lt;&gt;0),$AM306-FB306-FC306-FD306-FH306,)</f>
        <v>0</v>
      </c>
      <c r="FF306" s="15">
        <f ca="1">IF(OR(ER306=0,EW306=0,ES306=0,EX306=0),$AM306-FB306-FC306-FD306-FH306,)</f>
        <v>0</v>
      </c>
      <c r="FG306" s="15">
        <f ca="1">SUM(FB306:FF306)</f>
        <v>0</v>
      </c>
      <c r="FH306" s="15">
        <f ca="1">IF($V306&lt;&gt;0,IF($V306&gt;0,$W306/$V306,-$W306/$V306))*$AH306</f>
        <v>0</v>
      </c>
      <c r="FI306" s="15">
        <f ca="1">SUM(FG306:FH306)</f>
        <v>0</v>
      </c>
      <c r="FJ306" s="20"/>
      <c r="FK306" s="85">
        <f ca="1">BL306+CK306+DJ306+EI306+FH306</f>
        <v>0</v>
      </c>
      <c r="FL306" s="21"/>
      <c r="FM306" s="22"/>
      <c r="FN306" s="104">
        <f ca="1">_xll.DBRW($B$3,$R$37,$R$38,$R$40,$R$41,$R$42,$Q306,FN$2,FN$4,FN$3)</f>
        <v>0</v>
      </c>
      <c r="FO306" s="105">
        <f ca="1">IF(U306&lt;&gt;0,FN306/U306,0)</f>
        <v>0</v>
      </c>
      <c r="FP306" s="104">
        <f ca="1">_xll.DBRW($B$3,$R$37,$R$38,$R$40,$R$41,$R$42,$Q306,FP$2,FP$4,FP$3)</f>
        <v>0</v>
      </c>
      <c r="FQ306" s="105">
        <f ca="1">IF(V306&lt;&gt;0,FP306/V306,0)</f>
        <v>0</v>
      </c>
      <c r="FR306" s="86">
        <f ca="1">FN306-FP306</f>
        <v>0</v>
      </c>
      <c r="FS306" s="103">
        <f ca="1">(FO306-FQ306)*100</f>
        <v>0</v>
      </c>
      <c r="FT306" s="23"/>
      <c r="FV306" s="37"/>
      <c r="FW306" s="37"/>
      <c r="FX306" s="37"/>
      <c r="FY306" s="37"/>
      <c r="FZ306" s="37"/>
      <c r="GA306" s="37"/>
      <c r="GB306" s="37"/>
      <c r="GC306" s="37"/>
      <c r="GD306" s="37"/>
      <c r="GE306" s="37"/>
      <c r="GF306" s="37"/>
      <c r="GG306" s="37"/>
      <c r="GH306" s="37"/>
    </row>
    <row r="307" spans="1:190" ht="15" hidden="1" customHeight="1" x14ac:dyDescent="0.25">
      <c r="A307">
        <f ca="1">IF(ROW()=ROW($A$60),0,1)</f>
        <v>1</v>
      </c>
      <c r="D307" s="30"/>
      <c r="E307" s="30"/>
      <c r="F307" s="30" t="str">
        <f ca="1">IF(A307&lt;&gt;0,IF((AO307+BN307+CM307+DL307+EK307)&lt;&gt;0,ROUND((1-(AO307+BN307+CM307+DL307+EK307))-FO307,5),"VERIF. ELIGIBILITE PMM"),"CHECK "&amp;D292)</f>
        <v>VERIF. ELIGIBILITE PMM</v>
      </c>
      <c r="G307" s="30"/>
      <c r="H307" s="30"/>
      <c r="I307" s="30"/>
      <c r="J307" s="30" t="str">
        <f ca="1">IF(A307&lt;&gt;0,IF((AP307+BO307+CN307+DM307+EL307)&lt;&gt;0,ROUND((1-(AP307+BO307+CN307+DM307+EL307))-FQ307,5),"VERIF. ELIGIBILITE PMM"),"CHECK "&amp;D293)</f>
        <v>VERIF. ELIGIBILITE PMM</v>
      </c>
      <c r="K307" s="30">
        <f ca="1">IF(A307&lt;&gt;0,ROUND(W307+AR307+BQ307+CP307+DO307+EN307+FK307-FR307,5),"CHECK ")</f>
        <v>0</v>
      </c>
      <c r="L307" s="4"/>
      <c r="M307" s="9"/>
      <c r="N307" s="10"/>
      <c r="O307" s="9"/>
      <c r="P307" s="11"/>
      <c r="Q307" s="130" t="s">
        <v>268</v>
      </c>
      <c r="R307" s="130"/>
      <c r="S307" s="12"/>
      <c r="T307" s="13"/>
      <c r="U307" s="84">
        <f ca="1">_xll.DBRW($B$3,$R$37,$R$38,$R$40,$R$41,$R$42,$Q307,U$2,U$4,U$3)</f>
        <v>0</v>
      </c>
      <c r="V307" s="84">
        <f ca="1">_xll.DBRW($B$3,$R$37,$R$38,$R$40,$R$41,$R$42,$Q307,V$2,V$4,V$3)</f>
        <v>0</v>
      </c>
      <c r="W307" s="85">
        <f ca="1">U307-V307</f>
        <v>0</v>
      </c>
      <c r="X307" s="106">
        <f ca="1">IF(V307&lt;&gt;0,W307/V307,0)</f>
        <v>0</v>
      </c>
      <c r="Y307" s="15">
        <f ca="1">_xll.DBRW($B$3,$R$37,$R$38,$R$40,$R$41,$R$42,$Q307,Y$2,Y$4,Y$3)</f>
        <v>0</v>
      </c>
      <c r="Z307" s="15">
        <f ca="1">_xll.DBRW($B$3,$R$37,$R$38,$R$40,$R$41,$R$42,$Q307,Z$2,Z$4,Z$3)</f>
        <v>0</v>
      </c>
      <c r="AA307" s="15">
        <f ca="1">_xll.DBRW($B$3,$R$37,$R$38,$R$40,$R$41,$R$42,$Q307,AA$2,AA$4,AA$3)</f>
        <v>0</v>
      </c>
      <c r="AB307" s="15">
        <f ca="1">_xll.DBRW($B$3,$R$37,$R$38,$R$40,$R$41,$R$42,$Q307,AB$2,AB$4,AB$3)</f>
        <v>0</v>
      </c>
      <c r="AC307" s="15">
        <f ca="1">_xll.DBRW($B$3,$R$37,$R$38,$R$40,$R$41,$R$42,$Q307,AC$2,AC$4,AC$3)</f>
        <v>0</v>
      </c>
      <c r="AD307" s="15">
        <f ca="1">_xll.DBRW($B$3,$R$37,$R$38,$R$40,$R$41,$R$42,$Q307,AD$2,AD$4,AD$3)</f>
        <v>0</v>
      </c>
      <c r="AE307" s="15">
        <f ca="1">_xll.DBRW($B$3,$R$37,$R$38,$R$40,$R$41,$R$42,$Q307,AE$2,AE$4,AE$3)</f>
        <v>0</v>
      </c>
      <c r="AF307" s="15">
        <f ca="1">_xll.DBRW($B$3,$R$37,$R$38,$R$40,$R$41,$R$42,$Q307,AF$2,AF$4,AF$3)</f>
        <v>0</v>
      </c>
      <c r="AG307" s="15">
        <f ca="1">_xll.DBRW($B$3,$R$37,$R$38,$R$40,$R$41,$R$42,$Q307,AG$2,AG$4,AG$3)</f>
        <v>0</v>
      </c>
      <c r="AH307" s="15">
        <f ca="1">_xll.DBRW($B$3,$R$37,$R$38,$R$40,$R$41,$R$42,$Q307,AH$2,AH$4,AH$3)</f>
        <v>0</v>
      </c>
      <c r="AI307" s="15">
        <f ca="1">Y307-AD307</f>
        <v>0</v>
      </c>
      <c r="AJ307" s="15">
        <f ca="1">Z307-AE307</f>
        <v>0</v>
      </c>
      <c r="AK307" s="15">
        <f ca="1">AA307-AF307</f>
        <v>0</v>
      </c>
      <c r="AL307" s="15">
        <f ca="1">AB307-AG307</f>
        <v>0</v>
      </c>
      <c r="AM307" s="15">
        <f ca="1">AC307-AH307</f>
        <v>0</v>
      </c>
      <c r="AN307" s="20"/>
      <c r="AO307" s="16">
        <f ca="1">_xll.DBRW($B$3,$R$37,$R$38,$R$40,$R$41,$R$42,$Q307,AO$2,AO$4,AO$3)</f>
        <v>0</v>
      </c>
      <c r="AP307" s="16">
        <f ca="1">_xll.DBRW($B$3,$R$37,$R$38,$R$40,$R$41,$R$42,$Q307,AP$2,AP$4,AP$3)</f>
        <v>0</v>
      </c>
      <c r="AQ307" s="17">
        <f ca="1">-(AO307-AP307)*100</f>
        <v>0</v>
      </c>
      <c r="AR307" s="14">
        <f ca="1">$Y307-$AD307-BL307</f>
        <v>0</v>
      </c>
      <c r="AS307" s="18">
        <f ca="1">_xll.DBRW($B$3,$R$37,$R$38,$R$40,$R$41,$R$42,$Q307,AS$2,AS$4,AS$3)</f>
        <v>0</v>
      </c>
      <c r="AT307" s="19">
        <f ca="1">_xll.DBRW($B$3,$R$37,$R$38,$R$40,$R$41,$R$42,$Q307,AT$2,AT$4,AT$3)</f>
        <v>0</v>
      </c>
      <c r="AU307" s="18">
        <f ca="1">_xll.DBRW($B$3,$R$37,$R$38,$R$40,$R$41,$R$42,$Q307,AU$2,AU$4,AU$3)</f>
        <v>0</v>
      </c>
      <c r="AV307" s="15">
        <f ca="1">_xll.DBRW($B$3,$R$37,$R$38,$R$40,$R$41,$R$42,$Q307,AV$2,AV$4,AV$3)</f>
        <v>0</v>
      </c>
      <c r="AW307" s="15">
        <f ca="1">_xll.DBRW($B$3,$R$37,$R$38,$R$40,$R$41,$R$42,$Q307,AW$2,AW$4,AW$3)</f>
        <v>0</v>
      </c>
      <c r="AX307" s="18">
        <f ca="1">_xll.DBRW($B$3,$R$37,$R$38,$R$40,$R$41,$R$42,$Q307,AX$2,AX$4,AX$3)</f>
        <v>0</v>
      </c>
      <c r="AY307" s="19">
        <f ca="1">_xll.DBRW($B$3,$R$37,$R$38,$R$40,$R$41,$R$42,$Q307,AY$2,AY$4,AY$3)</f>
        <v>0</v>
      </c>
      <c r="AZ307" s="18">
        <f ca="1">_xll.DBRW($B$3,$R$37,$R$38,$R$40,$R$41,$R$42,$Q307,AZ$2,AZ$4,AZ$3)</f>
        <v>0</v>
      </c>
      <c r="BA307" s="15">
        <f ca="1">_xll.DBRW($B$3,$R$37,$R$38,$R$40,$R$41,$R$42,$Q307,BA$2,BA$4,BA$3)</f>
        <v>0</v>
      </c>
      <c r="BB307" s="15">
        <f ca="1">_xll.DBRW($B$3,$R$37,$R$38,$R$40,$R$41,$R$42,$Q307,BB$2,BB$4,BB$3)</f>
        <v>0</v>
      </c>
      <c r="BC307" s="18">
        <f ca="1">AS307-AX307</f>
        <v>0</v>
      </c>
      <c r="BD307" s="18">
        <f ca="1">AT307-AY307</f>
        <v>0</v>
      </c>
      <c r="BE307" s="18">
        <f ca="1">AU307-AZ307</f>
        <v>0</v>
      </c>
      <c r="BF307" s="15">
        <f ca="1">IF(AND(AV307&lt;&gt;0,BA307&lt;&gt;0),-1*BC307*AV307,0)</f>
        <v>0</v>
      </c>
      <c r="BG307" s="15">
        <f ca="1">IF(AND(AV307&lt;&gt;0,BA307&lt;&gt;0,AW307&lt;&gt;0,BB307&lt;&gt;0),BD307/AY307*$Y307,)</f>
        <v>0</v>
      </c>
      <c r="BH307" s="15">
        <f ca="1">IF(AND(AW307&lt;&gt;0,BB307&lt;&gt;0),BE307*AO307*AW307,)</f>
        <v>0</v>
      </c>
      <c r="BI307" s="15">
        <f ca="1">IF(AND(AV307&lt;&gt;0,BA307&lt;&gt;0,AW307&lt;&gt;0,BB307&lt;&gt;0),$AI307-BF307-BG307-BH307-BL307,)</f>
        <v>0</v>
      </c>
      <c r="BJ307" s="15">
        <f ca="1">IF(OR(AV307=0,BA307=0,AW307=0,BB307=0),$AI307-BF307-BG307-BH307-BL307,)</f>
        <v>0</v>
      </c>
      <c r="BK307" s="15">
        <f ca="1">SUM(BF307:BJ307)</f>
        <v>0</v>
      </c>
      <c r="BL307" s="15">
        <f ca="1">IF($V307&lt;&gt;0,IF($V307&gt;0,$W307/$V307,-$W307/$V307))*$AD307</f>
        <v>0</v>
      </c>
      <c r="BM307" s="15">
        <f ca="1">SUM(BK307:BL307)</f>
        <v>0</v>
      </c>
      <c r="BN307" s="16">
        <f ca="1">_xll.DBRW($B$3,$R$37,$R$38,$R$40,$R$41,$R$42,$Q307,BN$2,BN$4,BN$3)</f>
        <v>0</v>
      </c>
      <c r="BO307" s="16">
        <f ca="1">_xll.DBRW($B$3,$R$37,$R$38,$R$40,$R$41,$R$42,$Q307,BO$2,BO$4,BO$3)</f>
        <v>0</v>
      </c>
      <c r="BP307" s="17">
        <f ca="1">-(BN307-BO307)*100</f>
        <v>0</v>
      </c>
      <c r="BQ307" s="14">
        <f ca="1">$Z307-$AE307-CK307</f>
        <v>0</v>
      </c>
      <c r="BR307" s="15">
        <f ca="1">_xll.DBRW($B$3,$R$37,$R$38,$R$40,$R$41,$R$42,$Q307,BR$2,BR$4,BR$3)</f>
        <v>0</v>
      </c>
      <c r="BS307" s="15">
        <f ca="1">_xll.DBRW($B$3,$R$37,$R$38,$R$40,$R$41,$R$42,$Q307,BS$2,BS$4,BS$3)</f>
        <v>0</v>
      </c>
      <c r="BT307" s="15">
        <f ca="1">_xll.DBRW($B$3,$R$37,$R$38,$R$40,$R$41,$R$42,$Q307,BT$2,BT$4,BT$3)</f>
        <v>0</v>
      </c>
      <c r="BU307" s="15">
        <f ca="1">_xll.DBRW($B$3,$R$37,$R$38,$R$40,$R$41,$R$42,$Q307,BU$2,BU$4,BU$3)</f>
        <v>0</v>
      </c>
      <c r="BV307" s="15">
        <f ca="1">_xll.DBRW($B$3,$R$37,$R$38,$R$40,$R$41,$R$42,$Q307,BV$2,BV$4,BV$3)</f>
        <v>0</v>
      </c>
      <c r="BW307" s="15">
        <f ca="1">_xll.DBRW($B$3,$R$37,$R$38,$R$40,$R$41,$R$42,$Q307,BW$2,BW$4,BW$3)</f>
        <v>0</v>
      </c>
      <c r="BX307" s="15">
        <f ca="1">_xll.DBRW($B$3,$R$37,$R$38,$R$40,$R$41,$R$42,$Q307,BX$2,BX$4,BX$3)</f>
        <v>0</v>
      </c>
      <c r="BY307" s="15">
        <f ca="1">_xll.DBRW($B$3,$R$37,$R$38,$R$40,$R$41,$R$42,$Q307,BY$2,BY$4,BY$3)</f>
        <v>0</v>
      </c>
      <c r="BZ307" s="15">
        <f ca="1">_xll.DBRW($B$3,$R$37,$R$38,$R$40,$R$41,$R$42,$Q307,BZ$2,BZ$4,BZ$3)</f>
        <v>0</v>
      </c>
      <c r="CA307" s="15">
        <f ca="1">_xll.DBRW($B$3,$R$37,$R$38,$R$40,$R$41,$R$42,$Q307,CA$2,CA$4,CA$3)</f>
        <v>0</v>
      </c>
      <c r="CB307" s="15">
        <f ca="1">BR307-BW307</f>
        <v>0</v>
      </c>
      <c r="CC307" s="15">
        <f ca="1">BS307-BX307</f>
        <v>0</v>
      </c>
      <c r="CD307" s="15">
        <f ca="1">BT307-BY307</f>
        <v>0</v>
      </c>
      <c r="CE307" s="15">
        <f ca="1">IF(AND(BU307&lt;&gt;0,BZ307&lt;&gt;0),-1*CB307*BU307,0)</f>
        <v>0</v>
      </c>
      <c r="CF307" s="15">
        <f ca="1">IF(AND(BU307&lt;&gt;0,BZ307&lt;&gt;0,BV307&lt;&gt;0,CA307&lt;&gt;0),CC307/BX307*$Z307,)</f>
        <v>0</v>
      </c>
      <c r="CG307" s="15">
        <f ca="1">IF(AND(BV307&lt;&gt;0,CA307&lt;&gt;0),CD307*BN307*BV307,)</f>
        <v>0</v>
      </c>
      <c r="CH307" s="15">
        <f ca="1">IF(AND(BU307&lt;&gt;0,BZ307&lt;&gt;0,BV307&lt;&gt;0,CA307&lt;&gt;0),$AJ307-CE307-CF307-CG307-CK307,)</f>
        <v>0</v>
      </c>
      <c r="CI307" s="15">
        <f ca="1">IF(OR(BU307=0,BZ307=0,BV307=0,CA307=0),$AJ307-CE307-CF307-CG307-CK307,)</f>
        <v>0</v>
      </c>
      <c r="CJ307" s="15">
        <f ca="1">SUM(CE307:CI307)</f>
        <v>0</v>
      </c>
      <c r="CK307" s="15">
        <f ca="1">IF($V307&lt;&gt;0,IF($V307&gt;0,$W307/$V307,-$W307/$V307))*$AE307</f>
        <v>0</v>
      </c>
      <c r="CL307" s="15">
        <f ca="1">SUM(CJ307:CK307)</f>
        <v>0</v>
      </c>
      <c r="CM307" s="16">
        <f ca="1">_xll.DBRW($B$3,$R$37,$R$38,$R$40,$R$41,$R$42,$Q307,CM$2,CM$4,CM$3)</f>
        <v>0</v>
      </c>
      <c r="CN307" s="16">
        <f ca="1">_xll.DBRW($B$3,$R$37,$R$38,$R$40,$R$41,$R$42,$Q307,CN$2,CN$4,CN$3)</f>
        <v>0</v>
      </c>
      <c r="CO307" s="17">
        <f ca="1">-(CM307-CN307)*100</f>
        <v>0</v>
      </c>
      <c r="CP307" s="14">
        <f ca="1">$AA307-$AF307-DJ307</f>
        <v>0</v>
      </c>
      <c r="CQ307" s="15">
        <f ca="1">_xll.DBRW($B$3,$R$37,$R$38,$R$40,$R$41,$R$42,$Q307,CQ$2,CQ$4,CQ$3)</f>
        <v>0</v>
      </c>
      <c r="CR307" s="15">
        <f ca="1">_xll.DBRW($B$3,$R$37,$R$38,$R$40,$R$41,$R$42,$Q307,CR$2,CR$4,CR$3)</f>
        <v>0</v>
      </c>
      <c r="CS307" s="15">
        <f ca="1">_xll.DBRW($B$3,$R$37,$R$38,$R$40,$R$41,$R$42,$Q307,CS$2,CS$4,CS$3)</f>
        <v>0</v>
      </c>
      <c r="CT307" s="15">
        <f ca="1">_xll.DBRW($B$3,$R$37,$R$38,$R$40,$R$41,$R$42,$Q307,CT$2,CT$4,CT$3)</f>
        <v>0</v>
      </c>
      <c r="CU307" s="15">
        <f ca="1">_xll.DBRW($B$3,$R$37,$R$38,$R$40,$R$41,$R$42,$Q307,CU$2,CU$4,CU$3)</f>
        <v>0</v>
      </c>
      <c r="CV307" s="15">
        <f ca="1">_xll.DBRW($B$3,$R$37,$R$38,$R$40,$R$41,$R$42,$Q307,CV$2,CV$4,CV$3)</f>
        <v>0</v>
      </c>
      <c r="CW307" s="15">
        <f ca="1">_xll.DBRW($B$3,$R$37,$R$38,$R$40,$R$41,$R$42,$Q307,CW$2,CW$4,CW$3)</f>
        <v>0</v>
      </c>
      <c r="CX307" s="15">
        <f ca="1">_xll.DBRW($B$3,$R$37,$R$38,$R$40,$R$41,$R$42,$Q307,CX$2,CX$4,CX$3)</f>
        <v>0</v>
      </c>
      <c r="CY307" s="15">
        <f ca="1">_xll.DBRW($B$3,$R$37,$R$38,$R$40,$R$41,$R$42,$Q307,CY$2,CY$4,CY$3)</f>
        <v>0</v>
      </c>
      <c r="CZ307" s="15">
        <f ca="1">_xll.DBRW($B$3,$R$37,$R$38,$R$40,$R$41,$R$42,$Q307,CZ$2,CZ$4,CZ$3)</f>
        <v>0</v>
      </c>
      <c r="DA307" s="15">
        <f ca="1">CQ307-CV307</f>
        <v>0</v>
      </c>
      <c r="DB307" s="15">
        <f ca="1">CR307-CW307</f>
        <v>0</v>
      </c>
      <c r="DC307" s="15">
        <f ca="1">CS307-CX307</f>
        <v>0</v>
      </c>
      <c r="DD307" s="15">
        <f ca="1">IF(AND(CT307&lt;&gt;0,CY307&lt;&gt;0),-1*DA307*CT307,0)</f>
        <v>0</v>
      </c>
      <c r="DE307" s="15">
        <f ca="1">IF(AND(CT307&lt;&gt;0,CY307&lt;&gt;0,CU307&lt;&gt;0,CZ307&lt;&gt;0),DB307/CW307*$AA307,)</f>
        <v>0</v>
      </c>
      <c r="DF307" s="15">
        <f ca="1">IF(AND(CU307&lt;&gt;0,CZ307&lt;&gt;0),DC307*CM307*CU307,)</f>
        <v>0</v>
      </c>
      <c r="DG307" s="15">
        <f ca="1">IF(AND(CT307&lt;&gt;0,CY307&lt;&gt;0,CU307&lt;&gt;0,CZ307&lt;&gt;0),$AK307-DD307-DE307-DF307-DJ307,)</f>
        <v>0</v>
      </c>
      <c r="DH307" s="15">
        <f ca="1">IF(OR(CT307=0,CY307=0,CU307=0,CZ307=0),$AK307-DD307-DE307-DF307-DJ307,)</f>
        <v>0</v>
      </c>
      <c r="DI307" s="15">
        <f ca="1">SUM(DD307:DH307)</f>
        <v>0</v>
      </c>
      <c r="DJ307" s="15">
        <f ca="1">IF($V307&lt;&gt;0,IF($V307&gt;0,$W307/$V307,-$W307/$V307))*$AF307</f>
        <v>0</v>
      </c>
      <c r="DK307" s="15">
        <f ca="1">SUM(DI307:DJ307)</f>
        <v>0</v>
      </c>
      <c r="DL307" s="16">
        <f ca="1">_xll.DBRW($B$3,$R$37,$R$38,$R$40,$R$41,$R$42,$Q307,DL$2,DL$4,DL$3)</f>
        <v>0</v>
      </c>
      <c r="DM307" s="16">
        <f ca="1">_xll.DBRW($B$3,$R$37,$R$38,$R$40,$R$41,$R$42,$Q307,DM$2,DM$4,DM$3)</f>
        <v>0</v>
      </c>
      <c r="DN307" s="17">
        <f ca="1">-(DL307-DM307)*100</f>
        <v>0</v>
      </c>
      <c r="DO307" s="14">
        <f ca="1">$AB307-$AG307-EI307</f>
        <v>0</v>
      </c>
      <c r="DP307" s="15">
        <f ca="1">_xll.DBRW($B$3,$R$37,$R$38,$R$40,$R$41,$R$42,$Q307,DP$2,DP$4,DP$3)</f>
        <v>0</v>
      </c>
      <c r="DQ307" s="15">
        <f ca="1">_xll.DBRW($B$3,$R$37,$R$38,$R$40,$R$41,$R$42,$Q307,DQ$2,DQ$4,DQ$3)</f>
        <v>0</v>
      </c>
      <c r="DR307" s="15">
        <f ca="1">_xll.DBRW($B$3,$R$37,$R$38,$R$40,$R$41,$R$42,$Q307,DR$2,DR$4,DR$3)</f>
        <v>0</v>
      </c>
      <c r="DS307" s="15">
        <f ca="1">_xll.DBRW($B$3,$R$37,$R$38,$R$40,$R$41,$R$42,$Q307,DS$2,DS$4,DS$3)</f>
        <v>0</v>
      </c>
      <c r="DT307" s="15">
        <f ca="1">_xll.DBRW($B$3,$R$37,$R$38,$R$40,$R$41,$R$42,$Q307,DT$2,DT$4,DT$3)</f>
        <v>0</v>
      </c>
      <c r="DU307" s="15">
        <f ca="1">_xll.DBRW($B$3,$R$37,$R$38,$R$40,$R$41,$R$42,$Q307,DU$2,DU$4,DU$3)</f>
        <v>0</v>
      </c>
      <c r="DV307" s="15">
        <f ca="1">_xll.DBRW($B$3,$R$37,$R$38,$R$40,$R$41,$R$42,$Q307,DV$2,DV$4,DV$3)</f>
        <v>0</v>
      </c>
      <c r="DW307" s="15">
        <f ca="1">_xll.DBRW($B$3,$R$37,$R$38,$R$40,$R$41,$R$42,$Q307,DW$2,DW$4,DW$3)</f>
        <v>0</v>
      </c>
      <c r="DX307" s="15">
        <f ca="1">_xll.DBRW($B$3,$R$37,$R$38,$R$40,$R$41,$R$42,$Q307,DX$2,DX$4,DX$3)</f>
        <v>0</v>
      </c>
      <c r="DY307" s="15">
        <f ca="1">_xll.DBRW($B$3,$R$37,$R$38,$R$40,$R$41,$R$42,$Q307,DY$2,DY$4,DY$3)</f>
        <v>0</v>
      </c>
      <c r="DZ307" s="15">
        <f ca="1">DP307-DU307</f>
        <v>0</v>
      </c>
      <c r="EA307" s="15">
        <f ca="1">DQ307-DV307</f>
        <v>0</v>
      </c>
      <c r="EB307" s="15">
        <f ca="1">DR307-DW307</f>
        <v>0</v>
      </c>
      <c r="EC307" s="15">
        <f ca="1">IF(AND(DS307&lt;&gt;0,DX307&lt;&gt;0),-1*DZ307*DS307,0)</f>
        <v>0</v>
      </c>
      <c r="ED307" s="15">
        <f ca="1">IF(AND(DS307&lt;&gt;0,DX307&lt;&gt;0,DT307&lt;&gt;0,DY307&lt;&gt;0),EA307/DV307*$AB307,)</f>
        <v>0</v>
      </c>
      <c r="EE307" s="15">
        <f ca="1">IF(AND(DT307&lt;&gt;0,DY307&lt;&gt;0),EB307*DL307*DT307,)</f>
        <v>0</v>
      </c>
      <c r="EF307" s="15">
        <f ca="1">IF(AND(DS307&lt;&gt;0,DX307&lt;&gt;0,DT307&lt;&gt;0,DY307&lt;&gt;0),$AL307-EC307-ED307-EE307-EI307,)</f>
        <v>0</v>
      </c>
      <c r="EG307" s="15">
        <f ca="1">IF(OR(DS307=0,DX307=0,DT307=0,DY307=0),$AL307-EC307-ED307-EE307-EI307,)</f>
        <v>0</v>
      </c>
      <c r="EH307" s="15">
        <f ca="1">SUM(EC307:EG307)</f>
        <v>0</v>
      </c>
      <c r="EI307" s="15">
        <f ca="1">IF($V307&lt;&gt;0,IF($V307&gt;0,$W307/$V307,-$W307/$V307))*$AG307</f>
        <v>0</v>
      </c>
      <c r="EJ307" s="15">
        <f ca="1">SUM(EH307:EI307)</f>
        <v>0</v>
      </c>
      <c r="EK307" s="16">
        <f ca="1">_xll.DBRW($B$3,$R$37,$R$38,$R$40,$R$41,$R$42,$Q307,EK$2,EK$4,EK$3)</f>
        <v>0</v>
      </c>
      <c r="EL307" s="16">
        <f ca="1">_xll.DBRW($B$3,$R$37,$R$38,$R$40,$R$41,$R$42,$Q307,EL$2,EL$4,EL$3)</f>
        <v>0</v>
      </c>
      <c r="EM307" s="17">
        <f ca="1">-(EK307-EL307)*100</f>
        <v>0</v>
      </c>
      <c r="EN307" s="14">
        <f ca="1">$AC307-$AH307-FH307</f>
        <v>0</v>
      </c>
      <c r="EO307" s="15">
        <f ca="1">_xll.DBRW($B$3,$R$37,$R$38,$R$40,$R$41,$R$42,$Q307,EO$2,EO$4,EO$3)</f>
        <v>0</v>
      </c>
      <c r="EP307" s="15">
        <f ca="1">_xll.DBRW($B$3,$R$37,$R$38,$R$40,$R$41,$R$42,$Q307,EP$2,EP$4,EP$3)</f>
        <v>0</v>
      </c>
      <c r="EQ307" s="15">
        <f ca="1">_xll.DBRW($B$3,$R$37,$R$38,$R$40,$R$41,$R$42,$Q307,EQ$2,EQ$4,EQ$3)</f>
        <v>0</v>
      </c>
      <c r="ER307" s="15">
        <f ca="1">_xll.DBRW($B$3,$R$37,$R$38,$R$40,$R$41,$R$42,$Q307,ER$2,ER$4,ER$3)</f>
        <v>0</v>
      </c>
      <c r="ES307" s="15">
        <f ca="1">_xll.DBRW($B$3,$R$37,$R$38,$R$40,$R$41,$R$42,$Q307,ES$2,ES$4,ES$3)</f>
        <v>0</v>
      </c>
      <c r="ET307" s="15">
        <f ca="1">_xll.DBRW($B$3,$R$37,$R$38,$R$40,$R$41,$R$42,$Q307,ET$2,ET$4,ET$3)</f>
        <v>0</v>
      </c>
      <c r="EU307" s="15">
        <f ca="1">_xll.DBRW($B$3,$R$37,$R$38,$R$40,$R$41,$R$42,$Q307,EU$2,EU$4,EU$3)</f>
        <v>0</v>
      </c>
      <c r="EV307" s="15">
        <f ca="1">_xll.DBRW($B$3,$R$37,$R$38,$R$40,$R$41,$R$42,$Q307,EV$2,EV$4,EV$3)</f>
        <v>0</v>
      </c>
      <c r="EW307" s="15">
        <f ca="1">_xll.DBRW($B$3,$R$37,$R$38,$R$40,$R$41,$R$42,$Q307,EW$2,EW$4,EW$3)</f>
        <v>0</v>
      </c>
      <c r="EX307" s="15">
        <f ca="1">_xll.DBRW($B$3,$R$37,$R$38,$R$40,$R$41,$R$42,$Q307,EX$2,EX$4,EX$3)</f>
        <v>0</v>
      </c>
      <c r="EY307" s="15">
        <f ca="1">EO307-ET307</f>
        <v>0</v>
      </c>
      <c r="EZ307" s="15">
        <f ca="1">EP307-EU307</f>
        <v>0</v>
      </c>
      <c r="FA307" s="15">
        <f ca="1">EQ307-EV307</f>
        <v>0</v>
      </c>
      <c r="FB307" s="15">
        <f ca="1">IF(AND(ER307&lt;&gt;0,EW307&lt;&gt;0),-1*EY307*ER307,0)</f>
        <v>0</v>
      </c>
      <c r="FC307" s="15">
        <f ca="1">IF(AND(ER307&lt;&gt;0,EW307&lt;&gt;0,ES307&lt;&gt;0,EX307&lt;&gt;0),EZ307/EU307*$AC307,)</f>
        <v>0</v>
      </c>
      <c r="FD307" s="15">
        <f ca="1">IF(AND(ES307&lt;&gt;0,EX307&lt;&gt;0),FA307*EK307*ES307,)</f>
        <v>0</v>
      </c>
      <c r="FE307" s="15">
        <f ca="1">IF(AND(ER307&lt;&gt;0,EW307&lt;&gt;0,ES307&lt;&gt;0,EX307&lt;&gt;0),$AM307-FB307-FC307-FD307-FH307,)</f>
        <v>0</v>
      </c>
      <c r="FF307" s="15">
        <f ca="1">IF(OR(ER307=0,EW307=0,ES307=0,EX307=0),$AM307-FB307-FC307-FD307-FH307,)</f>
        <v>0</v>
      </c>
      <c r="FG307" s="15">
        <f ca="1">SUM(FB307:FF307)</f>
        <v>0</v>
      </c>
      <c r="FH307" s="15">
        <f ca="1">IF($V307&lt;&gt;0,IF($V307&gt;0,$W307/$V307,-$W307/$V307))*$AH307</f>
        <v>0</v>
      </c>
      <c r="FI307" s="15">
        <f ca="1">SUM(FG307:FH307)</f>
        <v>0</v>
      </c>
      <c r="FJ307" s="20"/>
      <c r="FK307" s="85">
        <f ca="1">BL307+CK307+DJ307+EI307+FH307</f>
        <v>0</v>
      </c>
      <c r="FL307" s="21"/>
      <c r="FM307" s="22"/>
      <c r="FN307" s="104">
        <f ca="1">_xll.DBRW($B$3,$R$37,$R$38,$R$40,$R$41,$R$42,$Q307,FN$2,FN$4,FN$3)</f>
        <v>0</v>
      </c>
      <c r="FO307" s="105">
        <f ca="1">IF(U307&lt;&gt;0,FN307/U307,0)</f>
        <v>0</v>
      </c>
      <c r="FP307" s="104">
        <f ca="1">_xll.DBRW($B$3,$R$37,$R$38,$R$40,$R$41,$R$42,$Q307,FP$2,FP$4,FP$3)</f>
        <v>0</v>
      </c>
      <c r="FQ307" s="105">
        <f ca="1">IF(V307&lt;&gt;0,FP307/V307,0)</f>
        <v>0</v>
      </c>
      <c r="FR307" s="86">
        <f ca="1">FN307-FP307</f>
        <v>0</v>
      </c>
      <c r="FS307" s="103">
        <f ca="1">(FO307-FQ307)*100</f>
        <v>0</v>
      </c>
      <c r="FT307" s="23"/>
      <c r="FV307" s="37"/>
      <c r="FW307" s="37"/>
      <c r="FX307" s="37"/>
      <c r="FY307" s="37"/>
      <c r="FZ307" s="37"/>
      <c r="GA307" s="37"/>
      <c r="GB307" s="37"/>
      <c r="GC307" s="37"/>
      <c r="GD307" s="37"/>
      <c r="GE307" s="37"/>
      <c r="GF307" s="37"/>
      <c r="GG307" s="37"/>
      <c r="GH307" s="37"/>
    </row>
    <row r="308" spans="1:190" ht="15" hidden="1" customHeight="1" x14ac:dyDescent="0.25">
      <c r="A308">
        <f ca="1">IF(ROW()=ROW($A$60),0,1)</f>
        <v>1</v>
      </c>
      <c r="D308" s="30"/>
      <c r="E308" s="30"/>
      <c r="F308" s="30" t="str">
        <f ca="1">IF(A308&lt;&gt;0,IF((AO308+BN308+CM308+DL308+EK308)&lt;&gt;0,ROUND((1-(AO308+BN308+CM308+DL308+EK308))-FO308,5),"VERIF. ELIGIBILITE PMM"),"CHECK "&amp;D293)</f>
        <v>VERIF. ELIGIBILITE PMM</v>
      </c>
      <c r="G308" s="30"/>
      <c r="H308" s="30"/>
      <c r="I308" s="30"/>
      <c r="J308" s="30" t="str">
        <f ca="1">IF(A308&lt;&gt;0,IF((AP308+BO308+CN308+DM308+EL308)&lt;&gt;0,ROUND((1-(AP308+BO308+CN308+DM308+EL308))-FQ308,5),"VERIF. ELIGIBILITE PMM"),"CHECK "&amp;D294)</f>
        <v>VERIF. ELIGIBILITE PMM</v>
      </c>
      <c r="K308" s="30">
        <f ca="1">IF(A308&lt;&gt;0,ROUND(W308+AR308+BQ308+CP308+DO308+EN308+FK308-FR308,5),"CHECK ")</f>
        <v>0</v>
      </c>
      <c r="L308" s="4"/>
      <c r="M308" s="9"/>
      <c r="N308" s="10"/>
      <c r="O308" s="9"/>
      <c r="P308" s="11"/>
      <c r="Q308" s="130" t="s">
        <v>269</v>
      </c>
      <c r="R308" s="130"/>
      <c r="S308" s="12"/>
      <c r="T308" s="13"/>
      <c r="U308" s="84">
        <f ca="1">_xll.DBRW($B$3,$R$37,$R$38,$R$40,$R$41,$R$42,$Q308,U$2,U$4,U$3)</f>
        <v>0</v>
      </c>
      <c r="V308" s="84">
        <f ca="1">_xll.DBRW($B$3,$R$37,$R$38,$R$40,$R$41,$R$42,$Q308,V$2,V$4,V$3)</f>
        <v>0</v>
      </c>
      <c r="W308" s="85">
        <f ca="1">U308-V308</f>
        <v>0</v>
      </c>
      <c r="X308" s="106">
        <f ca="1">IF(V308&lt;&gt;0,W308/V308,0)</f>
        <v>0</v>
      </c>
      <c r="Y308" s="15">
        <f ca="1">_xll.DBRW($B$3,$R$37,$R$38,$R$40,$R$41,$R$42,$Q308,Y$2,Y$4,Y$3)</f>
        <v>0</v>
      </c>
      <c r="Z308" s="15">
        <f ca="1">_xll.DBRW($B$3,$R$37,$R$38,$R$40,$R$41,$R$42,$Q308,Z$2,Z$4,Z$3)</f>
        <v>0</v>
      </c>
      <c r="AA308" s="15">
        <f ca="1">_xll.DBRW($B$3,$R$37,$R$38,$R$40,$R$41,$R$42,$Q308,AA$2,AA$4,AA$3)</f>
        <v>0</v>
      </c>
      <c r="AB308" s="15">
        <f ca="1">_xll.DBRW($B$3,$R$37,$R$38,$R$40,$R$41,$R$42,$Q308,AB$2,AB$4,AB$3)</f>
        <v>0</v>
      </c>
      <c r="AC308" s="15">
        <f ca="1">_xll.DBRW($B$3,$R$37,$R$38,$R$40,$R$41,$R$42,$Q308,AC$2,AC$4,AC$3)</f>
        <v>0</v>
      </c>
      <c r="AD308" s="15">
        <f ca="1">_xll.DBRW($B$3,$R$37,$R$38,$R$40,$R$41,$R$42,$Q308,AD$2,AD$4,AD$3)</f>
        <v>0</v>
      </c>
      <c r="AE308" s="15">
        <f ca="1">_xll.DBRW($B$3,$R$37,$R$38,$R$40,$R$41,$R$42,$Q308,AE$2,AE$4,AE$3)</f>
        <v>0</v>
      </c>
      <c r="AF308" s="15">
        <f ca="1">_xll.DBRW($B$3,$R$37,$R$38,$R$40,$R$41,$R$42,$Q308,AF$2,AF$4,AF$3)</f>
        <v>0</v>
      </c>
      <c r="AG308" s="15">
        <f ca="1">_xll.DBRW($B$3,$R$37,$R$38,$R$40,$R$41,$R$42,$Q308,AG$2,AG$4,AG$3)</f>
        <v>0</v>
      </c>
      <c r="AH308" s="15">
        <f ca="1">_xll.DBRW($B$3,$R$37,$R$38,$R$40,$R$41,$R$42,$Q308,AH$2,AH$4,AH$3)</f>
        <v>0</v>
      </c>
      <c r="AI308" s="15">
        <f ca="1">Y308-AD308</f>
        <v>0</v>
      </c>
      <c r="AJ308" s="15">
        <f ca="1">Z308-AE308</f>
        <v>0</v>
      </c>
      <c r="AK308" s="15">
        <f ca="1">AA308-AF308</f>
        <v>0</v>
      </c>
      <c r="AL308" s="15">
        <f ca="1">AB308-AG308</f>
        <v>0</v>
      </c>
      <c r="AM308" s="15">
        <f ca="1">AC308-AH308</f>
        <v>0</v>
      </c>
      <c r="AN308" s="20"/>
      <c r="AO308" s="16">
        <f ca="1">_xll.DBRW($B$3,$R$37,$R$38,$R$40,$R$41,$R$42,$Q308,AO$2,AO$4,AO$3)</f>
        <v>0</v>
      </c>
      <c r="AP308" s="16">
        <f ca="1">_xll.DBRW($B$3,$R$37,$R$38,$R$40,$R$41,$R$42,$Q308,AP$2,AP$4,AP$3)</f>
        <v>0</v>
      </c>
      <c r="AQ308" s="17">
        <f ca="1">-(AO308-AP308)*100</f>
        <v>0</v>
      </c>
      <c r="AR308" s="14">
        <f ca="1">$Y308-$AD308-BL308</f>
        <v>0</v>
      </c>
      <c r="AS308" s="18">
        <f ca="1">_xll.DBRW($B$3,$R$37,$R$38,$R$40,$R$41,$R$42,$Q308,AS$2,AS$4,AS$3)</f>
        <v>0</v>
      </c>
      <c r="AT308" s="19">
        <f ca="1">_xll.DBRW($B$3,$R$37,$R$38,$R$40,$R$41,$R$42,$Q308,AT$2,AT$4,AT$3)</f>
        <v>0</v>
      </c>
      <c r="AU308" s="18">
        <f ca="1">_xll.DBRW($B$3,$R$37,$R$38,$R$40,$R$41,$R$42,$Q308,AU$2,AU$4,AU$3)</f>
        <v>0</v>
      </c>
      <c r="AV308" s="15">
        <f ca="1">_xll.DBRW($B$3,$R$37,$R$38,$R$40,$R$41,$R$42,$Q308,AV$2,AV$4,AV$3)</f>
        <v>0</v>
      </c>
      <c r="AW308" s="15">
        <f ca="1">_xll.DBRW($B$3,$R$37,$R$38,$R$40,$R$41,$R$42,$Q308,AW$2,AW$4,AW$3)</f>
        <v>0</v>
      </c>
      <c r="AX308" s="18">
        <f ca="1">_xll.DBRW($B$3,$R$37,$R$38,$R$40,$R$41,$R$42,$Q308,AX$2,AX$4,AX$3)</f>
        <v>0</v>
      </c>
      <c r="AY308" s="19">
        <f ca="1">_xll.DBRW($B$3,$R$37,$R$38,$R$40,$R$41,$R$42,$Q308,AY$2,AY$4,AY$3)</f>
        <v>0</v>
      </c>
      <c r="AZ308" s="18">
        <f ca="1">_xll.DBRW($B$3,$R$37,$R$38,$R$40,$R$41,$R$42,$Q308,AZ$2,AZ$4,AZ$3)</f>
        <v>0</v>
      </c>
      <c r="BA308" s="15">
        <f ca="1">_xll.DBRW($B$3,$R$37,$R$38,$R$40,$R$41,$R$42,$Q308,BA$2,BA$4,BA$3)</f>
        <v>0</v>
      </c>
      <c r="BB308" s="15">
        <f ca="1">_xll.DBRW($B$3,$R$37,$R$38,$R$40,$R$41,$R$42,$Q308,BB$2,BB$4,BB$3)</f>
        <v>0</v>
      </c>
      <c r="BC308" s="18">
        <f ca="1">AS308-AX308</f>
        <v>0</v>
      </c>
      <c r="BD308" s="18">
        <f ca="1">AT308-AY308</f>
        <v>0</v>
      </c>
      <c r="BE308" s="18">
        <f ca="1">AU308-AZ308</f>
        <v>0</v>
      </c>
      <c r="BF308" s="15">
        <f ca="1">IF(AND(AV308&lt;&gt;0,BA308&lt;&gt;0),-1*BC308*AV308,0)</f>
        <v>0</v>
      </c>
      <c r="BG308" s="15">
        <f ca="1">IF(AND(AV308&lt;&gt;0,BA308&lt;&gt;0,AW308&lt;&gt;0,BB308&lt;&gt;0),BD308/AY308*$Y308,)</f>
        <v>0</v>
      </c>
      <c r="BH308" s="15">
        <f ca="1">IF(AND(AW308&lt;&gt;0,BB308&lt;&gt;0),BE308*AO308*AW308,)</f>
        <v>0</v>
      </c>
      <c r="BI308" s="15">
        <f ca="1">IF(AND(AV308&lt;&gt;0,BA308&lt;&gt;0,AW308&lt;&gt;0,BB308&lt;&gt;0),$AI308-BF308-BG308-BH308-BL308,)</f>
        <v>0</v>
      </c>
      <c r="BJ308" s="15">
        <f ca="1">IF(OR(AV308=0,BA308=0,AW308=0,BB308=0),$AI308-BF308-BG308-BH308-BL308,)</f>
        <v>0</v>
      </c>
      <c r="BK308" s="15">
        <f ca="1">SUM(BF308:BJ308)</f>
        <v>0</v>
      </c>
      <c r="BL308" s="15">
        <f ca="1">IF($V308&lt;&gt;0,IF($V308&gt;0,$W308/$V308,-$W308/$V308))*$AD308</f>
        <v>0</v>
      </c>
      <c r="BM308" s="15">
        <f ca="1">SUM(BK308:BL308)</f>
        <v>0</v>
      </c>
      <c r="BN308" s="16">
        <f ca="1">_xll.DBRW($B$3,$R$37,$R$38,$R$40,$R$41,$R$42,$Q308,BN$2,BN$4,BN$3)</f>
        <v>0</v>
      </c>
      <c r="BO308" s="16">
        <f ca="1">_xll.DBRW($B$3,$R$37,$R$38,$R$40,$R$41,$R$42,$Q308,BO$2,BO$4,BO$3)</f>
        <v>0</v>
      </c>
      <c r="BP308" s="17">
        <f ca="1">-(BN308-BO308)*100</f>
        <v>0</v>
      </c>
      <c r="BQ308" s="14">
        <f ca="1">$Z308-$AE308-CK308</f>
        <v>0</v>
      </c>
      <c r="BR308" s="15">
        <f ca="1">_xll.DBRW($B$3,$R$37,$R$38,$R$40,$R$41,$R$42,$Q308,BR$2,BR$4,BR$3)</f>
        <v>0</v>
      </c>
      <c r="BS308" s="15">
        <f ca="1">_xll.DBRW($B$3,$R$37,$R$38,$R$40,$R$41,$R$42,$Q308,BS$2,BS$4,BS$3)</f>
        <v>0</v>
      </c>
      <c r="BT308" s="15">
        <f ca="1">_xll.DBRW($B$3,$R$37,$R$38,$R$40,$R$41,$R$42,$Q308,BT$2,BT$4,BT$3)</f>
        <v>0</v>
      </c>
      <c r="BU308" s="15">
        <f ca="1">_xll.DBRW($B$3,$R$37,$R$38,$R$40,$R$41,$R$42,$Q308,BU$2,BU$4,BU$3)</f>
        <v>0</v>
      </c>
      <c r="BV308" s="15">
        <f ca="1">_xll.DBRW($B$3,$R$37,$R$38,$R$40,$R$41,$R$42,$Q308,BV$2,BV$4,BV$3)</f>
        <v>0</v>
      </c>
      <c r="BW308" s="15">
        <f ca="1">_xll.DBRW($B$3,$R$37,$R$38,$R$40,$R$41,$R$42,$Q308,BW$2,BW$4,BW$3)</f>
        <v>0</v>
      </c>
      <c r="BX308" s="15">
        <f ca="1">_xll.DBRW($B$3,$R$37,$R$38,$R$40,$R$41,$R$42,$Q308,BX$2,BX$4,BX$3)</f>
        <v>0</v>
      </c>
      <c r="BY308" s="15">
        <f ca="1">_xll.DBRW($B$3,$R$37,$R$38,$R$40,$R$41,$R$42,$Q308,BY$2,BY$4,BY$3)</f>
        <v>0</v>
      </c>
      <c r="BZ308" s="15">
        <f ca="1">_xll.DBRW($B$3,$R$37,$R$38,$R$40,$R$41,$R$42,$Q308,BZ$2,BZ$4,BZ$3)</f>
        <v>0</v>
      </c>
      <c r="CA308" s="15">
        <f ca="1">_xll.DBRW($B$3,$R$37,$R$38,$R$40,$R$41,$R$42,$Q308,CA$2,CA$4,CA$3)</f>
        <v>0</v>
      </c>
      <c r="CB308" s="15">
        <f ca="1">BR308-BW308</f>
        <v>0</v>
      </c>
      <c r="CC308" s="15">
        <f ca="1">BS308-BX308</f>
        <v>0</v>
      </c>
      <c r="CD308" s="15">
        <f ca="1">BT308-BY308</f>
        <v>0</v>
      </c>
      <c r="CE308" s="15">
        <f ca="1">IF(AND(BU308&lt;&gt;0,BZ308&lt;&gt;0),-1*CB308*BU308,0)</f>
        <v>0</v>
      </c>
      <c r="CF308" s="15">
        <f ca="1">IF(AND(BU308&lt;&gt;0,BZ308&lt;&gt;0,BV308&lt;&gt;0,CA308&lt;&gt;0),CC308/BX308*$Z308,)</f>
        <v>0</v>
      </c>
      <c r="CG308" s="15">
        <f ca="1">IF(AND(BV308&lt;&gt;0,CA308&lt;&gt;0),CD308*BN308*BV308,)</f>
        <v>0</v>
      </c>
      <c r="CH308" s="15">
        <f ca="1">IF(AND(BU308&lt;&gt;0,BZ308&lt;&gt;0,BV308&lt;&gt;0,CA308&lt;&gt;0),$AJ308-CE308-CF308-CG308-CK308,)</f>
        <v>0</v>
      </c>
      <c r="CI308" s="15">
        <f ca="1">IF(OR(BU308=0,BZ308=0,BV308=0,CA308=0),$AJ308-CE308-CF308-CG308-CK308,)</f>
        <v>0</v>
      </c>
      <c r="CJ308" s="15">
        <f ca="1">SUM(CE308:CI308)</f>
        <v>0</v>
      </c>
      <c r="CK308" s="15">
        <f ca="1">IF($V308&lt;&gt;0,IF($V308&gt;0,$W308/$V308,-$W308/$V308))*$AE308</f>
        <v>0</v>
      </c>
      <c r="CL308" s="15">
        <f ca="1">SUM(CJ308:CK308)</f>
        <v>0</v>
      </c>
      <c r="CM308" s="16">
        <f ca="1">_xll.DBRW($B$3,$R$37,$R$38,$R$40,$R$41,$R$42,$Q308,CM$2,CM$4,CM$3)</f>
        <v>0</v>
      </c>
      <c r="CN308" s="16">
        <f ca="1">_xll.DBRW($B$3,$R$37,$R$38,$R$40,$R$41,$R$42,$Q308,CN$2,CN$4,CN$3)</f>
        <v>0</v>
      </c>
      <c r="CO308" s="17">
        <f ca="1">-(CM308-CN308)*100</f>
        <v>0</v>
      </c>
      <c r="CP308" s="14">
        <f ca="1">$AA308-$AF308-DJ308</f>
        <v>0</v>
      </c>
      <c r="CQ308" s="15">
        <f ca="1">_xll.DBRW($B$3,$R$37,$R$38,$R$40,$R$41,$R$42,$Q308,CQ$2,CQ$4,CQ$3)</f>
        <v>0</v>
      </c>
      <c r="CR308" s="15">
        <f ca="1">_xll.DBRW($B$3,$R$37,$R$38,$R$40,$R$41,$R$42,$Q308,CR$2,CR$4,CR$3)</f>
        <v>0</v>
      </c>
      <c r="CS308" s="15">
        <f ca="1">_xll.DBRW($B$3,$R$37,$R$38,$R$40,$R$41,$R$42,$Q308,CS$2,CS$4,CS$3)</f>
        <v>0</v>
      </c>
      <c r="CT308" s="15">
        <f ca="1">_xll.DBRW($B$3,$R$37,$R$38,$R$40,$R$41,$R$42,$Q308,CT$2,CT$4,CT$3)</f>
        <v>0</v>
      </c>
      <c r="CU308" s="15">
        <f ca="1">_xll.DBRW($B$3,$R$37,$R$38,$R$40,$R$41,$R$42,$Q308,CU$2,CU$4,CU$3)</f>
        <v>0</v>
      </c>
      <c r="CV308" s="15">
        <f ca="1">_xll.DBRW($B$3,$R$37,$R$38,$R$40,$R$41,$R$42,$Q308,CV$2,CV$4,CV$3)</f>
        <v>0</v>
      </c>
      <c r="CW308" s="15">
        <f ca="1">_xll.DBRW($B$3,$R$37,$R$38,$R$40,$R$41,$R$42,$Q308,CW$2,CW$4,CW$3)</f>
        <v>0</v>
      </c>
      <c r="CX308" s="15">
        <f ca="1">_xll.DBRW($B$3,$R$37,$R$38,$R$40,$R$41,$R$42,$Q308,CX$2,CX$4,CX$3)</f>
        <v>0</v>
      </c>
      <c r="CY308" s="15">
        <f ca="1">_xll.DBRW($B$3,$R$37,$R$38,$R$40,$R$41,$R$42,$Q308,CY$2,CY$4,CY$3)</f>
        <v>0</v>
      </c>
      <c r="CZ308" s="15">
        <f ca="1">_xll.DBRW($B$3,$R$37,$R$38,$R$40,$R$41,$R$42,$Q308,CZ$2,CZ$4,CZ$3)</f>
        <v>0</v>
      </c>
      <c r="DA308" s="15">
        <f ca="1">CQ308-CV308</f>
        <v>0</v>
      </c>
      <c r="DB308" s="15">
        <f ca="1">CR308-CW308</f>
        <v>0</v>
      </c>
      <c r="DC308" s="15">
        <f ca="1">CS308-CX308</f>
        <v>0</v>
      </c>
      <c r="DD308" s="15">
        <f ca="1">IF(AND(CT308&lt;&gt;0,CY308&lt;&gt;0),-1*DA308*CT308,0)</f>
        <v>0</v>
      </c>
      <c r="DE308" s="15">
        <f ca="1">IF(AND(CT308&lt;&gt;0,CY308&lt;&gt;0,CU308&lt;&gt;0,CZ308&lt;&gt;0),DB308/CW308*$AA308,)</f>
        <v>0</v>
      </c>
      <c r="DF308" s="15">
        <f ca="1">IF(AND(CU308&lt;&gt;0,CZ308&lt;&gt;0),DC308*CM308*CU308,)</f>
        <v>0</v>
      </c>
      <c r="DG308" s="15">
        <f ca="1">IF(AND(CT308&lt;&gt;0,CY308&lt;&gt;0,CU308&lt;&gt;0,CZ308&lt;&gt;0),$AK308-DD308-DE308-DF308-DJ308,)</f>
        <v>0</v>
      </c>
      <c r="DH308" s="15">
        <f ca="1">IF(OR(CT308=0,CY308=0,CU308=0,CZ308=0),$AK308-DD308-DE308-DF308-DJ308,)</f>
        <v>0</v>
      </c>
      <c r="DI308" s="15">
        <f ca="1">SUM(DD308:DH308)</f>
        <v>0</v>
      </c>
      <c r="DJ308" s="15">
        <f ca="1">IF($V308&lt;&gt;0,IF($V308&gt;0,$W308/$V308,-$W308/$V308))*$AF308</f>
        <v>0</v>
      </c>
      <c r="DK308" s="15">
        <f ca="1">SUM(DI308:DJ308)</f>
        <v>0</v>
      </c>
      <c r="DL308" s="16">
        <f ca="1">_xll.DBRW($B$3,$R$37,$R$38,$R$40,$R$41,$R$42,$Q308,DL$2,DL$4,DL$3)</f>
        <v>0</v>
      </c>
      <c r="DM308" s="16">
        <f ca="1">_xll.DBRW($B$3,$R$37,$R$38,$R$40,$R$41,$R$42,$Q308,DM$2,DM$4,DM$3)</f>
        <v>0</v>
      </c>
      <c r="DN308" s="17">
        <f ca="1">-(DL308-DM308)*100</f>
        <v>0</v>
      </c>
      <c r="DO308" s="14">
        <f ca="1">$AB308-$AG308-EI308</f>
        <v>0</v>
      </c>
      <c r="DP308" s="15">
        <f ca="1">_xll.DBRW($B$3,$R$37,$R$38,$R$40,$R$41,$R$42,$Q308,DP$2,DP$4,DP$3)</f>
        <v>0</v>
      </c>
      <c r="DQ308" s="15">
        <f ca="1">_xll.DBRW($B$3,$R$37,$R$38,$R$40,$R$41,$R$42,$Q308,DQ$2,DQ$4,DQ$3)</f>
        <v>0</v>
      </c>
      <c r="DR308" s="15">
        <f ca="1">_xll.DBRW($B$3,$R$37,$R$38,$R$40,$R$41,$R$42,$Q308,DR$2,DR$4,DR$3)</f>
        <v>0</v>
      </c>
      <c r="DS308" s="15">
        <f ca="1">_xll.DBRW($B$3,$R$37,$R$38,$R$40,$R$41,$R$42,$Q308,DS$2,DS$4,DS$3)</f>
        <v>0</v>
      </c>
      <c r="DT308" s="15">
        <f ca="1">_xll.DBRW($B$3,$R$37,$R$38,$R$40,$R$41,$R$42,$Q308,DT$2,DT$4,DT$3)</f>
        <v>0</v>
      </c>
      <c r="DU308" s="15">
        <f ca="1">_xll.DBRW($B$3,$R$37,$R$38,$R$40,$R$41,$R$42,$Q308,DU$2,DU$4,DU$3)</f>
        <v>0</v>
      </c>
      <c r="DV308" s="15">
        <f ca="1">_xll.DBRW($B$3,$R$37,$R$38,$R$40,$R$41,$R$42,$Q308,DV$2,DV$4,DV$3)</f>
        <v>0</v>
      </c>
      <c r="DW308" s="15">
        <f ca="1">_xll.DBRW($B$3,$R$37,$R$38,$R$40,$R$41,$R$42,$Q308,DW$2,DW$4,DW$3)</f>
        <v>0</v>
      </c>
      <c r="DX308" s="15">
        <f ca="1">_xll.DBRW($B$3,$R$37,$R$38,$R$40,$R$41,$R$42,$Q308,DX$2,DX$4,DX$3)</f>
        <v>0</v>
      </c>
      <c r="DY308" s="15">
        <f ca="1">_xll.DBRW($B$3,$R$37,$R$38,$R$40,$R$41,$R$42,$Q308,DY$2,DY$4,DY$3)</f>
        <v>0</v>
      </c>
      <c r="DZ308" s="15">
        <f ca="1">DP308-DU308</f>
        <v>0</v>
      </c>
      <c r="EA308" s="15">
        <f ca="1">DQ308-DV308</f>
        <v>0</v>
      </c>
      <c r="EB308" s="15">
        <f ca="1">DR308-DW308</f>
        <v>0</v>
      </c>
      <c r="EC308" s="15">
        <f ca="1">IF(AND(DS308&lt;&gt;0,DX308&lt;&gt;0),-1*DZ308*DS308,0)</f>
        <v>0</v>
      </c>
      <c r="ED308" s="15">
        <f ca="1">IF(AND(DS308&lt;&gt;0,DX308&lt;&gt;0,DT308&lt;&gt;0,DY308&lt;&gt;0),EA308/DV308*$AB308,)</f>
        <v>0</v>
      </c>
      <c r="EE308" s="15">
        <f ca="1">IF(AND(DT308&lt;&gt;0,DY308&lt;&gt;0),EB308*DL308*DT308,)</f>
        <v>0</v>
      </c>
      <c r="EF308" s="15">
        <f ca="1">IF(AND(DS308&lt;&gt;0,DX308&lt;&gt;0,DT308&lt;&gt;0,DY308&lt;&gt;0),$AL308-EC308-ED308-EE308-EI308,)</f>
        <v>0</v>
      </c>
      <c r="EG308" s="15">
        <f ca="1">IF(OR(DS308=0,DX308=0,DT308=0,DY308=0),$AL308-EC308-ED308-EE308-EI308,)</f>
        <v>0</v>
      </c>
      <c r="EH308" s="15">
        <f ca="1">SUM(EC308:EG308)</f>
        <v>0</v>
      </c>
      <c r="EI308" s="15">
        <f ca="1">IF($V308&lt;&gt;0,IF($V308&gt;0,$W308/$V308,-$W308/$V308))*$AG308</f>
        <v>0</v>
      </c>
      <c r="EJ308" s="15">
        <f ca="1">SUM(EH308:EI308)</f>
        <v>0</v>
      </c>
      <c r="EK308" s="16">
        <f ca="1">_xll.DBRW($B$3,$R$37,$R$38,$R$40,$R$41,$R$42,$Q308,EK$2,EK$4,EK$3)</f>
        <v>0</v>
      </c>
      <c r="EL308" s="16">
        <f ca="1">_xll.DBRW($B$3,$R$37,$R$38,$R$40,$R$41,$R$42,$Q308,EL$2,EL$4,EL$3)</f>
        <v>0</v>
      </c>
      <c r="EM308" s="17">
        <f ca="1">-(EK308-EL308)*100</f>
        <v>0</v>
      </c>
      <c r="EN308" s="14">
        <f ca="1">$AC308-$AH308-FH308</f>
        <v>0</v>
      </c>
      <c r="EO308" s="15">
        <f ca="1">_xll.DBRW($B$3,$R$37,$R$38,$R$40,$R$41,$R$42,$Q308,EO$2,EO$4,EO$3)</f>
        <v>0</v>
      </c>
      <c r="EP308" s="15">
        <f ca="1">_xll.DBRW($B$3,$R$37,$R$38,$R$40,$R$41,$R$42,$Q308,EP$2,EP$4,EP$3)</f>
        <v>0</v>
      </c>
      <c r="EQ308" s="15">
        <f ca="1">_xll.DBRW($B$3,$R$37,$R$38,$R$40,$R$41,$R$42,$Q308,EQ$2,EQ$4,EQ$3)</f>
        <v>0</v>
      </c>
      <c r="ER308" s="15">
        <f ca="1">_xll.DBRW($B$3,$R$37,$R$38,$R$40,$R$41,$R$42,$Q308,ER$2,ER$4,ER$3)</f>
        <v>0</v>
      </c>
      <c r="ES308" s="15">
        <f ca="1">_xll.DBRW($B$3,$R$37,$R$38,$R$40,$R$41,$R$42,$Q308,ES$2,ES$4,ES$3)</f>
        <v>0</v>
      </c>
      <c r="ET308" s="15">
        <f ca="1">_xll.DBRW($B$3,$R$37,$R$38,$R$40,$R$41,$R$42,$Q308,ET$2,ET$4,ET$3)</f>
        <v>0</v>
      </c>
      <c r="EU308" s="15">
        <f ca="1">_xll.DBRW($B$3,$R$37,$R$38,$R$40,$R$41,$R$42,$Q308,EU$2,EU$4,EU$3)</f>
        <v>0</v>
      </c>
      <c r="EV308" s="15">
        <f ca="1">_xll.DBRW($B$3,$R$37,$R$38,$R$40,$R$41,$R$42,$Q308,EV$2,EV$4,EV$3)</f>
        <v>0</v>
      </c>
      <c r="EW308" s="15">
        <f ca="1">_xll.DBRW($B$3,$R$37,$R$38,$R$40,$R$41,$R$42,$Q308,EW$2,EW$4,EW$3)</f>
        <v>0</v>
      </c>
      <c r="EX308" s="15">
        <f ca="1">_xll.DBRW($B$3,$R$37,$R$38,$R$40,$R$41,$R$42,$Q308,EX$2,EX$4,EX$3)</f>
        <v>0</v>
      </c>
      <c r="EY308" s="15">
        <f ca="1">EO308-ET308</f>
        <v>0</v>
      </c>
      <c r="EZ308" s="15">
        <f ca="1">EP308-EU308</f>
        <v>0</v>
      </c>
      <c r="FA308" s="15">
        <f ca="1">EQ308-EV308</f>
        <v>0</v>
      </c>
      <c r="FB308" s="15">
        <f ca="1">IF(AND(ER308&lt;&gt;0,EW308&lt;&gt;0),-1*EY308*ER308,0)</f>
        <v>0</v>
      </c>
      <c r="FC308" s="15">
        <f ca="1">IF(AND(ER308&lt;&gt;0,EW308&lt;&gt;0,ES308&lt;&gt;0,EX308&lt;&gt;0),EZ308/EU308*$AC308,)</f>
        <v>0</v>
      </c>
      <c r="FD308" s="15">
        <f ca="1">IF(AND(ES308&lt;&gt;0,EX308&lt;&gt;0),FA308*EK308*ES308,)</f>
        <v>0</v>
      </c>
      <c r="FE308" s="15">
        <f ca="1">IF(AND(ER308&lt;&gt;0,EW308&lt;&gt;0,ES308&lt;&gt;0,EX308&lt;&gt;0),$AM308-FB308-FC308-FD308-FH308,)</f>
        <v>0</v>
      </c>
      <c r="FF308" s="15">
        <f ca="1">IF(OR(ER308=0,EW308=0,ES308=0,EX308=0),$AM308-FB308-FC308-FD308-FH308,)</f>
        <v>0</v>
      </c>
      <c r="FG308" s="15">
        <f ca="1">SUM(FB308:FF308)</f>
        <v>0</v>
      </c>
      <c r="FH308" s="15">
        <f ca="1">IF($V308&lt;&gt;0,IF($V308&gt;0,$W308/$V308,-$W308/$V308))*$AH308</f>
        <v>0</v>
      </c>
      <c r="FI308" s="15">
        <f ca="1">SUM(FG308:FH308)</f>
        <v>0</v>
      </c>
      <c r="FJ308" s="20"/>
      <c r="FK308" s="85">
        <f ca="1">BL308+CK308+DJ308+EI308+FH308</f>
        <v>0</v>
      </c>
      <c r="FL308" s="21"/>
      <c r="FM308" s="22"/>
      <c r="FN308" s="104">
        <f ca="1">_xll.DBRW($B$3,$R$37,$R$38,$R$40,$R$41,$R$42,$Q308,FN$2,FN$4,FN$3)</f>
        <v>0</v>
      </c>
      <c r="FO308" s="105">
        <f ca="1">IF(U308&lt;&gt;0,FN308/U308,0)</f>
        <v>0</v>
      </c>
      <c r="FP308" s="104">
        <f ca="1">_xll.DBRW($B$3,$R$37,$R$38,$R$40,$R$41,$R$42,$Q308,FP$2,FP$4,FP$3)</f>
        <v>0</v>
      </c>
      <c r="FQ308" s="105">
        <f ca="1">IF(V308&lt;&gt;0,FP308/V308,0)</f>
        <v>0</v>
      </c>
      <c r="FR308" s="86">
        <f ca="1">FN308-FP308</f>
        <v>0</v>
      </c>
      <c r="FS308" s="103">
        <f ca="1">(FO308-FQ308)*100</f>
        <v>0</v>
      </c>
      <c r="FT308" s="23"/>
      <c r="FV308" s="37"/>
      <c r="FW308" s="37"/>
      <c r="FX308" s="37"/>
      <c r="FY308" s="37"/>
      <c r="FZ308" s="37"/>
      <c r="GA308" s="37"/>
      <c r="GB308" s="37"/>
      <c r="GC308" s="37"/>
      <c r="GD308" s="37"/>
      <c r="GE308" s="37"/>
      <c r="GF308" s="37"/>
      <c r="GG308" s="37"/>
      <c r="GH308" s="37"/>
    </row>
    <row r="309" spans="1:190" ht="15" hidden="1" customHeight="1" x14ac:dyDescent="0.25">
      <c r="A309">
        <f ca="1">IF(ROW()=ROW($A$60),0,1)</f>
        <v>1</v>
      </c>
      <c r="D309" s="30"/>
      <c r="E309" s="30"/>
      <c r="F309" s="30" t="str">
        <f ca="1">IF(A309&lt;&gt;0,IF((AO309+BN309+CM309+DL309+EK309)&lt;&gt;0,ROUND((1-(AO309+BN309+CM309+DL309+EK309))-FO309,5),"VERIF. ELIGIBILITE PMM"),"CHECK "&amp;D294)</f>
        <v>VERIF. ELIGIBILITE PMM</v>
      </c>
      <c r="G309" s="30"/>
      <c r="H309" s="30"/>
      <c r="I309" s="30"/>
      <c r="J309" s="30" t="str">
        <f ca="1">IF(A309&lt;&gt;0,IF((AP309+BO309+CN309+DM309+EL309)&lt;&gt;0,ROUND((1-(AP309+BO309+CN309+DM309+EL309))-FQ309,5),"VERIF. ELIGIBILITE PMM"),"CHECK "&amp;D295)</f>
        <v>VERIF. ELIGIBILITE PMM</v>
      </c>
      <c r="K309" s="30">
        <f ca="1">IF(A309&lt;&gt;0,ROUND(W309+AR309+BQ309+CP309+DO309+EN309+FK309-FR309,5),"CHECK ")</f>
        <v>0</v>
      </c>
      <c r="L309" s="4"/>
      <c r="M309" s="9"/>
      <c r="N309" s="10"/>
      <c r="O309" s="9"/>
      <c r="P309" s="11"/>
      <c r="Q309" s="130" t="s">
        <v>270</v>
      </c>
      <c r="R309" s="130"/>
      <c r="S309" s="12"/>
      <c r="T309" s="13"/>
      <c r="U309" s="84">
        <f ca="1">_xll.DBRW($B$3,$R$37,$R$38,$R$40,$R$41,$R$42,$Q309,U$2,U$4,U$3)</f>
        <v>0</v>
      </c>
      <c r="V309" s="84">
        <f ca="1">_xll.DBRW($B$3,$R$37,$R$38,$R$40,$R$41,$R$42,$Q309,V$2,V$4,V$3)</f>
        <v>0</v>
      </c>
      <c r="W309" s="85">
        <f ca="1">U309-V309</f>
        <v>0</v>
      </c>
      <c r="X309" s="106">
        <f ca="1">IF(V309&lt;&gt;0,W309/V309,0)</f>
        <v>0</v>
      </c>
      <c r="Y309" s="15">
        <f ca="1">_xll.DBRW($B$3,$R$37,$R$38,$R$40,$R$41,$R$42,$Q309,Y$2,Y$4,Y$3)</f>
        <v>0</v>
      </c>
      <c r="Z309" s="15">
        <f ca="1">_xll.DBRW($B$3,$R$37,$R$38,$R$40,$R$41,$R$42,$Q309,Z$2,Z$4,Z$3)</f>
        <v>0</v>
      </c>
      <c r="AA309" s="15">
        <f ca="1">_xll.DBRW($B$3,$R$37,$R$38,$R$40,$R$41,$R$42,$Q309,AA$2,AA$4,AA$3)</f>
        <v>0</v>
      </c>
      <c r="AB309" s="15">
        <f ca="1">_xll.DBRW($B$3,$R$37,$R$38,$R$40,$R$41,$R$42,$Q309,AB$2,AB$4,AB$3)</f>
        <v>0</v>
      </c>
      <c r="AC309" s="15">
        <f ca="1">_xll.DBRW($B$3,$R$37,$R$38,$R$40,$R$41,$R$42,$Q309,AC$2,AC$4,AC$3)</f>
        <v>0</v>
      </c>
      <c r="AD309" s="15">
        <f ca="1">_xll.DBRW($B$3,$R$37,$R$38,$R$40,$R$41,$R$42,$Q309,AD$2,AD$4,AD$3)</f>
        <v>0</v>
      </c>
      <c r="AE309" s="15">
        <f ca="1">_xll.DBRW($B$3,$R$37,$R$38,$R$40,$R$41,$R$42,$Q309,AE$2,AE$4,AE$3)</f>
        <v>0</v>
      </c>
      <c r="AF309" s="15">
        <f ca="1">_xll.DBRW($B$3,$R$37,$R$38,$R$40,$R$41,$R$42,$Q309,AF$2,AF$4,AF$3)</f>
        <v>0</v>
      </c>
      <c r="AG309" s="15">
        <f ca="1">_xll.DBRW($B$3,$R$37,$R$38,$R$40,$R$41,$R$42,$Q309,AG$2,AG$4,AG$3)</f>
        <v>0</v>
      </c>
      <c r="AH309" s="15">
        <f ca="1">_xll.DBRW($B$3,$R$37,$R$38,$R$40,$R$41,$R$42,$Q309,AH$2,AH$4,AH$3)</f>
        <v>0</v>
      </c>
      <c r="AI309" s="15">
        <f ca="1">Y309-AD309</f>
        <v>0</v>
      </c>
      <c r="AJ309" s="15">
        <f ca="1">Z309-AE309</f>
        <v>0</v>
      </c>
      <c r="AK309" s="15">
        <f ca="1">AA309-AF309</f>
        <v>0</v>
      </c>
      <c r="AL309" s="15">
        <f ca="1">AB309-AG309</f>
        <v>0</v>
      </c>
      <c r="AM309" s="15">
        <f ca="1">AC309-AH309</f>
        <v>0</v>
      </c>
      <c r="AN309" s="20"/>
      <c r="AO309" s="16">
        <f ca="1">_xll.DBRW($B$3,$R$37,$R$38,$R$40,$R$41,$R$42,$Q309,AO$2,AO$4,AO$3)</f>
        <v>0</v>
      </c>
      <c r="AP309" s="16">
        <f ca="1">_xll.DBRW($B$3,$R$37,$R$38,$R$40,$R$41,$R$42,$Q309,AP$2,AP$4,AP$3)</f>
        <v>0</v>
      </c>
      <c r="AQ309" s="17">
        <f ca="1">-(AO309-AP309)*100</f>
        <v>0</v>
      </c>
      <c r="AR309" s="14">
        <f ca="1">$Y309-$AD309-BL309</f>
        <v>0</v>
      </c>
      <c r="AS309" s="18">
        <f ca="1">_xll.DBRW($B$3,$R$37,$R$38,$R$40,$R$41,$R$42,$Q309,AS$2,AS$4,AS$3)</f>
        <v>0</v>
      </c>
      <c r="AT309" s="19">
        <f ca="1">_xll.DBRW($B$3,$R$37,$R$38,$R$40,$R$41,$R$42,$Q309,AT$2,AT$4,AT$3)</f>
        <v>0</v>
      </c>
      <c r="AU309" s="18">
        <f ca="1">_xll.DBRW($B$3,$R$37,$R$38,$R$40,$R$41,$R$42,$Q309,AU$2,AU$4,AU$3)</f>
        <v>0</v>
      </c>
      <c r="AV309" s="15">
        <f ca="1">_xll.DBRW($B$3,$R$37,$R$38,$R$40,$R$41,$R$42,$Q309,AV$2,AV$4,AV$3)</f>
        <v>0</v>
      </c>
      <c r="AW309" s="15">
        <f ca="1">_xll.DBRW($B$3,$R$37,$R$38,$R$40,$R$41,$R$42,$Q309,AW$2,AW$4,AW$3)</f>
        <v>0</v>
      </c>
      <c r="AX309" s="18">
        <f ca="1">_xll.DBRW($B$3,$R$37,$R$38,$R$40,$R$41,$R$42,$Q309,AX$2,AX$4,AX$3)</f>
        <v>0</v>
      </c>
      <c r="AY309" s="19">
        <f ca="1">_xll.DBRW($B$3,$R$37,$R$38,$R$40,$R$41,$R$42,$Q309,AY$2,AY$4,AY$3)</f>
        <v>0</v>
      </c>
      <c r="AZ309" s="18">
        <f ca="1">_xll.DBRW($B$3,$R$37,$R$38,$R$40,$R$41,$R$42,$Q309,AZ$2,AZ$4,AZ$3)</f>
        <v>0</v>
      </c>
      <c r="BA309" s="15">
        <f ca="1">_xll.DBRW($B$3,$R$37,$R$38,$R$40,$R$41,$R$42,$Q309,BA$2,BA$4,BA$3)</f>
        <v>0</v>
      </c>
      <c r="BB309" s="15">
        <f ca="1">_xll.DBRW($B$3,$R$37,$R$38,$R$40,$R$41,$R$42,$Q309,BB$2,BB$4,BB$3)</f>
        <v>0</v>
      </c>
      <c r="BC309" s="18">
        <f ca="1">AS309-AX309</f>
        <v>0</v>
      </c>
      <c r="BD309" s="18">
        <f ca="1">AT309-AY309</f>
        <v>0</v>
      </c>
      <c r="BE309" s="18">
        <f ca="1">AU309-AZ309</f>
        <v>0</v>
      </c>
      <c r="BF309" s="15">
        <f ca="1">IF(AND(AV309&lt;&gt;0,BA309&lt;&gt;0),-1*BC309*AV309,0)</f>
        <v>0</v>
      </c>
      <c r="BG309" s="15">
        <f ca="1">IF(AND(AV309&lt;&gt;0,BA309&lt;&gt;0,AW309&lt;&gt;0,BB309&lt;&gt;0),BD309/AY309*$Y309,)</f>
        <v>0</v>
      </c>
      <c r="BH309" s="15">
        <f ca="1">IF(AND(AW309&lt;&gt;0,BB309&lt;&gt;0),BE309*AO309*AW309,)</f>
        <v>0</v>
      </c>
      <c r="BI309" s="15">
        <f ca="1">IF(AND(AV309&lt;&gt;0,BA309&lt;&gt;0,AW309&lt;&gt;0,BB309&lt;&gt;0),$AI309-BF309-BG309-BH309-BL309,)</f>
        <v>0</v>
      </c>
      <c r="BJ309" s="15">
        <f ca="1">IF(OR(AV309=0,BA309=0,AW309=0,BB309=0),$AI309-BF309-BG309-BH309-BL309,)</f>
        <v>0</v>
      </c>
      <c r="BK309" s="15">
        <f ca="1">SUM(BF309:BJ309)</f>
        <v>0</v>
      </c>
      <c r="BL309" s="15">
        <f ca="1">IF($V309&lt;&gt;0,IF($V309&gt;0,$W309/$V309,-$W309/$V309))*$AD309</f>
        <v>0</v>
      </c>
      <c r="BM309" s="15">
        <f ca="1">SUM(BK309:BL309)</f>
        <v>0</v>
      </c>
      <c r="BN309" s="16">
        <f ca="1">_xll.DBRW($B$3,$R$37,$R$38,$R$40,$R$41,$R$42,$Q309,BN$2,BN$4,BN$3)</f>
        <v>0</v>
      </c>
      <c r="BO309" s="16">
        <f ca="1">_xll.DBRW($B$3,$R$37,$R$38,$R$40,$R$41,$R$42,$Q309,BO$2,BO$4,BO$3)</f>
        <v>0</v>
      </c>
      <c r="BP309" s="17">
        <f ca="1">-(BN309-BO309)*100</f>
        <v>0</v>
      </c>
      <c r="BQ309" s="14">
        <f ca="1">$Z309-$AE309-CK309</f>
        <v>0</v>
      </c>
      <c r="BR309" s="15">
        <f ca="1">_xll.DBRW($B$3,$R$37,$R$38,$R$40,$R$41,$R$42,$Q309,BR$2,BR$4,BR$3)</f>
        <v>0</v>
      </c>
      <c r="BS309" s="15">
        <f ca="1">_xll.DBRW($B$3,$R$37,$R$38,$R$40,$R$41,$R$42,$Q309,BS$2,BS$4,BS$3)</f>
        <v>0</v>
      </c>
      <c r="BT309" s="15">
        <f ca="1">_xll.DBRW($B$3,$R$37,$R$38,$R$40,$R$41,$R$42,$Q309,BT$2,BT$4,BT$3)</f>
        <v>0</v>
      </c>
      <c r="BU309" s="15">
        <f ca="1">_xll.DBRW($B$3,$R$37,$R$38,$R$40,$R$41,$R$42,$Q309,BU$2,BU$4,BU$3)</f>
        <v>0</v>
      </c>
      <c r="BV309" s="15">
        <f ca="1">_xll.DBRW($B$3,$R$37,$R$38,$R$40,$R$41,$R$42,$Q309,BV$2,BV$4,BV$3)</f>
        <v>0</v>
      </c>
      <c r="BW309" s="15">
        <f ca="1">_xll.DBRW($B$3,$R$37,$R$38,$R$40,$R$41,$R$42,$Q309,BW$2,BW$4,BW$3)</f>
        <v>0</v>
      </c>
      <c r="BX309" s="15">
        <f ca="1">_xll.DBRW($B$3,$R$37,$R$38,$R$40,$R$41,$R$42,$Q309,BX$2,BX$4,BX$3)</f>
        <v>0</v>
      </c>
      <c r="BY309" s="15">
        <f ca="1">_xll.DBRW($B$3,$R$37,$R$38,$R$40,$R$41,$R$42,$Q309,BY$2,BY$4,BY$3)</f>
        <v>0</v>
      </c>
      <c r="BZ309" s="15">
        <f ca="1">_xll.DBRW($B$3,$R$37,$R$38,$R$40,$R$41,$R$42,$Q309,BZ$2,BZ$4,BZ$3)</f>
        <v>0</v>
      </c>
      <c r="CA309" s="15">
        <f ca="1">_xll.DBRW($B$3,$R$37,$R$38,$R$40,$R$41,$R$42,$Q309,CA$2,CA$4,CA$3)</f>
        <v>0</v>
      </c>
      <c r="CB309" s="15">
        <f ca="1">BR309-BW309</f>
        <v>0</v>
      </c>
      <c r="CC309" s="15">
        <f ca="1">BS309-BX309</f>
        <v>0</v>
      </c>
      <c r="CD309" s="15">
        <f ca="1">BT309-BY309</f>
        <v>0</v>
      </c>
      <c r="CE309" s="15">
        <f ca="1">IF(AND(BU309&lt;&gt;0,BZ309&lt;&gt;0),-1*CB309*BU309,0)</f>
        <v>0</v>
      </c>
      <c r="CF309" s="15">
        <f ca="1">IF(AND(BU309&lt;&gt;0,BZ309&lt;&gt;0,BV309&lt;&gt;0,CA309&lt;&gt;0),CC309/BX309*$Z309,)</f>
        <v>0</v>
      </c>
      <c r="CG309" s="15">
        <f ca="1">IF(AND(BV309&lt;&gt;0,CA309&lt;&gt;0),CD309*BN309*BV309,)</f>
        <v>0</v>
      </c>
      <c r="CH309" s="15">
        <f ca="1">IF(AND(BU309&lt;&gt;0,BZ309&lt;&gt;0,BV309&lt;&gt;0,CA309&lt;&gt;0),$AJ309-CE309-CF309-CG309-CK309,)</f>
        <v>0</v>
      </c>
      <c r="CI309" s="15">
        <f ca="1">IF(OR(BU309=0,BZ309=0,BV309=0,CA309=0),$AJ309-CE309-CF309-CG309-CK309,)</f>
        <v>0</v>
      </c>
      <c r="CJ309" s="15">
        <f ca="1">SUM(CE309:CI309)</f>
        <v>0</v>
      </c>
      <c r="CK309" s="15">
        <f ca="1">IF($V309&lt;&gt;0,IF($V309&gt;0,$W309/$V309,-$W309/$V309))*$AE309</f>
        <v>0</v>
      </c>
      <c r="CL309" s="15">
        <f ca="1">SUM(CJ309:CK309)</f>
        <v>0</v>
      </c>
      <c r="CM309" s="16">
        <f ca="1">_xll.DBRW($B$3,$R$37,$R$38,$R$40,$R$41,$R$42,$Q309,CM$2,CM$4,CM$3)</f>
        <v>0</v>
      </c>
      <c r="CN309" s="16">
        <f ca="1">_xll.DBRW($B$3,$R$37,$R$38,$R$40,$R$41,$R$42,$Q309,CN$2,CN$4,CN$3)</f>
        <v>0</v>
      </c>
      <c r="CO309" s="17">
        <f ca="1">-(CM309-CN309)*100</f>
        <v>0</v>
      </c>
      <c r="CP309" s="14">
        <f ca="1">$AA309-$AF309-DJ309</f>
        <v>0</v>
      </c>
      <c r="CQ309" s="15">
        <f ca="1">_xll.DBRW($B$3,$R$37,$R$38,$R$40,$R$41,$R$42,$Q309,CQ$2,CQ$4,CQ$3)</f>
        <v>0</v>
      </c>
      <c r="CR309" s="15">
        <f ca="1">_xll.DBRW($B$3,$R$37,$R$38,$R$40,$R$41,$R$42,$Q309,CR$2,CR$4,CR$3)</f>
        <v>0</v>
      </c>
      <c r="CS309" s="15">
        <f ca="1">_xll.DBRW($B$3,$R$37,$R$38,$R$40,$R$41,$R$42,$Q309,CS$2,CS$4,CS$3)</f>
        <v>0</v>
      </c>
      <c r="CT309" s="15">
        <f ca="1">_xll.DBRW($B$3,$R$37,$R$38,$R$40,$R$41,$R$42,$Q309,CT$2,CT$4,CT$3)</f>
        <v>0</v>
      </c>
      <c r="CU309" s="15">
        <f ca="1">_xll.DBRW($B$3,$R$37,$R$38,$R$40,$R$41,$R$42,$Q309,CU$2,CU$4,CU$3)</f>
        <v>0</v>
      </c>
      <c r="CV309" s="15">
        <f ca="1">_xll.DBRW($B$3,$R$37,$R$38,$R$40,$R$41,$R$42,$Q309,CV$2,CV$4,CV$3)</f>
        <v>0</v>
      </c>
      <c r="CW309" s="15">
        <f ca="1">_xll.DBRW($B$3,$R$37,$R$38,$R$40,$R$41,$R$42,$Q309,CW$2,CW$4,CW$3)</f>
        <v>0</v>
      </c>
      <c r="CX309" s="15">
        <f ca="1">_xll.DBRW($B$3,$R$37,$R$38,$R$40,$R$41,$R$42,$Q309,CX$2,CX$4,CX$3)</f>
        <v>0</v>
      </c>
      <c r="CY309" s="15">
        <f ca="1">_xll.DBRW($B$3,$R$37,$R$38,$R$40,$R$41,$R$42,$Q309,CY$2,CY$4,CY$3)</f>
        <v>0</v>
      </c>
      <c r="CZ309" s="15">
        <f ca="1">_xll.DBRW($B$3,$R$37,$R$38,$R$40,$R$41,$R$42,$Q309,CZ$2,CZ$4,CZ$3)</f>
        <v>0</v>
      </c>
      <c r="DA309" s="15">
        <f ca="1">CQ309-CV309</f>
        <v>0</v>
      </c>
      <c r="DB309" s="15">
        <f ca="1">CR309-CW309</f>
        <v>0</v>
      </c>
      <c r="DC309" s="15">
        <f ca="1">CS309-CX309</f>
        <v>0</v>
      </c>
      <c r="DD309" s="15">
        <f ca="1">IF(AND(CT309&lt;&gt;0,CY309&lt;&gt;0),-1*DA309*CT309,0)</f>
        <v>0</v>
      </c>
      <c r="DE309" s="15">
        <f ca="1">IF(AND(CT309&lt;&gt;0,CY309&lt;&gt;0,CU309&lt;&gt;0,CZ309&lt;&gt;0),DB309/CW309*$AA309,)</f>
        <v>0</v>
      </c>
      <c r="DF309" s="15">
        <f ca="1">IF(AND(CU309&lt;&gt;0,CZ309&lt;&gt;0),DC309*CM309*CU309,)</f>
        <v>0</v>
      </c>
      <c r="DG309" s="15">
        <f ca="1">IF(AND(CT309&lt;&gt;0,CY309&lt;&gt;0,CU309&lt;&gt;0,CZ309&lt;&gt;0),$AK309-DD309-DE309-DF309-DJ309,)</f>
        <v>0</v>
      </c>
      <c r="DH309" s="15">
        <f ca="1">IF(OR(CT309=0,CY309=0,CU309=0,CZ309=0),$AK309-DD309-DE309-DF309-DJ309,)</f>
        <v>0</v>
      </c>
      <c r="DI309" s="15">
        <f ca="1">SUM(DD309:DH309)</f>
        <v>0</v>
      </c>
      <c r="DJ309" s="15">
        <f ca="1">IF($V309&lt;&gt;0,IF($V309&gt;0,$W309/$V309,-$W309/$V309))*$AF309</f>
        <v>0</v>
      </c>
      <c r="DK309" s="15">
        <f ca="1">SUM(DI309:DJ309)</f>
        <v>0</v>
      </c>
      <c r="DL309" s="16">
        <f ca="1">_xll.DBRW($B$3,$R$37,$R$38,$R$40,$R$41,$R$42,$Q309,DL$2,DL$4,DL$3)</f>
        <v>0</v>
      </c>
      <c r="DM309" s="16">
        <f ca="1">_xll.DBRW($B$3,$R$37,$R$38,$R$40,$R$41,$R$42,$Q309,DM$2,DM$4,DM$3)</f>
        <v>0</v>
      </c>
      <c r="DN309" s="17">
        <f ca="1">-(DL309-DM309)*100</f>
        <v>0</v>
      </c>
      <c r="DO309" s="14">
        <f ca="1">$AB309-$AG309-EI309</f>
        <v>0</v>
      </c>
      <c r="DP309" s="15">
        <f ca="1">_xll.DBRW($B$3,$R$37,$R$38,$R$40,$R$41,$R$42,$Q309,DP$2,DP$4,DP$3)</f>
        <v>0</v>
      </c>
      <c r="DQ309" s="15">
        <f ca="1">_xll.DBRW($B$3,$R$37,$R$38,$R$40,$R$41,$R$42,$Q309,DQ$2,DQ$4,DQ$3)</f>
        <v>0</v>
      </c>
      <c r="DR309" s="15">
        <f ca="1">_xll.DBRW($B$3,$R$37,$R$38,$R$40,$R$41,$R$42,$Q309,DR$2,DR$4,DR$3)</f>
        <v>0</v>
      </c>
      <c r="DS309" s="15">
        <f ca="1">_xll.DBRW($B$3,$R$37,$R$38,$R$40,$R$41,$R$42,$Q309,DS$2,DS$4,DS$3)</f>
        <v>0</v>
      </c>
      <c r="DT309" s="15">
        <f ca="1">_xll.DBRW($B$3,$R$37,$R$38,$R$40,$R$41,$R$42,$Q309,DT$2,DT$4,DT$3)</f>
        <v>0</v>
      </c>
      <c r="DU309" s="15">
        <f ca="1">_xll.DBRW($B$3,$R$37,$R$38,$R$40,$R$41,$R$42,$Q309,DU$2,DU$4,DU$3)</f>
        <v>0</v>
      </c>
      <c r="DV309" s="15">
        <f ca="1">_xll.DBRW($B$3,$R$37,$R$38,$R$40,$R$41,$R$42,$Q309,DV$2,DV$4,DV$3)</f>
        <v>0</v>
      </c>
      <c r="DW309" s="15">
        <f ca="1">_xll.DBRW($B$3,$R$37,$R$38,$R$40,$R$41,$R$42,$Q309,DW$2,DW$4,DW$3)</f>
        <v>0</v>
      </c>
      <c r="DX309" s="15">
        <f ca="1">_xll.DBRW($B$3,$R$37,$R$38,$R$40,$R$41,$R$42,$Q309,DX$2,DX$4,DX$3)</f>
        <v>0</v>
      </c>
      <c r="DY309" s="15">
        <f ca="1">_xll.DBRW($B$3,$R$37,$R$38,$R$40,$R$41,$R$42,$Q309,DY$2,DY$4,DY$3)</f>
        <v>0</v>
      </c>
      <c r="DZ309" s="15">
        <f ca="1">DP309-DU309</f>
        <v>0</v>
      </c>
      <c r="EA309" s="15">
        <f ca="1">DQ309-DV309</f>
        <v>0</v>
      </c>
      <c r="EB309" s="15">
        <f ca="1">DR309-DW309</f>
        <v>0</v>
      </c>
      <c r="EC309" s="15">
        <f ca="1">IF(AND(DS309&lt;&gt;0,DX309&lt;&gt;0),-1*DZ309*DS309,0)</f>
        <v>0</v>
      </c>
      <c r="ED309" s="15">
        <f ca="1">IF(AND(DS309&lt;&gt;0,DX309&lt;&gt;0,DT309&lt;&gt;0,DY309&lt;&gt;0),EA309/DV309*$AB309,)</f>
        <v>0</v>
      </c>
      <c r="EE309" s="15">
        <f ca="1">IF(AND(DT309&lt;&gt;0,DY309&lt;&gt;0),EB309*DL309*DT309,)</f>
        <v>0</v>
      </c>
      <c r="EF309" s="15">
        <f ca="1">IF(AND(DS309&lt;&gt;0,DX309&lt;&gt;0,DT309&lt;&gt;0,DY309&lt;&gt;0),$AL309-EC309-ED309-EE309-EI309,)</f>
        <v>0</v>
      </c>
      <c r="EG309" s="15">
        <f ca="1">IF(OR(DS309=0,DX309=0,DT309=0,DY309=0),$AL309-EC309-ED309-EE309-EI309,)</f>
        <v>0</v>
      </c>
      <c r="EH309" s="15">
        <f ca="1">SUM(EC309:EG309)</f>
        <v>0</v>
      </c>
      <c r="EI309" s="15">
        <f ca="1">IF($V309&lt;&gt;0,IF($V309&gt;0,$W309/$V309,-$W309/$V309))*$AG309</f>
        <v>0</v>
      </c>
      <c r="EJ309" s="15">
        <f ca="1">SUM(EH309:EI309)</f>
        <v>0</v>
      </c>
      <c r="EK309" s="16">
        <f ca="1">_xll.DBRW($B$3,$R$37,$R$38,$R$40,$R$41,$R$42,$Q309,EK$2,EK$4,EK$3)</f>
        <v>0</v>
      </c>
      <c r="EL309" s="16">
        <f ca="1">_xll.DBRW($B$3,$R$37,$R$38,$R$40,$R$41,$R$42,$Q309,EL$2,EL$4,EL$3)</f>
        <v>0</v>
      </c>
      <c r="EM309" s="17">
        <f ca="1">-(EK309-EL309)*100</f>
        <v>0</v>
      </c>
      <c r="EN309" s="14">
        <f ca="1">$AC309-$AH309-FH309</f>
        <v>0</v>
      </c>
      <c r="EO309" s="15">
        <f ca="1">_xll.DBRW($B$3,$R$37,$R$38,$R$40,$R$41,$R$42,$Q309,EO$2,EO$4,EO$3)</f>
        <v>0</v>
      </c>
      <c r="EP309" s="15">
        <f ca="1">_xll.DBRW($B$3,$R$37,$R$38,$R$40,$R$41,$R$42,$Q309,EP$2,EP$4,EP$3)</f>
        <v>0</v>
      </c>
      <c r="EQ309" s="15">
        <f ca="1">_xll.DBRW($B$3,$R$37,$R$38,$R$40,$R$41,$R$42,$Q309,EQ$2,EQ$4,EQ$3)</f>
        <v>0</v>
      </c>
      <c r="ER309" s="15">
        <f ca="1">_xll.DBRW($B$3,$R$37,$R$38,$R$40,$R$41,$R$42,$Q309,ER$2,ER$4,ER$3)</f>
        <v>0</v>
      </c>
      <c r="ES309" s="15">
        <f ca="1">_xll.DBRW($B$3,$R$37,$R$38,$R$40,$R$41,$R$42,$Q309,ES$2,ES$4,ES$3)</f>
        <v>0</v>
      </c>
      <c r="ET309" s="15">
        <f ca="1">_xll.DBRW($B$3,$R$37,$R$38,$R$40,$R$41,$R$42,$Q309,ET$2,ET$4,ET$3)</f>
        <v>0</v>
      </c>
      <c r="EU309" s="15">
        <f ca="1">_xll.DBRW($B$3,$R$37,$R$38,$R$40,$R$41,$R$42,$Q309,EU$2,EU$4,EU$3)</f>
        <v>0</v>
      </c>
      <c r="EV309" s="15">
        <f ca="1">_xll.DBRW($B$3,$R$37,$R$38,$R$40,$R$41,$R$42,$Q309,EV$2,EV$4,EV$3)</f>
        <v>0</v>
      </c>
      <c r="EW309" s="15">
        <f ca="1">_xll.DBRW($B$3,$R$37,$R$38,$R$40,$R$41,$R$42,$Q309,EW$2,EW$4,EW$3)</f>
        <v>0</v>
      </c>
      <c r="EX309" s="15">
        <f ca="1">_xll.DBRW($B$3,$R$37,$R$38,$R$40,$R$41,$R$42,$Q309,EX$2,EX$4,EX$3)</f>
        <v>0</v>
      </c>
      <c r="EY309" s="15">
        <f ca="1">EO309-ET309</f>
        <v>0</v>
      </c>
      <c r="EZ309" s="15">
        <f ca="1">EP309-EU309</f>
        <v>0</v>
      </c>
      <c r="FA309" s="15">
        <f ca="1">EQ309-EV309</f>
        <v>0</v>
      </c>
      <c r="FB309" s="15">
        <f ca="1">IF(AND(ER309&lt;&gt;0,EW309&lt;&gt;0),-1*EY309*ER309,0)</f>
        <v>0</v>
      </c>
      <c r="FC309" s="15">
        <f ca="1">IF(AND(ER309&lt;&gt;0,EW309&lt;&gt;0,ES309&lt;&gt;0,EX309&lt;&gt;0),EZ309/EU309*$AC309,)</f>
        <v>0</v>
      </c>
      <c r="FD309" s="15">
        <f ca="1">IF(AND(ES309&lt;&gt;0,EX309&lt;&gt;0),FA309*EK309*ES309,)</f>
        <v>0</v>
      </c>
      <c r="FE309" s="15">
        <f ca="1">IF(AND(ER309&lt;&gt;0,EW309&lt;&gt;0,ES309&lt;&gt;0,EX309&lt;&gt;0),$AM309-FB309-FC309-FD309-FH309,)</f>
        <v>0</v>
      </c>
      <c r="FF309" s="15">
        <f ca="1">IF(OR(ER309=0,EW309=0,ES309=0,EX309=0),$AM309-FB309-FC309-FD309-FH309,)</f>
        <v>0</v>
      </c>
      <c r="FG309" s="15">
        <f ca="1">SUM(FB309:FF309)</f>
        <v>0</v>
      </c>
      <c r="FH309" s="15">
        <f ca="1">IF($V309&lt;&gt;0,IF($V309&gt;0,$W309/$V309,-$W309/$V309))*$AH309</f>
        <v>0</v>
      </c>
      <c r="FI309" s="15">
        <f ca="1">SUM(FG309:FH309)</f>
        <v>0</v>
      </c>
      <c r="FJ309" s="20"/>
      <c r="FK309" s="85">
        <f ca="1">BL309+CK309+DJ309+EI309+FH309</f>
        <v>0</v>
      </c>
      <c r="FL309" s="21"/>
      <c r="FM309" s="22"/>
      <c r="FN309" s="104">
        <f ca="1">_xll.DBRW($B$3,$R$37,$R$38,$R$40,$R$41,$R$42,$Q309,FN$2,FN$4,FN$3)</f>
        <v>0</v>
      </c>
      <c r="FO309" s="105">
        <f ca="1">IF(U309&lt;&gt;0,FN309/U309,0)</f>
        <v>0</v>
      </c>
      <c r="FP309" s="104">
        <f ca="1">_xll.DBRW($B$3,$R$37,$R$38,$R$40,$R$41,$R$42,$Q309,FP$2,FP$4,FP$3)</f>
        <v>0</v>
      </c>
      <c r="FQ309" s="105">
        <f ca="1">IF(V309&lt;&gt;0,FP309/V309,0)</f>
        <v>0</v>
      </c>
      <c r="FR309" s="86">
        <f ca="1">FN309-FP309</f>
        <v>0</v>
      </c>
      <c r="FS309" s="103">
        <f ca="1">(FO309-FQ309)*100</f>
        <v>0</v>
      </c>
      <c r="FT309" s="23"/>
      <c r="FV309" s="37"/>
      <c r="FW309" s="37"/>
      <c r="FX309" s="37"/>
      <c r="FY309" s="37"/>
      <c r="FZ309" s="37"/>
      <c r="GA309" s="37"/>
      <c r="GB309" s="37"/>
      <c r="GC309" s="37"/>
      <c r="GD309" s="37"/>
      <c r="GE309" s="37"/>
      <c r="GF309" s="37"/>
      <c r="GG309" s="37"/>
      <c r="GH309" s="37"/>
    </row>
    <row r="310" spans="1:190" ht="15" hidden="1" customHeight="1" x14ac:dyDescent="0.25">
      <c r="A310">
        <f ca="1">IF(ROW()=ROW($A$60),0,1)</f>
        <v>1</v>
      </c>
      <c r="D310" s="30"/>
      <c r="E310" s="30"/>
      <c r="F310" s="30" t="str">
        <f ca="1">IF(A310&lt;&gt;0,IF((AO310+BN310+CM310+DL310+EK310)&lt;&gt;0,ROUND((1-(AO310+BN310+CM310+DL310+EK310))-FO310,5),"VERIF. ELIGIBILITE PMM"),"CHECK "&amp;D295)</f>
        <v>VERIF. ELIGIBILITE PMM</v>
      </c>
      <c r="G310" s="30"/>
      <c r="H310" s="30"/>
      <c r="I310" s="30"/>
      <c r="J310" s="30" t="str">
        <f ca="1">IF(A310&lt;&gt;0,IF((AP310+BO310+CN310+DM310+EL310)&lt;&gt;0,ROUND((1-(AP310+BO310+CN310+DM310+EL310))-FQ310,5),"VERIF. ELIGIBILITE PMM"),"CHECK "&amp;D296)</f>
        <v>VERIF. ELIGIBILITE PMM</v>
      </c>
      <c r="K310" s="30">
        <f ca="1">IF(A310&lt;&gt;0,ROUND(W310+AR310+BQ310+CP310+DO310+EN310+FK310-FR310,5),"CHECK ")</f>
        <v>0</v>
      </c>
      <c r="L310" s="4"/>
      <c r="M310" s="9"/>
      <c r="N310" s="10"/>
      <c r="O310" s="9"/>
      <c r="P310" s="11"/>
      <c r="Q310" s="130" t="s">
        <v>273</v>
      </c>
      <c r="R310" s="130"/>
      <c r="S310" s="12"/>
      <c r="T310" s="13"/>
      <c r="U310" s="84">
        <f ca="1">_xll.DBRW($B$3,$R$37,$R$38,$R$40,$R$41,$R$42,$Q310,U$2,U$4,U$3)</f>
        <v>0</v>
      </c>
      <c r="V310" s="84">
        <f ca="1">_xll.DBRW($B$3,$R$37,$R$38,$R$40,$R$41,$R$42,$Q310,V$2,V$4,V$3)</f>
        <v>0</v>
      </c>
      <c r="W310" s="85">
        <f ca="1">U310-V310</f>
        <v>0</v>
      </c>
      <c r="X310" s="106">
        <f ca="1">IF(V310&lt;&gt;0,W310/V310,0)</f>
        <v>0</v>
      </c>
      <c r="Y310" s="15">
        <f ca="1">_xll.DBRW($B$3,$R$37,$R$38,$R$40,$R$41,$R$42,$Q310,Y$2,Y$4,Y$3)</f>
        <v>0</v>
      </c>
      <c r="Z310" s="15">
        <f ca="1">_xll.DBRW($B$3,$R$37,$R$38,$R$40,$R$41,$R$42,$Q310,Z$2,Z$4,Z$3)</f>
        <v>0</v>
      </c>
      <c r="AA310" s="15">
        <f ca="1">_xll.DBRW($B$3,$R$37,$R$38,$R$40,$R$41,$R$42,$Q310,AA$2,AA$4,AA$3)</f>
        <v>0</v>
      </c>
      <c r="AB310" s="15">
        <f ca="1">_xll.DBRW($B$3,$R$37,$R$38,$R$40,$R$41,$R$42,$Q310,AB$2,AB$4,AB$3)</f>
        <v>0</v>
      </c>
      <c r="AC310" s="15">
        <f ca="1">_xll.DBRW($B$3,$R$37,$R$38,$R$40,$R$41,$R$42,$Q310,AC$2,AC$4,AC$3)</f>
        <v>0</v>
      </c>
      <c r="AD310" s="15">
        <f ca="1">_xll.DBRW($B$3,$R$37,$R$38,$R$40,$R$41,$R$42,$Q310,AD$2,AD$4,AD$3)</f>
        <v>0</v>
      </c>
      <c r="AE310" s="15">
        <f ca="1">_xll.DBRW($B$3,$R$37,$R$38,$R$40,$R$41,$R$42,$Q310,AE$2,AE$4,AE$3)</f>
        <v>0</v>
      </c>
      <c r="AF310" s="15">
        <f ca="1">_xll.DBRW($B$3,$R$37,$R$38,$R$40,$R$41,$R$42,$Q310,AF$2,AF$4,AF$3)</f>
        <v>0</v>
      </c>
      <c r="AG310" s="15">
        <f ca="1">_xll.DBRW($B$3,$R$37,$R$38,$R$40,$R$41,$R$42,$Q310,AG$2,AG$4,AG$3)</f>
        <v>0</v>
      </c>
      <c r="AH310" s="15">
        <f ca="1">_xll.DBRW($B$3,$R$37,$R$38,$R$40,$R$41,$R$42,$Q310,AH$2,AH$4,AH$3)</f>
        <v>0</v>
      </c>
      <c r="AI310" s="15">
        <f ca="1">Y310-AD310</f>
        <v>0</v>
      </c>
      <c r="AJ310" s="15">
        <f ca="1">Z310-AE310</f>
        <v>0</v>
      </c>
      <c r="AK310" s="15">
        <f ca="1">AA310-AF310</f>
        <v>0</v>
      </c>
      <c r="AL310" s="15">
        <f ca="1">AB310-AG310</f>
        <v>0</v>
      </c>
      <c r="AM310" s="15">
        <f ca="1">AC310-AH310</f>
        <v>0</v>
      </c>
      <c r="AN310" s="20"/>
      <c r="AO310" s="16">
        <f ca="1">_xll.DBRW($B$3,$R$37,$R$38,$R$40,$R$41,$R$42,$Q310,AO$2,AO$4,AO$3)</f>
        <v>0</v>
      </c>
      <c r="AP310" s="16">
        <f ca="1">_xll.DBRW($B$3,$R$37,$R$38,$R$40,$R$41,$R$42,$Q310,AP$2,AP$4,AP$3)</f>
        <v>0</v>
      </c>
      <c r="AQ310" s="17">
        <f ca="1">-(AO310-AP310)*100</f>
        <v>0</v>
      </c>
      <c r="AR310" s="14">
        <f ca="1">$Y310-$AD310-BL310</f>
        <v>0</v>
      </c>
      <c r="AS310" s="18">
        <f ca="1">_xll.DBRW($B$3,$R$37,$R$38,$R$40,$R$41,$R$42,$Q310,AS$2,AS$4,AS$3)</f>
        <v>0</v>
      </c>
      <c r="AT310" s="19">
        <f ca="1">_xll.DBRW($B$3,$R$37,$R$38,$R$40,$R$41,$R$42,$Q310,AT$2,AT$4,AT$3)</f>
        <v>0</v>
      </c>
      <c r="AU310" s="18">
        <f ca="1">_xll.DBRW($B$3,$R$37,$R$38,$R$40,$R$41,$R$42,$Q310,AU$2,AU$4,AU$3)</f>
        <v>0</v>
      </c>
      <c r="AV310" s="15">
        <f ca="1">_xll.DBRW($B$3,$R$37,$R$38,$R$40,$R$41,$R$42,$Q310,AV$2,AV$4,AV$3)</f>
        <v>0</v>
      </c>
      <c r="AW310" s="15">
        <f ca="1">_xll.DBRW($B$3,$R$37,$R$38,$R$40,$R$41,$R$42,$Q310,AW$2,AW$4,AW$3)</f>
        <v>0</v>
      </c>
      <c r="AX310" s="18">
        <f ca="1">_xll.DBRW($B$3,$R$37,$R$38,$R$40,$R$41,$R$42,$Q310,AX$2,AX$4,AX$3)</f>
        <v>0</v>
      </c>
      <c r="AY310" s="19">
        <f ca="1">_xll.DBRW($B$3,$R$37,$R$38,$R$40,$R$41,$R$42,$Q310,AY$2,AY$4,AY$3)</f>
        <v>0</v>
      </c>
      <c r="AZ310" s="18">
        <f ca="1">_xll.DBRW($B$3,$R$37,$R$38,$R$40,$R$41,$R$42,$Q310,AZ$2,AZ$4,AZ$3)</f>
        <v>0</v>
      </c>
      <c r="BA310" s="15">
        <f ca="1">_xll.DBRW($B$3,$R$37,$R$38,$R$40,$R$41,$R$42,$Q310,BA$2,BA$4,BA$3)</f>
        <v>0</v>
      </c>
      <c r="BB310" s="15">
        <f ca="1">_xll.DBRW($B$3,$R$37,$R$38,$R$40,$R$41,$R$42,$Q310,BB$2,BB$4,BB$3)</f>
        <v>0</v>
      </c>
      <c r="BC310" s="18">
        <f ca="1">AS310-AX310</f>
        <v>0</v>
      </c>
      <c r="BD310" s="18">
        <f ca="1">AT310-AY310</f>
        <v>0</v>
      </c>
      <c r="BE310" s="18">
        <f ca="1">AU310-AZ310</f>
        <v>0</v>
      </c>
      <c r="BF310" s="15">
        <f ca="1">IF(AND(AV310&lt;&gt;0,BA310&lt;&gt;0),-1*BC310*AV310,0)</f>
        <v>0</v>
      </c>
      <c r="BG310" s="15">
        <f ca="1">IF(AND(AV310&lt;&gt;0,BA310&lt;&gt;0,AW310&lt;&gt;0,BB310&lt;&gt;0),BD310/AY310*$Y310,)</f>
        <v>0</v>
      </c>
      <c r="BH310" s="15">
        <f ca="1">IF(AND(AW310&lt;&gt;0,BB310&lt;&gt;0),BE310*AO310*AW310,)</f>
        <v>0</v>
      </c>
      <c r="BI310" s="15">
        <f ca="1">IF(AND(AV310&lt;&gt;0,BA310&lt;&gt;0,AW310&lt;&gt;0,BB310&lt;&gt;0),$AI310-BF310-BG310-BH310-BL310,)</f>
        <v>0</v>
      </c>
      <c r="BJ310" s="15">
        <f ca="1">IF(OR(AV310=0,BA310=0,AW310=0,BB310=0),$AI310-BF310-BG310-BH310-BL310,)</f>
        <v>0</v>
      </c>
      <c r="BK310" s="15">
        <f ca="1">SUM(BF310:BJ310)</f>
        <v>0</v>
      </c>
      <c r="BL310" s="15">
        <f ca="1">IF($V310&lt;&gt;0,IF($V310&gt;0,$W310/$V310,-$W310/$V310))*$AD310</f>
        <v>0</v>
      </c>
      <c r="BM310" s="15">
        <f ca="1">SUM(BK310:BL310)</f>
        <v>0</v>
      </c>
      <c r="BN310" s="16">
        <f ca="1">_xll.DBRW($B$3,$R$37,$R$38,$R$40,$R$41,$R$42,$Q310,BN$2,BN$4,BN$3)</f>
        <v>0</v>
      </c>
      <c r="BO310" s="16">
        <f ca="1">_xll.DBRW($B$3,$R$37,$R$38,$R$40,$R$41,$R$42,$Q310,BO$2,BO$4,BO$3)</f>
        <v>0</v>
      </c>
      <c r="BP310" s="17">
        <f ca="1">-(BN310-BO310)*100</f>
        <v>0</v>
      </c>
      <c r="BQ310" s="14">
        <f ca="1">$Z310-$AE310-CK310</f>
        <v>0</v>
      </c>
      <c r="BR310" s="15">
        <f ca="1">_xll.DBRW($B$3,$R$37,$R$38,$R$40,$R$41,$R$42,$Q310,BR$2,BR$4,BR$3)</f>
        <v>0</v>
      </c>
      <c r="BS310" s="15">
        <f ca="1">_xll.DBRW($B$3,$R$37,$R$38,$R$40,$R$41,$R$42,$Q310,BS$2,BS$4,BS$3)</f>
        <v>0</v>
      </c>
      <c r="BT310" s="15">
        <f ca="1">_xll.DBRW($B$3,$R$37,$R$38,$R$40,$R$41,$R$42,$Q310,BT$2,BT$4,BT$3)</f>
        <v>0</v>
      </c>
      <c r="BU310" s="15">
        <f ca="1">_xll.DBRW($B$3,$R$37,$R$38,$R$40,$R$41,$R$42,$Q310,BU$2,BU$4,BU$3)</f>
        <v>0</v>
      </c>
      <c r="BV310" s="15">
        <f ca="1">_xll.DBRW($B$3,$R$37,$R$38,$R$40,$R$41,$R$42,$Q310,BV$2,BV$4,BV$3)</f>
        <v>0</v>
      </c>
      <c r="BW310" s="15">
        <f ca="1">_xll.DBRW($B$3,$R$37,$R$38,$R$40,$R$41,$R$42,$Q310,BW$2,BW$4,BW$3)</f>
        <v>0</v>
      </c>
      <c r="BX310" s="15">
        <f ca="1">_xll.DBRW($B$3,$R$37,$R$38,$R$40,$R$41,$R$42,$Q310,BX$2,BX$4,BX$3)</f>
        <v>0</v>
      </c>
      <c r="BY310" s="15">
        <f ca="1">_xll.DBRW($B$3,$R$37,$R$38,$R$40,$R$41,$R$42,$Q310,BY$2,BY$4,BY$3)</f>
        <v>0</v>
      </c>
      <c r="BZ310" s="15">
        <f ca="1">_xll.DBRW($B$3,$R$37,$R$38,$R$40,$R$41,$R$42,$Q310,BZ$2,BZ$4,BZ$3)</f>
        <v>0</v>
      </c>
      <c r="CA310" s="15">
        <f ca="1">_xll.DBRW($B$3,$R$37,$R$38,$R$40,$R$41,$R$42,$Q310,CA$2,CA$4,CA$3)</f>
        <v>0</v>
      </c>
      <c r="CB310" s="15">
        <f ca="1">BR310-BW310</f>
        <v>0</v>
      </c>
      <c r="CC310" s="15">
        <f ca="1">BS310-BX310</f>
        <v>0</v>
      </c>
      <c r="CD310" s="15">
        <f ca="1">BT310-BY310</f>
        <v>0</v>
      </c>
      <c r="CE310" s="15">
        <f ca="1">IF(AND(BU310&lt;&gt;0,BZ310&lt;&gt;0),-1*CB310*BU310,0)</f>
        <v>0</v>
      </c>
      <c r="CF310" s="15">
        <f ca="1">IF(AND(BU310&lt;&gt;0,BZ310&lt;&gt;0,BV310&lt;&gt;0,CA310&lt;&gt;0),CC310/BX310*$Z310,)</f>
        <v>0</v>
      </c>
      <c r="CG310" s="15">
        <f ca="1">IF(AND(BV310&lt;&gt;0,CA310&lt;&gt;0),CD310*BN310*BV310,)</f>
        <v>0</v>
      </c>
      <c r="CH310" s="15">
        <f ca="1">IF(AND(BU310&lt;&gt;0,BZ310&lt;&gt;0,BV310&lt;&gt;0,CA310&lt;&gt;0),$AJ310-CE310-CF310-CG310-CK310,)</f>
        <v>0</v>
      </c>
      <c r="CI310" s="15">
        <f ca="1">IF(OR(BU310=0,BZ310=0,BV310=0,CA310=0),$AJ310-CE310-CF310-CG310-CK310,)</f>
        <v>0</v>
      </c>
      <c r="CJ310" s="15">
        <f ca="1">SUM(CE310:CI310)</f>
        <v>0</v>
      </c>
      <c r="CK310" s="15">
        <f ca="1">IF($V310&lt;&gt;0,IF($V310&gt;0,$W310/$V310,-$W310/$V310))*$AE310</f>
        <v>0</v>
      </c>
      <c r="CL310" s="15">
        <f ca="1">SUM(CJ310:CK310)</f>
        <v>0</v>
      </c>
      <c r="CM310" s="16">
        <f ca="1">_xll.DBRW($B$3,$R$37,$R$38,$R$40,$R$41,$R$42,$Q310,CM$2,CM$4,CM$3)</f>
        <v>0</v>
      </c>
      <c r="CN310" s="16">
        <f ca="1">_xll.DBRW($B$3,$R$37,$R$38,$R$40,$R$41,$R$42,$Q310,CN$2,CN$4,CN$3)</f>
        <v>0</v>
      </c>
      <c r="CO310" s="17">
        <f ca="1">-(CM310-CN310)*100</f>
        <v>0</v>
      </c>
      <c r="CP310" s="14">
        <f ca="1">$AA310-$AF310-DJ310</f>
        <v>0</v>
      </c>
      <c r="CQ310" s="15">
        <f ca="1">_xll.DBRW($B$3,$R$37,$R$38,$R$40,$R$41,$R$42,$Q310,CQ$2,CQ$4,CQ$3)</f>
        <v>0</v>
      </c>
      <c r="CR310" s="15">
        <f ca="1">_xll.DBRW($B$3,$R$37,$R$38,$R$40,$R$41,$R$42,$Q310,CR$2,CR$4,CR$3)</f>
        <v>0</v>
      </c>
      <c r="CS310" s="15">
        <f ca="1">_xll.DBRW($B$3,$R$37,$R$38,$R$40,$R$41,$R$42,$Q310,CS$2,CS$4,CS$3)</f>
        <v>0</v>
      </c>
      <c r="CT310" s="15">
        <f ca="1">_xll.DBRW($B$3,$R$37,$R$38,$R$40,$R$41,$R$42,$Q310,CT$2,CT$4,CT$3)</f>
        <v>0</v>
      </c>
      <c r="CU310" s="15">
        <f ca="1">_xll.DBRW($B$3,$R$37,$R$38,$R$40,$R$41,$R$42,$Q310,CU$2,CU$4,CU$3)</f>
        <v>0</v>
      </c>
      <c r="CV310" s="15">
        <f ca="1">_xll.DBRW($B$3,$R$37,$R$38,$R$40,$R$41,$R$42,$Q310,CV$2,CV$4,CV$3)</f>
        <v>0</v>
      </c>
      <c r="CW310" s="15">
        <f ca="1">_xll.DBRW($B$3,$R$37,$R$38,$R$40,$R$41,$R$42,$Q310,CW$2,CW$4,CW$3)</f>
        <v>0</v>
      </c>
      <c r="CX310" s="15">
        <f ca="1">_xll.DBRW($B$3,$R$37,$R$38,$R$40,$R$41,$R$42,$Q310,CX$2,CX$4,CX$3)</f>
        <v>0</v>
      </c>
      <c r="CY310" s="15">
        <f ca="1">_xll.DBRW($B$3,$R$37,$R$38,$R$40,$R$41,$R$42,$Q310,CY$2,CY$4,CY$3)</f>
        <v>0</v>
      </c>
      <c r="CZ310" s="15">
        <f ca="1">_xll.DBRW($B$3,$R$37,$R$38,$R$40,$R$41,$R$42,$Q310,CZ$2,CZ$4,CZ$3)</f>
        <v>0</v>
      </c>
      <c r="DA310" s="15">
        <f ca="1">CQ310-CV310</f>
        <v>0</v>
      </c>
      <c r="DB310" s="15">
        <f ca="1">CR310-CW310</f>
        <v>0</v>
      </c>
      <c r="DC310" s="15">
        <f ca="1">CS310-CX310</f>
        <v>0</v>
      </c>
      <c r="DD310" s="15">
        <f ca="1">IF(AND(CT310&lt;&gt;0,CY310&lt;&gt;0),-1*DA310*CT310,0)</f>
        <v>0</v>
      </c>
      <c r="DE310" s="15">
        <f ca="1">IF(AND(CT310&lt;&gt;0,CY310&lt;&gt;0,CU310&lt;&gt;0,CZ310&lt;&gt;0),DB310/CW310*$AA310,)</f>
        <v>0</v>
      </c>
      <c r="DF310" s="15">
        <f ca="1">IF(AND(CU310&lt;&gt;0,CZ310&lt;&gt;0),DC310*CM310*CU310,)</f>
        <v>0</v>
      </c>
      <c r="DG310" s="15">
        <f ca="1">IF(AND(CT310&lt;&gt;0,CY310&lt;&gt;0,CU310&lt;&gt;0,CZ310&lt;&gt;0),$AK310-DD310-DE310-DF310-DJ310,)</f>
        <v>0</v>
      </c>
      <c r="DH310" s="15">
        <f ca="1">IF(OR(CT310=0,CY310=0,CU310=0,CZ310=0),$AK310-DD310-DE310-DF310-DJ310,)</f>
        <v>0</v>
      </c>
      <c r="DI310" s="15">
        <f ca="1">SUM(DD310:DH310)</f>
        <v>0</v>
      </c>
      <c r="DJ310" s="15">
        <f ca="1">IF($V310&lt;&gt;0,IF($V310&gt;0,$W310/$V310,-$W310/$V310))*$AF310</f>
        <v>0</v>
      </c>
      <c r="DK310" s="15">
        <f ca="1">SUM(DI310:DJ310)</f>
        <v>0</v>
      </c>
      <c r="DL310" s="16">
        <f ca="1">_xll.DBRW($B$3,$R$37,$R$38,$R$40,$R$41,$R$42,$Q310,DL$2,DL$4,DL$3)</f>
        <v>0</v>
      </c>
      <c r="DM310" s="16">
        <f ca="1">_xll.DBRW($B$3,$R$37,$R$38,$R$40,$R$41,$R$42,$Q310,DM$2,DM$4,DM$3)</f>
        <v>0</v>
      </c>
      <c r="DN310" s="17">
        <f ca="1">-(DL310-DM310)*100</f>
        <v>0</v>
      </c>
      <c r="DO310" s="14">
        <f ca="1">$AB310-$AG310-EI310</f>
        <v>0</v>
      </c>
      <c r="DP310" s="15">
        <f ca="1">_xll.DBRW($B$3,$R$37,$R$38,$R$40,$R$41,$R$42,$Q310,DP$2,DP$4,DP$3)</f>
        <v>0</v>
      </c>
      <c r="DQ310" s="15">
        <f ca="1">_xll.DBRW($B$3,$R$37,$R$38,$R$40,$R$41,$R$42,$Q310,DQ$2,DQ$4,DQ$3)</f>
        <v>0</v>
      </c>
      <c r="DR310" s="15">
        <f ca="1">_xll.DBRW($B$3,$R$37,$R$38,$R$40,$R$41,$R$42,$Q310,DR$2,DR$4,DR$3)</f>
        <v>0</v>
      </c>
      <c r="DS310" s="15">
        <f ca="1">_xll.DBRW($B$3,$R$37,$R$38,$R$40,$R$41,$R$42,$Q310,DS$2,DS$4,DS$3)</f>
        <v>0</v>
      </c>
      <c r="DT310" s="15">
        <f ca="1">_xll.DBRW($B$3,$R$37,$R$38,$R$40,$R$41,$R$42,$Q310,DT$2,DT$4,DT$3)</f>
        <v>0</v>
      </c>
      <c r="DU310" s="15">
        <f ca="1">_xll.DBRW($B$3,$R$37,$R$38,$R$40,$R$41,$R$42,$Q310,DU$2,DU$4,DU$3)</f>
        <v>0</v>
      </c>
      <c r="DV310" s="15">
        <f ca="1">_xll.DBRW($B$3,$R$37,$R$38,$R$40,$R$41,$R$42,$Q310,DV$2,DV$4,DV$3)</f>
        <v>0</v>
      </c>
      <c r="DW310" s="15">
        <f ca="1">_xll.DBRW($B$3,$R$37,$R$38,$R$40,$R$41,$R$42,$Q310,DW$2,DW$4,DW$3)</f>
        <v>0</v>
      </c>
      <c r="DX310" s="15">
        <f ca="1">_xll.DBRW($B$3,$R$37,$R$38,$R$40,$R$41,$R$42,$Q310,DX$2,DX$4,DX$3)</f>
        <v>0</v>
      </c>
      <c r="DY310" s="15">
        <f ca="1">_xll.DBRW($B$3,$R$37,$R$38,$R$40,$R$41,$R$42,$Q310,DY$2,DY$4,DY$3)</f>
        <v>0</v>
      </c>
      <c r="DZ310" s="15">
        <f ca="1">DP310-DU310</f>
        <v>0</v>
      </c>
      <c r="EA310" s="15">
        <f ca="1">DQ310-DV310</f>
        <v>0</v>
      </c>
      <c r="EB310" s="15">
        <f ca="1">DR310-DW310</f>
        <v>0</v>
      </c>
      <c r="EC310" s="15">
        <f ca="1">IF(AND(DS310&lt;&gt;0,DX310&lt;&gt;0),-1*DZ310*DS310,0)</f>
        <v>0</v>
      </c>
      <c r="ED310" s="15">
        <f ca="1">IF(AND(DS310&lt;&gt;0,DX310&lt;&gt;0,DT310&lt;&gt;0,DY310&lt;&gt;0),EA310/DV310*$AB310,)</f>
        <v>0</v>
      </c>
      <c r="EE310" s="15">
        <f ca="1">IF(AND(DT310&lt;&gt;0,DY310&lt;&gt;0),EB310*DL310*DT310,)</f>
        <v>0</v>
      </c>
      <c r="EF310" s="15">
        <f ca="1">IF(AND(DS310&lt;&gt;0,DX310&lt;&gt;0,DT310&lt;&gt;0,DY310&lt;&gt;0),$AL310-EC310-ED310-EE310-EI310,)</f>
        <v>0</v>
      </c>
      <c r="EG310" s="15">
        <f ca="1">IF(OR(DS310=0,DX310=0,DT310=0,DY310=0),$AL310-EC310-ED310-EE310-EI310,)</f>
        <v>0</v>
      </c>
      <c r="EH310" s="15">
        <f ca="1">SUM(EC310:EG310)</f>
        <v>0</v>
      </c>
      <c r="EI310" s="15">
        <f ca="1">IF($V310&lt;&gt;0,IF($V310&gt;0,$W310/$V310,-$W310/$V310))*$AG310</f>
        <v>0</v>
      </c>
      <c r="EJ310" s="15">
        <f ca="1">SUM(EH310:EI310)</f>
        <v>0</v>
      </c>
      <c r="EK310" s="16">
        <f ca="1">_xll.DBRW($B$3,$R$37,$R$38,$R$40,$R$41,$R$42,$Q310,EK$2,EK$4,EK$3)</f>
        <v>0</v>
      </c>
      <c r="EL310" s="16">
        <f ca="1">_xll.DBRW($B$3,$R$37,$R$38,$R$40,$R$41,$R$42,$Q310,EL$2,EL$4,EL$3)</f>
        <v>0</v>
      </c>
      <c r="EM310" s="17">
        <f ca="1">-(EK310-EL310)*100</f>
        <v>0</v>
      </c>
      <c r="EN310" s="14">
        <f ca="1">$AC310-$AH310-FH310</f>
        <v>0</v>
      </c>
      <c r="EO310" s="15">
        <f ca="1">_xll.DBRW($B$3,$R$37,$R$38,$R$40,$R$41,$R$42,$Q310,EO$2,EO$4,EO$3)</f>
        <v>0</v>
      </c>
      <c r="EP310" s="15">
        <f ca="1">_xll.DBRW($B$3,$R$37,$R$38,$R$40,$R$41,$R$42,$Q310,EP$2,EP$4,EP$3)</f>
        <v>0</v>
      </c>
      <c r="EQ310" s="15">
        <f ca="1">_xll.DBRW($B$3,$R$37,$R$38,$R$40,$R$41,$R$42,$Q310,EQ$2,EQ$4,EQ$3)</f>
        <v>0</v>
      </c>
      <c r="ER310" s="15">
        <f ca="1">_xll.DBRW($B$3,$R$37,$R$38,$R$40,$R$41,$R$42,$Q310,ER$2,ER$4,ER$3)</f>
        <v>0</v>
      </c>
      <c r="ES310" s="15">
        <f ca="1">_xll.DBRW($B$3,$R$37,$R$38,$R$40,$R$41,$R$42,$Q310,ES$2,ES$4,ES$3)</f>
        <v>0</v>
      </c>
      <c r="ET310" s="15">
        <f ca="1">_xll.DBRW($B$3,$R$37,$R$38,$R$40,$R$41,$R$42,$Q310,ET$2,ET$4,ET$3)</f>
        <v>0</v>
      </c>
      <c r="EU310" s="15">
        <f ca="1">_xll.DBRW($B$3,$R$37,$R$38,$R$40,$R$41,$R$42,$Q310,EU$2,EU$4,EU$3)</f>
        <v>0</v>
      </c>
      <c r="EV310" s="15">
        <f ca="1">_xll.DBRW($B$3,$R$37,$R$38,$R$40,$R$41,$R$42,$Q310,EV$2,EV$4,EV$3)</f>
        <v>0</v>
      </c>
      <c r="EW310" s="15">
        <f ca="1">_xll.DBRW($B$3,$R$37,$R$38,$R$40,$R$41,$R$42,$Q310,EW$2,EW$4,EW$3)</f>
        <v>0</v>
      </c>
      <c r="EX310" s="15">
        <f ca="1">_xll.DBRW($B$3,$R$37,$R$38,$R$40,$R$41,$R$42,$Q310,EX$2,EX$4,EX$3)</f>
        <v>0</v>
      </c>
      <c r="EY310" s="15">
        <f ca="1">EO310-ET310</f>
        <v>0</v>
      </c>
      <c r="EZ310" s="15">
        <f ca="1">EP310-EU310</f>
        <v>0</v>
      </c>
      <c r="FA310" s="15">
        <f ca="1">EQ310-EV310</f>
        <v>0</v>
      </c>
      <c r="FB310" s="15">
        <f ca="1">IF(AND(ER310&lt;&gt;0,EW310&lt;&gt;0),-1*EY310*ER310,0)</f>
        <v>0</v>
      </c>
      <c r="FC310" s="15">
        <f ca="1">IF(AND(ER310&lt;&gt;0,EW310&lt;&gt;0,ES310&lt;&gt;0,EX310&lt;&gt;0),EZ310/EU310*$AC310,)</f>
        <v>0</v>
      </c>
      <c r="FD310" s="15">
        <f ca="1">IF(AND(ES310&lt;&gt;0,EX310&lt;&gt;0),FA310*EK310*ES310,)</f>
        <v>0</v>
      </c>
      <c r="FE310" s="15">
        <f ca="1">IF(AND(ER310&lt;&gt;0,EW310&lt;&gt;0,ES310&lt;&gt;0,EX310&lt;&gt;0),$AM310-FB310-FC310-FD310-FH310,)</f>
        <v>0</v>
      </c>
      <c r="FF310" s="15">
        <f ca="1">IF(OR(ER310=0,EW310=0,ES310=0,EX310=0),$AM310-FB310-FC310-FD310-FH310,)</f>
        <v>0</v>
      </c>
      <c r="FG310" s="15">
        <f ca="1">SUM(FB310:FF310)</f>
        <v>0</v>
      </c>
      <c r="FH310" s="15">
        <f ca="1">IF($V310&lt;&gt;0,IF($V310&gt;0,$W310/$V310,-$W310/$V310))*$AH310</f>
        <v>0</v>
      </c>
      <c r="FI310" s="15">
        <f ca="1">SUM(FG310:FH310)</f>
        <v>0</v>
      </c>
      <c r="FJ310" s="20"/>
      <c r="FK310" s="85">
        <f ca="1">BL310+CK310+DJ310+EI310+FH310</f>
        <v>0</v>
      </c>
      <c r="FL310" s="21"/>
      <c r="FM310" s="22"/>
      <c r="FN310" s="104">
        <f ca="1">_xll.DBRW($B$3,$R$37,$R$38,$R$40,$R$41,$R$42,$Q310,FN$2,FN$4,FN$3)</f>
        <v>0</v>
      </c>
      <c r="FO310" s="105">
        <f ca="1">IF(U310&lt;&gt;0,FN310/U310,0)</f>
        <v>0</v>
      </c>
      <c r="FP310" s="104">
        <f ca="1">_xll.DBRW($B$3,$R$37,$R$38,$R$40,$R$41,$R$42,$Q310,FP$2,FP$4,FP$3)</f>
        <v>0</v>
      </c>
      <c r="FQ310" s="105">
        <f ca="1">IF(V310&lt;&gt;0,FP310/V310,0)</f>
        <v>0</v>
      </c>
      <c r="FR310" s="86">
        <f ca="1">FN310-FP310</f>
        <v>0</v>
      </c>
      <c r="FS310" s="103">
        <f ca="1">(FO310-FQ310)*100</f>
        <v>0</v>
      </c>
      <c r="FT310" s="23"/>
      <c r="FV310" s="37"/>
      <c r="FW310" s="37"/>
      <c r="FX310" s="37"/>
      <c r="FY310" s="37"/>
      <c r="FZ310" s="37"/>
      <c r="GA310" s="37"/>
      <c r="GB310" s="37"/>
      <c r="GC310" s="37"/>
      <c r="GD310" s="37"/>
      <c r="GE310" s="37"/>
      <c r="GF310" s="37"/>
      <c r="GG310" s="37"/>
      <c r="GH310" s="37"/>
    </row>
    <row r="311" spans="1:190" ht="15" hidden="1" customHeight="1" x14ac:dyDescent="0.25">
      <c r="A311">
        <f ca="1">IF(ROW()=ROW($A$60),0,1)</f>
        <v>1</v>
      </c>
      <c r="D311" s="30"/>
      <c r="E311" s="30"/>
      <c r="F311" s="30" t="str">
        <f ca="1">IF(A311&lt;&gt;0,IF((AO311+BN311+CM311+DL311+EK311)&lt;&gt;0,ROUND((1-(AO311+BN311+CM311+DL311+EK311))-FO311,5),"VERIF. ELIGIBILITE PMM"),"CHECK "&amp;D296)</f>
        <v>VERIF. ELIGIBILITE PMM</v>
      </c>
      <c r="G311" s="30"/>
      <c r="H311" s="30"/>
      <c r="I311" s="30"/>
      <c r="J311" s="30" t="str">
        <f ca="1">IF(A311&lt;&gt;0,IF((AP311+BO311+CN311+DM311+EL311)&lt;&gt;0,ROUND((1-(AP311+BO311+CN311+DM311+EL311))-FQ311,5),"VERIF. ELIGIBILITE PMM"),"CHECK "&amp;D297)</f>
        <v>VERIF. ELIGIBILITE PMM</v>
      </c>
      <c r="K311" s="30">
        <f ca="1">IF(A311&lt;&gt;0,ROUND(W311+AR311+BQ311+CP311+DO311+EN311+FK311-FR311,5),"CHECK ")</f>
        <v>0</v>
      </c>
      <c r="L311" s="4"/>
      <c r="M311" s="9"/>
      <c r="N311" s="10"/>
      <c r="O311" s="9"/>
      <c r="P311" s="11"/>
      <c r="Q311" s="130" t="s">
        <v>515</v>
      </c>
      <c r="R311" s="130"/>
      <c r="S311" s="12"/>
      <c r="T311" s="13"/>
      <c r="U311" s="84">
        <f ca="1">_xll.DBRW($B$3,$R$37,$R$38,$R$40,$R$41,$R$42,$Q311,U$2,U$4,U$3)</f>
        <v>0</v>
      </c>
      <c r="V311" s="84">
        <f ca="1">_xll.DBRW($B$3,$R$37,$R$38,$R$40,$R$41,$R$42,$Q311,V$2,V$4,V$3)</f>
        <v>0</v>
      </c>
      <c r="W311" s="85">
        <f ca="1">U311-V311</f>
        <v>0</v>
      </c>
      <c r="X311" s="106">
        <f ca="1">IF(V311&lt;&gt;0,W311/V311,0)</f>
        <v>0</v>
      </c>
      <c r="Y311" s="15">
        <f ca="1">_xll.DBRW($B$3,$R$37,$R$38,$R$40,$R$41,$R$42,$Q311,Y$2,Y$4,Y$3)</f>
        <v>0</v>
      </c>
      <c r="Z311" s="15">
        <f ca="1">_xll.DBRW($B$3,$R$37,$R$38,$R$40,$R$41,$R$42,$Q311,Z$2,Z$4,Z$3)</f>
        <v>0</v>
      </c>
      <c r="AA311" s="15">
        <f ca="1">_xll.DBRW($B$3,$R$37,$R$38,$R$40,$R$41,$R$42,$Q311,AA$2,AA$4,AA$3)</f>
        <v>0</v>
      </c>
      <c r="AB311" s="15">
        <f ca="1">_xll.DBRW($B$3,$R$37,$R$38,$R$40,$R$41,$R$42,$Q311,AB$2,AB$4,AB$3)</f>
        <v>0</v>
      </c>
      <c r="AC311" s="15">
        <f ca="1">_xll.DBRW($B$3,$R$37,$R$38,$R$40,$R$41,$R$42,$Q311,AC$2,AC$4,AC$3)</f>
        <v>0</v>
      </c>
      <c r="AD311" s="15">
        <f ca="1">_xll.DBRW($B$3,$R$37,$R$38,$R$40,$R$41,$R$42,$Q311,AD$2,AD$4,AD$3)</f>
        <v>0</v>
      </c>
      <c r="AE311" s="15">
        <f ca="1">_xll.DBRW($B$3,$R$37,$R$38,$R$40,$R$41,$R$42,$Q311,AE$2,AE$4,AE$3)</f>
        <v>0</v>
      </c>
      <c r="AF311" s="15">
        <f ca="1">_xll.DBRW($B$3,$R$37,$R$38,$R$40,$R$41,$R$42,$Q311,AF$2,AF$4,AF$3)</f>
        <v>0</v>
      </c>
      <c r="AG311" s="15">
        <f ca="1">_xll.DBRW($B$3,$R$37,$R$38,$R$40,$R$41,$R$42,$Q311,AG$2,AG$4,AG$3)</f>
        <v>0</v>
      </c>
      <c r="AH311" s="15">
        <f ca="1">_xll.DBRW($B$3,$R$37,$R$38,$R$40,$R$41,$R$42,$Q311,AH$2,AH$4,AH$3)</f>
        <v>0</v>
      </c>
      <c r="AI311" s="15">
        <f ca="1">Y311-AD311</f>
        <v>0</v>
      </c>
      <c r="AJ311" s="15">
        <f ca="1">Z311-AE311</f>
        <v>0</v>
      </c>
      <c r="AK311" s="15">
        <f ca="1">AA311-AF311</f>
        <v>0</v>
      </c>
      <c r="AL311" s="15">
        <f ca="1">AB311-AG311</f>
        <v>0</v>
      </c>
      <c r="AM311" s="15">
        <f ca="1">AC311-AH311</f>
        <v>0</v>
      </c>
      <c r="AN311" s="20"/>
      <c r="AO311" s="16">
        <f ca="1">_xll.DBRW($B$3,$R$37,$R$38,$R$40,$R$41,$R$42,$Q311,AO$2,AO$4,AO$3)</f>
        <v>0</v>
      </c>
      <c r="AP311" s="16">
        <f ca="1">_xll.DBRW($B$3,$R$37,$R$38,$R$40,$R$41,$R$42,$Q311,AP$2,AP$4,AP$3)</f>
        <v>0</v>
      </c>
      <c r="AQ311" s="17">
        <f ca="1">-(AO311-AP311)*100</f>
        <v>0</v>
      </c>
      <c r="AR311" s="14">
        <f ca="1">$Y311-$AD311-BL311</f>
        <v>0</v>
      </c>
      <c r="AS311" s="18">
        <f ca="1">_xll.DBRW($B$3,$R$37,$R$38,$R$40,$R$41,$R$42,$Q311,AS$2,AS$4,AS$3)</f>
        <v>0</v>
      </c>
      <c r="AT311" s="19">
        <f ca="1">_xll.DBRW($B$3,$R$37,$R$38,$R$40,$R$41,$R$42,$Q311,AT$2,AT$4,AT$3)</f>
        <v>0</v>
      </c>
      <c r="AU311" s="18">
        <f ca="1">_xll.DBRW($B$3,$R$37,$R$38,$R$40,$R$41,$R$42,$Q311,AU$2,AU$4,AU$3)</f>
        <v>0</v>
      </c>
      <c r="AV311" s="15">
        <f ca="1">_xll.DBRW($B$3,$R$37,$R$38,$R$40,$R$41,$R$42,$Q311,AV$2,AV$4,AV$3)</f>
        <v>0</v>
      </c>
      <c r="AW311" s="15">
        <f ca="1">_xll.DBRW($B$3,$R$37,$R$38,$R$40,$R$41,$R$42,$Q311,AW$2,AW$4,AW$3)</f>
        <v>0</v>
      </c>
      <c r="AX311" s="18">
        <f ca="1">_xll.DBRW($B$3,$R$37,$R$38,$R$40,$R$41,$R$42,$Q311,AX$2,AX$4,AX$3)</f>
        <v>0</v>
      </c>
      <c r="AY311" s="19">
        <f ca="1">_xll.DBRW($B$3,$R$37,$R$38,$R$40,$R$41,$R$42,$Q311,AY$2,AY$4,AY$3)</f>
        <v>0</v>
      </c>
      <c r="AZ311" s="18">
        <f ca="1">_xll.DBRW($B$3,$R$37,$R$38,$R$40,$R$41,$R$42,$Q311,AZ$2,AZ$4,AZ$3)</f>
        <v>0</v>
      </c>
      <c r="BA311" s="15">
        <f ca="1">_xll.DBRW($B$3,$R$37,$R$38,$R$40,$R$41,$R$42,$Q311,BA$2,BA$4,BA$3)</f>
        <v>0</v>
      </c>
      <c r="BB311" s="15">
        <f ca="1">_xll.DBRW($B$3,$R$37,$R$38,$R$40,$R$41,$R$42,$Q311,BB$2,BB$4,BB$3)</f>
        <v>0</v>
      </c>
      <c r="BC311" s="18">
        <f ca="1">AS311-AX311</f>
        <v>0</v>
      </c>
      <c r="BD311" s="18">
        <f ca="1">AT311-AY311</f>
        <v>0</v>
      </c>
      <c r="BE311" s="18">
        <f ca="1">AU311-AZ311</f>
        <v>0</v>
      </c>
      <c r="BF311" s="15">
        <f ca="1">IF(AND(AV311&lt;&gt;0,BA311&lt;&gt;0),-1*BC311*AV311,0)</f>
        <v>0</v>
      </c>
      <c r="BG311" s="15">
        <f ca="1">IF(AND(AV311&lt;&gt;0,BA311&lt;&gt;0,AW311&lt;&gt;0,BB311&lt;&gt;0),BD311/AY311*$Y311,)</f>
        <v>0</v>
      </c>
      <c r="BH311" s="15">
        <f ca="1">IF(AND(AW311&lt;&gt;0,BB311&lt;&gt;0),BE311*AO311*AW311,)</f>
        <v>0</v>
      </c>
      <c r="BI311" s="15">
        <f ca="1">IF(AND(AV311&lt;&gt;0,BA311&lt;&gt;0,AW311&lt;&gt;0,BB311&lt;&gt;0),$AI311-BF311-BG311-BH311-BL311,)</f>
        <v>0</v>
      </c>
      <c r="BJ311" s="15">
        <f ca="1">IF(OR(AV311=0,BA311=0,AW311=0,BB311=0),$AI311-BF311-BG311-BH311-BL311,)</f>
        <v>0</v>
      </c>
      <c r="BK311" s="15">
        <f ca="1">SUM(BF311:BJ311)</f>
        <v>0</v>
      </c>
      <c r="BL311" s="15">
        <f ca="1">IF($V311&lt;&gt;0,IF($V311&gt;0,$W311/$V311,-$W311/$V311))*$AD311</f>
        <v>0</v>
      </c>
      <c r="BM311" s="15">
        <f ca="1">SUM(BK311:BL311)</f>
        <v>0</v>
      </c>
      <c r="BN311" s="16">
        <f ca="1">_xll.DBRW($B$3,$R$37,$R$38,$R$40,$R$41,$R$42,$Q311,BN$2,BN$4,BN$3)</f>
        <v>0</v>
      </c>
      <c r="BO311" s="16">
        <f ca="1">_xll.DBRW($B$3,$R$37,$R$38,$R$40,$R$41,$R$42,$Q311,BO$2,BO$4,BO$3)</f>
        <v>0</v>
      </c>
      <c r="BP311" s="17">
        <f ca="1">-(BN311-BO311)*100</f>
        <v>0</v>
      </c>
      <c r="BQ311" s="14">
        <f ca="1">$Z311-$AE311-CK311</f>
        <v>0</v>
      </c>
      <c r="BR311" s="15">
        <f ca="1">_xll.DBRW($B$3,$R$37,$R$38,$R$40,$R$41,$R$42,$Q311,BR$2,BR$4,BR$3)</f>
        <v>0</v>
      </c>
      <c r="BS311" s="15">
        <f ca="1">_xll.DBRW($B$3,$R$37,$R$38,$R$40,$R$41,$R$42,$Q311,BS$2,BS$4,BS$3)</f>
        <v>0</v>
      </c>
      <c r="BT311" s="15">
        <f ca="1">_xll.DBRW($B$3,$R$37,$R$38,$R$40,$R$41,$R$42,$Q311,BT$2,BT$4,BT$3)</f>
        <v>0</v>
      </c>
      <c r="BU311" s="15">
        <f ca="1">_xll.DBRW($B$3,$R$37,$R$38,$R$40,$R$41,$R$42,$Q311,BU$2,BU$4,BU$3)</f>
        <v>0</v>
      </c>
      <c r="BV311" s="15">
        <f ca="1">_xll.DBRW($B$3,$R$37,$R$38,$R$40,$R$41,$R$42,$Q311,BV$2,BV$4,BV$3)</f>
        <v>0</v>
      </c>
      <c r="BW311" s="15">
        <f ca="1">_xll.DBRW($B$3,$R$37,$R$38,$R$40,$R$41,$R$42,$Q311,BW$2,BW$4,BW$3)</f>
        <v>0</v>
      </c>
      <c r="BX311" s="15">
        <f ca="1">_xll.DBRW($B$3,$R$37,$R$38,$R$40,$R$41,$R$42,$Q311,BX$2,BX$4,BX$3)</f>
        <v>0</v>
      </c>
      <c r="BY311" s="15">
        <f ca="1">_xll.DBRW($B$3,$R$37,$R$38,$R$40,$R$41,$R$42,$Q311,BY$2,BY$4,BY$3)</f>
        <v>0</v>
      </c>
      <c r="BZ311" s="15">
        <f ca="1">_xll.DBRW($B$3,$R$37,$R$38,$R$40,$R$41,$R$42,$Q311,BZ$2,BZ$4,BZ$3)</f>
        <v>0</v>
      </c>
      <c r="CA311" s="15">
        <f ca="1">_xll.DBRW($B$3,$R$37,$R$38,$R$40,$R$41,$R$42,$Q311,CA$2,CA$4,CA$3)</f>
        <v>0</v>
      </c>
      <c r="CB311" s="15">
        <f ca="1">BR311-BW311</f>
        <v>0</v>
      </c>
      <c r="CC311" s="15">
        <f ca="1">BS311-BX311</f>
        <v>0</v>
      </c>
      <c r="CD311" s="15">
        <f ca="1">BT311-BY311</f>
        <v>0</v>
      </c>
      <c r="CE311" s="15">
        <f ca="1">IF(AND(BU311&lt;&gt;0,BZ311&lt;&gt;0),-1*CB311*BU311,0)</f>
        <v>0</v>
      </c>
      <c r="CF311" s="15">
        <f ca="1">IF(AND(BU311&lt;&gt;0,BZ311&lt;&gt;0,BV311&lt;&gt;0,CA311&lt;&gt;0),CC311/BX311*$Z311,)</f>
        <v>0</v>
      </c>
      <c r="CG311" s="15">
        <f ca="1">IF(AND(BV311&lt;&gt;0,CA311&lt;&gt;0),CD311*BN311*BV311,)</f>
        <v>0</v>
      </c>
      <c r="CH311" s="15">
        <f ca="1">IF(AND(BU311&lt;&gt;0,BZ311&lt;&gt;0,BV311&lt;&gt;0,CA311&lt;&gt;0),$AJ311-CE311-CF311-CG311-CK311,)</f>
        <v>0</v>
      </c>
      <c r="CI311" s="15">
        <f ca="1">IF(OR(BU311=0,BZ311=0,BV311=0,CA311=0),$AJ311-CE311-CF311-CG311-CK311,)</f>
        <v>0</v>
      </c>
      <c r="CJ311" s="15">
        <f ca="1">SUM(CE311:CI311)</f>
        <v>0</v>
      </c>
      <c r="CK311" s="15">
        <f ca="1">IF($V311&lt;&gt;0,IF($V311&gt;0,$W311/$V311,-$W311/$V311))*$AE311</f>
        <v>0</v>
      </c>
      <c r="CL311" s="15">
        <f ca="1">SUM(CJ311:CK311)</f>
        <v>0</v>
      </c>
      <c r="CM311" s="16">
        <f ca="1">_xll.DBRW($B$3,$R$37,$R$38,$R$40,$R$41,$R$42,$Q311,CM$2,CM$4,CM$3)</f>
        <v>0</v>
      </c>
      <c r="CN311" s="16">
        <f ca="1">_xll.DBRW($B$3,$R$37,$R$38,$R$40,$R$41,$R$42,$Q311,CN$2,CN$4,CN$3)</f>
        <v>0</v>
      </c>
      <c r="CO311" s="17">
        <f ca="1">-(CM311-CN311)*100</f>
        <v>0</v>
      </c>
      <c r="CP311" s="14">
        <f ca="1">$AA311-$AF311-DJ311</f>
        <v>0</v>
      </c>
      <c r="CQ311" s="15">
        <f ca="1">_xll.DBRW($B$3,$R$37,$R$38,$R$40,$R$41,$R$42,$Q311,CQ$2,CQ$4,CQ$3)</f>
        <v>0</v>
      </c>
      <c r="CR311" s="15">
        <f ca="1">_xll.DBRW($B$3,$R$37,$R$38,$R$40,$R$41,$R$42,$Q311,CR$2,CR$4,CR$3)</f>
        <v>0</v>
      </c>
      <c r="CS311" s="15">
        <f ca="1">_xll.DBRW($B$3,$R$37,$R$38,$R$40,$R$41,$R$42,$Q311,CS$2,CS$4,CS$3)</f>
        <v>0</v>
      </c>
      <c r="CT311" s="15">
        <f ca="1">_xll.DBRW($B$3,$R$37,$R$38,$R$40,$R$41,$R$42,$Q311,CT$2,CT$4,CT$3)</f>
        <v>0</v>
      </c>
      <c r="CU311" s="15">
        <f ca="1">_xll.DBRW($B$3,$R$37,$R$38,$R$40,$R$41,$R$42,$Q311,CU$2,CU$4,CU$3)</f>
        <v>0</v>
      </c>
      <c r="CV311" s="15">
        <f ca="1">_xll.DBRW($B$3,$R$37,$R$38,$R$40,$R$41,$R$42,$Q311,CV$2,CV$4,CV$3)</f>
        <v>0</v>
      </c>
      <c r="CW311" s="15">
        <f ca="1">_xll.DBRW($B$3,$R$37,$R$38,$R$40,$R$41,$R$42,$Q311,CW$2,CW$4,CW$3)</f>
        <v>0</v>
      </c>
      <c r="CX311" s="15">
        <f ca="1">_xll.DBRW($B$3,$R$37,$R$38,$R$40,$R$41,$R$42,$Q311,CX$2,CX$4,CX$3)</f>
        <v>0</v>
      </c>
      <c r="CY311" s="15">
        <f ca="1">_xll.DBRW($B$3,$R$37,$R$38,$R$40,$R$41,$R$42,$Q311,CY$2,CY$4,CY$3)</f>
        <v>0</v>
      </c>
      <c r="CZ311" s="15">
        <f ca="1">_xll.DBRW($B$3,$R$37,$R$38,$R$40,$R$41,$R$42,$Q311,CZ$2,CZ$4,CZ$3)</f>
        <v>0</v>
      </c>
      <c r="DA311" s="15">
        <f ca="1">CQ311-CV311</f>
        <v>0</v>
      </c>
      <c r="DB311" s="15">
        <f ca="1">CR311-CW311</f>
        <v>0</v>
      </c>
      <c r="DC311" s="15">
        <f ca="1">CS311-CX311</f>
        <v>0</v>
      </c>
      <c r="DD311" s="15">
        <f ca="1">IF(AND(CT311&lt;&gt;0,CY311&lt;&gt;0),-1*DA311*CT311,0)</f>
        <v>0</v>
      </c>
      <c r="DE311" s="15">
        <f ca="1">IF(AND(CT311&lt;&gt;0,CY311&lt;&gt;0,CU311&lt;&gt;0,CZ311&lt;&gt;0),DB311/CW311*$AA311,)</f>
        <v>0</v>
      </c>
      <c r="DF311" s="15">
        <f ca="1">IF(AND(CU311&lt;&gt;0,CZ311&lt;&gt;0),DC311*CM311*CU311,)</f>
        <v>0</v>
      </c>
      <c r="DG311" s="15">
        <f ca="1">IF(AND(CT311&lt;&gt;0,CY311&lt;&gt;0,CU311&lt;&gt;0,CZ311&lt;&gt;0),$AK311-DD311-DE311-DF311-DJ311,)</f>
        <v>0</v>
      </c>
      <c r="DH311" s="15">
        <f ca="1">IF(OR(CT311=0,CY311=0,CU311=0,CZ311=0),$AK311-DD311-DE311-DF311-DJ311,)</f>
        <v>0</v>
      </c>
      <c r="DI311" s="15">
        <f ca="1">SUM(DD311:DH311)</f>
        <v>0</v>
      </c>
      <c r="DJ311" s="15">
        <f ca="1">IF($V311&lt;&gt;0,IF($V311&gt;0,$W311/$V311,-$W311/$V311))*$AF311</f>
        <v>0</v>
      </c>
      <c r="DK311" s="15">
        <f ca="1">SUM(DI311:DJ311)</f>
        <v>0</v>
      </c>
      <c r="DL311" s="16">
        <f ca="1">_xll.DBRW($B$3,$R$37,$R$38,$R$40,$R$41,$R$42,$Q311,DL$2,DL$4,DL$3)</f>
        <v>0</v>
      </c>
      <c r="DM311" s="16">
        <f ca="1">_xll.DBRW($B$3,$R$37,$R$38,$R$40,$R$41,$R$42,$Q311,DM$2,DM$4,DM$3)</f>
        <v>0</v>
      </c>
      <c r="DN311" s="17">
        <f ca="1">-(DL311-DM311)*100</f>
        <v>0</v>
      </c>
      <c r="DO311" s="14">
        <f ca="1">$AB311-$AG311-EI311</f>
        <v>0</v>
      </c>
      <c r="DP311" s="15">
        <f ca="1">_xll.DBRW($B$3,$R$37,$R$38,$R$40,$R$41,$R$42,$Q311,DP$2,DP$4,DP$3)</f>
        <v>0</v>
      </c>
      <c r="DQ311" s="15">
        <f ca="1">_xll.DBRW($B$3,$R$37,$R$38,$R$40,$R$41,$R$42,$Q311,DQ$2,DQ$4,DQ$3)</f>
        <v>0</v>
      </c>
      <c r="DR311" s="15">
        <f ca="1">_xll.DBRW($B$3,$R$37,$R$38,$R$40,$R$41,$R$42,$Q311,DR$2,DR$4,DR$3)</f>
        <v>0</v>
      </c>
      <c r="DS311" s="15">
        <f ca="1">_xll.DBRW($B$3,$R$37,$R$38,$R$40,$R$41,$R$42,$Q311,DS$2,DS$4,DS$3)</f>
        <v>0</v>
      </c>
      <c r="DT311" s="15">
        <f ca="1">_xll.DBRW($B$3,$R$37,$R$38,$R$40,$R$41,$R$42,$Q311,DT$2,DT$4,DT$3)</f>
        <v>0</v>
      </c>
      <c r="DU311" s="15">
        <f ca="1">_xll.DBRW($B$3,$R$37,$R$38,$R$40,$R$41,$R$42,$Q311,DU$2,DU$4,DU$3)</f>
        <v>0</v>
      </c>
      <c r="DV311" s="15">
        <f ca="1">_xll.DBRW($B$3,$R$37,$R$38,$R$40,$R$41,$R$42,$Q311,DV$2,DV$4,DV$3)</f>
        <v>0</v>
      </c>
      <c r="DW311" s="15">
        <f ca="1">_xll.DBRW($B$3,$R$37,$R$38,$R$40,$R$41,$R$42,$Q311,DW$2,DW$4,DW$3)</f>
        <v>0</v>
      </c>
      <c r="DX311" s="15">
        <f ca="1">_xll.DBRW($B$3,$R$37,$R$38,$R$40,$R$41,$R$42,$Q311,DX$2,DX$4,DX$3)</f>
        <v>0</v>
      </c>
      <c r="DY311" s="15">
        <f ca="1">_xll.DBRW($B$3,$R$37,$R$38,$R$40,$R$41,$R$42,$Q311,DY$2,DY$4,DY$3)</f>
        <v>0</v>
      </c>
      <c r="DZ311" s="15">
        <f ca="1">DP311-DU311</f>
        <v>0</v>
      </c>
      <c r="EA311" s="15">
        <f ca="1">DQ311-DV311</f>
        <v>0</v>
      </c>
      <c r="EB311" s="15">
        <f ca="1">DR311-DW311</f>
        <v>0</v>
      </c>
      <c r="EC311" s="15">
        <f ca="1">IF(AND(DS311&lt;&gt;0,DX311&lt;&gt;0),-1*DZ311*DS311,0)</f>
        <v>0</v>
      </c>
      <c r="ED311" s="15">
        <f ca="1">IF(AND(DS311&lt;&gt;0,DX311&lt;&gt;0,DT311&lt;&gt;0,DY311&lt;&gt;0),EA311/DV311*$AB311,)</f>
        <v>0</v>
      </c>
      <c r="EE311" s="15">
        <f ca="1">IF(AND(DT311&lt;&gt;0,DY311&lt;&gt;0),EB311*DL311*DT311,)</f>
        <v>0</v>
      </c>
      <c r="EF311" s="15">
        <f ca="1">IF(AND(DS311&lt;&gt;0,DX311&lt;&gt;0,DT311&lt;&gt;0,DY311&lt;&gt;0),$AL311-EC311-ED311-EE311-EI311,)</f>
        <v>0</v>
      </c>
      <c r="EG311" s="15">
        <f ca="1">IF(OR(DS311=0,DX311=0,DT311=0,DY311=0),$AL311-EC311-ED311-EE311-EI311,)</f>
        <v>0</v>
      </c>
      <c r="EH311" s="15">
        <f ca="1">SUM(EC311:EG311)</f>
        <v>0</v>
      </c>
      <c r="EI311" s="15">
        <f ca="1">IF($V311&lt;&gt;0,IF($V311&gt;0,$W311/$V311,-$W311/$V311))*$AG311</f>
        <v>0</v>
      </c>
      <c r="EJ311" s="15">
        <f ca="1">SUM(EH311:EI311)</f>
        <v>0</v>
      </c>
      <c r="EK311" s="16">
        <f ca="1">_xll.DBRW($B$3,$R$37,$R$38,$R$40,$R$41,$R$42,$Q311,EK$2,EK$4,EK$3)</f>
        <v>0</v>
      </c>
      <c r="EL311" s="16">
        <f ca="1">_xll.DBRW($B$3,$R$37,$R$38,$R$40,$R$41,$R$42,$Q311,EL$2,EL$4,EL$3)</f>
        <v>0</v>
      </c>
      <c r="EM311" s="17">
        <f ca="1">-(EK311-EL311)*100</f>
        <v>0</v>
      </c>
      <c r="EN311" s="14">
        <f ca="1">$AC311-$AH311-FH311</f>
        <v>0</v>
      </c>
      <c r="EO311" s="15">
        <f ca="1">_xll.DBRW($B$3,$R$37,$R$38,$R$40,$R$41,$R$42,$Q311,EO$2,EO$4,EO$3)</f>
        <v>0</v>
      </c>
      <c r="EP311" s="15">
        <f ca="1">_xll.DBRW($B$3,$R$37,$R$38,$R$40,$R$41,$R$42,$Q311,EP$2,EP$4,EP$3)</f>
        <v>0</v>
      </c>
      <c r="EQ311" s="15">
        <f ca="1">_xll.DBRW($B$3,$R$37,$R$38,$R$40,$R$41,$R$42,$Q311,EQ$2,EQ$4,EQ$3)</f>
        <v>0</v>
      </c>
      <c r="ER311" s="15">
        <f ca="1">_xll.DBRW($B$3,$R$37,$R$38,$R$40,$R$41,$R$42,$Q311,ER$2,ER$4,ER$3)</f>
        <v>0</v>
      </c>
      <c r="ES311" s="15">
        <f ca="1">_xll.DBRW($B$3,$R$37,$R$38,$R$40,$R$41,$R$42,$Q311,ES$2,ES$4,ES$3)</f>
        <v>0</v>
      </c>
      <c r="ET311" s="15">
        <f ca="1">_xll.DBRW($B$3,$R$37,$R$38,$R$40,$R$41,$R$42,$Q311,ET$2,ET$4,ET$3)</f>
        <v>0</v>
      </c>
      <c r="EU311" s="15">
        <f ca="1">_xll.DBRW($B$3,$R$37,$R$38,$R$40,$R$41,$R$42,$Q311,EU$2,EU$4,EU$3)</f>
        <v>0</v>
      </c>
      <c r="EV311" s="15">
        <f ca="1">_xll.DBRW($B$3,$R$37,$R$38,$R$40,$R$41,$R$42,$Q311,EV$2,EV$4,EV$3)</f>
        <v>0</v>
      </c>
      <c r="EW311" s="15">
        <f ca="1">_xll.DBRW($B$3,$R$37,$R$38,$R$40,$R$41,$R$42,$Q311,EW$2,EW$4,EW$3)</f>
        <v>0</v>
      </c>
      <c r="EX311" s="15">
        <f ca="1">_xll.DBRW($B$3,$R$37,$R$38,$R$40,$R$41,$R$42,$Q311,EX$2,EX$4,EX$3)</f>
        <v>0</v>
      </c>
      <c r="EY311" s="15">
        <f ca="1">EO311-ET311</f>
        <v>0</v>
      </c>
      <c r="EZ311" s="15">
        <f ca="1">EP311-EU311</f>
        <v>0</v>
      </c>
      <c r="FA311" s="15">
        <f ca="1">EQ311-EV311</f>
        <v>0</v>
      </c>
      <c r="FB311" s="15">
        <f ca="1">IF(AND(ER311&lt;&gt;0,EW311&lt;&gt;0),-1*EY311*ER311,0)</f>
        <v>0</v>
      </c>
      <c r="FC311" s="15">
        <f ca="1">IF(AND(ER311&lt;&gt;0,EW311&lt;&gt;0,ES311&lt;&gt;0,EX311&lt;&gt;0),EZ311/EU311*$AC311,)</f>
        <v>0</v>
      </c>
      <c r="FD311" s="15">
        <f ca="1">IF(AND(ES311&lt;&gt;0,EX311&lt;&gt;0),FA311*EK311*ES311,)</f>
        <v>0</v>
      </c>
      <c r="FE311" s="15">
        <f ca="1">IF(AND(ER311&lt;&gt;0,EW311&lt;&gt;0,ES311&lt;&gt;0,EX311&lt;&gt;0),$AM311-FB311-FC311-FD311-FH311,)</f>
        <v>0</v>
      </c>
      <c r="FF311" s="15">
        <f ca="1">IF(OR(ER311=0,EW311=0,ES311=0,EX311=0),$AM311-FB311-FC311-FD311-FH311,)</f>
        <v>0</v>
      </c>
      <c r="FG311" s="15">
        <f ca="1">SUM(FB311:FF311)</f>
        <v>0</v>
      </c>
      <c r="FH311" s="15">
        <f ca="1">IF($V311&lt;&gt;0,IF($V311&gt;0,$W311/$V311,-$W311/$V311))*$AH311</f>
        <v>0</v>
      </c>
      <c r="FI311" s="15">
        <f ca="1">SUM(FG311:FH311)</f>
        <v>0</v>
      </c>
      <c r="FJ311" s="20"/>
      <c r="FK311" s="85">
        <f ca="1">BL311+CK311+DJ311+EI311+FH311</f>
        <v>0</v>
      </c>
      <c r="FL311" s="21"/>
      <c r="FM311" s="22"/>
      <c r="FN311" s="104">
        <f ca="1">_xll.DBRW($B$3,$R$37,$R$38,$R$40,$R$41,$R$42,$Q311,FN$2,FN$4,FN$3)</f>
        <v>0</v>
      </c>
      <c r="FO311" s="105">
        <f ca="1">IF(U311&lt;&gt;0,FN311/U311,0)</f>
        <v>0</v>
      </c>
      <c r="FP311" s="104">
        <f ca="1">_xll.DBRW($B$3,$R$37,$R$38,$R$40,$R$41,$R$42,$Q311,FP$2,FP$4,FP$3)</f>
        <v>0</v>
      </c>
      <c r="FQ311" s="105">
        <f ca="1">IF(V311&lt;&gt;0,FP311/V311,0)</f>
        <v>0</v>
      </c>
      <c r="FR311" s="86">
        <f ca="1">FN311-FP311</f>
        <v>0</v>
      </c>
      <c r="FS311" s="103">
        <f ca="1">(FO311-FQ311)*100</f>
        <v>0</v>
      </c>
      <c r="FT311" s="23"/>
      <c r="FV311" s="37"/>
      <c r="FW311" s="37"/>
      <c r="FX311" s="37"/>
      <c r="FY311" s="37"/>
      <c r="FZ311" s="37"/>
      <c r="GA311" s="37"/>
      <c r="GB311" s="37"/>
      <c r="GC311" s="37"/>
      <c r="GD311" s="37"/>
      <c r="GE311" s="37"/>
      <c r="GF311" s="37"/>
      <c r="GG311" s="37"/>
      <c r="GH311" s="37"/>
    </row>
    <row r="312" spans="1:190" ht="15" hidden="1" customHeight="1" x14ac:dyDescent="0.25">
      <c r="A312">
        <f ca="1">IF(ROW()=ROW($A$60),0,1)</f>
        <v>1</v>
      </c>
      <c r="D312" s="30"/>
      <c r="E312" s="30"/>
      <c r="F312" s="30" t="str">
        <f ca="1">IF(A312&lt;&gt;0,IF((AO312+BN312+CM312+DL312+EK312)&lt;&gt;0,ROUND((1-(AO312+BN312+CM312+DL312+EK312))-FO312,5),"VERIF. ELIGIBILITE PMM"),"CHECK "&amp;D297)</f>
        <v>VERIF. ELIGIBILITE PMM</v>
      </c>
      <c r="G312" s="30"/>
      <c r="H312" s="30"/>
      <c r="I312" s="30"/>
      <c r="J312" s="30" t="str">
        <f ca="1">IF(A312&lt;&gt;0,IF((AP312+BO312+CN312+DM312+EL312)&lt;&gt;0,ROUND((1-(AP312+BO312+CN312+DM312+EL312))-FQ312,5),"VERIF. ELIGIBILITE PMM"),"CHECK "&amp;D298)</f>
        <v>VERIF. ELIGIBILITE PMM</v>
      </c>
      <c r="K312" s="30">
        <f ca="1">IF(A312&lt;&gt;0,ROUND(W312+AR312+BQ312+CP312+DO312+EN312+FK312-FR312,5),"CHECK ")</f>
        <v>0</v>
      </c>
      <c r="L312" s="4"/>
      <c r="M312" s="9"/>
      <c r="N312" s="10"/>
      <c r="O312" s="9"/>
      <c r="P312" s="11"/>
      <c r="Q312" s="130" t="s">
        <v>390</v>
      </c>
      <c r="R312" s="130"/>
      <c r="S312" s="12"/>
      <c r="T312" s="13"/>
      <c r="U312" s="84">
        <f ca="1">_xll.DBRW($B$3,$R$37,$R$38,$R$40,$R$41,$R$42,$Q312,U$2,U$4,U$3)</f>
        <v>0</v>
      </c>
      <c r="V312" s="84">
        <f ca="1">_xll.DBRW($B$3,$R$37,$R$38,$R$40,$R$41,$R$42,$Q312,V$2,V$4,V$3)</f>
        <v>0</v>
      </c>
      <c r="W312" s="85">
        <f ca="1">U312-V312</f>
        <v>0</v>
      </c>
      <c r="X312" s="106">
        <f ca="1">IF(V312&lt;&gt;0,W312/V312,0)</f>
        <v>0</v>
      </c>
      <c r="Y312" s="15">
        <f ca="1">_xll.DBRW($B$3,$R$37,$R$38,$R$40,$R$41,$R$42,$Q312,Y$2,Y$4,Y$3)</f>
        <v>0</v>
      </c>
      <c r="Z312" s="15">
        <f ca="1">_xll.DBRW($B$3,$R$37,$R$38,$R$40,$R$41,$R$42,$Q312,Z$2,Z$4,Z$3)</f>
        <v>0</v>
      </c>
      <c r="AA312" s="15">
        <f ca="1">_xll.DBRW($B$3,$R$37,$R$38,$R$40,$R$41,$R$42,$Q312,AA$2,AA$4,AA$3)</f>
        <v>0</v>
      </c>
      <c r="AB312" s="15">
        <f ca="1">_xll.DBRW($B$3,$R$37,$R$38,$R$40,$R$41,$R$42,$Q312,AB$2,AB$4,AB$3)</f>
        <v>0</v>
      </c>
      <c r="AC312" s="15">
        <f ca="1">_xll.DBRW($B$3,$R$37,$R$38,$R$40,$R$41,$R$42,$Q312,AC$2,AC$4,AC$3)</f>
        <v>0</v>
      </c>
      <c r="AD312" s="15">
        <f ca="1">_xll.DBRW($B$3,$R$37,$R$38,$R$40,$R$41,$R$42,$Q312,AD$2,AD$4,AD$3)</f>
        <v>0</v>
      </c>
      <c r="AE312" s="15">
        <f ca="1">_xll.DBRW($B$3,$R$37,$R$38,$R$40,$R$41,$R$42,$Q312,AE$2,AE$4,AE$3)</f>
        <v>0</v>
      </c>
      <c r="AF312" s="15">
        <f ca="1">_xll.DBRW($B$3,$R$37,$R$38,$R$40,$R$41,$R$42,$Q312,AF$2,AF$4,AF$3)</f>
        <v>0</v>
      </c>
      <c r="AG312" s="15">
        <f ca="1">_xll.DBRW($B$3,$R$37,$R$38,$R$40,$R$41,$R$42,$Q312,AG$2,AG$4,AG$3)</f>
        <v>0</v>
      </c>
      <c r="AH312" s="15">
        <f ca="1">_xll.DBRW($B$3,$R$37,$R$38,$R$40,$R$41,$R$42,$Q312,AH$2,AH$4,AH$3)</f>
        <v>0</v>
      </c>
      <c r="AI312" s="15">
        <f ca="1">Y312-AD312</f>
        <v>0</v>
      </c>
      <c r="AJ312" s="15">
        <f ca="1">Z312-AE312</f>
        <v>0</v>
      </c>
      <c r="AK312" s="15">
        <f ca="1">AA312-AF312</f>
        <v>0</v>
      </c>
      <c r="AL312" s="15">
        <f ca="1">AB312-AG312</f>
        <v>0</v>
      </c>
      <c r="AM312" s="15">
        <f ca="1">AC312-AH312</f>
        <v>0</v>
      </c>
      <c r="AN312" s="20"/>
      <c r="AO312" s="16">
        <f ca="1">_xll.DBRW($B$3,$R$37,$R$38,$R$40,$R$41,$R$42,$Q312,AO$2,AO$4,AO$3)</f>
        <v>0</v>
      </c>
      <c r="AP312" s="16">
        <f ca="1">_xll.DBRW($B$3,$R$37,$R$38,$R$40,$R$41,$R$42,$Q312,AP$2,AP$4,AP$3)</f>
        <v>0</v>
      </c>
      <c r="AQ312" s="17">
        <f ca="1">-(AO312-AP312)*100</f>
        <v>0</v>
      </c>
      <c r="AR312" s="14">
        <f ca="1">$Y312-$AD312-BL312</f>
        <v>0</v>
      </c>
      <c r="AS312" s="18">
        <f ca="1">_xll.DBRW($B$3,$R$37,$R$38,$R$40,$R$41,$R$42,$Q312,AS$2,AS$4,AS$3)</f>
        <v>0</v>
      </c>
      <c r="AT312" s="19">
        <f ca="1">_xll.DBRW($B$3,$R$37,$R$38,$R$40,$R$41,$R$42,$Q312,AT$2,AT$4,AT$3)</f>
        <v>0</v>
      </c>
      <c r="AU312" s="18">
        <f ca="1">_xll.DBRW($B$3,$R$37,$R$38,$R$40,$R$41,$R$42,$Q312,AU$2,AU$4,AU$3)</f>
        <v>0</v>
      </c>
      <c r="AV312" s="15">
        <f ca="1">_xll.DBRW($B$3,$R$37,$R$38,$R$40,$R$41,$R$42,$Q312,AV$2,AV$4,AV$3)</f>
        <v>0</v>
      </c>
      <c r="AW312" s="15">
        <f ca="1">_xll.DBRW($B$3,$R$37,$R$38,$R$40,$R$41,$R$42,$Q312,AW$2,AW$4,AW$3)</f>
        <v>0</v>
      </c>
      <c r="AX312" s="18">
        <f ca="1">_xll.DBRW($B$3,$R$37,$R$38,$R$40,$R$41,$R$42,$Q312,AX$2,AX$4,AX$3)</f>
        <v>0</v>
      </c>
      <c r="AY312" s="19">
        <f ca="1">_xll.DBRW($B$3,$R$37,$R$38,$R$40,$R$41,$R$42,$Q312,AY$2,AY$4,AY$3)</f>
        <v>0</v>
      </c>
      <c r="AZ312" s="18">
        <f ca="1">_xll.DBRW($B$3,$R$37,$R$38,$R$40,$R$41,$R$42,$Q312,AZ$2,AZ$4,AZ$3)</f>
        <v>0</v>
      </c>
      <c r="BA312" s="15">
        <f ca="1">_xll.DBRW($B$3,$R$37,$R$38,$R$40,$R$41,$R$42,$Q312,BA$2,BA$4,BA$3)</f>
        <v>0</v>
      </c>
      <c r="BB312" s="15">
        <f ca="1">_xll.DBRW($B$3,$R$37,$R$38,$R$40,$R$41,$R$42,$Q312,BB$2,BB$4,BB$3)</f>
        <v>0</v>
      </c>
      <c r="BC312" s="18">
        <f ca="1">AS312-AX312</f>
        <v>0</v>
      </c>
      <c r="BD312" s="18">
        <f ca="1">AT312-AY312</f>
        <v>0</v>
      </c>
      <c r="BE312" s="18">
        <f ca="1">AU312-AZ312</f>
        <v>0</v>
      </c>
      <c r="BF312" s="15">
        <f ca="1">IF(AND(AV312&lt;&gt;0,BA312&lt;&gt;0),-1*BC312*AV312,0)</f>
        <v>0</v>
      </c>
      <c r="BG312" s="15">
        <f ca="1">IF(AND(AV312&lt;&gt;0,BA312&lt;&gt;0,AW312&lt;&gt;0,BB312&lt;&gt;0),BD312/AY312*$Y312,)</f>
        <v>0</v>
      </c>
      <c r="BH312" s="15">
        <f ca="1">IF(AND(AW312&lt;&gt;0,BB312&lt;&gt;0),BE312*AO312*AW312,)</f>
        <v>0</v>
      </c>
      <c r="BI312" s="15">
        <f ca="1">IF(AND(AV312&lt;&gt;0,BA312&lt;&gt;0,AW312&lt;&gt;0,BB312&lt;&gt;0),$AI312-BF312-BG312-BH312-BL312,)</f>
        <v>0</v>
      </c>
      <c r="BJ312" s="15">
        <f ca="1">IF(OR(AV312=0,BA312=0,AW312=0,BB312=0),$AI312-BF312-BG312-BH312-BL312,)</f>
        <v>0</v>
      </c>
      <c r="BK312" s="15">
        <f ca="1">SUM(BF312:BJ312)</f>
        <v>0</v>
      </c>
      <c r="BL312" s="15">
        <f ca="1">IF($V312&lt;&gt;0,IF($V312&gt;0,$W312/$V312,-$W312/$V312))*$AD312</f>
        <v>0</v>
      </c>
      <c r="BM312" s="15">
        <f ca="1">SUM(BK312:BL312)</f>
        <v>0</v>
      </c>
      <c r="BN312" s="16">
        <f ca="1">_xll.DBRW($B$3,$R$37,$R$38,$R$40,$R$41,$R$42,$Q312,BN$2,BN$4,BN$3)</f>
        <v>0</v>
      </c>
      <c r="BO312" s="16">
        <f ca="1">_xll.DBRW($B$3,$R$37,$R$38,$R$40,$R$41,$R$42,$Q312,BO$2,BO$4,BO$3)</f>
        <v>0</v>
      </c>
      <c r="BP312" s="17">
        <f ca="1">-(BN312-BO312)*100</f>
        <v>0</v>
      </c>
      <c r="BQ312" s="14">
        <f ca="1">$Z312-$AE312-CK312</f>
        <v>0</v>
      </c>
      <c r="BR312" s="15">
        <f ca="1">_xll.DBRW($B$3,$R$37,$R$38,$R$40,$R$41,$R$42,$Q312,BR$2,BR$4,BR$3)</f>
        <v>0</v>
      </c>
      <c r="BS312" s="15">
        <f ca="1">_xll.DBRW($B$3,$R$37,$R$38,$R$40,$R$41,$R$42,$Q312,BS$2,BS$4,BS$3)</f>
        <v>0</v>
      </c>
      <c r="BT312" s="15">
        <f ca="1">_xll.DBRW($B$3,$R$37,$R$38,$R$40,$R$41,$R$42,$Q312,BT$2,BT$4,BT$3)</f>
        <v>0</v>
      </c>
      <c r="BU312" s="15">
        <f ca="1">_xll.DBRW($B$3,$R$37,$R$38,$R$40,$R$41,$R$42,$Q312,BU$2,BU$4,BU$3)</f>
        <v>0</v>
      </c>
      <c r="BV312" s="15">
        <f ca="1">_xll.DBRW($B$3,$R$37,$R$38,$R$40,$R$41,$R$42,$Q312,BV$2,BV$4,BV$3)</f>
        <v>0</v>
      </c>
      <c r="BW312" s="15">
        <f ca="1">_xll.DBRW($B$3,$R$37,$R$38,$R$40,$R$41,$R$42,$Q312,BW$2,BW$4,BW$3)</f>
        <v>0</v>
      </c>
      <c r="BX312" s="15">
        <f ca="1">_xll.DBRW($B$3,$R$37,$R$38,$R$40,$R$41,$R$42,$Q312,BX$2,BX$4,BX$3)</f>
        <v>0</v>
      </c>
      <c r="BY312" s="15">
        <f ca="1">_xll.DBRW($B$3,$R$37,$R$38,$R$40,$R$41,$R$42,$Q312,BY$2,BY$4,BY$3)</f>
        <v>0</v>
      </c>
      <c r="BZ312" s="15">
        <f ca="1">_xll.DBRW($B$3,$R$37,$R$38,$R$40,$R$41,$R$42,$Q312,BZ$2,BZ$4,BZ$3)</f>
        <v>0</v>
      </c>
      <c r="CA312" s="15">
        <f ca="1">_xll.DBRW($B$3,$R$37,$R$38,$R$40,$R$41,$R$42,$Q312,CA$2,CA$4,CA$3)</f>
        <v>0</v>
      </c>
      <c r="CB312" s="15">
        <f ca="1">BR312-BW312</f>
        <v>0</v>
      </c>
      <c r="CC312" s="15">
        <f ca="1">BS312-BX312</f>
        <v>0</v>
      </c>
      <c r="CD312" s="15">
        <f ca="1">BT312-BY312</f>
        <v>0</v>
      </c>
      <c r="CE312" s="15">
        <f ca="1">IF(AND(BU312&lt;&gt;0,BZ312&lt;&gt;0),-1*CB312*BU312,0)</f>
        <v>0</v>
      </c>
      <c r="CF312" s="15">
        <f ca="1">IF(AND(BU312&lt;&gt;0,BZ312&lt;&gt;0,BV312&lt;&gt;0,CA312&lt;&gt;0),CC312/BX312*$Z312,)</f>
        <v>0</v>
      </c>
      <c r="CG312" s="15">
        <f ca="1">IF(AND(BV312&lt;&gt;0,CA312&lt;&gt;0),CD312*BN312*BV312,)</f>
        <v>0</v>
      </c>
      <c r="CH312" s="15">
        <f ca="1">IF(AND(BU312&lt;&gt;0,BZ312&lt;&gt;0,BV312&lt;&gt;0,CA312&lt;&gt;0),$AJ312-CE312-CF312-CG312-CK312,)</f>
        <v>0</v>
      </c>
      <c r="CI312" s="15">
        <f ca="1">IF(OR(BU312=0,BZ312=0,BV312=0,CA312=0),$AJ312-CE312-CF312-CG312-CK312,)</f>
        <v>0</v>
      </c>
      <c r="CJ312" s="15">
        <f ca="1">SUM(CE312:CI312)</f>
        <v>0</v>
      </c>
      <c r="CK312" s="15">
        <f ca="1">IF($V312&lt;&gt;0,IF($V312&gt;0,$W312/$V312,-$W312/$V312))*$AE312</f>
        <v>0</v>
      </c>
      <c r="CL312" s="15">
        <f ca="1">SUM(CJ312:CK312)</f>
        <v>0</v>
      </c>
      <c r="CM312" s="16">
        <f ca="1">_xll.DBRW($B$3,$R$37,$R$38,$R$40,$R$41,$R$42,$Q312,CM$2,CM$4,CM$3)</f>
        <v>0</v>
      </c>
      <c r="CN312" s="16">
        <f ca="1">_xll.DBRW($B$3,$R$37,$R$38,$R$40,$R$41,$R$42,$Q312,CN$2,CN$4,CN$3)</f>
        <v>0</v>
      </c>
      <c r="CO312" s="17">
        <f ca="1">-(CM312-CN312)*100</f>
        <v>0</v>
      </c>
      <c r="CP312" s="14">
        <f ca="1">$AA312-$AF312-DJ312</f>
        <v>0</v>
      </c>
      <c r="CQ312" s="15">
        <f ca="1">_xll.DBRW($B$3,$R$37,$R$38,$R$40,$R$41,$R$42,$Q312,CQ$2,CQ$4,CQ$3)</f>
        <v>0</v>
      </c>
      <c r="CR312" s="15">
        <f ca="1">_xll.DBRW($B$3,$R$37,$R$38,$R$40,$R$41,$R$42,$Q312,CR$2,CR$4,CR$3)</f>
        <v>0</v>
      </c>
      <c r="CS312" s="15">
        <f ca="1">_xll.DBRW($B$3,$R$37,$R$38,$R$40,$R$41,$R$42,$Q312,CS$2,CS$4,CS$3)</f>
        <v>0</v>
      </c>
      <c r="CT312" s="15">
        <f ca="1">_xll.DBRW($B$3,$R$37,$R$38,$R$40,$R$41,$R$42,$Q312,CT$2,CT$4,CT$3)</f>
        <v>0</v>
      </c>
      <c r="CU312" s="15">
        <f ca="1">_xll.DBRW($B$3,$R$37,$R$38,$R$40,$R$41,$R$42,$Q312,CU$2,CU$4,CU$3)</f>
        <v>0</v>
      </c>
      <c r="CV312" s="15">
        <f ca="1">_xll.DBRW($B$3,$R$37,$R$38,$R$40,$R$41,$R$42,$Q312,CV$2,CV$4,CV$3)</f>
        <v>0</v>
      </c>
      <c r="CW312" s="15">
        <f ca="1">_xll.DBRW($B$3,$R$37,$R$38,$R$40,$R$41,$R$42,$Q312,CW$2,CW$4,CW$3)</f>
        <v>0</v>
      </c>
      <c r="CX312" s="15">
        <f ca="1">_xll.DBRW($B$3,$R$37,$R$38,$R$40,$R$41,$R$42,$Q312,CX$2,CX$4,CX$3)</f>
        <v>0</v>
      </c>
      <c r="CY312" s="15">
        <f ca="1">_xll.DBRW($B$3,$R$37,$R$38,$R$40,$R$41,$R$42,$Q312,CY$2,CY$4,CY$3)</f>
        <v>0</v>
      </c>
      <c r="CZ312" s="15">
        <f ca="1">_xll.DBRW($B$3,$R$37,$R$38,$R$40,$R$41,$R$42,$Q312,CZ$2,CZ$4,CZ$3)</f>
        <v>0</v>
      </c>
      <c r="DA312" s="15">
        <f ca="1">CQ312-CV312</f>
        <v>0</v>
      </c>
      <c r="DB312" s="15">
        <f ca="1">CR312-CW312</f>
        <v>0</v>
      </c>
      <c r="DC312" s="15">
        <f ca="1">CS312-CX312</f>
        <v>0</v>
      </c>
      <c r="DD312" s="15">
        <f ca="1">IF(AND(CT312&lt;&gt;0,CY312&lt;&gt;0),-1*DA312*CT312,0)</f>
        <v>0</v>
      </c>
      <c r="DE312" s="15">
        <f ca="1">IF(AND(CT312&lt;&gt;0,CY312&lt;&gt;0,CU312&lt;&gt;0,CZ312&lt;&gt;0),DB312/CW312*$AA312,)</f>
        <v>0</v>
      </c>
      <c r="DF312" s="15">
        <f ca="1">IF(AND(CU312&lt;&gt;0,CZ312&lt;&gt;0),DC312*CM312*CU312,)</f>
        <v>0</v>
      </c>
      <c r="DG312" s="15">
        <f ca="1">IF(AND(CT312&lt;&gt;0,CY312&lt;&gt;0,CU312&lt;&gt;0,CZ312&lt;&gt;0),$AK312-DD312-DE312-DF312-DJ312,)</f>
        <v>0</v>
      </c>
      <c r="DH312" s="15">
        <f ca="1">IF(OR(CT312=0,CY312=0,CU312=0,CZ312=0),$AK312-DD312-DE312-DF312-DJ312,)</f>
        <v>0</v>
      </c>
      <c r="DI312" s="15">
        <f ca="1">SUM(DD312:DH312)</f>
        <v>0</v>
      </c>
      <c r="DJ312" s="15">
        <f ca="1">IF($V312&lt;&gt;0,IF($V312&gt;0,$W312/$V312,-$W312/$V312))*$AF312</f>
        <v>0</v>
      </c>
      <c r="DK312" s="15">
        <f ca="1">SUM(DI312:DJ312)</f>
        <v>0</v>
      </c>
      <c r="DL312" s="16">
        <f ca="1">_xll.DBRW($B$3,$R$37,$R$38,$R$40,$R$41,$R$42,$Q312,DL$2,DL$4,DL$3)</f>
        <v>0</v>
      </c>
      <c r="DM312" s="16">
        <f ca="1">_xll.DBRW($B$3,$R$37,$R$38,$R$40,$R$41,$R$42,$Q312,DM$2,DM$4,DM$3)</f>
        <v>0</v>
      </c>
      <c r="DN312" s="17">
        <f ca="1">-(DL312-DM312)*100</f>
        <v>0</v>
      </c>
      <c r="DO312" s="14">
        <f ca="1">$AB312-$AG312-EI312</f>
        <v>0</v>
      </c>
      <c r="DP312" s="15">
        <f ca="1">_xll.DBRW($B$3,$R$37,$R$38,$R$40,$R$41,$R$42,$Q312,DP$2,DP$4,DP$3)</f>
        <v>0</v>
      </c>
      <c r="DQ312" s="15">
        <f ca="1">_xll.DBRW($B$3,$R$37,$R$38,$R$40,$R$41,$R$42,$Q312,DQ$2,DQ$4,DQ$3)</f>
        <v>0</v>
      </c>
      <c r="DR312" s="15">
        <f ca="1">_xll.DBRW($B$3,$R$37,$R$38,$R$40,$R$41,$R$42,$Q312,DR$2,DR$4,DR$3)</f>
        <v>0</v>
      </c>
      <c r="DS312" s="15">
        <f ca="1">_xll.DBRW($B$3,$R$37,$R$38,$R$40,$R$41,$R$42,$Q312,DS$2,DS$4,DS$3)</f>
        <v>0</v>
      </c>
      <c r="DT312" s="15">
        <f ca="1">_xll.DBRW($B$3,$R$37,$R$38,$R$40,$R$41,$R$42,$Q312,DT$2,DT$4,DT$3)</f>
        <v>0</v>
      </c>
      <c r="DU312" s="15">
        <f ca="1">_xll.DBRW($B$3,$R$37,$R$38,$R$40,$R$41,$R$42,$Q312,DU$2,DU$4,DU$3)</f>
        <v>0</v>
      </c>
      <c r="DV312" s="15">
        <f ca="1">_xll.DBRW($B$3,$R$37,$R$38,$R$40,$R$41,$R$42,$Q312,DV$2,DV$4,DV$3)</f>
        <v>0</v>
      </c>
      <c r="DW312" s="15">
        <f ca="1">_xll.DBRW($B$3,$R$37,$R$38,$R$40,$R$41,$R$42,$Q312,DW$2,DW$4,DW$3)</f>
        <v>0</v>
      </c>
      <c r="DX312" s="15">
        <f ca="1">_xll.DBRW($B$3,$R$37,$R$38,$R$40,$R$41,$R$42,$Q312,DX$2,DX$4,DX$3)</f>
        <v>0</v>
      </c>
      <c r="DY312" s="15">
        <f ca="1">_xll.DBRW($B$3,$R$37,$R$38,$R$40,$R$41,$R$42,$Q312,DY$2,DY$4,DY$3)</f>
        <v>0</v>
      </c>
      <c r="DZ312" s="15">
        <f ca="1">DP312-DU312</f>
        <v>0</v>
      </c>
      <c r="EA312" s="15">
        <f ca="1">DQ312-DV312</f>
        <v>0</v>
      </c>
      <c r="EB312" s="15">
        <f ca="1">DR312-DW312</f>
        <v>0</v>
      </c>
      <c r="EC312" s="15">
        <f ca="1">IF(AND(DS312&lt;&gt;0,DX312&lt;&gt;0),-1*DZ312*DS312,0)</f>
        <v>0</v>
      </c>
      <c r="ED312" s="15">
        <f ca="1">IF(AND(DS312&lt;&gt;0,DX312&lt;&gt;0,DT312&lt;&gt;0,DY312&lt;&gt;0),EA312/DV312*$AB312,)</f>
        <v>0</v>
      </c>
      <c r="EE312" s="15">
        <f ca="1">IF(AND(DT312&lt;&gt;0,DY312&lt;&gt;0),EB312*DL312*DT312,)</f>
        <v>0</v>
      </c>
      <c r="EF312" s="15">
        <f ca="1">IF(AND(DS312&lt;&gt;0,DX312&lt;&gt;0,DT312&lt;&gt;0,DY312&lt;&gt;0),$AL312-EC312-ED312-EE312-EI312,)</f>
        <v>0</v>
      </c>
      <c r="EG312" s="15">
        <f ca="1">IF(OR(DS312=0,DX312=0,DT312=0,DY312=0),$AL312-EC312-ED312-EE312-EI312,)</f>
        <v>0</v>
      </c>
      <c r="EH312" s="15">
        <f ca="1">SUM(EC312:EG312)</f>
        <v>0</v>
      </c>
      <c r="EI312" s="15">
        <f ca="1">IF($V312&lt;&gt;0,IF($V312&gt;0,$W312/$V312,-$W312/$V312))*$AG312</f>
        <v>0</v>
      </c>
      <c r="EJ312" s="15">
        <f ca="1">SUM(EH312:EI312)</f>
        <v>0</v>
      </c>
      <c r="EK312" s="16">
        <f ca="1">_xll.DBRW($B$3,$R$37,$R$38,$R$40,$R$41,$R$42,$Q312,EK$2,EK$4,EK$3)</f>
        <v>0</v>
      </c>
      <c r="EL312" s="16">
        <f ca="1">_xll.DBRW($B$3,$R$37,$R$38,$R$40,$R$41,$R$42,$Q312,EL$2,EL$4,EL$3)</f>
        <v>0</v>
      </c>
      <c r="EM312" s="17">
        <f ca="1">-(EK312-EL312)*100</f>
        <v>0</v>
      </c>
      <c r="EN312" s="14">
        <f ca="1">$AC312-$AH312-FH312</f>
        <v>0</v>
      </c>
      <c r="EO312" s="15">
        <f ca="1">_xll.DBRW($B$3,$R$37,$R$38,$R$40,$R$41,$R$42,$Q312,EO$2,EO$4,EO$3)</f>
        <v>0</v>
      </c>
      <c r="EP312" s="15">
        <f ca="1">_xll.DBRW($B$3,$R$37,$R$38,$R$40,$R$41,$R$42,$Q312,EP$2,EP$4,EP$3)</f>
        <v>0</v>
      </c>
      <c r="EQ312" s="15">
        <f ca="1">_xll.DBRW($B$3,$R$37,$R$38,$R$40,$R$41,$R$42,$Q312,EQ$2,EQ$4,EQ$3)</f>
        <v>0</v>
      </c>
      <c r="ER312" s="15">
        <f ca="1">_xll.DBRW($B$3,$R$37,$R$38,$R$40,$R$41,$R$42,$Q312,ER$2,ER$4,ER$3)</f>
        <v>0</v>
      </c>
      <c r="ES312" s="15">
        <f ca="1">_xll.DBRW($B$3,$R$37,$R$38,$R$40,$R$41,$R$42,$Q312,ES$2,ES$4,ES$3)</f>
        <v>0</v>
      </c>
      <c r="ET312" s="15">
        <f ca="1">_xll.DBRW($B$3,$R$37,$R$38,$R$40,$R$41,$R$42,$Q312,ET$2,ET$4,ET$3)</f>
        <v>0</v>
      </c>
      <c r="EU312" s="15">
        <f ca="1">_xll.DBRW($B$3,$R$37,$R$38,$R$40,$R$41,$R$42,$Q312,EU$2,EU$4,EU$3)</f>
        <v>0</v>
      </c>
      <c r="EV312" s="15">
        <f ca="1">_xll.DBRW($B$3,$R$37,$R$38,$R$40,$R$41,$R$42,$Q312,EV$2,EV$4,EV$3)</f>
        <v>0</v>
      </c>
      <c r="EW312" s="15">
        <f ca="1">_xll.DBRW($B$3,$R$37,$R$38,$R$40,$R$41,$R$42,$Q312,EW$2,EW$4,EW$3)</f>
        <v>0</v>
      </c>
      <c r="EX312" s="15">
        <f ca="1">_xll.DBRW($B$3,$R$37,$R$38,$R$40,$R$41,$R$42,$Q312,EX$2,EX$4,EX$3)</f>
        <v>0</v>
      </c>
      <c r="EY312" s="15">
        <f ca="1">EO312-ET312</f>
        <v>0</v>
      </c>
      <c r="EZ312" s="15">
        <f ca="1">EP312-EU312</f>
        <v>0</v>
      </c>
      <c r="FA312" s="15">
        <f ca="1">EQ312-EV312</f>
        <v>0</v>
      </c>
      <c r="FB312" s="15">
        <f ca="1">IF(AND(ER312&lt;&gt;0,EW312&lt;&gt;0),-1*EY312*ER312,0)</f>
        <v>0</v>
      </c>
      <c r="FC312" s="15">
        <f ca="1">IF(AND(ER312&lt;&gt;0,EW312&lt;&gt;0,ES312&lt;&gt;0,EX312&lt;&gt;0),EZ312/EU312*$AC312,)</f>
        <v>0</v>
      </c>
      <c r="FD312" s="15">
        <f ca="1">IF(AND(ES312&lt;&gt;0,EX312&lt;&gt;0),FA312*EK312*ES312,)</f>
        <v>0</v>
      </c>
      <c r="FE312" s="15">
        <f ca="1">IF(AND(ER312&lt;&gt;0,EW312&lt;&gt;0,ES312&lt;&gt;0,EX312&lt;&gt;0),$AM312-FB312-FC312-FD312-FH312,)</f>
        <v>0</v>
      </c>
      <c r="FF312" s="15">
        <f ca="1">IF(OR(ER312=0,EW312=0,ES312=0,EX312=0),$AM312-FB312-FC312-FD312-FH312,)</f>
        <v>0</v>
      </c>
      <c r="FG312" s="15">
        <f ca="1">SUM(FB312:FF312)</f>
        <v>0</v>
      </c>
      <c r="FH312" s="15">
        <f ca="1">IF($V312&lt;&gt;0,IF($V312&gt;0,$W312/$V312,-$W312/$V312))*$AH312</f>
        <v>0</v>
      </c>
      <c r="FI312" s="15">
        <f ca="1">SUM(FG312:FH312)</f>
        <v>0</v>
      </c>
      <c r="FJ312" s="20"/>
      <c r="FK312" s="85">
        <f ca="1">BL312+CK312+DJ312+EI312+FH312</f>
        <v>0</v>
      </c>
      <c r="FL312" s="21"/>
      <c r="FM312" s="22"/>
      <c r="FN312" s="104">
        <f ca="1">_xll.DBRW($B$3,$R$37,$R$38,$R$40,$R$41,$R$42,$Q312,FN$2,FN$4,FN$3)</f>
        <v>0</v>
      </c>
      <c r="FO312" s="105">
        <f ca="1">IF(U312&lt;&gt;0,FN312/U312,0)</f>
        <v>0</v>
      </c>
      <c r="FP312" s="104">
        <f ca="1">_xll.DBRW($B$3,$R$37,$R$38,$R$40,$R$41,$R$42,$Q312,FP$2,FP$4,FP$3)</f>
        <v>0</v>
      </c>
      <c r="FQ312" s="105">
        <f ca="1">IF(V312&lt;&gt;0,FP312/V312,0)</f>
        <v>0</v>
      </c>
      <c r="FR312" s="86">
        <f ca="1">FN312-FP312</f>
        <v>0</v>
      </c>
      <c r="FS312" s="103">
        <f ca="1">(FO312-FQ312)*100</f>
        <v>0</v>
      </c>
      <c r="FT312" s="23"/>
      <c r="FV312" s="37"/>
      <c r="FW312" s="37"/>
      <c r="FX312" s="37"/>
      <c r="FY312" s="37"/>
      <c r="FZ312" s="37"/>
      <c r="GA312" s="37"/>
      <c r="GB312" s="37"/>
      <c r="GC312" s="37"/>
      <c r="GD312" s="37"/>
      <c r="GE312" s="37"/>
      <c r="GF312" s="37"/>
      <c r="GG312" s="37"/>
      <c r="GH312" s="37"/>
    </row>
    <row r="313" spans="1:190" ht="15" hidden="1" customHeight="1" x14ac:dyDescent="0.25">
      <c r="A313">
        <f ca="1">IF(ROW()=ROW($A$60),0,1)</f>
        <v>1</v>
      </c>
      <c r="D313" s="30"/>
      <c r="E313" s="30"/>
      <c r="F313" s="30" t="str">
        <f ca="1">IF(A313&lt;&gt;0,IF((AO313+BN313+CM313+DL313+EK313)&lt;&gt;0,ROUND((1-(AO313+BN313+CM313+DL313+EK313))-FO313,5),"VERIF. ELIGIBILITE PMM"),"CHECK "&amp;D298)</f>
        <v>VERIF. ELIGIBILITE PMM</v>
      </c>
      <c r="G313" s="30"/>
      <c r="H313" s="30"/>
      <c r="I313" s="30"/>
      <c r="J313" s="30" t="str">
        <f ca="1">IF(A313&lt;&gt;0,IF((AP313+BO313+CN313+DM313+EL313)&lt;&gt;0,ROUND((1-(AP313+BO313+CN313+DM313+EL313))-FQ313,5),"VERIF. ELIGIBILITE PMM"),"CHECK "&amp;D299)</f>
        <v>VERIF. ELIGIBILITE PMM</v>
      </c>
      <c r="K313" s="30">
        <f ca="1">IF(A313&lt;&gt;0,ROUND(W313+AR313+BQ313+CP313+DO313+EN313+FK313-FR313,5),"CHECK ")</f>
        <v>0</v>
      </c>
      <c r="L313" s="4"/>
      <c r="M313" s="9"/>
      <c r="N313" s="10"/>
      <c r="O313" s="9"/>
      <c r="P313" s="11"/>
      <c r="Q313" s="130" t="s">
        <v>274</v>
      </c>
      <c r="R313" s="130"/>
      <c r="S313" s="12"/>
      <c r="T313" s="13"/>
      <c r="U313" s="84">
        <f ca="1">_xll.DBRW($B$3,$R$37,$R$38,$R$40,$R$41,$R$42,$Q313,U$2,U$4,U$3)</f>
        <v>0</v>
      </c>
      <c r="V313" s="84">
        <f ca="1">_xll.DBRW($B$3,$R$37,$R$38,$R$40,$R$41,$R$42,$Q313,V$2,V$4,V$3)</f>
        <v>0</v>
      </c>
      <c r="W313" s="85">
        <f ca="1">U313-V313</f>
        <v>0</v>
      </c>
      <c r="X313" s="106">
        <f ca="1">IF(V313&lt;&gt;0,W313/V313,0)</f>
        <v>0</v>
      </c>
      <c r="Y313" s="15">
        <f ca="1">_xll.DBRW($B$3,$R$37,$R$38,$R$40,$R$41,$R$42,$Q313,Y$2,Y$4,Y$3)</f>
        <v>0</v>
      </c>
      <c r="Z313" s="15">
        <f ca="1">_xll.DBRW($B$3,$R$37,$R$38,$R$40,$R$41,$R$42,$Q313,Z$2,Z$4,Z$3)</f>
        <v>0</v>
      </c>
      <c r="AA313" s="15">
        <f ca="1">_xll.DBRW($B$3,$R$37,$R$38,$R$40,$R$41,$R$42,$Q313,AA$2,AA$4,AA$3)</f>
        <v>0</v>
      </c>
      <c r="AB313" s="15">
        <f ca="1">_xll.DBRW($B$3,$R$37,$R$38,$R$40,$R$41,$R$42,$Q313,AB$2,AB$4,AB$3)</f>
        <v>0</v>
      </c>
      <c r="AC313" s="15">
        <f ca="1">_xll.DBRW($B$3,$R$37,$R$38,$R$40,$R$41,$R$42,$Q313,AC$2,AC$4,AC$3)</f>
        <v>0</v>
      </c>
      <c r="AD313" s="15">
        <f ca="1">_xll.DBRW($B$3,$R$37,$R$38,$R$40,$R$41,$R$42,$Q313,AD$2,AD$4,AD$3)</f>
        <v>0</v>
      </c>
      <c r="AE313" s="15">
        <f ca="1">_xll.DBRW($B$3,$R$37,$R$38,$R$40,$R$41,$R$42,$Q313,AE$2,AE$4,AE$3)</f>
        <v>0</v>
      </c>
      <c r="AF313" s="15">
        <f ca="1">_xll.DBRW($B$3,$R$37,$R$38,$R$40,$R$41,$R$42,$Q313,AF$2,AF$4,AF$3)</f>
        <v>0</v>
      </c>
      <c r="AG313" s="15">
        <f ca="1">_xll.DBRW($B$3,$R$37,$R$38,$R$40,$R$41,$R$42,$Q313,AG$2,AG$4,AG$3)</f>
        <v>0</v>
      </c>
      <c r="AH313" s="15">
        <f ca="1">_xll.DBRW($B$3,$R$37,$R$38,$R$40,$R$41,$R$42,$Q313,AH$2,AH$4,AH$3)</f>
        <v>0</v>
      </c>
      <c r="AI313" s="15">
        <f ca="1">Y313-AD313</f>
        <v>0</v>
      </c>
      <c r="AJ313" s="15">
        <f ca="1">Z313-AE313</f>
        <v>0</v>
      </c>
      <c r="AK313" s="15">
        <f ca="1">AA313-AF313</f>
        <v>0</v>
      </c>
      <c r="AL313" s="15">
        <f ca="1">AB313-AG313</f>
        <v>0</v>
      </c>
      <c r="AM313" s="15">
        <f ca="1">AC313-AH313</f>
        <v>0</v>
      </c>
      <c r="AN313" s="20"/>
      <c r="AO313" s="16">
        <f ca="1">_xll.DBRW($B$3,$R$37,$R$38,$R$40,$R$41,$R$42,$Q313,AO$2,AO$4,AO$3)</f>
        <v>0</v>
      </c>
      <c r="AP313" s="16">
        <f ca="1">_xll.DBRW($B$3,$R$37,$R$38,$R$40,$R$41,$R$42,$Q313,AP$2,AP$4,AP$3)</f>
        <v>0</v>
      </c>
      <c r="AQ313" s="17">
        <f ca="1">-(AO313-AP313)*100</f>
        <v>0</v>
      </c>
      <c r="AR313" s="14">
        <f ca="1">$Y313-$AD313-BL313</f>
        <v>0</v>
      </c>
      <c r="AS313" s="18">
        <f ca="1">_xll.DBRW($B$3,$R$37,$R$38,$R$40,$R$41,$R$42,$Q313,AS$2,AS$4,AS$3)</f>
        <v>0</v>
      </c>
      <c r="AT313" s="19">
        <f ca="1">_xll.DBRW($B$3,$R$37,$R$38,$R$40,$R$41,$R$42,$Q313,AT$2,AT$4,AT$3)</f>
        <v>0</v>
      </c>
      <c r="AU313" s="18">
        <f ca="1">_xll.DBRW($B$3,$R$37,$R$38,$R$40,$R$41,$R$42,$Q313,AU$2,AU$4,AU$3)</f>
        <v>0</v>
      </c>
      <c r="AV313" s="15">
        <f ca="1">_xll.DBRW($B$3,$R$37,$R$38,$R$40,$R$41,$R$42,$Q313,AV$2,AV$4,AV$3)</f>
        <v>0</v>
      </c>
      <c r="AW313" s="15">
        <f ca="1">_xll.DBRW($B$3,$R$37,$R$38,$R$40,$R$41,$R$42,$Q313,AW$2,AW$4,AW$3)</f>
        <v>0</v>
      </c>
      <c r="AX313" s="18">
        <f ca="1">_xll.DBRW($B$3,$R$37,$R$38,$R$40,$R$41,$R$42,$Q313,AX$2,AX$4,AX$3)</f>
        <v>0</v>
      </c>
      <c r="AY313" s="19">
        <f ca="1">_xll.DBRW($B$3,$R$37,$R$38,$R$40,$R$41,$R$42,$Q313,AY$2,AY$4,AY$3)</f>
        <v>0</v>
      </c>
      <c r="AZ313" s="18">
        <f ca="1">_xll.DBRW($B$3,$R$37,$R$38,$R$40,$R$41,$R$42,$Q313,AZ$2,AZ$4,AZ$3)</f>
        <v>0</v>
      </c>
      <c r="BA313" s="15">
        <f ca="1">_xll.DBRW($B$3,$R$37,$R$38,$R$40,$R$41,$R$42,$Q313,BA$2,BA$4,BA$3)</f>
        <v>0</v>
      </c>
      <c r="BB313" s="15">
        <f ca="1">_xll.DBRW($B$3,$R$37,$R$38,$R$40,$R$41,$R$42,$Q313,BB$2,BB$4,BB$3)</f>
        <v>0</v>
      </c>
      <c r="BC313" s="18">
        <f ca="1">AS313-AX313</f>
        <v>0</v>
      </c>
      <c r="BD313" s="18">
        <f ca="1">AT313-AY313</f>
        <v>0</v>
      </c>
      <c r="BE313" s="18">
        <f ca="1">AU313-AZ313</f>
        <v>0</v>
      </c>
      <c r="BF313" s="15">
        <f ca="1">IF(AND(AV313&lt;&gt;0,BA313&lt;&gt;0),-1*BC313*AV313,0)</f>
        <v>0</v>
      </c>
      <c r="BG313" s="15">
        <f ca="1">IF(AND(AV313&lt;&gt;0,BA313&lt;&gt;0,AW313&lt;&gt;0,BB313&lt;&gt;0),BD313/AY313*$Y313,)</f>
        <v>0</v>
      </c>
      <c r="BH313" s="15">
        <f ca="1">IF(AND(AW313&lt;&gt;0,BB313&lt;&gt;0),BE313*AO313*AW313,)</f>
        <v>0</v>
      </c>
      <c r="BI313" s="15">
        <f ca="1">IF(AND(AV313&lt;&gt;0,BA313&lt;&gt;0,AW313&lt;&gt;0,BB313&lt;&gt;0),$AI313-BF313-BG313-BH313-BL313,)</f>
        <v>0</v>
      </c>
      <c r="BJ313" s="15">
        <f ca="1">IF(OR(AV313=0,BA313=0,AW313=0,BB313=0),$AI313-BF313-BG313-BH313-BL313,)</f>
        <v>0</v>
      </c>
      <c r="BK313" s="15">
        <f ca="1">SUM(BF313:BJ313)</f>
        <v>0</v>
      </c>
      <c r="BL313" s="15">
        <f ca="1">IF($V313&lt;&gt;0,IF($V313&gt;0,$W313/$V313,-$W313/$V313))*$AD313</f>
        <v>0</v>
      </c>
      <c r="BM313" s="15">
        <f ca="1">SUM(BK313:BL313)</f>
        <v>0</v>
      </c>
      <c r="BN313" s="16">
        <f ca="1">_xll.DBRW($B$3,$R$37,$R$38,$R$40,$R$41,$R$42,$Q313,BN$2,BN$4,BN$3)</f>
        <v>0</v>
      </c>
      <c r="BO313" s="16">
        <f ca="1">_xll.DBRW($B$3,$R$37,$R$38,$R$40,$R$41,$R$42,$Q313,BO$2,BO$4,BO$3)</f>
        <v>0</v>
      </c>
      <c r="BP313" s="17">
        <f ca="1">-(BN313-BO313)*100</f>
        <v>0</v>
      </c>
      <c r="BQ313" s="14">
        <f ca="1">$Z313-$AE313-CK313</f>
        <v>0</v>
      </c>
      <c r="BR313" s="15">
        <f ca="1">_xll.DBRW($B$3,$R$37,$R$38,$R$40,$R$41,$R$42,$Q313,BR$2,BR$4,BR$3)</f>
        <v>0</v>
      </c>
      <c r="BS313" s="15">
        <f ca="1">_xll.DBRW($B$3,$R$37,$R$38,$R$40,$R$41,$R$42,$Q313,BS$2,BS$4,BS$3)</f>
        <v>0</v>
      </c>
      <c r="BT313" s="15">
        <f ca="1">_xll.DBRW($B$3,$R$37,$R$38,$R$40,$R$41,$R$42,$Q313,BT$2,BT$4,BT$3)</f>
        <v>0</v>
      </c>
      <c r="BU313" s="15">
        <f ca="1">_xll.DBRW($B$3,$R$37,$R$38,$R$40,$R$41,$R$42,$Q313,BU$2,BU$4,BU$3)</f>
        <v>0</v>
      </c>
      <c r="BV313" s="15">
        <f ca="1">_xll.DBRW($B$3,$R$37,$R$38,$R$40,$R$41,$R$42,$Q313,BV$2,BV$4,BV$3)</f>
        <v>0</v>
      </c>
      <c r="BW313" s="15">
        <f ca="1">_xll.DBRW($B$3,$R$37,$R$38,$R$40,$R$41,$R$42,$Q313,BW$2,BW$4,BW$3)</f>
        <v>0</v>
      </c>
      <c r="BX313" s="15">
        <f ca="1">_xll.DBRW($B$3,$R$37,$R$38,$R$40,$R$41,$R$42,$Q313,BX$2,BX$4,BX$3)</f>
        <v>0</v>
      </c>
      <c r="BY313" s="15">
        <f ca="1">_xll.DBRW($B$3,$R$37,$R$38,$R$40,$R$41,$R$42,$Q313,BY$2,BY$4,BY$3)</f>
        <v>0</v>
      </c>
      <c r="BZ313" s="15">
        <f ca="1">_xll.DBRW($B$3,$R$37,$R$38,$R$40,$R$41,$R$42,$Q313,BZ$2,BZ$4,BZ$3)</f>
        <v>0</v>
      </c>
      <c r="CA313" s="15">
        <f ca="1">_xll.DBRW($B$3,$R$37,$R$38,$R$40,$R$41,$R$42,$Q313,CA$2,CA$4,CA$3)</f>
        <v>0</v>
      </c>
      <c r="CB313" s="15">
        <f ca="1">BR313-BW313</f>
        <v>0</v>
      </c>
      <c r="CC313" s="15">
        <f ca="1">BS313-BX313</f>
        <v>0</v>
      </c>
      <c r="CD313" s="15">
        <f ca="1">BT313-BY313</f>
        <v>0</v>
      </c>
      <c r="CE313" s="15">
        <f ca="1">IF(AND(BU313&lt;&gt;0,BZ313&lt;&gt;0),-1*CB313*BU313,0)</f>
        <v>0</v>
      </c>
      <c r="CF313" s="15">
        <f ca="1">IF(AND(BU313&lt;&gt;0,BZ313&lt;&gt;0,BV313&lt;&gt;0,CA313&lt;&gt;0),CC313/BX313*$Z313,)</f>
        <v>0</v>
      </c>
      <c r="CG313" s="15">
        <f ca="1">IF(AND(BV313&lt;&gt;0,CA313&lt;&gt;0),CD313*BN313*BV313,)</f>
        <v>0</v>
      </c>
      <c r="CH313" s="15">
        <f ca="1">IF(AND(BU313&lt;&gt;0,BZ313&lt;&gt;0,BV313&lt;&gt;0,CA313&lt;&gt;0),$AJ313-CE313-CF313-CG313-CK313,)</f>
        <v>0</v>
      </c>
      <c r="CI313" s="15">
        <f ca="1">IF(OR(BU313=0,BZ313=0,BV313=0,CA313=0),$AJ313-CE313-CF313-CG313-CK313,)</f>
        <v>0</v>
      </c>
      <c r="CJ313" s="15">
        <f ca="1">SUM(CE313:CI313)</f>
        <v>0</v>
      </c>
      <c r="CK313" s="15">
        <f ca="1">IF($V313&lt;&gt;0,IF($V313&gt;0,$W313/$V313,-$W313/$V313))*$AE313</f>
        <v>0</v>
      </c>
      <c r="CL313" s="15">
        <f ca="1">SUM(CJ313:CK313)</f>
        <v>0</v>
      </c>
      <c r="CM313" s="16">
        <f ca="1">_xll.DBRW($B$3,$R$37,$R$38,$R$40,$R$41,$R$42,$Q313,CM$2,CM$4,CM$3)</f>
        <v>0</v>
      </c>
      <c r="CN313" s="16">
        <f ca="1">_xll.DBRW($B$3,$R$37,$R$38,$R$40,$R$41,$R$42,$Q313,CN$2,CN$4,CN$3)</f>
        <v>0</v>
      </c>
      <c r="CO313" s="17">
        <f ca="1">-(CM313-CN313)*100</f>
        <v>0</v>
      </c>
      <c r="CP313" s="14">
        <f ca="1">$AA313-$AF313-DJ313</f>
        <v>0</v>
      </c>
      <c r="CQ313" s="15">
        <f ca="1">_xll.DBRW($B$3,$R$37,$R$38,$R$40,$R$41,$R$42,$Q313,CQ$2,CQ$4,CQ$3)</f>
        <v>0</v>
      </c>
      <c r="CR313" s="15">
        <f ca="1">_xll.DBRW($B$3,$R$37,$R$38,$R$40,$R$41,$R$42,$Q313,CR$2,CR$4,CR$3)</f>
        <v>0</v>
      </c>
      <c r="CS313" s="15">
        <f ca="1">_xll.DBRW($B$3,$R$37,$R$38,$R$40,$R$41,$R$42,$Q313,CS$2,CS$4,CS$3)</f>
        <v>0</v>
      </c>
      <c r="CT313" s="15">
        <f ca="1">_xll.DBRW($B$3,$R$37,$R$38,$R$40,$R$41,$R$42,$Q313,CT$2,CT$4,CT$3)</f>
        <v>0</v>
      </c>
      <c r="CU313" s="15">
        <f ca="1">_xll.DBRW($B$3,$R$37,$R$38,$R$40,$R$41,$R$42,$Q313,CU$2,CU$4,CU$3)</f>
        <v>0</v>
      </c>
      <c r="CV313" s="15">
        <f ca="1">_xll.DBRW($B$3,$R$37,$R$38,$R$40,$R$41,$R$42,$Q313,CV$2,CV$4,CV$3)</f>
        <v>0</v>
      </c>
      <c r="CW313" s="15">
        <f ca="1">_xll.DBRW($B$3,$R$37,$R$38,$R$40,$R$41,$R$42,$Q313,CW$2,CW$4,CW$3)</f>
        <v>0</v>
      </c>
      <c r="CX313" s="15">
        <f ca="1">_xll.DBRW($B$3,$R$37,$R$38,$R$40,$R$41,$R$42,$Q313,CX$2,CX$4,CX$3)</f>
        <v>0</v>
      </c>
      <c r="CY313" s="15">
        <f ca="1">_xll.DBRW($B$3,$R$37,$R$38,$R$40,$R$41,$R$42,$Q313,CY$2,CY$4,CY$3)</f>
        <v>0</v>
      </c>
      <c r="CZ313" s="15">
        <f ca="1">_xll.DBRW($B$3,$R$37,$R$38,$R$40,$R$41,$R$42,$Q313,CZ$2,CZ$4,CZ$3)</f>
        <v>0</v>
      </c>
      <c r="DA313" s="15">
        <f ca="1">CQ313-CV313</f>
        <v>0</v>
      </c>
      <c r="DB313" s="15">
        <f ca="1">CR313-CW313</f>
        <v>0</v>
      </c>
      <c r="DC313" s="15">
        <f ca="1">CS313-CX313</f>
        <v>0</v>
      </c>
      <c r="DD313" s="15">
        <f ca="1">IF(AND(CT313&lt;&gt;0,CY313&lt;&gt;0),-1*DA313*CT313,0)</f>
        <v>0</v>
      </c>
      <c r="DE313" s="15">
        <f ca="1">IF(AND(CT313&lt;&gt;0,CY313&lt;&gt;0,CU313&lt;&gt;0,CZ313&lt;&gt;0),DB313/CW313*$AA313,)</f>
        <v>0</v>
      </c>
      <c r="DF313" s="15">
        <f ca="1">IF(AND(CU313&lt;&gt;0,CZ313&lt;&gt;0),DC313*CM313*CU313,)</f>
        <v>0</v>
      </c>
      <c r="DG313" s="15">
        <f ca="1">IF(AND(CT313&lt;&gt;0,CY313&lt;&gt;0,CU313&lt;&gt;0,CZ313&lt;&gt;0),$AK313-DD313-DE313-DF313-DJ313,)</f>
        <v>0</v>
      </c>
      <c r="DH313" s="15">
        <f ca="1">IF(OR(CT313=0,CY313=0,CU313=0,CZ313=0),$AK313-DD313-DE313-DF313-DJ313,)</f>
        <v>0</v>
      </c>
      <c r="DI313" s="15">
        <f ca="1">SUM(DD313:DH313)</f>
        <v>0</v>
      </c>
      <c r="DJ313" s="15">
        <f ca="1">IF($V313&lt;&gt;0,IF($V313&gt;0,$W313/$V313,-$W313/$V313))*$AF313</f>
        <v>0</v>
      </c>
      <c r="DK313" s="15">
        <f ca="1">SUM(DI313:DJ313)</f>
        <v>0</v>
      </c>
      <c r="DL313" s="16">
        <f ca="1">_xll.DBRW($B$3,$R$37,$R$38,$R$40,$R$41,$R$42,$Q313,DL$2,DL$4,DL$3)</f>
        <v>0</v>
      </c>
      <c r="DM313" s="16">
        <f ca="1">_xll.DBRW($B$3,$R$37,$R$38,$R$40,$R$41,$R$42,$Q313,DM$2,DM$4,DM$3)</f>
        <v>0</v>
      </c>
      <c r="DN313" s="17">
        <f ca="1">-(DL313-DM313)*100</f>
        <v>0</v>
      </c>
      <c r="DO313" s="14">
        <f ca="1">$AB313-$AG313-EI313</f>
        <v>0</v>
      </c>
      <c r="DP313" s="15">
        <f ca="1">_xll.DBRW($B$3,$R$37,$R$38,$R$40,$R$41,$R$42,$Q313,DP$2,DP$4,DP$3)</f>
        <v>0</v>
      </c>
      <c r="DQ313" s="15">
        <f ca="1">_xll.DBRW($B$3,$R$37,$R$38,$R$40,$R$41,$R$42,$Q313,DQ$2,DQ$4,DQ$3)</f>
        <v>0</v>
      </c>
      <c r="DR313" s="15">
        <f ca="1">_xll.DBRW($B$3,$R$37,$R$38,$R$40,$R$41,$R$42,$Q313,DR$2,DR$4,DR$3)</f>
        <v>0</v>
      </c>
      <c r="DS313" s="15">
        <f ca="1">_xll.DBRW($B$3,$R$37,$R$38,$R$40,$R$41,$R$42,$Q313,DS$2,DS$4,DS$3)</f>
        <v>0</v>
      </c>
      <c r="DT313" s="15">
        <f ca="1">_xll.DBRW($B$3,$R$37,$R$38,$R$40,$R$41,$R$42,$Q313,DT$2,DT$4,DT$3)</f>
        <v>0</v>
      </c>
      <c r="DU313" s="15">
        <f ca="1">_xll.DBRW($B$3,$R$37,$R$38,$R$40,$R$41,$R$42,$Q313,DU$2,DU$4,DU$3)</f>
        <v>0</v>
      </c>
      <c r="DV313" s="15">
        <f ca="1">_xll.DBRW($B$3,$R$37,$R$38,$R$40,$R$41,$R$42,$Q313,DV$2,DV$4,DV$3)</f>
        <v>0</v>
      </c>
      <c r="DW313" s="15">
        <f ca="1">_xll.DBRW($B$3,$R$37,$R$38,$R$40,$R$41,$R$42,$Q313,DW$2,DW$4,DW$3)</f>
        <v>0</v>
      </c>
      <c r="DX313" s="15">
        <f ca="1">_xll.DBRW($B$3,$R$37,$R$38,$R$40,$R$41,$R$42,$Q313,DX$2,DX$4,DX$3)</f>
        <v>0</v>
      </c>
      <c r="DY313" s="15">
        <f ca="1">_xll.DBRW($B$3,$R$37,$R$38,$R$40,$R$41,$R$42,$Q313,DY$2,DY$4,DY$3)</f>
        <v>0</v>
      </c>
      <c r="DZ313" s="15">
        <f ca="1">DP313-DU313</f>
        <v>0</v>
      </c>
      <c r="EA313" s="15">
        <f ca="1">DQ313-DV313</f>
        <v>0</v>
      </c>
      <c r="EB313" s="15">
        <f ca="1">DR313-DW313</f>
        <v>0</v>
      </c>
      <c r="EC313" s="15">
        <f ca="1">IF(AND(DS313&lt;&gt;0,DX313&lt;&gt;0),-1*DZ313*DS313,0)</f>
        <v>0</v>
      </c>
      <c r="ED313" s="15">
        <f ca="1">IF(AND(DS313&lt;&gt;0,DX313&lt;&gt;0,DT313&lt;&gt;0,DY313&lt;&gt;0),EA313/DV313*$AB313,)</f>
        <v>0</v>
      </c>
      <c r="EE313" s="15">
        <f ca="1">IF(AND(DT313&lt;&gt;0,DY313&lt;&gt;0),EB313*DL313*DT313,)</f>
        <v>0</v>
      </c>
      <c r="EF313" s="15">
        <f ca="1">IF(AND(DS313&lt;&gt;0,DX313&lt;&gt;0,DT313&lt;&gt;0,DY313&lt;&gt;0),$AL313-EC313-ED313-EE313-EI313,)</f>
        <v>0</v>
      </c>
      <c r="EG313" s="15">
        <f ca="1">IF(OR(DS313=0,DX313=0,DT313=0,DY313=0),$AL313-EC313-ED313-EE313-EI313,)</f>
        <v>0</v>
      </c>
      <c r="EH313" s="15">
        <f ca="1">SUM(EC313:EG313)</f>
        <v>0</v>
      </c>
      <c r="EI313" s="15">
        <f ca="1">IF($V313&lt;&gt;0,IF($V313&gt;0,$W313/$V313,-$W313/$V313))*$AG313</f>
        <v>0</v>
      </c>
      <c r="EJ313" s="15">
        <f ca="1">SUM(EH313:EI313)</f>
        <v>0</v>
      </c>
      <c r="EK313" s="16">
        <f ca="1">_xll.DBRW($B$3,$R$37,$R$38,$R$40,$R$41,$R$42,$Q313,EK$2,EK$4,EK$3)</f>
        <v>0</v>
      </c>
      <c r="EL313" s="16">
        <f ca="1">_xll.DBRW($B$3,$R$37,$R$38,$R$40,$R$41,$R$42,$Q313,EL$2,EL$4,EL$3)</f>
        <v>0</v>
      </c>
      <c r="EM313" s="17">
        <f ca="1">-(EK313-EL313)*100</f>
        <v>0</v>
      </c>
      <c r="EN313" s="14">
        <f ca="1">$AC313-$AH313-FH313</f>
        <v>0</v>
      </c>
      <c r="EO313" s="15">
        <f ca="1">_xll.DBRW($B$3,$R$37,$R$38,$R$40,$R$41,$R$42,$Q313,EO$2,EO$4,EO$3)</f>
        <v>0</v>
      </c>
      <c r="EP313" s="15">
        <f ca="1">_xll.DBRW($B$3,$R$37,$R$38,$R$40,$R$41,$R$42,$Q313,EP$2,EP$4,EP$3)</f>
        <v>0</v>
      </c>
      <c r="EQ313" s="15">
        <f ca="1">_xll.DBRW($B$3,$R$37,$R$38,$R$40,$R$41,$R$42,$Q313,EQ$2,EQ$4,EQ$3)</f>
        <v>0</v>
      </c>
      <c r="ER313" s="15">
        <f ca="1">_xll.DBRW($B$3,$R$37,$R$38,$R$40,$R$41,$R$42,$Q313,ER$2,ER$4,ER$3)</f>
        <v>0</v>
      </c>
      <c r="ES313" s="15">
        <f ca="1">_xll.DBRW($B$3,$R$37,$R$38,$R$40,$R$41,$R$42,$Q313,ES$2,ES$4,ES$3)</f>
        <v>0</v>
      </c>
      <c r="ET313" s="15">
        <f ca="1">_xll.DBRW($B$3,$R$37,$R$38,$R$40,$R$41,$R$42,$Q313,ET$2,ET$4,ET$3)</f>
        <v>0</v>
      </c>
      <c r="EU313" s="15">
        <f ca="1">_xll.DBRW($B$3,$R$37,$R$38,$R$40,$R$41,$R$42,$Q313,EU$2,EU$4,EU$3)</f>
        <v>0</v>
      </c>
      <c r="EV313" s="15">
        <f ca="1">_xll.DBRW($B$3,$R$37,$R$38,$R$40,$R$41,$R$42,$Q313,EV$2,EV$4,EV$3)</f>
        <v>0</v>
      </c>
      <c r="EW313" s="15">
        <f ca="1">_xll.DBRW($B$3,$R$37,$R$38,$R$40,$R$41,$R$42,$Q313,EW$2,EW$4,EW$3)</f>
        <v>0</v>
      </c>
      <c r="EX313" s="15">
        <f ca="1">_xll.DBRW($B$3,$R$37,$R$38,$R$40,$R$41,$R$42,$Q313,EX$2,EX$4,EX$3)</f>
        <v>0</v>
      </c>
      <c r="EY313" s="15">
        <f ca="1">EO313-ET313</f>
        <v>0</v>
      </c>
      <c r="EZ313" s="15">
        <f ca="1">EP313-EU313</f>
        <v>0</v>
      </c>
      <c r="FA313" s="15">
        <f ca="1">EQ313-EV313</f>
        <v>0</v>
      </c>
      <c r="FB313" s="15">
        <f ca="1">IF(AND(ER313&lt;&gt;0,EW313&lt;&gt;0),-1*EY313*ER313,0)</f>
        <v>0</v>
      </c>
      <c r="FC313" s="15">
        <f ca="1">IF(AND(ER313&lt;&gt;0,EW313&lt;&gt;0,ES313&lt;&gt;0,EX313&lt;&gt;0),EZ313/EU313*$AC313,)</f>
        <v>0</v>
      </c>
      <c r="FD313" s="15">
        <f ca="1">IF(AND(ES313&lt;&gt;0,EX313&lt;&gt;0),FA313*EK313*ES313,)</f>
        <v>0</v>
      </c>
      <c r="FE313" s="15">
        <f ca="1">IF(AND(ER313&lt;&gt;0,EW313&lt;&gt;0,ES313&lt;&gt;0,EX313&lt;&gt;0),$AM313-FB313-FC313-FD313-FH313,)</f>
        <v>0</v>
      </c>
      <c r="FF313" s="15">
        <f ca="1">IF(OR(ER313=0,EW313=0,ES313=0,EX313=0),$AM313-FB313-FC313-FD313-FH313,)</f>
        <v>0</v>
      </c>
      <c r="FG313" s="15">
        <f ca="1">SUM(FB313:FF313)</f>
        <v>0</v>
      </c>
      <c r="FH313" s="15">
        <f ca="1">IF($V313&lt;&gt;0,IF($V313&gt;0,$W313/$V313,-$W313/$V313))*$AH313</f>
        <v>0</v>
      </c>
      <c r="FI313" s="15">
        <f ca="1">SUM(FG313:FH313)</f>
        <v>0</v>
      </c>
      <c r="FJ313" s="20"/>
      <c r="FK313" s="85">
        <f ca="1">BL313+CK313+DJ313+EI313+FH313</f>
        <v>0</v>
      </c>
      <c r="FL313" s="21"/>
      <c r="FM313" s="22"/>
      <c r="FN313" s="104">
        <f ca="1">_xll.DBRW($B$3,$R$37,$R$38,$R$40,$R$41,$R$42,$Q313,FN$2,FN$4,FN$3)</f>
        <v>0</v>
      </c>
      <c r="FO313" s="105">
        <f ca="1">IF(U313&lt;&gt;0,FN313/U313,0)</f>
        <v>0</v>
      </c>
      <c r="FP313" s="104">
        <f ca="1">_xll.DBRW($B$3,$R$37,$R$38,$R$40,$R$41,$R$42,$Q313,FP$2,FP$4,FP$3)</f>
        <v>0</v>
      </c>
      <c r="FQ313" s="105">
        <f ca="1">IF(V313&lt;&gt;0,FP313/V313,0)</f>
        <v>0</v>
      </c>
      <c r="FR313" s="86">
        <f ca="1">FN313-FP313</f>
        <v>0</v>
      </c>
      <c r="FS313" s="103">
        <f ca="1">(FO313-FQ313)*100</f>
        <v>0</v>
      </c>
      <c r="FT313" s="23"/>
      <c r="FV313" s="37"/>
      <c r="FW313" s="37"/>
      <c r="FX313" s="37"/>
      <c r="FY313" s="37"/>
      <c r="FZ313" s="37"/>
      <c r="GA313" s="37"/>
      <c r="GB313" s="37"/>
      <c r="GC313" s="37"/>
      <c r="GD313" s="37"/>
      <c r="GE313" s="37"/>
      <c r="GF313" s="37"/>
      <c r="GG313" s="37"/>
      <c r="GH313" s="37"/>
    </row>
    <row r="314" spans="1:190" ht="15" hidden="1" customHeight="1" x14ac:dyDescent="0.25">
      <c r="A314">
        <f ca="1">IF(ROW()=ROW($A$60),0,1)</f>
        <v>1</v>
      </c>
      <c r="D314" s="30"/>
      <c r="E314" s="30"/>
      <c r="F314" s="30" t="str">
        <f ca="1">IF(A314&lt;&gt;0,IF((AO314+BN314+CM314+DL314+EK314)&lt;&gt;0,ROUND((1-(AO314+BN314+CM314+DL314+EK314))-FO314,5),"VERIF. ELIGIBILITE PMM"),"CHECK "&amp;D299)</f>
        <v>VERIF. ELIGIBILITE PMM</v>
      </c>
      <c r="G314" s="30"/>
      <c r="H314" s="30"/>
      <c r="I314" s="30"/>
      <c r="J314" s="30" t="str">
        <f ca="1">IF(A314&lt;&gt;0,IF((AP314+BO314+CN314+DM314+EL314)&lt;&gt;0,ROUND((1-(AP314+BO314+CN314+DM314+EL314))-FQ314,5),"VERIF. ELIGIBILITE PMM"),"CHECK "&amp;D300)</f>
        <v>VERIF. ELIGIBILITE PMM</v>
      </c>
      <c r="K314" s="30">
        <f ca="1">IF(A314&lt;&gt;0,ROUND(W314+AR314+BQ314+CP314+DO314+EN314+FK314-FR314,5),"CHECK ")</f>
        <v>0</v>
      </c>
      <c r="L314" s="4"/>
      <c r="M314" s="9"/>
      <c r="N314" s="10"/>
      <c r="O314" s="9"/>
      <c r="P314" s="11"/>
      <c r="Q314" s="130" t="s">
        <v>516</v>
      </c>
      <c r="R314" s="130"/>
      <c r="S314" s="12"/>
      <c r="T314" s="13"/>
      <c r="U314" s="84">
        <f ca="1">_xll.DBRW($B$3,$R$37,$R$38,$R$40,$R$41,$R$42,$Q314,U$2,U$4,U$3)</f>
        <v>0</v>
      </c>
      <c r="V314" s="84">
        <f ca="1">_xll.DBRW($B$3,$R$37,$R$38,$R$40,$R$41,$R$42,$Q314,V$2,V$4,V$3)</f>
        <v>0</v>
      </c>
      <c r="W314" s="85">
        <f ca="1">U314-V314</f>
        <v>0</v>
      </c>
      <c r="X314" s="106">
        <f ca="1">IF(V314&lt;&gt;0,W314/V314,0)</f>
        <v>0</v>
      </c>
      <c r="Y314" s="15">
        <f ca="1">_xll.DBRW($B$3,$R$37,$R$38,$R$40,$R$41,$R$42,$Q314,Y$2,Y$4,Y$3)</f>
        <v>0</v>
      </c>
      <c r="Z314" s="15">
        <f ca="1">_xll.DBRW($B$3,$R$37,$R$38,$R$40,$R$41,$R$42,$Q314,Z$2,Z$4,Z$3)</f>
        <v>-29139.119999999995</v>
      </c>
      <c r="AA314" s="15">
        <f ca="1">_xll.DBRW($B$3,$R$37,$R$38,$R$40,$R$41,$R$42,$Q314,AA$2,AA$4,AA$3)</f>
        <v>0</v>
      </c>
      <c r="AB314" s="15">
        <f ca="1">_xll.DBRW($B$3,$R$37,$R$38,$R$40,$R$41,$R$42,$Q314,AB$2,AB$4,AB$3)</f>
        <v>784.59999999999991</v>
      </c>
      <c r="AC314" s="15">
        <f ca="1">_xll.DBRW($B$3,$R$37,$R$38,$R$40,$R$41,$R$42,$Q314,AC$2,AC$4,AC$3)</f>
        <v>313495.20999999996</v>
      </c>
      <c r="AD314" s="15">
        <f ca="1">_xll.DBRW($B$3,$R$37,$R$38,$R$40,$R$41,$R$42,$Q314,AD$2,AD$4,AD$3)</f>
        <v>0</v>
      </c>
      <c r="AE314" s="15">
        <f ca="1">_xll.DBRW($B$3,$R$37,$R$38,$R$40,$R$41,$R$42,$Q314,AE$2,AE$4,AE$3)</f>
        <v>0</v>
      </c>
      <c r="AF314" s="15">
        <f ca="1">_xll.DBRW($B$3,$R$37,$R$38,$R$40,$R$41,$R$42,$Q314,AF$2,AF$4,AF$3)</f>
        <v>0</v>
      </c>
      <c r="AG314" s="15">
        <f ca="1">_xll.DBRW($B$3,$R$37,$R$38,$R$40,$R$41,$R$42,$Q314,AG$2,AG$4,AG$3)</f>
        <v>0</v>
      </c>
      <c r="AH314" s="15">
        <f ca="1">_xll.DBRW($B$3,$R$37,$R$38,$R$40,$R$41,$R$42,$Q314,AH$2,AH$4,AH$3)</f>
        <v>0</v>
      </c>
      <c r="AI314" s="15">
        <f ca="1">Y314-AD314</f>
        <v>0</v>
      </c>
      <c r="AJ314" s="15">
        <f ca="1">Z314-AE314</f>
        <v>-29139.119999999995</v>
      </c>
      <c r="AK314" s="15">
        <f ca="1">AA314-AF314</f>
        <v>0</v>
      </c>
      <c r="AL314" s="15">
        <f ca="1">AB314-AG314</f>
        <v>784.59999999999991</v>
      </c>
      <c r="AM314" s="15">
        <f ca="1">AC314-AH314</f>
        <v>313495.20999999996</v>
      </c>
      <c r="AN314" s="20"/>
      <c r="AO314" s="16">
        <f ca="1">_xll.DBRW($B$3,$R$37,$R$38,$R$40,$R$41,$R$42,$Q314,AO$2,AO$4,AO$3)</f>
        <v>0</v>
      </c>
      <c r="AP314" s="16">
        <f ca="1">_xll.DBRW($B$3,$R$37,$R$38,$R$40,$R$41,$R$42,$Q314,AP$2,AP$4,AP$3)</f>
        <v>0</v>
      </c>
      <c r="AQ314" s="17">
        <f ca="1">-(AO314-AP314)*100</f>
        <v>0</v>
      </c>
      <c r="AR314" s="14">
        <f ca="1">$Y314-$AD314-BL314</f>
        <v>0</v>
      </c>
      <c r="AS314" s="18">
        <f ca="1">_xll.DBRW($B$3,$R$37,$R$38,$R$40,$R$41,$R$42,$Q314,AS$2,AS$4,AS$3)</f>
        <v>0</v>
      </c>
      <c r="AT314" s="19">
        <f ca="1">_xll.DBRW($B$3,$R$37,$R$38,$R$40,$R$41,$R$42,$Q314,AT$2,AT$4,AT$3)</f>
        <v>0</v>
      </c>
      <c r="AU314" s="18">
        <f ca="1">_xll.DBRW($B$3,$R$37,$R$38,$R$40,$R$41,$R$42,$Q314,AU$2,AU$4,AU$3)</f>
        <v>0</v>
      </c>
      <c r="AV314" s="15">
        <f ca="1">_xll.DBRW($B$3,$R$37,$R$38,$R$40,$R$41,$R$42,$Q314,AV$2,AV$4,AV$3)</f>
        <v>0</v>
      </c>
      <c r="AW314" s="15">
        <f ca="1">_xll.DBRW($B$3,$R$37,$R$38,$R$40,$R$41,$R$42,$Q314,AW$2,AW$4,AW$3)</f>
        <v>0</v>
      </c>
      <c r="AX314" s="18">
        <f ca="1">_xll.DBRW($B$3,$R$37,$R$38,$R$40,$R$41,$R$42,$Q314,AX$2,AX$4,AX$3)</f>
        <v>0</v>
      </c>
      <c r="AY314" s="19">
        <f ca="1">_xll.DBRW($B$3,$R$37,$R$38,$R$40,$R$41,$R$42,$Q314,AY$2,AY$4,AY$3)</f>
        <v>0</v>
      </c>
      <c r="AZ314" s="18">
        <f ca="1">_xll.DBRW($B$3,$R$37,$R$38,$R$40,$R$41,$R$42,$Q314,AZ$2,AZ$4,AZ$3)</f>
        <v>0</v>
      </c>
      <c r="BA314" s="15">
        <f ca="1">_xll.DBRW($B$3,$R$37,$R$38,$R$40,$R$41,$R$42,$Q314,BA$2,BA$4,BA$3)</f>
        <v>0</v>
      </c>
      <c r="BB314" s="15">
        <f ca="1">_xll.DBRW($B$3,$R$37,$R$38,$R$40,$R$41,$R$42,$Q314,BB$2,BB$4,BB$3)</f>
        <v>0</v>
      </c>
      <c r="BC314" s="18">
        <f ca="1">AS314-AX314</f>
        <v>0</v>
      </c>
      <c r="BD314" s="18">
        <f ca="1">AT314-AY314</f>
        <v>0</v>
      </c>
      <c r="BE314" s="18">
        <f ca="1">AU314-AZ314</f>
        <v>0</v>
      </c>
      <c r="BF314" s="15">
        <f ca="1">IF(AND(AV314&lt;&gt;0,BA314&lt;&gt;0),-1*BC314*AV314,0)</f>
        <v>0</v>
      </c>
      <c r="BG314" s="15">
        <f ca="1">IF(AND(AV314&lt;&gt;0,BA314&lt;&gt;0,AW314&lt;&gt;0,BB314&lt;&gt;0),BD314/AY314*$Y314,)</f>
        <v>0</v>
      </c>
      <c r="BH314" s="15">
        <f ca="1">IF(AND(AW314&lt;&gt;0,BB314&lt;&gt;0),BE314*AO314*AW314,)</f>
        <v>0</v>
      </c>
      <c r="BI314" s="15">
        <f ca="1">IF(AND(AV314&lt;&gt;0,BA314&lt;&gt;0,AW314&lt;&gt;0,BB314&lt;&gt;0),$AI314-BF314-BG314-BH314-BL314,)</f>
        <v>0</v>
      </c>
      <c r="BJ314" s="15">
        <f ca="1">IF(OR(AV314=0,BA314=0,AW314=0,BB314=0),$AI314-BF314-BG314-BH314-BL314,)</f>
        <v>0</v>
      </c>
      <c r="BK314" s="15">
        <f ca="1">SUM(BF314:BJ314)</f>
        <v>0</v>
      </c>
      <c r="BL314" s="15">
        <f ca="1">IF($V314&lt;&gt;0,IF($V314&gt;0,$W314/$V314,-$W314/$V314))*$AD314</f>
        <v>0</v>
      </c>
      <c r="BM314" s="15">
        <f ca="1">SUM(BK314:BL314)</f>
        <v>0</v>
      </c>
      <c r="BN314" s="16">
        <f ca="1">_xll.DBRW($B$3,$R$37,$R$38,$R$40,$R$41,$R$42,$Q314,BN$2,BN$4,BN$3)</f>
        <v>0</v>
      </c>
      <c r="BO314" s="16">
        <f ca="1">_xll.DBRW($B$3,$R$37,$R$38,$R$40,$R$41,$R$42,$Q314,BO$2,BO$4,BO$3)</f>
        <v>0</v>
      </c>
      <c r="BP314" s="17">
        <f ca="1">-(BN314-BO314)*100</f>
        <v>0</v>
      </c>
      <c r="BQ314" s="14">
        <f ca="1">$Z314-$AE314-CK314</f>
        <v>-29139.119999999995</v>
      </c>
      <c r="BR314" s="15">
        <f ca="1">_xll.DBRW($B$3,$R$37,$R$38,$R$40,$R$41,$R$42,$Q314,BR$2,BR$4,BR$3)</f>
        <v>0</v>
      </c>
      <c r="BS314" s="15">
        <f ca="1">_xll.DBRW($B$3,$R$37,$R$38,$R$40,$R$41,$R$42,$Q314,BS$2,BS$4,BS$3)</f>
        <v>0</v>
      </c>
      <c r="BT314" s="15">
        <f ca="1">_xll.DBRW($B$3,$R$37,$R$38,$R$40,$R$41,$R$42,$Q314,BT$2,BT$4,BT$3)</f>
        <v>0</v>
      </c>
      <c r="BU314" s="15">
        <f ca="1">_xll.DBRW($B$3,$R$37,$R$38,$R$40,$R$41,$R$42,$Q314,BU$2,BU$4,BU$3)</f>
        <v>0</v>
      </c>
      <c r="BV314" s="15">
        <f ca="1">_xll.DBRW($B$3,$R$37,$R$38,$R$40,$R$41,$R$42,$Q314,BV$2,BV$4,BV$3)</f>
        <v>0</v>
      </c>
      <c r="BW314" s="15">
        <f ca="1">_xll.DBRW($B$3,$R$37,$R$38,$R$40,$R$41,$R$42,$Q314,BW$2,BW$4,BW$3)</f>
        <v>0</v>
      </c>
      <c r="BX314" s="15">
        <f ca="1">_xll.DBRW($B$3,$R$37,$R$38,$R$40,$R$41,$R$42,$Q314,BX$2,BX$4,BX$3)</f>
        <v>0</v>
      </c>
      <c r="BY314" s="15">
        <f ca="1">_xll.DBRW($B$3,$R$37,$R$38,$R$40,$R$41,$R$42,$Q314,BY$2,BY$4,BY$3)</f>
        <v>0</v>
      </c>
      <c r="BZ314" s="15">
        <f ca="1">_xll.DBRW($B$3,$R$37,$R$38,$R$40,$R$41,$R$42,$Q314,BZ$2,BZ$4,BZ$3)</f>
        <v>0</v>
      </c>
      <c r="CA314" s="15">
        <f ca="1">_xll.DBRW($B$3,$R$37,$R$38,$R$40,$R$41,$R$42,$Q314,CA$2,CA$4,CA$3)</f>
        <v>0</v>
      </c>
      <c r="CB314" s="15">
        <f ca="1">BR314-BW314</f>
        <v>0</v>
      </c>
      <c r="CC314" s="15">
        <f ca="1">BS314-BX314</f>
        <v>0</v>
      </c>
      <c r="CD314" s="15">
        <f ca="1">BT314-BY314</f>
        <v>0</v>
      </c>
      <c r="CE314" s="15">
        <f ca="1">IF(AND(BU314&lt;&gt;0,BZ314&lt;&gt;0),-1*CB314*BU314,0)</f>
        <v>0</v>
      </c>
      <c r="CF314" s="15">
        <f ca="1">IF(AND(BU314&lt;&gt;0,BZ314&lt;&gt;0,BV314&lt;&gt;0,CA314&lt;&gt;0),CC314/BX314*$Z314,)</f>
        <v>0</v>
      </c>
      <c r="CG314" s="15">
        <f ca="1">IF(AND(BV314&lt;&gt;0,CA314&lt;&gt;0),CD314*BN314*BV314,)</f>
        <v>0</v>
      </c>
      <c r="CH314" s="15">
        <f ca="1">IF(AND(BU314&lt;&gt;0,BZ314&lt;&gt;0,BV314&lt;&gt;0,CA314&lt;&gt;0),$AJ314-CE314-CF314-CG314-CK314,)</f>
        <v>0</v>
      </c>
      <c r="CI314" s="15">
        <f ca="1">IF(OR(BU314=0,BZ314=0,BV314=0,CA314=0),$AJ314-CE314-CF314-CG314-CK314,)</f>
        <v>-29139.119999999995</v>
      </c>
      <c r="CJ314" s="15">
        <f ca="1">SUM(CE314:CI314)</f>
        <v>-29139.119999999995</v>
      </c>
      <c r="CK314" s="15">
        <f ca="1">IF($V314&lt;&gt;0,IF($V314&gt;0,$W314/$V314,-$W314/$V314))*$AE314</f>
        <v>0</v>
      </c>
      <c r="CL314" s="15">
        <f ca="1">SUM(CJ314:CK314)</f>
        <v>-29139.119999999995</v>
      </c>
      <c r="CM314" s="16">
        <f ca="1">_xll.DBRW($B$3,$R$37,$R$38,$R$40,$R$41,$R$42,$Q314,CM$2,CM$4,CM$3)</f>
        <v>0</v>
      </c>
      <c r="CN314" s="16">
        <f ca="1">_xll.DBRW($B$3,$R$37,$R$38,$R$40,$R$41,$R$42,$Q314,CN$2,CN$4,CN$3)</f>
        <v>0</v>
      </c>
      <c r="CO314" s="17">
        <f ca="1">-(CM314-CN314)*100</f>
        <v>0</v>
      </c>
      <c r="CP314" s="14">
        <f ca="1">$AA314-$AF314-DJ314</f>
        <v>0</v>
      </c>
      <c r="CQ314" s="15">
        <f ca="1">_xll.DBRW($B$3,$R$37,$R$38,$R$40,$R$41,$R$42,$Q314,CQ$2,CQ$4,CQ$3)</f>
        <v>0</v>
      </c>
      <c r="CR314" s="15">
        <f ca="1">_xll.DBRW($B$3,$R$37,$R$38,$R$40,$R$41,$R$42,$Q314,CR$2,CR$4,CR$3)</f>
        <v>0</v>
      </c>
      <c r="CS314" s="15">
        <f ca="1">_xll.DBRW($B$3,$R$37,$R$38,$R$40,$R$41,$R$42,$Q314,CS$2,CS$4,CS$3)</f>
        <v>0</v>
      </c>
      <c r="CT314" s="15">
        <f ca="1">_xll.DBRW($B$3,$R$37,$R$38,$R$40,$R$41,$R$42,$Q314,CT$2,CT$4,CT$3)</f>
        <v>0</v>
      </c>
      <c r="CU314" s="15">
        <f ca="1">_xll.DBRW($B$3,$R$37,$R$38,$R$40,$R$41,$R$42,$Q314,CU$2,CU$4,CU$3)</f>
        <v>0</v>
      </c>
      <c r="CV314" s="15">
        <f ca="1">_xll.DBRW($B$3,$R$37,$R$38,$R$40,$R$41,$R$42,$Q314,CV$2,CV$4,CV$3)</f>
        <v>0</v>
      </c>
      <c r="CW314" s="15">
        <f ca="1">_xll.DBRW($B$3,$R$37,$R$38,$R$40,$R$41,$R$42,$Q314,CW$2,CW$4,CW$3)</f>
        <v>0</v>
      </c>
      <c r="CX314" s="15">
        <f ca="1">_xll.DBRW($B$3,$R$37,$R$38,$R$40,$R$41,$R$42,$Q314,CX$2,CX$4,CX$3)</f>
        <v>0</v>
      </c>
      <c r="CY314" s="15">
        <f ca="1">_xll.DBRW($B$3,$R$37,$R$38,$R$40,$R$41,$R$42,$Q314,CY$2,CY$4,CY$3)</f>
        <v>0</v>
      </c>
      <c r="CZ314" s="15">
        <f ca="1">_xll.DBRW($B$3,$R$37,$R$38,$R$40,$R$41,$R$42,$Q314,CZ$2,CZ$4,CZ$3)</f>
        <v>0</v>
      </c>
      <c r="DA314" s="15">
        <f ca="1">CQ314-CV314</f>
        <v>0</v>
      </c>
      <c r="DB314" s="15">
        <f ca="1">CR314-CW314</f>
        <v>0</v>
      </c>
      <c r="DC314" s="15">
        <f ca="1">CS314-CX314</f>
        <v>0</v>
      </c>
      <c r="DD314" s="15">
        <f ca="1">IF(AND(CT314&lt;&gt;0,CY314&lt;&gt;0),-1*DA314*CT314,0)</f>
        <v>0</v>
      </c>
      <c r="DE314" s="15">
        <f ca="1">IF(AND(CT314&lt;&gt;0,CY314&lt;&gt;0,CU314&lt;&gt;0,CZ314&lt;&gt;0),DB314/CW314*$AA314,)</f>
        <v>0</v>
      </c>
      <c r="DF314" s="15">
        <f ca="1">IF(AND(CU314&lt;&gt;0,CZ314&lt;&gt;0),DC314*CM314*CU314,)</f>
        <v>0</v>
      </c>
      <c r="DG314" s="15">
        <f ca="1">IF(AND(CT314&lt;&gt;0,CY314&lt;&gt;0,CU314&lt;&gt;0,CZ314&lt;&gt;0),$AK314-DD314-DE314-DF314-DJ314,)</f>
        <v>0</v>
      </c>
      <c r="DH314" s="15">
        <f ca="1">IF(OR(CT314=0,CY314=0,CU314=0,CZ314=0),$AK314-DD314-DE314-DF314-DJ314,)</f>
        <v>0</v>
      </c>
      <c r="DI314" s="15">
        <f ca="1">SUM(DD314:DH314)</f>
        <v>0</v>
      </c>
      <c r="DJ314" s="15">
        <f ca="1">IF($V314&lt;&gt;0,IF($V314&gt;0,$W314/$V314,-$W314/$V314))*$AF314</f>
        <v>0</v>
      </c>
      <c r="DK314" s="15">
        <f ca="1">SUM(DI314:DJ314)</f>
        <v>0</v>
      </c>
      <c r="DL314" s="16">
        <f ca="1">_xll.DBRW($B$3,$R$37,$R$38,$R$40,$R$41,$R$42,$Q314,DL$2,DL$4,DL$3)</f>
        <v>0</v>
      </c>
      <c r="DM314" s="16">
        <f ca="1">_xll.DBRW($B$3,$R$37,$R$38,$R$40,$R$41,$R$42,$Q314,DM$2,DM$4,DM$3)</f>
        <v>0</v>
      </c>
      <c r="DN314" s="17">
        <f ca="1">-(DL314-DM314)*100</f>
        <v>0</v>
      </c>
      <c r="DO314" s="14">
        <f ca="1">$AB314-$AG314-EI314</f>
        <v>784.59999999999991</v>
      </c>
      <c r="DP314" s="15">
        <f ca="1">_xll.DBRW($B$3,$R$37,$R$38,$R$40,$R$41,$R$42,$Q314,DP$2,DP$4,DP$3)</f>
        <v>0</v>
      </c>
      <c r="DQ314" s="15">
        <f ca="1">_xll.DBRW($B$3,$R$37,$R$38,$R$40,$R$41,$R$42,$Q314,DQ$2,DQ$4,DQ$3)</f>
        <v>0</v>
      </c>
      <c r="DR314" s="15">
        <f ca="1">_xll.DBRW($B$3,$R$37,$R$38,$R$40,$R$41,$R$42,$Q314,DR$2,DR$4,DR$3)</f>
        <v>0</v>
      </c>
      <c r="DS314" s="15">
        <f ca="1">_xll.DBRW($B$3,$R$37,$R$38,$R$40,$R$41,$R$42,$Q314,DS$2,DS$4,DS$3)</f>
        <v>0</v>
      </c>
      <c r="DT314" s="15">
        <f ca="1">_xll.DBRW($B$3,$R$37,$R$38,$R$40,$R$41,$R$42,$Q314,DT$2,DT$4,DT$3)</f>
        <v>0</v>
      </c>
      <c r="DU314" s="15">
        <f ca="1">_xll.DBRW($B$3,$R$37,$R$38,$R$40,$R$41,$R$42,$Q314,DU$2,DU$4,DU$3)</f>
        <v>0</v>
      </c>
      <c r="DV314" s="15">
        <f ca="1">_xll.DBRW($B$3,$R$37,$R$38,$R$40,$R$41,$R$42,$Q314,DV$2,DV$4,DV$3)</f>
        <v>0</v>
      </c>
      <c r="DW314" s="15">
        <f ca="1">_xll.DBRW($B$3,$R$37,$R$38,$R$40,$R$41,$R$42,$Q314,DW$2,DW$4,DW$3)</f>
        <v>0</v>
      </c>
      <c r="DX314" s="15">
        <f ca="1">_xll.DBRW($B$3,$R$37,$R$38,$R$40,$R$41,$R$42,$Q314,DX$2,DX$4,DX$3)</f>
        <v>0</v>
      </c>
      <c r="DY314" s="15">
        <f ca="1">_xll.DBRW($B$3,$R$37,$R$38,$R$40,$R$41,$R$42,$Q314,DY$2,DY$4,DY$3)</f>
        <v>0</v>
      </c>
      <c r="DZ314" s="15">
        <f ca="1">DP314-DU314</f>
        <v>0</v>
      </c>
      <c r="EA314" s="15">
        <f ca="1">DQ314-DV314</f>
        <v>0</v>
      </c>
      <c r="EB314" s="15">
        <f ca="1">DR314-DW314</f>
        <v>0</v>
      </c>
      <c r="EC314" s="15">
        <f ca="1">IF(AND(DS314&lt;&gt;0,DX314&lt;&gt;0),-1*DZ314*DS314,0)</f>
        <v>0</v>
      </c>
      <c r="ED314" s="15">
        <f ca="1">IF(AND(DS314&lt;&gt;0,DX314&lt;&gt;0,DT314&lt;&gt;0,DY314&lt;&gt;0),EA314/DV314*$AB314,)</f>
        <v>0</v>
      </c>
      <c r="EE314" s="15">
        <f ca="1">IF(AND(DT314&lt;&gt;0,DY314&lt;&gt;0),EB314*DL314*DT314,)</f>
        <v>0</v>
      </c>
      <c r="EF314" s="15">
        <f ca="1">IF(AND(DS314&lt;&gt;0,DX314&lt;&gt;0,DT314&lt;&gt;0,DY314&lt;&gt;0),$AL314-EC314-ED314-EE314-EI314,)</f>
        <v>0</v>
      </c>
      <c r="EG314" s="15">
        <f ca="1">IF(OR(DS314=0,DX314=0,DT314=0,DY314=0),$AL314-EC314-ED314-EE314-EI314,)</f>
        <v>784.59999999999991</v>
      </c>
      <c r="EH314" s="15">
        <f ca="1">SUM(EC314:EG314)</f>
        <v>784.59999999999991</v>
      </c>
      <c r="EI314" s="15">
        <f ca="1">IF($V314&lt;&gt;0,IF($V314&gt;0,$W314/$V314,-$W314/$V314))*$AG314</f>
        <v>0</v>
      </c>
      <c r="EJ314" s="15">
        <f ca="1">SUM(EH314:EI314)</f>
        <v>784.59999999999991</v>
      </c>
      <c r="EK314" s="16">
        <f ca="1">_xll.DBRW($B$3,$R$37,$R$38,$R$40,$R$41,$R$42,$Q314,EK$2,EK$4,EK$3)</f>
        <v>0</v>
      </c>
      <c r="EL314" s="16">
        <f ca="1">_xll.DBRW($B$3,$R$37,$R$38,$R$40,$R$41,$R$42,$Q314,EL$2,EL$4,EL$3)</f>
        <v>0</v>
      </c>
      <c r="EM314" s="17">
        <f ca="1">-(EK314-EL314)*100</f>
        <v>0</v>
      </c>
      <c r="EN314" s="14">
        <f ca="1">$AC314-$AH314-FH314</f>
        <v>313495.20999999996</v>
      </c>
      <c r="EO314" s="15">
        <f ca="1">_xll.DBRW($B$3,$R$37,$R$38,$R$40,$R$41,$R$42,$Q314,EO$2,EO$4,EO$3)</f>
        <v>0</v>
      </c>
      <c r="EP314" s="15">
        <f ca="1">_xll.DBRW($B$3,$R$37,$R$38,$R$40,$R$41,$R$42,$Q314,EP$2,EP$4,EP$3)</f>
        <v>0</v>
      </c>
      <c r="EQ314" s="15">
        <f ca="1">_xll.DBRW($B$3,$R$37,$R$38,$R$40,$R$41,$R$42,$Q314,EQ$2,EQ$4,EQ$3)</f>
        <v>0</v>
      </c>
      <c r="ER314" s="15">
        <f ca="1">_xll.DBRW($B$3,$R$37,$R$38,$R$40,$R$41,$R$42,$Q314,ER$2,ER$4,ER$3)</f>
        <v>0</v>
      </c>
      <c r="ES314" s="15">
        <f ca="1">_xll.DBRW($B$3,$R$37,$R$38,$R$40,$R$41,$R$42,$Q314,ES$2,ES$4,ES$3)</f>
        <v>0</v>
      </c>
      <c r="ET314" s="15">
        <f ca="1">_xll.DBRW($B$3,$R$37,$R$38,$R$40,$R$41,$R$42,$Q314,ET$2,ET$4,ET$3)</f>
        <v>0</v>
      </c>
      <c r="EU314" s="15">
        <f ca="1">_xll.DBRW($B$3,$R$37,$R$38,$R$40,$R$41,$R$42,$Q314,EU$2,EU$4,EU$3)</f>
        <v>0</v>
      </c>
      <c r="EV314" s="15">
        <f ca="1">_xll.DBRW($B$3,$R$37,$R$38,$R$40,$R$41,$R$42,$Q314,EV$2,EV$4,EV$3)</f>
        <v>0</v>
      </c>
      <c r="EW314" s="15">
        <f ca="1">_xll.DBRW($B$3,$R$37,$R$38,$R$40,$R$41,$R$42,$Q314,EW$2,EW$4,EW$3)</f>
        <v>0</v>
      </c>
      <c r="EX314" s="15">
        <f ca="1">_xll.DBRW($B$3,$R$37,$R$38,$R$40,$R$41,$R$42,$Q314,EX$2,EX$4,EX$3)</f>
        <v>0</v>
      </c>
      <c r="EY314" s="15">
        <f ca="1">EO314-ET314</f>
        <v>0</v>
      </c>
      <c r="EZ314" s="15">
        <f ca="1">EP314-EU314</f>
        <v>0</v>
      </c>
      <c r="FA314" s="15">
        <f ca="1">EQ314-EV314</f>
        <v>0</v>
      </c>
      <c r="FB314" s="15">
        <f ca="1">IF(AND(ER314&lt;&gt;0,EW314&lt;&gt;0),-1*EY314*ER314,0)</f>
        <v>0</v>
      </c>
      <c r="FC314" s="15">
        <f ca="1">IF(AND(ER314&lt;&gt;0,EW314&lt;&gt;0,ES314&lt;&gt;0,EX314&lt;&gt;0),EZ314/EU314*$AC314,)</f>
        <v>0</v>
      </c>
      <c r="FD314" s="15">
        <f ca="1">IF(AND(ES314&lt;&gt;0,EX314&lt;&gt;0),FA314*EK314*ES314,)</f>
        <v>0</v>
      </c>
      <c r="FE314" s="15">
        <f ca="1">IF(AND(ER314&lt;&gt;0,EW314&lt;&gt;0,ES314&lt;&gt;0,EX314&lt;&gt;0),$AM314-FB314-FC314-FD314-FH314,)</f>
        <v>0</v>
      </c>
      <c r="FF314" s="15">
        <f ca="1">IF(OR(ER314=0,EW314=0,ES314=0,EX314=0),$AM314-FB314-FC314-FD314-FH314,)</f>
        <v>313495.20999999996</v>
      </c>
      <c r="FG314" s="15">
        <f ca="1">SUM(FB314:FF314)</f>
        <v>313495.20999999996</v>
      </c>
      <c r="FH314" s="15">
        <f ca="1">IF($V314&lt;&gt;0,IF($V314&gt;0,$W314/$V314,-$W314/$V314))*$AH314</f>
        <v>0</v>
      </c>
      <c r="FI314" s="15">
        <f ca="1">SUM(FG314:FH314)</f>
        <v>313495.20999999996</v>
      </c>
      <c r="FJ314" s="20"/>
      <c r="FK314" s="85">
        <f ca="1">BL314+CK314+DJ314+EI314+FH314</f>
        <v>0</v>
      </c>
      <c r="FL314" s="21"/>
      <c r="FM314" s="22"/>
      <c r="FN314" s="104">
        <f ca="1">_xll.DBRW($B$3,$R$37,$R$38,$R$40,$R$41,$R$42,$Q314,FN$2,FN$4,FN$3)</f>
        <v>285140.68999999994</v>
      </c>
      <c r="FO314" s="105">
        <f ca="1">IF(U314&lt;&gt;0,FN314/U314,0)</f>
        <v>0</v>
      </c>
      <c r="FP314" s="104">
        <f ca="1">_xll.DBRW($B$3,$R$37,$R$38,$R$40,$R$41,$R$42,$Q314,FP$2,FP$4,FP$3)</f>
        <v>0</v>
      </c>
      <c r="FQ314" s="105">
        <f ca="1">IF(V314&lt;&gt;0,FP314/V314,0)</f>
        <v>0</v>
      </c>
      <c r="FR314" s="86">
        <f ca="1">FN314-FP314</f>
        <v>285140.68999999994</v>
      </c>
      <c r="FS314" s="103">
        <f ca="1">(FO314-FQ314)*100</f>
        <v>0</v>
      </c>
      <c r="FT314" s="23"/>
      <c r="FV314" s="37"/>
      <c r="FW314" s="37"/>
      <c r="FX314" s="37"/>
      <c r="FY314" s="37"/>
      <c r="FZ314" s="37"/>
      <c r="GA314" s="37"/>
      <c r="GB314" s="37"/>
      <c r="GC314" s="37"/>
      <c r="GD314" s="37"/>
      <c r="GE314" s="37"/>
      <c r="GF314" s="37"/>
      <c r="GG314" s="37"/>
      <c r="GH314" s="37"/>
    </row>
    <row r="315" spans="1:190" ht="15" hidden="1" customHeight="1" x14ac:dyDescent="0.25">
      <c r="A315">
        <f ca="1">IF(ROW()=ROW($A$60),0,1)</f>
        <v>1</v>
      </c>
      <c r="D315" s="30"/>
      <c r="E315" s="30"/>
      <c r="F315" s="30" t="str">
        <f ca="1">IF(A315&lt;&gt;0,IF((AO315+BN315+CM315+DL315+EK315)&lt;&gt;0,ROUND((1-(AO315+BN315+CM315+DL315+EK315))-FO315,5),"VERIF. ELIGIBILITE PMM"),"CHECK "&amp;D300)</f>
        <v>VERIF. ELIGIBILITE PMM</v>
      </c>
      <c r="G315" s="30"/>
      <c r="H315" s="30"/>
      <c r="I315" s="30"/>
      <c r="J315" s="30" t="str">
        <f ca="1">IF(A315&lt;&gt;0,IF((AP315+BO315+CN315+DM315+EL315)&lt;&gt;0,ROUND((1-(AP315+BO315+CN315+DM315+EL315))-FQ315,5),"VERIF. ELIGIBILITE PMM"),"CHECK "&amp;D301)</f>
        <v>VERIF. ELIGIBILITE PMM</v>
      </c>
      <c r="K315" s="30">
        <f ca="1">IF(A315&lt;&gt;0,ROUND(W315+AR315+BQ315+CP315+DO315+EN315+FK315-FR315,5),"CHECK ")</f>
        <v>0</v>
      </c>
      <c r="L315" s="4"/>
      <c r="M315" s="9"/>
      <c r="N315" s="10"/>
      <c r="O315" s="9"/>
      <c r="P315" s="11"/>
      <c r="Q315" s="130" t="s">
        <v>277</v>
      </c>
      <c r="R315" s="130"/>
      <c r="S315" s="12"/>
      <c r="T315" s="13"/>
      <c r="U315" s="84">
        <f ca="1">_xll.DBRW($B$3,$R$37,$R$38,$R$40,$R$41,$R$42,$Q315,U$2,U$4,U$3)</f>
        <v>0</v>
      </c>
      <c r="V315" s="84">
        <f ca="1">_xll.DBRW($B$3,$R$37,$R$38,$R$40,$R$41,$R$42,$Q315,V$2,V$4,V$3)</f>
        <v>0</v>
      </c>
      <c r="W315" s="85">
        <f ca="1">U315-V315</f>
        <v>0</v>
      </c>
      <c r="X315" s="106">
        <f ca="1">IF(V315&lt;&gt;0,W315/V315,0)</f>
        <v>0</v>
      </c>
      <c r="Y315" s="15">
        <f ca="1">_xll.DBRW($B$3,$R$37,$R$38,$R$40,$R$41,$R$42,$Q315,Y$2,Y$4,Y$3)</f>
        <v>0</v>
      </c>
      <c r="Z315" s="15">
        <f ca="1">_xll.DBRW($B$3,$R$37,$R$38,$R$40,$R$41,$R$42,$Q315,Z$2,Z$4,Z$3)</f>
        <v>0</v>
      </c>
      <c r="AA315" s="15">
        <f ca="1">_xll.DBRW($B$3,$R$37,$R$38,$R$40,$R$41,$R$42,$Q315,AA$2,AA$4,AA$3)</f>
        <v>0</v>
      </c>
      <c r="AB315" s="15">
        <f ca="1">_xll.DBRW($B$3,$R$37,$R$38,$R$40,$R$41,$R$42,$Q315,AB$2,AB$4,AB$3)</f>
        <v>0</v>
      </c>
      <c r="AC315" s="15">
        <f ca="1">_xll.DBRW($B$3,$R$37,$R$38,$R$40,$R$41,$R$42,$Q315,AC$2,AC$4,AC$3)</f>
        <v>0</v>
      </c>
      <c r="AD315" s="15">
        <f ca="1">_xll.DBRW($B$3,$R$37,$R$38,$R$40,$R$41,$R$42,$Q315,AD$2,AD$4,AD$3)</f>
        <v>0</v>
      </c>
      <c r="AE315" s="15">
        <f ca="1">_xll.DBRW($B$3,$R$37,$R$38,$R$40,$R$41,$R$42,$Q315,AE$2,AE$4,AE$3)</f>
        <v>0</v>
      </c>
      <c r="AF315" s="15">
        <f ca="1">_xll.DBRW($B$3,$R$37,$R$38,$R$40,$R$41,$R$42,$Q315,AF$2,AF$4,AF$3)</f>
        <v>0</v>
      </c>
      <c r="AG315" s="15">
        <f ca="1">_xll.DBRW($B$3,$R$37,$R$38,$R$40,$R$41,$R$42,$Q315,AG$2,AG$4,AG$3)</f>
        <v>0</v>
      </c>
      <c r="AH315" s="15">
        <f ca="1">_xll.DBRW($B$3,$R$37,$R$38,$R$40,$R$41,$R$42,$Q315,AH$2,AH$4,AH$3)</f>
        <v>0</v>
      </c>
      <c r="AI315" s="15">
        <f ca="1">Y315-AD315</f>
        <v>0</v>
      </c>
      <c r="AJ315" s="15">
        <f ca="1">Z315-AE315</f>
        <v>0</v>
      </c>
      <c r="AK315" s="15">
        <f ca="1">AA315-AF315</f>
        <v>0</v>
      </c>
      <c r="AL315" s="15">
        <f ca="1">AB315-AG315</f>
        <v>0</v>
      </c>
      <c r="AM315" s="15">
        <f ca="1">AC315-AH315</f>
        <v>0</v>
      </c>
      <c r="AN315" s="20"/>
      <c r="AO315" s="16">
        <f ca="1">_xll.DBRW($B$3,$R$37,$R$38,$R$40,$R$41,$R$42,$Q315,AO$2,AO$4,AO$3)</f>
        <v>0</v>
      </c>
      <c r="AP315" s="16">
        <f ca="1">_xll.DBRW($B$3,$R$37,$R$38,$R$40,$R$41,$R$42,$Q315,AP$2,AP$4,AP$3)</f>
        <v>0</v>
      </c>
      <c r="AQ315" s="17">
        <f ca="1">-(AO315-AP315)*100</f>
        <v>0</v>
      </c>
      <c r="AR315" s="14">
        <f ca="1">$Y315-$AD315-BL315</f>
        <v>0</v>
      </c>
      <c r="AS315" s="18">
        <f ca="1">_xll.DBRW($B$3,$R$37,$R$38,$R$40,$R$41,$R$42,$Q315,AS$2,AS$4,AS$3)</f>
        <v>0</v>
      </c>
      <c r="AT315" s="19">
        <f ca="1">_xll.DBRW($B$3,$R$37,$R$38,$R$40,$R$41,$R$42,$Q315,AT$2,AT$4,AT$3)</f>
        <v>0</v>
      </c>
      <c r="AU315" s="18">
        <f ca="1">_xll.DBRW($B$3,$R$37,$R$38,$R$40,$R$41,$R$42,$Q315,AU$2,AU$4,AU$3)</f>
        <v>0</v>
      </c>
      <c r="AV315" s="15">
        <f ca="1">_xll.DBRW($B$3,$R$37,$R$38,$R$40,$R$41,$R$42,$Q315,AV$2,AV$4,AV$3)</f>
        <v>0</v>
      </c>
      <c r="AW315" s="15">
        <f ca="1">_xll.DBRW($B$3,$R$37,$R$38,$R$40,$R$41,$R$42,$Q315,AW$2,AW$4,AW$3)</f>
        <v>0</v>
      </c>
      <c r="AX315" s="18">
        <f ca="1">_xll.DBRW($B$3,$R$37,$R$38,$R$40,$R$41,$R$42,$Q315,AX$2,AX$4,AX$3)</f>
        <v>0</v>
      </c>
      <c r="AY315" s="19">
        <f ca="1">_xll.DBRW($B$3,$R$37,$R$38,$R$40,$R$41,$R$42,$Q315,AY$2,AY$4,AY$3)</f>
        <v>0</v>
      </c>
      <c r="AZ315" s="18">
        <f ca="1">_xll.DBRW($B$3,$R$37,$R$38,$R$40,$R$41,$R$42,$Q315,AZ$2,AZ$4,AZ$3)</f>
        <v>0</v>
      </c>
      <c r="BA315" s="15">
        <f ca="1">_xll.DBRW($B$3,$R$37,$R$38,$R$40,$R$41,$R$42,$Q315,BA$2,BA$4,BA$3)</f>
        <v>0</v>
      </c>
      <c r="BB315" s="15">
        <f ca="1">_xll.DBRW($B$3,$R$37,$R$38,$R$40,$R$41,$R$42,$Q315,BB$2,BB$4,BB$3)</f>
        <v>0</v>
      </c>
      <c r="BC315" s="18">
        <f ca="1">AS315-AX315</f>
        <v>0</v>
      </c>
      <c r="BD315" s="18">
        <f ca="1">AT315-AY315</f>
        <v>0</v>
      </c>
      <c r="BE315" s="18">
        <f ca="1">AU315-AZ315</f>
        <v>0</v>
      </c>
      <c r="BF315" s="15">
        <f ca="1">IF(AND(AV315&lt;&gt;0,BA315&lt;&gt;0),-1*BC315*AV315,0)</f>
        <v>0</v>
      </c>
      <c r="BG315" s="15">
        <f ca="1">IF(AND(AV315&lt;&gt;0,BA315&lt;&gt;0,AW315&lt;&gt;0,BB315&lt;&gt;0),BD315/AY315*$Y315,)</f>
        <v>0</v>
      </c>
      <c r="BH315" s="15">
        <f ca="1">IF(AND(AW315&lt;&gt;0,BB315&lt;&gt;0),BE315*AO315*AW315,)</f>
        <v>0</v>
      </c>
      <c r="BI315" s="15">
        <f ca="1">IF(AND(AV315&lt;&gt;0,BA315&lt;&gt;0,AW315&lt;&gt;0,BB315&lt;&gt;0),$AI315-BF315-BG315-BH315-BL315,)</f>
        <v>0</v>
      </c>
      <c r="BJ315" s="15">
        <f ca="1">IF(OR(AV315=0,BA315=0,AW315=0,BB315=0),$AI315-BF315-BG315-BH315-BL315,)</f>
        <v>0</v>
      </c>
      <c r="BK315" s="15">
        <f ca="1">SUM(BF315:BJ315)</f>
        <v>0</v>
      </c>
      <c r="BL315" s="15">
        <f ca="1">IF($V315&lt;&gt;0,IF($V315&gt;0,$W315/$V315,-$W315/$V315))*$AD315</f>
        <v>0</v>
      </c>
      <c r="BM315" s="15">
        <f ca="1">SUM(BK315:BL315)</f>
        <v>0</v>
      </c>
      <c r="BN315" s="16">
        <f ca="1">_xll.DBRW($B$3,$R$37,$R$38,$R$40,$R$41,$R$42,$Q315,BN$2,BN$4,BN$3)</f>
        <v>0</v>
      </c>
      <c r="BO315" s="16">
        <f ca="1">_xll.DBRW($B$3,$R$37,$R$38,$R$40,$R$41,$R$42,$Q315,BO$2,BO$4,BO$3)</f>
        <v>0</v>
      </c>
      <c r="BP315" s="17">
        <f ca="1">-(BN315-BO315)*100</f>
        <v>0</v>
      </c>
      <c r="BQ315" s="14">
        <f ca="1">$Z315-$AE315-CK315</f>
        <v>0</v>
      </c>
      <c r="BR315" s="15">
        <f ca="1">_xll.DBRW($B$3,$R$37,$R$38,$R$40,$R$41,$R$42,$Q315,BR$2,BR$4,BR$3)</f>
        <v>0</v>
      </c>
      <c r="BS315" s="15">
        <f ca="1">_xll.DBRW($B$3,$R$37,$R$38,$R$40,$R$41,$R$42,$Q315,BS$2,BS$4,BS$3)</f>
        <v>0</v>
      </c>
      <c r="BT315" s="15">
        <f ca="1">_xll.DBRW($B$3,$R$37,$R$38,$R$40,$R$41,$R$42,$Q315,BT$2,BT$4,BT$3)</f>
        <v>0</v>
      </c>
      <c r="BU315" s="15">
        <f ca="1">_xll.DBRW($B$3,$R$37,$R$38,$R$40,$R$41,$R$42,$Q315,BU$2,BU$4,BU$3)</f>
        <v>0</v>
      </c>
      <c r="BV315" s="15">
        <f ca="1">_xll.DBRW($B$3,$R$37,$R$38,$R$40,$R$41,$R$42,$Q315,BV$2,BV$4,BV$3)</f>
        <v>0</v>
      </c>
      <c r="BW315" s="15">
        <f ca="1">_xll.DBRW($B$3,$R$37,$R$38,$R$40,$R$41,$R$42,$Q315,BW$2,BW$4,BW$3)</f>
        <v>0</v>
      </c>
      <c r="BX315" s="15">
        <f ca="1">_xll.DBRW($B$3,$R$37,$R$38,$R$40,$R$41,$R$42,$Q315,BX$2,BX$4,BX$3)</f>
        <v>0</v>
      </c>
      <c r="BY315" s="15">
        <f ca="1">_xll.DBRW($B$3,$R$37,$R$38,$R$40,$R$41,$R$42,$Q315,BY$2,BY$4,BY$3)</f>
        <v>0</v>
      </c>
      <c r="BZ315" s="15">
        <f ca="1">_xll.DBRW($B$3,$R$37,$R$38,$R$40,$R$41,$R$42,$Q315,BZ$2,BZ$4,BZ$3)</f>
        <v>0</v>
      </c>
      <c r="CA315" s="15">
        <f ca="1">_xll.DBRW($B$3,$R$37,$R$38,$R$40,$R$41,$R$42,$Q315,CA$2,CA$4,CA$3)</f>
        <v>0</v>
      </c>
      <c r="CB315" s="15">
        <f ca="1">BR315-BW315</f>
        <v>0</v>
      </c>
      <c r="CC315" s="15">
        <f ca="1">BS315-BX315</f>
        <v>0</v>
      </c>
      <c r="CD315" s="15">
        <f ca="1">BT315-BY315</f>
        <v>0</v>
      </c>
      <c r="CE315" s="15">
        <f ca="1">IF(AND(BU315&lt;&gt;0,BZ315&lt;&gt;0),-1*CB315*BU315,0)</f>
        <v>0</v>
      </c>
      <c r="CF315" s="15">
        <f ca="1">IF(AND(BU315&lt;&gt;0,BZ315&lt;&gt;0,BV315&lt;&gt;0,CA315&lt;&gt;0),CC315/BX315*$Z315,)</f>
        <v>0</v>
      </c>
      <c r="CG315" s="15">
        <f ca="1">IF(AND(BV315&lt;&gt;0,CA315&lt;&gt;0),CD315*BN315*BV315,)</f>
        <v>0</v>
      </c>
      <c r="CH315" s="15">
        <f ca="1">IF(AND(BU315&lt;&gt;0,BZ315&lt;&gt;0,BV315&lt;&gt;0,CA315&lt;&gt;0),$AJ315-CE315-CF315-CG315-CK315,)</f>
        <v>0</v>
      </c>
      <c r="CI315" s="15">
        <f ca="1">IF(OR(BU315=0,BZ315=0,BV315=0,CA315=0),$AJ315-CE315-CF315-CG315-CK315,)</f>
        <v>0</v>
      </c>
      <c r="CJ315" s="15">
        <f ca="1">SUM(CE315:CI315)</f>
        <v>0</v>
      </c>
      <c r="CK315" s="15">
        <f ca="1">IF($V315&lt;&gt;0,IF($V315&gt;0,$W315/$V315,-$W315/$V315))*$AE315</f>
        <v>0</v>
      </c>
      <c r="CL315" s="15">
        <f ca="1">SUM(CJ315:CK315)</f>
        <v>0</v>
      </c>
      <c r="CM315" s="16">
        <f ca="1">_xll.DBRW($B$3,$R$37,$R$38,$R$40,$R$41,$R$42,$Q315,CM$2,CM$4,CM$3)</f>
        <v>0</v>
      </c>
      <c r="CN315" s="16">
        <f ca="1">_xll.DBRW($B$3,$R$37,$R$38,$R$40,$R$41,$R$42,$Q315,CN$2,CN$4,CN$3)</f>
        <v>0</v>
      </c>
      <c r="CO315" s="17">
        <f ca="1">-(CM315-CN315)*100</f>
        <v>0</v>
      </c>
      <c r="CP315" s="14">
        <f ca="1">$AA315-$AF315-DJ315</f>
        <v>0</v>
      </c>
      <c r="CQ315" s="15">
        <f ca="1">_xll.DBRW($B$3,$R$37,$R$38,$R$40,$R$41,$R$42,$Q315,CQ$2,CQ$4,CQ$3)</f>
        <v>0</v>
      </c>
      <c r="CR315" s="15">
        <f ca="1">_xll.DBRW($B$3,$R$37,$R$38,$R$40,$R$41,$R$42,$Q315,CR$2,CR$4,CR$3)</f>
        <v>0</v>
      </c>
      <c r="CS315" s="15">
        <f ca="1">_xll.DBRW($B$3,$R$37,$R$38,$R$40,$R$41,$R$42,$Q315,CS$2,CS$4,CS$3)</f>
        <v>0</v>
      </c>
      <c r="CT315" s="15">
        <f ca="1">_xll.DBRW($B$3,$R$37,$R$38,$R$40,$R$41,$R$42,$Q315,CT$2,CT$4,CT$3)</f>
        <v>0</v>
      </c>
      <c r="CU315" s="15">
        <f ca="1">_xll.DBRW($B$3,$R$37,$R$38,$R$40,$R$41,$R$42,$Q315,CU$2,CU$4,CU$3)</f>
        <v>0</v>
      </c>
      <c r="CV315" s="15">
        <f ca="1">_xll.DBRW($B$3,$R$37,$R$38,$R$40,$R$41,$R$42,$Q315,CV$2,CV$4,CV$3)</f>
        <v>0</v>
      </c>
      <c r="CW315" s="15">
        <f ca="1">_xll.DBRW($B$3,$R$37,$R$38,$R$40,$R$41,$R$42,$Q315,CW$2,CW$4,CW$3)</f>
        <v>0</v>
      </c>
      <c r="CX315" s="15">
        <f ca="1">_xll.DBRW($B$3,$R$37,$R$38,$R$40,$R$41,$R$42,$Q315,CX$2,CX$4,CX$3)</f>
        <v>0</v>
      </c>
      <c r="CY315" s="15">
        <f ca="1">_xll.DBRW($B$3,$R$37,$R$38,$R$40,$R$41,$R$42,$Q315,CY$2,CY$4,CY$3)</f>
        <v>0</v>
      </c>
      <c r="CZ315" s="15">
        <f ca="1">_xll.DBRW($B$3,$R$37,$R$38,$R$40,$R$41,$R$42,$Q315,CZ$2,CZ$4,CZ$3)</f>
        <v>0</v>
      </c>
      <c r="DA315" s="15">
        <f ca="1">CQ315-CV315</f>
        <v>0</v>
      </c>
      <c r="DB315" s="15">
        <f ca="1">CR315-CW315</f>
        <v>0</v>
      </c>
      <c r="DC315" s="15">
        <f ca="1">CS315-CX315</f>
        <v>0</v>
      </c>
      <c r="DD315" s="15">
        <f ca="1">IF(AND(CT315&lt;&gt;0,CY315&lt;&gt;0),-1*DA315*CT315,0)</f>
        <v>0</v>
      </c>
      <c r="DE315" s="15">
        <f ca="1">IF(AND(CT315&lt;&gt;0,CY315&lt;&gt;0,CU315&lt;&gt;0,CZ315&lt;&gt;0),DB315/CW315*$AA315,)</f>
        <v>0</v>
      </c>
      <c r="DF315" s="15">
        <f ca="1">IF(AND(CU315&lt;&gt;0,CZ315&lt;&gt;0),DC315*CM315*CU315,)</f>
        <v>0</v>
      </c>
      <c r="DG315" s="15">
        <f ca="1">IF(AND(CT315&lt;&gt;0,CY315&lt;&gt;0,CU315&lt;&gt;0,CZ315&lt;&gt;0),$AK315-DD315-DE315-DF315-DJ315,)</f>
        <v>0</v>
      </c>
      <c r="DH315" s="15">
        <f ca="1">IF(OR(CT315=0,CY315=0,CU315=0,CZ315=0),$AK315-DD315-DE315-DF315-DJ315,)</f>
        <v>0</v>
      </c>
      <c r="DI315" s="15">
        <f ca="1">SUM(DD315:DH315)</f>
        <v>0</v>
      </c>
      <c r="DJ315" s="15">
        <f ca="1">IF($V315&lt;&gt;0,IF($V315&gt;0,$W315/$V315,-$W315/$V315))*$AF315</f>
        <v>0</v>
      </c>
      <c r="DK315" s="15">
        <f ca="1">SUM(DI315:DJ315)</f>
        <v>0</v>
      </c>
      <c r="DL315" s="16">
        <f ca="1">_xll.DBRW($B$3,$R$37,$R$38,$R$40,$R$41,$R$42,$Q315,DL$2,DL$4,DL$3)</f>
        <v>0</v>
      </c>
      <c r="DM315" s="16">
        <f ca="1">_xll.DBRW($B$3,$R$37,$R$38,$R$40,$R$41,$R$42,$Q315,DM$2,DM$4,DM$3)</f>
        <v>0</v>
      </c>
      <c r="DN315" s="17">
        <f ca="1">-(DL315-DM315)*100</f>
        <v>0</v>
      </c>
      <c r="DO315" s="14">
        <f ca="1">$AB315-$AG315-EI315</f>
        <v>0</v>
      </c>
      <c r="DP315" s="15">
        <f ca="1">_xll.DBRW($B$3,$R$37,$R$38,$R$40,$R$41,$R$42,$Q315,DP$2,DP$4,DP$3)</f>
        <v>0</v>
      </c>
      <c r="DQ315" s="15">
        <f ca="1">_xll.DBRW($B$3,$R$37,$R$38,$R$40,$R$41,$R$42,$Q315,DQ$2,DQ$4,DQ$3)</f>
        <v>0</v>
      </c>
      <c r="DR315" s="15">
        <f ca="1">_xll.DBRW($B$3,$R$37,$R$38,$R$40,$R$41,$R$42,$Q315,DR$2,DR$4,DR$3)</f>
        <v>0</v>
      </c>
      <c r="DS315" s="15">
        <f ca="1">_xll.DBRW($B$3,$R$37,$R$38,$R$40,$R$41,$R$42,$Q315,DS$2,DS$4,DS$3)</f>
        <v>0</v>
      </c>
      <c r="DT315" s="15">
        <f ca="1">_xll.DBRW($B$3,$R$37,$R$38,$R$40,$R$41,$R$42,$Q315,DT$2,DT$4,DT$3)</f>
        <v>0</v>
      </c>
      <c r="DU315" s="15">
        <f ca="1">_xll.DBRW($B$3,$R$37,$R$38,$R$40,$R$41,$R$42,$Q315,DU$2,DU$4,DU$3)</f>
        <v>0</v>
      </c>
      <c r="DV315" s="15">
        <f ca="1">_xll.DBRW($B$3,$R$37,$R$38,$R$40,$R$41,$R$42,$Q315,DV$2,DV$4,DV$3)</f>
        <v>0</v>
      </c>
      <c r="DW315" s="15">
        <f ca="1">_xll.DBRW($B$3,$R$37,$R$38,$R$40,$R$41,$R$42,$Q315,DW$2,DW$4,DW$3)</f>
        <v>0</v>
      </c>
      <c r="DX315" s="15">
        <f ca="1">_xll.DBRW($B$3,$R$37,$R$38,$R$40,$R$41,$R$42,$Q315,DX$2,DX$4,DX$3)</f>
        <v>0</v>
      </c>
      <c r="DY315" s="15">
        <f ca="1">_xll.DBRW($B$3,$R$37,$R$38,$R$40,$R$41,$R$42,$Q315,DY$2,DY$4,DY$3)</f>
        <v>0</v>
      </c>
      <c r="DZ315" s="15">
        <f ca="1">DP315-DU315</f>
        <v>0</v>
      </c>
      <c r="EA315" s="15">
        <f ca="1">DQ315-DV315</f>
        <v>0</v>
      </c>
      <c r="EB315" s="15">
        <f ca="1">DR315-DW315</f>
        <v>0</v>
      </c>
      <c r="EC315" s="15">
        <f ca="1">IF(AND(DS315&lt;&gt;0,DX315&lt;&gt;0),-1*DZ315*DS315,0)</f>
        <v>0</v>
      </c>
      <c r="ED315" s="15">
        <f ca="1">IF(AND(DS315&lt;&gt;0,DX315&lt;&gt;0,DT315&lt;&gt;0,DY315&lt;&gt;0),EA315/DV315*$AB315,)</f>
        <v>0</v>
      </c>
      <c r="EE315" s="15">
        <f ca="1">IF(AND(DT315&lt;&gt;0,DY315&lt;&gt;0),EB315*DL315*DT315,)</f>
        <v>0</v>
      </c>
      <c r="EF315" s="15">
        <f ca="1">IF(AND(DS315&lt;&gt;0,DX315&lt;&gt;0,DT315&lt;&gt;0,DY315&lt;&gt;0),$AL315-EC315-ED315-EE315-EI315,)</f>
        <v>0</v>
      </c>
      <c r="EG315" s="15">
        <f ca="1">IF(OR(DS315=0,DX315=0,DT315=0,DY315=0),$AL315-EC315-ED315-EE315-EI315,)</f>
        <v>0</v>
      </c>
      <c r="EH315" s="15">
        <f ca="1">SUM(EC315:EG315)</f>
        <v>0</v>
      </c>
      <c r="EI315" s="15">
        <f ca="1">IF($V315&lt;&gt;0,IF($V315&gt;0,$W315/$V315,-$W315/$V315))*$AG315</f>
        <v>0</v>
      </c>
      <c r="EJ315" s="15">
        <f ca="1">SUM(EH315:EI315)</f>
        <v>0</v>
      </c>
      <c r="EK315" s="16">
        <f ca="1">_xll.DBRW($B$3,$R$37,$R$38,$R$40,$R$41,$R$42,$Q315,EK$2,EK$4,EK$3)</f>
        <v>0</v>
      </c>
      <c r="EL315" s="16">
        <f ca="1">_xll.DBRW($B$3,$R$37,$R$38,$R$40,$R$41,$R$42,$Q315,EL$2,EL$4,EL$3)</f>
        <v>0</v>
      </c>
      <c r="EM315" s="17">
        <f ca="1">-(EK315-EL315)*100</f>
        <v>0</v>
      </c>
      <c r="EN315" s="14">
        <f ca="1">$AC315-$AH315-FH315</f>
        <v>0</v>
      </c>
      <c r="EO315" s="15">
        <f ca="1">_xll.DBRW($B$3,$R$37,$R$38,$R$40,$R$41,$R$42,$Q315,EO$2,EO$4,EO$3)</f>
        <v>0</v>
      </c>
      <c r="EP315" s="15">
        <f ca="1">_xll.DBRW($B$3,$R$37,$R$38,$R$40,$R$41,$R$42,$Q315,EP$2,EP$4,EP$3)</f>
        <v>0</v>
      </c>
      <c r="EQ315" s="15">
        <f ca="1">_xll.DBRW($B$3,$R$37,$R$38,$R$40,$R$41,$R$42,$Q315,EQ$2,EQ$4,EQ$3)</f>
        <v>0</v>
      </c>
      <c r="ER315" s="15">
        <f ca="1">_xll.DBRW($B$3,$R$37,$R$38,$R$40,$R$41,$R$42,$Q315,ER$2,ER$4,ER$3)</f>
        <v>0</v>
      </c>
      <c r="ES315" s="15">
        <f ca="1">_xll.DBRW($B$3,$R$37,$R$38,$R$40,$R$41,$R$42,$Q315,ES$2,ES$4,ES$3)</f>
        <v>0</v>
      </c>
      <c r="ET315" s="15">
        <f ca="1">_xll.DBRW($B$3,$R$37,$R$38,$R$40,$R$41,$R$42,$Q315,ET$2,ET$4,ET$3)</f>
        <v>0</v>
      </c>
      <c r="EU315" s="15">
        <f ca="1">_xll.DBRW($B$3,$R$37,$R$38,$R$40,$R$41,$R$42,$Q315,EU$2,EU$4,EU$3)</f>
        <v>0</v>
      </c>
      <c r="EV315" s="15">
        <f ca="1">_xll.DBRW($B$3,$R$37,$R$38,$R$40,$R$41,$R$42,$Q315,EV$2,EV$4,EV$3)</f>
        <v>0</v>
      </c>
      <c r="EW315" s="15">
        <f ca="1">_xll.DBRW($B$3,$R$37,$R$38,$R$40,$R$41,$R$42,$Q315,EW$2,EW$4,EW$3)</f>
        <v>0</v>
      </c>
      <c r="EX315" s="15">
        <f ca="1">_xll.DBRW($B$3,$R$37,$R$38,$R$40,$R$41,$R$42,$Q315,EX$2,EX$4,EX$3)</f>
        <v>0</v>
      </c>
      <c r="EY315" s="15">
        <f ca="1">EO315-ET315</f>
        <v>0</v>
      </c>
      <c r="EZ315" s="15">
        <f ca="1">EP315-EU315</f>
        <v>0</v>
      </c>
      <c r="FA315" s="15">
        <f ca="1">EQ315-EV315</f>
        <v>0</v>
      </c>
      <c r="FB315" s="15">
        <f ca="1">IF(AND(ER315&lt;&gt;0,EW315&lt;&gt;0),-1*EY315*ER315,0)</f>
        <v>0</v>
      </c>
      <c r="FC315" s="15">
        <f ca="1">IF(AND(ER315&lt;&gt;0,EW315&lt;&gt;0,ES315&lt;&gt;0,EX315&lt;&gt;0),EZ315/EU315*$AC315,)</f>
        <v>0</v>
      </c>
      <c r="FD315" s="15">
        <f ca="1">IF(AND(ES315&lt;&gt;0,EX315&lt;&gt;0),FA315*EK315*ES315,)</f>
        <v>0</v>
      </c>
      <c r="FE315" s="15">
        <f ca="1">IF(AND(ER315&lt;&gt;0,EW315&lt;&gt;0,ES315&lt;&gt;0,EX315&lt;&gt;0),$AM315-FB315-FC315-FD315-FH315,)</f>
        <v>0</v>
      </c>
      <c r="FF315" s="15">
        <f ca="1">IF(OR(ER315=0,EW315=0,ES315=0,EX315=0),$AM315-FB315-FC315-FD315-FH315,)</f>
        <v>0</v>
      </c>
      <c r="FG315" s="15">
        <f ca="1">SUM(FB315:FF315)</f>
        <v>0</v>
      </c>
      <c r="FH315" s="15">
        <f ca="1">IF($V315&lt;&gt;0,IF($V315&gt;0,$W315/$V315,-$W315/$V315))*$AH315</f>
        <v>0</v>
      </c>
      <c r="FI315" s="15">
        <f ca="1">SUM(FG315:FH315)</f>
        <v>0</v>
      </c>
      <c r="FJ315" s="20"/>
      <c r="FK315" s="85">
        <f ca="1">BL315+CK315+DJ315+EI315+FH315</f>
        <v>0</v>
      </c>
      <c r="FL315" s="21"/>
      <c r="FM315" s="22"/>
      <c r="FN315" s="104">
        <f ca="1">_xll.DBRW($B$3,$R$37,$R$38,$R$40,$R$41,$R$42,$Q315,FN$2,FN$4,FN$3)</f>
        <v>0</v>
      </c>
      <c r="FO315" s="105">
        <f ca="1">IF(U315&lt;&gt;0,FN315/U315,0)</f>
        <v>0</v>
      </c>
      <c r="FP315" s="104">
        <f ca="1">_xll.DBRW($B$3,$R$37,$R$38,$R$40,$R$41,$R$42,$Q315,FP$2,FP$4,FP$3)</f>
        <v>0</v>
      </c>
      <c r="FQ315" s="105">
        <f ca="1">IF(V315&lt;&gt;0,FP315/V315,0)</f>
        <v>0</v>
      </c>
      <c r="FR315" s="86">
        <f ca="1">FN315-FP315</f>
        <v>0</v>
      </c>
      <c r="FS315" s="103">
        <f ca="1">(FO315-FQ315)*100</f>
        <v>0</v>
      </c>
      <c r="FT315" s="23"/>
      <c r="FV315" s="37"/>
      <c r="FW315" s="37"/>
      <c r="FX315" s="37"/>
      <c r="FY315" s="37"/>
      <c r="FZ315" s="37"/>
      <c r="GA315" s="37"/>
      <c r="GB315" s="37"/>
      <c r="GC315" s="37"/>
      <c r="GD315" s="37"/>
      <c r="GE315" s="37"/>
      <c r="GF315" s="37"/>
      <c r="GG315" s="37"/>
      <c r="GH315" s="37"/>
    </row>
    <row r="316" spans="1:190" ht="15" hidden="1" customHeight="1" x14ac:dyDescent="0.25">
      <c r="A316">
        <f ca="1">IF(ROW()=ROW($A$60),0,1)</f>
        <v>1</v>
      </c>
      <c r="D316" s="30"/>
      <c r="E316" s="30"/>
      <c r="F316" s="30" t="str">
        <f ca="1">IF(A316&lt;&gt;0,IF((AO316+BN316+CM316+DL316+EK316)&lt;&gt;0,ROUND((1-(AO316+BN316+CM316+DL316+EK316))-FO316,5),"VERIF. ELIGIBILITE PMM"),"CHECK "&amp;D301)</f>
        <v>VERIF. ELIGIBILITE PMM</v>
      </c>
      <c r="G316" s="30"/>
      <c r="H316" s="30"/>
      <c r="I316" s="30"/>
      <c r="J316" s="30" t="str">
        <f ca="1">IF(A316&lt;&gt;0,IF((AP316+BO316+CN316+DM316+EL316)&lt;&gt;0,ROUND((1-(AP316+BO316+CN316+DM316+EL316))-FQ316,5),"VERIF. ELIGIBILITE PMM"),"CHECK "&amp;D302)</f>
        <v>VERIF. ELIGIBILITE PMM</v>
      </c>
      <c r="K316" s="30">
        <f ca="1">IF(A316&lt;&gt;0,ROUND(W316+AR316+BQ316+CP316+DO316+EN316+FK316-FR316,5),"CHECK ")</f>
        <v>0</v>
      </c>
      <c r="L316" s="4"/>
      <c r="M316" s="9"/>
      <c r="N316" s="10"/>
      <c r="O316" s="9"/>
      <c r="P316" s="11"/>
      <c r="Q316" s="130" t="s">
        <v>279</v>
      </c>
      <c r="R316" s="130"/>
      <c r="S316" s="12"/>
      <c r="T316" s="13"/>
      <c r="U316" s="84">
        <f ca="1">_xll.DBRW($B$3,$R$37,$R$38,$R$40,$R$41,$R$42,$Q316,U$2,U$4,U$3)</f>
        <v>0</v>
      </c>
      <c r="V316" s="84">
        <f ca="1">_xll.DBRW($B$3,$R$37,$R$38,$R$40,$R$41,$R$42,$Q316,V$2,V$4,V$3)</f>
        <v>0</v>
      </c>
      <c r="W316" s="85">
        <f ca="1">U316-V316</f>
        <v>0</v>
      </c>
      <c r="X316" s="106">
        <f ca="1">IF(V316&lt;&gt;0,W316/V316,0)</f>
        <v>0</v>
      </c>
      <c r="Y316" s="15">
        <f ca="1">_xll.DBRW($B$3,$R$37,$R$38,$R$40,$R$41,$R$42,$Q316,Y$2,Y$4,Y$3)</f>
        <v>0</v>
      </c>
      <c r="Z316" s="15">
        <f ca="1">_xll.DBRW($B$3,$R$37,$R$38,$R$40,$R$41,$R$42,$Q316,Z$2,Z$4,Z$3)</f>
        <v>0</v>
      </c>
      <c r="AA316" s="15">
        <f ca="1">_xll.DBRW($B$3,$R$37,$R$38,$R$40,$R$41,$R$42,$Q316,AA$2,AA$4,AA$3)</f>
        <v>0</v>
      </c>
      <c r="AB316" s="15">
        <f ca="1">_xll.DBRW($B$3,$R$37,$R$38,$R$40,$R$41,$R$42,$Q316,AB$2,AB$4,AB$3)</f>
        <v>0</v>
      </c>
      <c r="AC316" s="15">
        <f ca="1">_xll.DBRW($B$3,$R$37,$R$38,$R$40,$R$41,$R$42,$Q316,AC$2,AC$4,AC$3)</f>
        <v>0</v>
      </c>
      <c r="AD316" s="15">
        <f ca="1">_xll.DBRW($B$3,$R$37,$R$38,$R$40,$R$41,$R$42,$Q316,AD$2,AD$4,AD$3)</f>
        <v>0</v>
      </c>
      <c r="AE316" s="15">
        <f ca="1">_xll.DBRW($B$3,$R$37,$R$38,$R$40,$R$41,$R$42,$Q316,AE$2,AE$4,AE$3)</f>
        <v>0</v>
      </c>
      <c r="AF316" s="15">
        <f ca="1">_xll.DBRW($B$3,$R$37,$R$38,$R$40,$R$41,$R$42,$Q316,AF$2,AF$4,AF$3)</f>
        <v>0</v>
      </c>
      <c r="AG316" s="15">
        <f ca="1">_xll.DBRW($B$3,$R$37,$R$38,$R$40,$R$41,$R$42,$Q316,AG$2,AG$4,AG$3)</f>
        <v>0</v>
      </c>
      <c r="AH316" s="15">
        <f ca="1">_xll.DBRW($B$3,$R$37,$R$38,$R$40,$R$41,$R$42,$Q316,AH$2,AH$4,AH$3)</f>
        <v>0</v>
      </c>
      <c r="AI316" s="15">
        <f ca="1">Y316-AD316</f>
        <v>0</v>
      </c>
      <c r="AJ316" s="15">
        <f ca="1">Z316-AE316</f>
        <v>0</v>
      </c>
      <c r="AK316" s="15">
        <f ca="1">AA316-AF316</f>
        <v>0</v>
      </c>
      <c r="AL316" s="15">
        <f ca="1">AB316-AG316</f>
        <v>0</v>
      </c>
      <c r="AM316" s="15">
        <f ca="1">AC316-AH316</f>
        <v>0</v>
      </c>
      <c r="AN316" s="20"/>
      <c r="AO316" s="16">
        <f ca="1">_xll.DBRW($B$3,$R$37,$R$38,$R$40,$R$41,$R$42,$Q316,AO$2,AO$4,AO$3)</f>
        <v>0</v>
      </c>
      <c r="AP316" s="16">
        <f ca="1">_xll.DBRW($B$3,$R$37,$R$38,$R$40,$R$41,$R$42,$Q316,AP$2,AP$4,AP$3)</f>
        <v>0</v>
      </c>
      <c r="AQ316" s="17">
        <f ca="1">-(AO316-AP316)*100</f>
        <v>0</v>
      </c>
      <c r="AR316" s="14">
        <f ca="1">$Y316-$AD316-BL316</f>
        <v>0</v>
      </c>
      <c r="AS316" s="18">
        <f ca="1">_xll.DBRW($B$3,$R$37,$R$38,$R$40,$R$41,$R$42,$Q316,AS$2,AS$4,AS$3)</f>
        <v>0</v>
      </c>
      <c r="AT316" s="19">
        <f ca="1">_xll.DBRW($B$3,$R$37,$R$38,$R$40,$R$41,$R$42,$Q316,AT$2,AT$4,AT$3)</f>
        <v>0</v>
      </c>
      <c r="AU316" s="18">
        <f ca="1">_xll.DBRW($B$3,$R$37,$R$38,$R$40,$R$41,$R$42,$Q316,AU$2,AU$4,AU$3)</f>
        <v>0</v>
      </c>
      <c r="AV316" s="15">
        <f ca="1">_xll.DBRW($B$3,$R$37,$R$38,$R$40,$R$41,$R$42,$Q316,AV$2,AV$4,AV$3)</f>
        <v>0</v>
      </c>
      <c r="AW316" s="15">
        <f ca="1">_xll.DBRW($B$3,$R$37,$R$38,$R$40,$R$41,$R$42,$Q316,AW$2,AW$4,AW$3)</f>
        <v>0</v>
      </c>
      <c r="AX316" s="18">
        <f ca="1">_xll.DBRW($B$3,$R$37,$R$38,$R$40,$R$41,$R$42,$Q316,AX$2,AX$4,AX$3)</f>
        <v>0</v>
      </c>
      <c r="AY316" s="19">
        <f ca="1">_xll.DBRW($B$3,$R$37,$R$38,$R$40,$R$41,$R$42,$Q316,AY$2,AY$4,AY$3)</f>
        <v>0</v>
      </c>
      <c r="AZ316" s="18">
        <f ca="1">_xll.DBRW($B$3,$R$37,$R$38,$R$40,$R$41,$R$42,$Q316,AZ$2,AZ$4,AZ$3)</f>
        <v>0</v>
      </c>
      <c r="BA316" s="15">
        <f ca="1">_xll.DBRW($B$3,$R$37,$R$38,$R$40,$R$41,$R$42,$Q316,BA$2,BA$4,BA$3)</f>
        <v>0</v>
      </c>
      <c r="BB316" s="15">
        <f ca="1">_xll.DBRW($B$3,$R$37,$R$38,$R$40,$R$41,$R$42,$Q316,BB$2,BB$4,BB$3)</f>
        <v>0</v>
      </c>
      <c r="BC316" s="18">
        <f ca="1">AS316-AX316</f>
        <v>0</v>
      </c>
      <c r="BD316" s="18">
        <f ca="1">AT316-AY316</f>
        <v>0</v>
      </c>
      <c r="BE316" s="18">
        <f ca="1">AU316-AZ316</f>
        <v>0</v>
      </c>
      <c r="BF316" s="15">
        <f ca="1">IF(AND(AV316&lt;&gt;0,BA316&lt;&gt;0),-1*BC316*AV316,0)</f>
        <v>0</v>
      </c>
      <c r="BG316" s="15">
        <f ca="1">IF(AND(AV316&lt;&gt;0,BA316&lt;&gt;0,AW316&lt;&gt;0,BB316&lt;&gt;0),BD316/AY316*$Y316,)</f>
        <v>0</v>
      </c>
      <c r="BH316" s="15">
        <f ca="1">IF(AND(AW316&lt;&gt;0,BB316&lt;&gt;0),BE316*AO316*AW316,)</f>
        <v>0</v>
      </c>
      <c r="BI316" s="15">
        <f ca="1">IF(AND(AV316&lt;&gt;0,BA316&lt;&gt;0,AW316&lt;&gt;0,BB316&lt;&gt;0),$AI316-BF316-BG316-BH316-BL316,)</f>
        <v>0</v>
      </c>
      <c r="BJ316" s="15">
        <f ca="1">IF(OR(AV316=0,BA316=0,AW316=0,BB316=0),$AI316-BF316-BG316-BH316-BL316,)</f>
        <v>0</v>
      </c>
      <c r="BK316" s="15">
        <f ca="1">SUM(BF316:BJ316)</f>
        <v>0</v>
      </c>
      <c r="BL316" s="15">
        <f ca="1">IF($V316&lt;&gt;0,IF($V316&gt;0,$W316/$V316,-$W316/$V316))*$AD316</f>
        <v>0</v>
      </c>
      <c r="BM316" s="15">
        <f ca="1">SUM(BK316:BL316)</f>
        <v>0</v>
      </c>
      <c r="BN316" s="16">
        <f ca="1">_xll.DBRW($B$3,$R$37,$R$38,$R$40,$R$41,$R$42,$Q316,BN$2,BN$4,BN$3)</f>
        <v>0</v>
      </c>
      <c r="BO316" s="16">
        <f ca="1">_xll.DBRW($B$3,$R$37,$R$38,$R$40,$R$41,$R$42,$Q316,BO$2,BO$4,BO$3)</f>
        <v>0</v>
      </c>
      <c r="BP316" s="17">
        <f ca="1">-(BN316-BO316)*100</f>
        <v>0</v>
      </c>
      <c r="BQ316" s="14">
        <f ca="1">$Z316-$AE316-CK316</f>
        <v>0</v>
      </c>
      <c r="BR316" s="15">
        <f ca="1">_xll.DBRW($B$3,$R$37,$R$38,$R$40,$R$41,$R$42,$Q316,BR$2,BR$4,BR$3)</f>
        <v>0</v>
      </c>
      <c r="BS316" s="15">
        <f ca="1">_xll.DBRW($B$3,$R$37,$R$38,$R$40,$R$41,$R$42,$Q316,BS$2,BS$4,BS$3)</f>
        <v>0</v>
      </c>
      <c r="BT316" s="15">
        <f ca="1">_xll.DBRW($B$3,$R$37,$R$38,$R$40,$R$41,$R$42,$Q316,BT$2,BT$4,BT$3)</f>
        <v>0</v>
      </c>
      <c r="BU316" s="15">
        <f ca="1">_xll.DBRW($B$3,$R$37,$R$38,$R$40,$R$41,$R$42,$Q316,BU$2,BU$4,BU$3)</f>
        <v>0</v>
      </c>
      <c r="BV316" s="15">
        <f ca="1">_xll.DBRW($B$3,$R$37,$R$38,$R$40,$R$41,$R$42,$Q316,BV$2,BV$4,BV$3)</f>
        <v>0</v>
      </c>
      <c r="BW316" s="15">
        <f ca="1">_xll.DBRW($B$3,$R$37,$R$38,$R$40,$R$41,$R$42,$Q316,BW$2,BW$4,BW$3)</f>
        <v>0</v>
      </c>
      <c r="BX316" s="15">
        <f ca="1">_xll.DBRW($B$3,$R$37,$R$38,$R$40,$R$41,$R$42,$Q316,BX$2,BX$4,BX$3)</f>
        <v>0</v>
      </c>
      <c r="BY316" s="15">
        <f ca="1">_xll.DBRW($B$3,$R$37,$R$38,$R$40,$R$41,$R$42,$Q316,BY$2,BY$4,BY$3)</f>
        <v>0</v>
      </c>
      <c r="BZ316" s="15">
        <f ca="1">_xll.DBRW($B$3,$R$37,$R$38,$R$40,$R$41,$R$42,$Q316,BZ$2,BZ$4,BZ$3)</f>
        <v>0</v>
      </c>
      <c r="CA316" s="15">
        <f ca="1">_xll.DBRW($B$3,$R$37,$R$38,$R$40,$R$41,$R$42,$Q316,CA$2,CA$4,CA$3)</f>
        <v>0</v>
      </c>
      <c r="CB316" s="15">
        <f ca="1">BR316-BW316</f>
        <v>0</v>
      </c>
      <c r="CC316" s="15">
        <f ca="1">BS316-BX316</f>
        <v>0</v>
      </c>
      <c r="CD316" s="15">
        <f ca="1">BT316-BY316</f>
        <v>0</v>
      </c>
      <c r="CE316" s="15">
        <f ca="1">IF(AND(BU316&lt;&gt;0,BZ316&lt;&gt;0),-1*CB316*BU316,0)</f>
        <v>0</v>
      </c>
      <c r="CF316" s="15">
        <f ca="1">IF(AND(BU316&lt;&gt;0,BZ316&lt;&gt;0,BV316&lt;&gt;0,CA316&lt;&gt;0),CC316/BX316*$Z316,)</f>
        <v>0</v>
      </c>
      <c r="CG316" s="15">
        <f ca="1">IF(AND(BV316&lt;&gt;0,CA316&lt;&gt;0),CD316*BN316*BV316,)</f>
        <v>0</v>
      </c>
      <c r="CH316" s="15">
        <f ca="1">IF(AND(BU316&lt;&gt;0,BZ316&lt;&gt;0,BV316&lt;&gt;0,CA316&lt;&gt;0),$AJ316-CE316-CF316-CG316-CK316,)</f>
        <v>0</v>
      </c>
      <c r="CI316" s="15">
        <f ca="1">IF(OR(BU316=0,BZ316=0,BV316=0,CA316=0),$AJ316-CE316-CF316-CG316-CK316,)</f>
        <v>0</v>
      </c>
      <c r="CJ316" s="15">
        <f ca="1">SUM(CE316:CI316)</f>
        <v>0</v>
      </c>
      <c r="CK316" s="15">
        <f ca="1">IF($V316&lt;&gt;0,IF($V316&gt;0,$W316/$V316,-$W316/$V316))*$AE316</f>
        <v>0</v>
      </c>
      <c r="CL316" s="15">
        <f ca="1">SUM(CJ316:CK316)</f>
        <v>0</v>
      </c>
      <c r="CM316" s="16">
        <f ca="1">_xll.DBRW($B$3,$R$37,$R$38,$R$40,$R$41,$R$42,$Q316,CM$2,CM$4,CM$3)</f>
        <v>0</v>
      </c>
      <c r="CN316" s="16">
        <f ca="1">_xll.DBRW($B$3,$R$37,$R$38,$R$40,$R$41,$R$42,$Q316,CN$2,CN$4,CN$3)</f>
        <v>0</v>
      </c>
      <c r="CO316" s="17">
        <f ca="1">-(CM316-CN316)*100</f>
        <v>0</v>
      </c>
      <c r="CP316" s="14">
        <f ca="1">$AA316-$AF316-DJ316</f>
        <v>0</v>
      </c>
      <c r="CQ316" s="15">
        <f ca="1">_xll.DBRW($B$3,$R$37,$R$38,$R$40,$R$41,$R$42,$Q316,CQ$2,CQ$4,CQ$3)</f>
        <v>0</v>
      </c>
      <c r="CR316" s="15">
        <f ca="1">_xll.DBRW($B$3,$R$37,$R$38,$R$40,$R$41,$R$42,$Q316,CR$2,CR$4,CR$3)</f>
        <v>0</v>
      </c>
      <c r="CS316" s="15">
        <f ca="1">_xll.DBRW($B$3,$R$37,$R$38,$R$40,$R$41,$R$42,$Q316,CS$2,CS$4,CS$3)</f>
        <v>0</v>
      </c>
      <c r="CT316" s="15">
        <f ca="1">_xll.DBRW($B$3,$R$37,$R$38,$R$40,$R$41,$R$42,$Q316,CT$2,CT$4,CT$3)</f>
        <v>0</v>
      </c>
      <c r="CU316" s="15">
        <f ca="1">_xll.DBRW($B$3,$R$37,$R$38,$R$40,$R$41,$R$42,$Q316,CU$2,CU$4,CU$3)</f>
        <v>0</v>
      </c>
      <c r="CV316" s="15">
        <f ca="1">_xll.DBRW($B$3,$R$37,$R$38,$R$40,$R$41,$R$42,$Q316,CV$2,CV$4,CV$3)</f>
        <v>0</v>
      </c>
      <c r="CW316" s="15">
        <f ca="1">_xll.DBRW($B$3,$R$37,$R$38,$R$40,$R$41,$R$42,$Q316,CW$2,CW$4,CW$3)</f>
        <v>0</v>
      </c>
      <c r="CX316" s="15">
        <f ca="1">_xll.DBRW($B$3,$R$37,$R$38,$R$40,$R$41,$R$42,$Q316,CX$2,CX$4,CX$3)</f>
        <v>0</v>
      </c>
      <c r="CY316" s="15">
        <f ca="1">_xll.DBRW($B$3,$R$37,$R$38,$R$40,$R$41,$R$42,$Q316,CY$2,CY$4,CY$3)</f>
        <v>0</v>
      </c>
      <c r="CZ316" s="15">
        <f ca="1">_xll.DBRW($B$3,$R$37,$R$38,$R$40,$R$41,$R$42,$Q316,CZ$2,CZ$4,CZ$3)</f>
        <v>0</v>
      </c>
      <c r="DA316" s="15">
        <f ca="1">CQ316-CV316</f>
        <v>0</v>
      </c>
      <c r="DB316" s="15">
        <f ca="1">CR316-CW316</f>
        <v>0</v>
      </c>
      <c r="DC316" s="15">
        <f ca="1">CS316-CX316</f>
        <v>0</v>
      </c>
      <c r="DD316" s="15">
        <f ca="1">IF(AND(CT316&lt;&gt;0,CY316&lt;&gt;0),-1*DA316*CT316,0)</f>
        <v>0</v>
      </c>
      <c r="DE316" s="15">
        <f ca="1">IF(AND(CT316&lt;&gt;0,CY316&lt;&gt;0,CU316&lt;&gt;0,CZ316&lt;&gt;0),DB316/CW316*$AA316,)</f>
        <v>0</v>
      </c>
      <c r="DF316" s="15">
        <f ca="1">IF(AND(CU316&lt;&gt;0,CZ316&lt;&gt;0),DC316*CM316*CU316,)</f>
        <v>0</v>
      </c>
      <c r="DG316" s="15">
        <f ca="1">IF(AND(CT316&lt;&gt;0,CY316&lt;&gt;0,CU316&lt;&gt;0,CZ316&lt;&gt;0),$AK316-DD316-DE316-DF316-DJ316,)</f>
        <v>0</v>
      </c>
      <c r="DH316" s="15">
        <f ca="1">IF(OR(CT316=0,CY316=0,CU316=0,CZ316=0),$AK316-DD316-DE316-DF316-DJ316,)</f>
        <v>0</v>
      </c>
      <c r="DI316" s="15">
        <f ca="1">SUM(DD316:DH316)</f>
        <v>0</v>
      </c>
      <c r="DJ316" s="15">
        <f ca="1">IF($V316&lt;&gt;0,IF($V316&gt;0,$W316/$V316,-$W316/$V316))*$AF316</f>
        <v>0</v>
      </c>
      <c r="DK316" s="15">
        <f ca="1">SUM(DI316:DJ316)</f>
        <v>0</v>
      </c>
      <c r="DL316" s="16">
        <f ca="1">_xll.DBRW($B$3,$R$37,$R$38,$R$40,$R$41,$R$42,$Q316,DL$2,DL$4,DL$3)</f>
        <v>0</v>
      </c>
      <c r="DM316" s="16">
        <f ca="1">_xll.DBRW($B$3,$R$37,$R$38,$R$40,$R$41,$R$42,$Q316,DM$2,DM$4,DM$3)</f>
        <v>0</v>
      </c>
      <c r="DN316" s="17">
        <f ca="1">-(DL316-DM316)*100</f>
        <v>0</v>
      </c>
      <c r="DO316" s="14">
        <f ca="1">$AB316-$AG316-EI316</f>
        <v>0</v>
      </c>
      <c r="DP316" s="15">
        <f ca="1">_xll.DBRW($B$3,$R$37,$R$38,$R$40,$R$41,$R$42,$Q316,DP$2,DP$4,DP$3)</f>
        <v>0</v>
      </c>
      <c r="DQ316" s="15">
        <f ca="1">_xll.DBRW($B$3,$R$37,$R$38,$R$40,$R$41,$R$42,$Q316,DQ$2,DQ$4,DQ$3)</f>
        <v>0</v>
      </c>
      <c r="DR316" s="15">
        <f ca="1">_xll.DBRW($B$3,$R$37,$R$38,$R$40,$R$41,$R$42,$Q316,DR$2,DR$4,DR$3)</f>
        <v>0</v>
      </c>
      <c r="DS316" s="15">
        <f ca="1">_xll.DBRW($B$3,$R$37,$R$38,$R$40,$R$41,$R$42,$Q316,DS$2,DS$4,DS$3)</f>
        <v>0</v>
      </c>
      <c r="DT316" s="15">
        <f ca="1">_xll.DBRW($B$3,$R$37,$R$38,$R$40,$R$41,$R$42,$Q316,DT$2,DT$4,DT$3)</f>
        <v>0</v>
      </c>
      <c r="DU316" s="15">
        <f ca="1">_xll.DBRW($B$3,$R$37,$R$38,$R$40,$R$41,$R$42,$Q316,DU$2,DU$4,DU$3)</f>
        <v>0</v>
      </c>
      <c r="DV316" s="15">
        <f ca="1">_xll.DBRW($B$3,$R$37,$R$38,$R$40,$R$41,$R$42,$Q316,DV$2,DV$4,DV$3)</f>
        <v>0</v>
      </c>
      <c r="DW316" s="15">
        <f ca="1">_xll.DBRW($B$3,$R$37,$R$38,$R$40,$R$41,$R$42,$Q316,DW$2,DW$4,DW$3)</f>
        <v>0</v>
      </c>
      <c r="DX316" s="15">
        <f ca="1">_xll.DBRW($B$3,$R$37,$R$38,$R$40,$R$41,$R$42,$Q316,DX$2,DX$4,DX$3)</f>
        <v>0</v>
      </c>
      <c r="DY316" s="15">
        <f ca="1">_xll.DBRW($B$3,$R$37,$R$38,$R$40,$R$41,$R$42,$Q316,DY$2,DY$4,DY$3)</f>
        <v>0</v>
      </c>
      <c r="DZ316" s="15">
        <f ca="1">DP316-DU316</f>
        <v>0</v>
      </c>
      <c r="EA316" s="15">
        <f ca="1">DQ316-DV316</f>
        <v>0</v>
      </c>
      <c r="EB316" s="15">
        <f ca="1">DR316-DW316</f>
        <v>0</v>
      </c>
      <c r="EC316" s="15">
        <f ca="1">IF(AND(DS316&lt;&gt;0,DX316&lt;&gt;0),-1*DZ316*DS316,0)</f>
        <v>0</v>
      </c>
      <c r="ED316" s="15">
        <f ca="1">IF(AND(DS316&lt;&gt;0,DX316&lt;&gt;0,DT316&lt;&gt;0,DY316&lt;&gt;0),EA316/DV316*$AB316,)</f>
        <v>0</v>
      </c>
      <c r="EE316" s="15">
        <f ca="1">IF(AND(DT316&lt;&gt;0,DY316&lt;&gt;0),EB316*DL316*DT316,)</f>
        <v>0</v>
      </c>
      <c r="EF316" s="15">
        <f ca="1">IF(AND(DS316&lt;&gt;0,DX316&lt;&gt;0,DT316&lt;&gt;0,DY316&lt;&gt;0),$AL316-EC316-ED316-EE316-EI316,)</f>
        <v>0</v>
      </c>
      <c r="EG316" s="15">
        <f ca="1">IF(OR(DS316=0,DX316=0,DT316=0,DY316=0),$AL316-EC316-ED316-EE316-EI316,)</f>
        <v>0</v>
      </c>
      <c r="EH316" s="15">
        <f ca="1">SUM(EC316:EG316)</f>
        <v>0</v>
      </c>
      <c r="EI316" s="15">
        <f ca="1">IF($V316&lt;&gt;0,IF($V316&gt;0,$W316/$V316,-$W316/$V316))*$AG316</f>
        <v>0</v>
      </c>
      <c r="EJ316" s="15">
        <f ca="1">SUM(EH316:EI316)</f>
        <v>0</v>
      </c>
      <c r="EK316" s="16">
        <f ca="1">_xll.DBRW($B$3,$R$37,$R$38,$R$40,$R$41,$R$42,$Q316,EK$2,EK$4,EK$3)</f>
        <v>0</v>
      </c>
      <c r="EL316" s="16">
        <f ca="1">_xll.DBRW($B$3,$R$37,$R$38,$R$40,$R$41,$R$42,$Q316,EL$2,EL$4,EL$3)</f>
        <v>0</v>
      </c>
      <c r="EM316" s="17">
        <f ca="1">-(EK316-EL316)*100</f>
        <v>0</v>
      </c>
      <c r="EN316" s="14">
        <f ca="1">$AC316-$AH316-FH316</f>
        <v>0</v>
      </c>
      <c r="EO316" s="15">
        <f ca="1">_xll.DBRW($B$3,$R$37,$R$38,$R$40,$R$41,$R$42,$Q316,EO$2,EO$4,EO$3)</f>
        <v>0</v>
      </c>
      <c r="EP316" s="15">
        <f ca="1">_xll.DBRW($B$3,$R$37,$R$38,$R$40,$R$41,$R$42,$Q316,EP$2,EP$4,EP$3)</f>
        <v>0</v>
      </c>
      <c r="EQ316" s="15">
        <f ca="1">_xll.DBRW($B$3,$R$37,$R$38,$R$40,$R$41,$R$42,$Q316,EQ$2,EQ$4,EQ$3)</f>
        <v>0</v>
      </c>
      <c r="ER316" s="15">
        <f ca="1">_xll.DBRW($B$3,$R$37,$R$38,$R$40,$R$41,$R$42,$Q316,ER$2,ER$4,ER$3)</f>
        <v>0</v>
      </c>
      <c r="ES316" s="15">
        <f ca="1">_xll.DBRW($B$3,$R$37,$R$38,$R$40,$R$41,$R$42,$Q316,ES$2,ES$4,ES$3)</f>
        <v>0</v>
      </c>
      <c r="ET316" s="15">
        <f ca="1">_xll.DBRW($B$3,$R$37,$R$38,$R$40,$R$41,$R$42,$Q316,ET$2,ET$4,ET$3)</f>
        <v>0</v>
      </c>
      <c r="EU316" s="15">
        <f ca="1">_xll.DBRW($B$3,$R$37,$R$38,$R$40,$R$41,$R$42,$Q316,EU$2,EU$4,EU$3)</f>
        <v>0</v>
      </c>
      <c r="EV316" s="15">
        <f ca="1">_xll.DBRW($B$3,$R$37,$R$38,$R$40,$R$41,$R$42,$Q316,EV$2,EV$4,EV$3)</f>
        <v>0</v>
      </c>
      <c r="EW316" s="15">
        <f ca="1">_xll.DBRW($B$3,$R$37,$R$38,$R$40,$R$41,$R$42,$Q316,EW$2,EW$4,EW$3)</f>
        <v>0</v>
      </c>
      <c r="EX316" s="15">
        <f ca="1">_xll.DBRW($B$3,$R$37,$R$38,$R$40,$R$41,$R$42,$Q316,EX$2,EX$4,EX$3)</f>
        <v>0</v>
      </c>
      <c r="EY316" s="15">
        <f ca="1">EO316-ET316</f>
        <v>0</v>
      </c>
      <c r="EZ316" s="15">
        <f ca="1">EP316-EU316</f>
        <v>0</v>
      </c>
      <c r="FA316" s="15">
        <f ca="1">EQ316-EV316</f>
        <v>0</v>
      </c>
      <c r="FB316" s="15">
        <f ca="1">IF(AND(ER316&lt;&gt;0,EW316&lt;&gt;0),-1*EY316*ER316,0)</f>
        <v>0</v>
      </c>
      <c r="FC316" s="15">
        <f ca="1">IF(AND(ER316&lt;&gt;0,EW316&lt;&gt;0,ES316&lt;&gt;0,EX316&lt;&gt;0),EZ316/EU316*$AC316,)</f>
        <v>0</v>
      </c>
      <c r="FD316" s="15">
        <f ca="1">IF(AND(ES316&lt;&gt;0,EX316&lt;&gt;0),FA316*EK316*ES316,)</f>
        <v>0</v>
      </c>
      <c r="FE316" s="15">
        <f ca="1">IF(AND(ER316&lt;&gt;0,EW316&lt;&gt;0,ES316&lt;&gt;0,EX316&lt;&gt;0),$AM316-FB316-FC316-FD316-FH316,)</f>
        <v>0</v>
      </c>
      <c r="FF316" s="15">
        <f ca="1">IF(OR(ER316=0,EW316=0,ES316=0,EX316=0),$AM316-FB316-FC316-FD316-FH316,)</f>
        <v>0</v>
      </c>
      <c r="FG316" s="15">
        <f ca="1">SUM(FB316:FF316)</f>
        <v>0</v>
      </c>
      <c r="FH316" s="15">
        <f ca="1">IF($V316&lt;&gt;0,IF($V316&gt;0,$W316/$V316,-$W316/$V316))*$AH316</f>
        <v>0</v>
      </c>
      <c r="FI316" s="15">
        <f ca="1">SUM(FG316:FH316)</f>
        <v>0</v>
      </c>
      <c r="FJ316" s="20"/>
      <c r="FK316" s="85">
        <f ca="1">BL316+CK316+DJ316+EI316+FH316</f>
        <v>0</v>
      </c>
      <c r="FL316" s="21"/>
      <c r="FM316" s="22"/>
      <c r="FN316" s="104">
        <f ca="1">_xll.DBRW($B$3,$R$37,$R$38,$R$40,$R$41,$R$42,$Q316,FN$2,FN$4,FN$3)</f>
        <v>0</v>
      </c>
      <c r="FO316" s="105">
        <f ca="1">IF(U316&lt;&gt;0,FN316/U316,0)</f>
        <v>0</v>
      </c>
      <c r="FP316" s="104">
        <f ca="1">_xll.DBRW($B$3,$R$37,$R$38,$R$40,$R$41,$R$42,$Q316,FP$2,FP$4,FP$3)</f>
        <v>0</v>
      </c>
      <c r="FQ316" s="105">
        <f ca="1">IF(V316&lt;&gt;0,FP316/V316,0)</f>
        <v>0</v>
      </c>
      <c r="FR316" s="86">
        <f ca="1">FN316-FP316</f>
        <v>0</v>
      </c>
      <c r="FS316" s="103">
        <f ca="1">(FO316-FQ316)*100</f>
        <v>0</v>
      </c>
      <c r="FT316" s="23"/>
      <c r="FV316" s="37"/>
      <c r="FW316" s="37"/>
      <c r="FX316" s="37"/>
      <c r="FY316" s="37"/>
      <c r="FZ316" s="37"/>
      <c r="GA316" s="37"/>
      <c r="GB316" s="37"/>
      <c r="GC316" s="37"/>
      <c r="GD316" s="37"/>
      <c r="GE316" s="37"/>
      <c r="GF316" s="37"/>
      <c r="GG316" s="37"/>
      <c r="GH316" s="37"/>
    </row>
    <row r="317" spans="1:190" ht="15" hidden="1" customHeight="1" x14ac:dyDescent="0.25">
      <c r="A317">
        <f ca="1">IF(ROW()=ROW($A$60),0,1)</f>
        <v>1</v>
      </c>
      <c r="D317" s="30"/>
      <c r="E317" s="30"/>
      <c r="F317" s="30" t="str">
        <f ca="1">IF(A317&lt;&gt;0,IF((AO317+BN317+CM317+DL317+EK317)&lt;&gt;0,ROUND((1-(AO317+BN317+CM317+DL317+EK317))-FO317,5),"VERIF. ELIGIBILITE PMM"),"CHECK "&amp;D302)</f>
        <v>VERIF. ELIGIBILITE PMM</v>
      </c>
      <c r="G317" s="30"/>
      <c r="H317" s="30"/>
      <c r="I317" s="30"/>
      <c r="J317" s="30" t="str">
        <f ca="1">IF(A317&lt;&gt;0,IF((AP317+BO317+CN317+DM317+EL317)&lt;&gt;0,ROUND((1-(AP317+BO317+CN317+DM317+EL317))-FQ317,5),"VERIF. ELIGIBILITE PMM"),"CHECK "&amp;D303)</f>
        <v>VERIF. ELIGIBILITE PMM</v>
      </c>
      <c r="K317" s="30">
        <f ca="1">IF(A317&lt;&gt;0,ROUND(W317+AR317+BQ317+CP317+DO317+EN317+FK317-FR317,5),"CHECK ")</f>
        <v>0</v>
      </c>
      <c r="L317" s="4"/>
      <c r="M317" s="9"/>
      <c r="N317" s="10"/>
      <c r="O317" s="9"/>
      <c r="P317" s="11"/>
      <c r="Q317" s="130" t="s">
        <v>281</v>
      </c>
      <c r="R317" s="130"/>
      <c r="S317" s="12"/>
      <c r="T317" s="13"/>
      <c r="U317" s="84">
        <f ca="1">_xll.DBRW($B$3,$R$37,$R$38,$R$40,$R$41,$R$42,$Q317,U$2,U$4,U$3)</f>
        <v>0</v>
      </c>
      <c r="V317" s="84">
        <f ca="1">_xll.DBRW($B$3,$R$37,$R$38,$R$40,$R$41,$R$42,$Q317,V$2,V$4,V$3)</f>
        <v>0</v>
      </c>
      <c r="W317" s="85">
        <f ca="1">U317-V317</f>
        <v>0</v>
      </c>
      <c r="X317" s="106">
        <f ca="1">IF(V317&lt;&gt;0,W317/V317,0)</f>
        <v>0</v>
      </c>
      <c r="Y317" s="15">
        <f ca="1">_xll.DBRW($B$3,$R$37,$R$38,$R$40,$R$41,$R$42,$Q317,Y$2,Y$4,Y$3)</f>
        <v>0</v>
      </c>
      <c r="Z317" s="15">
        <f ca="1">_xll.DBRW($B$3,$R$37,$R$38,$R$40,$R$41,$R$42,$Q317,Z$2,Z$4,Z$3)</f>
        <v>-636.28</v>
      </c>
      <c r="AA317" s="15">
        <f ca="1">_xll.DBRW($B$3,$R$37,$R$38,$R$40,$R$41,$R$42,$Q317,AA$2,AA$4,AA$3)</f>
        <v>0</v>
      </c>
      <c r="AB317" s="15">
        <f ca="1">_xll.DBRW($B$3,$R$37,$R$38,$R$40,$R$41,$R$42,$Q317,AB$2,AB$4,AB$3)</f>
        <v>0</v>
      </c>
      <c r="AC317" s="15">
        <f ca="1">_xll.DBRW($B$3,$R$37,$R$38,$R$40,$R$41,$R$42,$Q317,AC$2,AC$4,AC$3)</f>
        <v>1095</v>
      </c>
      <c r="AD317" s="15">
        <f ca="1">_xll.DBRW($B$3,$R$37,$R$38,$R$40,$R$41,$R$42,$Q317,AD$2,AD$4,AD$3)</f>
        <v>0</v>
      </c>
      <c r="AE317" s="15">
        <f ca="1">_xll.DBRW($B$3,$R$37,$R$38,$R$40,$R$41,$R$42,$Q317,AE$2,AE$4,AE$3)</f>
        <v>0</v>
      </c>
      <c r="AF317" s="15">
        <f ca="1">_xll.DBRW($B$3,$R$37,$R$38,$R$40,$R$41,$R$42,$Q317,AF$2,AF$4,AF$3)</f>
        <v>0</v>
      </c>
      <c r="AG317" s="15">
        <f ca="1">_xll.DBRW($B$3,$R$37,$R$38,$R$40,$R$41,$R$42,$Q317,AG$2,AG$4,AG$3)</f>
        <v>0</v>
      </c>
      <c r="AH317" s="15">
        <f ca="1">_xll.DBRW($B$3,$R$37,$R$38,$R$40,$R$41,$R$42,$Q317,AH$2,AH$4,AH$3)</f>
        <v>0</v>
      </c>
      <c r="AI317" s="15">
        <f ca="1">Y317-AD317</f>
        <v>0</v>
      </c>
      <c r="AJ317" s="15">
        <f ca="1">Z317-AE317</f>
        <v>-636.28</v>
      </c>
      <c r="AK317" s="15">
        <f ca="1">AA317-AF317</f>
        <v>0</v>
      </c>
      <c r="AL317" s="15">
        <f ca="1">AB317-AG317</f>
        <v>0</v>
      </c>
      <c r="AM317" s="15">
        <f ca="1">AC317-AH317</f>
        <v>1095</v>
      </c>
      <c r="AN317" s="20"/>
      <c r="AO317" s="16">
        <f ca="1">_xll.DBRW($B$3,$R$37,$R$38,$R$40,$R$41,$R$42,$Q317,AO$2,AO$4,AO$3)</f>
        <v>0</v>
      </c>
      <c r="AP317" s="16">
        <f ca="1">_xll.DBRW($B$3,$R$37,$R$38,$R$40,$R$41,$R$42,$Q317,AP$2,AP$4,AP$3)</f>
        <v>0</v>
      </c>
      <c r="AQ317" s="17">
        <f ca="1">-(AO317-AP317)*100</f>
        <v>0</v>
      </c>
      <c r="AR317" s="14">
        <f ca="1">$Y317-$AD317-BL317</f>
        <v>0</v>
      </c>
      <c r="AS317" s="18">
        <f ca="1">_xll.DBRW($B$3,$R$37,$R$38,$R$40,$R$41,$R$42,$Q317,AS$2,AS$4,AS$3)</f>
        <v>0</v>
      </c>
      <c r="AT317" s="19">
        <f ca="1">_xll.DBRW($B$3,$R$37,$R$38,$R$40,$R$41,$R$42,$Q317,AT$2,AT$4,AT$3)</f>
        <v>0</v>
      </c>
      <c r="AU317" s="18">
        <f ca="1">_xll.DBRW($B$3,$R$37,$R$38,$R$40,$R$41,$R$42,$Q317,AU$2,AU$4,AU$3)</f>
        <v>0</v>
      </c>
      <c r="AV317" s="15">
        <f ca="1">_xll.DBRW($B$3,$R$37,$R$38,$R$40,$R$41,$R$42,$Q317,AV$2,AV$4,AV$3)</f>
        <v>0</v>
      </c>
      <c r="AW317" s="15">
        <f ca="1">_xll.DBRW($B$3,$R$37,$R$38,$R$40,$R$41,$R$42,$Q317,AW$2,AW$4,AW$3)</f>
        <v>0</v>
      </c>
      <c r="AX317" s="18">
        <f ca="1">_xll.DBRW($B$3,$R$37,$R$38,$R$40,$R$41,$R$42,$Q317,AX$2,AX$4,AX$3)</f>
        <v>0</v>
      </c>
      <c r="AY317" s="19">
        <f ca="1">_xll.DBRW($B$3,$R$37,$R$38,$R$40,$R$41,$R$42,$Q317,AY$2,AY$4,AY$3)</f>
        <v>0</v>
      </c>
      <c r="AZ317" s="18">
        <f ca="1">_xll.DBRW($B$3,$R$37,$R$38,$R$40,$R$41,$R$42,$Q317,AZ$2,AZ$4,AZ$3)</f>
        <v>0</v>
      </c>
      <c r="BA317" s="15">
        <f ca="1">_xll.DBRW($B$3,$R$37,$R$38,$R$40,$R$41,$R$42,$Q317,BA$2,BA$4,BA$3)</f>
        <v>0</v>
      </c>
      <c r="BB317" s="15">
        <f ca="1">_xll.DBRW($B$3,$R$37,$R$38,$R$40,$R$41,$R$42,$Q317,BB$2,BB$4,BB$3)</f>
        <v>0</v>
      </c>
      <c r="BC317" s="18">
        <f ca="1">AS317-AX317</f>
        <v>0</v>
      </c>
      <c r="BD317" s="18">
        <f ca="1">AT317-AY317</f>
        <v>0</v>
      </c>
      <c r="BE317" s="18">
        <f ca="1">AU317-AZ317</f>
        <v>0</v>
      </c>
      <c r="BF317" s="15">
        <f ca="1">IF(AND(AV317&lt;&gt;0,BA317&lt;&gt;0),-1*BC317*AV317,0)</f>
        <v>0</v>
      </c>
      <c r="BG317" s="15">
        <f ca="1">IF(AND(AV317&lt;&gt;0,BA317&lt;&gt;0,AW317&lt;&gt;0,BB317&lt;&gt;0),BD317/AY317*$Y317,)</f>
        <v>0</v>
      </c>
      <c r="BH317" s="15">
        <f ca="1">IF(AND(AW317&lt;&gt;0,BB317&lt;&gt;0),BE317*AO317*AW317,)</f>
        <v>0</v>
      </c>
      <c r="BI317" s="15">
        <f ca="1">IF(AND(AV317&lt;&gt;0,BA317&lt;&gt;0,AW317&lt;&gt;0,BB317&lt;&gt;0),$AI317-BF317-BG317-BH317-BL317,)</f>
        <v>0</v>
      </c>
      <c r="BJ317" s="15">
        <f ca="1">IF(OR(AV317=0,BA317=0,AW317=0,BB317=0),$AI317-BF317-BG317-BH317-BL317,)</f>
        <v>0</v>
      </c>
      <c r="BK317" s="15">
        <f ca="1">SUM(BF317:BJ317)</f>
        <v>0</v>
      </c>
      <c r="BL317" s="15">
        <f ca="1">IF($V317&lt;&gt;0,IF($V317&gt;0,$W317/$V317,-$W317/$V317))*$AD317</f>
        <v>0</v>
      </c>
      <c r="BM317" s="15">
        <f ca="1">SUM(BK317:BL317)</f>
        <v>0</v>
      </c>
      <c r="BN317" s="16">
        <f ca="1">_xll.DBRW($B$3,$R$37,$R$38,$R$40,$R$41,$R$42,$Q317,BN$2,BN$4,BN$3)</f>
        <v>0</v>
      </c>
      <c r="BO317" s="16">
        <f ca="1">_xll.DBRW($B$3,$R$37,$R$38,$R$40,$R$41,$R$42,$Q317,BO$2,BO$4,BO$3)</f>
        <v>0</v>
      </c>
      <c r="BP317" s="17">
        <f ca="1">-(BN317-BO317)*100</f>
        <v>0</v>
      </c>
      <c r="BQ317" s="14">
        <f ca="1">$Z317-$AE317-CK317</f>
        <v>-636.28</v>
      </c>
      <c r="BR317" s="15">
        <f ca="1">_xll.DBRW($B$3,$R$37,$R$38,$R$40,$R$41,$R$42,$Q317,BR$2,BR$4,BR$3)</f>
        <v>0</v>
      </c>
      <c r="BS317" s="15">
        <f ca="1">_xll.DBRW($B$3,$R$37,$R$38,$R$40,$R$41,$R$42,$Q317,BS$2,BS$4,BS$3)</f>
        <v>0</v>
      </c>
      <c r="BT317" s="15">
        <f ca="1">_xll.DBRW($B$3,$R$37,$R$38,$R$40,$R$41,$R$42,$Q317,BT$2,BT$4,BT$3)</f>
        <v>0</v>
      </c>
      <c r="BU317" s="15">
        <f ca="1">_xll.DBRW($B$3,$R$37,$R$38,$R$40,$R$41,$R$42,$Q317,BU$2,BU$4,BU$3)</f>
        <v>0</v>
      </c>
      <c r="BV317" s="15">
        <f ca="1">_xll.DBRW($B$3,$R$37,$R$38,$R$40,$R$41,$R$42,$Q317,BV$2,BV$4,BV$3)</f>
        <v>0</v>
      </c>
      <c r="BW317" s="15">
        <f ca="1">_xll.DBRW($B$3,$R$37,$R$38,$R$40,$R$41,$R$42,$Q317,BW$2,BW$4,BW$3)</f>
        <v>0</v>
      </c>
      <c r="BX317" s="15">
        <f ca="1">_xll.DBRW($B$3,$R$37,$R$38,$R$40,$R$41,$R$42,$Q317,BX$2,BX$4,BX$3)</f>
        <v>0</v>
      </c>
      <c r="BY317" s="15">
        <f ca="1">_xll.DBRW($B$3,$R$37,$R$38,$R$40,$R$41,$R$42,$Q317,BY$2,BY$4,BY$3)</f>
        <v>0</v>
      </c>
      <c r="BZ317" s="15">
        <f ca="1">_xll.DBRW($B$3,$R$37,$R$38,$R$40,$R$41,$R$42,$Q317,BZ$2,BZ$4,BZ$3)</f>
        <v>0</v>
      </c>
      <c r="CA317" s="15">
        <f ca="1">_xll.DBRW($B$3,$R$37,$R$38,$R$40,$R$41,$R$42,$Q317,CA$2,CA$4,CA$3)</f>
        <v>0</v>
      </c>
      <c r="CB317" s="15">
        <f ca="1">BR317-BW317</f>
        <v>0</v>
      </c>
      <c r="CC317" s="15">
        <f ca="1">BS317-BX317</f>
        <v>0</v>
      </c>
      <c r="CD317" s="15">
        <f ca="1">BT317-BY317</f>
        <v>0</v>
      </c>
      <c r="CE317" s="15">
        <f ca="1">IF(AND(BU317&lt;&gt;0,BZ317&lt;&gt;0),-1*CB317*BU317,0)</f>
        <v>0</v>
      </c>
      <c r="CF317" s="15">
        <f ca="1">IF(AND(BU317&lt;&gt;0,BZ317&lt;&gt;0,BV317&lt;&gt;0,CA317&lt;&gt;0),CC317/BX317*$Z317,)</f>
        <v>0</v>
      </c>
      <c r="CG317" s="15">
        <f ca="1">IF(AND(BV317&lt;&gt;0,CA317&lt;&gt;0),CD317*BN317*BV317,)</f>
        <v>0</v>
      </c>
      <c r="CH317" s="15">
        <f ca="1">IF(AND(BU317&lt;&gt;0,BZ317&lt;&gt;0,BV317&lt;&gt;0,CA317&lt;&gt;0),$AJ317-CE317-CF317-CG317-CK317,)</f>
        <v>0</v>
      </c>
      <c r="CI317" s="15">
        <f ca="1">IF(OR(BU317=0,BZ317=0,BV317=0,CA317=0),$AJ317-CE317-CF317-CG317-CK317,)</f>
        <v>-636.28</v>
      </c>
      <c r="CJ317" s="15">
        <f ca="1">SUM(CE317:CI317)</f>
        <v>-636.28</v>
      </c>
      <c r="CK317" s="15">
        <f ca="1">IF($V317&lt;&gt;0,IF($V317&gt;0,$W317/$V317,-$W317/$V317))*$AE317</f>
        <v>0</v>
      </c>
      <c r="CL317" s="15">
        <f ca="1">SUM(CJ317:CK317)</f>
        <v>-636.28</v>
      </c>
      <c r="CM317" s="16">
        <f ca="1">_xll.DBRW($B$3,$R$37,$R$38,$R$40,$R$41,$R$42,$Q317,CM$2,CM$4,CM$3)</f>
        <v>0</v>
      </c>
      <c r="CN317" s="16">
        <f ca="1">_xll.DBRW($B$3,$R$37,$R$38,$R$40,$R$41,$R$42,$Q317,CN$2,CN$4,CN$3)</f>
        <v>0</v>
      </c>
      <c r="CO317" s="17">
        <f ca="1">-(CM317-CN317)*100</f>
        <v>0</v>
      </c>
      <c r="CP317" s="14">
        <f ca="1">$AA317-$AF317-DJ317</f>
        <v>0</v>
      </c>
      <c r="CQ317" s="15">
        <f ca="1">_xll.DBRW($B$3,$R$37,$R$38,$R$40,$R$41,$R$42,$Q317,CQ$2,CQ$4,CQ$3)</f>
        <v>0</v>
      </c>
      <c r="CR317" s="15">
        <f ca="1">_xll.DBRW($B$3,$R$37,$R$38,$R$40,$R$41,$R$42,$Q317,CR$2,CR$4,CR$3)</f>
        <v>0</v>
      </c>
      <c r="CS317" s="15">
        <f ca="1">_xll.DBRW($B$3,$R$37,$R$38,$R$40,$R$41,$R$42,$Q317,CS$2,CS$4,CS$3)</f>
        <v>0</v>
      </c>
      <c r="CT317" s="15">
        <f ca="1">_xll.DBRW($B$3,$R$37,$R$38,$R$40,$R$41,$R$42,$Q317,CT$2,CT$4,CT$3)</f>
        <v>0</v>
      </c>
      <c r="CU317" s="15">
        <f ca="1">_xll.DBRW($B$3,$R$37,$R$38,$R$40,$R$41,$R$42,$Q317,CU$2,CU$4,CU$3)</f>
        <v>0</v>
      </c>
      <c r="CV317" s="15">
        <f ca="1">_xll.DBRW($B$3,$R$37,$R$38,$R$40,$R$41,$R$42,$Q317,CV$2,CV$4,CV$3)</f>
        <v>0</v>
      </c>
      <c r="CW317" s="15">
        <f ca="1">_xll.DBRW($B$3,$R$37,$R$38,$R$40,$R$41,$R$42,$Q317,CW$2,CW$4,CW$3)</f>
        <v>0</v>
      </c>
      <c r="CX317" s="15">
        <f ca="1">_xll.DBRW($B$3,$R$37,$R$38,$R$40,$R$41,$R$42,$Q317,CX$2,CX$4,CX$3)</f>
        <v>0</v>
      </c>
      <c r="CY317" s="15">
        <f ca="1">_xll.DBRW($B$3,$R$37,$R$38,$R$40,$R$41,$R$42,$Q317,CY$2,CY$4,CY$3)</f>
        <v>0</v>
      </c>
      <c r="CZ317" s="15">
        <f ca="1">_xll.DBRW($B$3,$R$37,$R$38,$R$40,$R$41,$R$42,$Q317,CZ$2,CZ$4,CZ$3)</f>
        <v>0</v>
      </c>
      <c r="DA317" s="15">
        <f ca="1">CQ317-CV317</f>
        <v>0</v>
      </c>
      <c r="DB317" s="15">
        <f ca="1">CR317-CW317</f>
        <v>0</v>
      </c>
      <c r="DC317" s="15">
        <f ca="1">CS317-CX317</f>
        <v>0</v>
      </c>
      <c r="DD317" s="15">
        <f ca="1">IF(AND(CT317&lt;&gt;0,CY317&lt;&gt;0),-1*DA317*CT317,0)</f>
        <v>0</v>
      </c>
      <c r="DE317" s="15">
        <f ca="1">IF(AND(CT317&lt;&gt;0,CY317&lt;&gt;0,CU317&lt;&gt;0,CZ317&lt;&gt;0),DB317/CW317*$AA317,)</f>
        <v>0</v>
      </c>
      <c r="DF317" s="15">
        <f ca="1">IF(AND(CU317&lt;&gt;0,CZ317&lt;&gt;0),DC317*CM317*CU317,)</f>
        <v>0</v>
      </c>
      <c r="DG317" s="15">
        <f ca="1">IF(AND(CT317&lt;&gt;0,CY317&lt;&gt;0,CU317&lt;&gt;0,CZ317&lt;&gt;0),$AK317-DD317-DE317-DF317-DJ317,)</f>
        <v>0</v>
      </c>
      <c r="DH317" s="15">
        <f ca="1">IF(OR(CT317=0,CY317=0,CU317=0,CZ317=0),$AK317-DD317-DE317-DF317-DJ317,)</f>
        <v>0</v>
      </c>
      <c r="DI317" s="15">
        <f ca="1">SUM(DD317:DH317)</f>
        <v>0</v>
      </c>
      <c r="DJ317" s="15">
        <f ca="1">IF($V317&lt;&gt;0,IF($V317&gt;0,$W317/$V317,-$W317/$V317))*$AF317</f>
        <v>0</v>
      </c>
      <c r="DK317" s="15">
        <f ca="1">SUM(DI317:DJ317)</f>
        <v>0</v>
      </c>
      <c r="DL317" s="16">
        <f ca="1">_xll.DBRW($B$3,$R$37,$R$38,$R$40,$R$41,$R$42,$Q317,DL$2,DL$4,DL$3)</f>
        <v>0</v>
      </c>
      <c r="DM317" s="16">
        <f ca="1">_xll.DBRW($B$3,$R$37,$R$38,$R$40,$R$41,$R$42,$Q317,DM$2,DM$4,DM$3)</f>
        <v>0</v>
      </c>
      <c r="DN317" s="17">
        <f ca="1">-(DL317-DM317)*100</f>
        <v>0</v>
      </c>
      <c r="DO317" s="14">
        <f ca="1">$AB317-$AG317-EI317</f>
        <v>0</v>
      </c>
      <c r="DP317" s="15">
        <f ca="1">_xll.DBRW($B$3,$R$37,$R$38,$R$40,$R$41,$R$42,$Q317,DP$2,DP$4,DP$3)</f>
        <v>0</v>
      </c>
      <c r="DQ317" s="15">
        <f ca="1">_xll.DBRW($B$3,$R$37,$R$38,$R$40,$R$41,$R$42,$Q317,DQ$2,DQ$4,DQ$3)</f>
        <v>0</v>
      </c>
      <c r="DR317" s="15">
        <f ca="1">_xll.DBRW($B$3,$R$37,$R$38,$R$40,$R$41,$R$42,$Q317,DR$2,DR$4,DR$3)</f>
        <v>0</v>
      </c>
      <c r="DS317" s="15">
        <f ca="1">_xll.DBRW($B$3,$R$37,$R$38,$R$40,$R$41,$R$42,$Q317,DS$2,DS$4,DS$3)</f>
        <v>0</v>
      </c>
      <c r="DT317" s="15">
        <f ca="1">_xll.DBRW($B$3,$R$37,$R$38,$R$40,$R$41,$R$42,$Q317,DT$2,DT$4,DT$3)</f>
        <v>0</v>
      </c>
      <c r="DU317" s="15">
        <f ca="1">_xll.DBRW($B$3,$R$37,$R$38,$R$40,$R$41,$R$42,$Q317,DU$2,DU$4,DU$3)</f>
        <v>0</v>
      </c>
      <c r="DV317" s="15">
        <f ca="1">_xll.DBRW($B$3,$R$37,$R$38,$R$40,$R$41,$R$42,$Q317,DV$2,DV$4,DV$3)</f>
        <v>0</v>
      </c>
      <c r="DW317" s="15">
        <f ca="1">_xll.DBRW($B$3,$R$37,$R$38,$R$40,$R$41,$R$42,$Q317,DW$2,DW$4,DW$3)</f>
        <v>0</v>
      </c>
      <c r="DX317" s="15">
        <f ca="1">_xll.DBRW($B$3,$R$37,$R$38,$R$40,$R$41,$R$42,$Q317,DX$2,DX$4,DX$3)</f>
        <v>0</v>
      </c>
      <c r="DY317" s="15">
        <f ca="1">_xll.DBRW($B$3,$R$37,$R$38,$R$40,$R$41,$R$42,$Q317,DY$2,DY$4,DY$3)</f>
        <v>0</v>
      </c>
      <c r="DZ317" s="15">
        <f ca="1">DP317-DU317</f>
        <v>0</v>
      </c>
      <c r="EA317" s="15">
        <f ca="1">DQ317-DV317</f>
        <v>0</v>
      </c>
      <c r="EB317" s="15">
        <f ca="1">DR317-DW317</f>
        <v>0</v>
      </c>
      <c r="EC317" s="15">
        <f ca="1">IF(AND(DS317&lt;&gt;0,DX317&lt;&gt;0),-1*DZ317*DS317,0)</f>
        <v>0</v>
      </c>
      <c r="ED317" s="15">
        <f ca="1">IF(AND(DS317&lt;&gt;0,DX317&lt;&gt;0,DT317&lt;&gt;0,DY317&lt;&gt;0),EA317/DV317*$AB317,)</f>
        <v>0</v>
      </c>
      <c r="EE317" s="15">
        <f ca="1">IF(AND(DT317&lt;&gt;0,DY317&lt;&gt;0),EB317*DL317*DT317,)</f>
        <v>0</v>
      </c>
      <c r="EF317" s="15">
        <f ca="1">IF(AND(DS317&lt;&gt;0,DX317&lt;&gt;0,DT317&lt;&gt;0,DY317&lt;&gt;0),$AL317-EC317-ED317-EE317-EI317,)</f>
        <v>0</v>
      </c>
      <c r="EG317" s="15">
        <f ca="1">IF(OR(DS317=0,DX317=0,DT317=0,DY317=0),$AL317-EC317-ED317-EE317-EI317,)</f>
        <v>0</v>
      </c>
      <c r="EH317" s="15">
        <f ca="1">SUM(EC317:EG317)</f>
        <v>0</v>
      </c>
      <c r="EI317" s="15">
        <f ca="1">IF($V317&lt;&gt;0,IF($V317&gt;0,$W317/$V317,-$W317/$V317))*$AG317</f>
        <v>0</v>
      </c>
      <c r="EJ317" s="15">
        <f ca="1">SUM(EH317:EI317)</f>
        <v>0</v>
      </c>
      <c r="EK317" s="16">
        <f ca="1">_xll.DBRW($B$3,$R$37,$R$38,$R$40,$R$41,$R$42,$Q317,EK$2,EK$4,EK$3)</f>
        <v>0</v>
      </c>
      <c r="EL317" s="16">
        <f ca="1">_xll.DBRW($B$3,$R$37,$R$38,$R$40,$R$41,$R$42,$Q317,EL$2,EL$4,EL$3)</f>
        <v>0</v>
      </c>
      <c r="EM317" s="17">
        <f ca="1">-(EK317-EL317)*100</f>
        <v>0</v>
      </c>
      <c r="EN317" s="14">
        <f ca="1">$AC317-$AH317-FH317</f>
        <v>1095</v>
      </c>
      <c r="EO317" s="15">
        <f ca="1">_xll.DBRW($B$3,$R$37,$R$38,$R$40,$R$41,$R$42,$Q317,EO$2,EO$4,EO$3)</f>
        <v>0</v>
      </c>
      <c r="EP317" s="15">
        <f ca="1">_xll.DBRW($B$3,$R$37,$R$38,$R$40,$R$41,$R$42,$Q317,EP$2,EP$4,EP$3)</f>
        <v>0</v>
      </c>
      <c r="EQ317" s="15">
        <f ca="1">_xll.DBRW($B$3,$R$37,$R$38,$R$40,$R$41,$R$42,$Q317,EQ$2,EQ$4,EQ$3)</f>
        <v>0</v>
      </c>
      <c r="ER317" s="15">
        <f ca="1">_xll.DBRW($B$3,$R$37,$R$38,$R$40,$R$41,$R$42,$Q317,ER$2,ER$4,ER$3)</f>
        <v>0</v>
      </c>
      <c r="ES317" s="15">
        <f ca="1">_xll.DBRW($B$3,$R$37,$R$38,$R$40,$R$41,$R$42,$Q317,ES$2,ES$4,ES$3)</f>
        <v>0</v>
      </c>
      <c r="ET317" s="15">
        <f ca="1">_xll.DBRW($B$3,$R$37,$R$38,$R$40,$R$41,$R$42,$Q317,ET$2,ET$4,ET$3)</f>
        <v>0</v>
      </c>
      <c r="EU317" s="15">
        <f ca="1">_xll.DBRW($B$3,$R$37,$R$38,$R$40,$R$41,$R$42,$Q317,EU$2,EU$4,EU$3)</f>
        <v>0</v>
      </c>
      <c r="EV317" s="15">
        <f ca="1">_xll.DBRW($B$3,$R$37,$R$38,$R$40,$R$41,$R$42,$Q317,EV$2,EV$4,EV$3)</f>
        <v>0</v>
      </c>
      <c r="EW317" s="15">
        <f ca="1">_xll.DBRW($B$3,$R$37,$R$38,$R$40,$R$41,$R$42,$Q317,EW$2,EW$4,EW$3)</f>
        <v>0</v>
      </c>
      <c r="EX317" s="15">
        <f ca="1">_xll.DBRW($B$3,$R$37,$R$38,$R$40,$R$41,$R$42,$Q317,EX$2,EX$4,EX$3)</f>
        <v>0</v>
      </c>
      <c r="EY317" s="15">
        <f ca="1">EO317-ET317</f>
        <v>0</v>
      </c>
      <c r="EZ317" s="15">
        <f ca="1">EP317-EU317</f>
        <v>0</v>
      </c>
      <c r="FA317" s="15">
        <f ca="1">EQ317-EV317</f>
        <v>0</v>
      </c>
      <c r="FB317" s="15">
        <f ca="1">IF(AND(ER317&lt;&gt;0,EW317&lt;&gt;0),-1*EY317*ER317,0)</f>
        <v>0</v>
      </c>
      <c r="FC317" s="15">
        <f ca="1">IF(AND(ER317&lt;&gt;0,EW317&lt;&gt;0,ES317&lt;&gt;0,EX317&lt;&gt;0),EZ317/EU317*$AC317,)</f>
        <v>0</v>
      </c>
      <c r="FD317" s="15">
        <f ca="1">IF(AND(ES317&lt;&gt;0,EX317&lt;&gt;0),FA317*EK317*ES317,)</f>
        <v>0</v>
      </c>
      <c r="FE317" s="15">
        <f ca="1">IF(AND(ER317&lt;&gt;0,EW317&lt;&gt;0,ES317&lt;&gt;0,EX317&lt;&gt;0),$AM317-FB317-FC317-FD317-FH317,)</f>
        <v>0</v>
      </c>
      <c r="FF317" s="15">
        <f ca="1">IF(OR(ER317=0,EW317=0,ES317=0,EX317=0),$AM317-FB317-FC317-FD317-FH317,)</f>
        <v>1095</v>
      </c>
      <c r="FG317" s="15">
        <f ca="1">SUM(FB317:FF317)</f>
        <v>1095</v>
      </c>
      <c r="FH317" s="15">
        <f ca="1">IF($V317&lt;&gt;0,IF($V317&gt;0,$W317/$V317,-$W317/$V317))*$AH317</f>
        <v>0</v>
      </c>
      <c r="FI317" s="15">
        <f ca="1">SUM(FG317:FH317)</f>
        <v>1095</v>
      </c>
      <c r="FJ317" s="20"/>
      <c r="FK317" s="85">
        <f ca="1">BL317+CK317+DJ317+EI317+FH317</f>
        <v>0</v>
      </c>
      <c r="FL317" s="21"/>
      <c r="FM317" s="22"/>
      <c r="FN317" s="104">
        <f ca="1">_xll.DBRW($B$3,$R$37,$R$38,$R$40,$R$41,$R$42,$Q317,FN$2,FN$4,FN$3)</f>
        <v>458.72</v>
      </c>
      <c r="FO317" s="105">
        <f ca="1">IF(U317&lt;&gt;0,FN317/U317,0)</f>
        <v>0</v>
      </c>
      <c r="FP317" s="104">
        <f ca="1">_xll.DBRW($B$3,$R$37,$R$38,$R$40,$R$41,$R$42,$Q317,FP$2,FP$4,FP$3)</f>
        <v>0</v>
      </c>
      <c r="FQ317" s="105">
        <f ca="1">IF(V317&lt;&gt;0,FP317/V317,0)</f>
        <v>0</v>
      </c>
      <c r="FR317" s="86">
        <f ca="1">FN317-FP317</f>
        <v>458.72</v>
      </c>
      <c r="FS317" s="103">
        <f ca="1">(FO317-FQ317)*100</f>
        <v>0</v>
      </c>
      <c r="FT317" s="23"/>
      <c r="FV317" s="37"/>
      <c r="FW317" s="37"/>
      <c r="FX317" s="37"/>
      <c r="FY317" s="37"/>
      <c r="FZ317" s="37"/>
      <c r="GA317" s="37"/>
      <c r="GB317" s="37"/>
      <c r="GC317" s="37"/>
      <c r="GD317" s="37"/>
      <c r="GE317" s="37"/>
      <c r="GF317" s="37"/>
      <c r="GG317" s="37"/>
      <c r="GH317" s="37"/>
    </row>
    <row r="318" spans="1:190" ht="15" hidden="1" customHeight="1" x14ac:dyDescent="0.25">
      <c r="A318">
        <f ca="1">IF(ROW()=ROW($A$60),0,1)</f>
        <v>1</v>
      </c>
      <c r="D318" s="30"/>
      <c r="E318" s="30"/>
      <c r="F318" s="30" t="str">
        <f ca="1">IF(A318&lt;&gt;0,IF((AO318+BN318+CM318+DL318+EK318)&lt;&gt;0,ROUND((1-(AO318+BN318+CM318+DL318+EK318))-FO318,5),"VERIF. ELIGIBILITE PMM"),"CHECK "&amp;D303)</f>
        <v>VERIF. ELIGIBILITE PMM</v>
      </c>
      <c r="G318" s="30"/>
      <c r="H318" s="30"/>
      <c r="I318" s="30"/>
      <c r="J318" s="30" t="str">
        <f ca="1">IF(A318&lt;&gt;0,IF((AP318+BO318+CN318+DM318+EL318)&lt;&gt;0,ROUND((1-(AP318+BO318+CN318+DM318+EL318))-FQ318,5),"VERIF. ELIGIBILITE PMM"),"CHECK "&amp;D304)</f>
        <v>VERIF. ELIGIBILITE PMM</v>
      </c>
      <c r="K318" s="30">
        <f ca="1">IF(A318&lt;&gt;0,ROUND(W318+AR318+BQ318+CP318+DO318+EN318+FK318-FR318,5),"CHECK ")</f>
        <v>0</v>
      </c>
      <c r="L318" s="4"/>
      <c r="M318" s="9"/>
      <c r="N318" s="10"/>
      <c r="O318" s="9"/>
      <c r="P318" s="11"/>
      <c r="Q318" s="130" t="s">
        <v>283</v>
      </c>
      <c r="R318" s="130"/>
      <c r="S318" s="12"/>
      <c r="T318" s="13"/>
      <c r="U318" s="84">
        <f ca="1">_xll.DBRW($B$3,$R$37,$R$38,$R$40,$R$41,$R$42,$Q318,U$2,U$4,U$3)</f>
        <v>0</v>
      </c>
      <c r="V318" s="84">
        <f ca="1">_xll.DBRW($B$3,$R$37,$R$38,$R$40,$R$41,$R$42,$Q318,V$2,V$4,V$3)</f>
        <v>0</v>
      </c>
      <c r="W318" s="85">
        <f ca="1">U318-V318</f>
        <v>0</v>
      </c>
      <c r="X318" s="106">
        <f ca="1">IF(V318&lt;&gt;0,W318/V318,0)</f>
        <v>0</v>
      </c>
      <c r="Y318" s="15">
        <f ca="1">_xll.DBRW($B$3,$R$37,$R$38,$R$40,$R$41,$R$42,$Q318,Y$2,Y$4,Y$3)</f>
        <v>0</v>
      </c>
      <c r="Z318" s="15">
        <f ca="1">_xll.DBRW($B$3,$R$37,$R$38,$R$40,$R$41,$R$42,$Q318,Z$2,Z$4,Z$3)</f>
        <v>0</v>
      </c>
      <c r="AA318" s="15">
        <f ca="1">_xll.DBRW($B$3,$R$37,$R$38,$R$40,$R$41,$R$42,$Q318,AA$2,AA$4,AA$3)</f>
        <v>0</v>
      </c>
      <c r="AB318" s="15">
        <f ca="1">_xll.DBRW($B$3,$R$37,$R$38,$R$40,$R$41,$R$42,$Q318,AB$2,AB$4,AB$3)</f>
        <v>0</v>
      </c>
      <c r="AC318" s="15">
        <f ca="1">_xll.DBRW($B$3,$R$37,$R$38,$R$40,$R$41,$R$42,$Q318,AC$2,AC$4,AC$3)</f>
        <v>0</v>
      </c>
      <c r="AD318" s="15">
        <f ca="1">_xll.DBRW($B$3,$R$37,$R$38,$R$40,$R$41,$R$42,$Q318,AD$2,AD$4,AD$3)</f>
        <v>0</v>
      </c>
      <c r="AE318" s="15">
        <f ca="1">_xll.DBRW($B$3,$R$37,$R$38,$R$40,$R$41,$R$42,$Q318,AE$2,AE$4,AE$3)</f>
        <v>0</v>
      </c>
      <c r="AF318" s="15">
        <f ca="1">_xll.DBRW($B$3,$R$37,$R$38,$R$40,$R$41,$R$42,$Q318,AF$2,AF$4,AF$3)</f>
        <v>0</v>
      </c>
      <c r="AG318" s="15">
        <f ca="1">_xll.DBRW($B$3,$R$37,$R$38,$R$40,$R$41,$R$42,$Q318,AG$2,AG$4,AG$3)</f>
        <v>0</v>
      </c>
      <c r="AH318" s="15">
        <f ca="1">_xll.DBRW($B$3,$R$37,$R$38,$R$40,$R$41,$R$42,$Q318,AH$2,AH$4,AH$3)</f>
        <v>0</v>
      </c>
      <c r="AI318" s="15">
        <f ca="1">Y318-AD318</f>
        <v>0</v>
      </c>
      <c r="AJ318" s="15">
        <f ca="1">Z318-AE318</f>
        <v>0</v>
      </c>
      <c r="AK318" s="15">
        <f ca="1">AA318-AF318</f>
        <v>0</v>
      </c>
      <c r="AL318" s="15">
        <f ca="1">AB318-AG318</f>
        <v>0</v>
      </c>
      <c r="AM318" s="15">
        <f ca="1">AC318-AH318</f>
        <v>0</v>
      </c>
      <c r="AN318" s="20"/>
      <c r="AO318" s="16">
        <f ca="1">_xll.DBRW($B$3,$R$37,$R$38,$R$40,$R$41,$R$42,$Q318,AO$2,AO$4,AO$3)</f>
        <v>0</v>
      </c>
      <c r="AP318" s="16">
        <f ca="1">_xll.DBRW($B$3,$R$37,$R$38,$R$40,$R$41,$R$42,$Q318,AP$2,AP$4,AP$3)</f>
        <v>0</v>
      </c>
      <c r="AQ318" s="17">
        <f ca="1">-(AO318-AP318)*100</f>
        <v>0</v>
      </c>
      <c r="AR318" s="14">
        <f ca="1">$Y318-$AD318-BL318</f>
        <v>0</v>
      </c>
      <c r="AS318" s="18">
        <f ca="1">_xll.DBRW($B$3,$R$37,$R$38,$R$40,$R$41,$R$42,$Q318,AS$2,AS$4,AS$3)</f>
        <v>0</v>
      </c>
      <c r="AT318" s="19">
        <f ca="1">_xll.DBRW($B$3,$R$37,$R$38,$R$40,$R$41,$R$42,$Q318,AT$2,AT$4,AT$3)</f>
        <v>0</v>
      </c>
      <c r="AU318" s="18">
        <f ca="1">_xll.DBRW($B$3,$R$37,$R$38,$R$40,$R$41,$R$42,$Q318,AU$2,AU$4,AU$3)</f>
        <v>0</v>
      </c>
      <c r="AV318" s="15">
        <f ca="1">_xll.DBRW($B$3,$R$37,$R$38,$R$40,$R$41,$R$42,$Q318,AV$2,AV$4,AV$3)</f>
        <v>0</v>
      </c>
      <c r="AW318" s="15">
        <f ca="1">_xll.DBRW($B$3,$R$37,$R$38,$R$40,$R$41,$R$42,$Q318,AW$2,AW$4,AW$3)</f>
        <v>0</v>
      </c>
      <c r="AX318" s="18">
        <f ca="1">_xll.DBRW($B$3,$R$37,$R$38,$R$40,$R$41,$R$42,$Q318,AX$2,AX$4,AX$3)</f>
        <v>0</v>
      </c>
      <c r="AY318" s="19">
        <f ca="1">_xll.DBRW($B$3,$R$37,$R$38,$R$40,$R$41,$R$42,$Q318,AY$2,AY$4,AY$3)</f>
        <v>0</v>
      </c>
      <c r="AZ318" s="18">
        <f ca="1">_xll.DBRW($B$3,$R$37,$R$38,$R$40,$R$41,$R$42,$Q318,AZ$2,AZ$4,AZ$3)</f>
        <v>0</v>
      </c>
      <c r="BA318" s="15">
        <f ca="1">_xll.DBRW($B$3,$R$37,$R$38,$R$40,$R$41,$R$42,$Q318,BA$2,BA$4,BA$3)</f>
        <v>0</v>
      </c>
      <c r="BB318" s="15">
        <f ca="1">_xll.DBRW($B$3,$R$37,$R$38,$R$40,$R$41,$R$42,$Q318,BB$2,BB$4,BB$3)</f>
        <v>0</v>
      </c>
      <c r="BC318" s="18">
        <f ca="1">AS318-AX318</f>
        <v>0</v>
      </c>
      <c r="BD318" s="18">
        <f ca="1">AT318-AY318</f>
        <v>0</v>
      </c>
      <c r="BE318" s="18">
        <f ca="1">AU318-AZ318</f>
        <v>0</v>
      </c>
      <c r="BF318" s="15">
        <f ca="1">IF(AND(AV318&lt;&gt;0,BA318&lt;&gt;0),-1*BC318*AV318,0)</f>
        <v>0</v>
      </c>
      <c r="BG318" s="15">
        <f ca="1">IF(AND(AV318&lt;&gt;0,BA318&lt;&gt;0,AW318&lt;&gt;0,BB318&lt;&gt;0),BD318/AY318*$Y318,)</f>
        <v>0</v>
      </c>
      <c r="BH318" s="15">
        <f ca="1">IF(AND(AW318&lt;&gt;0,BB318&lt;&gt;0),BE318*AO318*AW318,)</f>
        <v>0</v>
      </c>
      <c r="BI318" s="15">
        <f ca="1">IF(AND(AV318&lt;&gt;0,BA318&lt;&gt;0,AW318&lt;&gt;0,BB318&lt;&gt;0),$AI318-BF318-BG318-BH318-BL318,)</f>
        <v>0</v>
      </c>
      <c r="BJ318" s="15">
        <f ca="1">IF(OR(AV318=0,BA318=0,AW318=0,BB318=0),$AI318-BF318-BG318-BH318-BL318,)</f>
        <v>0</v>
      </c>
      <c r="BK318" s="15">
        <f ca="1">SUM(BF318:BJ318)</f>
        <v>0</v>
      </c>
      <c r="BL318" s="15">
        <f ca="1">IF($V318&lt;&gt;0,IF($V318&gt;0,$W318/$V318,-$W318/$V318))*$AD318</f>
        <v>0</v>
      </c>
      <c r="BM318" s="15">
        <f ca="1">SUM(BK318:BL318)</f>
        <v>0</v>
      </c>
      <c r="BN318" s="16">
        <f ca="1">_xll.DBRW($B$3,$R$37,$R$38,$R$40,$R$41,$R$42,$Q318,BN$2,BN$4,BN$3)</f>
        <v>0</v>
      </c>
      <c r="BO318" s="16">
        <f ca="1">_xll.DBRW($B$3,$R$37,$R$38,$R$40,$R$41,$R$42,$Q318,BO$2,BO$4,BO$3)</f>
        <v>0</v>
      </c>
      <c r="BP318" s="17">
        <f ca="1">-(BN318-BO318)*100</f>
        <v>0</v>
      </c>
      <c r="BQ318" s="14">
        <f ca="1">$Z318-$AE318-CK318</f>
        <v>0</v>
      </c>
      <c r="BR318" s="15">
        <f ca="1">_xll.DBRW($B$3,$R$37,$R$38,$R$40,$R$41,$R$42,$Q318,BR$2,BR$4,BR$3)</f>
        <v>0</v>
      </c>
      <c r="BS318" s="15">
        <f ca="1">_xll.DBRW($B$3,$R$37,$R$38,$R$40,$R$41,$R$42,$Q318,BS$2,BS$4,BS$3)</f>
        <v>0</v>
      </c>
      <c r="BT318" s="15">
        <f ca="1">_xll.DBRW($B$3,$R$37,$R$38,$R$40,$R$41,$R$42,$Q318,BT$2,BT$4,BT$3)</f>
        <v>0</v>
      </c>
      <c r="BU318" s="15">
        <f ca="1">_xll.DBRW($B$3,$R$37,$R$38,$R$40,$R$41,$R$42,$Q318,BU$2,BU$4,BU$3)</f>
        <v>0</v>
      </c>
      <c r="BV318" s="15">
        <f ca="1">_xll.DBRW($B$3,$R$37,$R$38,$R$40,$R$41,$R$42,$Q318,BV$2,BV$4,BV$3)</f>
        <v>0</v>
      </c>
      <c r="BW318" s="15">
        <f ca="1">_xll.DBRW($B$3,$R$37,$R$38,$R$40,$R$41,$R$42,$Q318,BW$2,BW$4,BW$3)</f>
        <v>0</v>
      </c>
      <c r="BX318" s="15">
        <f ca="1">_xll.DBRW($B$3,$R$37,$R$38,$R$40,$R$41,$R$42,$Q318,BX$2,BX$4,BX$3)</f>
        <v>0</v>
      </c>
      <c r="BY318" s="15">
        <f ca="1">_xll.DBRW($B$3,$R$37,$R$38,$R$40,$R$41,$R$42,$Q318,BY$2,BY$4,BY$3)</f>
        <v>0</v>
      </c>
      <c r="BZ318" s="15">
        <f ca="1">_xll.DBRW($B$3,$R$37,$R$38,$R$40,$R$41,$R$42,$Q318,BZ$2,BZ$4,BZ$3)</f>
        <v>0</v>
      </c>
      <c r="CA318" s="15">
        <f ca="1">_xll.DBRW($B$3,$R$37,$R$38,$R$40,$R$41,$R$42,$Q318,CA$2,CA$4,CA$3)</f>
        <v>0</v>
      </c>
      <c r="CB318" s="15">
        <f ca="1">BR318-BW318</f>
        <v>0</v>
      </c>
      <c r="CC318" s="15">
        <f ca="1">BS318-BX318</f>
        <v>0</v>
      </c>
      <c r="CD318" s="15">
        <f ca="1">BT318-BY318</f>
        <v>0</v>
      </c>
      <c r="CE318" s="15">
        <f ca="1">IF(AND(BU318&lt;&gt;0,BZ318&lt;&gt;0),-1*CB318*BU318,0)</f>
        <v>0</v>
      </c>
      <c r="CF318" s="15">
        <f ca="1">IF(AND(BU318&lt;&gt;0,BZ318&lt;&gt;0,BV318&lt;&gt;0,CA318&lt;&gt;0),CC318/BX318*$Z318,)</f>
        <v>0</v>
      </c>
      <c r="CG318" s="15">
        <f ca="1">IF(AND(BV318&lt;&gt;0,CA318&lt;&gt;0),CD318*BN318*BV318,)</f>
        <v>0</v>
      </c>
      <c r="CH318" s="15">
        <f ca="1">IF(AND(BU318&lt;&gt;0,BZ318&lt;&gt;0,BV318&lt;&gt;0,CA318&lt;&gt;0),$AJ318-CE318-CF318-CG318-CK318,)</f>
        <v>0</v>
      </c>
      <c r="CI318" s="15">
        <f ca="1">IF(OR(BU318=0,BZ318=0,BV318=0,CA318=0),$AJ318-CE318-CF318-CG318-CK318,)</f>
        <v>0</v>
      </c>
      <c r="CJ318" s="15">
        <f ca="1">SUM(CE318:CI318)</f>
        <v>0</v>
      </c>
      <c r="CK318" s="15">
        <f ca="1">IF($V318&lt;&gt;0,IF($V318&gt;0,$W318/$V318,-$W318/$V318))*$AE318</f>
        <v>0</v>
      </c>
      <c r="CL318" s="15">
        <f ca="1">SUM(CJ318:CK318)</f>
        <v>0</v>
      </c>
      <c r="CM318" s="16">
        <f ca="1">_xll.DBRW($B$3,$R$37,$R$38,$R$40,$R$41,$R$42,$Q318,CM$2,CM$4,CM$3)</f>
        <v>0</v>
      </c>
      <c r="CN318" s="16">
        <f ca="1">_xll.DBRW($B$3,$R$37,$R$38,$R$40,$R$41,$R$42,$Q318,CN$2,CN$4,CN$3)</f>
        <v>0</v>
      </c>
      <c r="CO318" s="17">
        <f ca="1">-(CM318-CN318)*100</f>
        <v>0</v>
      </c>
      <c r="CP318" s="14">
        <f ca="1">$AA318-$AF318-DJ318</f>
        <v>0</v>
      </c>
      <c r="CQ318" s="15">
        <f ca="1">_xll.DBRW($B$3,$R$37,$R$38,$R$40,$R$41,$R$42,$Q318,CQ$2,CQ$4,CQ$3)</f>
        <v>0</v>
      </c>
      <c r="CR318" s="15">
        <f ca="1">_xll.DBRW($B$3,$R$37,$R$38,$R$40,$R$41,$R$42,$Q318,CR$2,CR$4,CR$3)</f>
        <v>0</v>
      </c>
      <c r="CS318" s="15">
        <f ca="1">_xll.DBRW($B$3,$R$37,$R$38,$R$40,$R$41,$R$42,$Q318,CS$2,CS$4,CS$3)</f>
        <v>0</v>
      </c>
      <c r="CT318" s="15">
        <f ca="1">_xll.DBRW($B$3,$R$37,$R$38,$R$40,$R$41,$R$42,$Q318,CT$2,CT$4,CT$3)</f>
        <v>0</v>
      </c>
      <c r="CU318" s="15">
        <f ca="1">_xll.DBRW($B$3,$R$37,$R$38,$R$40,$R$41,$R$42,$Q318,CU$2,CU$4,CU$3)</f>
        <v>0</v>
      </c>
      <c r="CV318" s="15">
        <f ca="1">_xll.DBRW($B$3,$R$37,$R$38,$R$40,$R$41,$R$42,$Q318,CV$2,CV$4,CV$3)</f>
        <v>0</v>
      </c>
      <c r="CW318" s="15">
        <f ca="1">_xll.DBRW($B$3,$R$37,$R$38,$R$40,$R$41,$R$42,$Q318,CW$2,CW$4,CW$3)</f>
        <v>0</v>
      </c>
      <c r="CX318" s="15">
        <f ca="1">_xll.DBRW($B$3,$R$37,$R$38,$R$40,$R$41,$R$42,$Q318,CX$2,CX$4,CX$3)</f>
        <v>0</v>
      </c>
      <c r="CY318" s="15">
        <f ca="1">_xll.DBRW($B$3,$R$37,$R$38,$R$40,$R$41,$R$42,$Q318,CY$2,CY$4,CY$3)</f>
        <v>0</v>
      </c>
      <c r="CZ318" s="15">
        <f ca="1">_xll.DBRW($B$3,$R$37,$R$38,$R$40,$R$41,$R$42,$Q318,CZ$2,CZ$4,CZ$3)</f>
        <v>0</v>
      </c>
      <c r="DA318" s="15">
        <f ca="1">CQ318-CV318</f>
        <v>0</v>
      </c>
      <c r="DB318" s="15">
        <f ca="1">CR318-CW318</f>
        <v>0</v>
      </c>
      <c r="DC318" s="15">
        <f ca="1">CS318-CX318</f>
        <v>0</v>
      </c>
      <c r="DD318" s="15">
        <f ca="1">IF(AND(CT318&lt;&gt;0,CY318&lt;&gt;0),-1*DA318*CT318,0)</f>
        <v>0</v>
      </c>
      <c r="DE318" s="15">
        <f ca="1">IF(AND(CT318&lt;&gt;0,CY318&lt;&gt;0,CU318&lt;&gt;0,CZ318&lt;&gt;0),DB318/CW318*$AA318,)</f>
        <v>0</v>
      </c>
      <c r="DF318" s="15">
        <f ca="1">IF(AND(CU318&lt;&gt;0,CZ318&lt;&gt;0),DC318*CM318*CU318,)</f>
        <v>0</v>
      </c>
      <c r="DG318" s="15">
        <f ca="1">IF(AND(CT318&lt;&gt;0,CY318&lt;&gt;0,CU318&lt;&gt;0,CZ318&lt;&gt;0),$AK318-DD318-DE318-DF318-DJ318,)</f>
        <v>0</v>
      </c>
      <c r="DH318" s="15">
        <f ca="1">IF(OR(CT318=0,CY318=0,CU318=0,CZ318=0),$AK318-DD318-DE318-DF318-DJ318,)</f>
        <v>0</v>
      </c>
      <c r="DI318" s="15">
        <f ca="1">SUM(DD318:DH318)</f>
        <v>0</v>
      </c>
      <c r="DJ318" s="15">
        <f ca="1">IF($V318&lt;&gt;0,IF($V318&gt;0,$W318/$V318,-$W318/$V318))*$AF318</f>
        <v>0</v>
      </c>
      <c r="DK318" s="15">
        <f ca="1">SUM(DI318:DJ318)</f>
        <v>0</v>
      </c>
      <c r="DL318" s="16">
        <f ca="1">_xll.DBRW($B$3,$R$37,$R$38,$R$40,$R$41,$R$42,$Q318,DL$2,DL$4,DL$3)</f>
        <v>0</v>
      </c>
      <c r="DM318" s="16">
        <f ca="1">_xll.DBRW($B$3,$R$37,$R$38,$R$40,$R$41,$R$42,$Q318,DM$2,DM$4,DM$3)</f>
        <v>0</v>
      </c>
      <c r="DN318" s="17">
        <f ca="1">-(DL318-DM318)*100</f>
        <v>0</v>
      </c>
      <c r="DO318" s="14">
        <f ca="1">$AB318-$AG318-EI318</f>
        <v>0</v>
      </c>
      <c r="DP318" s="15">
        <f ca="1">_xll.DBRW($B$3,$R$37,$R$38,$R$40,$R$41,$R$42,$Q318,DP$2,DP$4,DP$3)</f>
        <v>0</v>
      </c>
      <c r="DQ318" s="15">
        <f ca="1">_xll.DBRW($B$3,$R$37,$R$38,$R$40,$R$41,$R$42,$Q318,DQ$2,DQ$4,DQ$3)</f>
        <v>0</v>
      </c>
      <c r="DR318" s="15">
        <f ca="1">_xll.DBRW($B$3,$R$37,$R$38,$R$40,$R$41,$R$42,$Q318,DR$2,DR$4,DR$3)</f>
        <v>0</v>
      </c>
      <c r="DS318" s="15">
        <f ca="1">_xll.DBRW($B$3,$R$37,$R$38,$R$40,$R$41,$R$42,$Q318,DS$2,DS$4,DS$3)</f>
        <v>0</v>
      </c>
      <c r="DT318" s="15">
        <f ca="1">_xll.DBRW($B$3,$R$37,$R$38,$R$40,$R$41,$R$42,$Q318,DT$2,DT$4,DT$3)</f>
        <v>0</v>
      </c>
      <c r="DU318" s="15">
        <f ca="1">_xll.DBRW($B$3,$R$37,$R$38,$R$40,$R$41,$R$42,$Q318,DU$2,DU$4,DU$3)</f>
        <v>0</v>
      </c>
      <c r="DV318" s="15">
        <f ca="1">_xll.DBRW($B$3,$R$37,$R$38,$R$40,$R$41,$R$42,$Q318,DV$2,DV$4,DV$3)</f>
        <v>0</v>
      </c>
      <c r="DW318" s="15">
        <f ca="1">_xll.DBRW($B$3,$R$37,$R$38,$R$40,$R$41,$R$42,$Q318,DW$2,DW$4,DW$3)</f>
        <v>0</v>
      </c>
      <c r="DX318" s="15">
        <f ca="1">_xll.DBRW($B$3,$R$37,$R$38,$R$40,$R$41,$R$42,$Q318,DX$2,DX$4,DX$3)</f>
        <v>0</v>
      </c>
      <c r="DY318" s="15">
        <f ca="1">_xll.DBRW($B$3,$R$37,$R$38,$R$40,$R$41,$R$42,$Q318,DY$2,DY$4,DY$3)</f>
        <v>0</v>
      </c>
      <c r="DZ318" s="15">
        <f ca="1">DP318-DU318</f>
        <v>0</v>
      </c>
      <c r="EA318" s="15">
        <f ca="1">DQ318-DV318</f>
        <v>0</v>
      </c>
      <c r="EB318" s="15">
        <f ca="1">DR318-DW318</f>
        <v>0</v>
      </c>
      <c r="EC318" s="15">
        <f ca="1">IF(AND(DS318&lt;&gt;0,DX318&lt;&gt;0),-1*DZ318*DS318,0)</f>
        <v>0</v>
      </c>
      <c r="ED318" s="15">
        <f ca="1">IF(AND(DS318&lt;&gt;0,DX318&lt;&gt;0,DT318&lt;&gt;0,DY318&lt;&gt;0),EA318/DV318*$AB318,)</f>
        <v>0</v>
      </c>
      <c r="EE318" s="15">
        <f ca="1">IF(AND(DT318&lt;&gt;0,DY318&lt;&gt;0),EB318*DL318*DT318,)</f>
        <v>0</v>
      </c>
      <c r="EF318" s="15">
        <f ca="1">IF(AND(DS318&lt;&gt;0,DX318&lt;&gt;0,DT318&lt;&gt;0,DY318&lt;&gt;0),$AL318-EC318-ED318-EE318-EI318,)</f>
        <v>0</v>
      </c>
      <c r="EG318" s="15">
        <f ca="1">IF(OR(DS318=0,DX318=0,DT318=0,DY318=0),$AL318-EC318-ED318-EE318-EI318,)</f>
        <v>0</v>
      </c>
      <c r="EH318" s="15">
        <f ca="1">SUM(EC318:EG318)</f>
        <v>0</v>
      </c>
      <c r="EI318" s="15">
        <f ca="1">IF($V318&lt;&gt;0,IF($V318&gt;0,$W318/$V318,-$W318/$V318))*$AG318</f>
        <v>0</v>
      </c>
      <c r="EJ318" s="15">
        <f ca="1">SUM(EH318:EI318)</f>
        <v>0</v>
      </c>
      <c r="EK318" s="16">
        <f ca="1">_xll.DBRW($B$3,$R$37,$R$38,$R$40,$R$41,$R$42,$Q318,EK$2,EK$4,EK$3)</f>
        <v>0</v>
      </c>
      <c r="EL318" s="16">
        <f ca="1">_xll.DBRW($B$3,$R$37,$R$38,$R$40,$R$41,$R$42,$Q318,EL$2,EL$4,EL$3)</f>
        <v>0</v>
      </c>
      <c r="EM318" s="17">
        <f ca="1">-(EK318-EL318)*100</f>
        <v>0</v>
      </c>
      <c r="EN318" s="14">
        <f ca="1">$AC318-$AH318-FH318</f>
        <v>0</v>
      </c>
      <c r="EO318" s="15">
        <f ca="1">_xll.DBRW($B$3,$R$37,$R$38,$R$40,$R$41,$R$42,$Q318,EO$2,EO$4,EO$3)</f>
        <v>0</v>
      </c>
      <c r="EP318" s="15">
        <f ca="1">_xll.DBRW($B$3,$R$37,$R$38,$R$40,$R$41,$R$42,$Q318,EP$2,EP$4,EP$3)</f>
        <v>0</v>
      </c>
      <c r="EQ318" s="15">
        <f ca="1">_xll.DBRW($B$3,$R$37,$R$38,$R$40,$R$41,$R$42,$Q318,EQ$2,EQ$4,EQ$3)</f>
        <v>0</v>
      </c>
      <c r="ER318" s="15">
        <f ca="1">_xll.DBRW($B$3,$R$37,$R$38,$R$40,$R$41,$R$42,$Q318,ER$2,ER$4,ER$3)</f>
        <v>0</v>
      </c>
      <c r="ES318" s="15">
        <f ca="1">_xll.DBRW($B$3,$R$37,$R$38,$R$40,$R$41,$R$42,$Q318,ES$2,ES$4,ES$3)</f>
        <v>0</v>
      </c>
      <c r="ET318" s="15">
        <f ca="1">_xll.DBRW($B$3,$R$37,$R$38,$R$40,$R$41,$R$42,$Q318,ET$2,ET$4,ET$3)</f>
        <v>0</v>
      </c>
      <c r="EU318" s="15">
        <f ca="1">_xll.DBRW($B$3,$R$37,$R$38,$R$40,$R$41,$R$42,$Q318,EU$2,EU$4,EU$3)</f>
        <v>0</v>
      </c>
      <c r="EV318" s="15">
        <f ca="1">_xll.DBRW($B$3,$R$37,$R$38,$R$40,$R$41,$R$42,$Q318,EV$2,EV$4,EV$3)</f>
        <v>0</v>
      </c>
      <c r="EW318" s="15">
        <f ca="1">_xll.DBRW($B$3,$R$37,$R$38,$R$40,$R$41,$R$42,$Q318,EW$2,EW$4,EW$3)</f>
        <v>0</v>
      </c>
      <c r="EX318" s="15">
        <f ca="1">_xll.DBRW($B$3,$R$37,$R$38,$R$40,$R$41,$R$42,$Q318,EX$2,EX$4,EX$3)</f>
        <v>0</v>
      </c>
      <c r="EY318" s="15">
        <f ca="1">EO318-ET318</f>
        <v>0</v>
      </c>
      <c r="EZ318" s="15">
        <f ca="1">EP318-EU318</f>
        <v>0</v>
      </c>
      <c r="FA318" s="15">
        <f ca="1">EQ318-EV318</f>
        <v>0</v>
      </c>
      <c r="FB318" s="15">
        <f ca="1">IF(AND(ER318&lt;&gt;0,EW318&lt;&gt;0),-1*EY318*ER318,0)</f>
        <v>0</v>
      </c>
      <c r="FC318" s="15">
        <f ca="1">IF(AND(ER318&lt;&gt;0,EW318&lt;&gt;0,ES318&lt;&gt;0,EX318&lt;&gt;0),EZ318/EU318*$AC318,)</f>
        <v>0</v>
      </c>
      <c r="FD318" s="15">
        <f ca="1">IF(AND(ES318&lt;&gt;0,EX318&lt;&gt;0),FA318*EK318*ES318,)</f>
        <v>0</v>
      </c>
      <c r="FE318" s="15">
        <f ca="1">IF(AND(ER318&lt;&gt;0,EW318&lt;&gt;0,ES318&lt;&gt;0,EX318&lt;&gt;0),$AM318-FB318-FC318-FD318-FH318,)</f>
        <v>0</v>
      </c>
      <c r="FF318" s="15">
        <f ca="1">IF(OR(ER318=0,EW318=0,ES318=0,EX318=0),$AM318-FB318-FC318-FD318-FH318,)</f>
        <v>0</v>
      </c>
      <c r="FG318" s="15">
        <f ca="1">SUM(FB318:FF318)</f>
        <v>0</v>
      </c>
      <c r="FH318" s="15">
        <f ca="1">IF($V318&lt;&gt;0,IF($V318&gt;0,$W318/$V318,-$W318/$V318))*$AH318</f>
        <v>0</v>
      </c>
      <c r="FI318" s="15">
        <f ca="1">SUM(FG318:FH318)</f>
        <v>0</v>
      </c>
      <c r="FJ318" s="20"/>
      <c r="FK318" s="85">
        <f ca="1">BL318+CK318+DJ318+EI318+FH318</f>
        <v>0</v>
      </c>
      <c r="FL318" s="21"/>
      <c r="FM318" s="22"/>
      <c r="FN318" s="104">
        <f ca="1">_xll.DBRW($B$3,$R$37,$R$38,$R$40,$R$41,$R$42,$Q318,FN$2,FN$4,FN$3)</f>
        <v>0</v>
      </c>
      <c r="FO318" s="105">
        <f ca="1">IF(U318&lt;&gt;0,FN318/U318,0)</f>
        <v>0</v>
      </c>
      <c r="FP318" s="104">
        <f ca="1">_xll.DBRW($B$3,$R$37,$R$38,$R$40,$R$41,$R$42,$Q318,FP$2,FP$4,FP$3)</f>
        <v>0</v>
      </c>
      <c r="FQ318" s="105">
        <f ca="1">IF(V318&lt;&gt;0,FP318/V318,0)</f>
        <v>0</v>
      </c>
      <c r="FR318" s="86">
        <f ca="1">FN318-FP318</f>
        <v>0</v>
      </c>
      <c r="FS318" s="103">
        <f ca="1">(FO318-FQ318)*100</f>
        <v>0</v>
      </c>
      <c r="FT318" s="23"/>
      <c r="FV318" s="37"/>
      <c r="FW318" s="37"/>
      <c r="FX318" s="37"/>
      <c r="FY318" s="37"/>
      <c r="FZ318" s="37"/>
      <c r="GA318" s="37"/>
      <c r="GB318" s="37"/>
      <c r="GC318" s="37"/>
      <c r="GD318" s="37"/>
      <c r="GE318" s="37"/>
      <c r="GF318" s="37"/>
      <c r="GG318" s="37"/>
      <c r="GH318" s="37"/>
    </row>
    <row r="319" spans="1:190" ht="15" hidden="1" customHeight="1" x14ac:dyDescent="0.25">
      <c r="A319">
        <f ca="1">IF(ROW()=ROW($A$60),0,1)</f>
        <v>1</v>
      </c>
      <c r="D319" s="30"/>
      <c r="E319" s="30"/>
      <c r="F319" s="30" t="str">
        <f ca="1">IF(A319&lt;&gt;0,IF((AO319+BN319+CM319+DL319+EK319)&lt;&gt;0,ROUND((1-(AO319+BN319+CM319+DL319+EK319))-FO319,5),"VERIF. ELIGIBILITE PMM"),"CHECK "&amp;D304)</f>
        <v>VERIF. ELIGIBILITE PMM</v>
      </c>
      <c r="G319" s="30"/>
      <c r="H319" s="30"/>
      <c r="I319" s="30"/>
      <c r="J319" s="30" t="str">
        <f ca="1">IF(A319&lt;&gt;0,IF((AP319+BO319+CN319+DM319+EL319)&lt;&gt;0,ROUND((1-(AP319+BO319+CN319+DM319+EL319))-FQ319,5),"VERIF. ELIGIBILITE PMM"),"CHECK "&amp;D305)</f>
        <v>VERIF. ELIGIBILITE PMM</v>
      </c>
      <c r="K319" s="30">
        <f ca="1">IF(A319&lt;&gt;0,ROUND(W319+AR319+BQ319+CP319+DO319+EN319+FK319-FR319,5),"CHECK ")</f>
        <v>0</v>
      </c>
      <c r="L319" s="4"/>
      <c r="M319" s="9"/>
      <c r="N319" s="10"/>
      <c r="O319" s="9"/>
      <c r="P319" s="11"/>
      <c r="Q319" s="130" t="s">
        <v>287</v>
      </c>
      <c r="R319" s="130"/>
      <c r="S319" s="12"/>
      <c r="T319" s="13"/>
      <c r="U319" s="84">
        <f ca="1">_xll.DBRW($B$3,$R$37,$R$38,$R$40,$R$41,$R$42,$Q319,U$2,U$4,U$3)</f>
        <v>0</v>
      </c>
      <c r="V319" s="84">
        <f ca="1">_xll.DBRW($B$3,$R$37,$R$38,$R$40,$R$41,$R$42,$Q319,V$2,V$4,V$3)</f>
        <v>0</v>
      </c>
      <c r="W319" s="85">
        <f ca="1">U319-V319</f>
        <v>0</v>
      </c>
      <c r="X319" s="106">
        <f ca="1">IF(V319&lt;&gt;0,W319/V319,0)</f>
        <v>0</v>
      </c>
      <c r="Y319" s="15">
        <f ca="1">_xll.DBRW($B$3,$R$37,$R$38,$R$40,$R$41,$R$42,$Q319,Y$2,Y$4,Y$3)</f>
        <v>0</v>
      </c>
      <c r="Z319" s="15">
        <f ca="1">_xll.DBRW($B$3,$R$37,$R$38,$R$40,$R$41,$R$42,$Q319,Z$2,Z$4,Z$3)</f>
        <v>0</v>
      </c>
      <c r="AA319" s="15">
        <f ca="1">_xll.DBRW($B$3,$R$37,$R$38,$R$40,$R$41,$R$42,$Q319,AA$2,AA$4,AA$3)</f>
        <v>0</v>
      </c>
      <c r="AB319" s="15">
        <f ca="1">_xll.DBRW($B$3,$R$37,$R$38,$R$40,$R$41,$R$42,$Q319,AB$2,AB$4,AB$3)</f>
        <v>15183.66</v>
      </c>
      <c r="AC319" s="15">
        <f ca="1">_xll.DBRW($B$3,$R$37,$R$38,$R$40,$R$41,$R$42,$Q319,AC$2,AC$4,AC$3)</f>
        <v>-165.43</v>
      </c>
      <c r="AD319" s="15">
        <f ca="1">_xll.DBRW($B$3,$R$37,$R$38,$R$40,$R$41,$R$42,$Q319,AD$2,AD$4,AD$3)</f>
        <v>0</v>
      </c>
      <c r="AE319" s="15">
        <f ca="1">_xll.DBRW($B$3,$R$37,$R$38,$R$40,$R$41,$R$42,$Q319,AE$2,AE$4,AE$3)</f>
        <v>0</v>
      </c>
      <c r="AF319" s="15">
        <f ca="1">_xll.DBRW($B$3,$R$37,$R$38,$R$40,$R$41,$R$42,$Q319,AF$2,AF$4,AF$3)</f>
        <v>0</v>
      </c>
      <c r="AG319" s="15">
        <f ca="1">_xll.DBRW($B$3,$R$37,$R$38,$R$40,$R$41,$R$42,$Q319,AG$2,AG$4,AG$3)</f>
        <v>0</v>
      </c>
      <c r="AH319" s="15">
        <f ca="1">_xll.DBRW($B$3,$R$37,$R$38,$R$40,$R$41,$R$42,$Q319,AH$2,AH$4,AH$3)</f>
        <v>0</v>
      </c>
      <c r="AI319" s="15">
        <f ca="1">Y319-AD319</f>
        <v>0</v>
      </c>
      <c r="AJ319" s="15">
        <f ca="1">Z319-AE319</f>
        <v>0</v>
      </c>
      <c r="AK319" s="15">
        <f ca="1">AA319-AF319</f>
        <v>0</v>
      </c>
      <c r="AL319" s="15">
        <f ca="1">AB319-AG319</f>
        <v>15183.66</v>
      </c>
      <c r="AM319" s="15">
        <f ca="1">AC319-AH319</f>
        <v>-165.43</v>
      </c>
      <c r="AN319" s="20"/>
      <c r="AO319" s="16">
        <f ca="1">_xll.DBRW($B$3,$R$37,$R$38,$R$40,$R$41,$R$42,$Q319,AO$2,AO$4,AO$3)</f>
        <v>0</v>
      </c>
      <c r="AP319" s="16">
        <f ca="1">_xll.DBRW($B$3,$R$37,$R$38,$R$40,$R$41,$R$42,$Q319,AP$2,AP$4,AP$3)</f>
        <v>0</v>
      </c>
      <c r="AQ319" s="17">
        <f ca="1">-(AO319-AP319)*100</f>
        <v>0</v>
      </c>
      <c r="AR319" s="14">
        <f ca="1">$Y319-$AD319-BL319</f>
        <v>0</v>
      </c>
      <c r="AS319" s="18">
        <f ca="1">_xll.DBRW($B$3,$R$37,$R$38,$R$40,$R$41,$R$42,$Q319,AS$2,AS$4,AS$3)</f>
        <v>0</v>
      </c>
      <c r="AT319" s="19">
        <f ca="1">_xll.DBRW($B$3,$R$37,$R$38,$R$40,$R$41,$R$42,$Q319,AT$2,AT$4,AT$3)</f>
        <v>0</v>
      </c>
      <c r="AU319" s="18">
        <f ca="1">_xll.DBRW($B$3,$R$37,$R$38,$R$40,$R$41,$R$42,$Q319,AU$2,AU$4,AU$3)</f>
        <v>0</v>
      </c>
      <c r="AV319" s="15">
        <f ca="1">_xll.DBRW($B$3,$R$37,$R$38,$R$40,$R$41,$R$42,$Q319,AV$2,AV$4,AV$3)</f>
        <v>0</v>
      </c>
      <c r="AW319" s="15">
        <f ca="1">_xll.DBRW($B$3,$R$37,$R$38,$R$40,$R$41,$R$42,$Q319,AW$2,AW$4,AW$3)</f>
        <v>0</v>
      </c>
      <c r="AX319" s="18">
        <f ca="1">_xll.DBRW($B$3,$R$37,$R$38,$R$40,$R$41,$R$42,$Q319,AX$2,AX$4,AX$3)</f>
        <v>0</v>
      </c>
      <c r="AY319" s="19">
        <f ca="1">_xll.DBRW($B$3,$R$37,$R$38,$R$40,$R$41,$R$42,$Q319,AY$2,AY$4,AY$3)</f>
        <v>0</v>
      </c>
      <c r="AZ319" s="18">
        <f ca="1">_xll.DBRW($B$3,$R$37,$R$38,$R$40,$R$41,$R$42,$Q319,AZ$2,AZ$4,AZ$3)</f>
        <v>0</v>
      </c>
      <c r="BA319" s="15">
        <f ca="1">_xll.DBRW($B$3,$R$37,$R$38,$R$40,$R$41,$R$42,$Q319,BA$2,BA$4,BA$3)</f>
        <v>0</v>
      </c>
      <c r="BB319" s="15">
        <f ca="1">_xll.DBRW($B$3,$R$37,$R$38,$R$40,$R$41,$R$42,$Q319,BB$2,BB$4,BB$3)</f>
        <v>0</v>
      </c>
      <c r="BC319" s="18">
        <f ca="1">AS319-AX319</f>
        <v>0</v>
      </c>
      <c r="BD319" s="18">
        <f ca="1">AT319-AY319</f>
        <v>0</v>
      </c>
      <c r="BE319" s="18">
        <f ca="1">AU319-AZ319</f>
        <v>0</v>
      </c>
      <c r="BF319" s="15">
        <f ca="1">IF(AND(AV319&lt;&gt;0,BA319&lt;&gt;0),-1*BC319*AV319,0)</f>
        <v>0</v>
      </c>
      <c r="BG319" s="15">
        <f ca="1">IF(AND(AV319&lt;&gt;0,BA319&lt;&gt;0,AW319&lt;&gt;0,BB319&lt;&gt;0),BD319/AY319*$Y319,)</f>
        <v>0</v>
      </c>
      <c r="BH319" s="15">
        <f ca="1">IF(AND(AW319&lt;&gt;0,BB319&lt;&gt;0),BE319*AO319*AW319,)</f>
        <v>0</v>
      </c>
      <c r="BI319" s="15">
        <f ca="1">IF(AND(AV319&lt;&gt;0,BA319&lt;&gt;0,AW319&lt;&gt;0,BB319&lt;&gt;0),$AI319-BF319-BG319-BH319-BL319,)</f>
        <v>0</v>
      </c>
      <c r="BJ319" s="15">
        <f ca="1">IF(OR(AV319=0,BA319=0,AW319=0,BB319=0),$AI319-BF319-BG319-BH319-BL319,)</f>
        <v>0</v>
      </c>
      <c r="BK319" s="15">
        <f ca="1">SUM(BF319:BJ319)</f>
        <v>0</v>
      </c>
      <c r="BL319" s="15">
        <f ca="1">IF($V319&lt;&gt;0,IF($V319&gt;0,$W319/$V319,-$W319/$V319))*$AD319</f>
        <v>0</v>
      </c>
      <c r="BM319" s="15">
        <f ca="1">SUM(BK319:BL319)</f>
        <v>0</v>
      </c>
      <c r="BN319" s="16">
        <f ca="1">_xll.DBRW($B$3,$R$37,$R$38,$R$40,$R$41,$R$42,$Q319,BN$2,BN$4,BN$3)</f>
        <v>0</v>
      </c>
      <c r="BO319" s="16">
        <f ca="1">_xll.DBRW($B$3,$R$37,$R$38,$R$40,$R$41,$R$42,$Q319,BO$2,BO$4,BO$3)</f>
        <v>0</v>
      </c>
      <c r="BP319" s="17">
        <f ca="1">-(BN319-BO319)*100</f>
        <v>0</v>
      </c>
      <c r="BQ319" s="14">
        <f ca="1">$Z319-$AE319-CK319</f>
        <v>0</v>
      </c>
      <c r="BR319" s="15">
        <f ca="1">_xll.DBRW($B$3,$R$37,$R$38,$R$40,$R$41,$R$42,$Q319,BR$2,BR$4,BR$3)</f>
        <v>0</v>
      </c>
      <c r="BS319" s="15">
        <f ca="1">_xll.DBRW($B$3,$R$37,$R$38,$R$40,$R$41,$R$42,$Q319,BS$2,BS$4,BS$3)</f>
        <v>0</v>
      </c>
      <c r="BT319" s="15">
        <f ca="1">_xll.DBRW($B$3,$R$37,$R$38,$R$40,$R$41,$R$42,$Q319,BT$2,BT$4,BT$3)</f>
        <v>0</v>
      </c>
      <c r="BU319" s="15">
        <f ca="1">_xll.DBRW($B$3,$R$37,$R$38,$R$40,$R$41,$R$42,$Q319,BU$2,BU$4,BU$3)</f>
        <v>0</v>
      </c>
      <c r="BV319" s="15">
        <f ca="1">_xll.DBRW($B$3,$R$37,$R$38,$R$40,$R$41,$R$42,$Q319,BV$2,BV$4,BV$3)</f>
        <v>0</v>
      </c>
      <c r="BW319" s="15">
        <f ca="1">_xll.DBRW($B$3,$R$37,$R$38,$R$40,$R$41,$R$42,$Q319,BW$2,BW$4,BW$3)</f>
        <v>0</v>
      </c>
      <c r="BX319" s="15">
        <f ca="1">_xll.DBRW($B$3,$R$37,$R$38,$R$40,$R$41,$R$42,$Q319,BX$2,BX$4,BX$3)</f>
        <v>0</v>
      </c>
      <c r="BY319" s="15">
        <f ca="1">_xll.DBRW($B$3,$R$37,$R$38,$R$40,$R$41,$R$42,$Q319,BY$2,BY$4,BY$3)</f>
        <v>0</v>
      </c>
      <c r="BZ319" s="15">
        <f ca="1">_xll.DBRW($B$3,$R$37,$R$38,$R$40,$R$41,$R$42,$Q319,BZ$2,BZ$4,BZ$3)</f>
        <v>0</v>
      </c>
      <c r="CA319" s="15">
        <f ca="1">_xll.DBRW($B$3,$R$37,$R$38,$R$40,$R$41,$R$42,$Q319,CA$2,CA$4,CA$3)</f>
        <v>0</v>
      </c>
      <c r="CB319" s="15">
        <f ca="1">BR319-BW319</f>
        <v>0</v>
      </c>
      <c r="CC319" s="15">
        <f ca="1">BS319-BX319</f>
        <v>0</v>
      </c>
      <c r="CD319" s="15">
        <f ca="1">BT319-BY319</f>
        <v>0</v>
      </c>
      <c r="CE319" s="15">
        <f ca="1">IF(AND(BU319&lt;&gt;0,BZ319&lt;&gt;0),-1*CB319*BU319,0)</f>
        <v>0</v>
      </c>
      <c r="CF319" s="15">
        <f ca="1">IF(AND(BU319&lt;&gt;0,BZ319&lt;&gt;0,BV319&lt;&gt;0,CA319&lt;&gt;0),CC319/BX319*$Z319,)</f>
        <v>0</v>
      </c>
      <c r="CG319" s="15">
        <f ca="1">IF(AND(BV319&lt;&gt;0,CA319&lt;&gt;0),CD319*BN319*BV319,)</f>
        <v>0</v>
      </c>
      <c r="CH319" s="15">
        <f ca="1">IF(AND(BU319&lt;&gt;0,BZ319&lt;&gt;0,BV319&lt;&gt;0,CA319&lt;&gt;0),$AJ319-CE319-CF319-CG319-CK319,)</f>
        <v>0</v>
      </c>
      <c r="CI319" s="15">
        <f ca="1">IF(OR(BU319=0,BZ319=0,BV319=0,CA319=0),$AJ319-CE319-CF319-CG319-CK319,)</f>
        <v>0</v>
      </c>
      <c r="CJ319" s="15">
        <f ca="1">SUM(CE319:CI319)</f>
        <v>0</v>
      </c>
      <c r="CK319" s="15">
        <f ca="1">IF($V319&lt;&gt;0,IF($V319&gt;0,$W319/$V319,-$W319/$V319))*$AE319</f>
        <v>0</v>
      </c>
      <c r="CL319" s="15">
        <f ca="1">SUM(CJ319:CK319)</f>
        <v>0</v>
      </c>
      <c r="CM319" s="16">
        <f ca="1">_xll.DBRW($B$3,$R$37,$R$38,$R$40,$R$41,$R$42,$Q319,CM$2,CM$4,CM$3)</f>
        <v>0</v>
      </c>
      <c r="CN319" s="16">
        <f ca="1">_xll.DBRW($B$3,$R$37,$R$38,$R$40,$R$41,$R$42,$Q319,CN$2,CN$4,CN$3)</f>
        <v>0</v>
      </c>
      <c r="CO319" s="17">
        <f ca="1">-(CM319-CN319)*100</f>
        <v>0</v>
      </c>
      <c r="CP319" s="14">
        <f ca="1">$AA319-$AF319-DJ319</f>
        <v>0</v>
      </c>
      <c r="CQ319" s="15">
        <f ca="1">_xll.DBRW($B$3,$R$37,$R$38,$R$40,$R$41,$R$42,$Q319,CQ$2,CQ$4,CQ$3)</f>
        <v>0</v>
      </c>
      <c r="CR319" s="15">
        <f ca="1">_xll.DBRW($B$3,$R$37,$R$38,$R$40,$R$41,$R$42,$Q319,CR$2,CR$4,CR$3)</f>
        <v>0</v>
      </c>
      <c r="CS319" s="15">
        <f ca="1">_xll.DBRW($B$3,$R$37,$R$38,$R$40,$R$41,$R$42,$Q319,CS$2,CS$4,CS$3)</f>
        <v>0</v>
      </c>
      <c r="CT319" s="15">
        <f ca="1">_xll.DBRW($B$3,$R$37,$R$38,$R$40,$R$41,$R$42,$Q319,CT$2,CT$4,CT$3)</f>
        <v>0</v>
      </c>
      <c r="CU319" s="15">
        <f ca="1">_xll.DBRW($B$3,$R$37,$R$38,$R$40,$R$41,$R$42,$Q319,CU$2,CU$4,CU$3)</f>
        <v>0</v>
      </c>
      <c r="CV319" s="15">
        <f ca="1">_xll.DBRW($B$3,$R$37,$R$38,$R$40,$R$41,$R$42,$Q319,CV$2,CV$4,CV$3)</f>
        <v>0</v>
      </c>
      <c r="CW319" s="15">
        <f ca="1">_xll.DBRW($B$3,$R$37,$R$38,$R$40,$R$41,$R$42,$Q319,CW$2,CW$4,CW$3)</f>
        <v>0</v>
      </c>
      <c r="CX319" s="15">
        <f ca="1">_xll.DBRW($B$3,$R$37,$R$38,$R$40,$R$41,$R$42,$Q319,CX$2,CX$4,CX$3)</f>
        <v>0</v>
      </c>
      <c r="CY319" s="15">
        <f ca="1">_xll.DBRW($B$3,$R$37,$R$38,$R$40,$R$41,$R$42,$Q319,CY$2,CY$4,CY$3)</f>
        <v>0</v>
      </c>
      <c r="CZ319" s="15">
        <f ca="1">_xll.DBRW($B$3,$R$37,$R$38,$R$40,$R$41,$R$42,$Q319,CZ$2,CZ$4,CZ$3)</f>
        <v>0</v>
      </c>
      <c r="DA319" s="15">
        <f ca="1">CQ319-CV319</f>
        <v>0</v>
      </c>
      <c r="DB319" s="15">
        <f ca="1">CR319-CW319</f>
        <v>0</v>
      </c>
      <c r="DC319" s="15">
        <f ca="1">CS319-CX319</f>
        <v>0</v>
      </c>
      <c r="DD319" s="15">
        <f ca="1">IF(AND(CT319&lt;&gt;0,CY319&lt;&gt;0),-1*DA319*CT319,0)</f>
        <v>0</v>
      </c>
      <c r="DE319" s="15">
        <f ca="1">IF(AND(CT319&lt;&gt;0,CY319&lt;&gt;0,CU319&lt;&gt;0,CZ319&lt;&gt;0),DB319/CW319*$AA319,)</f>
        <v>0</v>
      </c>
      <c r="DF319" s="15">
        <f ca="1">IF(AND(CU319&lt;&gt;0,CZ319&lt;&gt;0),DC319*CM319*CU319,)</f>
        <v>0</v>
      </c>
      <c r="DG319" s="15">
        <f ca="1">IF(AND(CT319&lt;&gt;0,CY319&lt;&gt;0,CU319&lt;&gt;0,CZ319&lt;&gt;0),$AK319-DD319-DE319-DF319-DJ319,)</f>
        <v>0</v>
      </c>
      <c r="DH319" s="15">
        <f ca="1">IF(OR(CT319=0,CY319=0,CU319=0,CZ319=0),$AK319-DD319-DE319-DF319-DJ319,)</f>
        <v>0</v>
      </c>
      <c r="DI319" s="15">
        <f ca="1">SUM(DD319:DH319)</f>
        <v>0</v>
      </c>
      <c r="DJ319" s="15">
        <f ca="1">IF($V319&lt;&gt;0,IF($V319&gt;0,$W319/$V319,-$W319/$V319))*$AF319</f>
        <v>0</v>
      </c>
      <c r="DK319" s="15">
        <f ca="1">SUM(DI319:DJ319)</f>
        <v>0</v>
      </c>
      <c r="DL319" s="16">
        <f ca="1">_xll.DBRW($B$3,$R$37,$R$38,$R$40,$R$41,$R$42,$Q319,DL$2,DL$4,DL$3)</f>
        <v>0</v>
      </c>
      <c r="DM319" s="16">
        <f ca="1">_xll.DBRW($B$3,$R$37,$R$38,$R$40,$R$41,$R$42,$Q319,DM$2,DM$4,DM$3)</f>
        <v>0</v>
      </c>
      <c r="DN319" s="17">
        <f ca="1">-(DL319-DM319)*100</f>
        <v>0</v>
      </c>
      <c r="DO319" s="14">
        <f ca="1">$AB319-$AG319-EI319</f>
        <v>15183.66</v>
      </c>
      <c r="DP319" s="15">
        <f ca="1">_xll.DBRW($B$3,$R$37,$R$38,$R$40,$R$41,$R$42,$Q319,DP$2,DP$4,DP$3)</f>
        <v>0</v>
      </c>
      <c r="DQ319" s="15">
        <f ca="1">_xll.DBRW($B$3,$R$37,$R$38,$R$40,$R$41,$R$42,$Q319,DQ$2,DQ$4,DQ$3)</f>
        <v>0</v>
      </c>
      <c r="DR319" s="15">
        <f ca="1">_xll.DBRW($B$3,$R$37,$R$38,$R$40,$R$41,$R$42,$Q319,DR$2,DR$4,DR$3)</f>
        <v>0</v>
      </c>
      <c r="DS319" s="15">
        <f ca="1">_xll.DBRW($B$3,$R$37,$R$38,$R$40,$R$41,$R$42,$Q319,DS$2,DS$4,DS$3)</f>
        <v>0</v>
      </c>
      <c r="DT319" s="15">
        <f ca="1">_xll.DBRW($B$3,$R$37,$R$38,$R$40,$R$41,$R$42,$Q319,DT$2,DT$4,DT$3)</f>
        <v>0</v>
      </c>
      <c r="DU319" s="15">
        <f ca="1">_xll.DBRW($B$3,$R$37,$R$38,$R$40,$R$41,$R$42,$Q319,DU$2,DU$4,DU$3)</f>
        <v>0</v>
      </c>
      <c r="DV319" s="15">
        <f ca="1">_xll.DBRW($B$3,$R$37,$R$38,$R$40,$R$41,$R$42,$Q319,DV$2,DV$4,DV$3)</f>
        <v>0</v>
      </c>
      <c r="DW319" s="15">
        <f ca="1">_xll.DBRW($B$3,$R$37,$R$38,$R$40,$R$41,$R$42,$Q319,DW$2,DW$4,DW$3)</f>
        <v>0</v>
      </c>
      <c r="DX319" s="15">
        <f ca="1">_xll.DBRW($B$3,$R$37,$R$38,$R$40,$R$41,$R$42,$Q319,DX$2,DX$4,DX$3)</f>
        <v>0</v>
      </c>
      <c r="DY319" s="15">
        <f ca="1">_xll.DBRW($B$3,$R$37,$R$38,$R$40,$R$41,$R$42,$Q319,DY$2,DY$4,DY$3)</f>
        <v>0</v>
      </c>
      <c r="DZ319" s="15">
        <f ca="1">DP319-DU319</f>
        <v>0</v>
      </c>
      <c r="EA319" s="15">
        <f ca="1">DQ319-DV319</f>
        <v>0</v>
      </c>
      <c r="EB319" s="15">
        <f ca="1">DR319-DW319</f>
        <v>0</v>
      </c>
      <c r="EC319" s="15">
        <f ca="1">IF(AND(DS319&lt;&gt;0,DX319&lt;&gt;0),-1*DZ319*DS319,0)</f>
        <v>0</v>
      </c>
      <c r="ED319" s="15">
        <f ca="1">IF(AND(DS319&lt;&gt;0,DX319&lt;&gt;0,DT319&lt;&gt;0,DY319&lt;&gt;0),EA319/DV319*$AB319,)</f>
        <v>0</v>
      </c>
      <c r="EE319" s="15">
        <f ca="1">IF(AND(DT319&lt;&gt;0,DY319&lt;&gt;0),EB319*DL319*DT319,)</f>
        <v>0</v>
      </c>
      <c r="EF319" s="15">
        <f ca="1">IF(AND(DS319&lt;&gt;0,DX319&lt;&gt;0,DT319&lt;&gt;0,DY319&lt;&gt;0),$AL319-EC319-ED319-EE319-EI319,)</f>
        <v>0</v>
      </c>
      <c r="EG319" s="15">
        <f ca="1">IF(OR(DS319=0,DX319=0,DT319=0,DY319=0),$AL319-EC319-ED319-EE319-EI319,)</f>
        <v>15183.66</v>
      </c>
      <c r="EH319" s="15">
        <f ca="1">SUM(EC319:EG319)</f>
        <v>15183.66</v>
      </c>
      <c r="EI319" s="15">
        <f ca="1">IF($V319&lt;&gt;0,IF($V319&gt;0,$W319/$V319,-$W319/$V319))*$AG319</f>
        <v>0</v>
      </c>
      <c r="EJ319" s="15">
        <f ca="1">SUM(EH319:EI319)</f>
        <v>15183.66</v>
      </c>
      <c r="EK319" s="16">
        <f ca="1">_xll.DBRW($B$3,$R$37,$R$38,$R$40,$R$41,$R$42,$Q319,EK$2,EK$4,EK$3)</f>
        <v>0</v>
      </c>
      <c r="EL319" s="16">
        <f ca="1">_xll.DBRW($B$3,$R$37,$R$38,$R$40,$R$41,$R$42,$Q319,EL$2,EL$4,EL$3)</f>
        <v>0</v>
      </c>
      <c r="EM319" s="17">
        <f ca="1">-(EK319-EL319)*100</f>
        <v>0</v>
      </c>
      <c r="EN319" s="14">
        <f ca="1">$AC319-$AH319-FH319</f>
        <v>-165.43</v>
      </c>
      <c r="EO319" s="15">
        <f ca="1">_xll.DBRW($B$3,$R$37,$R$38,$R$40,$R$41,$R$42,$Q319,EO$2,EO$4,EO$3)</f>
        <v>0</v>
      </c>
      <c r="EP319" s="15">
        <f ca="1">_xll.DBRW($B$3,$R$37,$R$38,$R$40,$R$41,$R$42,$Q319,EP$2,EP$4,EP$3)</f>
        <v>0</v>
      </c>
      <c r="EQ319" s="15">
        <f ca="1">_xll.DBRW($B$3,$R$37,$R$38,$R$40,$R$41,$R$42,$Q319,EQ$2,EQ$4,EQ$3)</f>
        <v>0</v>
      </c>
      <c r="ER319" s="15">
        <f ca="1">_xll.DBRW($B$3,$R$37,$R$38,$R$40,$R$41,$R$42,$Q319,ER$2,ER$4,ER$3)</f>
        <v>0</v>
      </c>
      <c r="ES319" s="15">
        <f ca="1">_xll.DBRW($B$3,$R$37,$R$38,$R$40,$R$41,$R$42,$Q319,ES$2,ES$4,ES$3)</f>
        <v>0</v>
      </c>
      <c r="ET319" s="15">
        <f ca="1">_xll.DBRW($B$3,$R$37,$R$38,$R$40,$R$41,$R$42,$Q319,ET$2,ET$4,ET$3)</f>
        <v>0</v>
      </c>
      <c r="EU319" s="15">
        <f ca="1">_xll.DBRW($B$3,$R$37,$R$38,$R$40,$R$41,$R$42,$Q319,EU$2,EU$4,EU$3)</f>
        <v>0</v>
      </c>
      <c r="EV319" s="15">
        <f ca="1">_xll.DBRW($B$3,$R$37,$R$38,$R$40,$R$41,$R$42,$Q319,EV$2,EV$4,EV$3)</f>
        <v>0</v>
      </c>
      <c r="EW319" s="15">
        <f ca="1">_xll.DBRW($B$3,$R$37,$R$38,$R$40,$R$41,$R$42,$Q319,EW$2,EW$4,EW$3)</f>
        <v>0</v>
      </c>
      <c r="EX319" s="15">
        <f ca="1">_xll.DBRW($B$3,$R$37,$R$38,$R$40,$R$41,$R$42,$Q319,EX$2,EX$4,EX$3)</f>
        <v>0</v>
      </c>
      <c r="EY319" s="15">
        <f ca="1">EO319-ET319</f>
        <v>0</v>
      </c>
      <c r="EZ319" s="15">
        <f ca="1">EP319-EU319</f>
        <v>0</v>
      </c>
      <c r="FA319" s="15">
        <f ca="1">EQ319-EV319</f>
        <v>0</v>
      </c>
      <c r="FB319" s="15">
        <f ca="1">IF(AND(ER319&lt;&gt;0,EW319&lt;&gt;0),-1*EY319*ER319,0)</f>
        <v>0</v>
      </c>
      <c r="FC319" s="15">
        <f ca="1">IF(AND(ER319&lt;&gt;0,EW319&lt;&gt;0,ES319&lt;&gt;0,EX319&lt;&gt;0),EZ319/EU319*$AC319,)</f>
        <v>0</v>
      </c>
      <c r="FD319" s="15">
        <f ca="1">IF(AND(ES319&lt;&gt;0,EX319&lt;&gt;0),FA319*EK319*ES319,)</f>
        <v>0</v>
      </c>
      <c r="FE319" s="15">
        <f ca="1">IF(AND(ER319&lt;&gt;0,EW319&lt;&gt;0,ES319&lt;&gt;0,EX319&lt;&gt;0),$AM319-FB319-FC319-FD319-FH319,)</f>
        <v>0</v>
      </c>
      <c r="FF319" s="15">
        <f ca="1">IF(OR(ER319=0,EW319=0,ES319=0,EX319=0),$AM319-FB319-FC319-FD319-FH319,)</f>
        <v>-165.43</v>
      </c>
      <c r="FG319" s="15">
        <f ca="1">SUM(FB319:FF319)</f>
        <v>-165.43</v>
      </c>
      <c r="FH319" s="15">
        <f ca="1">IF($V319&lt;&gt;0,IF($V319&gt;0,$W319/$V319,-$W319/$V319))*$AH319</f>
        <v>0</v>
      </c>
      <c r="FI319" s="15">
        <f ca="1">SUM(FG319:FH319)</f>
        <v>-165.43</v>
      </c>
      <c r="FJ319" s="20"/>
      <c r="FK319" s="85">
        <f ca="1">BL319+CK319+DJ319+EI319+FH319</f>
        <v>0</v>
      </c>
      <c r="FL319" s="21"/>
      <c r="FM319" s="22"/>
      <c r="FN319" s="104">
        <f ca="1">_xll.DBRW($B$3,$R$37,$R$38,$R$40,$R$41,$R$42,$Q319,FN$2,FN$4,FN$3)</f>
        <v>15018.23</v>
      </c>
      <c r="FO319" s="105">
        <f ca="1">IF(U319&lt;&gt;0,FN319/U319,0)</f>
        <v>0</v>
      </c>
      <c r="FP319" s="104">
        <f ca="1">_xll.DBRW($B$3,$R$37,$R$38,$R$40,$R$41,$R$42,$Q319,FP$2,FP$4,FP$3)</f>
        <v>0</v>
      </c>
      <c r="FQ319" s="105">
        <f ca="1">IF(V319&lt;&gt;0,FP319/V319,0)</f>
        <v>0</v>
      </c>
      <c r="FR319" s="86">
        <f ca="1">FN319-FP319</f>
        <v>15018.23</v>
      </c>
      <c r="FS319" s="103">
        <f ca="1">(FO319-FQ319)*100</f>
        <v>0</v>
      </c>
      <c r="FT319" s="23"/>
      <c r="FV319" s="37"/>
      <c r="FW319" s="37"/>
      <c r="FX319" s="37"/>
      <c r="FY319" s="37"/>
      <c r="FZ319" s="37"/>
      <c r="GA319" s="37"/>
      <c r="GB319" s="37"/>
      <c r="GC319" s="37"/>
      <c r="GD319" s="37"/>
      <c r="GE319" s="37"/>
      <c r="GF319" s="37"/>
      <c r="GG319" s="37"/>
      <c r="GH319" s="37"/>
    </row>
    <row r="320" spans="1:190" ht="15" hidden="1" customHeight="1" x14ac:dyDescent="0.25">
      <c r="A320">
        <f ca="1">IF(ROW()=ROW($A$60),0,1)</f>
        <v>1</v>
      </c>
      <c r="D320" s="30"/>
      <c r="E320" s="30"/>
      <c r="F320" s="30" t="str">
        <f ca="1">IF(A320&lt;&gt;0,IF((AO320+BN320+CM320+DL320+EK320)&lt;&gt;0,ROUND((1-(AO320+BN320+CM320+DL320+EK320))-FO320,5),"VERIF. ELIGIBILITE PMM"),"CHECK "&amp;D305)</f>
        <v>VERIF. ELIGIBILITE PMM</v>
      </c>
      <c r="G320" s="30"/>
      <c r="H320" s="30"/>
      <c r="I320" s="30"/>
      <c r="J320" s="30" t="str">
        <f ca="1">IF(A320&lt;&gt;0,IF((AP320+BO320+CN320+DM320+EL320)&lt;&gt;0,ROUND((1-(AP320+BO320+CN320+DM320+EL320))-FQ320,5),"VERIF. ELIGIBILITE PMM"),"CHECK "&amp;D306)</f>
        <v>VERIF. ELIGIBILITE PMM</v>
      </c>
      <c r="K320" s="30">
        <f ca="1">IF(A320&lt;&gt;0,ROUND(W320+AR320+BQ320+CP320+DO320+EN320+FK320-FR320,5),"CHECK ")</f>
        <v>0</v>
      </c>
      <c r="L320" s="4"/>
      <c r="M320" s="9"/>
      <c r="N320" s="10"/>
      <c r="O320" s="9"/>
      <c r="P320" s="11"/>
      <c r="Q320" s="130" t="s">
        <v>288</v>
      </c>
      <c r="R320" s="130"/>
      <c r="S320" s="12"/>
      <c r="T320" s="13"/>
      <c r="U320" s="84">
        <f ca="1">_xll.DBRW($B$3,$R$37,$R$38,$R$40,$R$41,$R$42,$Q320,U$2,U$4,U$3)</f>
        <v>0</v>
      </c>
      <c r="V320" s="84">
        <f ca="1">_xll.DBRW($B$3,$R$37,$R$38,$R$40,$R$41,$R$42,$Q320,V$2,V$4,V$3)</f>
        <v>0</v>
      </c>
      <c r="W320" s="85">
        <f ca="1">U320-V320</f>
        <v>0</v>
      </c>
      <c r="X320" s="106">
        <f ca="1">IF(V320&lt;&gt;0,W320/V320,0)</f>
        <v>0</v>
      </c>
      <c r="Y320" s="15">
        <f ca="1">_xll.DBRW($B$3,$R$37,$R$38,$R$40,$R$41,$R$42,$Q320,Y$2,Y$4,Y$3)</f>
        <v>0</v>
      </c>
      <c r="Z320" s="15">
        <f ca="1">_xll.DBRW($B$3,$R$37,$R$38,$R$40,$R$41,$R$42,$Q320,Z$2,Z$4,Z$3)</f>
        <v>0</v>
      </c>
      <c r="AA320" s="15">
        <f ca="1">_xll.DBRW($B$3,$R$37,$R$38,$R$40,$R$41,$R$42,$Q320,AA$2,AA$4,AA$3)</f>
        <v>0</v>
      </c>
      <c r="AB320" s="15">
        <f ca="1">_xll.DBRW($B$3,$R$37,$R$38,$R$40,$R$41,$R$42,$Q320,AB$2,AB$4,AB$3)</f>
        <v>0</v>
      </c>
      <c r="AC320" s="15">
        <f ca="1">_xll.DBRW($B$3,$R$37,$R$38,$R$40,$R$41,$R$42,$Q320,AC$2,AC$4,AC$3)</f>
        <v>0</v>
      </c>
      <c r="AD320" s="15">
        <f ca="1">_xll.DBRW($B$3,$R$37,$R$38,$R$40,$R$41,$R$42,$Q320,AD$2,AD$4,AD$3)</f>
        <v>0</v>
      </c>
      <c r="AE320" s="15">
        <f ca="1">_xll.DBRW($B$3,$R$37,$R$38,$R$40,$R$41,$R$42,$Q320,AE$2,AE$4,AE$3)</f>
        <v>0</v>
      </c>
      <c r="AF320" s="15">
        <f ca="1">_xll.DBRW($B$3,$R$37,$R$38,$R$40,$R$41,$R$42,$Q320,AF$2,AF$4,AF$3)</f>
        <v>0</v>
      </c>
      <c r="AG320" s="15">
        <f ca="1">_xll.DBRW($B$3,$R$37,$R$38,$R$40,$R$41,$R$42,$Q320,AG$2,AG$4,AG$3)</f>
        <v>0</v>
      </c>
      <c r="AH320" s="15">
        <f ca="1">_xll.DBRW($B$3,$R$37,$R$38,$R$40,$R$41,$R$42,$Q320,AH$2,AH$4,AH$3)</f>
        <v>0</v>
      </c>
      <c r="AI320" s="15">
        <f ca="1">Y320-AD320</f>
        <v>0</v>
      </c>
      <c r="AJ320" s="15">
        <f ca="1">Z320-AE320</f>
        <v>0</v>
      </c>
      <c r="AK320" s="15">
        <f ca="1">AA320-AF320</f>
        <v>0</v>
      </c>
      <c r="AL320" s="15">
        <f ca="1">AB320-AG320</f>
        <v>0</v>
      </c>
      <c r="AM320" s="15">
        <f ca="1">AC320-AH320</f>
        <v>0</v>
      </c>
      <c r="AN320" s="20"/>
      <c r="AO320" s="16">
        <f ca="1">_xll.DBRW($B$3,$R$37,$R$38,$R$40,$R$41,$R$42,$Q320,AO$2,AO$4,AO$3)</f>
        <v>0</v>
      </c>
      <c r="AP320" s="16">
        <f ca="1">_xll.DBRW($B$3,$R$37,$R$38,$R$40,$R$41,$R$42,$Q320,AP$2,AP$4,AP$3)</f>
        <v>0</v>
      </c>
      <c r="AQ320" s="17">
        <f ca="1">-(AO320-AP320)*100</f>
        <v>0</v>
      </c>
      <c r="AR320" s="14">
        <f ca="1">$Y320-$AD320-BL320</f>
        <v>0</v>
      </c>
      <c r="AS320" s="18">
        <f ca="1">_xll.DBRW($B$3,$R$37,$R$38,$R$40,$R$41,$R$42,$Q320,AS$2,AS$4,AS$3)</f>
        <v>0</v>
      </c>
      <c r="AT320" s="19">
        <f ca="1">_xll.DBRW($B$3,$R$37,$R$38,$R$40,$R$41,$R$42,$Q320,AT$2,AT$4,AT$3)</f>
        <v>0</v>
      </c>
      <c r="AU320" s="18">
        <f ca="1">_xll.DBRW($B$3,$R$37,$R$38,$R$40,$R$41,$R$42,$Q320,AU$2,AU$4,AU$3)</f>
        <v>0</v>
      </c>
      <c r="AV320" s="15">
        <f ca="1">_xll.DBRW($B$3,$R$37,$R$38,$R$40,$R$41,$R$42,$Q320,AV$2,AV$4,AV$3)</f>
        <v>0</v>
      </c>
      <c r="AW320" s="15">
        <f ca="1">_xll.DBRW($B$3,$R$37,$R$38,$R$40,$R$41,$R$42,$Q320,AW$2,AW$4,AW$3)</f>
        <v>0</v>
      </c>
      <c r="AX320" s="18">
        <f ca="1">_xll.DBRW($B$3,$R$37,$R$38,$R$40,$R$41,$R$42,$Q320,AX$2,AX$4,AX$3)</f>
        <v>0</v>
      </c>
      <c r="AY320" s="19">
        <f ca="1">_xll.DBRW($B$3,$R$37,$R$38,$R$40,$R$41,$R$42,$Q320,AY$2,AY$4,AY$3)</f>
        <v>0</v>
      </c>
      <c r="AZ320" s="18">
        <f ca="1">_xll.DBRW($B$3,$R$37,$R$38,$R$40,$R$41,$R$42,$Q320,AZ$2,AZ$4,AZ$3)</f>
        <v>0</v>
      </c>
      <c r="BA320" s="15">
        <f ca="1">_xll.DBRW($B$3,$R$37,$R$38,$R$40,$R$41,$R$42,$Q320,BA$2,BA$4,BA$3)</f>
        <v>0</v>
      </c>
      <c r="BB320" s="15">
        <f ca="1">_xll.DBRW($B$3,$R$37,$R$38,$R$40,$R$41,$R$42,$Q320,BB$2,BB$4,BB$3)</f>
        <v>0</v>
      </c>
      <c r="BC320" s="18">
        <f ca="1">AS320-AX320</f>
        <v>0</v>
      </c>
      <c r="BD320" s="18">
        <f ca="1">AT320-AY320</f>
        <v>0</v>
      </c>
      <c r="BE320" s="18">
        <f ca="1">AU320-AZ320</f>
        <v>0</v>
      </c>
      <c r="BF320" s="15">
        <f ca="1">IF(AND(AV320&lt;&gt;0,BA320&lt;&gt;0),-1*BC320*AV320,0)</f>
        <v>0</v>
      </c>
      <c r="BG320" s="15">
        <f ca="1">IF(AND(AV320&lt;&gt;0,BA320&lt;&gt;0,AW320&lt;&gt;0,BB320&lt;&gt;0),BD320/AY320*$Y320,)</f>
        <v>0</v>
      </c>
      <c r="BH320" s="15">
        <f ca="1">IF(AND(AW320&lt;&gt;0,BB320&lt;&gt;0),BE320*AO320*AW320,)</f>
        <v>0</v>
      </c>
      <c r="BI320" s="15">
        <f ca="1">IF(AND(AV320&lt;&gt;0,BA320&lt;&gt;0,AW320&lt;&gt;0,BB320&lt;&gt;0),$AI320-BF320-BG320-BH320-BL320,)</f>
        <v>0</v>
      </c>
      <c r="BJ320" s="15">
        <f ca="1">IF(OR(AV320=0,BA320=0,AW320=0,BB320=0),$AI320-BF320-BG320-BH320-BL320,)</f>
        <v>0</v>
      </c>
      <c r="BK320" s="15">
        <f ca="1">SUM(BF320:BJ320)</f>
        <v>0</v>
      </c>
      <c r="BL320" s="15">
        <f ca="1">IF($V320&lt;&gt;0,IF($V320&gt;0,$W320/$V320,-$W320/$V320))*$AD320</f>
        <v>0</v>
      </c>
      <c r="BM320" s="15">
        <f ca="1">SUM(BK320:BL320)</f>
        <v>0</v>
      </c>
      <c r="BN320" s="16">
        <f ca="1">_xll.DBRW($B$3,$R$37,$R$38,$R$40,$R$41,$R$42,$Q320,BN$2,BN$4,BN$3)</f>
        <v>0</v>
      </c>
      <c r="BO320" s="16">
        <f ca="1">_xll.DBRW($B$3,$R$37,$R$38,$R$40,$R$41,$R$42,$Q320,BO$2,BO$4,BO$3)</f>
        <v>0</v>
      </c>
      <c r="BP320" s="17">
        <f ca="1">-(BN320-BO320)*100</f>
        <v>0</v>
      </c>
      <c r="BQ320" s="14">
        <f ca="1">$Z320-$AE320-CK320</f>
        <v>0</v>
      </c>
      <c r="BR320" s="15">
        <f ca="1">_xll.DBRW($B$3,$R$37,$R$38,$R$40,$R$41,$R$42,$Q320,BR$2,BR$4,BR$3)</f>
        <v>0</v>
      </c>
      <c r="BS320" s="15">
        <f ca="1">_xll.DBRW($B$3,$R$37,$R$38,$R$40,$R$41,$R$42,$Q320,BS$2,BS$4,BS$3)</f>
        <v>0</v>
      </c>
      <c r="BT320" s="15">
        <f ca="1">_xll.DBRW($B$3,$R$37,$R$38,$R$40,$R$41,$R$42,$Q320,BT$2,BT$4,BT$3)</f>
        <v>0</v>
      </c>
      <c r="BU320" s="15">
        <f ca="1">_xll.DBRW($B$3,$R$37,$R$38,$R$40,$R$41,$R$42,$Q320,BU$2,BU$4,BU$3)</f>
        <v>0</v>
      </c>
      <c r="BV320" s="15">
        <f ca="1">_xll.DBRW($B$3,$R$37,$R$38,$R$40,$R$41,$R$42,$Q320,BV$2,BV$4,BV$3)</f>
        <v>0</v>
      </c>
      <c r="BW320" s="15">
        <f ca="1">_xll.DBRW($B$3,$R$37,$R$38,$R$40,$R$41,$R$42,$Q320,BW$2,BW$4,BW$3)</f>
        <v>0</v>
      </c>
      <c r="BX320" s="15">
        <f ca="1">_xll.DBRW($B$3,$R$37,$R$38,$R$40,$R$41,$R$42,$Q320,BX$2,BX$4,BX$3)</f>
        <v>0</v>
      </c>
      <c r="BY320" s="15">
        <f ca="1">_xll.DBRW($B$3,$R$37,$R$38,$R$40,$R$41,$R$42,$Q320,BY$2,BY$4,BY$3)</f>
        <v>0</v>
      </c>
      <c r="BZ320" s="15">
        <f ca="1">_xll.DBRW($B$3,$R$37,$R$38,$R$40,$R$41,$R$42,$Q320,BZ$2,BZ$4,BZ$3)</f>
        <v>0</v>
      </c>
      <c r="CA320" s="15">
        <f ca="1">_xll.DBRW($B$3,$R$37,$R$38,$R$40,$R$41,$R$42,$Q320,CA$2,CA$4,CA$3)</f>
        <v>0</v>
      </c>
      <c r="CB320" s="15">
        <f ca="1">BR320-BW320</f>
        <v>0</v>
      </c>
      <c r="CC320" s="15">
        <f ca="1">BS320-BX320</f>
        <v>0</v>
      </c>
      <c r="CD320" s="15">
        <f ca="1">BT320-BY320</f>
        <v>0</v>
      </c>
      <c r="CE320" s="15">
        <f ca="1">IF(AND(BU320&lt;&gt;0,BZ320&lt;&gt;0),-1*CB320*BU320,0)</f>
        <v>0</v>
      </c>
      <c r="CF320" s="15">
        <f ca="1">IF(AND(BU320&lt;&gt;0,BZ320&lt;&gt;0,BV320&lt;&gt;0,CA320&lt;&gt;0),CC320/BX320*$Z320,)</f>
        <v>0</v>
      </c>
      <c r="CG320" s="15">
        <f ca="1">IF(AND(BV320&lt;&gt;0,CA320&lt;&gt;0),CD320*BN320*BV320,)</f>
        <v>0</v>
      </c>
      <c r="CH320" s="15">
        <f ca="1">IF(AND(BU320&lt;&gt;0,BZ320&lt;&gt;0,BV320&lt;&gt;0,CA320&lt;&gt;0),$AJ320-CE320-CF320-CG320-CK320,)</f>
        <v>0</v>
      </c>
      <c r="CI320" s="15">
        <f ca="1">IF(OR(BU320=0,BZ320=0,BV320=0,CA320=0),$AJ320-CE320-CF320-CG320-CK320,)</f>
        <v>0</v>
      </c>
      <c r="CJ320" s="15">
        <f ca="1">SUM(CE320:CI320)</f>
        <v>0</v>
      </c>
      <c r="CK320" s="15">
        <f ca="1">IF($V320&lt;&gt;0,IF($V320&gt;0,$W320/$V320,-$W320/$V320))*$AE320</f>
        <v>0</v>
      </c>
      <c r="CL320" s="15">
        <f ca="1">SUM(CJ320:CK320)</f>
        <v>0</v>
      </c>
      <c r="CM320" s="16">
        <f ca="1">_xll.DBRW($B$3,$R$37,$R$38,$R$40,$R$41,$R$42,$Q320,CM$2,CM$4,CM$3)</f>
        <v>0</v>
      </c>
      <c r="CN320" s="16">
        <f ca="1">_xll.DBRW($B$3,$R$37,$R$38,$R$40,$R$41,$R$42,$Q320,CN$2,CN$4,CN$3)</f>
        <v>0</v>
      </c>
      <c r="CO320" s="17">
        <f ca="1">-(CM320-CN320)*100</f>
        <v>0</v>
      </c>
      <c r="CP320" s="14">
        <f ca="1">$AA320-$AF320-DJ320</f>
        <v>0</v>
      </c>
      <c r="CQ320" s="15">
        <f ca="1">_xll.DBRW($B$3,$R$37,$R$38,$R$40,$R$41,$R$42,$Q320,CQ$2,CQ$4,CQ$3)</f>
        <v>0</v>
      </c>
      <c r="CR320" s="15">
        <f ca="1">_xll.DBRW($B$3,$R$37,$R$38,$R$40,$R$41,$R$42,$Q320,CR$2,CR$4,CR$3)</f>
        <v>0</v>
      </c>
      <c r="CS320" s="15">
        <f ca="1">_xll.DBRW($B$3,$R$37,$R$38,$R$40,$R$41,$R$42,$Q320,CS$2,CS$4,CS$3)</f>
        <v>0</v>
      </c>
      <c r="CT320" s="15">
        <f ca="1">_xll.DBRW($B$3,$R$37,$R$38,$R$40,$R$41,$R$42,$Q320,CT$2,CT$4,CT$3)</f>
        <v>0</v>
      </c>
      <c r="CU320" s="15">
        <f ca="1">_xll.DBRW($B$3,$R$37,$R$38,$R$40,$R$41,$R$42,$Q320,CU$2,CU$4,CU$3)</f>
        <v>0</v>
      </c>
      <c r="CV320" s="15">
        <f ca="1">_xll.DBRW($B$3,$R$37,$R$38,$R$40,$R$41,$R$42,$Q320,CV$2,CV$4,CV$3)</f>
        <v>0</v>
      </c>
      <c r="CW320" s="15">
        <f ca="1">_xll.DBRW($B$3,$R$37,$R$38,$R$40,$R$41,$R$42,$Q320,CW$2,CW$4,CW$3)</f>
        <v>0</v>
      </c>
      <c r="CX320" s="15">
        <f ca="1">_xll.DBRW($B$3,$R$37,$R$38,$R$40,$R$41,$R$42,$Q320,CX$2,CX$4,CX$3)</f>
        <v>0</v>
      </c>
      <c r="CY320" s="15">
        <f ca="1">_xll.DBRW($B$3,$R$37,$R$38,$R$40,$R$41,$R$42,$Q320,CY$2,CY$4,CY$3)</f>
        <v>0</v>
      </c>
      <c r="CZ320" s="15">
        <f ca="1">_xll.DBRW($B$3,$R$37,$R$38,$R$40,$R$41,$R$42,$Q320,CZ$2,CZ$4,CZ$3)</f>
        <v>0</v>
      </c>
      <c r="DA320" s="15">
        <f ca="1">CQ320-CV320</f>
        <v>0</v>
      </c>
      <c r="DB320" s="15">
        <f ca="1">CR320-CW320</f>
        <v>0</v>
      </c>
      <c r="DC320" s="15">
        <f ca="1">CS320-CX320</f>
        <v>0</v>
      </c>
      <c r="DD320" s="15">
        <f ca="1">IF(AND(CT320&lt;&gt;0,CY320&lt;&gt;0),-1*DA320*CT320,0)</f>
        <v>0</v>
      </c>
      <c r="DE320" s="15">
        <f ca="1">IF(AND(CT320&lt;&gt;0,CY320&lt;&gt;0,CU320&lt;&gt;0,CZ320&lt;&gt;0),DB320/CW320*$AA320,)</f>
        <v>0</v>
      </c>
      <c r="DF320" s="15">
        <f ca="1">IF(AND(CU320&lt;&gt;0,CZ320&lt;&gt;0),DC320*CM320*CU320,)</f>
        <v>0</v>
      </c>
      <c r="DG320" s="15">
        <f ca="1">IF(AND(CT320&lt;&gt;0,CY320&lt;&gt;0,CU320&lt;&gt;0,CZ320&lt;&gt;0),$AK320-DD320-DE320-DF320-DJ320,)</f>
        <v>0</v>
      </c>
      <c r="DH320" s="15">
        <f ca="1">IF(OR(CT320=0,CY320=0,CU320=0,CZ320=0),$AK320-DD320-DE320-DF320-DJ320,)</f>
        <v>0</v>
      </c>
      <c r="DI320" s="15">
        <f ca="1">SUM(DD320:DH320)</f>
        <v>0</v>
      </c>
      <c r="DJ320" s="15">
        <f ca="1">IF($V320&lt;&gt;0,IF($V320&gt;0,$W320/$V320,-$W320/$V320))*$AF320</f>
        <v>0</v>
      </c>
      <c r="DK320" s="15">
        <f ca="1">SUM(DI320:DJ320)</f>
        <v>0</v>
      </c>
      <c r="DL320" s="16">
        <f ca="1">_xll.DBRW($B$3,$R$37,$R$38,$R$40,$R$41,$R$42,$Q320,DL$2,DL$4,DL$3)</f>
        <v>0</v>
      </c>
      <c r="DM320" s="16">
        <f ca="1">_xll.DBRW($B$3,$R$37,$R$38,$R$40,$R$41,$R$42,$Q320,DM$2,DM$4,DM$3)</f>
        <v>0</v>
      </c>
      <c r="DN320" s="17">
        <f ca="1">-(DL320-DM320)*100</f>
        <v>0</v>
      </c>
      <c r="DO320" s="14">
        <f ca="1">$AB320-$AG320-EI320</f>
        <v>0</v>
      </c>
      <c r="DP320" s="15">
        <f ca="1">_xll.DBRW($B$3,$R$37,$R$38,$R$40,$R$41,$R$42,$Q320,DP$2,DP$4,DP$3)</f>
        <v>0</v>
      </c>
      <c r="DQ320" s="15">
        <f ca="1">_xll.DBRW($B$3,$R$37,$R$38,$R$40,$R$41,$R$42,$Q320,DQ$2,DQ$4,DQ$3)</f>
        <v>0</v>
      </c>
      <c r="DR320" s="15">
        <f ca="1">_xll.DBRW($B$3,$R$37,$R$38,$R$40,$R$41,$R$42,$Q320,DR$2,DR$4,DR$3)</f>
        <v>0</v>
      </c>
      <c r="DS320" s="15">
        <f ca="1">_xll.DBRW($B$3,$R$37,$R$38,$R$40,$R$41,$R$42,$Q320,DS$2,DS$4,DS$3)</f>
        <v>0</v>
      </c>
      <c r="DT320" s="15">
        <f ca="1">_xll.DBRW($B$3,$R$37,$R$38,$R$40,$R$41,$R$42,$Q320,DT$2,DT$4,DT$3)</f>
        <v>0</v>
      </c>
      <c r="DU320" s="15">
        <f ca="1">_xll.DBRW($B$3,$R$37,$R$38,$R$40,$R$41,$R$42,$Q320,DU$2,DU$4,DU$3)</f>
        <v>0</v>
      </c>
      <c r="DV320" s="15">
        <f ca="1">_xll.DBRW($B$3,$R$37,$R$38,$R$40,$R$41,$R$42,$Q320,DV$2,DV$4,DV$3)</f>
        <v>0</v>
      </c>
      <c r="DW320" s="15">
        <f ca="1">_xll.DBRW($B$3,$R$37,$R$38,$R$40,$R$41,$R$42,$Q320,DW$2,DW$4,DW$3)</f>
        <v>0</v>
      </c>
      <c r="DX320" s="15">
        <f ca="1">_xll.DBRW($B$3,$R$37,$R$38,$R$40,$R$41,$R$42,$Q320,DX$2,DX$4,DX$3)</f>
        <v>0</v>
      </c>
      <c r="DY320" s="15">
        <f ca="1">_xll.DBRW($B$3,$R$37,$R$38,$R$40,$R$41,$R$42,$Q320,DY$2,DY$4,DY$3)</f>
        <v>0</v>
      </c>
      <c r="DZ320" s="15">
        <f ca="1">DP320-DU320</f>
        <v>0</v>
      </c>
      <c r="EA320" s="15">
        <f ca="1">DQ320-DV320</f>
        <v>0</v>
      </c>
      <c r="EB320" s="15">
        <f ca="1">DR320-DW320</f>
        <v>0</v>
      </c>
      <c r="EC320" s="15">
        <f ca="1">IF(AND(DS320&lt;&gt;0,DX320&lt;&gt;0),-1*DZ320*DS320,0)</f>
        <v>0</v>
      </c>
      <c r="ED320" s="15">
        <f ca="1">IF(AND(DS320&lt;&gt;0,DX320&lt;&gt;0,DT320&lt;&gt;0,DY320&lt;&gt;0),EA320/DV320*$AB320,)</f>
        <v>0</v>
      </c>
      <c r="EE320" s="15">
        <f ca="1">IF(AND(DT320&lt;&gt;0,DY320&lt;&gt;0),EB320*DL320*DT320,)</f>
        <v>0</v>
      </c>
      <c r="EF320" s="15">
        <f ca="1">IF(AND(DS320&lt;&gt;0,DX320&lt;&gt;0,DT320&lt;&gt;0,DY320&lt;&gt;0),$AL320-EC320-ED320-EE320-EI320,)</f>
        <v>0</v>
      </c>
      <c r="EG320" s="15">
        <f ca="1">IF(OR(DS320=0,DX320=0,DT320=0,DY320=0),$AL320-EC320-ED320-EE320-EI320,)</f>
        <v>0</v>
      </c>
      <c r="EH320" s="15">
        <f ca="1">SUM(EC320:EG320)</f>
        <v>0</v>
      </c>
      <c r="EI320" s="15">
        <f ca="1">IF($V320&lt;&gt;0,IF($V320&gt;0,$W320/$V320,-$W320/$V320))*$AG320</f>
        <v>0</v>
      </c>
      <c r="EJ320" s="15">
        <f ca="1">SUM(EH320:EI320)</f>
        <v>0</v>
      </c>
      <c r="EK320" s="16">
        <f ca="1">_xll.DBRW($B$3,$R$37,$R$38,$R$40,$R$41,$R$42,$Q320,EK$2,EK$4,EK$3)</f>
        <v>0</v>
      </c>
      <c r="EL320" s="16">
        <f ca="1">_xll.DBRW($B$3,$R$37,$R$38,$R$40,$R$41,$R$42,$Q320,EL$2,EL$4,EL$3)</f>
        <v>0</v>
      </c>
      <c r="EM320" s="17">
        <f ca="1">-(EK320-EL320)*100</f>
        <v>0</v>
      </c>
      <c r="EN320" s="14">
        <f ca="1">$AC320-$AH320-FH320</f>
        <v>0</v>
      </c>
      <c r="EO320" s="15">
        <f ca="1">_xll.DBRW($B$3,$R$37,$R$38,$R$40,$R$41,$R$42,$Q320,EO$2,EO$4,EO$3)</f>
        <v>0</v>
      </c>
      <c r="EP320" s="15">
        <f ca="1">_xll.DBRW($B$3,$R$37,$R$38,$R$40,$R$41,$R$42,$Q320,EP$2,EP$4,EP$3)</f>
        <v>0</v>
      </c>
      <c r="EQ320" s="15">
        <f ca="1">_xll.DBRW($B$3,$R$37,$R$38,$R$40,$R$41,$R$42,$Q320,EQ$2,EQ$4,EQ$3)</f>
        <v>0</v>
      </c>
      <c r="ER320" s="15">
        <f ca="1">_xll.DBRW($B$3,$R$37,$R$38,$R$40,$R$41,$R$42,$Q320,ER$2,ER$4,ER$3)</f>
        <v>0</v>
      </c>
      <c r="ES320" s="15">
        <f ca="1">_xll.DBRW($B$3,$R$37,$R$38,$R$40,$R$41,$R$42,$Q320,ES$2,ES$4,ES$3)</f>
        <v>0</v>
      </c>
      <c r="ET320" s="15">
        <f ca="1">_xll.DBRW($B$3,$R$37,$R$38,$R$40,$R$41,$R$42,$Q320,ET$2,ET$4,ET$3)</f>
        <v>0</v>
      </c>
      <c r="EU320" s="15">
        <f ca="1">_xll.DBRW($B$3,$R$37,$R$38,$R$40,$R$41,$R$42,$Q320,EU$2,EU$4,EU$3)</f>
        <v>0</v>
      </c>
      <c r="EV320" s="15">
        <f ca="1">_xll.DBRW($B$3,$R$37,$R$38,$R$40,$R$41,$R$42,$Q320,EV$2,EV$4,EV$3)</f>
        <v>0</v>
      </c>
      <c r="EW320" s="15">
        <f ca="1">_xll.DBRW($B$3,$R$37,$R$38,$R$40,$R$41,$R$42,$Q320,EW$2,EW$4,EW$3)</f>
        <v>0</v>
      </c>
      <c r="EX320" s="15">
        <f ca="1">_xll.DBRW($B$3,$R$37,$R$38,$R$40,$R$41,$R$42,$Q320,EX$2,EX$4,EX$3)</f>
        <v>0</v>
      </c>
      <c r="EY320" s="15">
        <f ca="1">EO320-ET320</f>
        <v>0</v>
      </c>
      <c r="EZ320" s="15">
        <f ca="1">EP320-EU320</f>
        <v>0</v>
      </c>
      <c r="FA320" s="15">
        <f ca="1">EQ320-EV320</f>
        <v>0</v>
      </c>
      <c r="FB320" s="15">
        <f ca="1">IF(AND(ER320&lt;&gt;0,EW320&lt;&gt;0),-1*EY320*ER320,0)</f>
        <v>0</v>
      </c>
      <c r="FC320" s="15">
        <f ca="1">IF(AND(ER320&lt;&gt;0,EW320&lt;&gt;0,ES320&lt;&gt;0,EX320&lt;&gt;0),EZ320/EU320*$AC320,)</f>
        <v>0</v>
      </c>
      <c r="FD320" s="15">
        <f ca="1">IF(AND(ES320&lt;&gt;0,EX320&lt;&gt;0),FA320*EK320*ES320,)</f>
        <v>0</v>
      </c>
      <c r="FE320" s="15">
        <f ca="1">IF(AND(ER320&lt;&gt;0,EW320&lt;&gt;0,ES320&lt;&gt;0,EX320&lt;&gt;0),$AM320-FB320-FC320-FD320-FH320,)</f>
        <v>0</v>
      </c>
      <c r="FF320" s="15">
        <f ca="1">IF(OR(ER320=0,EW320=0,ES320=0,EX320=0),$AM320-FB320-FC320-FD320-FH320,)</f>
        <v>0</v>
      </c>
      <c r="FG320" s="15">
        <f ca="1">SUM(FB320:FF320)</f>
        <v>0</v>
      </c>
      <c r="FH320" s="15">
        <f ca="1">IF($V320&lt;&gt;0,IF($V320&gt;0,$W320/$V320,-$W320/$V320))*$AH320</f>
        <v>0</v>
      </c>
      <c r="FI320" s="15">
        <f ca="1">SUM(FG320:FH320)</f>
        <v>0</v>
      </c>
      <c r="FJ320" s="20"/>
      <c r="FK320" s="85">
        <f ca="1">BL320+CK320+DJ320+EI320+FH320</f>
        <v>0</v>
      </c>
      <c r="FL320" s="21"/>
      <c r="FM320" s="22"/>
      <c r="FN320" s="104">
        <f ca="1">_xll.DBRW($B$3,$R$37,$R$38,$R$40,$R$41,$R$42,$Q320,FN$2,FN$4,FN$3)</f>
        <v>0</v>
      </c>
      <c r="FO320" s="105">
        <f ca="1">IF(U320&lt;&gt;0,FN320/U320,0)</f>
        <v>0</v>
      </c>
      <c r="FP320" s="104">
        <f ca="1">_xll.DBRW($B$3,$R$37,$R$38,$R$40,$R$41,$R$42,$Q320,FP$2,FP$4,FP$3)</f>
        <v>0</v>
      </c>
      <c r="FQ320" s="105">
        <f ca="1">IF(V320&lt;&gt;0,FP320/V320,0)</f>
        <v>0</v>
      </c>
      <c r="FR320" s="86">
        <f ca="1">FN320-FP320</f>
        <v>0</v>
      </c>
      <c r="FS320" s="103">
        <f ca="1">(FO320-FQ320)*100</f>
        <v>0</v>
      </c>
      <c r="FT320" s="23"/>
      <c r="FV320" s="37"/>
      <c r="FW320" s="37"/>
      <c r="FX320" s="37"/>
      <c r="FY320" s="37"/>
      <c r="FZ320" s="37"/>
      <c r="GA320" s="37"/>
      <c r="GB320" s="37"/>
      <c r="GC320" s="37"/>
      <c r="GD320" s="37"/>
      <c r="GE320" s="37"/>
      <c r="GF320" s="37"/>
      <c r="GG320" s="37"/>
      <c r="GH320" s="37"/>
    </row>
    <row r="321" spans="1:190" ht="15" hidden="1" customHeight="1" x14ac:dyDescent="0.25">
      <c r="A321">
        <f ca="1">IF(ROW()=ROW($A$60),0,1)</f>
        <v>1</v>
      </c>
      <c r="D321" s="30"/>
      <c r="E321" s="30"/>
      <c r="F321" s="30" t="str">
        <f ca="1">IF(A321&lt;&gt;0,IF((AO321+BN321+CM321+DL321+EK321)&lt;&gt;0,ROUND((1-(AO321+BN321+CM321+DL321+EK321))-FO321,5),"VERIF. ELIGIBILITE PMM"),"CHECK "&amp;D306)</f>
        <v>VERIF. ELIGIBILITE PMM</v>
      </c>
      <c r="G321" s="30"/>
      <c r="H321" s="30"/>
      <c r="I321" s="30"/>
      <c r="J321" s="30" t="str">
        <f ca="1">IF(A321&lt;&gt;0,IF((AP321+BO321+CN321+DM321+EL321)&lt;&gt;0,ROUND((1-(AP321+BO321+CN321+DM321+EL321))-FQ321,5),"VERIF. ELIGIBILITE PMM"),"CHECK "&amp;D307)</f>
        <v>VERIF. ELIGIBILITE PMM</v>
      </c>
      <c r="K321" s="30">
        <f ca="1">IF(A321&lt;&gt;0,ROUND(W321+AR321+BQ321+CP321+DO321+EN321+FK321-FR321,5),"CHECK ")</f>
        <v>0</v>
      </c>
      <c r="L321" s="4"/>
      <c r="M321" s="9"/>
      <c r="N321" s="10"/>
      <c r="O321" s="9"/>
      <c r="P321" s="11"/>
      <c r="Q321" s="130" t="s">
        <v>289</v>
      </c>
      <c r="R321" s="130"/>
      <c r="S321" s="12"/>
      <c r="T321" s="13"/>
      <c r="U321" s="84">
        <f ca="1">_xll.DBRW($B$3,$R$37,$R$38,$R$40,$R$41,$R$42,$Q321,U$2,U$4,U$3)</f>
        <v>0</v>
      </c>
      <c r="V321" s="84">
        <f ca="1">_xll.DBRW($B$3,$R$37,$R$38,$R$40,$R$41,$R$42,$Q321,V$2,V$4,V$3)</f>
        <v>0</v>
      </c>
      <c r="W321" s="85">
        <f ca="1">U321-V321</f>
        <v>0</v>
      </c>
      <c r="X321" s="106">
        <f ca="1">IF(V321&lt;&gt;0,W321/V321,0)</f>
        <v>0</v>
      </c>
      <c r="Y321" s="15">
        <f ca="1">_xll.DBRW($B$3,$R$37,$R$38,$R$40,$R$41,$R$42,$Q321,Y$2,Y$4,Y$3)</f>
        <v>0</v>
      </c>
      <c r="Z321" s="15">
        <f ca="1">_xll.DBRW($B$3,$R$37,$R$38,$R$40,$R$41,$R$42,$Q321,Z$2,Z$4,Z$3)</f>
        <v>0</v>
      </c>
      <c r="AA321" s="15">
        <f ca="1">_xll.DBRW($B$3,$R$37,$R$38,$R$40,$R$41,$R$42,$Q321,AA$2,AA$4,AA$3)</f>
        <v>0</v>
      </c>
      <c r="AB321" s="15">
        <f ca="1">_xll.DBRW($B$3,$R$37,$R$38,$R$40,$R$41,$R$42,$Q321,AB$2,AB$4,AB$3)</f>
        <v>0</v>
      </c>
      <c r="AC321" s="15">
        <f ca="1">_xll.DBRW($B$3,$R$37,$R$38,$R$40,$R$41,$R$42,$Q321,AC$2,AC$4,AC$3)</f>
        <v>0</v>
      </c>
      <c r="AD321" s="15">
        <f ca="1">_xll.DBRW($B$3,$R$37,$R$38,$R$40,$R$41,$R$42,$Q321,AD$2,AD$4,AD$3)</f>
        <v>0</v>
      </c>
      <c r="AE321" s="15">
        <f ca="1">_xll.DBRW($B$3,$R$37,$R$38,$R$40,$R$41,$R$42,$Q321,AE$2,AE$4,AE$3)</f>
        <v>0</v>
      </c>
      <c r="AF321" s="15">
        <f ca="1">_xll.DBRW($B$3,$R$37,$R$38,$R$40,$R$41,$R$42,$Q321,AF$2,AF$4,AF$3)</f>
        <v>0</v>
      </c>
      <c r="AG321" s="15">
        <f ca="1">_xll.DBRW($B$3,$R$37,$R$38,$R$40,$R$41,$R$42,$Q321,AG$2,AG$4,AG$3)</f>
        <v>0</v>
      </c>
      <c r="AH321" s="15">
        <f ca="1">_xll.DBRW($B$3,$R$37,$R$38,$R$40,$R$41,$R$42,$Q321,AH$2,AH$4,AH$3)</f>
        <v>0</v>
      </c>
      <c r="AI321" s="15">
        <f ca="1">Y321-AD321</f>
        <v>0</v>
      </c>
      <c r="AJ321" s="15">
        <f ca="1">Z321-AE321</f>
        <v>0</v>
      </c>
      <c r="AK321" s="15">
        <f ca="1">AA321-AF321</f>
        <v>0</v>
      </c>
      <c r="AL321" s="15">
        <f ca="1">AB321-AG321</f>
        <v>0</v>
      </c>
      <c r="AM321" s="15">
        <f ca="1">AC321-AH321</f>
        <v>0</v>
      </c>
      <c r="AN321" s="20"/>
      <c r="AO321" s="16">
        <f ca="1">_xll.DBRW($B$3,$R$37,$R$38,$R$40,$R$41,$R$42,$Q321,AO$2,AO$4,AO$3)</f>
        <v>0</v>
      </c>
      <c r="AP321" s="16">
        <f ca="1">_xll.DBRW($B$3,$R$37,$R$38,$R$40,$R$41,$R$42,$Q321,AP$2,AP$4,AP$3)</f>
        <v>0</v>
      </c>
      <c r="AQ321" s="17">
        <f ca="1">-(AO321-AP321)*100</f>
        <v>0</v>
      </c>
      <c r="AR321" s="14">
        <f ca="1">$Y321-$AD321-BL321</f>
        <v>0</v>
      </c>
      <c r="AS321" s="18">
        <f ca="1">_xll.DBRW($B$3,$R$37,$R$38,$R$40,$R$41,$R$42,$Q321,AS$2,AS$4,AS$3)</f>
        <v>0</v>
      </c>
      <c r="AT321" s="19">
        <f ca="1">_xll.DBRW($B$3,$R$37,$R$38,$R$40,$R$41,$R$42,$Q321,AT$2,AT$4,AT$3)</f>
        <v>0</v>
      </c>
      <c r="AU321" s="18">
        <f ca="1">_xll.DBRW($B$3,$R$37,$R$38,$R$40,$R$41,$R$42,$Q321,AU$2,AU$4,AU$3)</f>
        <v>0</v>
      </c>
      <c r="AV321" s="15">
        <f ca="1">_xll.DBRW($B$3,$R$37,$R$38,$R$40,$R$41,$R$42,$Q321,AV$2,AV$4,AV$3)</f>
        <v>0</v>
      </c>
      <c r="AW321" s="15">
        <f ca="1">_xll.DBRW($B$3,$R$37,$R$38,$R$40,$R$41,$R$42,$Q321,AW$2,AW$4,AW$3)</f>
        <v>0</v>
      </c>
      <c r="AX321" s="18">
        <f ca="1">_xll.DBRW($B$3,$R$37,$R$38,$R$40,$R$41,$R$42,$Q321,AX$2,AX$4,AX$3)</f>
        <v>0</v>
      </c>
      <c r="AY321" s="19">
        <f ca="1">_xll.DBRW($B$3,$R$37,$R$38,$R$40,$R$41,$R$42,$Q321,AY$2,AY$4,AY$3)</f>
        <v>0</v>
      </c>
      <c r="AZ321" s="18">
        <f ca="1">_xll.DBRW($B$3,$R$37,$R$38,$R$40,$R$41,$R$42,$Q321,AZ$2,AZ$4,AZ$3)</f>
        <v>0</v>
      </c>
      <c r="BA321" s="15">
        <f ca="1">_xll.DBRW($B$3,$R$37,$R$38,$R$40,$R$41,$R$42,$Q321,BA$2,BA$4,BA$3)</f>
        <v>0</v>
      </c>
      <c r="BB321" s="15">
        <f ca="1">_xll.DBRW($B$3,$R$37,$R$38,$R$40,$R$41,$R$42,$Q321,BB$2,BB$4,BB$3)</f>
        <v>0</v>
      </c>
      <c r="BC321" s="18">
        <f ca="1">AS321-AX321</f>
        <v>0</v>
      </c>
      <c r="BD321" s="18">
        <f ca="1">AT321-AY321</f>
        <v>0</v>
      </c>
      <c r="BE321" s="18">
        <f ca="1">AU321-AZ321</f>
        <v>0</v>
      </c>
      <c r="BF321" s="15">
        <f ca="1">IF(AND(AV321&lt;&gt;0,BA321&lt;&gt;0),-1*BC321*AV321,0)</f>
        <v>0</v>
      </c>
      <c r="BG321" s="15">
        <f ca="1">IF(AND(AV321&lt;&gt;0,BA321&lt;&gt;0,AW321&lt;&gt;0,BB321&lt;&gt;0),BD321/AY321*$Y321,)</f>
        <v>0</v>
      </c>
      <c r="BH321" s="15">
        <f ca="1">IF(AND(AW321&lt;&gt;0,BB321&lt;&gt;0),BE321*AO321*AW321,)</f>
        <v>0</v>
      </c>
      <c r="BI321" s="15">
        <f ca="1">IF(AND(AV321&lt;&gt;0,BA321&lt;&gt;0,AW321&lt;&gt;0,BB321&lt;&gt;0),$AI321-BF321-BG321-BH321-BL321,)</f>
        <v>0</v>
      </c>
      <c r="BJ321" s="15">
        <f ca="1">IF(OR(AV321=0,BA321=0,AW321=0,BB321=0),$AI321-BF321-BG321-BH321-BL321,)</f>
        <v>0</v>
      </c>
      <c r="BK321" s="15">
        <f ca="1">SUM(BF321:BJ321)</f>
        <v>0</v>
      </c>
      <c r="BL321" s="15">
        <f ca="1">IF($V321&lt;&gt;0,IF($V321&gt;0,$W321/$V321,-$W321/$V321))*$AD321</f>
        <v>0</v>
      </c>
      <c r="BM321" s="15">
        <f ca="1">SUM(BK321:BL321)</f>
        <v>0</v>
      </c>
      <c r="BN321" s="16">
        <f ca="1">_xll.DBRW($B$3,$R$37,$R$38,$R$40,$R$41,$R$42,$Q321,BN$2,BN$4,BN$3)</f>
        <v>0</v>
      </c>
      <c r="BO321" s="16">
        <f ca="1">_xll.DBRW($B$3,$R$37,$R$38,$R$40,$R$41,$R$42,$Q321,BO$2,BO$4,BO$3)</f>
        <v>0</v>
      </c>
      <c r="BP321" s="17">
        <f ca="1">-(BN321-BO321)*100</f>
        <v>0</v>
      </c>
      <c r="BQ321" s="14">
        <f ca="1">$Z321-$AE321-CK321</f>
        <v>0</v>
      </c>
      <c r="BR321" s="15">
        <f ca="1">_xll.DBRW($B$3,$R$37,$R$38,$R$40,$R$41,$R$42,$Q321,BR$2,BR$4,BR$3)</f>
        <v>0</v>
      </c>
      <c r="BS321" s="15">
        <f ca="1">_xll.DBRW($B$3,$R$37,$R$38,$R$40,$R$41,$R$42,$Q321,BS$2,BS$4,BS$3)</f>
        <v>0</v>
      </c>
      <c r="BT321" s="15">
        <f ca="1">_xll.DBRW($B$3,$R$37,$R$38,$R$40,$R$41,$R$42,$Q321,BT$2,BT$4,BT$3)</f>
        <v>0</v>
      </c>
      <c r="BU321" s="15">
        <f ca="1">_xll.DBRW($B$3,$R$37,$R$38,$R$40,$R$41,$R$42,$Q321,BU$2,BU$4,BU$3)</f>
        <v>0</v>
      </c>
      <c r="BV321" s="15">
        <f ca="1">_xll.DBRW($B$3,$R$37,$R$38,$R$40,$R$41,$R$42,$Q321,BV$2,BV$4,BV$3)</f>
        <v>0</v>
      </c>
      <c r="BW321" s="15">
        <f ca="1">_xll.DBRW($B$3,$R$37,$R$38,$R$40,$R$41,$R$42,$Q321,BW$2,BW$4,BW$3)</f>
        <v>0</v>
      </c>
      <c r="BX321" s="15">
        <f ca="1">_xll.DBRW($B$3,$R$37,$R$38,$R$40,$R$41,$R$42,$Q321,BX$2,BX$4,BX$3)</f>
        <v>0</v>
      </c>
      <c r="BY321" s="15">
        <f ca="1">_xll.DBRW($B$3,$R$37,$R$38,$R$40,$R$41,$R$42,$Q321,BY$2,BY$4,BY$3)</f>
        <v>0</v>
      </c>
      <c r="BZ321" s="15">
        <f ca="1">_xll.DBRW($B$3,$R$37,$R$38,$R$40,$R$41,$R$42,$Q321,BZ$2,BZ$4,BZ$3)</f>
        <v>0</v>
      </c>
      <c r="CA321" s="15">
        <f ca="1">_xll.DBRW($B$3,$R$37,$R$38,$R$40,$R$41,$R$42,$Q321,CA$2,CA$4,CA$3)</f>
        <v>0</v>
      </c>
      <c r="CB321" s="15">
        <f ca="1">BR321-BW321</f>
        <v>0</v>
      </c>
      <c r="CC321" s="15">
        <f ca="1">BS321-BX321</f>
        <v>0</v>
      </c>
      <c r="CD321" s="15">
        <f ca="1">BT321-BY321</f>
        <v>0</v>
      </c>
      <c r="CE321" s="15">
        <f ca="1">IF(AND(BU321&lt;&gt;0,BZ321&lt;&gt;0),-1*CB321*BU321,0)</f>
        <v>0</v>
      </c>
      <c r="CF321" s="15">
        <f ca="1">IF(AND(BU321&lt;&gt;0,BZ321&lt;&gt;0,BV321&lt;&gt;0,CA321&lt;&gt;0),CC321/BX321*$Z321,)</f>
        <v>0</v>
      </c>
      <c r="CG321" s="15">
        <f ca="1">IF(AND(BV321&lt;&gt;0,CA321&lt;&gt;0),CD321*BN321*BV321,)</f>
        <v>0</v>
      </c>
      <c r="CH321" s="15">
        <f ca="1">IF(AND(BU321&lt;&gt;0,BZ321&lt;&gt;0,BV321&lt;&gt;0,CA321&lt;&gt;0),$AJ321-CE321-CF321-CG321-CK321,)</f>
        <v>0</v>
      </c>
      <c r="CI321" s="15">
        <f ca="1">IF(OR(BU321=0,BZ321=0,BV321=0,CA321=0),$AJ321-CE321-CF321-CG321-CK321,)</f>
        <v>0</v>
      </c>
      <c r="CJ321" s="15">
        <f ca="1">SUM(CE321:CI321)</f>
        <v>0</v>
      </c>
      <c r="CK321" s="15">
        <f ca="1">IF($V321&lt;&gt;0,IF($V321&gt;0,$W321/$V321,-$W321/$V321))*$AE321</f>
        <v>0</v>
      </c>
      <c r="CL321" s="15">
        <f ca="1">SUM(CJ321:CK321)</f>
        <v>0</v>
      </c>
      <c r="CM321" s="16">
        <f ca="1">_xll.DBRW($B$3,$R$37,$R$38,$R$40,$R$41,$R$42,$Q321,CM$2,CM$4,CM$3)</f>
        <v>0</v>
      </c>
      <c r="CN321" s="16">
        <f ca="1">_xll.DBRW($B$3,$R$37,$R$38,$R$40,$R$41,$R$42,$Q321,CN$2,CN$4,CN$3)</f>
        <v>0</v>
      </c>
      <c r="CO321" s="17">
        <f ca="1">-(CM321-CN321)*100</f>
        <v>0</v>
      </c>
      <c r="CP321" s="14">
        <f ca="1">$AA321-$AF321-DJ321</f>
        <v>0</v>
      </c>
      <c r="CQ321" s="15">
        <f ca="1">_xll.DBRW($B$3,$R$37,$R$38,$R$40,$R$41,$R$42,$Q321,CQ$2,CQ$4,CQ$3)</f>
        <v>0</v>
      </c>
      <c r="CR321" s="15">
        <f ca="1">_xll.DBRW($B$3,$R$37,$R$38,$R$40,$R$41,$R$42,$Q321,CR$2,CR$4,CR$3)</f>
        <v>0</v>
      </c>
      <c r="CS321" s="15">
        <f ca="1">_xll.DBRW($B$3,$R$37,$R$38,$R$40,$R$41,$R$42,$Q321,CS$2,CS$4,CS$3)</f>
        <v>0</v>
      </c>
      <c r="CT321" s="15">
        <f ca="1">_xll.DBRW($B$3,$R$37,$R$38,$R$40,$R$41,$R$42,$Q321,CT$2,CT$4,CT$3)</f>
        <v>0</v>
      </c>
      <c r="CU321" s="15">
        <f ca="1">_xll.DBRW($B$3,$R$37,$R$38,$R$40,$R$41,$R$42,$Q321,CU$2,CU$4,CU$3)</f>
        <v>0</v>
      </c>
      <c r="CV321" s="15">
        <f ca="1">_xll.DBRW($B$3,$R$37,$R$38,$R$40,$R$41,$R$42,$Q321,CV$2,CV$4,CV$3)</f>
        <v>0</v>
      </c>
      <c r="CW321" s="15">
        <f ca="1">_xll.DBRW($B$3,$R$37,$R$38,$R$40,$R$41,$R$42,$Q321,CW$2,CW$4,CW$3)</f>
        <v>0</v>
      </c>
      <c r="CX321" s="15">
        <f ca="1">_xll.DBRW($B$3,$R$37,$R$38,$R$40,$R$41,$R$42,$Q321,CX$2,CX$4,CX$3)</f>
        <v>0</v>
      </c>
      <c r="CY321" s="15">
        <f ca="1">_xll.DBRW($B$3,$R$37,$R$38,$R$40,$R$41,$R$42,$Q321,CY$2,CY$4,CY$3)</f>
        <v>0</v>
      </c>
      <c r="CZ321" s="15">
        <f ca="1">_xll.DBRW($B$3,$R$37,$R$38,$R$40,$R$41,$R$42,$Q321,CZ$2,CZ$4,CZ$3)</f>
        <v>0</v>
      </c>
      <c r="DA321" s="15">
        <f ca="1">CQ321-CV321</f>
        <v>0</v>
      </c>
      <c r="DB321" s="15">
        <f ca="1">CR321-CW321</f>
        <v>0</v>
      </c>
      <c r="DC321" s="15">
        <f ca="1">CS321-CX321</f>
        <v>0</v>
      </c>
      <c r="DD321" s="15">
        <f ca="1">IF(AND(CT321&lt;&gt;0,CY321&lt;&gt;0),-1*DA321*CT321,0)</f>
        <v>0</v>
      </c>
      <c r="DE321" s="15">
        <f ca="1">IF(AND(CT321&lt;&gt;0,CY321&lt;&gt;0,CU321&lt;&gt;0,CZ321&lt;&gt;0),DB321/CW321*$AA321,)</f>
        <v>0</v>
      </c>
      <c r="DF321" s="15">
        <f ca="1">IF(AND(CU321&lt;&gt;0,CZ321&lt;&gt;0),DC321*CM321*CU321,)</f>
        <v>0</v>
      </c>
      <c r="DG321" s="15">
        <f ca="1">IF(AND(CT321&lt;&gt;0,CY321&lt;&gt;0,CU321&lt;&gt;0,CZ321&lt;&gt;0),$AK321-DD321-DE321-DF321-DJ321,)</f>
        <v>0</v>
      </c>
      <c r="DH321" s="15">
        <f ca="1">IF(OR(CT321=0,CY321=0,CU321=0,CZ321=0),$AK321-DD321-DE321-DF321-DJ321,)</f>
        <v>0</v>
      </c>
      <c r="DI321" s="15">
        <f ca="1">SUM(DD321:DH321)</f>
        <v>0</v>
      </c>
      <c r="DJ321" s="15">
        <f ca="1">IF($V321&lt;&gt;0,IF($V321&gt;0,$W321/$V321,-$W321/$V321))*$AF321</f>
        <v>0</v>
      </c>
      <c r="DK321" s="15">
        <f ca="1">SUM(DI321:DJ321)</f>
        <v>0</v>
      </c>
      <c r="DL321" s="16">
        <f ca="1">_xll.DBRW($B$3,$R$37,$R$38,$R$40,$R$41,$R$42,$Q321,DL$2,DL$4,DL$3)</f>
        <v>0</v>
      </c>
      <c r="DM321" s="16">
        <f ca="1">_xll.DBRW($B$3,$R$37,$R$38,$R$40,$R$41,$R$42,$Q321,DM$2,DM$4,DM$3)</f>
        <v>0</v>
      </c>
      <c r="DN321" s="17">
        <f ca="1">-(DL321-DM321)*100</f>
        <v>0</v>
      </c>
      <c r="DO321" s="14">
        <f ca="1">$AB321-$AG321-EI321</f>
        <v>0</v>
      </c>
      <c r="DP321" s="15">
        <f ca="1">_xll.DBRW($B$3,$R$37,$R$38,$R$40,$R$41,$R$42,$Q321,DP$2,DP$4,DP$3)</f>
        <v>0</v>
      </c>
      <c r="DQ321" s="15">
        <f ca="1">_xll.DBRW($B$3,$R$37,$R$38,$R$40,$R$41,$R$42,$Q321,DQ$2,DQ$4,DQ$3)</f>
        <v>0</v>
      </c>
      <c r="DR321" s="15">
        <f ca="1">_xll.DBRW($B$3,$R$37,$R$38,$R$40,$R$41,$R$42,$Q321,DR$2,DR$4,DR$3)</f>
        <v>0</v>
      </c>
      <c r="DS321" s="15">
        <f ca="1">_xll.DBRW($B$3,$R$37,$R$38,$R$40,$R$41,$R$42,$Q321,DS$2,DS$4,DS$3)</f>
        <v>0</v>
      </c>
      <c r="DT321" s="15">
        <f ca="1">_xll.DBRW($B$3,$R$37,$R$38,$R$40,$R$41,$R$42,$Q321,DT$2,DT$4,DT$3)</f>
        <v>0</v>
      </c>
      <c r="DU321" s="15">
        <f ca="1">_xll.DBRW($B$3,$R$37,$R$38,$R$40,$R$41,$R$42,$Q321,DU$2,DU$4,DU$3)</f>
        <v>0</v>
      </c>
      <c r="DV321" s="15">
        <f ca="1">_xll.DBRW($B$3,$R$37,$R$38,$R$40,$R$41,$R$42,$Q321,DV$2,DV$4,DV$3)</f>
        <v>0</v>
      </c>
      <c r="DW321" s="15">
        <f ca="1">_xll.DBRW($B$3,$R$37,$R$38,$R$40,$R$41,$R$42,$Q321,DW$2,DW$4,DW$3)</f>
        <v>0</v>
      </c>
      <c r="DX321" s="15">
        <f ca="1">_xll.DBRW($B$3,$R$37,$R$38,$R$40,$R$41,$R$42,$Q321,DX$2,DX$4,DX$3)</f>
        <v>0</v>
      </c>
      <c r="DY321" s="15">
        <f ca="1">_xll.DBRW($B$3,$R$37,$R$38,$R$40,$R$41,$R$42,$Q321,DY$2,DY$4,DY$3)</f>
        <v>0</v>
      </c>
      <c r="DZ321" s="15">
        <f ca="1">DP321-DU321</f>
        <v>0</v>
      </c>
      <c r="EA321" s="15">
        <f ca="1">DQ321-DV321</f>
        <v>0</v>
      </c>
      <c r="EB321" s="15">
        <f ca="1">DR321-DW321</f>
        <v>0</v>
      </c>
      <c r="EC321" s="15">
        <f ca="1">IF(AND(DS321&lt;&gt;0,DX321&lt;&gt;0),-1*DZ321*DS321,0)</f>
        <v>0</v>
      </c>
      <c r="ED321" s="15">
        <f ca="1">IF(AND(DS321&lt;&gt;0,DX321&lt;&gt;0,DT321&lt;&gt;0,DY321&lt;&gt;0),EA321/DV321*$AB321,)</f>
        <v>0</v>
      </c>
      <c r="EE321" s="15">
        <f ca="1">IF(AND(DT321&lt;&gt;0,DY321&lt;&gt;0),EB321*DL321*DT321,)</f>
        <v>0</v>
      </c>
      <c r="EF321" s="15">
        <f ca="1">IF(AND(DS321&lt;&gt;0,DX321&lt;&gt;0,DT321&lt;&gt;0,DY321&lt;&gt;0),$AL321-EC321-ED321-EE321-EI321,)</f>
        <v>0</v>
      </c>
      <c r="EG321" s="15">
        <f ca="1">IF(OR(DS321=0,DX321=0,DT321=0,DY321=0),$AL321-EC321-ED321-EE321-EI321,)</f>
        <v>0</v>
      </c>
      <c r="EH321" s="15">
        <f ca="1">SUM(EC321:EG321)</f>
        <v>0</v>
      </c>
      <c r="EI321" s="15">
        <f ca="1">IF($V321&lt;&gt;0,IF($V321&gt;0,$W321/$V321,-$W321/$V321))*$AG321</f>
        <v>0</v>
      </c>
      <c r="EJ321" s="15">
        <f ca="1">SUM(EH321:EI321)</f>
        <v>0</v>
      </c>
      <c r="EK321" s="16">
        <f ca="1">_xll.DBRW($B$3,$R$37,$R$38,$R$40,$R$41,$R$42,$Q321,EK$2,EK$4,EK$3)</f>
        <v>0</v>
      </c>
      <c r="EL321" s="16">
        <f ca="1">_xll.DBRW($B$3,$R$37,$R$38,$R$40,$R$41,$R$42,$Q321,EL$2,EL$4,EL$3)</f>
        <v>0</v>
      </c>
      <c r="EM321" s="17">
        <f ca="1">-(EK321-EL321)*100</f>
        <v>0</v>
      </c>
      <c r="EN321" s="14">
        <f ca="1">$AC321-$AH321-FH321</f>
        <v>0</v>
      </c>
      <c r="EO321" s="15">
        <f ca="1">_xll.DBRW($B$3,$R$37,$R$38,$R$40,$R$41,$R$42,$Q321,EO$2,EO$4,EO$3)</f>
        <v>0</v>
      </c>
      <c r="EP321" s="15">
        <f ca="1">_xll.DBRW($B$3,$R$37,$R$38,$R$40,$R$41,$R$42,$Q321,EP$2,EP$4,EP$3)</f>
        <v>0</v>
      </c>
      <c r="EQ321" s="15">
        <f ca="1">_xll.DBRW($B$3,$R$37,$R$38,$R$40,$R$41,$R$42,$Q321,EQ$2,EQ$4,EQ$3)</f>
        <v>0</v>
      </c>
      <c r="ER321" s="15">
        <f ca="1">_xll.DBRW($B$3,$R$37,$R$38,$R$40,$R$41,$R$42,$Q321,ER$2,ER$4,ER$3)</f>
        <v>0</v>
      </c>
      <c r="ES321" s="15">
        <f ca="1">_xll.DBRW($B$3,$R$37,$R$38,$R$40,$R$41,$R$42,$Q321,ES$2,ES$4,ES$3)</f>
        <v>0</v>
      </c>
      <c r="ET321" s="15">
        <f ca="1">_xll.DBRW($B$3,$R$37,$R$38,$R$40,$R$41,$R$42,$Q321,ET$2,ET$4,ET$3)</f>
        <v>0</v>
      </c>
      <c r="EU321" s="15">
        <f ca="1">_xll.DBRW($B$3,$R$37,$R$38,$R$40,$R$41,$R$42,$Q321,EU$2,EU$4,EU$3)</f>
        <v>0</v>
      </c>
      <c r="EV321" s="15">
        <f ca="1">_xll.DBRW($B$3,$R$37,$R$38,$R$40,$R$41,$R$42,$Q321,EV$2,EV$4,EV$3)</f>
        <v>0</v>
      </c>
      <c r="EW321" s="15">
        <f ca="1">_xll.DBRW($B$3,$R$37,$R$38,$R$40,$R$41,$R$42,$Q321,EW$2,EW$4,EW$3)</f>
        <v>0</v>
      </c>
      <c r="EX321" s="15">
        <f ca="1">_xll.DBRW($B$3,$R$37,$R$38,$R$40,$R$41,$R$42,$Q321,EX$2,EX$4,EX$3)</f>
        <v>0</v>
      </c>
      <c r="EY321" s="15">
        <f ca="1">EO321-ET321</f>
        <v>0</v>
      </c>
      <c r="EZ321" s="15">
        <f ca="1">EP321-EU321</f>
        <v>0</v>
      </c>
      <c r="FA321" s="15">
        <f ca="1">EQ321-EV321</f>
        <v>0</v>
      </c>
      <c r="FB321" s="15">
        <f ca="1">IF(AND(ER321&lt;&gt;0,EW321&lt;&gt;0),-1*EY321*ER321,0)</f>
        <v>0</v>
      </c>
      <c r="FC321" s="15">
        <f ca="1">IF(AND(ER321&lt;&gt;0,EW321&lt;&gt;0,ES321&lt;&gt;0,EX321&lt;&gt;0),EZ321/EU321*$AC321,)</f>
        <v>0</v>
      </c>
      <c r="FD321" s="15">
        <f ca="1">IF(AND(ES321&lt;&gt;0,EX321&lt;&gt;0),FA321*EK321*ES321,)</f>
        <v>0</v>
      </c>
      <c r="FE321" s="15">
        <f ca="1">IF(AND(ER321&lt;&gt;0,EW321&lt;&gt;0,ES321&lt;&gt;0,EX321&lt;&gt;0),$AM321-FB321-FC321-FD321-FH321,)</f>
        <v>0</v>
      </c>
      <c r="FF321" s="15">
        <f ca="1">IF(OR(ER321=0,EW321=0,ES321=0,EX321=0),$AM321-FB321-FC321-FD321-FH321,)</f>
        <v>0</v>
      </c>
      <c r="FG321" s="15">
        <f ca="1">SUM(FB321:FF321)</f>
        <v>0</v>
      </c>
      <c r="FH321" s="15">
        <f ca="1">IF($V321&lt;&gt;0,IF($V321&gt;0,$W321/$V321,-$W321/$V321))*$AH321</f>
        <v>0</v>
      </c>
      <c r="FI321" s="15">
        <f ca="1">SUM(FG321:FH321)</f>
        <v>0</v>
      </c>
      <c r="FJ321" s="20"/>
      <c r="FK321" s="85">
        <f ca="1">BL321+CK321+DJ321+EI321+FH321</f>
        <v>0</v>
      </c>
      <c r="FL321" s="21"/>
      <c r="FM321" s="22"/>
      <c r="FN321" s="104">
        <f ca="1">_xll.DBRW($B$3,$R$37,$R$38,$R$40,$R$41,$R$42,$Q321,FN$2,FN$4,FN$3)</f>
        <v>0</v>
      </c>
      <c r="FO321" s="105">
        <f ca="1">IF(U321&lt;&gt;0,FN321/U321,0)</f>
        <v>0</v>
      </c>
      <c r="FP321" s="104">
        <f ca="1">_xll.DBRW($B$3,$R$37,$R$38,$R$40,$R$41,$R$42,$Q321,FP$2,FP$4,FP$3)</f>
        <v>0</v>
      </c>
      <c r="FQ321" s="105">
        <f ca="1">IF(V321&lt;&gt;0,FP321/V321,0)</f>
        <v>0</v>
      </c>
      <c r="FR321" s="86">
        <f ca="1">FN321-FP321</f>
        <v>0</v>
      </c>
      <c r="FS321" s="103">
        <f ca="1">(FO321-FQ321)*100</f>
        <v>0</v>
      </c>
      <c r="FT321" s="23"/>
      <c r="FV321" s="37"/>
      <c r="FW321" s="37"/>
      <c r="FX321" s="37"/>
      <c r="FY321" s="37"/>
      <c r="FZ321" s="37"/>
      <c r="GA321" s="37"/>
      <c r="GB321" s="37"/>
      <c r="GC321" s="37"/>
      <c r="GD321" s="37"/>
      <c r="GE321" s="37"/>
      <c r="GF321" s="37"/>
      <c r="GG321" s="37"/>
      <c r="GH321" s="37"/>
    </row>
    <row r="322" spans="1:190" ht="15" hidden="1" customHeight="1" x14ac:dyDescent="0.25">
      <c r="A322">
        <f ca="1">IF(ROW()=ROW($A$60),0,1)</f>
        <v>1</v>
      </c>
      <c r="D322" s="30"/>
      <c r="E322" s="30"/>
      <c r="F322" s="30" t="str">
        <f ca="1">IF(A322&lt;&gt;0,IF((AO322+BN322+CM322+DL322+EK322)&lt;&gt;0,ROUND((1-(AO322+BN322+CM322+DL322+EK322))-FO322,5),"VERIF. ELIGIBILITE PMM"),"CHECK "&amp;D307)</f>
        <v>VERIF. ELIGIBILITE PMM</v>
      </c>
      <c r="G322" s="30"/>
      <c r="H322" s="30"/>
      <c r="I322" s="30"/>
      <c r="J322" s="30" t="str">
        <f ca="1">IF(A322&lt;&gt;0,IF((AP322+BO322+CN322+DM322+EL322)&lt;&gt;0,ROUND((1-(AP322+BO322+CN322+DM322+EL322))-FQ322,5),"VERIF. ELIGIBILITE PMM"),"CHECK "&amp;D308)</f>
        <v>VERIF. ELIGIBILITE PMM</v>
      </c>
      <c r="K322" s="30">
        <f ca="1">IF(A322&lt;&gt;0,ROUND(W322+AR322+BQ322+CP322+DO322+EN322+FK322-FR322,5),"CHECK ")</f>
        <v>0</v>
      </c>
      <c r="L322" s="4"/>
      <c r="M322" s="9"/>
      <c r="N322" s="10"/>
      <c r="O322" s="9"/>
      <c r="P322" s="11"/>
      <c r="Q322" s="130" t="s">
        <v>292</v>
      </c>
      <c r="R322" s="130"/>
      <c r="S322" s="12"/>
      <c r="T322" s="13"/>
      <c r="U322" s="84">
        <f ca="1">_xll.DBRW($B$3,$R$37,$R$38,$R$40,$R$41,$R$42,$Q322,U$2,U$4,U$3)</f>
        <v>0</v>
      </c>
      <c r="V322" s="84">
        <f ca="1">_xll.DBRW($B$3,$R$37,$R$38,$R$40,$R$41,$R$42,$Q322,V$2,V$4,V$3)</f>
        <v>0</v>
      </c>
      <c r="W322" s="85">
        <f ca="1">U322-V322</f>
        <v>0</v>
      </c>
      <c r="X322" s="106">
        <f ca="1">IF(V322&lt;&gt;0,W322/V322,0)</f>
        <v>0</v>
      </c>
      <c r="Y322" s="15">
        <f ca="1">_xll.DBRW($B$3,$R$37,$R$38,$R$40,$R$41,$R$42,$Q322,Y$2,Y$4,Y$3)</f>
        <v>0</v>
      </c>
      <c r="Z322" s="15">
        <f ca="1">_xll.DBRW($B$3,$R$37,$R$38,$R$40,$R$41,$R$42,$Q322,Z$2,Z$4,Z$3)</f>
        <v>0</v>
      </c>
      <c r="AA322" s="15">
        <f ca="1">_xll.DBRW($B$3,$R$37,$R$38,$R$40,$R$41,$R$42,$Q322,AA$2,AA$4,AA$3)</f>
        <v>0</v>
      </c>
      <c r="AB322" s="15">
        <f ca="1">_xll.DBRW($B$3,$R$37,$R$38,$R$40,$R$41,$R$42,$Q322,AB$2,AB$4,AB$3)</f>
        <v>0</v>
      </c>
      <c r="AC322" s="15">
        <f ca="1">_xll.DBRW($B$3,$R$37,$R$38,$R$40,$R$41,$R$42,$Q322,AC$2,AC$4,AC$3)</f>
        <v>0</v>
      </c>
      <c r="AD322" s="15">
        <f ca="1">_xll.DBRW($B$3,$R$37,$R$38,$R$40,$R$41,$R$42,$Q322,AD$2,AD$4,AD$3)</f>
        <v>0</v>
      </c>
      <c r="AE322" s="15">
        <f ca="1">_xll.DBRW($B$3,$R$37,$R$38,$R$40,$R$41,$R$42,$Q322,AE$2,AE$4,AE$3)</f>
        <v>0</v>
      </c>
      <c r="AF322" s="15">
        <f ca="1">_xll.DBRW($B$3,$R$37,$R$38,$R$40,$R$41,$R$42,$Q322,AF$2,AF$4,AF$3)</f>
        <v>0</v>
      </c>
      <c r="AG322" s="15">
        <f ca="1">_xll.DBRW($B$3,$R$37,$R$38,$R$40,$R$41,$R$42,$Q322,AG$2,AG$4,AG$3)</f>
        <v>0</v>
      </c>
      <c r="AH322" s="15">
        <f ca="1">_xll.DBRW($B$3,$R$37,$R$38,$R$40,$R$41,$R$42,$Q322,AH$2,AH$4,AH$3)</f>
        <v>0</v>
      </c>
      <c r="AI322" s="15">
        <f ca="1">Y322-AD322</f>
        <v>0</v>
      </c>
      <c r="AJ322" s="15">
        <f ca="1">Z322-AE322</f>
        <v>0</v>
      </c>
      <c r="AK322" s="15">
        <f ca="1">AA322-AF322</f>
        <v>0</v>
      </c>
      <c r="AL322" s="15">
        <f ca="1">AB322-AG322</f>
        <v>0</v>
      </c>
      <c r="AM322" s="15">
        <f ca="1">AC322-AH322</f>
        <v>0</v>
      </c>
      <c r="AN322" s="20"/>
      <c r="AO322" s="16">
        <f ca="1">_xll.DBRW($B$3,$R$37,$R$38,$R$40,$R$41,$R$42,$Q322,AO$2,AO$4,AO$3)</f>
        <v>0</v>
      </c>
      <c r="AP322" s="16">
        <f ca="1">_xll.DBRW($B$3,$R$37,$R$38,$R$40,$R$41,$R$42,$Q322,AP$2,AP$4,AP$3)</f>
        <v>0</v>
      </c>
      <c r="AQ322" s="17">
        <f ca="1">-(AO322-AP322)*100</f>
        <v>0</v>
      </c>
      <c r="AR322" s="14">
        <f ca="1">$Y322-$AD322-BL322</f>
        <v>0</v>
      </c>
      <c r="AS322" s="18">
        <f ca="1">_xll.DBRW($B$3,$R$37,$R$38,$R$40,$R$41,$R$42,$Q322,AS$2,AS$4,AS$3)</f>
        <v>0</v>
      </c>
      <c r="AT322" s="19">
        <f ca="1">_xll.DBRW($B$3,$R$37,$R$38,$R$40,$R$41,$R$42,$Q322,AT$2,AT$4,AT$3)</f>
        <v>0</v>
      </c>
      <c r="AU322" s="18">
        <f ca="1">_xll.DBRW($B$3,$R$37,$R$38,$R$40,$R$41,$R$42,$Q322,AU$2,AU$4,AU$3)</f>
        <v>0</v>
      </c>
      <c r="AV322" s="15">
        <f ca="1">_xll.DBRW($B$3,$R$37,$R$38,$R$40,$R$41,$R$42,$Q322,AV$2,AV$4,AV$3)</f>
        <v>0</v>
      </c>
      <c r="AW322" s="15">
        <f ca="1">_xll.DBRW($B$3,$R$37,$R$38,$R$40,$R$41,$R$42,$Q322,AW$2,AW$4,AW$3)</f>
        <v>0</v>
      </c>
      <c r="AX322" s="18">
        <f ca="1">_xll.DBRW($B$3,$R$37,$R$38,$R$40,$R$41,$R$42,$Q322,AX$2,AX$4,AX$3)</f>
        <v>0</v>
      </c>
      <c r="AY322" s="19">
        <f ca="1">_xll.DBRW($B$3,$R$37,$R$38,$R$40,$R$41,$R$42,$Q322,AY$2,AY$4,AY$3)</f>
        <v>0</v>
      </c>
      <c r="AZ322" s="18">
        <f ca="1">_xll.DBRW($B$3,$R$37,$R$38,$R$40,$R$41,$R$42,$Q322,AZ$2,AZ$4,AZ$3)</f>
        <v>0</v>
      </c>
      <c r="BA322" s="15">
        <f ca="1">_xll.DBRW($B$3,$R$37,$R$38,$R$40,$R$41,$R$42,$Q322,BA$2,BA$4,BA$3)</f>
        <v>0</v>
      </c>
      <c r="BB322" s="15">
        <f ca="1">_xll.DBRW($B$3,$R$37,$R$38,$R$40,$R$41,$R$42,$Q322,BB$2,BB$4,BB$3)</f>
        <v>0</v>
      </c>
      <c r="BC322" s="18">
        <f ca="1">AS322-AX322</f>
        <v>0</v>
      </c>
      <c r="BD322" s="18">
        <f ca="1">AT322-AY322</f>
        <v>0</v>
      </c>
      <c r="BE322" s="18">
        <f ca="1">AU322-AZ322</f>
        <v>0</v>
      </c>
      <c r="BF322" s="15">
        <f ca="1">IF(AND(AV322&lt;&gt;0,BA322&lt;&gt;0),-1*BC322*AV322,0)</f>
        <v>0</v>
      </c>
      <c r="BG322" s="15">
        <f ca="1">IF(AND(AV322&lt;&gt;0,BA322&lt;&gt;0,AW322&lt;&gt;0,BB322&lt;&gt;0),BD322/AY322*$Y322,)</f>
        <v>0</v>
      </c>
      <c r="BH322" s="15">
        <f ca="1">IF(AND(AW322&lt;&gt;0,BB322&lt;&gt;0),BE322*AO322*AW322,)</f>
        <v>0</v>
      </c>
      <c r="BI322" s="15">
        <f ca="1">IF(AND(AV322&lt;&gt;0,BA322&lt;&gt;0,AW322&lt;&gt;0,BB322&lt;&gt;0),$AI322-BF322-BG322-BH322-BL322,)</f>
        <v>0</v>
      </c>
      <c r="BJ322" s="15">
        <f ca="1">IF(OR(AV322=0,BA322=0,AW322=0,BB322=0),$AI322-BF322-BG322-BH322-BL322,)</f>
        <v>0</v>
      </c>
      <c r="BK322" s="15">
        <f ca="1">SUM(BF322:BJ322)</f>
        <v>0</v>
      </c>
      <c r="BL322" s="15">
        <f ca="1">IF($V322&lt;&gt;0,IF($V322&gt;0,$W322/$V322,-$W322/$V322))*$AD322</f>
        <v>0</v>
      </c>
      <c r="BM322" s="15">
        <f ca="1">SUM(BK322:BL322)</f>
        <v>0</v>
      </c>
      <c r="BN322" s="16">
        <f ca="1">_xll.DBRW($B$3,$R$37,$R$38,$R$40,$R$41,$R$42,$Q322,BN$2,BN$4,BN$3)</f>
        <v>0</v>
      </c>
      <c r="BO322" s="16">
        <f ca="1">_xll.DBRW($B$3,$R$37,$R$38,$R$40,$R$41,$R$42,$Q322,BO$2,BO$4,BO$3)</f>
        <v>0</v>
      </c>
      <c r="BP322" s="17">
        <f ca="1">-(BN322-BO322)*100</f>
        <v>0</v>
      </c>
      <c r="BQ322" s="14">
        <f ca="1">$Z322-$AE322-CK322</f>
        <v>0</v>
      </c>
      <c r="BR322" s="15">
        <f ca="1">_xll.DBRW($B$3,$R$37,$R$38,$R$40,$R$41,$R$42,$Q322,BR$2,BR$4,BR$3)</f>
        <v>0</v>
      </c>
      <c r="BS322" s="15">
        <f ca="1">_xll.DBRW($B$3,$R$37,$R$38,$R$40,$R$41,$R$42,$Q322,BS$2,BS$4,BS$3)</f>
        <v>0</v>
      </c>
      <c r="BT322" s="15">
        <f ca="1">_xll.DBRW($B$3,$R$37,$R$38,$R$40,$R$41,$R$42,$Q322,BT$2,BT$4,BT$3)</f>
        <v>0</v>
      </c>
      <c r="BU322" s="15">
        <f ca="1">_xll.DBRW($B$3,$R$37,$R$38,$R$40,$R$41,$R$42,$Q322,BU$2,BU$4,BU$3)</f>
        <v>0</v>
      </c>
      <c r="BV322" s="15">
        <f ca="1">_xll.DBRW($B$3,$R$37,$R$38,$R$40,$R$41,$R$42,$Q322,BV$2,BV$4,BV$3)</f>
        <v>0</v>
      </c>
      <c r="BW322" s="15">
        <f ca="1">_xll.DBRW($B$3,$R$37,$R$38,$R$40,$R$41,$R$42,$Q322,BW$2,BW$4,BW$3)</f>
        <v>0</v>
      </c>
      <c r="BX322" s="15">
        <f ca="1">_xll.DBRW($B$3,$R$37,$R$38,$R$40,$R$41,$R$42,$Q322,BX$2,BX$4,BX$3)</f>
        <v>0</v>
      </c>
      <c r="BY322" s="15">
        <f ca="1">_xll.DBRW($B$3,$R$37,$R$38,$R$40,$R$41,$R$42,$Q322,BY$2,BY$4,BY$3)</f>
        <v>0</v>
      </c>
      <c r="BZ322" s="15">
        <f ca="1">_xll.DBRW($B$3,$R$37,$R$38,$R$40,$R$41,$R$42,$Q322,BZ$2,BZ$4,BZ$3)</f>
        <v>0</v>
      </c>
      <c r="CA322" s="15">
        <f ca="1">_xll.DBRW($B$3,$R$37,$R$38,$R$40,$R$41,$R$42,$Q322,CA$2,CA$4,CA$3)</f>
        <v>0</v>
      </c>
      <c r="CB322" s="15">
        <f ca="1">BR322-BW322</f>
        <v>0</v>
      </c>
      <c r="CC322" s="15">
        <f ca="1">BS322-BX322</f>
        <v>0</v>
      </c>
      <c r="CD322" s="15">
        <f ca="1">BT322-BY322</f>
        <v>0</v>
      </c>
      <c r="CE322" s="15">
        <f ca="1">IF(AND(BU322&lt;&gt;0,BZ322&lt;&gt;0),-1*CB322*BU322,0)</f>
        <v>0</v>
      </c>
      <c r="CF322" s="15">
        <f ca="1">IF(AND(BU322&lt;&gt;0,BZ322&lt;&gt;0,BV322&lt;&gt;0,CA322&lt;&gt;0),CC322/BX322*$Z322,)</f>
        <v>0</v>
      </c>
      <c r="CG322" s="15">
        <f ca="1">IF(AND(BV322&lt;&gt;0,CA322&lt;&gt;0),CD322*BN322*BV322,)</f>
        <v>0</v>
      </c>
      <c r="CH322" s="15">
        <f ca="1">IF(AND(BU322&lt;&gt;0,BZ322&lt;&gt;0,BV322&lt;&gt;0,CA322&lt;&gt;0),$AJ322-CE322-CF322-CG322-CK322,)</f>
        <v>0</v>
      </c>
      <c r="CI322" s="15">
        <f ca="1">IF(OR(BU322=0,BZ322=0,BV322=0,CA322=0),$AJ322-CE322-CF322-CG322-CK322,)</f>
        <v>0</v>
      </c>
      <c r="CJ322" s="15">
        <f ca="1">SUM(CE322:CI322)</f>
        <v>0</v>
      </c>
      <c r="CK322" s="15">
        <f ca="1">IF($V322&lt;&gt;0,IF($V322&gt;0,$W322/$V322,-$W322/$V322))*$AE322</f>
        <v>0</v>
      </c>
      <c r="CL322" s="15">
        <f ca="1">SUM(CJ322:CK322)</f>
        <v>0</v>
      </c>
      <c r="CM322" s="16">
        <f ca="1">_xll.DBRW($B$3,$R$37,$R$38,$R$40,$R$41,$R$42,$Q322,CM$2,CM$4,CM$3)</f>
        <v>0</v>
      </c>
      <c r="CN322" s="16">
        <f ca="1">_xll.DBRW($B$3,$R$37,$R$38,$R$40,$R$41,$R$42,$Q322,CN$2,CN$4,CN$3)</f>
        <v>0</v>
      </c>
      <c r="CO322" s="17">
        <f ca="1">-(CM322-CN322)*100</f>
        <v>0</v>
      </c>
      <c r="CP322" s="14">
        <f ca="1">$AA322-$AF322-DJ322</f>
        <v>0</v>
      </c>
      <c r="CQ322" s="15">
        <f ca="1">_xll.DBRW($B$3,$R$37,$R$38,$R$40,$R$41,$R$42,$Q322,CQ$2,CQ$4,CQ$3)</f>
        <v>0</v>
      </c>
      <c r="CR322" s="15">
        <f ca="1">_xll.DBRW($B$3,$R$37,$R$38,$R$40,$R$41,$R$42,$Q322,CR$2,CR$4,CR$3)</f>
        <v>0</v>
      </c>
      <c r="CS322" s="15">
        <f ca="1">_xll.DBRW($B$3,$R$37,$R$38,$R$40,$R$41,$R$42,$Q322,CS$2,CS$4,CS$3)</f>
        <v>0</v>
      </c>
      <c r="CT322" s="15">
        <f ca="1">_xll.DBRW($B$3,$R$37,$R$38,$R$40,$R$41,$R$42,$Q322,CT$2,CT$4,CT$3)</f>
        <v>0</v>
      </c>
      <c r="CU322" s="15">
        <f ca="1">_xll.DBRW($B$3,$R$37,$R$38,$R$40,$R$41,$R$42,$Q322,CU$2,CU$4,CU$3)</f>
        <v>0</v>
      </c>
      <c r="CV322" s="15">
        <f ca="1">_xll.DBRW($B$3,$R$37,$R$38,$R$40,$R$41,$R$42,$Q322,CV$2,CV$4,CV$3)</f>
        <v>0</v>
      </c>
      <c r="CW322" s="15">
        <f ca="1">_xll.DBRW($B$3,$R$37,$R$38,$R$40,$R$41,$R$42,$Q322,CW$2,CW$4,CW$3)</f>
        <v>0</v>
      </c>
      <c r="CX322" s="15">
        <f ca="1">_xll.DBRW($B$3,$R$37,$R$38,$R$40,$R$41,$R$42,$Q322,CX$2,CX$4,CX$3)</f>
        <v>0</v>
      </c>
      <c r="CY322" s="15">
        <f ca="1">_xll.DBRW($B$3,$R$37,$R$38,$R$40,$R$41,$R$42,$Q322,CY$2,CY$4,CY$3)</f>
        <v>0</v>
      </c>
      <c r="CZ322" s="15">
        <f ca="1">_xll.DBRW($B$3,$R$37,$R$38,$R$40,$R$41,$R$42,$Q322,CZ$2,CZ$4,CZ$3)</f>
        <v>0</v>
      </c>
      <c r="DA322" s="15">
        <f ca="1">CQ322-CV322</f>
        <v>0</v>
      </c>
      <c r="DB322" s="15">
        <f ca="1">CR322-CW322</f>
        <v>0</v>
      </c>
      <c r="DC322" s="15">
        <f ca="1">CS322-CX322</f>
        <v>0</v>
      </c>
      <c r="DD322" s="15">
        <f ca="1">IF(AND(CT322&lt;&gt;0,CY322&lt;&gt;0),-1*DA322*CT322,0)</f>
        <v>0</v>
      </c>
      <c r="DE322" s="15">
        <f ca="1">IF(AND(CT322&lt;&gt;0,CY322&lt;&gt;0,CU322&lt;&gt;0,CZ322&lt;&gt;0),DB322/CW322*$AA322,)</f>
        <v>0</v>
      </c>
      <c r="DF322" s="15">
        <f ca="1">IF(AND(CU322&lt;&gt;0,CZ322&lt;&gt;0),DC322*CM322*CU322,)</f>
        <v>0</v>
      </c>
      <c r="DG322" s="15">
        <f ca="1">IF(AND(CT322&lt;&gt;0,CY322&lt;&gt;0,CU322&lt;&gt;0,CZ322&lt;&gt;0),$AK322-DD322-DE322-DF322-DJ322,)</f>
        <v>0</v>
      </c>
      <c r="DH322" s="15">
        <f ca="1">IF(OR(CT322=0,CY322=0,CU322=0,CZ322=0),$AK322-DD322-DE322-DF322-DJ322,)</f>
        <v>0</v>
      </c>
      <c r="DI322" s="15">
        <f ca="1">SUM(DD322:DH322)</f>
        <v>0</v>
      </c>
      <c r="DJ322" s="15">
        <f ca="1">IF($V322&lt;&gt;0,IF($V322&gt;0,$W322/$V322,-$W322/$V322))*$AF322</f>
        <v>0</v>
      </c>
      <c r="DK322" s="15">
        <f ca="1">SUM(DI322:DJ322)</f>
        <v>0</v>
      </c>
      <c r="DL322" s="16">
        <f ca="1">_xll.DBRW($B$3,$R$37,$R$38,$R$40,$R$41,$R$42,$Q322,DL$2,DL$4,DL$3)</f>
        <v>0</v>
      </c>
      <c r="DM322" s="16">
        <f ca="1">_xll.DBRW($B$3,$R$37,$R$38,$R$40,$R$41,$R$42,$Q322,DM$2,DM$4,DM$3)</f>
        <v>0</v>
      </c>
      <c r="DN322" s="17">
        <f ca="1">-(DL322-DM322)*100</f>
        <v>0</v>
      </c>
      <c r="DO322" s="14">
        <f ca="1">$AB322-$AG322-EI322</f>
        <v>0</v>
      </c>
      <c r="DP322" s="15">
        <f ca="1">_xll.DBRW($B$3,$R$37,$R$38,$R$40,$R$41,$R$42,$Q322,DP$2,DP$4,DP$3)</f>
        <v>0</v>
      </c>
      <c r="DQ322" s="15">
        <f ca="1">_xll.DBRW($B$3,$R$37,$R$38,$R$40,$R$41,$R$42,$Q322,DQ$2,DQ$4,DQ$3)</f>
        <v>0</v>
      </c>
      <c r="DR322" s="15">
        <f ca="1">_xll.DBRW($B$3,$R$37,$R$38,$R$40,$R$41,$R$42,$Q322,DR$2,DR$4,DR$3)</f>
        <v>0</v>
      </c>
      <c r="DS322" s="15">
        <f ca="1">_xll.DBRW($B$3,$R$37,$R$38,$R$40,$R$41,$R$42,$Q322,DS$2,DS$4,DS$3)</f>
        <v>0</v>
      </c>
      <c r="DT322" s="15">
        <f ca="1">_xll.DBRW($B$3,$R$37,$R$38,$R$40,$R$41,$R$42,$Q322,DT$2,DT$4,DT$3)</f>
        <v>0</v>
      </c>
      <c r="DU322" s="15">
        <f ca="1">_xll.DBRW($B$3,$R$37,$R$38,$R$40,$R$41,$R$42,$Q322,DU$2,DU$4,DU$3)</f>
        <v>0</v>
      </c>
      <c r="DV322" s="15">
        <f ca="1">_xll.DBRW($B$3,$R$37,$R$38,$R$40,$R$41,$R$42,$Q322,DV$2,DV$4,DV$3)</f>
        <v>0</v>
      </c>
      <c r="DW322" s="15">
        <f ca="1">_xll.DBRW($B$3,$R$37,$R$38,$R$40,$R$41,$R$42,$Q322,DW$2,DW$4,DW$3)</f>
        <v>0</v>
      </c>
      <c r="DX322" s="15">
        <f ca="1">_xll.DBRW($B$3,$R$37,$R$38,$R$40,$R$41,$R$42,$Q322,DX$2,DX$4,DX$3)</f>
        <v>0</v>
      </c>
      <c r="DY322" s="15">
        <f ca="1">_xll.DBRW($B$3,$R$37,$R$38,$R$40,$R$41,$R$42,$Q322,DY$2,DY$4,DY$3)</f>
        <v>0</v>
      </c>
      <c r="DZ322" s="15">
        <f ca="1">DP322-DU322</f>
        <v>0</v>
      </c>
      <c r="EA322" s="15">
        <f ca="1">DQ322-DV322</f>
        <v>0</v>
      </c>
      <c r="EB322" s="15">
        <f ca="1">DR322-DW322</f>
        <v>0</v>
      </c>
      <c r="EC322" s="15">
        <f ca="1">IF(AND(DS322&lt;&gt;0,DX322&lt;&gt;0),-1*DZ322*DS322,0)</f>
        <v>0</v>
      </c>
      <c r="ED322" s="15">
        <f ca="1">IF(AND(DS322&lt;&gt;0,DX322&lt;&gt;0,DT322&lt;&gt;0,DY322&lt;&gt;0),EA322/DV322*$AB322,)</f>
        <v>0</v>
      </c>
      <c r="EE322" s="15">
        <f ca="1">IF(AND(DT322&lt;&gt;0,DY322&lt;&gt;0),EB322*DL322*DT322,)</f>
        <v>0</v>
      </c>
      <c r="EF322" s="15">
        <f ca="1">IF(AND(DS322&lt;&gt;0,DX322&lt;&gt;0,DT322&lt;&gt;0,DY322&lt;&gt;0),$AL322-EC322-ED322-EE322-EI322,)</f>
        <v>0</v>
      </c>
      <c r="EG322" s="15">
        <f ca="1">IF(OR(DS322=0,DX322=0,DT322=0,DY322=0),$AL322-EC322-ED322-EE322-EI322,)</f>
        <v>0</v>
      </c>
      <c r="EH322" s="15">
        <f ca="1">SUM(EC322:EG322)</f>
        <v>0</v>
      </c>
      <c r="EI322" s="15">
        <f ca="1">IF($V322&lt;&gt;0,IF($V322&gt;0,$W322/$V322,-$W322/$V322))*$AG322</f>
        <v>0</v>
      </c>
      <c r="EJ322" s="15">
        <f ca="1">SUM(EH322:EI322)</f>
        <v>0</v>
      </c>
      <c r="EK322" s="16">
        <f ca="1">_xll.DBRW($B$3,$R$37,$R$38,$R$40,$R$41,$R$42,$Q322,EK$2,EK$4,EK$3)</f>
        <v>0</v>
      </c>
      <c r="EL322" s="16">
        <f ca="1">_xll.DBRW($B$3,$R$37,$R$38,$R$40,$R$41,$R$42,$Q322,EL$2,EL$4,EL$3)</f>
        <v>0</v>
      </c>
      <c r="EM322" s="17">
        <f ca="1">-(EK322-EL322)*100</f>
        <v>0</v>
      </c>
      <c r="EN322" s="14">
        <f ca="1">$AC322-$AH322-FH322</f>
        <v>0</v>
      </c>
      <c r="EO322" s="15">
        <f ca="1">_xll.DBRW($B$3,$R$37,$R$38,$R$40,$R$41,$R$42,$Q322,EO$2,EO$4,EO$3)</f>
        <v>0</v>
      </c>
      <c r="EP322" s="15">
        <f ca="1">_xll.DBRW($B$3,$R$37,$R$38,$R$40,$R$41,$R$42,$Q322,EP$2,EP$4,EP$3)</f>
        <v>0</v>
      </c>
      <c r="EQ322" s="15">
        <f ca="1">_xll.DBRW($B$3,$R$37,$R$38,$R$40,$R$41,$R$42,$Q322,EQ$2,EQ$4,EQ$3)</f>
        <v>0</v>
      </c>
      <c r="ER322" s="15">
        <f ca="1">_xll.DBRW($B$3,$R$37,$R$38,$R$40,$R$41,$R$42,$Q322,ER$2,ER$4,ER$3)</f>
        <v>0</v>
      </c>
      <c r="ES322" s="15">
        <f ca="1">_xll.DBRW($B$3,$R$37,$R$38,$R$40,$R$41,$R$42,$Q322,ES$2,ES$4,ES$3)</f>
        <v>0</v>
      </c>
      <c r="ET322" s="15">
        <f ca="1">_xll.DBRW($B$3,$R$37,$R$38,$R$40,$R$41,$R$42,$Q322,ET$2,ET$4,ET$3)</f>
        <v>0</v>
      </c>
      <c r="EU322" s="15">
        <f ca="1">_xll.DBRW($B$3,$R$37,$R$38,$R$40,$R$41,$R$42,$Q322,EU$2,EU$4,EU$3)</f>
        <v>0</v>
      </c>
      <c r="EV322" s="15">
        <f ca="1">_xll.DBRW($B$3,$R$37,$R$38,$R$40,$R$41,$R$42,$Q322,EV$2,EV$4,EV$3)</f>
        <v>0</v>
      </c>
      <c r="EW322" s="15">
        <f ca="1">_xll.DBRW($B$3,$R$37,$R$38,$R$40,$R$41,$R$42,$Q322,EW$2,EW$4,EW$3)</f>
        <v>0</v>
      </c>
      <c r="EX322" s="15">
        <f ca="1">_xll.DBRW($B$3,$R$37,$R$38,$R$40,$R$41,$R$42,$Q322,EX$2,EX$4,EX$3)</f>
        <v>0</v>
      </c>
      <c r="EY322" s="15">
        <f ca="1">EO322-ET322</f>
        <v>0</v>
      </c>
      <c r="EZ322" s="15">
        <f ca="1">EP322-EU322</f>
        <v>0</v>
      </c>
      <c r="FA322" s="15">
        <f ca="1">EQ322-EV322</f>
        <v>0</v>
      </c>
      <c r="FB322" s="15">
        <f ca="1">IF(AND(ER322&lt;&gt;0,EW322&lt;&gt;0),-1*EY322*ER322,0)</f>
        <v>0</v>
      </c>
      <c r="FC322" s="15">
        <f ca="1">IF(AND(ER322&lt;&gt;0,EW322&lt;&gt;0,ES322&lt;&gt;0,EX322&lt;&gt;0),EZ322/EU322*$AC322,)</f>
        <v>0</v>
      </c>
      <c r="FD322" s="15">
        <f ca="1">IF(AND(ES322&lt;&gt;0,EX322&lt;&gt;0),FA322*EK322*ES322,)</f>
        <v>0</v>
      </c>
      <c r="FE322" s="15">
        <f ca="1">IF(AND(ER322&lt;&gt;0,EW322&lt;&gt;0,ES322&lt;&gt;0,EX322&lt;&gt;0),$AM322-FB322-FC322-FD322-FH322,)</f>
        <v>0</v>
      </c>
      <c r="FF322" s="15">
        <f ca="1">IF(OR(ER322=0,EW322=0,ES322=0,EX322=0),$AM322-FB322-FC322-FD322-FH322,)</f>
        <v>0</v>
      </c>
      <c r="FG322" s="15">
        <f ca="1">SUM(FB322:FF322)</f>
        <v>0</v>
      </c>
      <c r="FH322" s="15">
        <f ca="1">IF($V322&lt;&gt;0,IF($V322&gt;0,$W322/$V322,-$W322/$V322))*$AH322</f>
        <v>0</v>
      </c>
      <c r="FI322" s="15">
        <f ca="1">SUM(FG322:FH322)</f>
        <v>0</v>
      </c>
      <c r="FJ322" s="20"/>
      <c r="FK322" s="85">
        <f ca="1">BL322+CK322+DJ322+EI322+FH322</f>
        <v>0</v>
      </c>
      <c r="FL322" s="21"/>
      <c r="FM322" s="22"/>
      <c r="FN322" s="104">
        <f ca="1">_xll.DBRW($B$3,$R$37,$R$38,$R$40,$R$41,$R$42,$Q322,FN$2,FN$4,FN$3)</f>
        <v>0</v>
      </c>
      <c r="FO322" s="105">
        <f ca="1">IF(U322&lt;&gt;0,FN322/U322,0)</f>
        <v>0</v>
      </c>
      <c r="FP322" s="104">
        <f ca="1">_xll.DBRW($B$3,$R$37,$R$38,$R$40,$R$41,$R$42,$Q322,FP$2,FP$4,FP$3)</f>
        <v>0</v>
      </c>
      <c r="FQ322" s="105">
        <f ca="1">IF(V322&lt;&gt;0,FP322/V322,0)</f>
        <v>0</v>
      </c>
      <c r="FR322" s="86">
        <f ca="1">FN322-FP322</f>
        <v>0</v>
      </c>
      <c r="FS322" s="103">
        <f ca="1">(FO322-FQ322)*100</f>
        <v>0</v>
      </c>
      <c r="FT322" s="23"/>
      <c r="FV322" s="37"/>
      <c r="FW322" s="37"/>
      <c r="FX322" s="37"/>
      <c r="FY322" s="37"/>
      <c r="FZ322" s="37"/>
      <c r="GA322" s="37"/>
      <c r="GB322" s="37"/>
      <c r="GC322" s="37"/>
      <c r="GD322" s="37"/>
      <c r="GE322" s="37"/>
      <c r="GF322" s="37"/>
      <c r="GG322" s="37"/>
      <c r="GH322" s="37"/>
    </row>
    <row r="323" spans="1:190" ht="15" hidden="1" customHeight="1" x14ac:dyDescent="0.25">
      <c r="A323">
        <f ca="1">IF(ROW()=ROW($A$60),0,1)</f>
        <v>1</v>
      </c>
      <c r="D323" s="30"/>
      <c r="E323" s="30"/>
      <c r="F323" s="30" t="str">
        <f ca="1">IF(A323&lt;&gt;0,IF((AO323+BN323+CM323+DL323+EK323)&lt;&gt;0,ROUND((1-(AO323+BN323+CM323+DL323+EK323))-FO323,5),"VERIF. ELIGIBILITE PMM"),"CHECK "&amp;D308)</f>
        <v>VERIF. ELIGIBILITE PMM</v>
      </c>
      <c r="G323" s="30"/>
      <c r="H323" s="30"/>
      <c r="I323" s="30"/>
      <c r="J323" s="30" t="str">
        <f ca="1">IF(A323&lt;&gt;0,IF((AP323+BO323+CN323+DM323+EL323)&lt;&gt;0,ROUND((1-(AP323+BO323+CN323+DM323+EL323))-FQ323,5),"VERIF. ELIGIBILITE PMM"),"CHECK "&amp;D309)</f>
        <v>VERIF. ELIGIBILITE PMM</v>
      </c>
      <c r="K323" s="30">
        <f ca="1">IF(A323&lt;&gt;0,ROUND(W323+AR323+BQ323+CP323+DO323+EN323+FK323-FR323,5),"CHECK ")</f>
        <v>0</v>
      </c>
      <c r="L323" s="4"/>
      <c r="M323" s="9"/>
      <c r="N323" s="10"/>
      <c r="O323" s="9"/>
      <c r="P323" s="11"/>
      <c r="Q323" s="130" t="s">
        <v>392</v>
      </c>
      <c r="R323" s="130"/>
      <c r="S323" s="12"/>
      <c r="T323" s="13"/>
      <c r="U323" s="84">
        <f ca="1">_xll.DBRW($B$3,$R$37,$R$38,$R$40,$R$41,$R$42,$Q323,U$2,U$4,U$3)</f>
        <v>0</v>
      </c>
      <c r="V323" s="84">
        <f ca="1">_xll.DBRW($B$3,$R$37,$R$38,$R$40,$R$41,$R$42,$Q323,V$2,V$4,V$3)</f>
        <v>0</v>
      </c>
      <c r="W323" s="85">
        <f ca="1">U323-V323</f>
        <v>0</v>
      </c>
      <c r="X323" s="106">
        <f ca="1">IF(V323&lt;&gt;0,W323/V323,0)</f>
        <v>0</v>
      </c>
      <c r="Y323" s="15">
        <f ca="1">_xll.DBRW($B$3,$R$37,$R$38,$R$40,$R$41,$R$42,$Q323,Y$2,Y$4,Y$3)</f>
        <v>0</v>
      </c>
      <c r="Z323" s="15">
        <f ca="1">_xll.DBRW($B$3,$R$37,$R$38,$R$40,$R$41,$R$42,$Q323,Z$2,Z$4,Z$3)</f>
        <v>0</v>
      </c>
      <c r="AA323" s="15">
        <f ca="1">_xll.DBRW($B$3,$R$37,$R$38,$R$40,$R$41,$R$42,$Q323,AA$2,AA$4,AA$3)</f>
        <v>0</v>
      </c>
      <c r="AB323" s="15">
        <f ca="1">_xll.DBRW($B$3,$R$37,$R$38,$R$40,$R$41,$R$42,$Q323,AB$2,AB$4,AB$3)</f>
        <v>0</v>
      </c>
      <c r="AC323" s="15">
        <f ca="1">_xll.DBRW($B$3,$R$37,$R$38,$R$40,$R$41,$R$42,$Q323,AC$2,AC$4,AC$3)</f>
        <v>0</v>
      </c>
      <c r="AD323" s="15">
        <f ca="1">_xll.DBRW($B$3,$R$37,$R$38,$R$40,$R$41,$R$42,$Q323,AD$2,AD$4,AD$3)</f>
        <v>0</v>
      </c>
      <c r="AE323" s="15">
        <f ca="1">_xll.DBRW($B$3,$R$37,$R$38,$R$40,$R$41,$R$42,$Q323,AE$2,AE$4,AE$3)</f>
        <v>0</v>
      </c>
      <c r="AF323" s="15">
        <f ca="1">_xll.DBRW($B$3,$R$37,$R$38,$R$40,$R$41,$R$42,$Q323,AF$2,AF$4,AF$3)</f>
        <v>0</v>
      </c>
      <c r="AG323" s="15">
        <f ca="1">_xll.DBRW($B$3,$R$37,$R$38,$R$40,$R$41,$R$42,$Q323,AG$2,AG$4,AG$3)</f>
        <v>0</v>
      </c>
      <c r="AH323" s="15">
        <f ca="1">_xll.DBRW($B$3,$R$37,$R$38,$R$40,$R$41,$R$42,$Q323,AH$2,AH$4,AH$3)</f>
        <v>0</v>
      </c>
      <c r="AI323" s="15">
        <f ca="1">Y323-AD323</f>
        <v>0</v>
      </c>
      <c r="AJ323" s="15">
        <f ca="1">Z323-AE323</f>
        <v>0</v>
      </c>
      <c r="AK323" s="15">
        <f ca="1">AA323-AF323</f>
        <v>0</v>
      </c>
      <c r="AL323" s="15">
        <f ca="1">AB323-AG323</f>
        <v>0</v>
      </c>
      <c r="AM323" s="15">
        <f ca="1">AC323-AH323</f>
        <v>0</v>
      </c>
      <c r="AN323" s="20"/>
      <c r="AO323" s="16">
        <f ca="1">_xll.DBRW($B$3,$R$37,$R$38,$R$40,$R$41,$R$42,$Q323,AO$2,AO$4,AO$3)</f>
        <v>0</v>
      </c>
      <c r="AP323" s="16">
        <f ca="1">_xll.DBRW($B$3,$R$37,$R$38,$R$40,$R$41,$R$42,$Q323,AP$2,AP$4,AP$3)</f>
        <v>0</v>
      </c>
      <c r="AQ323" s="17">
        <f ca="1">-(AO323-AP323)*100</f>
        <v>0</v>
      </c>
      <c r="AR323" s="14">
        <f ca="1">$Y323-$AD323-BL323</f>
        <v>0</v>
      </c>
      <c r="AS323" s="18">
        <f ca="1">_xll.DBRW($B$3,$R$37,$R$38,$R$40,$R$41,$R$42,$Q323,AS$2,AS$4,AS$3)</f>
        <v>0</v>
      </c>
      <c r="AT323" s="19">
        <f ca="1">_xll.DBRW($B$3,$R$37,$R$38,$R$40,$R$41,$R$42,$Q323,AT$2,AT$4,AT$3)</f>
        <v>0</v>
      </c>
      <c r="AU323" s="18">
        <f ca="1">_xll.DBRW($B$3,$R$37,$R$38,$R$40,$R$41,$R$42,$Q323,AU$2,AU$4,AU$3)</f>
        <v>0</v>
      </c>
      <c r="AV323" s="15">
        <f ca="1">_xll.DBRW($B$3,$R$37,$R$38,$R$40,$R$41,$R$42,$Q323,AV$2,AV$4,AV$3)</f>
        <v>0</v>
      </c>
      <c r="AW323" s="15">
        <f ca="1">_xll.DBRW($B$3,$R$37,$R$38,$R$40,$R$41,$R$42,$Q323,AW$2,AW$4,AW$3)</f>
        <v>0</v>
      </c>
      <c r="AX323" s="18">
        <f ca="1">_xll.DBRW($B$3,$R$37,$R$38,$R$40,$R$41,$R$42,$Q323,AX$2,AX$4,AX$3)</f>
        <v>0</v>
      </c>
      <c r="AY323" s="19">
        <f ca="1">_xll.DBRW($B$3,$R$37,$R$38,$R$40,$R$41,$R$42,$Q323,AY$2,AY$4,AY$3)</f>
        <v>0</v>
      </c>
      <c r="AZ323" s="18">
        <f ca="1">_xll.DBRW($B$3,$R$37,$R$38,$R$40,$R$41,$R$42,$Q323,AZ$2,AZ$4,AZ$3)</f>
        <v>0</v>
      </c>
      <c r="BA323" s="15">
        <f ca="1">_xll.DBRW($B$3,$R$37,$R$38,$R$40,$R$41,$R$42,$Q323,BA$2,BA$4,BA$3)</f>
        <v>0</v>
      </c>
      <c r="BB323" s="15">
        <f ca="1">_xll.DBRW($B$3,$R$37,$R$38,$R$40,$R$41,$R$42,$Q323,BB$2,BB$4,BB$3)</f>
        <v>0</v>
      </c>
      <c r="BC323" s="18">
        <f ca="1">AS323-AX323</f>
        <v>0</v>
      </c>
      <c r="BD323" s="18">
        <f ca="1">AT323-AY323</f>
        <v>0</v>
      </c>
      <c r="BE323" s="18">
        <f ca="1">AU323-AZ323</f>
        <v>0</v>
      </c>
      <c r="BF323" s="15">
        <f ca="1">IF(AND(AV323&lt;&gt;0,BA323&lt;&gt;0),-1*BC323*AV323,0)</f>
        <v>0</v>
      </c>
      <c r="BG323" s="15">
        <f ca="1">IF(AND(AV323&lt;&gt;0,BA323&lt;&gt;0,AW323&lt;&gt;0,BB323&lt;&gt;0),BD323/AY323*$Y323,)</f>
        <v>0</v>
      </c>
      <c r="BH323" s="15">
        <f ca="1">IF(AND(AW323&lt;&gt;0,BB323&lt;&gt;0),BE323*AO323*AW323,)</f>
        <v>0</v>
      </c>
      <c r="BI323" s="15">
        <f ca="1">IF(AND(AV323&lt;&gt;0,BA323&lt;&gt;0,AW323&lt;&gt;0,BB323&lt;&gt;0),$AI323-BF323-BG323-BH323-BL323,)</f>
        <v>0</v>
      </c>
      <c r="BJ323" s="15">
        <f ca="1">IF(OR(AV323=0,BA323=0,AW323=0,BB323=0),$AI323-BF323-BG323-BH323-BL323,)</f>
        <v>0</v>
      </c>
      <c r="BK323" s="15">
        <f ca="1">SUM(BF323:BJ323)</f>
        <v>0</v>
      </c>
      <c r="BL323" s="15">
        <f ca="1">IF($V323&lt;&gt;0,IF($V323&gt;0,$W323/$V323,-$W323/$V323))*$AD323</f>
        <v>0</v>
      </c>
      <c r="BM323" s="15">
        <f ca="1">SUM(BK323:BL323)</f>
        <v>0</v>
      </c>
      <c r="BN323" s="16">
        <f ca="1">_xll.DBRW($B$3,$R$37,$R$38,$R$40,$R$41,$R$42,$Q323,BN$2,BN$4,BN$3)</f>
        <v>0</v>
      </c>
      <c r="BO323" s="16">
        <f ca="1">_xll.DBRW($B$3,$R$37,$R$38,$R$40,$R$41,$R$42,$Q323,BO$2,BO$4,BO$3)</f>
        <v>0</v>
      </c>
      <c r="BP323" s="17">
        <f ca="1">-(BN323-BO323)*100</f>
        <v>0</v>
      </c>
      <c r="BQ323" s="14">
        <f ca="1">$Z323-$AE323-CK323</f>
        <v>0</v>
      </c>
      <c r="BR323" s="15">
        <f ca="1">_xll.DBRW($B$3,$R$37,$R$38,$R$40,$R$41,$R$42,$Q323,BR$2,BR$4,BR$3)</f>
        <v>0</v>
      </c>
      <c r="BS323" s="15">
        <f ca="1">_xll.DBRW($B$3,$R$37,$R$38,$R$40,$R$41,$R$42,$Q323,BS$2,BS$4,BS$3)</f>
        <v>0</v>
      </c>
      <c r="BT323" s="15">
        <f ca="1">_xll.DBRW($B$3,$R$37,$R$38,$R$40,$R$41,$R$42,$Q323,BT$2,BT$4,BT$3)</f>
        <v>0</v>
      </c>
      <c r="BU323" s="15">
        <f ca="1">_xll.DBRW($B$3,$R$37,$R$38,$R$40,$R$41,$R$42,$Q323,BU$2,BU$4,BU$3)</f>
        <v>0</v>
      </c>
      <c r="BV323" s="15">
        <f ca="1">_xll.DBRW($B$3,$R$37,$R$38,$R$40,$R$41,$R$42,$Q323,BV$2,BV$4,BV$3)</f>
        <v>0</v>
      </c>
      <c r="BW323" s="15">
        <f ca="1">_xll.DBRW($B$3,$R$37,$R$38,$R$40,$R$41,$R$42,$Q323,BW$2,BW$4,BW$3)</f>
        <v>0</v>
      </c>
      <c r="BX323" s="15">
        <f ca="1">_xll.DBRW($B$3,$R$37,$R$38,$R$40,$R$41,$R$42,$Q323,BX$2,BX$4,BX$3)</f>
        <v>0</v>
      </c>
      <c r="BY323" s="15">
        <f ca="1">_xll.DBRW($B$3,$R$37,$R$38,$R$40,$R$41,$R$42,$Q323,BY$2,BY$4,BY$3)</f>
        <v>0</v>
      </c>
      <c r="BZ323" s="15">
        <f ca="1">_xll.DBRW($B$3,$R$37,$R$38,$R$40,$R$41,$R$42,$Q323,BZ$2,BZ$4,BZ$3)</f>
        <v>0</v>
      </c>
      <c r="CA323" s="15">
        <f ca="1">_xll.DBRW($B$3,$R$37,$R$38,$R$40,$R$41,$R$42,$Q323,CA$2,CA$4,CA$3)</f>
        <v>0</v>
      </c>
      <c r="CB323" s="15">
        <f ca="1">BR323-BW323</f>
        <v>0</v>
      </c>
      <c r="CC323" s="15">
        <f ca="1">BS323-BX323</f>
        <v>0</v>
      </c>
      <c r="CD323" s="15">
        <f ca="1">BT323-BY323</f>
        <v>0</v>
      </c>
      <c r="CE323" s="15">
        <f ca="1">IF(AND(BU323&lt;&gt;0,BZ323&lt;&gt;0),-1*CB323*BU323,0)</f>
        <v>0</v>
      </c>
      <c r="CF323" s="15">
        <f ca="1">IF(AND(BU323&lt;&gt;0,BZ323&lt;&gt;0,BV323&lt;&gt;0,CA323&lt;&gt;0),CC323/BX323*$Z323,)</f>
        <v>0</v>
      </c>
      <c r="CG323" s="15">
        <f ca="1">IF(AND(BV323&lt;&gt;0,CA323&lt;&gt;0),CD323*BN323*BV323,)</f>
        <v>0</v>
      </c>
      <c r="CH323" s="15">
        <f ca="1">IF(AND(BU323&lt;&gt;0,BZ323&lt;&gt;0,BV323&lt;&gt;0,CA323&lt;&gt;0),$AJ323-CE323-CF323-CG323-CK323,)</f>
        <v>0</v>
      </c>
      <c r="CI323" s="15">
        <f ca="1">IF(OR(BU323=0,BZ323=0,BV323=0,CA323=0),$AJ323-CE323-CF323-CG323-CK323,)</f>
        <v>0</v>
      </c>
      <c r="CJ323" s="15">
        <f ca="1">SUM(CE323:CI323)</f>
        <v>0</v>
      </c>
      <c r="CK323" s="15">
        <f ca="1">IF($V323&lt;&gt;0,IF($V323&gt;0,$W323/$V323,-$W323/$V323))*$AE323</f>
        <v>0</v>
      </c>
      <c r="CL323" s="15">
        <f ca="1">SUM(CJ323:CK323)</f>
        <v>0</v>
      </c>
      <c r="CM323" s="16">
        <f ca="1">_xll.DBRW($B$3,$R$37,$R$38,$R$40,$R$41,$R$42,$Q323,CM$2,CM$4,CM$3)</f>
        <v>0</v>
      </c>
      <c r="CN323" s="16">
        <f ca="1">_xll.DBRW($B$3,$R$37,$R$38,$R$40,$R$41,$R$42,$Q323,CN$2,CN$4,CN$3)</f>
        <v>0</v>
      </c>
      <c r="CO323" s="17">
        <f ca="1">-(CM323-CN323)*100</f>
        <v>0</v>
      </c>
      <c r="CP323" s="14">
        <f ca="1">$AA323-$AF323-DJ323</f>
        <v>0</v>
      </c>
      <c r="CQ323" s="15">
        <f ca="1">_xll.DBRW($B$3,$R$37,$R$38,$R$40,$R$41,$R$42,$Q323,CQ$2,CQ$4,CQ$3)</f>
        <v>0</v>
      </c>
      <c r="CR323" s="15">
        <f ca="1">_xll.DBRW($B$3,$R$37,$R$38,$R$40,$R$41,$R$42,$Q323,CR$2,CR$4,CR$3)</f>
        <v>0</v>
      </c>
      <c r="CS323" s="15">
        <f ca="1">_xll.DBRW($B$3,$R$37,$R$38,$R$40,$R$41,$R$42,$Q323,CS$2,CS$4,CS$3)</f>
        <v>0</v>
      </c>
      <c r="CT323" s="15">
        <f ca="1">_xll.DBRW($B$3,$R$37,$R$38,$R$40,$R$41,$R$42,$Q323,CT$2,CT$4,CT$3)</f>
        <v>0</v>
      </c>
      <c r="CU323" s="15">
        <f ca="1">_xll.DBRW($B$3,$R$37,$R$38,$R$40,$R$41,$R$42,$Q323,CU$2,CU$4,CU$3)</f>
        <v>0</v>
      </c>
      <c r="CV323" s="15">
        <f ca="1">_xll.DBRW($B$3,$R$37,$R$38,$R$40,$R$41,$R$42,$Q323,CV$2,CV$4,CV$3)</f>
        <v>0</v>
      </c>
      <c r="CW323" s="15">
        <f ca="1">_xll.DBRW($B$3,$R$37,$R$38,$R$40,$R$41,$R$42,$Q323,CW$2,CW$4,CW$3)</f>
        <v>0</v>
      </c>
      <c r="CX323" s="15">
        <f ca="1">_xll.DBRW($B$3,$R$37,$R$38,$R$40,$R$41,$R$42,$Q323,CX$2,CX$4,CX$3)</f>
        <v>0</v>
      </c>
      <c r="CY323" s="15">
        <f ca="1">_xll.DBRW($B$3,$R$37,$R$38,$R$40,$R$41,$R$42,$Q323,CY$2,CY$4,CY$3)</f>
        <v>0</v>
      </c>
      <c r="CZ323" s="15">
        <f ca="1">_xll.DBRW($B$3,$R$37,$R$38,$R$40,$R$41,$R$42,$Q323,CZ$2,CZ$4,CZ$3)</f>
        <v>0</v>
      </c>
      <c r="DA323" s="15">
        <f ca="1">CQ323-CV323</f>
        <v>0</v>
      </c>
      <c r="DB323" s="15">
        <f ca="1">CR323-CW323</f>
        <v>0</v>
      </c>
      <c r="DC323" s="15">
        <f ca="1">CS323-CX323</f>
        <v>0</v>
      </c>
      <c r="DD323" s="15">
        <f ca="1">IF(AND(CT323&lt;&gt;0,CY323&lt;&gt;0),-1*DA323*CT323,0)</f>
        <v>0</v>
      </c>
      <c r="DE323" s="15">
        <f ca="1">IF(AND(CT323&lt;&gt;0,CY323&lt;&gt;0,CU323&lt;&gt;0,CZ323&lt;&gt;0),DB323/CW323*$AA323,)</f>
        <v>0</v>
      </c>
      <c r="DF323" s="15">
        <f ca="1">IF(AND(CU323&lt;&gt;0,CZ323&lt;&gt;0),DC323*CM323*CU323,)</f>
        <v>0</v>
      </c>
      <c r="DG323" s="15">
        <f ca="1">IF(AND(CT323&lt;&gt;0,CY323&lt;&gt;0,CU323&lt;&gt;0,CZ323&lt;&gt;0),$AK323-DD323-DE323-DF323-DJ323,)</f>
        <v>0</v>
      </c>
      <c r="DH323" s="15">
        <f ca="1">IF(OR(CT323=0,CY323=0,CU323=0,CZ323=0),$AK323-DD323-DE323-DF323-DJ323,)</f>
        <v>0</v>
      </c>
      <c r="DI323" s="15">
        <f ca="1">SUM(DD323:DH323)</f>
        <v>0</v>
      </c>
      <c r="DJ323" s="15">
        <f ca="1">IF($V323&lt;&gt;0,IF($V323&gt;0,$W323/$V323,-$W323/$V323))*$AF323</f>
        <v>0</v>
      </c>
      <c r="DK323" s="15">
        <f ca="1">SUM(DI323:DJ323)</f>
        <v>0</v>
      </c>
      <c r="DL323" s="16">
        <f ca="1">_xll.DBRW($B$3,$R$37,$R$38,$R$40,$R$41,$R$42,$Q323,DL$2,DL$4,DL$3)</f>
        <v>0</v>
      </c>
      <c r="DM323" s="16">
        <f ca="1">_xll.DBRW($B$3,$R$37,$R$38,$R$40,$R$41,$R$42,$Q323,DM$2,DM$4,DM$3)</f>
        <v>0</v>
      </c>
      <c r="DN323" s="17">
        <f ca="1">-(DL323-DM323)*100</f>
        <v>0</v>
      </c>
      <c r="DO323" s="14">
        <f ca="1">$AB323-$AG323-EI323</f>
        <v>0</v>
      </c>
      <c r="DP323" s="15">
        <f ca="1">_xll.DBRW($B$3,$R$37,$R$38,$R$40,$R$41,$R$42,$Q323,DP$2,DP$4,DP$3)</f>
        <v>0</v>
      </c>
      <c r="DQ323" s="15">
        <f ca="1">_xll.DBRW($B$3,$R$37,$R$38,$R$40,$R$41,$R$42,$Q323,DQ$2,DQ$4,DQ$3)</f>
        <v>0</v>
      </c>
      <c r="DR323" s="15">
        <f ca="1">_xll.DBRW($B$3,$R$37,$R$38,$R$40,$R$41,$R$42,$Q323,DR$2,DR$4,DR$3)</f>
        <v>0</v>
      </c>
      <c r="DS323" s="15">
        <f ca="1">_xll.DBRW($B$3,$R$37,$R$38,$R$40,$R$41,$R$42,$Q323,DS$2,DS$4,DS$3)</f>
        <v>0</v>
      </c>
      <c r="DT323" s="15">
        <f ca="1">_xll.DBRW($B$3,$R$37,$R$38,$R$40,$R$41,$R$42,$Q323,DT$2,DT$4,DT$3)</f>
        <v>0</v>
      </c>
      <c r="DU323" s="15">
        <f ca="1">_xll.DBRW($B$3,$R$37,$R$38,$R$40,$R$41,$R$42,$Q323,DU$2,DU$4,DU$3)</f>
        <v>0</v>
      </c>
      <c r="DV323" s="15">
        <f ca="1">_xll.DBRW($B$3,$R$37,$R$38,$R$40,$R$41,$R$42,$Q323,DV$2,DV$4,DV$3)</f>
        <v>0</v>
      </c>
      <c r="DW323" s="15">
        <f ca="1">_xll.DBRW($B$3,$R$37,$R$38,$R$40,$R$41,$R$42,$Q323,DW$2,DW$4,DW$3)</f>
        <v>0</v>
      </c>
      <c r="DX323" s="15">
        <f ca="1">_xll.DBRW($B$3,$R$37,$R$38,$R$40,$R$41,$R$42,$Q323,DX$2,DX$4,DX$3)</f>
        <v>0</v>
      </c>
      <c r="DY323" s="15">
        <f ca="1">_xll.DBRW($B$3,$R$37,$R$38,$R$40,$R$41,$R$42,$Q323,DY$2,DY$4,DY$3)</f>
        <v>0</v>
      </c>
      <c r="DZ323" s="15">
        <f ca="1">DP323-DU323</f>
        <v>0</v>
      </c>
      <c r="EA323" s="15">
        <f ca="1">DQ323-DV323</f>
        <v>0</v>
      </c>
      <c r="EB323" s="15">
        <f ca="1">DR323-DW323</f>
        <v>0</v>
      </c>
      <c r="EC323" s="15">
        <f ca="1">IF(AND(DS323&lt;&gt;0,DX323&lt;&gt;0),-1*DZ323*DS323,0)</f>
        <v>0</v>
      </c>
      <c r="ED323" s="15">
        <f ca="1">IF(AND(DS323&lt;&gt;0,DX323&lt;&gt;0,DT323&lt;&gt;0,DY323&lt;&gt;0),EA323/DV323*$AB323,)</f>
        <v>0</v>
      </c>
      <c r="EE323" s="15">
        <f ca="1">IF(AND(DT323&lt;&gt;0,DY323&lt;&gt;0),EB323*DL323*DT323,)</f>
        <v>0</v>
      </c>
      <c r="EF323" s="15">
        <f ca="1">IF(AND(DS323&lt;&gt;0,DX323&lt;&gt;0,DT323&lt;&gt;0,DY323&lt;&gt;0),$AL323-EC323-ED323-EE323-EI323,)</f>
        <v>0</v>
      </c>
      <c r="EG323" s="15">
        <f ca="1">IF(OR(DS323=0,DX323=0,DT323=0,DY323=0),$AL323-EC323-ED323-EE323-EI323,)</f>
        <v>0</v>
      </c>
      <c r="EH323" s="15">
        <f ca="1">SUM(EC323:EG323)</f>
        <v>0</v>
      </c>
      <c r="EI323" s="15">
        <f ca="1">IF($V323&lt;&gt;0,IF($V323&gt;0,$W323/$V323,-$W323/$V323))*$AG323</f>
        <v>0</v>
      </c>
      <c r="EJ323" s="15">
        <f ca="1">SUM(EH323:EI323)</f>
        <v>0</v>
      </c>
      <c r="EK323" s="16">
        <f ca="1">_xll.DBRW($B$3,$R$37,$R$38,$R$40,$R$41,$R$42,$Q323,EK$2,EK$4,EK$3)</f>
        <v>0</v>
      </c>
      <c r="EL323" s="16">
        <f ca="1">_xll.DBRW($B$3,$R$37,$R$38,$R$40,$R$41,$R$42,$Q323,EL$2,EL$4,EL$3)</f>
        <v>0</v>
      </c>
      <c r="EM323" s="17">
        <f ca="1">-(EK323-EL323)*100</f>
        <v>0</v>
      </c>
      <c r="EN323" s="14">
        <f ca="1">$AC323-$AH323-FH323</f>
        <v>0</v>
      </c>
      <c r="EO323" s="15">
        <f ca="1">_xll.DBRW($B$3,$R$37,$R$38,$R$40,$R$41,$R$42,$Q323,EO$2,EO$4,EO$3)</f>
        <v>0</v>
      </c>
      <c r="EP323" s="15">
        <f ca="1">_xll.DBRW($B$3,$R$37,$R$38,$R$40,$R$41,$R$42,$Q323,EP$2,EP$4,EP$3)</f>
        <v>0</v>
      </c>
      <c r="EQ323" s="15">
        <f ca="1">_xll.DBRW($B$3,$R$37,$R$38,$R$40,$R$41,$R$42,$Q323,EQ$2,EQ$4,EQ$3)</f>
        <v>0</v>
      </c>
      <c r="ER323" s="15">
        <f ca="1">_xll.DBRW($B$3,$R$37,$R$38,$R$40,$R$41,$R$42,$Q323,ER$2,ER$4,ER$3)</f>
        <v>0</v>
      </c>
      <c r="ES323" s="15">
        <f ca="1">_xll.DBRW($B$3,$R$37,$R$38,$R$40,$R$41,$R$42,$Q323,ES$2,ES$4,ES$3)</f>
        <v>0</v>
      </c>
      <c r="ET323" s="15">
        <f ca="1">_xll.DBRW($B$3,$R$37,$R$38,$R$40,$R$41,$R$42,$Q323,ET$2,ET$4,ET$3)</f>
        <v>0</v>
      </c>
      <c r="EU323" s="15">
        <f ca="1">_xll.DBRW($B$3,$R$37,$R$38,$R$40,$R$41,$R$42,$Q323,EU$2,EU$4,EU$3)</f>
        <v>0</v>
      </c>
      <c r="EV323" s="15">
        <f ca="1">_xll.DBRW($B$3,$R$37,$R$38,$R$40,$R$41,$R$42,$Q323,EV$2,EV$4,EV$3)</f>
        <v>0</v>
      </c>
      <c r="EW323" s="15">
        <f ca="1">_xll.DBRW($B$3,$R$37,$R$38,$R$40,$R$41,$R$42,$Q323,EW$2,EW$4,EW$3)</f>
        <v>0</v>
      </c>
      <c r="EX323" s="15">
        <f ca="1">_xll.DBRW($B$3,$R$37,$R$38,$R$40,$R$41,$R$42,$Q323,EX$2,EX$4,EX$3)</f>
        <v>0</v>
      </c>
      <c r="EY323" s="15">
        <f ca="1">EO323-ET323</f>
        <v>0</v>
      </c>
      <c r="EZ323" s="15">
        <f ca="1">EP323-EU323</f>
        <v>0</v>
      </c>
      <c r="FA323" s="15">
        <f ca="1">EQ323-EV323</f>
        <v>0</v>
      </c>
      <c r="FB323" s="15">
        <f ca="1">IF(AND(ER323&lt;&gt;0,EW323&lt;&gt;0),-1*EY323*ER323,0)</f>
        <v>0</v>
      </c>
      <c r="FC323" s="15">
        <f ca="1">IF(AND(ER323&lt;&gt;0,EW323&lt;&gt;0,ES323&lt;&gt;0,EX323&lt;&gt;0),EZ323/EU323*$AC323,)</f>
        <v>0</v>
      </c>
      <c r="FD323" s="15">
        <f ca="1">IF(AND(ES323&lt;&gt;0,EX323&lt;&gt;0),FA323*EK323*ES323,)</f>
        <v>0</v>
      </c>
      <c r="FE323" s="15">
        <f ca="1">IF(AND(ER323&lt;&gt;0,EW323&lt;&gt;0,ES323&lt;&gt;0,EX323&lt;&gt;0),$AM323-FB323-FC323-FD323-FH323,)</f>
        <v>0</v>
      </c>
      <c r="FF323" s="15">
        <f ca="1">IF(OR(ER323=0,EW323=0,ES323=0,EX323=0),$AM323-FB323-FC323-FD323-FH323,)</f>
        <v>0</v>
      </c>
      <c r="FG323" s="15">
        <f ca="1">SUM(FB323:FF323)</f>
        <v>0</v>
      </c>
      <c r="FH323" s="15">
        <f ca="1">IF($V323&lt;&gt;0,IF($V323&gt;0,$W323/$V323,-$W323/$V323))*$AH323</f>
        <v>0</v>
      </c>
      <c r="FI323" s="15">
        <f ca="1">SUM(FG323:FH323)</f>
        <v>0</v>
      </c>
      <c r="FJ323" s="20"/>
      <c r="FK323" s="85">
        <f ca="1">BL323+CK323+DJ323+EI323+FH323</f>
        <v>0</v>
      </c>
      <c r="FL323" s="21"/>
      <c r="FM323" s="22"/>
      <c r="FN323" s="104">
        <f ca="1">_xll.DBRW($B$3,$R$37,$R$38,$R$40,$R$41,$R$42,$Q323,FN$2,FN$4,FN$3)</f>
        <v>0</v>
      </c>
      <c r="FO323" s="105">
        <f ca="1">IF(U323&lt;&gt;0,FN323/U323,0)</f>
        <v>0</v>
      </c>
      <c r="FP323" s="104">
        <f ca="1">_xll.DBRW($B$3,$R$37,$R$38,$R$40,$R$41,$R$42,$Q323,FP$2,FP$4,FP$3)</f>
        <v>0</v>
      </c>
      <c r="FQ323" s="105">
        <f ca="1">IF(V323&lt;&gt;0,FP323/V323,0)</f>
        <v>0</v>
      </c>
      <c r="FR323" s="86">
        <f ca="1">FN323-FP323</f>
        <v>0</v>
      </c>
      <c r="FS323" s="103">
        <f ca="1">(FO323-FQ323)*100</f>
        <v>0</v>
      </c>
      <c r="FT323" s="23"/>
      <c r="FV323" s="37"/>
      <c r="FW323" s="37"/>
      <c r="FX323" s="37"/>
      <c r="FY323" s="37"/>
      <c r="FZ323" s="37"/>
      <c r="GA323" s="37"/>
      <c r="GB323" s="37"/>
      <c r="GC323" s="37"/>
      <c r="GD323" s="37"/>
      <c r="GE323" s="37"/>
      <c r="GF323" s="37"/>
      <c r="GG323" s="37"/>
      <c r="GH323" s="37"/>
    </row>
    <row r="324" spans="1:190" ht="15" hidden="1" customHeight="1" x14ac:dyDescent="0.25">
      <c r="A324">
        <f ca="1">IF(ROW()=ROW($A$60),0,1)</f>
        <v>1</v>
      </c>
      <c r="D324" s="30"/>
      <c r="E324" s="30"/>
      <c r="F324" s="30" t="str">
        <f ca="1">IF(A324&lt;&gt;0,IF((AO324+BN324+CM324+DL324+EK324)&lt;&gt;0,ROUND((1-(AO324+BN324+CM324+DL324+EK324))-FO324,5),"VERIF. ELIGIBILITE PMM"),"CHECK "&amp;D309)</f>
        <v>VERIF. ELIGIBILITE PMM</v>
      </c>
      <c r="G324" s="30"/>
      <c r="H324" s="30"/>
      <c r="I324" s="30"/>
      <c r="J324" s="30" t="str">
        <f ca="1">IF(A324&lt;&gt;0,IF((AP324+BO324+CN324+DM324+EL324)&lt;&gt;0,ROUND((1-(AP324+BO324+CN324+DM324+EL324))-FQ324,5),"VERIF. ELIGIBILITE PMM"),"CHECK "&amp;D310)</f>
        <v>VERIF. ELIGIBILITE PMM</v>
      </c>
      <c r="K324" s="30">
        <f ca="1">IF(A324&lt;&gt;0,ROUND(W324+AR324+BQ324+CP324+DO324+EN324+FK324-FR324,5),"CHECK ")</f>
        <v>0</v>
      </c>
      <c r="L324" s="4"/>
      <c r="M324" s="9"/>
      <c r="N324" s="10"/>
      <c r="O324" s="9"/>
      <c r="P324" s="11"/>
      <c r="Q324" s="130" t="s">
        <v>522</v>
      </c>
      <c r="R324" s="130"/>
      <c r="S324" s="12"/>
      <c r="T324" s="13"/>
      <c r="U324" s="84">
        <f ca="1">_xll.DBRW($B$3,$R$37,$R$38,$R$40,$R$41,$R$42,$Q324,U$2,U$4,U$3)</f>
        <v>0</v>
      </c>
      <c r="V324" s="84">
        <f ca="1">_xll.DBRW($B$3,$R$37,$R$38,$R$40,$R$41,$R$42,$Q324,V$2,V$4,V$3)</f>
        <v>0</v>
      </c>
      <c r="W324" s="85">
        <f ca="1">U324-V324</f>
        <v>0</v>
      </c>
      <c r="X324" s="106">
        <f ca="1">IF(V324&lt;&gt;0,W324/V324,0)</f>
        <v>0</v>
      </c>
      <c r="Y324" s="15">
        <f ca="1">_xll.DBRW($B$3,$R$37,$R$38,$R$40,$R$41,$R$42,$Q324,Y$2,Y$4,Y$3)</f>
        <v>0</v>
      </c>
      <c r="Z324" s="15">
        <f ca="1">_xll.DBRW($B$3,$R$37,$R$38,$R$40,$R$41,$R$42,$Q324,Z$2,Z$4,Z$3)</f>
        <v>0</v>
      </c>
      <c r="AA324" s="15">
        <f ca="1">_xll.DBRW($B$3,$R$37,$R$38,$R$40,$R$41,$R$42,$Q324,AA$2,AA$4,AA$3)</f>
        <v>0</v>
      </c>
      <c r="AB324" s="15">
        <f ca="1">_xll.DBRW($B$3,$R$37,$R$38,$R$40,$R$41,$R$42,$Q324,AB$2,AB$4,AB$3)</f>
        <v>0</v>
      </c>
      <c r="AC324" s="15">
        <f ca="1">_xll.DBRW($B$3,$R$37,$R$38,$R$40,$R$41,$R$42,$Q324,AC$2,AC$4,AC$3)</f>
        <v>0</v>
      </c>
      <c r="AD324" s="15">
        <f ca="1">_xll.DBRW($B$3,$R$37,$R$38,$R$40,$R$41,$R$42,$Q324,AD$2,AD$4,AD$3)</f>
        <v>0</v>
      </c>
      <c r="AE324" s="15">
        <f ca="1">_xll.DBRW($B$3,$R$37,$R$38,$R$40,$R$41,$R$42,$Q324,AE$2,AE$4,AE$3)</f>
        <v>0</v>
      </c>
      <c r="AF324" s="15">
        <f ca="1">_xll.DBRW($B$3,$R$37,$R$38,$R$40,$R$41,$R$42,$Q324,AF$2,AF$4,AF$3)</f>
        <v>0</v>
      </c>
      <c r="AG324" s="15">
        <f ca="1">_xll.DBRW($B$3,$R$37,$R$38,$R$40,$R$41,$R$42,$Q324,AG$2,AG$4,AG$3)</f>
        <v>0</v>
      </c>
      <c r="AH324" s="15">
        <f ca="1">_xll.DBRW($B$3,$R$37,$R$38,$R$40,$R$41,$R$42,$Q324,AH$2,AH$4,AH$3)</f>
        <v>0</v>
      </c>
      <c r="AI324" s="15">
        <f ca="1">Y324-AD324</f>
        <v>0</v>
      </c>
      <c r="AJ324" s="15">
        <f ca="1">Z324-AE324</f>
        <v>0</v>
      </c>
      <c r="AK324" s="15">
        <f ca="1">AA324-AF324</f>
        <v>0</v>
      </c>
      <c r="AL324" s="15">
        <f ca="1">AB324-AG324</f>
        <v>0</v>
      </c>
      <c r="AM324" s="15">
        <f ca="1">AC324-AH324</f>
        <v>0</v>
      </c>
      <c r="AN324" s="20"/>
      <c r="AO324" s="16">
        <f ca="1">_xll.DBRW($B$3,$R$37,$R$38,$R$40,$R$41,$R$42,$Q324,AO$2,AO$4,AO$3)</f>
        <v>0</v>
      </c>
      <c r="AP324" s="16">
        <f ca="1">_xll.DBRW($B$3,$R$37,$R$38,$R$40,$R$41,$R$42,$Q324,AP$2,AP$4,AP$3)</f>
        <v>0</v>
      </c>
      <c r="AQ324" s="17">
        <f ca="1">-(AO324-AP324)*100</f>
        <v>0</v>
      </c>
      <c r="AR324" s="14">
        <f ca="1">$Y324-$AD324-BL324</f>
        <v>0</v>
      </c>
      <c r="AS324" s="18">
        <f ca="1">_xll.DBRW($B$3,$R$37,$R$38,$R$40,$R$41,$R$42,$Q324,AS$2,AS$4,AS$3)</f>
        <v>0</v>
      </c>
      <c r="AT324" s="19">
        <f ca="1">_xll.DBRW($B$3,$R$37,$R$38,$R$40,$R$41,$R$42,$Q324,AT$2,AT$4,AT$3)</f>
        <v>0</v>
      </c>
      <c r="AU324" s="18">
        <f ca="1">_xll.DBRW($B$3,$R$37,$R$38,$R$40,$R$41,$R$42,$Q324,AU$2,AU$4,AU$3)</f>
        <v>0</v>
      </c>
      <c r="AV324" s="15">
        <f ca="1">_xll.DBRW($B$3,$R$37,$R$38,$R$40,$R$41,$R$42,$Q324,AV$2,AV$4,AV$3)</f>
        <v>0</v>
      </c>
      <c r="AW324" s="15">
        <f ca="1">_xll.DBRW($B$3,$R$37,$R$38,$R$40,$R$41,$R$42,$Q324,AW$2,AW$4,AW$3)</f>
        <v>0</v>
      </c>
      <c r="AX324" s="18">
        <f ca="1">_xll.DBRW($B$3,$R$37,$R$38,$R$40,$R$41,$R$42,$Q324,AX$2,AX$4,AX$3)</f>
        <v>0</v>
      </c>
      <c r="AY324" s="19">
        <f ca="1">_xll.DBRW($B$3,$R$37,$R$38,$R$40,$R$41,$R$42,$Q324,AY$2,AY$4,AY$3)</f>
        <v>0</v>
      </c>
      <c r="AZ324" s="18">
        <f ca="1">_xll.DBRW($B$3,$R$37,$R$38,$R$40,$R$41,$R$42,$Q324,AZ$2,AZ$4,AZ$3)</f>
        <v>0</v>
      </c>
      <c r="BA324" s="15">
        <f ca="1">_xll.DBRW($B$3,$R$37,$R$38,$R$40,$R$41,$R$42,$Q324,BA$2,BA$4,BA$3)</f>
        <v>0</v>
      </c>
      <c r="BB324" s="15">
        <f ca="1">_xll.DBRW($B$3,$R$37,$R$38,$R$40,$R$41,$R$42,$Q324,BB$2,BB$4,BB$3)</f>
        <v>0</v>
      </c>
      <c r="BC324" s="18">
        <f ca="1">AS324-AX324</f>
        <v>0</v>
      </c>
      <c r="BD324" s="18">
        <f ca="1">AT324-AY324</f>
        <v>0</v>
      </c>
      <c r="BE324" s="18">
        <f ca="1">AU324-AZ324</f>
        <v>0</v>
      </c>
      <c r="BF324" s="15">
        <f ca="1">IF(AND(AV324&lt;&gt;0,BA324&lt;&gt;0),-1*BC324*AV324,0)</f>
        <v>0</v>
      </c>
      <c r="BG324" s="15">
        <f ca="1">IF(AND(AV324&lt;&gt;0,BA324&lt;&gt;0,AW324&lt;&gt;0,BB324&lt;&gt;0),BD324/AY324*$Y324,)</f>
        <v>0</v>
      </c>
      <c r="BH324" s="15">
        <f ca="1">IF(AND(AW324&lt;&gt;0,BB324&lt;&gt;0),BE324*AO324*AW324,)</f>
        <v>0</v>
      </c>
      <c r="BI324" s="15">
        <f ca="1">IF(AND(AV324&lt;&gt;0,BA324&lt;&gt;0,AW324&lt;&gt;0,BB324&lt;&gt;0),$AI324-BF324-BG324-BH324-BL324,)</f>
        <v>0</v>
      </c>
      <c r="BJ324" s="15">
        <f ca="1">IF(OR(AV324=0,BA324=0,AW324=0,BB324=0),$AI324-BF324-BG324-BH324-BL324,)</f>
        <v>0</v>
      </c>
      <c r="BK324" s="15">
        <f ca="1">SUM(BF324:BJ324)</f>
        <v>0</v>
      </c>
      <c r="BL324" s="15">
        <f ca="1">IF($V324&lt;&gt;0,IF($V324&gt;0,$W324/$V324,-$W324/$V324))*$AD324</f>
        <v>0</v>
      </c>
      <c r="BM324" s="15">
        <f ca="1">SUM(BK324:BL324)</f>
        <v>0</v>
      </c>
      <c r="BN324" s="16">
        <f ca="1">_xll.DBRW($B$3,$R$37,$R$38,$R$40,$R$41,$R$42,$Q324,BN$2,BN$4,BN$3)</f>
        <v>0</v>
      </c>
      <c r="BO324" s="16">
        <f ca="1">_xll.DBRW($B$3,$R$37,$R$38,$R$40,$R$41,$R$42,$Q324,BO$2,BO$4,BO$3)</f>
        <v>0</v>
      </c>
      <c r="BP324" s="17">
        <f ca="1">-(BN324-BO324)*100</f>
        <v>0</v>
      </c>
      <c r="BQ324" s="14">
        <f ca="1">$Z324-$AE324-CK324</f>
        <v>0</v>
      </c>
      <c r="BR324" s="15">
        <f ca="1">_xll.DBRW($B$3,$R$37,$R$38,$R$40,$R$41,$R$42,$Q324,BR$2,BR$4,BR$3)</f>
        <v>0</v>
      </c>
      <c r="BS324" s="15">
        <f ca="1">_xll.DBRW($B$3,$R$37,$R$38,$R$40,$R$41,$R$42,$Q324,BS$2,BS$4,BS$3)</f>
        <v>0</v>
      </c>
      <c r="BT324" s="15">
        <f ca="1">_xll.DBRW($B$3,$R$37,$R$38,$R$40,$R$41,$R$42,$Q324,BT$2,BT$4,BT$3)</f>
        <v>0</v>
      </c>
      <c r="BU324" s="15">
        <f ca="1">_xll.DBRW($B$3,$R$37,$R$38,$R$40,$R$41,$R$42,$Q324,BU$2,BU$4,BU$3)</f>
        <v>0</v>
      </c>
      <c r="BV324" s="15">
        <f ca="1">_xll.DBRW($B$3,$R$37,$R$38,$R$40,$R$41,$R$42,$Q324,BV$2,BV$4,BV$3)</f>
        <v>0</v>
      </c>
      <c r="BW324" s="15">
        <f ca="1">_xll.DBRW($B$3,$R$37,$R$38,$R$40,$R$41,$R$42,$Q324,BW$2,BW$4,BW$3)</f>
        <v>0</v>
      </c>
      <c r="BX324" s="15">
        <f ca="1">_xll.DBRW($B$3,$R$37,$R$38,$R$40,$R$41,$R$42,$Q324,BX$2,BX$4,BX$3)</f>
        <v>0</v>
      </c>
      <c r="BY324" s="15">
        <f ca="1">_xll.DBRW($B$3,$R$37,$R$38,$R$40,$R$41,$R$42,$Q324,BY$2,BY$4,BY$3)</f>
        <v>0</v>
      </c>
      <c r="BZ324" s="15">
        <f ca="1">_xll.DBRW($B$3,$R$37,$R$38,$R$40,$R$41,$R$42,$Q324,BZ$2,BZ$4,BZ$3)</f>
        <v>0</v>
      </c>
      <c r="CA324" s="15">
        <f ca="1">_xll.DBRW($B$3,$R$37,$R$38,$R$40,$R$41,$R$42,$Q324,CA$2,CA$4,CA$3)</f>
        <v>0</v>
      </c>
      <c r="CB324" s="15">
        <f ca="1">BR324-BW324</f>
        <v>0</v>
      </c>
      <c r="CC324" s="15">
        <f ca="1">BS324-BX324</f>
        <v>0</v>
      </c>
      <c r="CD324" s="15">
        <f ca="1">BT324-BY324</f>
        <v>0</v>
      </c>
      <c r="CE324" s="15">
        <f ca="1">IF(AND(BU324&lt;&gt;0,BZ324&lt;&gt;0),-1*CB324*BU324,0)</f>
        <v>0</v>
      </c>
      <c r="CF324" s="15">
        <f ca="1">IF(AND(BU324&lt;&gt;0,BZ324&lt;&gt;0,BV324&lt;&gt;0,CA324&lt;&gt;0),CC324/BX324*$Z324,)</f>
        <v>0</v>
      </c>
      <c r="CG324" s="15">
        <f ca="1">IF(AND(BV324&lt;&gt;0,CA324&lt;&gt;0),CD324*BN324*BV324,)</f>
        <v>0</v>
      </c>
      <c r="CH324" s="15">
        <f ca="1">IF(AND(BU324&lt;&gt;0,BZ324&lt;&gt;0,BV324&lt;&gt;0,CA324&lt;&gt;0),$AJ324-CE324-CF324-CG324-CK324,)</f>
        <v>0</v>
      </c>
      <c r="CI324" s="15">
        <f ca="1">IF(OR(BU324=0,BZ324=0,BV324=0,CA324=0),$AJ324-CE324-CF324-CG324-CK324,)</f>
        <v>0</v>
      </c>
      <c r="CJ324" s="15">
        <f ca="1">SUM(CE324:CI324)</f>
        <v>0</v>
      </c>
      <c r="CK324" s="15">
        <f ca="1">IF($V324&lt;&gt;0,IF($V324&gt;0,$W324/$V324,-$W324/$V324))*$AE324</f>
        <v>0</v>
      </c>
      <c r="CL324" s="15">
        <f ca="1">SUM(CJ324:CK324)</f>
        <v>0</v>
      </c>
      <c r="CM324" s="16">
        <f ca="1">_xll.DBRW($B$3,$R$37,$R$38,$R$40,$R$41,$R$42,$Q324,CM$2,CM$4,CM$3)</f>
        <v>0</v>
      </c>
      <c r="CN324" s="16">
        <f ca="1">_xll.DBRW($B$3,$R$37,$R$38,$R$40,$R$41,$R$42,$Q324,CN$2,CN$4,CN$3)</f>
        <v>0</v>
      </c>
      <c r="CO324" s="17">
        <f ca="1">-(CM324-CN324)*100</f>
        <v>0</v>
      </c>
      <c r="CP324" s="14">
        <f ca="1">$AA324-$AF324-DJ324</f>
        <v>0</v>
      </c>
      <c r="CQ324" s="15">
        <f ca="1">_xll.DBRW($B$3,$R$37,$R$38,$R$40,$R$41,$R$42,$Q324,CQ$2,CQ$4,CQ$3)</f>
        <v>0</v>
      </c>
      <c r="CR324" s="15">
        <f ca="1">_xll.DBRW($B$3,$R$37,$R$38,$R$40,$R$41,$R$42,$Q324,CR$2,CR$4,CR$3)</f>
        <v>0</v>
      </c>
      <c r="CS324" s="15">
        <f ca="1">_xll.DBRW($B$3,$R$37,$R$38,$R$40,$R$41,$R$42,$Q324,CS$2,CS$4,CS$3)</f>
        <v>0</v>
      </c>
      <c r="CT324" s="15">
        <f ca="1">_xll.DBRW($B$3,$R$37,$R$38,$R$40,$R$41,$R$42,$Q324,CT$2,CT$4,CT$3)</f>
        <v>0</v>
      </c>
      <c r="CU324" s="15">
        <f ca="1">_xll.DBRW($B$3,$R$37,$R$38,$R$40,$R$41,$R$42,$Q324,CU$2,CU$4,CU$3)</f>
        <v>0</v>
      </c>
      <c r="CV324" s="15">
        <f ca="1">_xll.DBRW($B$3,$R$37,$R$38,$R$40,$R$41,$R$42,$Q324,CV$2,CV$4,CV$3)</f>
        <v>0</v>
      </c>
      <c r="CW324" s="15">
        <f ca="1">_xll.DBRW($B$3,$R$37,$R$38,$R$40,$R$41,$R$42,$Q324,CW$2,CW$4,CW$3)</f>
        <v>0</v>
      </c>
      <c r="CX324" s="15">
        <f ca="1">_xll.DBRW($B$3,$R$37,$R$38,$R$40,$R$41,$R$42,$Q324,CX$2,CX$4,CX$3)</f>
        <v>0</v>
      </c>
      <c r="CY324" s="15">
        <f ca="1">_xll.DBRW($B$3,$R$37,$R$38,$R$40,$R$41,$R$42,$Q324,CY$2,CY$4,CY$3)</f>
        <v>0</v>
      </c>
      <c r="CZ324" s="15">
        <f ca="1">_xll.DBRW($B$3,$R$37,$R$38,$R$40,$R$41,$R$42,$Q324,CZ$2,CZ$4,CZ$3)</f>
        <v>0</v>
      </c>
      <c r="DA324" s="15">
        <f ca="1">CQ324-CV324</f>
        <v>0</v>
      </c>
      <c r="DB324" s="15">
        <f ca="1">CR324-CW324</f>
        <v>0</v>
      </c>
      <c r="DC324" s="15">
        <f ca="1">CS324-CX324</f>
        <v>0</v>
      </c>
      <c r="DD324" s="15">
        <f ca="1">IF(AND(CT324&lt;&gt;0,CY324&lt;&gt;0),-1*DA324*CT324,0)</f>
        <v>0</v>
      </c>
      <c r="DE324" s="15">
        <f ca="1">IF(AND(CT324&lt;&gt;0,CY324&lt;&gt;0,CU324&lt;&gt;0,CZ324&lt;&gt;0),DB324/CW324*$AA324,)</f>
        <v>0</v>
      </c>
      <c r="DF324" s="15">
        <f ca="1">IF(AND(CU324&lt;&gt;0,CZ324&lt;&gt;0),DC324*CM324*CU324,)</f>
        <v>0</v>
      </c>
      <c r="DG324" s="15">
        <f ca="1">IF(AND(CT324&lt;&gt;0,CY324&lt;&gt;0,CU324&lt;&gt;0,CZ324&lt;&gt;0),$AK324-DD324-DE324-DF324-DJ324,)</f>
        <v>0</v>
      </c>
      <c r="DH324" s="15">
        <f ca="1">IF(OR(CT324=0,CY324=0,CU324=0,CZ324=0),$AK324-DD324-DE324-DF324-DJ324,)</f>
        <v>0</v>
      </c>
      <c r="DI324" s="15">
        <f ca="1">SUM(DD324:DH324)</f>
        <v>0</v>
      </c>
      <c r="DJ324" s="15">
        <f ca="1">IF($V324&lt;&gt;0,IF($V324&gt;0,$W324/$V324,-$W324/$V324))*$AF324</f>
        <v>0</v>
      </c>
      <c r="DK324" s="15">
        <f ca="1">SUM(DI324:DJ324)</f>
        <v>0</v>
      </c>
      <c r="DL324" s="16">
        <f ca="1">_xll.DBRW($B$3,$R$37,$R$38,$R$40,$R$41,$R$42,$Q324,DL$2,DL$4,DL$3)</f>
        <v>0</v>
      </c>
      <c r="DM324" s="16">
        <f ca="1">_xll.DBRW($B$3,$R$37,$R$38,$R$40,$R$41,$R$42,$Q324,DM$2,DM$4,DM$3)</f>
        <v>0</v>
      </c>
      <c r="DN324" s="17">
        <f ca="1">-(DL324-DM324)*100</f>
        <v>0</v>
      </c>
      <c r="DO324" s="14">
        <f ca="1">$AB324-$AG324-EI324</f>
        <v>0</v>
      </c>
      <c r="DP324" s="15">
        <f ca="1">_xll.DBRW($B$3,$R$37,$R$38,$R$40,$R$41,$R$42,$Q324,DP$2,DP$4,DP$3)</f>
        <v>0</v>
      </c>
      <c r="DQ324" s="15">
        <f ca="1">_xll.DBRW($B$3,$R$37,$R$38,$R$40,$R$41,$R$42,$Q324,DQ$2,DQ$4,DQ$3)</f>
        <v>0</v>
      </c>
      <c r="DR324" s="15">
        <f ca="1">_xll.DBRW($B$3,$R$37,$R$38,$R$40,$R$41,$R$42,$Q324,DR$2,DR$4,DR$3)</f>
        <v>0</v>
      </c>
      <c r="DS324" s="15">
        <f ca="1">_xll.DBRW($B$3,$R$37,$R$38,$R$40,$R$41,$R$42,$Q324,DS$2,DS$4,DS$3)</f>
        <v>0</v>
      </c>
      <c r="DT324" s="15">
        <f ca="1">_xll.DBRW($B$3,$R$37,$R$38,$R$40,$R$41,$R$42,$Q324,DT$2,DT$4,DT$3)</f>
        <v>0</v>
      </c>
      <c r="DU324" s="15">
        <f ca="1">_xll.DBRW($B$3,$R$37,$R$38,$R$40,$R$41,$R$42,$Q324,DU$2,DU$4,DU$3)</f>
        <v>0</v>
      </c>
      <c r="DV324" s="15">
        <f ca="1">_xll.DBRW($B$3,$R$37,$R$38,$R$40,$R$41,$R$42,$Q324,DV$2,DV$4,DV$3)</f>
        <v>0</v>
      </c>
      <c r="DW324" s="15">
        <f ca="1">_xll.DBRW($B$3,$R$37,$R$38,$R$40,$R$41,$R$42,$Q324,DW$2,DW$4,DW$3)</f>
        <v>0</v>
      </c>
      <c r="DX324" s="15">
        <f ca="1">_xll.DBRW($B$3,$R$37,$R$38,$R$40,$R$41,$R$42,$Q324,DX$2,DX$4,DX$3)</f>
        <v>0</v>
      </c>
      <c r="DY324" s="15">
        <f ca="1">_xll.DBRW($B$3,$R$37,$R$38,$R$40,$R$41,$R$42,$Q324,DY$2,DY$4,DY$3)</f>
        <v>0</v>
      </c>
      <c r="DZ324" s="15">
        <f ca="1">DP324-DU324</f>
        <v>0</v>
      </c>
      <c r="EA324" s="15">
        <f ca="1">DQ324-DV324</f>
        <v>0</v>
      </c>
      <c r="EB324" s="15">
        <f ca="1">DR324-DW324</f>
        <v>0</v>
      </c>
      <c r="EC324" s="15">
        <f ca="1">IF(AND(DS324&lt;&gt;0,DX324&lt;&gt;0),-1*DZ324*DS324,0)</f>
        <v>0</v>
      </c>
      <c r="ED324" s="15">
        <f ca="1">IF(AND(DS324&lt;&gt;0,DX324&lt;&gt;0,DT324&lt;&gt;0,DY324&lt;&gt;0),EA324/DV324*$AB324,)</f>
        <v>0</v>
      </c>
      <c r="EE324" s="15">
        <f ca="1">IF(AND(DT324&lt;&gt;0,DY324&lt;&gt;0),EB324*DL324*DT324,)</f>
        <v>0</v>
      </c>
      <c r="EF324" s="15">
        <f ca="1">IF(AND(DS324&lt;&gt;0,DX324&lt;&gt;0,DT324&lt;&gt;0,DY324&lt;&gt;0),$AL324-EC324-ED324-EE324-EI324,)</f>
        <v>0</v>
      </c>
      <c r="EG324" s="15">
        <f ca="1">IF(OR(DS324=0,DX324=0,DT324=0,DY324=0),$AL324-EC324-ED324-EE324-EI324,)</f>
        <v>0</v>
      </c>
      <c r="EH324" s="15">
        <f ca="1">SUM(EC324:EG324)</f>
        <v>0</v>
      </c>
      <c r="EI324" s="15">
        <f ca="1">IF($V324&lt;&gt;0,IF($V324&gt;0,$W324/$V324,-$W324/$V324))*$AG324</f>
        <v>0</v>
      </c>
      <c r="EJ324" s="15">
        <f ca="1">SUM(EH324:EI324)</f>
        <v>0</v>
      </c>
      <c r="EK324" s="16">
        <f ca="1">_xll.DBRW($B$3,$R$37,$R$38,$R$40,$R$41,$R$42,$Q324,EK$2,EK$4,EK$3)</f>
        <v>0</v>
      </c>
      <c r="EL324" s="16">
        <f ca="1">_xll.DBRW($B$3,$R$37,$R$38,$R$40,$R$41,$R$42,$Q324,EL$2,EL$4,EL$3)</f>
        <v>0</v>
      </c>
      <c r="EM324" s="17">
        <f ca="1">-(EK324-EL324)*100</f>
        <v>0</v>
      </c>
      <c r="EN324" s="14">
        <f ca="1">$AC324-$AH324-FH324</f>
        <v>0</v>
      </c>
      <c r="EO324" s="15">
        <f ca="1">_xll.DBRW($B$3,$R$37,$R$38,$R$40,$R$41,$R$42,$Q324,EO$2,EO$4,EO$3)</f>
        <v>0</v>
      </c>
      <c r="EP324" s="15">
        <f ca="1">_xll.DBRW($B$3,$R$37,$R$38,$R$40,$R$41,$R$42,$Q324,EP$2,EP$4,EP$3)</f>
        <v>0</v>
      </c>
      <c r="EQ324" s="15">
        <f ca="1">_xll.DBRW($B$3,$R$37,$R$38,$R$40,$R$41,$R$42,$Q324,EQ$2,EQ$4,EQ$3)</f>
        <v>0</v>
      </c>
      <c r="ER324" s="15">
        <f ca="1">_xll.DBRW($B$3,$R$37,$R$38,$R$40,$R$41,$R$42,$Q324,ER$2,ER$4,ER$3)</f>
        <v>0</v>
      </c>
      <c r="ES324" s="15">
        <f ca="1">_xll.DBRW($B$3,$R$37,$R$38,$R$40,$R$41,$R$42,$Q324,ES$2,ES$4,ES$3)</f>
        <v>0</v>
      </c>
      <c r="ET324" s="15">
        <f ca="1">_xll.DBRW($B$3,$R$37,$R$38,$R$40,$R$41,$R$42,$Q324,ET$2,ET$4,ET$3)</f>
        <v>0</v>
      </c>
      <c r="EU324" s="15">
        <f ca="1">_xll.DBRW($B$3,$R$37,$R$38,$R$40,$R$41,$R$42,$Q324,EU$2,EU$4,EU$3)</f>
        <v>0</v>
      </c>
      <c r="EV324" s="15">
        <f ca="1">_xll.DBRW($B$3,$R$37,$R$38,$R$40,$R$41,$R$42,$Q324,EV$2,EV$4,EV$3)</f>
        <v>0</v>
      </c>
      <c r="EW324" s="15">
        <f ca="1">_xll.DBRW($B$3,$R$37,$R$38,$R$40,$R$41,$R$42,$Q324,EW$2,EW$4,EW$3)</f>
        <v>0</v>
      </c>
      <c r="EX324" s="15">
        <f ca="1">_xll.DBRW($B$3,$R$37,$R$38,$R$40,$R$41,$R$42,$Q324,EX$2,EX$4,EX$3)</f>
        <v>0</v>
      </c>
      <c r="EY324" s="15">
        <f ca="1">EO324-ET324</f>
        <v>0</v>
      </c>
      <c r="EZ324" s="15">
        <f ca="1">EP324-EU324</f>
        <v>0</v>
      </c>
      <c r="FA324" s="15">
        <f ca="1">EQ324-EV324</f>
        <v>0</v>
      </c>
      <c r="FB324" s="15">
        <f ca="1">IF(AND(ER324&lt;&gt;0,EW324&lt;&gt;0),-1*EY324*ER324,0)</f>
        <v>0</v>
      </c>
      <c r="FC324" s="15">
        <f ca="1">IF(AND(ER324&lt;&gt;0,EW324&lt;&gt;0,ES324&lt;&gt;0,EX324&lt;&gt;0),EZ324/EU324*$AC324,)</f>
        <v>0</v>
      </c>
      <c r="FD324" s="15">
        <f ca="1">IF(AND(ES324&lt;&gt;0,EX324&lt;&gt;0),FA324*EK324*ES324,)</f>
        <v>0</v>
      </c>
      <c r="FE324" s="15">
        <f ca="1">IF(AND(ER324&lt;&gt;0,EW324&lt;&gt;0,ES324&lt;&gt;0,EX324&lt;&gt;0),$AM324-FB324-FC324-FD324-FH324,)</f>
        <v>0</v>
      </c>
      <c r="FF324" s="15">
        <f ca="1">IF(OR(ER324=0,EW324=0,ES324=0,EX324=0),$AM324-FB324-FC324-FD324-FH324,)</f>
        <v>0</v>
      </c>
      <c r="FG324" s="15">
        <f ca="1">SUM(FB324:FF324)</f>
        <v>0</v>
      </c>
      <c r="FH324" s="15">
        <f ca="1">IF($V324&lt;&gt;0,IF($V324&gt;0,$W324/$V324,-$W324/$V324))*$AH324</f>
        <v>0</v>
      </c>
      <c r="FI324" s="15">
        <f ca="1">SUM(FG324:FH324)</f>
        <v>0</v>
      </c>
      <c r="FJ324" s="20"/>
      <c r="FK324" s="85">
        <f ca="1">BL324+CK324+DJ324+EI324+FH324</f>
        <v>0</v>
      </c>
      <c r="FL324" s="21"/>
      <c r="FM324" s="22"/>
      <c r="FN324" s="104">
        <f ca="1">_xll.DBRW($B$3,$R$37,$R$38,$R$40,$R$41,$R$42,$Q324,FN$2,FN$4,FN$3)</f>
        <v>0</v>
      </c>
      <c r="FO324" s="105">
        <f ca="1">IF(U324&lt;&gt;0,FN324/U324,0)</f>
        <v>0</v>
      </c>
      <c r="FP324" s="104">
        <f ca="1">_xll.DBRW($B$3,$R$37,$R$38,$R$40,$R$41,$R$42,$Q324,FP$2,FP$4,FP$3)</f>
        <v>0</v>
      </c>
      <c r="FQ324" s="105">
        <f ca="1">IF(V324&lt;&gt;0,FP324/V324,0)</f>
        <v>0</v>
      </c>
      <c r="FR324" s="86">
        <f ca="1">FN324-FP324</f>
        <v>0</v>
      </c>
      <c r="FS324" s="103">
        <f ca="1">(FO324-FQ324)*100</f>
        <v>0</v>
      </c>
      <c r="FT324" s="23"/>
      <c r="FV324" s="37"/>
      <c r="FW324" s="37"/>
      <c r="FX324" s="37"/>
      <c r="FY324" s="37"/>
      <c r="FZ324" s="37"/>
      <c r="GA324" s="37"/>
      <c r="GB324" s="37"/>
      <c r="GC324" s="37"/>
      <c r="GD324" s="37"/>
      <c r="GE324" s="37"/>
      <c r="GF324" s="37"/>
      <c r="GG324" s="37"/>
      <c r="GH324" s="37"/>
    </row>
    <row r="325" spans="1:190" ht="15" hidden="1" customHeight="1" x14ac:dyDescent="0.25">
      <c r="A325">
        <f ca="1">IF(ROW()=ROW($A$60),0,1)</f>
        <v>1</v>
      </c>
      <c r="D325" s="30"/>
      <c r="E325" s="30"/>
      <c r="F325" s="30" t="str">
        <f ca="1">IF(A325&lt;&gt;0,IF((AO325+BN325+CM325+DL325+EK325)&lt;&gt;0,ROUND((1-(AO325+BN325+CM325+DL325+EK325))-FO325,5),"VERIF. ELIGIBILITE PMM"),"CHECK "&amp;D310)</f>
        <v>VERIF. ELIGIBILITE PMM</v>
      </c>
      <c r="G325" s="30"/>
      <c r="H325" s="30"/>
      <c r="I325" s="30"/>
      <c r="J325" s="30" t="str">
        <f ca="1">IF(A325&lt;&gt;0,IF((AP325+BO325+CN325+DM325+EL325)&lt;&gt;0,ROUND((1-(AP325+BO325+CN325+DM325+EL325))-FQ325,5),"VERIF. ELIGIBILITE PMM"),"CHECK "&amp;D311)</f>
        <v>VERIF. ELIGIBILITE PMM</v>
      </c>
      <c r="K325" s="30">
        <f ca="1">IF(A325&lt;&gt;0,ROUND(W325+AR325+BQ325+CP325+DO325+EN325+FK325-FR325,5),"CHECK ")</f>
        <v>0</v>
      </c>
      <c r="L325" s="4"/>
      <c r="M325" s="9"/>
      <c r="N325" s="10"/>
      <c r="O325" s="9"/>
      <c r="P325" s="11"/>
      <c r="Q325" s="130" t="s">
        <v>293</v>
      </c>
      <c r="R325" s="130"/>
      <c r="S325" s="12"/>
      <c r="T325" s="13"/>
      <c r="U325" s="84">
        <f ca="1">_xll.DBRW($B$3,$R$37,$R$38,$R$40,$R$41,$R$42,$Q325,U$2,U$4,U$3)</f>
        <v>0</v>
      </c>
      <c r="V325" s="84">
        <f ca="1">_xll.DBRW($B$3,$R$37,$R$38,$R$40,$R$41,$R$42,$Q325,V$2,V$4,V$3)</f>
        <v>0</v>
      </c>
      <c r="W325" s="85">
        <f ca="1">U325-V325</f>
        <v>0</v>
      </c>
      <c r="X325" s="106">
        <f ca="1">IF(V325&lt;&gt;0,W325/V325,0)</f>
        <v>0</v>
      </c>
      <c r="Y325" s="15">
        <f ca="1">_xll.DBRW($B$3,$R$37,$R$38,$R$40,$R$41,$R$42,$Q325,Y$2,Y$4,Y$3)</f>
        <v>0</v>
      </c>
      <c r="Z325" s="15">
        <f ca="1">_xll.DBRW($B$3,$R$37,$R$38,$R$40,$R$41,$R$42,$Q325,Z$2,Z$4,Z$3)</f>
        <v>0</v>
      </c>
      <c r="AA325" s="15">
        <f ca="1">_xll.DBRW($B$3,$R$37,$R$38,$R$40,$R$41,$R$42,$Q325,AA$2,AA$4,AA$3)</f>
        <v>0</v>
      </c>
      <c r="AB325" s="15">
        <f ca="1">_xll.DBRW($B$3,$R$37,$R$38,$R$40,$R$41,$R$42,$Q325,AB$2,AB$4,AB$3)</f>
        <v>0</v>
      </c>
      <c r="AC325" s="15">
        <f ca="1">_xll.DBRW($B$3,$R$37,$R$38,$R$40,$R$41,$R$42,$Q325,AC$2,AC$4,AC$3)</f>
        <v>0</v>
      </c>
      <c r="AD325" s="15">
        <f ca="1">_xll.DBRW($B$3,$R$37,$R$38,$R$40,$R$41,$R$42,$Q325,AD$2,AD$4,AD$3)</f>
        <v>0</v>
      </c>
      <c r="AE325" s="15">
        <f ca="1">_xll.DBRW($B$3,$R$37,$R$38,$R$40,$R$41,$R$42,$Q325,AE$2,AE$4,AE$3)</f>
        <v>0</v>
      </c>
      <c r="AF325" s="15">
        <f ca="1">_xll.DBRW($B$3,$R$37,$R$38,$R$40,$R$41,$R$42,$Q325,AF$2,AF$4,AF$3)</f>
        <v>0</v>
      </c>
      <c r="AG325" s="15">
        <f ca="1">_xll.DBRW($B$3,$R$37,$R$38,$R$40,$R$41,$R$42,$Q325,AG$2,AG$4,AG$3)</f>
        <v>0</v>
      </c>
      <c r="AH325" s="15">
        <f ca="1">_xll.DBRW($B$3,$R$37,$R$38,$R$40,$R$41,$R$42,$Q325,AH$2,AH$4,AH$3)</f>
        <v>0</v>
      </c>
      <c r="AI325" s="15">
        <f ca="1">Y325-AD325</f>
        <v>0</v>
      </c>
      <c r="AJ325" s="15">
        <f ca="1">Z325-AE325</f>
        <v>0</v>
      </c>
      <c r="AK325" s="15">
        <f ca="1">AA325-AF325</f>
        <v>0</v>
      </c>
      <c r="AL325" s="15">
        <f ca="1">AB325-AG325</f>
        <v>0</v>
      </c>
      <c r="AM325" s="15">
        <f ca="1">AC325-AH325</f>
        <v>0</v>
      </c>
      <c r="AN325" s="20"/>
      <c r="AO325" s="16">
        <f ca="1">_xll.DBRW($B$3,$R$37,$R$38,$R$40,$R$41,$R$42,$Q325,AO$2,AO$4,AO$3)</f>
        <v>0</v>
      </c>
      <c r="AP325" s="16">
        <f ca="1">_xll.DBRW($B$3,$R$37,$R$38,$R$40,$R$41,$R$42,$Q325,AP$2,AP$4,AP$3)</f>
        <v>0</v>
      </c>
      <c r="AQ325" s="17">
        <f ca="1">-(AO325-AP325)*100</f>
        <v>0</v>
      </c>
      <c r="AR325" s="14">
        <f ca="1">$Y325-$AD325-BL325</f>
        <v>0</v>
      </c>
      <c r="AS325" s="18">
        <f ca="1">_xll.DBRW($B$3,$R$37,$R$38,$R$40,$R$41,$R$42,$Q325,AS$2,AS$4,AS$3)</f>
        <v>0</v>
      </c>
      <c r="AT325" s="19">
        <f ca="1">_xll.DBRW($B$3,$R$37,$R$38,$R$40,$R$41,$R$42,$Q325,AT$2,AT$4,AT$3)</f>
        <v>0</v>
      </c>
      <c r="AU325" s="18">
        <f ca="1">_xll.DBRW($B$3,$R$37,$R$38,$R$40,$R$41,$R$42,$Q325,AU$2,AU$4,AU$3)</f>
        <v>0</v>
      </c>
      <c r="AV325" s="15">
        <f ca="1">_xll.DBRW($B$3,$R$37,$R$38,$R$40,$R$41,$R$42,$Q325,AV$2,AV$4,AV$3)</f>
        <v>0</v>
      </c>
      <c r="AW325" s="15">
        <f ca="1">_xll.DBRW($B$3,$R$37,$R$38,$R$40,$R$41,$R$42,$Q325,AW$2,AW$4,AW$3)</f>
        <v>0</v>
      </c>
      <c r="AX325" s="18">
        <f ca="1">_xll.DBRW($B$3,$R$37,$R$38,$R$40,$R$41,$R$42,$Q325,AX$2,AX$4,AX$3)</f>
        <v>0</v>
      </c>
      <c r="AY325" s="19">
        <f ca="1">_xll.DBRW($B$3,$R$37,$R$38,$R$40,$R$41,$R$42,$Q325,AY$2,AY$4,AY$3)</f>
        <v>0</v>
      </c>
      <c r="AZ325" s="18">
        <f ca="1">_xll.DBRW($B$3,$R$37,$R$38,$R$40,$R$41,$R$42,$Q325,AZ$2,AZ$4,AZ$3)</f>
        <v>0</v>
      </c>
      <c r="BA325" s="15">
        <f ca="1">_xll.DBRW($B$3,$R$37,$R$38,$R$40,$R$41,$R$42,$Q325,BA$2,BA$4,BA$3)</f>
        <v>0</v>
      </c>
      <c r="BB325" s="15">
        <f ca="1">_xll.DBRW($B$3,$R$37,$R$38,$R$40,$R$41,$R$42,$Q325,BB$2,BB$4,BB$3)</f>
        <v>0</v>
      </c>
      <c r="BC325" s="18">
        <f ca="1">AS325-AX325</f>
        <v>0</v>
      </c>
      <c r="BD325" s="18">
        <f ca="1">AT325-AY325</f>
        <v>0</v>
      </c>
      <c r="BE325" s="18">
        <f ca="1">AU325-AZ325</f>
        <v>0</v>
      </c>
      <c r="BF325" s="15">
        <f ca="1">IF(AND(AV325&lt;&gt;0,BA325&lt;&gt;0),-1*BC325*AV325,0)</f>
        <v>0</v>
      </c>
      <c r="BG325" s="15">
        <f ca="1">IF(AND(AV325&lt;&gt;0,BA325&lt;&gt;0,AW325&lt;&gt;0,BB325&lt;&gt;0),BD325/AY325*$Y325,)</f>
        <v>0</v>
      </c>
      <c r="BH325" s="15">
        <f ca="1">IF(AND(AW325&lt;&gt;0,BB325&lt;&gt;0),BE325*AO325*AW325,)</f>
        <v>0</v>
      </c>
      <c r="BI325" s="15">
        <f ca="1">IF(AND(AV325&lt;&gt;0,BA325&lt;&gt;0,AW325&lt;&gt;0,BB325&lt;&gt;0),$AI325-BF325-BG325-BH325-BL325,)</f>
        <v>0</v>
      </c>
      <c r="BJ325" s="15">
        <f ca="1">IF(OR(AV325=0,BA325=0,AW325=0,BB325=0),$AI325-BF325-BG325-BH325-BL325,)</f>
        <v>0</v>
      </c>
      <c r="BK325" s="15">
        <f ca="1">SUM(BF325:BJ325)</f>
        <v>0</v>
      </c>
      <c r="BL325" s="15">
        <f ca="1">IF($V325&lt;&gt;0,IF($V325&gt;0,$W325/$V325,-$W325/$V325))*$AD325</f>
        <v>0</v>
      </c>
      <c r="BM325" s="15">
        <f ca="1">SUM(BK325:BL325)</f>
        <v>0</v>
      </c>
      <c r="BN325" s="16">
        <f ca="1">_xll.DBRW($B$3,$R$37,$R$38,$R$40,$R$41,$R$42,$Q325,BN$2,BN$4,BN$3)</f>
        <v>0</v>
      </c>
      <c r="BO325" s="16">
        <f ca="1">_xll.DBRW($B$3,$R$37,$R$38,$R$40,$R$41,$R$42,$Q325,BO$2,BO$4,BO$3)</f>
        <v>0</v>
      </c>
      <c r="BP325" s="17">
        <f ca="1">-(BN325-BO325)*100</f>
        <v>0</v>
      </c>
      <c r="BQ325" s="14">
        <f ca="1">$Z325-$AE325-CK325</f>
        <v>0</v>
      </c>
      <c r="BR325" s="15">
        <f ca="1">_xll.DBRW($B$3,$R$37,$R$38,$R$40,$R$41,$R$42,$Q325,BR$2,BR$4,BR$3)</f>
        <v>0</v>
      </c>
      <c r="BS325" s="15">
        <f ca="1">_xll.DBRW($B$3,$R$37,$R$38,$R$40,$R$41,$R$42,$Q325,BS$2,BS$4,BS$3)</f>
        <v>0</v>
      </c>
      <c r="BT325" s="15">
        <f ca="1">_xll.DBRW($B$3,$R$37,$R$38,$R$40,$R$41,$R$42,$Q325,BT$2,BT$4,BT$3)</f>
        <v>0</v>
      </c>
      <c r="BU325" s="15">
        <f ca="1">_xll.DBRW($B$3,$R$37,$R$38,$R$40,$R$41,$R$42,$Q325,BU$2,BU$4,BU$3)</f>
        <v>0</v>
      </c>
      <c r="BV325" s="15">
        <f ca="1">_xll.DBRW($B$3,$R$37,$R$38,$R$40,$R$41,$R$42,$Q325,BV$2,BV$4,BV$3)</f>
        <v>0</v>
      </c>
      <c r="BW325" s="15">
        <f ca="1">_xll.DBRW($B$3,$R$37,$R$38,$R$40,$R$41,$R$42,$Q325,BW$2,BW$4,BW$3)</f>
        <v>0</v>
      </c>
      <c r="BX325" s="15">
        <f ca="1">_xll.DBRW($B$3,$R$37,$R$38,$R$40,$R$41,$R$42,$Q325,BX$2,BX$4,BX$3)</f>
        <v>0</v>
      </c>
      <c r="BY325" s="15">
        <f ca="1">_xll.DBRW($B$3,$R$37,$R$38,$R$40,$R$41,$R$42,$Q325,BY$2,BY$4,BY$3)</f>
        <v>0</v>
      </c>
      <c r="BZ325" s="15">
        <f ca="1">_xll.DBRW($B$3,$R$37,$R$38,$R$40,$R$41,$R$42,$Q325,BZ$2,BZ$4,BZ$3)</f>
        <v>0</v>
      </c>
      <c r="CA325" s="15">
        <f ca="1">_xll.DBRW($B$3,$R$37,$R$38,$R$40,$R$41,$R$42,$Q325,CA$2,CA$4,CA$3)</f>
        <v>0</v>
      </c>
      <c r="CB325" s="15">
        <f ca="1">BR325-BW325</f>
        <v>0</v>
      </c>
      <c r="CC325" s="15">
        <f ca="1">BS325-BX325</f>
        <v>0</v>
      </c>
      <c r="CD325" s="15">
        <f ca="1">BT325-BY325</f>
        <v>0</v>
      </c>
      <c r="CE325" s="15">
        <f ca="1">IF(AND(BU325&lt;&gt;0,BZ325&lt;&gt;0),-1*CB325*BU325,0)</f>
        <v>0</v>
      </c>
      <c r="CF325" s="15">
        <f ca="1">IF(AND(BU325&lt;&gt;0,BZ325&lt;&gt;0,BV325&lt;&gt;0,CA325&lt;&gt;0),CC325/BX325*$Z325,)</f>
        <v>0</v>
      </c>
      <c r="CG325" s="15">
        <f ca="1">IF(AND(BV325&lt;&gt;0,CA325&lt;&gt;0),CD325*BN325*BV325,)</f>
        <v>0</v>
      </c>
      <c r="CH325" s="15">
        <f ca="1">IF(AND(BU325&lt;&gt;0,BZ325&lt;&gt;0,BV325&lt;&gt;0,CA325&lt;&gt;0),$AJ325-CE325-CF325-CG325-CK325,)</f>
        <v>0</v>
      </c>
      <c r="CI325" s="15">
        <f ca="1">IF(OR(BU325=0,BZ325=0,BV325=0,CA325=0),$AJ325-CE325-CF325-CG325-CK325,)</f>
        <v>0</v>
      </c>
      <c r="CJ325" s="15">
        <f ca="1">SUM(CE325:CI325)</f>
        <v>0</v>
      </c>
      <c r="CK325" s="15">
        <f ca="1">IF($V325&lt;&gt;0,IF($V325&gt;0,$W325/$V325,-$W325/$V325))*$AE325</f>
        <v>0</v>
      </c>
      <c r="CL325" s="15">
        <f ca="1">SUM(CJ325:CK325)</f>
        <v>0</v>
      </c>
      <c r="CM325" s="16">
        <f ca="1">_xll.DBRW($B$3,$R$37,$R$38,$R$40,$R$41,$R$42,$Q325,CM$2,CM$4,CM$3)</f>
        <v>0</v>
      </c>
      <c r="CN325" s="16">
        <f ca="1">_xll.DBRW($B$3,$R$37,$R$38,$R$40,$R$41,$R$42,$Q325,CN$2,CN$4,CN$3)</f>
        <v>0</v>
      </c>
      <c r="CO325" s="17">
        <f ca="1">-(CM325-CN325)*100</f>
        <v>0</v>
      </c>
      <c r="CP325" s="14">
        <f ca="1">$AA325-$AF325-DJ325</f>
        <v>0</v>
      </c>
      <c r="CQ325" s="15">
        <f ca="1">_xll.DBRW($B$3,$R$37,$R$38,$R$40,$R$41,$R$42,$Q325,CQ$2,CQ$4,CQ$3)</f>
        <v>0</v>
      </c>
      <c r="CR325" s="15">
        <f ca="1">_xll.DBRW($B$3,$R$37,$R$38,$R$40,$R$41,$R$42,$Q325,CR$2,CR$4,CR$3)</f>
        <v>0</v>
      </c>
      <c r="CS325" s="15">
        <f ca="1">_xll.DBRW($B$3,$R$37,$R$38,$R$40,$R$41,$R$42,$Q325,CS$2,CS$4,CS$3)</f>
        <v>0</v>
      </c>
      <c r="CT325" s="15">
        <f ca="1">_xll.DBRW($B$3,$R$37,$R$38,$R$40,$R$41,$R$42,$Q325,CT$2,CT$4,CT$3)</f>
        <v>0</v>
      </c>
      <c r="CU325" s="15">
        <f ca="1">_xll.DBRW($B$3,$R$37,$R$38,$R$40,$R$41,$R$42,$Q325,CU$2,CU$4,CU$3)</f>
        <v>0</v>
      </c>
      <c r="CV325" s="15">
        <f ca="1">_xll.DBRW($B$3,$R$37,$R$38,$R$40,$R$41,$R$42,$Q325,CV$2,CV$4,CV$3)</f>
        <v>0</v>
      </c>
      <c r="CW325" s="15">
        <f ca="1">_xll.DBRW($B$3,$R$37,$R$38,$R$40,$R$41,$R$42,$Q325,CW$2,CW$4,CW$3)</f>
        <v>0</v>
      </c>
      <c r="CX325" s="15">
        <f ca="1">_xll.DBRW($B$3,$R$37,$R$38,$R$40,$R$41,$R$42,$Q325,CX$2,CX$4,CX$3)</f>
        <v>0</v>
      </c>
      <c r="CY325" s="15">
        <f ca="1">_xll.DBRW($B$3,$R$37,$R$38,$R$40,$R$41,$R$42,$Q325,CY$2,CY$4,CY$3)</f>
        <v>0</v>
      </c>
      <c r="CZ325" s="15">
        <f ca="1">_xll.DBRW($B$3,$R$37,$R$38,$R$40,$R$41,$R$42,$Q325,CZ$2,CZ$4,CZ$3)</f>
        <v>0</v>
      </c>
      <c r="DA325" s="15">
        <f ca="1">CQ325-CV325</f>
        <v>0</v>
      </c>
      <c r="DB325" s="15">
        <f ca="1">CR325-CW325</f>
        <v>0</v>
      </c>
      <c r="DC325" s="15">
        <f ca="1">CS325-CX325</f>
        <v>0</v>
      </c>
      <c r="DD325" s="15">
        <f ca="1">IF(AND(CT325&lt;&gt;0,CY325&lt;&gt;0),-1*DA325*CT325,0)</f>
        <v>0</v>
      </c>
      <c r="DE325" s="15">
        <f ca="1">IF(AND(CT325&lt;&gt;0,CY325&lt;&gt;0,CU325&lt;&gt;0,CZ325&lt;&gt;0),DB325/CW325*$AA325,)</f>
        <v>0</v>
      </c>
      <c r="DF325" s="15">
        <f ca="1">IF(AND(CU325&lt;&gt;0,CZ325&lt;&gt;0),DC325*CM325*CU325,)</f>
        <v>0</v>
      </c>
      <c r="DG325" s="15">
        <f ca="1">IF(AND(CT325&lt;&gt;0,CY325&lt;&gt;0,CU325&lt;&gt;0,CZ325&lt;&gt;0),$AK325-DD325-DE325-DF325-DJ325,)</f>
        <v>0</v>
      </c>
      <c r="DH325" s="15">
        <f ca="1">IF(OR(CT325=0,CY325=0,CU325=0,CZ325=0),$AK325-DD325-DE325-DF325-DJ325,)</f>
        <v>0</v>
      </c>
      <c r="DI325" s="15">
        <f ca="1">SUM(DD325:DH325)</f>
        <v>0</v>
      </c>
      <c r="DJ325" s="15">
        <f ca="1">IF($V325&lt;&gt;0,IF($V325&gt;0,$W325/$V325,-$W325/$V325))*$AF325</f>
        <v>0</v>
      </c>
      <c r="DK325" s="15">
        <f ca="1">SUM(DI325:DJ325)</f>
        <v>0</v>
      </c>
      <c r="DL325" s="16">
        <f ca="1">_xll.DBRW($B$3,$R$37,$R$38,$R$40,$R$41,$R$42,$Q325,DL$2,DL$4,DL$3)</f>
        <v>0</v>
      </c>
      <c r="DM325" s="16">
        <f ca="1">_xll.DBRW($B$3,$R$37,$R$38,$R$40,$R$41,$R$42,$Q325,DM$2,DM$4,DM$3)</f>
        <v>0</v>
      </c>
      <c r="DN325" s="17">
        <f ca="1">-(DL325-DM325)*100</f>
        <v>0</v>
      </c>
      <c r="DO325" s="14">
        <f ca="1">$AB325-$AG325-EI325</f>
        <v>0</v>
      </c>
      <c r="DP325" s="15">
        <f ca="1">_xll.DBRW($B$3,$R$37,$R$38,$R$40,$R$41,$R$42,$Q325,DP$2,DP$4,DP$3)</f>
        <v>0</v>
      </c>
      <c r="DQ325" s="15">
        <f ca="1">_xll.DBRW($B$3,$R$37,$R$38,$R$40,$R$41,$R$42,$Q325,DQ$2,DQ$4,DQ$3)</f>
        <v>0</v>
      </c>
      <c r="DR325" s="15">
        <f ca="1">_xll.DBRW($B$3,$R$37,$R$38,$R$40,$R$41,$R$42,$Q325,DR$2,DR$4,DR$3)</f>
        <v>0</v>
      </c>
      <c r="DS325" s="15">
        <f ca="1">_xll.DBRW($B$3,$R$37,$R$38,$R$40,$R$41,$R$42,$Q325,DS$2,DS$4,DS$3)</f>
        <v>0</v>
      </c>
      <c r="DT325" s="15">
        <f ca="1">_xll.DBRW($B$3,$R$37,$R$38,$R$40,$R$41,$R$42,$Q325,DT$2,DT$4,DT$3)</f>
        <v>0</v>
      </c>
      <c r="DU325" s="15">
        <f ca="1">_xll.DBRW($B$3,$R$37,$R$38,$R$40,$R$41,$R$42,$Q325,DU$2,DU$4,DU$3)</f>
        <v>0</v>
      </c>
      <c r="DV325" s="15">
        <f ca="1">_xll.DBRW($B$3,$R$37,$R$38,$R$40,$R$41,$R$42,$Q325,DV$2,DV$4,DV$3)</f>
        <v>0</v>
      </c>
      <c r="DW325" s="15">
        <f ca="1">_xll.DBRW($B$3,$R$37,$R$38,$R$40,$R$41,$R$42,$Q325,DW$2,DW$4,DW$3)</f>
        <v>0</v>
      </c>
      <c r="DX325" s="15">
        <f ca="1">_xll.DBRW($B$3,$R$37,$R$38,$R$40,$R$41,$R$42,$Q325,DX$2,DX$4,DX$3)</f>
        <v>0</v>
      </c>
      <c r="DY325" s="15">
        <f ca="1">_xll.DBRW($B$3,$R$37,$R$38,$R$40,$R$41,$R$42,$Q325,DY$2,DY$4,DY$3)</f>
        <v>0</v>
      </c>
      <c r="DZ325" s="15">
        <f ca="1">DP325-DU325</f>
        <v>0</v>
      </c>
      <c r="EA325" s="15">
        <f ca="1">DQ325-DV325</f>
        <v>0</v>
      </c>
      <c r="EB325" s="15">
        <f ca="1">DR325-DW325</f>
        <v>0</v>
      </c>
      <c r="EC325" s="15">
        <f ca="1">IF(AND(DS325&lt;&gt;0,DX325&lt;&gt;0),-1*DZ325*DS325,0)</f>
        <v>0</v>
      </c>
      <c r="ED325" s="15">
        <f ca="1">IF(AND(DS325&lt;&gt;0,DX325&lt;&gt;0,DT325&lt;&gt;0,DY325&lt;&gt;0),EA325/DV325*$AB325,)</f>
        <v>0</v>
      </c>
      <c r="EE325" s="15">
        <f ca="1">IF(AND(DT325&lt;&gt;0,DY325&lt;&gt;0),EB325*DL325*DT325,)</f>
        <v>0</v>
      </c>
      <c r="EF325" s="15">
        <f ca="1">IF(AND(DS325&lt;&gt;0,DX325&lt;&gt;0,DT325&lt;&gt;0,DY325&lt;&gt;0),$AL325-EC325-ED325-EE325-EI325,)</f>
        <v>0</v>
      </c>
      <c r="EG325" s="15">
        <f ca="1">IF(OR(DS325=0,DX325=0,DT325=0,DY325=0),$AL325-EC325-ED325-EE325-EI325,)</f>
        <v>0</v>
      </c>
      <c r="EH325" s="15">
        <f ca="1">SUM(EC325:EG325)</f>
        <v>0</v>
      </c>
      <c r="EI325" s="15">
        <f ca="1">IF($V325&lt;&gt;0,IF($V325&gt;0,$W325/$V325,-$W325/$V325))*$AG325</f>
        <v>0</v>
      </c>
      <c r="EJ325" s="15">
        <f ca="1">SUM(EH325:EI325)</f>
        <v>0</v>
      </c>
      <c r="EK325" s="16">
        <f ca="1">_xll.DBRW($B$3,$R$37,$R$38,$R$40,$R$41,$R$42,$Q325,EK$2,EK$4,EK$3)</f>
        <v>0</v>
      </c>
      <c r="EL325" s="16">
        <f ca="1">_xll.DBRW($B$3,$R$37,$R$38,$R$40,$R$41,$R$42,$Q325,EL$2,EL$4,EL$3)</f>
        <v>0</v>
      </c>
      <c r="EM325" s="17">
        <f ca="1">-(EK325-EL325)*100</f>
        <v>0</v>
      </c>
      <c r="EN325" s="14">
        <f ca="1">$AC325-$AH325-FH325</f>
        <v>0</v>
      </c>
      <c r="EO325" s="15">
        <f ca="1">_xll.DBRW($B$3,$R$37,$R$38,$R$40,$R$41,$R$42,$Q325,EO$2,EO$4,EO$3)</f>
        <v>0</v>
      </c>
      <c r="EP325" s="15">
        <f ca="1">_xll.DBRW($B$3,$R$37,$R$38,$R$40,$R$41,$R$42,$Q325,EP$2,EP$4,EP$3)</f>
        <v>0</v>
      </c>
      <c r="EQ325" s="15">
        <f ca="1">_xll.DBRW($B$3,$R$37,$R$38,$R$40,$R$41,$R$42,$Q325,EQ$2,EQ$4,EQ$3)</f>
        <v>0</v>
      </c>
      <c r="ER325" s="15">
        <f ca="1">_xll.DBRW($B$3,$R$37,$R$38,$R$40,$R$41,$R$42,$Q325,ER$2,ER$4,ER$3)</f>
        <v>0</v>
      </c>
      <c r="ES325" s="15">
        <f ca="1">_xll.DBRW($B$3,$R$37,$R$38,$R$40,$R$41,$R$42,$Q325,ES$2,ES$4,ES$3)</f>
        <v>0</v>
      </c>
      <c r="ET325" s="15">
        <f ca="1">_xll.DBRW($B$3,$R$37,$R$38,$R$40,$R$41,$R$42,$Q325,ET$2,ET$4,ET$3)</f>
        <v>0</v>
      </c>
      <c r="EU325" s="15">
        <f ca="1">_xll.DBRW($B$3,$R$37,$R$38,$R$40,$R$41,$R$42,$Q325,EU$2,EU$4,EU$3)</f>
        <v>0</v>
      </c>
      <c r="EV325" s="15">
        <f ca="1">_xll.DBRW($B$3,$R$37,$R$38,$R$40,$R$41,$R$42,$Q325,EV$2,EV$4,EV$3)</f>
        <v>0</v>
      </c>
      <c r="EW325" s="15">
        <f ca="1">_xll.DBRW($B$3,$R$37,$R$38,$R$40,$R$41,$R$42,$Q325,EW$2,EW$4,EW$3)</f>
        <v>0</v>
      </c>
      <c r="EX325" s="15">
        <f ca="1">_xll.DBRW($B$3,$R$37,$R$38,$R$40,$R$41,$R$42,$Q325,EX$2,EX$4,EX$3)</f>
        <v>0</v>
      </c>
      <c r="EY325" s="15">
        <f ca="1">EO325-ET325</f>
        <v>0</v>
      </c>
      <c r="EZ325" s="15">
        <f ca="1">EP325-EU325</f>
        <v>0</v>
      </c>
      <c r="FA325" s="15">
        <f ca="1">EQ325-EV325</f>
        <v>0</v>
      </c>
      <c r="FB325" s="15">
        <f ca="1">IF(AND(ER325&lt;&gt;0,EW325&lt;&gt;0),-1*EY325*ER325,0)</f>
        <v>0</v>
      </c>
      <c r="FC325" s="15">
        <f ca="1">IF(AND(ER325&lt;&gt;0,EW325&lt;&gt;0,ES325&lt;&gt;0,EX325&lt;&gt;0),EZ325/EU325*$AC325,)</f>
        <v>0</v>
      </c>
      <c r="FD325" s="15">
        <f ca="1">IF(AND(ES325&lt;&gt;0,EX325&lt;&gt;0),FA325*EK325*ES325,)</f>
        <v>0</v>
      </c>
      <c r="FE325" s="15">
        <f ca="1">IF(AND(ER325&lt;&gt;0,EW325&lt;&gt;0,ES325&lt;&gt;0,EX325&lt;&gt;0),$AM325-FB325-FC325-FD325-FH325,)</f>
        <v>0</v>
      </c>
      <c r="FF325" s="15">
        <f ca="1">IF(OR(ER325=0,EW325=0,ES325=0,EX325=0),$AM325-FB325-FC325-FD325-FH325,)</f>
        <v>0</v>
      </c>
      <c r="FG325" s="15">
        <f ca="1">SUM(FB325:FF325)</f>
        <v>0</v>
      </c>
      <c r="FH325" s="15">
        <f ca="1">IF($V325&lt;&gt;0,IF($V325&gt;0,$W325/$V325,-$W325/$V325))*$AH325</f>
        <v>0</v>
      </c>
      <c r="FI325" s="15">
        <f ca="1">SUM(FG325:FH325)</f>
        <v>0</v>
      </c>
      <c r="FJ325" s="20"/>
      <c r="FK325" s="85">
        <f ca="1">BL325+CK325+DJ325+EI325+FH325</f>
        <v>0</v>
      </c>
      <c r="FL325" s="21"/>
      <c r="FM325" s="22"/>
      <c r="FN325" s="104">
        <f ca="1">_xll.DBRW($B$3,$R$37,$R$38,$R$40,$R$41,$R$42,$Q325,FN$2,FN$4,FN$3)</f>
        <v>0</v>
      </c>
      <c r="FO325" s="105">
        <f ca="1">IF(U325&lt;&gt;0,FN325/U325,0)</f>
        <v>0</v>
      </c>
      <c r="FP325" s="104">
        <f ca="1">_xll.DBRW($B$3,$R$37,$R$38,$R$40,$R$41,$R$42,$Q325,FP$2,FP$4,FP$3)</f>
        <v>0</v>
      </c>
      <c r="FQ325" s="105">
        <f ca="1">IF(V325&lt;&gt;0,FP325/V325,0)</f>
        <v>0</v>
      </c>
      <c r="FR325" s="86">
        <f ca="1">FN325-FP325</f>
        <v>0</v>
      </c>
      <c r="FS325" s="103">
        <f ca="1">(FO325-FQ325)*100</f>
        <v>0</v>
      </c>
      <c r="FT325" s="23"/>
      <c r="FV325" s="37"/>
      <c r="FW325" s="37"/>
      <c r="FX325" s="37"/>
      <c r="FY325" s="37"/>
      <c r="FZ325" s="37"/>
      <c r="GA325" s="37"/>
      <c r="GB325" s="37"/>
      <c r="GC325" s="37"/>
      <c r="GD325" s="37"/>
      <c r="GE325" s="37"/>
      <c r="GF325" s="37"/>
      <c r="GG325" s="37"/>
      <c r="GH325" s="37"/>
    </row>
    <row r="326" spans="1:190" ht="15" hidden="1" customHeight="1" x14ac:dyDescent="0.25">
      <c r="A326">
        <f ca="1">IF(ROW()=ROW($A$60),0,1)</f>
        <v>1</v>
      </c>
      <c r="D326" s="30"/>
      <c r="E326" s="30"/>
      <c r="F326" s="30" t="str">
        <f ca="1">IF(A326&lt;&gt;0,IF((AO326+BN326+CM326+DL326+EK326)&lt;&gt;0,ROUND((1-(AO326+BN326+CM326+DL326+EK326))-FO326,5),"VERIF. ELIGIBILITE PMM"),"CHECK "&amp;D311)</f>
        <v>VERIF. ELIGIBILITE PMM</v>
      </c>
      <c r="G326" s="30"/>
      <c r="H326" s="30"/>
      <c r="I326" s="30"/>
      <c r="J326" s="30" t="str">
        <f ca="1">IF(A326&lt;&gt;0,IF((AP326+BO326+CN326+DM326+EL326)&lt;&gt;0,ROUND((1-(AP326+BO326+CN326+DM326+EL326))-FQ326,5),"VERIF. ELIGIBILITE PMM"),"CHECK "&amp;D312)</f>
        <v>VERIF. ELIGIBILITE PMM</v>
      </c>
      <c r="K326" s="30">
        <f ca="1">IF(A326&lt;&gt;0,ROUND(W326+AR326+BQ326+CP326+DO326+EN326+FK326-FR326,5),"CHECK ")</f>
        <v>0</v>
      </c>
      <c r="L326" s="4"/>
      <c r="M326" s="9"/>
      <c r="N326" s="10"/>
      <c r="O326" s="9"/>
      <c r="P326" s="11"/>
      <c r="Q326" s="130" t="s">
        <v>523</v>
      </c>
      <c r="R326" s="130"/>
      <c r="S326" s="12"/>
      <c r="T326" s="13"/>
      <c r="U326" s="84">
        <f ca="1">_xll.DBRW($B$3,$R$37,$R$38,$R$40,$R$41,$R$42,$Q326,U$2,U$4,U$3)</f>
        <v>0</v>
      </c>
      <c r="V326" s="84">
        <f ca="1">_xll.DBRW($B$3,$R$37,$R$38,$R$40,$R$41,$R$42,$Q326,V$2,V$4,V$3)</f>
        <v>0</v>
      </c>
      <c r="W326" s="85">
        <f ca="1">U326-V326</f>
        <v>0</v>
      </c>
      <c r="X326" s="106">
        <f ca="1">IF(V326&lt;&gt;0,W326/V326,0)</f>
        <v>0</v>
      </c>
      <c r="Y326" s="15">
        <f ca="1">_xll.DBRW($B$3,$R$37,$R$38,$R$40,$R$41,$R$42,$Q326,Y$2,Y$4,Y$3)</f>
        <v>0</v>
      </c>
      <c r="Z326" s="15">
        <f ca="1">_xll.DBRW($B$3,$R$37,$R$38,$R$40,$R$41,$R$42,$Q326,Z$2,Z$4,Z$3)</f>
        <v>0</v>
      </c>
      <c r="AA326" s="15">
        <f ca="1">_xll.DBRW($B$3,$R$37,$R$38,$R$40,$R$41,$R$42,$Q326,AA$2,AA$4,AA$3)</f>
        <v>0</v>
      </c>
      <c r="AB326" s="15">
        <f ca="1">_xll.DBRW($B$3,$R$37,$R$38,$R$40,$R$41,$R$42,$Q326,AB$2,AB$4,AB$3)</f>
        <v>0</v>
      </c>
      <c r="AC326" s="15">
        <f ca="1">_xll.DBRW($B$3,$R$37,$R$38,$R$40,$R$41,$R$42,$Q326,AC$2,AC$4,AC$3)</f>
        <v>0</v>
      </c>
      <c r="AD326" s="15">
        <f ca="1">_xll.DBRW($B$3,$R$37,$R$38,$R$40,$R$41,$R$42,$Q326,AD$2,AD$4,AD$3)</f>
        <v>0</v>
      </c>
      <c r="AE326" s="15">
        <f ca="1">_xll.DBRW($B$3,$R$37,$R$38,$R$40,$R$41,$R$42,$Q326,AE$2,AE$4,AE$3)</f>
        <v>0</v>
      </c>
      <c r="AF326" s="15">
        <f ca="1">_xll.DBRW($B$3,$R$37,$R$38,$R$40,$R$41,$R$42,$Q326,AF$2,AF$4,AF$3)</f>
        <v>0</v>
      </c>
      <c r="AG326" s="15">
        <f ca="1">_xll.DBRW($B$3,$R$37,$R$38,$R$40,$R$41,$R$42,$Q326,AG$2,AG$4,AG$3)</f>
        <v>0</v>
      </c>
      <c r="AH326" s="15">
        <f ca="1">_xll.DBRW($B$3,$R$37,$R$38,$R$40,$R$41,$R$42,$Q326,AH$2,AH$4,AH$3)</f>
        <v>0</v>
      </c>
      <c r="AI326" s="15">
        <f ca="1">Y326-AD326</f>
        <v>0</v>
      </c>
      <c r="AJ326" s="15">
        <f ca="1">Z326-AE326</f>
        <v>0</v>
      </c>
      <c r="AK326" s="15">
        <f ca="1">AA326-AF326</f>
        <v>0</v>
      </c>
      <c r="AL326" s="15">
        <f ca="1">AB326-AG326</f>
        <v>0</v>
      </c>
      <c r="AM326" s="15">
        <f ca="1">AC326-AH326</f>
        <v>0</v>
      </c>
      <c r="AN326" s="20"/>
      <c r="AO326" s="16">
        <f ca="1">_xll.DBRW($B$3,$R$37,$R$38,$R$40,$R$41,$R$42,$Q326,AO$2,AO$4,AO$3)</f>
        <v>0</v>
      </c>
      <c r="AP326" s="16">
        <f ca="1">_xll.DBRW($B$3,$R$37,$R$38,$R$40,$R$41,$R$42,$Q326,AP$2,AP$4,AP$3)</f>
        <v>0</v>
      </c>
      <c r="AQ326" s="17">
        <f ca="1">-(AO326-AP326)*100</f>
        <v>0</v>
      </c>
      <c r="AR326" s="14">
        <f ca="1">$Y326-$AD326-BL326</f>
        <v>0</v>
      </c>
      <c r="AS326" s="18">
        <f ca="1">_xll.DBRW($B$3,$R$37,$R$38,$R$40,$R$41,$R$42,$Q326,AS$2,AS$4,AS$3)</f>
        <v>0</v>
      </c>
      <c r="AT326" s="19">
        <f ca="1">_xll.DBRW($B$3,$R$37,$R$38,$R$40,$R$41,$R$42,$Q326,AT$2,AT$4,AT$3)</f>
        <v>0</v>
      </c>
      <c r="AU326" s="18">
        <f ca="1">_xll.DBRW($B$3,$R$37,$R$38,$R$40,$R$41,$R$42,$Q326,AU$2,AU$4,AU$3)</f>
        <v>0</v>
      </c>
      <c r="AV326" s="15">
        <f ca="1">_xll.DBRW($B$3,$R$37,$R$38,$R$40,$R$41,$R$42,$Q326,AV$2,AV$4,AV$3)</f>
        <v>0</v>
      </c>
      <c r="AW326" s="15">
        <f ca="1">_xll.DBRW($B$3,$R$37,$R$38,$R$40,$R$41,$R$42,$Q326,AW$2,AW$4,AW$3)</f>
        <v>0</v>
      </c>
      <c r="AX326" s="18">
        <f ca="1">_xll.DBRW($B$3,$R$37,$R$38,$R$40,$R$41,$R$42,$Q326,AX$2,AX$4,AX$3)</f>
        <v>0</v>
      </c>
      <c r="AY326" s="19">
        <f ca="1">_xll.DBRW($B$3,$R$37,$R$38,$R$40,$R$41,$R$42,$Q326,AY$2,AY$4,AY$3)</f>
        <v>0</v>
      </c>
      <c r="AZ326" s="18">
        <f ca="1">_xll.DBRW($B$3,$R$37,$R$38,$R$40,$R$41,$R$42,$Q326,AZ$2,AZ$4,AZ$3)</f>
        <v>0</v>
      </c>
      <c r="BA326" s="15">
        <f ca="1">_xll.DBRW($B$3,$R$37,$R$38,$R$40,$R$41,$R$42,$Q326,BA$2,BA$4,BA$3)</f>
        <v>0</v>
      </c>
      <c r="BB326" s="15">
        <f ca="1">_xll.DBRW($B$3,$R$37,$R$38,$R$40,$R$41,$R$42,$Q326,BB$2,BB$4,BB$3)</f>
        <v>0</v>
      </c>
      <c r="BC326" s="18">
        <f ca="1">AS326-AX326</f>
        <v>0</v>
      </c>
      <c r="BD326" s="18">
        <f ca="1">AT326-AY326</f>
        <v>0</v>
      </c>
      <c r="BE326" s="18">
        <f ca="1">AU326-AZ326</f>
        <v>0</v>
      </c>
      <c r="BF326" s="15">
        <f ca="1">IF(AND(AV326&lt;&gt;0,BA326&lt;&gt;0),-1*BC326*AV326,0)</f>
        <v>0</v>
      </c>
      <c r="BG326" s="15">
        <f ca="1">IF(AND(AV326&lt;&gt;0,BA326&lt;&gt;0,AW326&lt;&gt;0,BB326&lt;&gt;0),BD326/AY326*$Y326,)</f>
        <v>0</v>
      </c>
      <c r="BH326" s="15">
        <f ca="1">IF(AND(AW326&lt;&gt;0,BB326&lt;&gt;0),BE326*AO326*AW326,)</f>
        <v>0</v>
      </c>
      <c r="BI326" s="15">
        <f ca="1">IF(AND(AV326&lt;&gt;0,BA326&lt;&gt;0,AW326&lt;&gt;0,BB326&lt;&gt;0),$AI326-BF326-BG326-BH326-BL326,)</f>
        <v>0</v>
      </c>
      <c r="BJ326" s="15">
        <f ca="1">IF(OR(AV326=0,BA326=0,AW326=0,BB326=0),$AI326-BF326-BG326-BH326-BL326,)</f>
        <v>0</v>
      </c>
      <c r="BK326" s="15">
        <f ca="1">SUM(BF326:BJ326)</f>
        <v>0</v>
      </c>
      <c r="BL326" s="15">
        <f ca="1">IF($V326&lt;&gt;0,IF($V326&gt;0,$W326/$V326,-$W326/$V326))*$AD326</f>
        <v>0</v>
      </c>
      <c r="BM326" s="15">
        <f ca="1">SUM(BK326:BL326)</f>
        <v>0</v>
      </c>
      <c r="BN326" s="16">
        <f ca="1">_xll.DBRW($B$3,$R$37,$R$38,$R$40,$R$41,$R$42,$Q326,BN$2,BN$4,BN$3)</f>
        <v>0</v>
      </c>
      <c r="BO326" s="16">
        <f ca="1">_xll.DBRW($B$3,$R$37,$R$38,$R$40,$R$41,$R$42,$Q326,BO$2,BO$4,BO$3)</f>
        <v>0</v>
      </c>
      <c r="BP326" s="17">
        <f ca="1">-(BN326-BO326)*100</f>
        <v>0</v>
      </c>
      <c r="BQ326" s="14">
        <f ca="1">$Z326-$AE326-CK326</f>
        <v>0</v>
      </c>
      <c r="BR326" s="15">
        <f ca="1">_xll.DBRW($B$3,$R$37,$R$38,$R$40,$R$41,$R$42,$Q326,BR$2,BR$4,BR$3)</f>
        <v>0</v>
      </c>
      <c r="BS326" s="15">
        <f ca="1">_xll.DBRW($B$3,$R$37,$R$38,$R$40,$R$41,$R$42,$Q326,BS$2,BS$4,BS$3)</f>
        <v>0</v>
      </c>
      <c r="BT326" s="15">
        <f ca="1">_xll.DBRW($B$3,$R$37,$R$38,$R$40,$R$41,$R$42,$Q326,BT$2,BT$4,BT$3)</f>
        <v>0</v>
      </c>
      <c r="BU326" s="15">
        <f ca="1">_xll.DBRW($B$3,$R$37,$R$38,$R$40,$R$41,$R$42,$Q326,BU$2,BU$4,BU$3)</f>
        <v>0</v>
      </c>
      <c r="BV326" s="15">
        <f ca="1">_xll.DBRW($B$3,$R$37,$R$38,$R$40,$R$41,$R$42,$Q326,BV$2,BV$4,BV$3)</f>
        <v>0</v>
      </c>
      <c r="BW326" s="15">
        <f ca="1">_xll.DBRW($B$3,$R$37,$R$38,$R$40,$R$41,$R$42,$Q326,BW$2,BW$4,BW$3)</f>
        <v>0</v>
      </c>
      <c r="BX326" s="15">
        <f ca="1">_xll.DBRW($B$3,$R$37,$R$38,$R$40,$R$41,$R$42,$Q326,BX$2,BX$4,BX$3)</f>
        <v>0</v>
      </c>
      <c r="BY326" s="15">
        <f ca="1">_xll.DBRW($B$3,$R$37,$R$38,$R$40,$R$41,$R$42,$Q326,BY$2,BY$4,BY$3)</f>
        <v>0</v>
      </c>
      <c r="BZ326" s="15">
        <f ca="1">_xll.DBRW($B$3,$R$37,$R$38,$R$40,$R$41,$R$42,$Q326,BZ$2,BZ$4,BZ$3)</f>
        <v>0</v>
      </c>
      <c r="CA326" s="15">
        <f ca="1">_xll.DBRW($B$3,$R$37,$R$38,$R$40,$R$41,$R$42,$Q326,CA$2,CA$4,CA$3)</f>
        <v>0</v>
      </c>
      <c r="CB326" s="15">
        <f ca="1">BR326-BW326</f>
        <v>0</v>
      </c>
      <c r="CC326" s="15">
        <f ca="1">BS326-BX326</f>
        <v>0</v>
      </c>
      <c r="CD326" s="15">
        <f ca="1">BT326-BY326</f>
        <v>0</v>
      </c>
      <c r="CE326" s="15">
        <f ca="1">IF(AND(BU326&lt;&gt;0,BZ326&lt;&gt;0),-1*CB326*BU326,0)</f>
        <v>0</v>
      </c>
      <c r="CF326" s="15">
        <f ca="1">IF(AND(BU326&lt;&gt;0,BZ326&lt;&gt;0,BV326&lt;&gt;0,CA326&lt;&gt;0),CC326/BX326*$Z326,)</f>
        <v>0</v>
      </c>
      <c r="CG326" s="15">
        <f ca="1">IF(AND(BV326&lt;&gt;0,CA326&lt;&gt;0),CD326*BN326*BV326,)</f>
        <v>0</v>
      </c>
      <c r="CH326" s="15">
        <f ca="1">IF(AND(BU326&lt;&gt;0,BZ326&lt;&gt;0,BV326&lt;&gt;0,CA326&lt;&gt;0),$AJ326-CE326-CF326-CG326-CK326,)</f>
        <v>0</v>
      </c>
      <c r="CI326" s="15">
        <f ca="1">IF(OR(BU326=0,BZ326=0,BV326=0,CA326=0),$AJ326-CE326-CF326-CG326-CK326,)</f>
        <v>0</v>
      </c>
      <c r="CJ326" s="15">
        <f ca="1">SUM(CE326:CI326)</f>
        <v>0</v>
      </c>
      <c r="CK326" s="15">
        <f ca="1">IF($V326&lt;&gt;0,IF($V326&gt;0,$W326/$V326,-$W326/$V326))*$AE326</f>
        <v>0</v>
      </c>
      <c r="CL326" s="15">
        <f ca="1">SUM(CJ326:CK326)</f>
        <v>0</v>
      </c>
      <c r="CM326" s="16">
        <f ca="1">_xll.DBRW($B$3,$R$37,$R$38,$R$40,$R$41,$R$42,$Q326,CM$2,CM$4,CM$3)</f>
        <v>0</v>
      </c>
      <c r="CN326" s="16">
        <f ca="1">_xll.DBRW($B$3,$R$37,$R$38,$R$40,$R$41,$R$42,$Q326,CN$2,CN$4,CN$3)</f>
        <v>0</v>
      </c>
      <c r="CO326" s="17">
        <f ca="1">-(CM326-CN326)*100</f>
        <v>0</v>
      </c>
      <c r="CP326" s="14">
        <f ca="1">$AA326-$AF326-DJ326</f>
        <v>0</v>
      </c>
      <c r="CQ326" s="15">
        <f ca="1">_xll.DBRW($B$3,$R$37,$R$38,$R$40,$R$41,$R$42,$Q326,CQ$2,CQ$4,CQ$3)</f>
        <v>0</v>
      </c>
      <c r="CR326" s="15">
        <f ca="1">_xll.DBRW($B$3,$R$37,$R$38,$R$40,$R$41,$R$42,$Q326,CR$2,CR$4,CR$3)</f>
        <v>0</v>
      </c>
      <c r="CS326" s="15">
        <f ca="1">_xll.DBRW($B$3,$R$37,$R$38,$R$40,$R$41,$R$42,$Q326,CS$2,CS$4,CS$3)</f>
        <v>0</v>
      </c>
      <c r="CT326" s="15">
        <f ca="1">_xll.DBRW($B$3,$R$37,$R$38,$R$40,$R$41,$R$42,$Q326,CT$2,CT$4,CT$3)</f>
        <v>0</v>
      </c>
      <c r="CU326" s="15">
        <f ca="1">_xll.DBRW($B$3,$R$37,$R$38,$R$40,$R$41,$R$42,$Q326,CU$2,CU$4,CU$3)</f>
        <v>0</v>
      </c>
      <c r="CV326" s="15">
        <f ca="1">_xll.DBRW($B$3,$R$37,$R$38,$R$40,$R$41,$R$42,$Q326,CV$2,CV$4,CV$3)</f>
        <v>0</v>
      </c>
      <c r="CW326" s="15">
        <f ca="1">_xll.DBRW($B$3,$R$37,$R$38,$R$40,$R$41,$R$42,$Q326,CW$2,CW$4,CW$3)</f>
        <v>0</v>
      </c>
      <c r="CX326" s="15">
        <f ca="1">_xll.DBRW($B$3,$R$37,$R$38,$R$40,$R$41,$R$42,$Q326,CX$2,CX$4,CX$3)</f>
        <v>0</v>
      </c>
      <c r="CY326" s="15">
        <f ca="1">_xll.DBRW($B$3,$R$37,$R$38,$R$40,$R$41,$R$42,$Q326,CY$2,CY$4,CY$3)</f>
        <v>0</v>
      </c>
      <c r="CZ326" s="15">
        <f ca="1">_xll.DBRW($B$3,$R$37,$R$38,$R$40,$R$41,$R$42,$Q326,CZ$2,CZ$4,CZ$3)</f>
        <v>0</v>
      </c>
      <c r="DA326" s="15">
        <f ca="1">CQ326-CV326</f>
        <v>0</v>
      </c>
      <c r="DB326" s="15">
        <f ca="1">CR326-CW326</f>
        <v>0</v>
      </c>
      <c r="DC326" s="15">
        <f ca="1">CS326-CX326</f>
        <v>0</v>
      </c>
      <c r="DD326" s="15">
        <f ca="1">IF(AND(CT326&lt;&gt;0,CY326&lt;&gt;0),-1*DA326*CT326,0)</f>
        <v>0</v>
      </c>
      <c r="DE326" s="15">
        <f ca="1">IF(AND(CT326&lt;&gt;0,CY326&lt;&gt;0,CU326&lt;&gt;0,CZ326&lt;&gt;0),DB326/CW326*$AA326,)</f>
        <v>0</v>
      </c>
      <c r="DF326" s="15">
        <f ca="1">IF(AND(CU326&lt;&gt;0,CZ326&lt;&gt;0),DC326*CM326*CU326,)</f>
        <v>0</v>
      </c>
      <c r="DG326" s="15">
        <f ca="1">IF(AND(CT326&lt;&gt;0,CY326&lt;&gt;0,CU326&lt;&gt;0,CZ326&lt;&gt;0),$AK326-DD326-DE326-DF326-DJ326,)</f>
        <v>0</v>
      </c>
      <c r="DH326" s="15">
        <f ca="1">IF(OR(CT326=0,CY326=0,CU326=0,CZ326=0),$AK326-DD326-DE326-DF326-DJ326,)</f>
        <v>0</v>
      </c>
      <c r="DI326" s="15">
        <f ca="1">SUM(DD326:DH326)</f>
        <v>0</v>
      </c>
      <c r="DJ326" s="15">
        <f ca="1">IF($V326&lt;&gt;0,IF($V326&gt;0,$W326/$V326,-$W326/$V326))*$AF326</f>
        <v>0</v>
      </c>
      <c r="DK326" s="15">
        <f ca="1">SUM(DI326:DJ326)</f>
        <v>0</v>
      </c>
      <c r="DL326" s="16">
        <f ca="1">_xll.DBRW($B$3,$R$37,$R$38,$R$40,$R$41,$R$42,$Q326,DL$2,DL$4,DL$3)</f>
        <v>0</v>
      </c>
      <c r="DM326" s="16">
        <f ca="1">_xll.DBRW($B$3,$R$37,$R$38,$R$40,$R$41,$R$42,$Q326,DM$2,DM$4,DM$3)</f>
        <v>0</v>
      </c>
      <c r="DN326" s="17">
        <f ca="1">-(DL326-DM326)*100</f>
        <v>0</v>
      </c>
      <c r="DO326" s="14">
        <f ca="1">$AB326-$AG326-EI326</f>
        <v>0</v>
      </c>
      <c r="DP326" s="15">
        <f ca="1">_xll.DBRW($B$3,$R$37,$R$38,$R$40,$R$41,$R$42,$Q326,DP$2,DP$4,DP$3)</f>
        <v>0</v>
      </c>
      <c r="DQ326" s="15">
        <f ca="1">_xll.DBRW($B$3,$R$37,$R$38,$R$40,$R$41,$R$42,$Q326,DQ$2,DQ$4,DQ$3)</f>
        <v>0</v>
      </c>
      <c r="DR326" s="15">
        <f ca="1">_xll.DBRW($B$3,$R$37,$R$38,$R$40,$R$41,$R$42,$Q326,DR$2,DR$4,DR$3)</f>
        <v>0</v>
      </c>
      <c r="DS326" s="15">
        <f ca="1">_xll.DBRW($B$3,$R$37,$R$38,$R$40,$R$41,$R$42,$Q326,DS$2,DS$4,DS$3)</f>
        <v>0</v>
      </c>
      <c r="DT326" s="15">
        <f ca="1">_xll.DBRW($B$3,$R$37,$R$38,$R$40,$R$41,$R$42,$Q326,DT$2,DT$4,DT$3)</f>
        <v>0</v>
      </c>
      <c r="DU326" s="15">
        <f ca="1">_xll.DBRW($B$3,$R$37,$R$38,$R$40,$R$41,$R$42,$Q326,DU$2,DU$4,DU$3)</f>
        <v>0</v>
      </c>
      <c r="DV326" s="15">
        <f ca="1">_xll.DBRW($B$3,$R$37,$R$38,$R$40,$R$41,$R$42,$Q326,DV$2,DV$4,DV$3)</f>
        <v>0</v>
      </c>
      <c r="DW326" s="15">
        <f ca="1">_xll.DBRW($B$3,$R$37,$R$38,$R$40,$R$41,$R$42,$Q326,DW$2,DW$4,DW$3)</f>
        <v>0</v>
      </c>
      <c r="DX326" s="15">
        <f ca="1">_xll.DBRW($B$3,$R$37,$R$38,$R$40,$R$41,$R$42,$Q326,DX$2,DX$4,DX$3)</f>
        <v>0</v>
      </c>
      <c r="DY326" s="15">
        <f ca="1">_xll.DBRW($B$3,$R$37,$R$38,$R$40,$R$41,$R$42,$Q326,DY$2,DY$4,DY$3)</f>
        <v>0</v>
      </c>
      <c r="DZ326" s="15">
        <f ca="1">DP326-DU326</f>
        <v>0</v>
      </c>
      <c r="EA326" s="15">
        <f ca="1">DQ326-DV326</f>
        <v>0</v>
      </c>
      <c r="EB326" s="15">
        <f ca="1">DR326-DW326</f>
        <v>0</v>
      </c>
      <c r="EC326" s="15">
        <f ca="1">IF(AND(DS326&lt;&gt;0,DX326&lt;&gt;0),-1*DZ326*DS326,0)</f>
        <v>0</v>
      </c>
      <c r="ED326" s="15">
        <f ca="1">IF(AND(DS326&lt;&gt;0,DX326&lt;&gt;0,DT326&lt;&gt;0,DY326&lt;&gt;0),EA326/DV326*$AB326,)</f>
        <v>0</v>
      </c>
      <c r="EE326" s="15">
        <f ca="1">IF(AND(DT326&lt;&gt;0,DY326&lt;&gt;0),EB326*DL326*DT326,)</f>
        <v>0</v>
      </c>
      <c r="EF326" s="15">
        <f ca="1">IF(AND(DS326&lt;&gt;0,DX326&lt;&gt;0,DT326&lt;&gt;0,DY326&lt;&gt;0),$AL326-EC326-ED326-EE326-EI326,)</f>
        <v>0</v>
      </c>
      <c r="EG326" s="15">
        <f ca="1">IF(OR(DS326=0,DX326=0,DT326=0,DY326=0),$AL326-EC326-ED326-EE326-EI326,)</f>
        <v>0</v>
      </c>
      <c r="EH326" s="15">
        <f ca="1">SUM(EC326:EG326)</f>
        <v>0</v>
      </c>
      <c r="EI326" s="15">
        <f ca="1">IF($V326&lt;&gt;0,IF($V326&gt;0,$W326/$V326,-$W326/$V326))*$AG326</f>
        <v>0</v>
      </c>
      <c r="EJ326" s="15">
        <f ca="1">SUM(EH326:EI326)</f>
        <v>0</v>
      </c>
      <c r="EK326" s="16">
        <f ca="1">_xll.DBRW($B$3,$R$37,$R$38,$R$40,$R$41,$R$42,$Q326,EK$2,EK$4,EK$3)</f>
        <v>0</v>
      </c>
      <c r="EL326" s="16">
        <f ca="1">_xll.DBRW($B$3,$R$37,$R$38,$R$40,$R$41,$R$42,$Q326,EL$2,EL$4,EL$3)</f>
        <v>0</v>
      </c>
      <c r="EM326" s="17">
        <f ca="1">-(EK326-EL326)*100</f>
        <v>0</v>
      </c>
      <c r="EN326" s="14">
        <f ca="1">$AC326-$AH326-FH326</f>
        <v>0</v>
      </c>
      <c r="EO326" s="15">
        <f ca="1">_xll.DBRW($B$3,$R$37,$R$38,$R$40,$R$41,$R$42,$Q326,EO$2,EO$4,EO$3)</f>
        <v>0</v>
      </c>
      <c r="EP326" s="15">
        <f ca="1">_xll.DBRW($B$3,$R$37,$R$38,$R$40,$R$41,$R$42,$Q326,EP$2,EP$4,EP$3)</f>
        <v>0</v>
      </c>
      <c r="EQ326" s="15">
        <f ca="1">_xll.DBRW($B$3,$R$37,$R$38,$R$40,$R$41,$R$42,$Q326,EQ$2,EQ$4,EQ$3)</f>
        <v>0</v>
      </c>
      <c r="ER326" s="15">
        <f ca="1">_xll.DBRW($B$3,$R$37,$R$38,$R$40,$R$41,$R$42,$Q326,ER$2,ER$4,ER$3)</f>
        <v>0</v>
      </c>
      <c r="ES326" s="15">
        <f ca="1">_xll.DBRW($B$3,$R$37,$R$38,$R$40,$R$41,$R$42,$Q326,ES$2,ES$4,ES$3)</f>
        <v>0</v>
      </c>
      <c r="ET326" s="15">
        <f ca="1">_xll.DBRW($B$3,$R$37,$R$38,$R$40,$R$41,$R$42,$Q326,ET$2,ET$4,ET$3)</f>
        <v>0</v>
      </c>
      <c r="EU326" s="15">
        <f ca="1">_xll.DBRW($B$3,$R$37,$R$38,$R$40,$R$41,$R$42,$Q326,EU$2,EU$4,EU$3)</f>
        <v>0</v>
      </c>
      <c r="EV326" s="15">
        <f ca="1">_xll.DBRW($B$3,$R$37,$R$38,$R$40,$R$41,$R$42,$Q326,EV$2,EV$4,EV$3)</f>
        <v>0</v>
      </c>
      <c r="EW326" s="15">
        <f ca="1">_xll.DBRW($B$3,$R$37,$R$38,$R$40,$R$41,$R$42,$Q326,EW$2,EW$4,EW$3)</f>
        <v>0</v>
      </c>
      <c r="EX326" s="15">
        <f ca="1">_xll.DBRW($B$3,$R$37,$R$38,$R$40,$R$41,$R$42,$Q326,EX$2,EX$4,EX$3)</f>
        <v>0</v>
      </c>
      <c r="EY326" s="15">
        <f ca="1">EO326-ET326</f>
        <v>0</v>
      </c>
      <c r="EZ326" s="15">
        <f ca="1">EP326-EU326</f>
        <v>0</v>
      </c>
      <c r="FA326" s="15">
        <f ca="1">EQ326-EV326</f>
        <v>0</v>
      </c>
      <c r="FB326" s="15">
        <f ca="1">IF(AND(ER326&lt;&gt;0,EW326&lt;&gt;0),-1*EY326*ER326,0)</f>
        <v>0</v>
      </c>
      <c r="FC326" s="15">
        <f ca="1">IF(AND(ER326&lt;&gt;0,EW326&lt;&gt;0,ES326&lt;&gt;0,EX326&lt;&gt;0),EZ326/EU326*$AC326,)</f>
        <v>0</v>
      </c>
      <c r="FD326" s="15">
        <f ca="1">IF(AND(ES326&lt;&gt;0,EX326&lt;&gt;0),FA326*EK326*ES326,)</f>
        <v>0</v>
      </c>
      <c r="FE326" s="15">
        <f ca="1">IF(AND(ER326&lt;&gt;0,EW326&lt;&gt;0,ES326&lt;&gt;0,EX326&lt;&gt;0),$AM326-FB326-FC326-FD326-FH326,)</f>
        <v>0</v>
      </c>
      <c r="FF326" s="15">
        <f ca="1">IF(OR(ER326=0,EW326=0,ES326=0,EX326=0),$AM326-FB326-FC326-FD326-FH326,)</f>
        <v>0</v>
      </c>
      <c r="FG326" s="15">
        <f ca="1">SUM(FB326:FF326)</f>
        <v>0</v>
      </c>
      <c r="FH326" s="15">
        <f ca="1">IF($V326&lt;&gt;0,IF($V326&gt;0,$W326/$V326,-$W326/$V326))*$AH326</f>
        <v>0</v>
      </c>
      <c r="FI326" s="15">
        <f ca="1">SUM(FG326:FH326)</f>
        <v>0</v>
      </c>
      <c r="FJ326" s="20"/>
      <c r="FK326" s="85">
        <f ca="1">BL326+CK326+DJ326+EI326+FH326</f>
        <v>0</v>
      </c>
      <c r="FL326" s="21"/>
      <c r="FM326" s="22"/>
      <c r="FN326" s="104">
        <f ca="1">_xll.DBRW($B$3,$R$37,$R$38,$R$40,$R$41,$R$42,$Q326,FN$2,FN$4,FN$3)</f>
        <v>0</v>
      </c>
      <c r="FO326" s="105">
        <f ca="1">IF(U326&lt;&gt;0,FN326/U326,0)</f>
        <v>0</v>
      </c>
      <c r="FP326" s="104">
        <f ca="1">_xll.DBRW($B$3,$R$37,$R$38,$R$40,$R$41,$R$42,$Q326,FP$2,FP$4,FP$3)</f>
        <v>0</v>
      </c>
      <c r="FQ326" s="105">
        <f ca="1">IF(V326&lt;&gt;0,FP326/V326,0)</f>
        <v>0</v>
      </c>
      <c r="FR326" s="86">
        <f ca="1">FN326-FP326</f>
        <v>0</v>
      </c>
      <c r="FS326" s="103">
        <f ca="1">(FO326-FQ326)*100</f>
        <v>0</v>
      </c>
      <c r="FT326" s="23"/>
      <c r="FV326" s="37"/>
      <c r="FW326" s="37"/>
      <c r="FX326" s="37"/>
      <c r="FY326" s="37"/>
      <c r="FZ326" s="37"/>
      <c r="GA326" s="37"/>
      <c r="GB326" s="37"/>
      <c r="GC326" s="37"/>
      <c r="GD326" s="37"/>
      <c r="GE326" s="37"/>
      <c r="GF326" s="37"/>
      <c r="GG326" s="37"/>
      <c r="GH326" s="37"/>
    </row>
    <row r="327" spans="1:190" ht="15" hidden="1" customHeight="1" x14ac:dyDescent="0.25">
      <c r="A327">
        <f ca="1">IF(ROW()=ROW($A$60),0,1)</f>
        <v>1</v>
      </c>
      <c r="D327" s="30"/>
      <c r="E327" s="30"/>
      <c r="F327" s="30" t="str">
        <f ca="1">IF(A327&lt;&gt;0,IF((AO327+BN327+CM327+DL327+EK327)&lt;&gt;0,ROUND((1-(AO327+BN327+CM327+DL327+EK327))-FO327,5),"VERIF. ELIGIBILITE PMM"),"CHECK "&amp;D312)</f>
        <v>VERIF. ELIGIBILITE PMM</v>
      </c>
      <c r="G327" s="30"/>
      <c r="H327" s="30"/>
      <c r="I327" s="30"/>
      <c r="J327" s="30" t="str">
        <f ca="1">IF(A327&lt;&gt;0,IF((AP327+BO327+CN327+DM327+EL327)&lt;&gt;0,ROUND((1-(AP327+BO327+CN327+DM327+EL327))-FQ327,5),"VERIF. ELIGIBILITE PMM"),"CHECK "&amp;D313)</f>
        <v>VERIF. ELIGIBILITE PMM</v>
      </c>
      <c r="K327" s="30">
        <f ca="1">IF(A327&lt;&gt;0,ROUND(W327+AR327+BQ327+CP327+DO327+EN327+FK327-FR327,5),"CHECK ")</f>
        <v>0</v>
      </c>
      <c r="L327" s="4"/>
      <c r="M327" s="9"/>
      <c r="N327" s="10"/>
      <c r="O327" s="9"/>
      <c r="P327" s="11"/>
      <c r="Q327" s="130" t="s">
        <v>524</v>
      </c>
      <c r="R327" s="130"/>
      <c r="S327" s="12"/>
      <c r="T327" s="13"/>
      <c r="U327" s="84">
        <f ca="1">_xll.DBRW($B$3,$R$37,$R$38,$R$40,$R$41,$R$42,$Q327,U$2,U$4,U$3)</f>
        <v>0</v>
      </c>
      <c r="V327" s="84">
        <f ca="1">_xll.DBRW($B$3,$R$37,$R$38,$R$40,$R$41,$R$42,$Q327,V$2,V$4,V$3)</f>
        <v>0</v>
      </c>
      <c r="W327" s="85">
        <f ca="1">U327-V327</f>
        <v>0</v>
      </c>
      <c r="X327" s="106">
        <f ca="1">IF(V327&lt;&gt;0,W327/V327,0)</f>
        <v>0</v>
      </c>
      <c r="Y327" s="15">
        <f ca="1">_xll.DBRW($B$3,$R$37,$R$38,$R$40,$R$41,$R$42,$Q327,Y$2,Y$4,Y$3)</f>
        <v>0</v>
      </c>
      <c r="Z327" s="15">
        <f ca="1">_xll.DBRW($B$3,$R$37,$R$38,$R$40,$R$41,$R$42,$Q327,Z$2,Z$4,Z$3)</f>
        <v>0</v>
      </c>
      <c r="AA327" s="15">
        <f ca="1">_xll.DBRW($B$3,$R$37,$R$38,$R$40,$R$41,$R$42,$Q327,AA$2,AA$4,AA$3)</f>
        <v>0</v>
      </c>
      <c r="AB327" s="15">
        <f ca="1">_xll.DBRW($B$3,$R$37,$R$38,$R$40,$R$41,$R$42,$Q327,AB$2,AB$4,AB$3)</f>
        <v>0</v>
      </c>
      <c r="AC327" s="15">
        <f ca="1">_xll.DBRW($B$3,$R$37,$R$38,$R$40,$R$41,$R$42,$Q327,AC$2,AC$4,AC$3)</f>
        <v>0</v>
      </c>
      <c r="AD327" s="15">
        <f ca="1">_xll.DBRW($B$3,$R$37,$R$38,$R$40,$R$41,$R$42,$Q327,AD$2,AD$4,AD$3)</f>
        <v>0</v>
      </c>
      <c r="AE327" s="15">
        <f ca="1">_xll.DBRW($B$3,$R$37,$R$38,$R$40,$R$41,$R$42,$Q327,AE$2,AE$4,AE$3)</f>
        <v>0</v>
      </c>
      <c r="AF327" s="15">
        <f ca="1">_xll.DBRW($B$3,$R$37,$R$38,$R$40,$R$41,$R$42,$Q327,AF$2,AF$4,AF$3)</f>
        <v>0</v>
      </c>
      <c r="AG327" s="15">
        <f ca="1">_xll.DBRW($B$3,$R$37,$R$38,$R$40,$R$41,$R$42,$Q327,AG$2,AG$4,AG$3)</f>
        <v>0</v>
      </c>
      <c r="AH327" s="15">
        <f ca="1">_xll.DBRW($B$3,$R$37,$R$38,$R$40,$R$41,$R$42,$Q327,AH$2,AH$4,AH$3)</f>
        <v>0</v>
      </c>
      <c r="AI327" s="15">
        <f ca="1">Y327-AD327</f>
        <v>0</v>
      </c>
      <c r="AJ327" s="15">
        <f ca="1">Z327-AE327</f>
        <v>0</v>
      </c>
      <c r="AK327" s="15">
        <f ca="1">AA327-AF327</f>
        <v>0</v>
      </c>
      <c r="AL327" s="15">
        <f ca="1">AB327-AG327</f>
        <v>0</v>
      </c>
      <c r="AM327" s="15">
        <f ca="1">AC327-AH327</f>
        <v>0</v>
      </c>
      <c r="AN327" s="20"/>
      <c r="AO327" s="16">
        <f ca="1">_xll.DBRW($B$3,$R$37,$R$38,$R$40,$R$41,$R$42,$Q327,AO$2,AO$4,AO$3)</f>
        <v>0</v>
      </c>
      <c r="AP327" s="16">
        <f ca="1">_xll.DBRW($B$3,$R$37,$R$38,$R$40,$R$41,$R$42,$Q327,AP$2,AP$4,AP$3)</f>
        <v>0</v>
      </c>
      <c r="AQ327" s="17">
        <f ca="1">-(AO327-AP327)*100</f>
        <v>0</v>
      </c>
      <c r="AR327" s="14">
        <f ca="1">$Y327-$AD327-BL327</f>
        <v>0</v>
      </c>
      <c r="AS327" s="18">
        <f ca="1">_xll.DBRW($B$3,$R$37,$R$38,$R$40,$R$41,$R$42,$Q327,AS$2,AS$4,AS$3)</f>
        <v>0</v>
      </c>
      <c r="AT327" s="19">
        <f ca="1">_xll.DBRW($B$3,$R$37,$R$38,$R$40,$R$41,$R$42,$Q327,AT$2,AT$4,AT$3)</f>
        <v>0</v>
      </c>
      <c r="AU327" s="18">
        <f ca="1">_xll.DBRW($B$3,$R$37,$R$38,$R$40,$R$41,$R$42,$Q327,AU$2,AU$4,AU$3)</f>
        <v>0</v>
      </c>
      <c r="AV327" s="15">
        <f ca="1">_xll.DBRW($B$3,$R$37,$R$38,$R$40,$R$41,$R$42,$Q327,AV$2,AV$4,AV$3)</f>
        <v>0</v>
      </c>
      <c r="AW327" s="15">
        <f ca="1">_xll.DBRW($B$3,$R$37,$R$38,$R$40,$R$41,$R$42,$Q327,AW$2,AW$4,AW$3)</f>
        <v>0</v>
      </c>
      <c r="AX327" s="18">
        <f ca="1">_xll.DBRW($B$3,$R$37,$R$38,$R$40,$R$41,$R$42,$Q327,AX$2,AX$4,AX$3)</f>
        <v>0</v>
      </c>
      <c r="AY327" s="19">
        <f ca="1">_xll.DBRW($B$3,$R$37,$R$38,$R$40,$R$41,$R$42,$Q327,AY$2,AY$4,AY$3)</f>
        <v>0</v>
      </c>
      <c r="AZ327" s="18">
        <f ca="1">_xll.DBRW($B$3,$R$37,$R$38,$R$40,$R$41,$R$42,$Q327,AZ$2,AZ$4,AZ$3)</f>
        <v>0</v>
      </c>
      <c r="BA327" s="15">
        <f ca="1">_xll.DBRW($B$3,$R$37,$R$38,$R$40,$R$41,$R$42,$Q327,BA$2,BA$4,BA$3)</f>
        <v>0</v>
      </c>
      <c r="BB327" s="15">
        <f ca="1">_xll.DBRW($B$3,$R$37,$R$38,$R$40,$R$41,$R$42,$Q327,BB$2,BB$4,BB$3)</f>
        <v>0</v>
      </c>
      <c r="BC327" s="18">
        <f ca="1">AS327-AX327</f>
        <v>0</v>
      </c>
      <c r="BD327" s="18">
        <f ca="1">AT327-AY327</f>
        <v>0</v>
      </c>
      <c r="BE327" s="18">
        <f ca="1">AU327-AZ327</f>
        <v>0</v>
      </c>
      <c r="BF327" s="15">
        <f ca="1">IF(AND(AV327&lt;&gt;0,BA327&lt;&gt;0),-1*BC327*AV327,0)</f>
        <v>0</v>
      </c>
      <c r="BG327" s="15">
        <f ca="1">IF(AND(AV327&lt;&gt;0,BA327&lt;&gt;0,AW327&lt;&gt;0,BB327&lt;&gt;0),BD327/AY327*$Y327,)</f>
        <v>0</v>
      </c>
      <c r="BH327" s="15">
        <f ca="1">IF(AND(AW327&lt;&gt;0,BB327&lt;&gt;0),BE327*AO327*AW327,)</f>
        <v>0</v>
      </c>
      <c r="BI327" s="15">
        <f ca="1">IF(AND(AV327&lt;&gt;0,BA327&lt;&gt;0,AW327&lt;&gt;0,BB327&lt;&gt;0),$AI327-BF327-BG327-BH327-BL327,)</f>
        <v>0</v>
      </c>
      <c r="BJ327" s="15">
        <f ca="1">IF(OR(AV327=0,BA327=0,AW327=0,BB327=0),$AI327-BF327-BG327-BH327-BL327,)</f>
        <v>0</v>
      </c>
      <c r="BK327" s="15">
        <f ca="1">SUM(BF327:BJ327)</f>
        <v>0</v>
      </c>
      <c r="BL327" s="15">
        <f ca="1">IF($V327&lt;&gt;0,IF($V327&gt;0,$W327/$V327,-$W327/$V327))*$AD327</f>
        <v>0</v>
      </c>
      <c r="BM327" s="15">
        <f ca="1">SUM(BK327:BL327)</f>
        <v>0</v>
      </c>
      <c r="BN327" s="16">
        <f ca="1">_xll.DBRW($B$3,$R$37,$R$38,$R$40,$R$41,$R$42,$Q327,BN$2,BN$4,BN$3)</f>
        <v>0</v>
      </c>
      <c r="BO327" s="16">
        <f ca="1">_xll.DBRW($B$3,$R$37,$R$38,$R$40,$R$41,$R$42,$Q327,BO$2,BO$4,BO$3)</f>
        <v>0</v>
      </c>
      <c r="BP327" s="17">
        <f ca="1">-(BN327-BO327)*100</f>
        <v>0</v>
      </c>
      <c r="BQ327" s="14">
        <f ca="1">$Z327-$AE327-CK327</f>
        <v>0</v>
      </c>
      <c r="BR327" s="15">
        <f ca="1">_xll.DBRW($B$3,$R$37,$R$38,$R$40,$R$41,$R$42,$Q327,BR$2,BR$4,BR$3)</f>
        <v>0</v>
      </c>
      <c r="BS327" s="15">
        <f ca="1">_xll.DBRW($B$3,$R$37,$R$38,$R$40,$R$41,$R$42,$Q327,BS$2,BS$4,BS$3)</f>
        <v>0</v>
      </c>
      <c r="BT327" s="15">
        <f ca="1">_xll.DBRW($B$3,$R$37,$R$38,$R$40,$R$41,$R$42,$Q327,BT$2,BT$4,BT$3)</f>
        <v>0</v>
      </c>
      <c r="BU327" s="15">
        <f ca="1">_xll.DBRW($B$3,$R$37,$R$38,$R$40,$R$41,$R$42,$Q327,BU$2,BU$4,BU$3)</f>
        <v>0</v>
      </c>
      <c r="BV327" s="15">
        <f ca="1">_xll.DBRW($B$3,$R$37,$R$38,$R$40,$R$41,$R$42,$Q327,BV$2,BV$4,BV$3)</f>
        <v>0</v>
      </c>
      <c r="BW327" s="15">
        <f ca="1">_xll.DBRW($B$3,$R$37,$R$38,$R$40,$R$41,$R$42,$Q327,BW$2,BW$4,BW$3)</f>
        <v>0</v>
      </c>
      <c r="BX327" s="15">
        <f ca="1">_xll.DBRW($B$3,$R$37,$R$38,$R$40,$R$41,$R$42,$Q327,BX$2,BX$4,BX$3)</f>
        <v>0</v>
      </c>
      <c r="BY327" s="15">
        <f ca="1">_xll.DBRW($B$3,$R$37,$R$38,$R$40,$R$41,$R$42,$Q327,BY$2,BY$4,BY$3)</f>
        <v>0</v>
      </c>
      <c r="BZ327" s="15">
        <f ca="1">_xll.DBRW($B$3,$R$37,$R$38,$R$40,$R$41,$R$42,$Q327,BZ$2,BZ$4,BZ$3)</f>
        <v>0</v>
      </c>
      <c r="CA327" s="15">
        <f ca="1">_xll.DBRW($B$3,$R$37,$R$38,$R$40,$R$41,$R$42,$Q327,CA$2,CA$4,CA$3)</f>
        <v>0</v>
      </c>
      <c r="CB327" s="15">
        <f ca="1">BR327-BW327</f>
        <v>0</v>
      </c>
      <c r="CC327" s="15">
        <f ca="1">BS327-BX327</f>
        <v>0</v>
      </c>
      <c r="CD327" s="15">
        <f ca="1">BT327-BY327</f>
        <v>0</v>
      </c>
      <c r="CE327" s="15">
        <f ca="1">IF(AND(BU327&lt;&gt;0,BZ327&lt;&gt;0),-1*CB327*BU327,0)</f>
        <v>0</v>
      </c>
      <c r="CF327" s="15">
        <f ca="1">IF(AND(BU327&lt;&gt;0,BZ327&lt;&gt;0,BV327&lt;&gt;0,CA327&lt;&gt;0),CC327/BX327*$Z327,)</f>
        <v>0</v>
      </c>
      <c r="CG327" s="15">
        <f ca="1">IF(AND(BV327&lt;&gt;0,CA327&lt;&gt;0),CD327*BN327*BV327,)</f>
        <v>0</v>
      </c>
      <c r="CH327" s="15">
        <f ca="1">IF(AND(BU327&lt;&gt;0,BZ327&lt;&gt;0,BV327&lt;&gt;0,CA327&lt;&gt;0),$AJ327-CE327-CF327-CG327-CK327,)</f>
        <v>0</v>
      </c>
      <c r="CI327" s="15">
        <f ca="1">IF(OR(BU327=0,BZ327=0,BV327=0,CA327=0),$AJ327-CE327-CF327-CG327-CK327,)</f>
        <v>0</v>
      </c>
      <c r="CJ327" s="15">
        <f ca="1">SUM(CE327:CI327)</f>
        <v>0</v>
      </c>
      <c r="CK327" s="15">
        <f ca="1">IF($V327&lt;&gt;0,IF($V327&gt;0,$W327/$V327,-$W327/$V327))*$AE327</f>
        <v>0</v>
      </c>
      <c r="CL327" s="15">
        <f ca="1">SUM(CJ327:CK327)</f>
        <v>0</v>
      </c>
      <c r="CM327" s="16">
        <f ca="1">_xll.DBRW($B$3,$R$37,$R$38,$R$40,$R$41,$R$42,$Q327,CM$2,CM$4,CM$3)</f>
        <v>0</v>
      </c>
      <c r="CN327" s="16">
        <f ca="1">_xll.DBRW($B$3,$R$37,$R$38,$R$40,$R$41,$R$42,$Q327,CN$2,CN$4,CN$3)</f>
        <v>0</v>
      </c>
      <c r="CO327" s="17">
        <f ca="1">-(CM327-CN327)*100</f>
        <v>0</v>
      </c>
      <c r="CP327" s="14">
        <f ca="1">$AA327-$AF327-DJ327</f>
        <v>0</v>
      </c>
      <c r="CQ327" s="15">
        <f ca="1">_xll.DBRW($B$3,$R$37,$R$38,$R$40,$R$41,$R$42,$Q327,CQ$2,CQ$4,CQ$3)</f>
        <v>0</v>
      </c>
      <c r="CR327" s="15">
        <f ca="1">_xll.DBRW($B$3,$R$37,$R$38,$R$40,$R$41,$R$42,$Q327,CR$2,CR$4,CR$3)</f>
        <v>0</v>
      </c>
      <c r="CS327" s="15">
        <f ca="1">_xll.DBRW($B$3,$R$37,$R$38,$R$40,$R$41,$R$42,$Q327,CS$2,CS$4,CS$3)</f>
        <v>0</v>
      </c>
      <c r="CT327" s="15">
        <f ca="1">_xll.DBRW($B$3,$R$37,$R$38,$R$40,$R$41,$R$42,$Q327,CT$2,CT$4,CT$3)</f>
        <v>0</v>
      </c>
      <c r="CU327" s="15">
        <f ca="1">_xll.DBRW($B$3,$R$37,$R$38,$R$40,$R$41,$R$42,$Q327,CU$2,CU$4,CU$3)</f>
        <v>0</v>
      </c>
      <c r="CV327" s="15">
        <f ca="1">_xll.DBRW($B$3,$R$37,$R$38,$R$40,$R$41,$R$42,$Q327,CV$2,CV$4,CV$3)</f>
        <v>0</v>
      </c>
      <c r="CW327" s="15">
        <f ca="1">_xll.DBRW($B$3,$R$37,$R$38,$R$40,$R$41,$R$42,$Q327,CW$2,CW$4,CW$3)</f>
        <v>0</v>
      </c>
      <c r="CX327" s="15">
        <f ca="1">_xll.DBRW($B$3,$R$37,$R$38,$R$40,$R$41,$R$42,$Q327,CX$2,CX$4,CX$3)</f>
        <v>0</v>
      </c>
      <c r="CY327" s="15">
        <f ca="1">_xll.DBRW($B$3,$R$37,$R$38,$R$40,$R$41,$R$42,$Q327,CY$2,CY$4,CY$3)</f>
        <v>0</v>
      </c>
      <c r="CZ327" s="15">
        <f ca="1">_xll.DBRW($B$3,$R$37,$R$38,$R$40,$R$41,$R$42,$Q327,CZ$2,CZ$4,CZ$3)</f>
        <v>0</v>
      </c>
      <c r="DA327" s="15">
        <f ca="1">CQ327-CV327</f>
        <v>0</v>
      </c>
      <c r="DB327" s="15">
        <f ca="1">CR327-CW327</f>
        <v>0</v>
      </c>
      <c r="DC327" s="15">
        <f ca="1">CS327-CX327</f>
        <v>0</v>
      </c>
      <c r="DD327" s="15">
        <f ca="1">IF(AND(CT327&lt;&gt;0,CY327&lt;&gt;0),-1*DA327*CT327,0)</f>
        <v>0</v>
      </c>
      <c r="DE327" s="15">
        <f ca="1">IF(AND(CT327&lt;&gt;0,CY327&lt;&gt;0,CU327&lt;&gt;0,CZ327&lt;&gt;0),DB327/CW327*$AA327,)</f>
        <v>0</v>
      </c>
      <c r="DF327" s="15">
        <f ca="1">IF(AND(CU327&lt;&gt;0,CZ327&lt;&gt;0),DC327*CM327*CU327,)</f>
        <v>0</v>
      </c>
      <c r="DG327" s="15">
        <f ca="1">IF(AND(CT327&lt;&gt;0,CY327&lt;&gt;0,CU327&lt;&gt;0,CZ327&lt;&gt;0),$AK327-DD327-DE327-DF327-DJ327,)</f>
        <v>0</v>
      </c>
      <c r="DH327" s="15">
        <f ca="1">IF(OR(CT327=0,CY327=0,CU327=0,CZ327=0),$AK327-DD327-DE327-DF327-DJ327,)</f>
        <v>0</v>
      </c>
      <c r="DI327" s="15">
        <f ca="1">SUM(DD327:DH327)</f>
        <v>0</v>
      </c>
      <c r="DJ327" s="15">
        <f ca="1">IF($V327&lt;&gt;0,IF($V327&gt;0,$W327/$V327,-$W327/$V327))*$AF327</f>
        <v>0</v>
      </c>
      <c r="DK327" s="15">
        <f ca="1">SUM(DI327:DJ327)</f>
        <v>0</v>
      </c>
      <c r="DL327" s="16">
        <f ca="1">_xll.DBRW($B$3,$R$37,$R$38,$R$40,$R$41,$R$42,$Q327,DL$2,DL$4,DL$3)</f>
        <v>0</v>
      </c>
      <c r="DM327" s="16">
        <f ca="1">_xll.DBRW($B$3,$R$37,$R$38,$R$40,$R$41,$R$42,$Q327,DM$2,DM$4,DM$3)</f>
        <v>0</v>
      </c>
      <c r="DN327" s="17">
        <f ca="1">-(DL327-DM327)*100</f>
        <v>0</v>
      </c>
      <c r="DO327" s="14">
        <f ca="1">$AB327-$AG327-EI327</f>
        <v>0</v>
      </c>
      <c r="DP327" s="15">
        <f ca="1">_xll.DBRW($B$3,$R$37,$R$38,$R$40,$R$41,$R$42,$Q327,DP$2,DP$4,DP$3)</f>
        <v>0</v>
      </c>
      <c r="DQ327" s="15">
        <f ca="1">_xll.DBRW($B$3,$R$37,$R$38,$R$40,$R$41,$R$42,$Q327,DQ$2,DQ$4,DQ$3)</f>
        <v>0</v>
      </c>
      <c r="DR327" s="15">
        <f ca="1">_xll.DBRW($B$3,$R$37,$R$38,$R$40,$R$41,$R$42,$Q327,DR$2,DR$4,DR$3)</f>
        <v>0</v>
      </c>
      <c r="DS327" s="15">
        <f ca="1">_xll.DBRW($B$3,$R$37,$R$38,$R$40,$R$41,$R$42,$Q327,DS$2,DS$4,DS$3)</f>
        <v>0</v>
      </c>
      <c r="DT327" s="15">
        <f ca="1">_xll.DBRW($B$3,$R$37,$R$38,$R$40,$R$41,$R$42,$Q327,DT$2,DT$4,DT$3)</f>
        <v>0</v>
      </c>
      <c r="DU327" s="15">
        <f ca="1">_xll.DBRW($B$3,$R$37,$R$38,$R$40,$R$41,$R$42,$Q327,DU$2,DU$4,DU$3)</f>
        <v>0</v>
      </c>
      <c r="DV327" s="15">
        <f ca="1">_xll.DBRW($B$3,$R$37,$R$38,$R$40,$R$41,$R$42,$Q327,DV$2,DV$4,DV$3)</f>
        <v>0</v>
      </c>
      <c r="DW327" s="15">
        <f ca="1">_xll.DBRW($B$3,$R$37,$R$38,$R$40,$R$41,$R$42,$Q327,DW$2,DW$4,DW$3)</f>
        <v>0</v>
      </c>
      <c r="DX327" s="15">
        <f ca="1">_xll.DBRW($B$3,$R$37,$R$38,$R$40,$R$41,$R$42,$Q327,DX$2,DX$4,DX$3)</f>
        <v>0</v>
      </c>
      <c r="DY327" s="15">
        <f ca="1">_xll.DBRW($B$3,$R$37,$R$38,$R$40,$R$41,$R$42,$Q327,DY$2,DY$4,DY$3)</f>
        <v>0</v>
      </c>
      <c r="DZ327" s="15">
        <f ca="1">DP327-DU327</f>
        <v>0</v>
      </c>
      <c r="EA327" s="15">
        <f ca="1">DQ327-DV327</f>
        <v>0</v>
      </c>
      <c r="EB327" s="15">
        <f ca="1">DR327-DW327</f>
        <v>0</v>
      </c>
      <c r="EC327" s="15">
        <f ca="1">IF(AND(DS327&lt;&gt;0,DX327&lt;&gt;0),-1*DZ327*DS327,0)</f>
        <v>0</v>
      </c>
      <c r="ED327" s="15">
        <f ca="1">IF(AND(DS327&lt;&gt;0,DX327&lt;&gt;0,DT327&lt;&gt;0,DY327&lt;&gt;0),EA327/DV327*$AB327,)</f>
        <v>0</v>
      </c>
      <c r="EE327" s="15">
        <f ca="1">IF(AND(DT327&lt;&gt;0,DY327&lt;&gt;0),EB327*DL327*DT327,)</f>
        <v>0</v>
      </c>
      <c r="EF327" s="15">
        <f ca="1">IF(AND(DS327&lt;&gt;0,DX327&lt;&gt;0,DT327&lt;&gt;0,DY327&lt;&gt;0),$AL327-EC327-ED327-EE327-EI327,)</f>
        <v>0</v>
      </c>
      <c r="EG327" s="15">
        <f ca="1">IF(OR(DS327=0,DX327=0,DT327=0,DY327=0),$AL327-EC327-ED327-EE327-EI327,)</f>
        <v>0</v>
      </c>
      <c r="EH327" s="15">
        <f ca="1">SUM(EC327:EG327)</f>
        <v>0</v>
      </c>
      <c r="EI327" s="15">
        <f ca="1">IF($V327&lt;&gt;0,IF($V327&gt;0,$W327/$V327,-$W327/$V327))*$AG327</f>
        <v>0</v>
      </c>
      <c r="EJ327" s="15">
        <f ca="1">SUM(EH327:EI327)</f>
        <v>0</v>
      </c>
      <c r="EK327" s="16">
        <f ca="1">_xll.DBRW($B$3,$R$37,$R$38,$R$40,$R$41,$R$42,$Q327,EK$2,EK$4,EK$3)</f>
        <v>0</v>
      </c>
      <c r="EL327" s="16">
        <f ca="1">_xll.DBRW($B$3,$R$37,$R$38,$R$40,$R$41,$R$42,$Q327,EL$2,EL$4,EL$3)</f>
        <v>0</v>
      </c>
      <c r="EM327" s="17">
        <f ca="1">-(EK327-EL327)*100</f>
        <v>0</v>
      </c>
      <c r="EN327" s="14">
        <f ca="1">$AC327-$AH327-FH327</f>
        <v>0</v>
      </c>
      <c r="EO327" s="15">
        <f ca="1">_xll.DBRW($B$3,$R$37,$R$38,$R$40,$R$41,$R$42,$Q327,EO$2,EO$4,EO$3)</f>
        <v>0</v>
      </c>
      <c r="EP327" s="15">
        <f ca="1">_xll.DBRW($B$3,$R$37,$R$38,$R$40,$R$41,$R$42,$Q327,EP$2,EP$4,EP$3)</f>
        <v>0</v>
      </c>
      <c r="EQ327" s="15">
        <f ca="1">_xll.DBRW($B$3,$R$37,$R$38,$R$40,$R$41,$R$42,$Q327,EQ$2,EQ$4,EQ$3)</f>
        <v>0</v>
      </c>
      <c r="ER327" s="15">
        <f ca="1">_xll.DBRW($B$3,$R$37,$R$38,$R$40,$R$41,$R$42,$Q327,ER$2,ER$4,ER$3)</f>
        <v>0</v>
      </c>
      <c r="ES327" s="15">
        <f ca="1">_xll.DBRW($B$3,$R$37,$R$38,$R$40,$R$41,$R$42,$Q327,ES$2,ES$4,ES$3)</f>
        <v>0</v>
      </c>
      <c r="ET327" s="15">
        <f ca="1">_xll.DBRW($B$3,$R$37,$R$38,$R$40,$R$41,$R$42,$Q327,ET$2,ET$4,ET$3)</f>
        <v>0</v>
      </c>
      <c r="EU327" s="15">
        <f ca="1">_xll.DBRW($B$3,$R$37,$R$38,$R$40,$R$41,$R$42,$Q327,EU$2,EU$4,EU$3)</f>
        <v>0</v>
      </c>
      <c r="EV327" s="15">
        <f ca="1">_xll.DBRW($B$3,$R$37,$R$38,$R$40,$R$41,$R$42,$Q327,EV$2,EV$4,EV$3)</f>
        <v>0</v>
      </c>
      <c r="EW327" s="15">
        <f ca="1">_xll.DBRW($B$3,$R$37,$R$38,$R$40,$R$41,$R$42,$Q327,EW$2,EW$4,EW$3)</f>
        <v>0</v>
      </c>
      <c r="EX327" s="15">
        <f ca="1">_xll.DBRW($B$3,$R$37,$R$38,$R$40,$R$41,$R$42,$Q327,EX$2,EX$4,EX$3)</f>
        <v>0</v>
      </c>
      <c r="EY327" s="15">
        <f ca="1">EO327-ET327</f>
        <v>0</v>
      </c>
      <c r="EZ327" s="15">
        <f ca="1">EP327-EU327</f>
        <v>0</v>
      </c>
      <c r="FA327" s="15">
        <f ca="1">EQ327-EV327</f>
        <v>0</v>
      </c>
      <c r="FB327" s="15">
        <f ca="1">IF(AND(ER327&lt;&gt;0,EW327&lt;&gt;0),-1*EY327*ER327,0)</f>
        <v>0</v>
      </c>
      <c r="FC327" s="15">
        <f ca="1">IF(AND(ER327&lt;&gt;0,EW327&lt;&gt;0,ES327&lt;&gt;0,EX327&lt;&gt;0),EZ327/EU327*$AC327,)</f>
        <v>0</v>
      </c>
      <c r="FD327" s="15">
        <f ca="1">IF(AND(ES327&lt;&gt;0,EX327&lt;&gt;0),FA327*EK327*ES327,)</f>
        <v>0</v>
      </c>
      <c r="FE327" s="15">
        <f ca="1">IF(AND(ER327&lt;&gt;0,EW327&lt;&gt;0,ES327&lt;&gt;0,EX327&lt;&gt;0),$AM327-FB327-FC327-FD327-FH327,)</f>
        <v>0</v>
      </c>
      <c r="FF327" s="15">
        <f ca="1">IF(OR(ER327=0,EW327=0,ES327=0,EX327=0),$AM327-FB327-FC327-FD327-FH327,)</f>
        <v>0</v>
      </c>
      <c r="FG327" s="15">
        <f ca="1">SUM(FB327:FF327)</f>
        <v>0</v>
      </c>
      <c r="FH327" s="15">
        <f ca="1">IF($V327&lt;&gt;0,IF($V327&gt;0,$W327/$V327,-$W327/$V327))*$AH327</f>
        <v>0</v>
      </c>
      <c r="FI327" s="15">
        <f ca="1">SUM(FG327:FH327)</f>
        <v>0</v>
      </c>
      <c r="FJ327" s="20"/>
      <c r="FK327" s="85">
        <f ca="1">BL327+CK327+DJ327+EI327+FH327</f>
        <v>0</v>
      </c>
      <c r="FL327" s="21"/>
      <c r="FM327" s="22"/>
      <c r="FN327" s="104">
        <f ca="1">_xll.DBRW($B$3,$R$37,$R$38,$R$40,$R$41,$R$42,$Q327,FN$2,FN$4,FN$3)</f>
        <v>0</v>
      </c>
      <c r="FO327" s="105">
        <f ca="1">IF(U327&lt;&gt;0,FN327/U327,0)</f>
        <v>0</v>
      </c>
      <c r="FP327" s="104">
        <f ca="1">_xll.DBRW($B$3,$R$37,$R$38,$R$40,$R$41,$R$42,$Q327,FP$2,FP$4,FP$3)</f>
        <v>0</v>
      </c>
      <c r="FQ327" s="105">
        <f ca="1">IF(V327&lt;&gt;0,FP327/V327,0)</f>
        <v>0</v>
      </c>
      <c r="FR327" s="86">
        <f ca="1">FN327-FP327</f>
        <v>0</v>
      </c>
      <c r="FS327" s="103">
        <f ca="1">(FO327-FQ327)*100</f>
        <v>0</v>
      </c>
      <c r="FT327" s="23"/>
      <c r="FV327" s="37"/>
      <c r="FW327" s="37"/>
      <c r="FX327" s="37"/>
      <c r="FY327" s="37"/>
      <c r="FZ327" s="37"/>
      <c r="GA327" s="37"/>
      <c r="GB327" s="37"/>
      <c r="GC327" s="37"/>
      <c r="GD327" s="37"/>
      <c r="GE327" s="37"/>
      <c r="GF327" s="37"/>
      <c r="GG327" s="37"/>
      <c r="GH327" s="37"/>
    </row>
    <row r="328" spans="1:190" ht="15" hidden="1" customHeight="1" x14ac:dyDescent="0.25">
      <c r="A328">
        <f ca="1">IF(ROW()=ROW($A$60),0,1)</f>
        <v>1</v>
      </c>
      <c r="D328" s="30"/>
      <c r="E328" s="30"/>
      <c r="F328" s="30" t="str">
        <f ca="1">IF(A328&lt;&gt;0,IF((AO328+BN328+CM328+DL328+EK328)&lt;&gt;0,ROUND((1-(AO328+BN328+CM328+DL328+EK328))-FO328,5),"VERIF. ELIGIBILITE PMM"),"CHECK "&amp;D313)</f>
        <v>VERIF. ELIGIBILITE PMM</v>
      </c>
      <c r="G328" s="30"/>
      <c r="H328" s="30"/>
      <c r="I328" s="30"/>
      <c r="J328" s="30" t="str">
        <f ca="1">IF(A328&lt;&gt;0,IF((AP328+BO328+CN328+DM328+EL328)&lt;&gt;0,ROUND((1-(AP328+BO328+CN328+DM328+EL328))-FQ328,5),"VERIF. ELIGIBILITE PMM"),"CHECK "&amp;D314)</f>
        <v>VERIF. ELIGIBILITE PMM</v>
      </c>
      <c r="K328" s="30">
        <f ca="1">IF(A328&lt;&gt;0,ROUND(W328+AR328+BQ328+CP328+DO328+EN328+FK328-FR328,5),"CHECK ")</f>
        <v>0</v>
      </c>
      <c r="L328" s="4"/>
      <c r="M328" s="9"/>
      <c r="N328" s="10"/>
      <c r="O328" s="9"/>
      <c r="P328" s="11"/>
      <c r="Q328" s="130" t="s">
        <v>527</v>
      </c>
      <c r="R328" s="130"/>
      <c r="S328" s="12"/>
      <c r="T328" s="13"/>
      <c r="U328" s="84">
        <f ca="1">_xll.DBRW($B$3,$R$37,$R$38,$R$40,$R$41,$R$42,$Q328,U$2,U$4,U$3)</f>
        <v>0</v>
      </c>
      <c r="V328" s="84">
        <f ca="1">_xll.DBRW($B$3,$R$37,$R$38,$R$40,$R$41,$R$42,$Q328,V$2,V$4,V$3)</f>
        <v>0</v>
      </c>
      <c r="W328" s="85">
        <f ca="1">U328-V328</f>
        <v>0</v>
      </c>
      <c r="X328" s="106">
        <f ca="1">IF(V328&lt;&gt;0,W328/V328,0)</f>
        <v>0</v>
      </c>
      <c r="Y328" s="15">
        <f ca="1">_xll.DBRW($B$3,$R$37,$R$38,$R$40,$R$41,$R$42,$Q328,Y$2,Y$4,Y$3)</f>
        <v>0</v>
      </c>
      <c r="Z328" s="15">
        <f ca="1">_xll.DBRW($B$3,$R$37,$R$38,$R$40,$R$41,$R$42,$Q328,Z$2,Z$4,Z$3)</f>
        <v>0</v>
      </c>
      <c r="AA328" s="15">
        <f ca="1">_xll.DBRW($B$3,$R$37,$R$38,$R$40,$R$41,$R$42,$Q328,AA$2,AA$4,AA$3)</f>
        <v>0</v>
      </c>
      <c r="AB328" s="15">
        <f ca="1">_xll.DBRW($B$3,$R$37,$R$38,$R$40,$R$41,$R$42,$Q328,AB$2,AB$4,AB$3)</f>
        <v>0</v>
      </c>
      <c r="AC328" s="15">
        <f ca="1">_xll.DBRW($B$3,$R$37,$R$38,$R$40,$R$41,$R$42,$Q328,AC$2,AC$4,AC$3)</f>
        <v>0</v>
      </c>
      <c r="AD328" s="15">
        <f ca="1">_xll.DBRW($B$3,$R$37,$R$38,$R$40,$R$41,$R$42,$Q328,AD$2,AD$4,AD$3)</f>
        <v>0</v>
      </c>
      <c r="AE328" s="15">
        <f ca="1">_xll.DBRW($B$3,$R$37,$R$38,$R$40,$R$41,$R$42,$Q328,AE$2,AE$4,AE$3)</f>
        <v>0</v>
      </c>
      <c r="AF328" s="15">
        <f ca="1">_xll.DBRW($B$3,$R$37,$R$38,$R$40,$R$41,$R$42,$Q328,AF$2,AF$4,AF$3)</f>
        <v>0</v>
      </c>
      <c r="AG328" s="15">
        <f ca="1">_xll.DBRW($B$3,$R$37,$R$38,$R$40,$R$41,$R$42,$Q328,AG$2,AG$4,AG$3)</f>
        <v>0</v>
      </c>
      <c r="AH328" s="15">
        <f ca="1">_xll.DBRW($B$3,$R$37,$R$38,$R$40,$R$41,$R$42,$Q328,AH$2,AH$4,AH$3)</f>
        <v>0</v>
      </c>
      <c r="AI328" s="15">
        <f ca="1">Y328-AD328</f>
        <v>0</v>
      </c>
      <c r="AJ328" s="15">
        <f ca="1">Z328-AE328</f>
        <v>0</v>
      </c>
      <c r="AK328" s="15">
        <f ca="1">AA328-AF328</f>
        <v>0</v>
      </c>
      <c r="AL328" s="15">
        <f ca="1">AB328-AG328</f>
        <v>0</v>
      </c>
      <c r="AM328" s="15">
        <f ca="1">AC328-AH328</f>
        <v>0</v>
      </c>
      <c r="AN328" s="20"/>
      <c r="AO328" s="16">
        <f ca="1">_xll.DBRW($B$3,$R$37,$R$38,$R$40,$R$41,$R$42,$Q328,AO$2,AO$4,AO$3)</f>
        <v>0</v>
      </c>
      <c r="AP328" s="16">
        <f ca="1">_xll.DBRW($B$3,$R$37,$R$38,$R$40,$R$41,$R$42,$Q328,AP$2,AP$4,AP$3)</f>
        <v>0</v>
      </c>
      <c r="AQ328" s="17">
        <f ca="1">-(AO328-AP328)*100</f>
        <v>0</v>
      </c>
      <c r="AR328" s="14">
        <f ca="1">$Y328-$AD328-BL328</f>
        <v>0</v>
      </c>
      <c r="AS328" s="18">
        <f ca="1">_xll.DBRW($B$3,$R$37,$R$38,$R$40,$R$41,$R$42,$Q328,AS$2,AS$4,AS$3)</f>
        <v>0</v>
      </c>
      <c r="AT328" s="19">
        <f ca="1">_xll.DBRW($B$3,$R$37,$R$38,$R$40,$R$41,$R$42,$Q328,AT$2,AT$4,AT$3)</f>
        <v>0</v>
      </c>
      <c r="AU328" s="18">
        <f ca="1">_xll.DBRW($B$3,$R$37,$R$38,$R$40,$R$41,$R$42,$Q328,AU$2,AU$4,AU$3)</f>
        <v>0</v>
      </c>
      <c r="AV328" s="15">
        <f ca="1">_xll.DBRW($B$3,$R$37,$R$38,$R$40,$R$41,$R$42,$Q328,AV$2,AV$4,AV$3)</f>
        <v>0</v>
      </c>
      <c r="AW328" s="15">
        <f ca="1">_xll.DBRW($B$3,$R$37,$R$38,$R$40,$R$41,$R$42,$Q328,AW$2,AW$4,AW$3)</f>
        <v>0</v>
      </c>
      <c r="AX328" s="18">
        <f ca="1">_xll.DBRW($B$3,$R$37,$R$38,$R$40,$R$41,$R$42,$Q328,AX$2,AX$4,AX$3)</f>
        <v>0</v>
      </c>
      <c r="AY328" s="19">
        <f ca="1">_xll.DBRW($B$3,$R$37,$R$38,$R$40,$R$41,$R$42,$Q328,AY$2,AY$4,AY$3)</f>
        <v>0</v>
      </c>
      <c r="AZ328" s="18">
        <f ca="1">_xll.DBRW($B$3,$R$37,$R$38,$R$40,$R$41,$R$42,$Q328,AZ$2,AZ$4,AZ$3)</f>
        <v>0</v>
      </c>
      <c r="BA328" s="15">
        <f ca="1">_xll.DBRW($B$3,$R$37,$R$38,$R$40,$R$41,$R$42,$Q328,BA$2,BA$4,BA$3)</f>
        <v>0</v>
      </c>
      <c r="BB328" s="15">
        <f ca="1">_xll.DBRW($B$3,$R$37,$R$38,$R$40,$R$41,$R$42,$Q328,BB$2,BB$4,BB$3)</f>
        <v>0</v>
      </c>
      <c r="BC328" s="18">
        <f ca="1">AS328-AX328</f>
        <v>0</v>
      </c>
      <c r="BD328" s="18">
        <f ca="1">AT328-AY328</f>
        <v>0</v>
      </c>
      <c r="BE328" s="18">
        <f ca="1">AU328-AZ328</f>
        <v>0</v>
      </c>
      <c r="BF328" s="15">
        <f ca="1">IF(AND(AV328&lt;&gt;0,BA328&lt;&gt;0),-1*BC328*AV328,0)</f>
        <v>0</v>
      </c>
      <c r="BG328" s="15">
        <f ca="1">IF(AND(AV328&lt;&gt;0,BA328&lt;&gt;0,AW328&lt;&gt;0,BB328&lt;&gt;0),BD328/AY328*$Y328,)</f>
        <v>0</v>
      </c>
      <c r="BH328" s="15">
        <f ca="1">IF(AND(AW328&lt;&gt;0,BB328&lt;&gt;0),BE328*AO328*AW328,)</f>
        <v>0</v>
      </c>
      <c r="BI328" s="15">
        <f ca="1">IF(AND(AV328&lt;&gt;0,BA328&lt;&gt;0,AW328&lt;&gt;0,BB328&lt;&gt;0),$AI328-BF328-BG328-BH328-BL328,)</f>
        <v>0</v>
      </c>
      <c r="BJ328" s="15">
        <f ca="1">IF(OR(AV328=0,BA328=0,AW328=0,BB328=0),$AI328-BF328-BG328-BH328-BL328,)</f>
        <v>0</v>
      </c>
      <c r="BK328" s="15">
        <f ca="1">SUM(BF328:BJ328)</f>
        <v>0</v>
      </c>
      <c r="BL328" s="15">
        <f ca="1">IF($V328&lt;&gt;0,IF($V328&gt;0,$W328/$V328,-$W328/$V328))*$AD328</f>
        <v>0</v>
      </c>
      <c r="BM328" s="15">
        <f ca="1">SUM(BK328:BL328)</f>
        <v>0</v>
      </c>
      <c r="BN328" s="16">
        <f ca="1">_xll.DBRW($B$3,$R$37,$R$38,$R$40,$R$41,$R$42,$Q328,BN$2,BN$4,BN$3)</f>
        <v>0</v>
      </c>
      <c r="BO328" s="16">
        <f ca="1">_xll.DBRW($B$3,$R$37,$R$38,$R$40,$R$41,$R$42,$Q328,BO$2,BO$4,BO$3)</f>
        <v>0</v>
      </c>
      <c r="BP328" s="17">
        <f ca="1">-(BN328-BO328)*100</f>
        <v>0</v>
      </c>
      <c r="BQ328" s="14">
        <f ca="1">$Z328-$AE328-CK328</f>
        <v>0</v>
      </c>
      <c r="BR328" s="15">
        <f ca="1">_xll.DBRW($B$3,$R$37,$R$38,$R$40,$R$41,$R$42,$Q328,BR$2,BR$4,BR$3)</f>
        <v>0</v>
      </c>
      <c r="BS328" s="15">
        <f ca="1">_xll.DBRW($B$3,$R$37,$R$38,$R$40,$R$41,$R$42,$Q328,BS$2,BS$4,BS$3)</f>
        <v>0</v>
      </c>
      <c r="BT328" s="15">
        <f ca="1">_xll.DBRW($B$3,$R$37,$R$38,$R$40,$R$41,$R$42,$Q328,BT$2,BT$4,BT$3)</f>
        <v>0</v>
      </c>
      <c r="BU328" s="15">
        <f ca="1">_xll.DBRW($B$3,$R$37,$R$38,$R$40,$R$41,$R$42,$Q328,BU$2,BU$4,BU$3)</f>
        <v>0</v>
      </c>
      <c r="BV328" s="15">
        <f ca="1">_xll.DBRW($B$3,$R$37,$R$38,$R$40,$R$41,$R$42,$Q328,BV$2,BV$4,BV$3)</f>
        <v>0</v>
      </c>
      <c r="BW328" s="15">
        <f ca="1">_xll.DBRW($B$3,$R$37,$R$38,$R$40,$R$41,$R$42,$Q328,BW$2,BW$4,BW$3)</f>
        <v>0</v>
      </c>
      <c r="BX328" s="15">
        <f ca="1">_xll.DBRW($B$3,$R$37,$R$38,$R$40,$R$41,$R$42,$Q328,BX$2,BX$4,BX$3)</f>
        <v>0</v>
      </c>
      <c r="BY328" s="15">
        <f ca="1">_xll.DBRW($B$3,$R$37,$R$38,$R$40,$R$41,$R$42,$Q328,BY$2,BY$4,BY$3)</f>
        <v>0</v>
      </c>
      <c r="BZ328" s="15">
        <f ca="1">_xll.DBRW($B$3,$R$37,$R$38,$R$40,$R$41,$R$42,$Q328,BZ$2,BZ$4,BZ$3)</f>
        <v>0</v>
      </c>
      <c r="CA328" s="15">
        <f ca="1">_xll.DBRW($B$3,$R$37,$R$38,$R$40,$R$41,$R$42,$Q328,CA$2,CA$4,CA$3)</f>
        <v>0</v>
      </c>
      <c r="CB328" s="15">
        <f ca="1">BR328-BW328</f>
        <v>0</v>
      </c>
      <c r="CC328" s="15">
        <f ca="1">BS328-BX328</f>
        <v>0</v>
      </c>
      <c r="CD328" s="15">
        <f ca="1">BT328-BY328</f>
        <v>0</v>
      </c>
      <c r="CE328" s="15">
        <f ca="1">IF(AND(BU328&lt;&gt;0,BZ328&lt;&gt;0),-1*CB328*BU328,0)</f>
        <v>0</v>
      </c>
      <c r="CF328" s="15">
        <f ca="1">IF(AND(BU328&lt;&gt;0,BZ328&lt;&gt;0,BV328&lt;&gt;0,CA328&lt;&gt;0),CC328/BX328*$Z328,)</f>
        <v>0</v>
      </c>
      <c r="CG328" s="15">
        <f ca="1">IF(AND(BV328&lt;&gt;0,CA328&lt;&gt;0),CD328*BN328*BV328,)</f>
        <v>0</v>
      </c>
      <c r="CH328" s="15">
        <f ca="1">IF(AND(BU328&lt;&gt;0,BZ328&lt;&gt;0,BV328&lt;&gt;0,CA328&lt;&gt;0),$AJ328-CE328-CF328-CG328-CK328,)</f>
        <v>0</v>
      </c>
      <c r="CI328" s="15">
        <f ca="1">IF(OR(BU328=0,BZ328=0,BV328=0,CA328=0),$AJ328-CE328-CF328-CG328-CK328,)</f>
        <v>0</v>
      </c>
      <c r="CJ328" s="15">
        <f ca="1">SUM(CE328:CI328)</f>
        <v>0</v>
      </c>
      <c r="CK328" s="15">
        <f ca="1">IF($V328&lt;&gt;0,IF($V328&gt;0,$W328/$V328,-$W328/$V328))*$AE328</f>
        <v>0</v>
      </c>
      <c r="CL328" s="15">
        <f ca="1">SUM(CJ328:CK328)</f>
        <v>0</v>
      </c>
      <c r="CM328" s="16">
        <f ca="1">_xll.DBRW($B$3,$R$37,$R$38,$R$40,$R$41,$R$42,$Q328,CM$2,CM$4,CM$3)</f>
        <v>0</v>
      </c>
      <c r="CN328" s="16">
        <f ca="1">_xll.DBRW($B$3,$R$37,$R$38,$R$40,$R$41,$R$42,$Q328,CN$2,CN$4,CN$3)</f>
        <v>0</v>
      </c>
      <c r="CO328" s="17">
        <f ca="1">-(CM328-CN328)*100</f>
        <v>0</v>
      </c>
      <c r="CP328" s="14">
        <f ca="1">$AA328-$AF328-DJ328</f>
        <v>0</v>
      </c>
      <c r="CQ328" s="15">
        <f ca="1">_xll.DBRW($B$3,$R$37,$R$38,$R$40,$R$41,$R$42,$Q328,CQ$2,CQ$4,CQ$3)</f>
        <v>0</v>
      </c>
      <c r="CR328" s="15">
        <f ca="1">_xll.DBRW($B$3,$R$37,$R$38,$R$40,$R$41,$R$42,$Q328,CR$2,CR$4,CR$3)</f>
        <v>0</v>
      </c>
      <c r="CS328" s="15">
        <f ca="1">_xll.DBRW($B$3,$R$37,$R$38,$R$40,$R$41,$R$42,$Q328,CS$2,CS$4,CS$3)</f>
        <v>0</v>
      </c>
      <c r="CT328" s="15">
        <f ca="1">_xll.DBRW($B$3,$R$37,$R$38,$R$40,$R$41,$R$42,$Q328,CT$2,CT$4,CT$3)</f>
        <v>0</v>
      </c>
      <c r="CU328" s="15">
        <f ca="1">_xll.DBRW($B$3,$R$37,$R$38,$R$40,$R$41,$R$42,$Q328,CU$2,CU$4,CU$3)</f>
        <v>0</v>
      </c>
      <c r="CV328" s="15">
        <f ca="1">_xll.DBRW($B$3,$R$37,$R$38,$R$40,$R$41,$R$42,$Q328,CV$2,CV$4,CV$3)</f>
        <v>0</v>
      </c>
      <c r="CW328" s="15">
        <f ca="1">_xll.DBRW($B$3,$R$37,$R$38,$R$40,$R$41,$R$42,$Q328,CW$2,CW$4,CW$3)</f>
        <v>0</v>
      </c>
      <c r="CX328" s="15">
        <f ca="1">_xll.DBRW($B$3,$R$37,$R$38,$R$40,$R$41,$R$42,$Q328,CX$2,CX$4,CX$3)</f>
        <v>0</v>
      </c>
      <c r="CY328" s="15">
        <f ca="1">_xll.DBRW($B$3,$R$37,$R$38,$R$40,$R$41,$R$42,$Q328,CY$2,CY$4,CY$3)</f>
        <v>0</v>
      </c>
      <c r="CZ328" s="15">
        <f ca="1">_xll.DBRW($B$3,$R$37,$R$38,$R$40,$R$41,$R$42,$Q328,CZ$2,CZ$4,CZ$3)</f>
        <v>0</v>
      </c>
      <c r="DA328" s="15">
        <f ca="1">CQ328-CV328</f>
        <v>0</v>
      </c>
      <c r="DB328" s="15">
        <f ca="1">CR328-CW328</f>
        <v>0</v>
      </c>
      <c r="DC328" s="15">
        <f ca="1">CS328-CX328</f>
        <v>0</v>
      </c>
      <c r="DD328" s="15">
        <f ca="1">IF(AND(CT328&lt;&gt;0,CY328&lt;&gt;0),-1*DA328*CT328,0)</f>
        <v>0</v>
      </c>
      <c r="DE328" s="15">
        <f ca="1">IF(AND(CT328&lt;&gt;0,CY328&lt;&gt;0,CU328&lt;&gt;0,CZ328&lt;&gt;0),DB328/CW328*$AA328,)</f>
        <v>0</v>
      </c>
      <c r="DF328" s="15">
        <f ca="1">IF(AND(CU328&lt;&gt;0,CZ328&lt;&gt;0),DC328*CM328*CU328,)</f>
        <v>0</v>
      </c>
      <c r="DG328" s="15">
        <f ca="1">IF(AND(CT328&lt;&gt;0,CY328&lt;&gt;0,CU328&lt;&gt;0,CZ328&lt;&gt;0),$AK328-DD328-DE328-DF328-DJ328,)</f>
        <v>0</v>
      </c>
      <c r="DH328" s="15">
        <f ca="1">IF(OR(CT328=0,CY328=0,CU328=0,CZ328=0),$AK328-DD328-DE328-DF328-DJ328,)</f>
        <v>0</v>
      </c>
      <c r="DI328" s="15">
        <f ca="1">SUM(DD328:DH328)</f>
        <v>0</v>
      </c>
      <c r="DJ328" s="15">
        <f ca="1">IF($V328&lt;&gt;0,IF($V328&gt;0,$W328/$V328,-$W328/$V328))*$AF328</f>
        <v>0</v>
      </c>
      <c r="DK328" s="15">
        <f ca="1">SUM(DI328:DJ328)</f>
        <v>0</v>
      </c>
      <c r="DL328" s="16">
        <f ca="1">_xll.DBRW($B$3,$R$37,$R$38,$R$40,$R$41,$R$42,$Q328,DL$2,DL$4,DL$3)</f>
        <v>0</v>
      </c>
      <c r="DM328" s="16">
        <f ca="1">_xll.DBRW($B$3,$R$37,$R$38,$R$40,$R$41,$R$42,$Q328,DM$2,DM$4,DM$3)</f>
        <v>0</v>
      </c>
      <c r="DN328" s="17">
        <f ca="1">-(DL328-DM328)*100</f>
        <v>0</v>
      </c>
      <c r="DO328" s="14">
        <f ca="1">$AB328-$AG328-EI328</f>
        <v>0</v>
      </c>
      <c r="DP328" s="15">
        <f ca="1">_xll.DBRW($B$3,$R$37,$R$38,$R$40,$R$41,$R$42,$Q328,DP$2,DP$4,DP$3)</f>
        <v>0</v>
      </c>
      <c r="DQ328" s="15">
        <f ca="1">_xll.DBRW($B$3,$R$37,$R$38,$R$40,$R$41,$R$42,$Q328,DQ$2,DQ$4,DQ$3)</f>
        <v>0</v>
      </c>
      <c r="DR328" s="15">
        <f ca="1">_xll.DBRW($B$3,$R$37,$R$38,$R$40,$R$41,$R$42,$Q328,DR$2,DR$4,DR$3)</f>
        <v>0</v>
      </c>
      <c r="DS328" s="15">
        <f ca="1">_xll.DBRW($B$3,$R$37,$R$38,$R$40,$R$41,$R$42,$Q328,DS$2,DS$4,DS$3)</f>
        <v>0</v>
      </c>
      <c r="DT328" s="15">
        <f ca="1">_xll.DBRW($B$3,$R$37,$R$38,$R$40,$R$41,$R$42,$Q328,DT$2,DT$4,DT$3)</f>
        <v>0</v>
      </c>
      <c r="DU328" s="15">
        <f ca="1">_xll.DBRW($B$3,$R$37,$R$38,$R$40,$R$41,$R$42,$Q328,DU$2,DU$4,DU$3)</f>
        <v>0</v>
      </c>
      <c r="DV328" s="15">
        <f ca="1">_xll.DBRW($B$3,$R$37,$R$38,$R$40,$R$41,$R$42,$Q328,DV$2,DV$4,DV$3)</f>
        <v>0</v>
      </c>
      <c r="DW328" s="15">
        <f ca="1">_xll.DBRW($B$3,$R$37,$R$38,$R$40,$R$41,$R$42,$Q328,DW$2,DW$4,DW$3)</f>
        <v>0</v>
      </c>
      <c r="DX328" s="15">
        <f ca="1">_xll.DBRW($B$3,$R$37,$R$38,$R$40,$R$41,$R$42,$Q328,DX$2,DX$4,DX$3)</f>
        <v>0</v>
      </c>
      <c r="DY328" s="15">
        <f ca="1">_xll.DBRW($B$3,$R$37,$R$38,$R$40,$R$41,$R$42,$Q328,DY$2,DY$4,DY$3)</f>
        <v>0</v>
      </c>
      <c r="DZ328" s="15">
        <f ca="1">DP328-DU328</f>
        <v>0</v>
      </c>
      <c r="EA328" s="15">
        <f ca="1">DQ328-DV328</f>
        <v>0</v>
      </c>
      <c r="EB328" s="15">
        <f ca="1">DR328-DW328</f>
        <v>0</v>
      </c>
      <c r="EC328" s="15">
        <f ca="1">IF(AND(DS328&lt;&gt;0,DX328&lt;&gt;0),-1*DZ328*DS328,0)</f>
        <v>0</v>
      </c>
      <c r="ED328" s="15">
        <f ca="1">IF(AND(DS328&lt;&gt;0,DX328&lt;&gt;0,DT328&lt;&gt;0,DY328&lt;&gt;0),EA328/DV328*$AB328,)</f>
        <v>0</v>
      </c>
      <c r="EE328" s="15">
        <f ca="1">IF(AND(DT328&lt;&gt;0,DY328&lt;&gt;0),EB328*DL328*DT328,)</f>
        <v>0</v>
      </c>
      <c r="EF328" s="15">
        <f ca="1">IF(AND(DS328&lt;&gt;0,DX328&lt;&gt;0,DT328&lt;&gt;0,DY328&lt;&gt;0),$AL328-EC328-ED328-EE328-EI328,)</f>
        <v>0</v>
      </c>
      <c r="EG328" s="15">
        <f ca="1">IF(OR(DS328=0,DX328=0,DT328=0,DY328=0),$AL328-EC328-ED328-EE328-EI328,)</f>
        <v>0</v>
      </c>
      <c r="EH328" s="15">
        <f ca="1">SUM(EC328:EG328)</f>
        <v>0</v>
      </c>
      <c r="EI328" s="15">
        <f ca="1">IF($V328&lt;&gt;0,IF($V328&gt;0,$W328/$V328,-$W328/$V328))*$AG328</f>
        <v>0</v>
      </c>
      <c r="EJ328" s="15">
        <f ca="1">SUM(EH328:EI328)</f>
        <v>0</v>
      </c>
      <c r="EK328" s="16">
        <f ca="1">_xll.DBRW($B$3,$R$37,$R$38,$R$40,$R$41,$R$42,$Q328,EK$2,EK$4,EK$3)</f>
        <v>0</v>
      </c>
      <c r="EL328" s="16">
        <f ca="1">_xll.DBRW($B$3,$R$37,$R$38,$R$40,$R$41,$R$42,$Q328,EL$2,EL$4,EL$3)</f>
        <v>0</v>
      </c>
      <c r="EM328" s="17">
        <f ca="1">-(EK328-EL328)*100</f>
        <v>0</v>
      </c>
      <c r="EN328" s="14">
        <f ca="1">$AC328-$AH328-FH328</f>
        <v>0</v>
      </c>
      <c r="EO328" s="15">
        <f ca="1">_xll.DBRW($B$3,$R$37,$R$38,$R$40,$R$41,$R$42,$Q328,EO$2,EO$4,EO$3)</f>
        <v>0</v>
      </c>
      <c r="EP328" s="15">
        <f ca="1">_xll.DBRW($B$3,$R$37,$R$38,$R$40,$R$41,$R$42,$Q328,EP$2,EP$4,EP$3)</f>
        <v>0</v>
      </c>
      <c r="EQ328" s="15">
        <f ca="1">_xll.DBRW($B$3,$R$37,$R$38,$R$40,$R$41,$R$42,$Q328,EQ$2,EQ$4,EQ$3)</f>
        <v>0</v>
      </c>
      <c r="ER328" s="15">
        <f ca="1">_xll.DBRW($B$3,$R$37,$R$38,$R$40,$R$41,$R$42,$Q328,ER$2,ER$4,ER$3)</f>
        <v>0</v>
      </c>
      <c r="ES328" s="15">
        <f ca="1">_xll.DBRW($B$3,$R$37,$R$38,$R$40,$R$41,$R$42,$Q328,ES$2,ES$4,ES$3)</f>
        <v>0</v>
      </c>
      <c r="ET328" s="15">
        <f ca="1">_xll.DBRW($B$3,$R$37,$R$38,$R$40,$R$41,$R$42,$Q328,ET$2,ET$4,ET$3)</f>
        <v>0</v>
      </c>
      <c r="EU328" s="15">
        <f ca="1">_xll.DBRW($B$3,$R$37,$R$38,$R$40,$R$41,$R$42,$Q328,EU$2,EU$4,EU$3)</f>
        <v>0</v>
      </c>
      <c r="EV328" s="15">
        <f ca="1">_xll.DBRW($B$3,$R$37,$R$38,$R$40,$R$41,$R$42,$Q328,EV$2,EV$4,EV$3)</f>
        <v>0</v>
      </c>
      <c r="EW328" s="15">
        <f ca="1">_xll.DBRW($B$3,$R$37,$R$38,$R$40,$R$41,$R$42,$Q328,EW$2,EW$4,EW$3)</f>
        <v>0</v>
      </c>
      <c r="EX328" s="15">
        <f ca="1">_xll.DBRW($B$3,$R$37,$R$38,$R$40,$R$41,$R$42,$Q328,EX$2,EX$4,EX$3)</f>
        <v>0</v>
      </c>
      <c r="EY328" s="15">
        <f ca="1">EO328-ET328</f>
        <v>0</v>
      </c>
      <c r="EZ328" s="15">
        <f ca="1">EP328-EU328</f>
        <v>0</v>
      </c>
      <c r="FA328" s="15">
        <f ca="1">EQ328-EV328</f>
        <v>0</v>
      </c>
      <c r="FB328" s="15">
        <f ca="1">IF(AND(ER328&lt;&gt;0,EW328&lt;&gt;0),-1*EY328*ER328,0)</f>
        <v>0</v>
      </c>
      <c r="FC328" s="15">
        <f ca="1">IF(AND(ER328&lt;&gt;0,EW328&lt;&gt;0,ES328&lt;&gt;0,EX328&lt;&gt;0),EZ328/EU328*$AC328,)</f>
        <v>0</v>
      </c>
      <c r="FD328" s="15">
        <f ca="1">IF(AND(ES328&lt;&gt;0,EX328&lt;&gt;0),FA328*EK328*ES328,)</f>
        <v>0</v>
      </c>
      <c r="FE328" s="15">
        <f ca="1">IF(AND(ER328&lt;&gt;0,EW328&lt;&gt;0,ES328&lt;&gt;0,EX328&lt;&gt;0),$AM328-FB328-FC328-FD328-FH328,)</f>
        <v>0</v>
      </c>
      <c r="FF328" s="15">
        <f ca="1">IF(OR(ER328=0,EW328=0,ES328=0,EX328=0),$AM328-FB328-FC328-FD328-FH328,)</f>
        <v>0</v>
      </c>
      <c r="FG328" s="15">
        <f ca="1">SUM(FB328:FF328)</f>
        <v>0</v>
      </c>
      <c r="FH328" s="15">
        <f ca="1">IF($V328&lt;&gt;0,IF($V328&gt;0,$W328/$V328,-$W328/$V328))*$AH328</f>
        <v>0</v>
      </c>
      <c r="FI328" s="15">
        <f ca="1">SUM(FG328:FH328)</f>
        <v>0</v>
      </c>
      <c r="FJ328" s="20"/>
      <c r="FK328" s="85">
        <f ca="1">BL328+CK328+DJ328+EI328+FH328</f>
        <v>0</v>
      </c>
      <c r="FL328" s="21"/>
      <c r="FM328" s="22"/>
      <c r="FN328" s="104">
        <f ca="1">_xll.DBRW($B$3,$R$37,$R$38,$R$40,$R$41,$R$42,$Q328,FN$2,FN$4,FN$3)</f>
        <v>0</v>
      </c>
      <c r="FO328" s="105">
        <f ca="1">IF(U328&lt;&gt;0,FN328/U328,0)</f>
        <v>0</v>
      </c>
      <c r="FP328" s="104">
        <f ca="1">_xll.DBRW($B$3,$R$37,$R$38,$R$40,$R$41,$R$42,$Q328,FP$2,FP$4,FP$3)</f>
        <v>0</v>
      </c>
      <c r="FQ328" s="105">
        <f ca="1">IF(V328&lt;&gt;0,FP328/V328,0)</f>
        <v>0</v>
      </c>
      <c r="FR328" s="86">
        <f ca="1">FN328-FP328</f>
        <v>0</v>
      </c>
      <c r="FS328" s="103">
        <f ca="1">(FO328-FQ328)*100</f>
        <v>0</v>
      </c>
      <c r="FT328" s="23"/>
      <c r="FV328" s="37"/>
      <c r="FW328" s="37"/>
      <c r="FX328" s="37"/>
      <c r="FY328" s="37"/>
      <c r="FZ328" s="37"/>
      <c r="GA328" s="37"/>
      <c r="GB328" s="37"/>
      <c r="GC328" s="37"/>
      <c r="GD328" s="37"/>
      <c r="GE328" s="37"/>
      <c r="GF328" s="37"/>
      <c r="GG328" s="37"/>
      <c r="GH328" s="37"/>
    </row>
    <row r="329" spans="1:190" ht="15" hidden="1" customHeight="1" x14ac:dyDescent="0.25">
      <c r="A329">
        <f ca="1">IF(ROW()=ROW($A$60),0,1)</f>
        <v>1</v>
      </c>
      <c r="D329" s="30"/>
      <c r="E329" s="30"/>
      <c r="F329" s="30" t="str">
        <f ca="1">IF(A329&lt;&gt;0,IF((AO329+BN329+CM329+DL329+EK329)&lt;&gt;0,ROUND((1-(AO329+BN329+CM329+DL329+EK329))-FO329,5),"VERIF. ELIGIBILITE PMM"),"CHECK "&amp;D314)</f>
        <v>VERIF. ELIGIBILITE PMM</v>
      </c>
      <c r="G329" s="30"/>
      <c r="H329" s="30"/>
      <c r="I329" s="30"/>
      <c r="J329" s="30" t="str">
        <f ca="1">IF(A329&lt;&gt;0,IF((AP329+BO329+CN329+DM329+EL329)&lt;&gt;0,ROUND((1-(AP329+BO329+CN329+DM329+EL329))-FQ329,5),"VERIF. ELIGIBILITE PMM"),"CHECK "&amp;D315)</f>
        <v>VERIF. ELIGIBILITE PMM</v>
      </c>
      <c r="K329" s="30">
        <f ca="1">IF(A329&lt;&gt;0,ROUND(W329+AR329+BQ329+CP329+DO329+EN329+FK329-FR329,5),"CHECK ")</f>
        <v>0</v>
      </c>
      <c r="L329" s="4"/>
      <c r="M329" s="9"/>
      <c r="N329" s="10"/>
      <c r="O329" s="9"/>
      <c r="P329" s="11"/>
      <c r="Q329" s="130" t="s">
        <v>528</v>
      </c>
      <c r="R329" s="130"/>
      <c r="S329" s="12"/>
      <c r="T329" s="13"/>
      <c r="U329" s="84">
        <f ca="1">_xll.DBRW($B$3,$R$37,$R$38,$R$40,$R$41,$R$42,$Q329,U$2,U$4,U$3)</f>
        <v>0</v>
      </c>
      <c r="V329" s="84">
        <f ca="1">_xll.DBRW($B$3,$R$37,$R$38,$R$40,$R$41,$R$42,$Q329,V$2,V$4,V$3)</f>
        <v>0</v>
      </c>
      <c r="W329" s="85">
        <f ca="1">U329-V329</f>
        <v>0</v>
      </c>
      <c r="X329" s="106">
        <f ca="1">IF(V329&lt;&gt;0,W329/V329,0)</f>
        <v>0</v>
      </c>
      <c r="Y329" s="15">
        <f ca="1">_xll.DBRW($B$3,$R$37,$R$38,$R$40,$R$41,$R$42,$Q329,Y$2,Y$4,Y$3)</f>
        <v>0</v>
      </c>
      <c r="Z329" s="15">
        <f ca="1">_xll.DBRW($B$3,$R$37,$R$38,$R$40,$R$41,$R$42,$Q329,Z$2,Z$4,Z$3)</f>
        <v>0</v>
      </c>
      <c r="AA329" s="15">
        <f ca="1">_xll.DBRW($B$3,$R$37,$R$38,$R$40,$R$41,$R$42,$Q329,AA$2,AA$4,AA$3)</f>
        <v>0</v>
      </c>
      <c r="AB329" s="15">
        <f ca="1">_xll.DBRW($B$3,$R$37,$R$38,$R$40,$R$41,$R$42,$Q329,AB$2,AB$4,AB$3)</f>
        <v>0</v>
      </c>
      <c r="AC329" s="15">
        <f ca="1">_xll.DBRW($B$3,$R$37,$R$38,$R$40,$R$41,$R$42,$Q329,AC$2,AC$4,AC$3)</f>
        <v>0</v>
      </c>
      <c r="AD329" s="15">
        <f ca="1">_xll.DBRW($B$3,$R$37,$R$38,$R$40,$R$41,$R$42,$Q329,AD$2,AD$4,AD$3)</f>
        <v>0</v>
      </c>
      <c r="AE329" s="15">
        <f ca="1">_xll.DBRW($B$3,$R$37,$R$38,$R$40,$R$41,$R$42,$Q329,AE$2,AE$4,AE$3)</f>
        <v>0</v>
      </c>
      <c r="AF329" s="15">
        <f ca="1">_xll.DBRW($B$3,$R$37,$R$38,$R$40,$R$41,$R$42,$Q329,AF$2,AF$4,AF$3)</f>
        <v>0</v>
      </c>
      <c r="AG329" s="15">
        <f ca="1">_xll.DBRW($B$3,$R$37,$R$38,$R$40,$R$41,$R$42,$Q329,AG$2,AG$4,AG$3)</f>
        <v>0</v>
      </c>
      <c r="AH329" s="15">
        <f ca="1">_xll.DBRW($B$3,$R$37,$R$38,$R$40,$R$41,$R$42,$Q329,AH$2,AH$4,AH$3)</f>
        <v>0</v>
      </c>
      <c r="AI329" s="15">
        <f ca="1">Y329-AD329</f>
        <v>0</v>
      </c>
      <c r="AJ329" s="15">
        <f ca="1">Z329-AE329</f>
        <v>0</v>
      </c>
      <c r="AK329" s="15">
        <f ca="1">AA329-AF329</f>
        <v>0</v>
      </c>
      <c r="AL329" s="15">
        <f ca="1">AB329-AG329</f>
        <v>0</v>
      </c>
      <c r="AM329" s="15">
        <f ca="1">AC329-AH329</f>
        <v>0</v>
      </c>
      <c r="AN329" s="20"/>
      <c r="AO329" s="16">
        <f ca="1">_xll.DBRW($B$3,$R$37,$R$38,$R$40,$R$41,$R$42,$Q329,AO$2,AO$4,AO$3)</f>
        <v>0</v>
      </c>
      <c r="AP329" s="16">
        <f ca="1">_xll.DBRW($B$3,$R$37,$R$38,$R$40,$R$41,$R$42,$Q329,AP$2,AP$4,AP$3)</f>
        <v>0</v>
      </c>
      <c r="AQ329" s="17">
        <f ca="1">-(AO329-AP329)*100</f>
        <v>0</v>
      </c>
      <c r="AR329" s="14">
        <f ca="1">$Y329-$AD329-BL329</f>
        <v>0</v>
      </c>
      <c r="AS329" s="18">
        <f ca="1">_xll.DBRW($B$3,$R$37,$R$38,$R$40,$R$41,$R$42,$Q329,AS$2,AS$4,AS$3)</f>
        <v>0</v>
      </c>
      <c r="AT329" s="19">
        <f ca="1">_xll.DBRW($B$3,$R$37,$R$38,$R$40,$R$41,$R$42,$Q329,AT$2,AT$4,AT$3)</f>
        <v>0</v>
      </c>
      <c r="AU329" s="18">
        <f ca="1">_xll.DBRW($B$3,$R$37,$R$38,$R$40,$R$41,$R$42,$Q329,AU$2,AU$4,AU$3)</f>
        <v>0</v>
      </c>
      <c r="AV329" s="15">
        <f ca="1">_xll.DBRW($B$3,$R$37,$R$38,$R$40,$R$41,$R$42,$Q329,AV$2,AV$4,AV$3)</f>
        <v>0</v>
      </c>
      <c r="AW329" s="15">
        <f ca="1">_xll.DBRW($B$3,$R$37,$R$38,$R$40,$R$41,$R$42,$Q329,AW$2,AW$4,AW$3)</f>
        <v>0</v>
      </c>
      <c r="AX329" s="18">
        <f ca="1">_xll.DBRW($B$3,$R$37,$R$38,$R$40,$R$41,$R$42,$Q329,AX$2,AX$4,AX$3)</f>
        <v>0</v>
      </c>
      <c r="AY329" s="19">
        <f ca="1">_xll.DBRW($B$3,$R$37,$R$38,$R$40,$R$41,$R$42,$Q329,AY$2,AY$4,AY$3)</f>
        <v>0</v>
      </c>
      <c r="AZ329" s="18">
        <f ca="1">_xll.DBRW($B$3,$R$37,$R$38,$R$40,$R$41,$R$42,$Q329,AZ$2,AZ$4,AZ$3)</f>
        <v>0</v>
      </c>
      <c r="BA329" s="15">
        <f ca="1">_xll.DBRW($B$3,$R$37,$R$38,$R$40,$R$41,$R$42,$Q329,BA$2,BA$4,BA$3)</f>
        <v>0</v>
      </c>
      <c r="BB329" s="15">
        <f ca="1">_xll.DBRW($B$3,$R$37,$R$38,$R$40,$R$41,$R$42,$Q329,BB$2,BB$4,BB$3)</f>
        <v>0</v>
      </c>
      <c r="BC329" s="18">
        <f ca="1">AS329-AX329</f>
        <v>0</v>
      </c>
      <c r="BD329" s="18">
        <f ca="1">AT329-AY329</f>
        <v>0</v>
      </c>
      <c r="BE329" s="18">
        <f ca="1">AU329-AZ329</f>
        <v>0</v>
      </c>
      <c r="BF329" s="15">
        <f ca="1">IF(AND(AV329&lt;&gt;0,BA329&lt;&gt;0),-1*BC329*AV329,0)</f>
        <v>0</v>
      </c>
      <c r="BG329" s="15">
        <f ca="1">IF(AND(AV329&lt;&gt;0,BA329&lt;&gt;0,AW329&lt;&gt;0,BB329&lt;&gt;0),BD329/AY329*$Y329,)</f>
        <v>0</v>
      </c>
      <c r="BH329" s="15">
        <f ca="1">IF(AND(AW329&lt;&gt;0,BB329&lt;&gt;0),BE329*AO329*AW329,)</f>
        <v>0</v>
      </c>
      <c r="BI329" s="15">
        <f ca="1">IF(AND(AV329&lt;&gt;0,BA329&lt;&gt;0,AW329&lt;&gt;0,BB329&lt;&gt;0),$AI329-BF329-BG329-BH329-BL329,)</f>
        <v>0</v>
      </c>
      <c r="BJ329" s="15">
        <f ca="1">IF(OR(AV329=0,BA329=0,AW329=0,BB329=0),$AI329-BF329-BG329-BH329-BL329,)</f>
        <v>0</v>
      </c>
      <c r="BK329" s="15">
        <f ca="1">SUM(BF329:BJ329)</f>
        <v>0</v>
      </c>
      <c r="BL329" s="15">
        <f ca="1">IF($V329&lt;&gt;0,IF($V329&gt;0,$W329/$V329,-$W329/$V329))*$AD329</f>
        <v>0</v>
      </c>
      <c r="BM329" s="15">
        <f ca="1">SUM(BK329:BL329)</f>
        <v>0</v>
      </c>
      <c r="BN329" s="16">
        <f ca="1">_xll.DBRW($B$3,$R$37,$R$38,$R$40,$R$41,$R$42,$Q329,BN$2,BN$4,BN$3)</f>
        <v>0</v>
      </c>
      <c r="BO329" s="16">
        <f ca="1">_xll.DBRW($B$3,$R$37,$R$38,$R$40,$R$41,$R$42,$Q329,BO$2,BO$4,BO$3)</f>
        <v>0</v>
      </c>
      <c r="BP329" s="17">
        <f ca="1">-(BN329-BO329)*100</f>
        <v>0</v>
      </c>
      <c r="BQ329" s="14">
        <f ca="1">$Z329-$AE329-CK329</f>
        <v>0</v>
      </c>
      <c r="BR329" s="15">
        <f ca="1">_xll.DBRW($B$3,$R$37,$R$38,$R$40,$R$41,$R$42,$Q329,BR$2,BR$4,BR$3)</f>
        <v>0</v>
      </c>
      <c r="BS329" s="15">
        <f ca="1">_xll.DBRW($B$3,$R$37,$R$38,$R$40,$R$41,$R$42,$Q329,BS$2,BS$4,BS$3)</f>
        <v>0</v>
      </c>
      <c r="BT329" s="15">
        <f ca="1">_xll.DBRW($B$3,$R$37,$R$38,$R$40,$R$41,$R$42,$Q329,BT$2,BT$4,BT$3)</f>
        <v>0</v>
      </c>
      <c r="BU329" s="15">
        <f ca="1">_xll.DBRW($B$3,$R$37,$R$38,$R$40,$R$41,$R$42,$Q329,BU$2,BU$4,BU$3)</f>
        <v>0</v>
      </c>
      <c r="BV329" s="15">
        <f ca="1">_xll.DBRW($B$3,$R$37,$R$38,$R$40,$R$41,$R$42,$Q329,BV$2,BV$4,BV$3)</f>
        <v>0</v>
      </c>
      <c r="BW329" s="15">
        <f ca="1">_xll.DBRW($B$3,$R$37,$R$38,$R$40,$R$41,$R$42,$Q329,BW$2,BW$4,BW$3)</f>
        <v>0</v>
      </c>
      <c r="BX329" s="15">
        <f ca="1">_xll.DBRW($B$3,$R$37,$R$38,$R$40,$R$41,$R$42,$Q329,BX$2,BX$4,BX$3)</f>
        <v>0</v>
      </c>
      <c r="BY329" s="15">
        <f ca="1">_xll.DBRW($B$3,$R$37,$R$38,$R$40,$R$41,$R$42,$Q329,BY$2,BY$4,BY$3)</f>
        <v>0</v>
      </c>
      <c r="BZ329" s="15">
        <f ca="1">_xll.DBRW($B$3,$R$37,$R$38,$R$40,$R$41,$R$42,$Q329,BZ$2,BZ$4,BZ$3)</f>
        <v>0</v>
      </c>
      <c r="CA329" s="15">
        <f ca="1">_xll.DBRW($B$3,$R$37,$R$38,$R$40,$R$41,$R$42,$Q329,CA$2,CA$4,CA$3)</f>
        <v>0</v>
      </c>
      <c r="CB329" s="15">
        <f ca="1">BR329-BW329</f>
        <v>0</v>
      </c>
      <c r="CC329" s="15">
        <f ca="1">BS329-BX329</f>
        <v>0</v>
      </c>
      <c r="CD329" s="15">
        <f ca="1">BT329-BY329</f>
        <v>0</v>
      </c>
      <c r="CE329" s="15">
        <f ca="1">IF(AND(BU329&lt;&gt;0,BZ329&lt;&gt;0),-1*CB329*BU329,0)</f>
        <v>0</v>
      </c>
      <c r="CF329" s="15">
        <f ca="1">IF(AND(BU329&lt;&gt;0,BZ329&lt;&gt;0,BV329&lt;&gt;0,CA329&lt;&gt;0),CC329/BX329*$Z329,)</f>
        <v>0</v>
      </c>
      <c r="CG329" s="15">
        <f ca="1">IF(AND(BV329&lt;&gt;0,CA329&lt;&gt;0),CD329*BN329*BV329,)</f>
        <v>0</v>
      </c>
      <c r="CH329" s="15">
        <f ca="1">IF(AND(BU329&lt;&gt;0,BZ329&lt;&gt;0,BV329&lt;&gt;0,CA329&lt;&gt;0),$AJ329-CE329-CF329-CG329-CK329,)</f>
        <v>0</v>
      </c>
      <c r="CI329" s="15">
        <f ca="1">IF(OR(BU329=0,BZ329=0,BV329=0,CA329=0),$AJ329-CE329-CF329-CG329-CK329,)</f>
        <v>0</v>
      </c>
      <c r="CJ329" s="15">
        <f ca="1">SUM(CE329:CI329)</f>
        <v>0</v>
      </c>
      <c r="CK329" s="15">
        <f ca="1">IF($V329&lt;&gt;0,IF($V329&gt;0,$W329/$V329,-$W329/$V329))*$AE329</f>
        <v>0</v>
      </c>
      <c r="CL329" s="15">
        <f ca="1">SUM(CJ329:CK329)</f>
        <v>0</v>
      </c>
      <c r="CM329" s="16">
        <f ca="1">_xll.DBRW($B$3,$R$37,$R$38,$R$40,$R$41,$R$42,$Q329,CM$2,CM$4,CM$3)</f>
        <v>0</v>
      </c>
      <c r="CN329" s="16">
        <f ca="1">_xll.DBRW($B$3,$R$37,$R$38,$R$40,$R$41,$R$42,$Q329,CN$2,CN$4,CN$3)</f>
        <v>0</v>
      </c>
      <c r="CO329" s="17">
        <f ca="1">-(CM329-CN329)*100</f>
        <v>0</v>
      </c>
      <c r="CP329" s="14">
        <f ca="1">$AA329-$AF329-DJ329</f>
        <v>0</v>
      </c>
      <c r="CQ329" s="15">
        <f ca="1">_xll.DBRW($B$3,$R$37,$R$38,$R$40,$R$41,$R$42,$Q329,CQ$2,CQ$4,CQ$3)</f>
        <v>0</v>
      </c>
      <c r="CR329" s="15">
        <f ca="1">_xll.DBRW($B$3,$R$37,$R$38,$R$40,$R$41,$R$42,$Q329,CR$2,CR$4,CR$3)</f>
        <v>0</v>
      </c>
      <c r="CS329" s="15">
        <f ca="1">_xll.DBRW($B$3,$R$37,$R$38,$R$40,$R$41,$R$42,$Q329,CS$2,CS$4,CS$3)</f>
        <v>0</v>
      </c>
      <c r="CT329" s="15">
        <f ca="1">_xll.DBRW($B$3,$R$37,$R$38,$R$40,$R$41,$R$42,$Q329,CT$2,CT$4,CT$3)</f>
        <v>0</v>
      </c>
      <c r="CU329" s="15">
        <f ca="1">_xll.DBRW($B$3,$R$37,$R$38,$R$40,$R$41,$R$42,$Q329,CU$2,CU$4,CU$3)</f>
        <v>0</v>
      </c>
      <c r="CV329" s="15">
        <f ca="1">_xll.DBRW($B$3,$R$37,$R$38,$R$40,$R$41,$R$42,$Q329,CV$2,CV$4,CV$3)</f>
        <v>0</v>
      </c>
      <c r="CW329" s="15">
        <f ca="1">_xll.DBRW($B$3,$R$37,$R$38,$R$40,$R$41,$R$42,$Q329,CW$2,CW$4,CW$3)</f>
        <v>0</v>
      </c>
      <c r="CX329" s="15">
        <f ca="1">_xll.DBRW($B$3,$R$37,$R$38,$R$40,$R$41,$R$42,$Q329,CX$2,CX$4,CX$3)</f>
        <v>0</v>
      </c>
      <c r="CY329" s="15">
        <f ca="1">_xll.DBRW($B$3,$R$37,$R$38,$R$40,$R$41,$R$42,$Q329,CY$2,CY$4,CY$3)</f>
        <v>0</v>
      </c>
      <c r="CZ329" s="15">
        <f ca="1">_xll.DBRW($B$3,$R$37,$R$38,$R$40,$R$41,$R$42,$Q329,CZ$2,CZ$4,CZ$3)</f>
        <v>0</v>
      </c>
      <c r="DA329" s="15">
        <f ca="1">CQ329-CV329</f>
        <v>0</v>
      </c>
      <c r="DB329" s="15">
        <f ca="1">CR329-CW329</f>
        <v>0</v>
      </c>
      <c r="DC329" s="15">
        <f ca="1">CS329-CX329</f>
        <v>0</v>
      </c>
      <c r="DD329" s="15">
        <f ca="1">IF(AND(CT329&lt;&gt;0,CY329&lt;&gt;0),-1*DA329*CT329,0)</f>
        <v>0</v>
      </c>
      <c r="DE329" s="15">
        <f ca="1">IF(AND(CT329&lt;&gt;0,CY329&lt;&gt;0,CU329&lt;&gt;0,CZ329&lt;&gt;0),DB329/CW329*$AA329,)</f>
        <v>0</v>
      </c>
      <c r="DF329" s="15">
        <f ca="1">IF(AND(CU329&lt;&gt;0,CZ329&lt;&gt;0),DC329*CM329*CU329,)</f>
        <v>0</v>
      </c>
      <c r="DG329" s="15">
        <f ca="1">IF(AND(CT329&lt;&gt;0,CY329&lt;&gt;0,CU329&lt;&gt;0,CZ329&lt;&gt;0),$AK329-DD329-DE329-DF329-DJ329,)</f>
        <v>0</v>
      </c>
      <c r="DH329" s="15">
        <f ca="1">IF(OR(CT329=0,CY329=0,CU329=0,CZ329=0),$AK329-DD329-DE329-DF329-DJ329,)</f>
        <v>0</v>
      </c>
      <c r="DI329" s="15">
        <f ca="1">SUM(DD329:DH329)</f>
        <v>0</v>
      </c>
      <c r="DJ329" s="15">
        <f ca="1">IF($V329&lt;&gt;0,IF($V329&gt;0,$W329/$V329,-$W329/$V329))*$AF329</f>
        <v>0</v>
      </c>
      <c r="DK329" s="15">
        <f ca="1">SUM(DI329:DJ329)</f>
        <v>0</v>
      </c>
      <c r="DL329" s="16">
        <f ca="1">_xll.DBRW($B$3,$R$37,$R$38,$R$40,$R$41,$R$42,$Q329,DL$2,DL$4,DL$3)</f>
        <v>0</v>
      </c>
      <c r="DM329" s="16">
        <f ca="1">_xll.DBRW($B$3,$R$37,$R$38,$R$40,$R$41,$R$42,$Q329,DM$2,DM$4,DM$3)</f>
        <v>0</v>
      </c>
      <c r="DN329" s="17">
        <f ca="1">-(DL329-DM329)*100</f>
        <v>0</v>
      </c>
      <c r="DO329" s="14">
        <f ca="1">$AB329-$AG329-EI329</f>
        <v>0</v>
      </c>
      <c r="DP329" s="15">
        <f ca="1">_xll.DBRW($B$3,$R$37,$R$38,$R$40,$R$41,$R$42,$Q329,DP$2,DP$4,DP$3)</f>
        <v>0</v>
      </c>
      <c r="DQ329" s="15">
        <f ca="1">_xll.DBRW($B$3,$R$37,$R$38,$R$40,$R$41,$R$42,$Q329,DQ$2,DQ$4,DQ$3)</f>
        <v>0</v>
      </c>
      <c r="DR329" s="15">
        <f ca="1">_xll.DBRW($B$3,$R$37,$R$38,$R$40,$R$41,$R$42,$Q329,DR$2,DR$4,DR$3)</f>
        <v>0</v>
      </c>
      <c r="DS329" s="15">
        <f ca="1">_xll.DBRW($B$3,$R$37,$R$38,$R$40,$R$41,$R$42,$Q329,DS$2,DS$4,DS$3)</f>
        <v>0</v>
      </c>
      <c r="DT329" s="15">
        <f ca="1">_xll.DBRW($B$3,$R$37,$R$38,$R$40,$R$41,$R$42,$Q329,DT$2,DT$4,DT$3)</f>
        <v>0</v>
      </c>
      <c r="DU329" s="15">
        <f ca="1">_xll.DBRW($B$3,$R$37,$R$38,$R$40,$R$41,$R$42,$Q329,DU$2,DU$4,DU$3)</f>
        <v>0</v>
      </c>
      <c r="DV329" s="15">
        <f ca="1">_xll.DBRW($B$3,$R$37,$R$38,$R$40,$R$41,$R$42,$Q329,DV$2,DV$4,DV$3)</f>
        <v>0</v>
      </c>
      <c r="DW329" s="15">
        <f ca="1">_xll.DBRW($B$3,$R$37,$R$38,$R$40,$R$41,$R$42,$Q329,DW$2,DW$4,DW$3)</f>
        <v>0</v>
      </c>
      <c r="DX329" s="15">
        <f ca="1">_xll.DBRW($B$3,$R$37,$R$38,$R$40,$R$41,$R$42,$Q329,DX$2,DX$4,DX$3)</f>
        <v>0</v>
      </c>
      <c r="DY329" s="15">
        <f ca="1">_xll.DBRW($B$3,$R$37,$R$38,$R$40,$R$41,$R$42,$Q329,DY$2,DY$4,DY$3)</f>
        <v>0</v>
      </c>
      <c r="DZ329" s="15">
        <f ca="1">DP329-DU329</f>
        <v>0</v>
      </c>
      <c r="EA329" s="15">
        <f ca="1">DQ329-DV329</f>
        <v>0</v>
      </c>
      <c r="EB329" s="15">
        <f ca="1">DR329-DW329</f>
        <v>0</v>
      </c>
      <c r="EC329" s="15">
        <f ca="1">IF(AND(DS329&lt;&gt;0,DX329&lt;&gt;0),-1*DZ329*DS329,0)</f>
        <v>0</v>
      </c>
      <c r="ED329" s="15">
        <f ca="1">IF(AND(DS329&lt;&gt;0,DX329&lt;&gt;0,DT329&lt;&gt;0,DY329&lt;&gt;0),EA329/DV329*$AB329,)</f>
        <v>0</v>
      </c>
      <c r="EE329" s="15">
        <f ca="1">IF(AND(DT329&lt;&gt;0,DY329&lt;&gt;0),EB329*DL329*DT329,)</f>
        <v>0</v>
      </c>
      <c r="EF329" s="15">
        <f ca="1">IF(AND(DS329&lt;&gt;0,DX329&lt;&gt;0,DT329&lt;&gt;0,DY329&lt;&gt;0),$AL329-EC329-ED329-EE329-EI329,)</f>
        <v>0</v>
      </c>
      <c r="EG329" s="15">
        <f ca="1">IF(OR(DS329=0,DX329=0,DT329=0,DY329=0),$AL329-EC329-ED329-EE329-EI329,)</f>
        <v>0</v>
      </c>
      <c r="EH329" s="15">
        <f ca="1">SUM(EC329:EG329)</f>
        <v>0</v>
      </c>
      <c r="EI329" s="15">
        <f ca="1">IF($V329&lt;&gt;0,IF($V329&gt;0,$W329/$V329,-$W329/$V329))*$AG329</f>
        <v>0</v>
      </c>
      <c r="EJ329" s="15">
        <f ca="1">SUM(EH329:EI329)</f>
        <v>0</v>
      </c>
      <c r="EK329" s="16">
        <f ca="1">_xll.DBRW($B$3,$R$37,$R$38,$R$40,$R$41,$R$42,$Q329,EK$2,EK$4,EK$3)</f>
        <v>0</v>
      </c>
      <c r="EL329" s="16">
        <f ca="1">_xll.DBRW($B$3,$R$37,$R$38,$R$40,$R$41,$R$42,$Q329,EL$2,EL$4,EL$3)</f>
        <v>0</v>
      </c>
      <c r="EM329" s="17">
        <f ca="1">-(EK329-EL329)*100</f>
        <v>0</v>
      </c>
      <c r="EN329" s="14">
        <f ca="1">$AC329-$AH329-FH329</f>
        <v>0</v>
      </c>
      <c r="EO329" s="15">
        <f ca="1">_xll.DBRW($B$3,$R$37,$R$38,$R$40,$R$41,$R$42,$Q329,EO$2,EO$4,EO$3)</f>
        <v>0</v>
      </c>
      <c r="EP329" s="15">
        <f ca="1">_xll.DBRW($B$3,$R$37,$R$38,$R$40,$R$41,$R$42,$Q329,EP$2,EP$4,EP$3)</f>
        <v>0</v>
      </c>
      <c r="EQ329" s="15">
        <f ca="1">_xll.DBRW($B$3,$R$37,$R$38,$R$40,$R$41,$R$42,$Q329,EQ$2,EQ$4,EQ$3)</f>
        <v>0</v>
      </c>
      <c r="ER329" s="15">
        <f ca="1">_xll.DBRW($B$3,$R$37,$R$38,$R$40,$R$41,$R$42,$Q329,ER$2,ER$4,ER$3)</f>
        <v>0</v>
      </c>
      <c r="ES329" s="15">
        <f ca="1">_xll.DBRW($B$3,$R$37,$R$38,$R$40,$R$41,$R$42,$Q329,ES$2,ES$4,ES$3)</f>
        <v>0</v>
      </c>
      <c r="ET329" s="15">
        <f ca="1">_xll.DBRW($B$3,$R$37,$R$38,$R$40,$R$41,$R$42,$Q329,ET$2,ET$4,ET$3)</f>
        <v>0</v>
      </c>
      <c r="EU329" s="15">
        <f ca="1">_xll.DBRW($B$3,$R$37,$R$38,$R$40,$R$41,$R$42,$Q329,EU$2,EU$4,EU$3)</f>
        <v>0</v>
      </c>
      <c r="EV329" s="15">
        <f ca="1">_xll.DBRW($B$3,$R$37,$R$38,$R$40,$R$41,$R$42,$Q329,EV$2,EV$4,EV$3)</f>
        <v>0</v>
      </c>
      <c r="EW329" s="15">
        <f ca="1">_xll.DBRW($B$3,$R$37,$R$38,$R$40,$R$41,$R$42,$Q329,EW$2,EW$4,EW$3)</f>
        <v>0</v>
      </c>
      <c r="EX329" s="15">
        <f ca="1">_xll.DBRW($B$3,$R$37,$R$38,$R$40,$R$41,$R$42,$Q329,EX$2,EX$4,EX$3)</f>
        <v>0</v>
      </c>
      <c r="EY329" s="15">
        <f ca="1">EO329-ET329</f>
        <v>0</v>
      </c>
      <c r="EZ329" s="15">
        <f ca="1">EP329-EU329</f>
        <v>0</v>
      </c>
      <c r="FA329" s="15">
        <f ca="1">EQ329-EV329</f>
        <v>0</v>
      </c>
      <c r="FB329" s="15">
        <f ca="1">IF(AND(ER329&lt;&gt;0,EW329&lt;&gt;0),-1*EY329*ER329,0)</f>
        <v>0</v>
      </c>
      <c r="FC329" s="15">
        <f ca="1">IF(AND(ER329&lt;&gt;0,EW329&lt;&gt;0,ES329&lt;&gt;0,EX329&lt;&gt;0),EZ329/EU329*$AC329,)</f>
        <v>0</v>
      </c>
      <c r="FD329" s="15">
        <f ca="1">IF(AND(ES329&lt;&gt;0,EX329&lt;&gt;0),FA329*EK329*ES329,)</f>
        <v>0</v>
      </c>
      <c r="FE329" s="15">
        <f ca="1">IF(AND(ER329&lt;&gt;0,EW329&lt;&gt;0,ES329&lt;&gt;0,EX329&lt;&gt;0),$AM329-FB329-FC329-FD329-FH329,)</f>
        <v>0</v>
      </c>
      <c r="FF329" s="15">
        <f ca="1">IF(OR(ER329=0,EW329=0,ES329=0,EX329=0),$AM329-FB329-FC329-FD329-FH329,)</f>
        <v>0</v>
      </c>
      <c r="FG329" s="15">
        <f ca="1">SUM(FB329:FF329)</f>
        <v>0</v>
      </c>
      <c r="FH329" s="15">
        <f ca="1">IF($V329&lt;&gt;0,IF($V329&gt;0,$W329/$V329,-$W329/$V329))*$AH329</f>
        <v>0</v>
      </c>
      <c r="FI329" s="15">
        <f ca="1">SUM(FG329:FH329)</f>
        <v>0</v>
      </c>
      <c r="FJ329" s="20"/>
      <c r="FK329" s="85">
        <f ca="1">BL329+CK329+DJ329+EI329+FH329</f>
        <v>0</v>
      </c>
      <c r="FL329" s="21"/>
      <c r="FM329" s="22"/>
      <c r="FN329" s="104">
        <f ca="1">_xll.DBRW($B$3,$R$37,$R$38,$R$40,$R$41,$R$42,$Q329,FN$2,FN$4,FN$3)</f>
        <v>0</v>
      </c>
      <c r="FO329" s="105">
        <f ca="1">IF(U329&lt;&gt;0,FN329/U329,0)</f>
        <v>0</v>
      </c>
      <c r="FP329" s="104">
        <f ca="1">_xll.DBRW($B$3,$R$37,$R$38,$R$40,$R$41,$R$42,$Q329,FP$2,FP$4,FP$3)</f>
        <v>0</v>
      </c>
      <c r="FQ329" s="105">
        <f ca="1">IF(V329&lt;&gt;0,FP329/V329,0)</f>
        <v>0</v>
      </c>
      <c r="FR329" s="86">
        <f ca="1">FN329-FP329</f>
        <v>0</v>
      </c>
      <c r="FS329" s="103">
        <f ca="1">(FO329-FQ329)*100</f>
        <v>0</v>
      </c>
      <c r="FT329" s="23"/>
      <c r="FV329" s="37"/>
      <c r="FW329" s="37"/>
      <c r="FX329" s="37"/>
      <c r="FY329" s="37"/>
      <c r="FZ329" s="37"/>
      <c r="GA329" s="37"/>
      <c r="GB329" s="37"/>
      <c r="GC329" s="37"/>
      <c r="GD329" s="37"/>
      <c r="GE329" s="37"/>
      <c r="GF329" s="37"/>
      <c r="GG329" s="37"/>
      <c r="GH329" s="37"/>
    </row>
    <row r="330" spans="1:190" ht="15" hidden="1" customHeight="1" x14ac:dyDescent="0.25">
      <c r="A330">
        <f ca="1">IF(ROW()=ROW($A$60),0,1)</f>
        <v>1</v>
      </c>
      <c r="D330" s="30"/>
      <c r="E330" s="30"/>
      <c r="F330" s="30" t="str">
        <f ca="1">IF(A330&lt;&gt;0,IF((AO330+BN330+CM330+DL330+EK330)&lt;&gt;0,ROUND((1-(AO330+BN330+CM330+DL330+EK330))-FO330,5),"VERIF. ELIGIBILITE PMM"),"CHECK "&amp;D315)</f>
        <v>VERIF. ELIGIBILITE PMM</v>
      </c>
      <c r="G330" s="30"/>
      <c r="H330" s="30"/>
      <c r="I330" s="30"/>
      <c r="J330" s="30" t="str">
        <f ca="1">IF(A330&lt;&gt;0,IF((AP330+BO330+CN330+DM330+EL330)&lt;&gt;0,ROUND((1-(AP330+BO330+CN330+DM330+EL330))-FQ330,5),"VERIF. ELIGIBILITE PMM"),"CHECK "&amp;D316)</f>
        <v>VERIF. ELIGIBILITE PMM</v>
      </c>
      <c r="K330" s="30">
        <f ca="1">IF(A330&lt;&gt;0,ROUND(W330+AR330+BQ330+CP330+DO330+EN330+FK330-FR330,5),"CHECK ")</f>
        <v>0</v>
      </c>
      <c r="L330" s="4"/>
      <c r="M330" s="9"/>
      <c r="N330" s="10"/>
      <c r="O330" s="9"/>
      <c r="P330" s="11"/>
      <c r="Q330" s="130" t="s">
        <v>529</v>
      </c>
      <c r="R330" s="130"/>
      <c r="S330" s="12"/>
      <c r="T330" s="13"/>
      <c r="U330" s="84">
        <f ca="1">_xll.DBRW($B$3,$R$37,$R$38,$R$40,$R$41,$R$42,$Q330,U$2,U$4,U$3)</f>
        <v>0</v>
      </c>
      <c r="V330" s="84">
        <f ca="1">_xll.DBRW($B$3,$R$37,$R$38,$R$40,$R$41,$R$42,$Q330,V$2,V$4,V$3)</f>
        <v>0</v>
      </c>
      <c r="W330" s="85">
        <f ca="1">U330-V330</f>
        <v>0</v>
      </c>
      <c r="X330" s="106">
        <f ca="1">IF(V330&lt;&gt;0,W330/V330,0)</f>
        <v>0</v>
      </c>
      <c r="Y330" s="15">
        <f ca="1">_xll.DBRW($B$3,$R$37,$R$38,$R$40,$R$41,$R$42,$Q330,Y$2,Y$4,Y$3)</f>
        <v>0</v>
      </c>
      <c r="Z330" s="15">
        <f ca="1">_xll.DBRW($B$3,$R$37,$R$38,$R$40,$R$41,$R$42,$Q330,Z$2,Z$4,Z$3)</f>
        <v>0</v>
      </c>
      <c r="AA330" s="15">
        <f ca="1">_xll.DBRW($B$3,$R$37,$R$38,$R$40,$R$41,$R$42,$Q330,AA$2,AA$4,AA$3)</f>
        <v>0</v>
      </c>
      <c r="AB330" s="15">
        <f ca="1">_xll.DBRW($B$3,$R$37,$R$38,$R$40,$R$41,$R$42,$Q330,AB$2,AB$4,AB$3)</f>
        <v>0</v>
      </c>
      <c r="AC330" s="15">
        <f ca="1">_xll.DBRW($B$3,$R$37,$R$38,$R$40,$R$41,$R$42,$Q330,AC$2,AC$4,AC$3)</f>
        <v>0</v>
      </c>
      <c r="AD330" s="15">
        <f ca="1">_xll.DBRW($B$3,$R$37,$R$38,$R$40,$R$41,$R$42,$Q330,AD$2,AD$4,AD$3)</f>
        <v>0</v>
      </c>
      <c r="AE330" s="15">
        <f ca="1">_xll.DBRW($B$3,$R$37,$R$38,$R$40,$R$41,$R$42,$Q330,AE$2,AE$4,AE$3)</f>
        <v>0</v>
      </c>
      <c r="AF330" s="15">
        <f ca="1">_xll.DBRW($B$3,$R$37,$R$38,$R$40,$R$41,$R$42,$Q330,AF$2,AF$4,AF$3)</f>
        <v>0</v>
      </c>
      <c r="AG330" s="15">
        <f ca="1">_xll.DBRW($B$3,$R$37,$R$38,$R$40,$R$41,$R$42,$Q330,AG$2,AG$4,AG$3)</f>
        <v>0</v>
      </c>
      <c r="AH330" s="15">
        <f ca="1">_xll.DBRW($B$3,$R$37,$R$38,$R$40,$R$41,$R$42,$Q330,AH$2,AH$4,AH$3)</f>
        <v>0</v>
      </c>
      <c r="AI330" s="15">
        <f ca="1">Y330-AD330</f>
        <v>0</v>
      </c>
      <c r="AJ330" s="15">
        <f ca="1">Z330-AE330</f>
        <v>0</v>
      </c>
      <c r="AK330" s="15">
        <f ca="1">AA330-AF330</f>
        <v>0</v>
      </c>
      <c r="AL330" s="15">
        <f ca="1">AB330-AG330</f>
        <v>0</v>
      </c>
      <c r="AM330" s="15">
        <f ca="1">AC330-AH330</f>
        <v>0</v>
      </c>
      <c r="AN330" s="20"/>
      <c r="AO330" s="16">
        <f ca="1">_xll.DBRW($B$3,$R$37,$R$38,$R$40,$R$41,$R$42,$Q330,AO$2,AO$4,AO$3)</f>
        <v>0</v>
      </c>
      <c r="AP330" s="16">
        <f ca="1">_xll.DBRW($B$3,$R$37,$R$38,$R$40,$R$41,$R$42,$Q330,AP$2,AP$4,AP$3)</f>
        <v>0</v>
      </c>
      <c r="AQ330" s="17">
        <f ca="1">-(AO330-AP330)*100</f>
        <v>0</v>
      </c>
      <c r="AR330" s="14">
        <f ca="1">$Y330-$AD330-BL330</f>
        <v>0</v>
      </c>
      <c r="AS330" s="18">
        <f ca="1">_xll.DBRW($B$3,$R$37,$R$38,$R$40,$R$41,$R$42,$Q330,AS$2,AS$4,AS$3)</f>
        <v>0</v>
      </c>
      <c r="AT330" s="19">
        <f ca="1">_xll.DBRW($B$3,$R$37,$R$38,$R$40,$R$41,$R$42,$Q330,AT$2,AT$4,AT$3)</f>
        <v>0</v>
      </c>
      <c r="AU330" s="18">
        <f ca="1">_xll.DBRW($B$3,$R$37,$R$38,$R$40,$R$41,$R$42,$Q330,AU$2,AU$4,AU$3)</f>
        <v>0</v>
      </c>
      <c r="AV330" s="15">
        <f ca="1">_xll.DBRW($B$3,$R$37,$R$38,$R$40,$R$41,$R$42,$Q330,AV$2,AV$4,AV$3)</f>
        <v>0</v>
      </c>
      <c r="AW330" s="15">
        <f ca="1">_xll.DBRW($B$3,$R$37,$R$38,$R$40,$R$41,$R$42,$Q330,AW$2,AW$4,AW$3)</f>
        <v>0</v>
      </c>
      <c r="AX330" s="18">
        <f ca="1">_xll.DBRW($B$3,$R$37,$R$38,$R$40,$R$41,$R$42,$Q330,AX$2,AX$4,AX$3)</f>
        <v>0</v>
      </c>
      <c r="AY330" s="19">
        <f ca="1">_xll.DBRW($B$3,$R$37,$R$38,$R$40,$R$41,$R$42,$Q330,AY$2,AY$4,AY$3)</f>
        <v>0</v>
      </c>
      <c r="AZ330" s="18">
        <f ca="1">_xll.DBRW($B$3,$R$37,$R$38,$R$40,$R$41,$R$42,$Q330,AZ$2,AZ$4,AZ$3)</f>
        <v>0</v>
      </c>
      <c r="BA330" s="15">
        <f ca="1">_xll.DBRW($B$3,$R$37,$R$38,$R$40,$R$41,$R$42,$Q330,BA$2,BA$4,BA$3)</f>
        <v>0</v>
      </c>
      <c r="BB330" s="15">
        <f ca="1">_xll.DBRW($B$3,$R$37,$R$38,$R$40,$R$41,$R$42,$Q330,BB$2,BB$4,BB$3)</f>
        <v>0</v>
      </c>
      <c r="BC330" s="18">
        <f ca="1">AS330-AX330</f>
        <v>0</v>
      </c>
      <c r="BD330" s="18">
        <f ca="1">AT330-AY330</f>
        <v>0</v>
      </c>
      <c r="BE330" s="18">
        <f ca="1">AU330-AZ330</f>
        <v>0</v>
      </c>
      <c r="BF330" s="15">
        <f ca="1">IF(AND(AV330&lt;&gt;0,BA330&lt;&gt;0),-1*BC330*AV330,0)</f>
        <v>0</v>
      </c>
      <c r="BG330" s="15">
        <f ca="1">IF(AND(AV330&lt;&gt;0,BA330&lt;&gt;0,AW330&lt;&gt;0,BB330&lt;&gt;0),BD330/AY330*$Y330,)</f>
        <v>0</v>
      </c>
      <c r="BH330" s="15">
        <f ca="1">IF(AND(AW330&lt;&gt;0,BB330&lt;&gt;0),BE330*AO330*AW330,)</f>
        <v>0</v>
      </c>
      <c r="BI330" s="15">
        <f ca="1">IF(AND(AV330&lt;&gt;0,BA330&lt;&gt;0,AW330&lt;&gt;0,BB330&lt;&gt;0),$AI330-BF330-BG330-BH330-BL330,)</f>
        <v>0</v>
      </c>
      <c r="BJ330" s="15">
        <f ca="1">IF(OR(AV330=0,BA330=0,AW330=0,BB330=0),$AI330-BF330-BG330-BH330-BL330,)</f>
        <v>0</v>
      </c>
      <c r="BK330" s="15">
        <f ca="1">SUM(BF330:BJ330)</f>
        <v>0</v>
      </c>
      <c r="BL330" s="15">
        <f ca="1">IF($V330&lt;&gt;0,IF($V330&gt;0,$W330/$V330,-$W330/$V330))*$AD330</f>
        <v>0</v>
      </c>
      <c r="BM330" s="15">
        <f ca="1">SUM(BK330:BL330)</f>
        <v>0</v>
      </c>
      <c r="BN330" s="16">
        <f ca="1">_xll.DBRW($B$3,$R$37,$R$38,$R$40,$R$41,$R$42,$Q330,BN$2,BN$4,BN$3)</f>
        <v>0</v>
      </c>
      <c r="BO330" s="16">
        <f ca="1">_xll.DBRW($B$3,$R$37,$R$38,$R$40,$R$41,$R$42,$Q330,BO$2,BO$4,BO$3)</f>
        <v>0</v>
      </c>
      <c r="BP330" s="17">
        <f ca="1">-(BN330-BO330)*100</f>
        <v>0</v>
      </c>
      <c r="BQ330" s="14">
        <f ca="1">$Z330-$AE330-CK330</f>
        <v>0</v>
      </c>
      <c r="BR330" s="15">
        <f ca="1">_xll.DBRW($B$3,$R$37,$R$38,$R$40,$R$41,$R$42,$Q330,BR$2,BR$4,BR$3)</f>
        <v>0</v>
      </c>
      <c r="BS330" s="15">
        <f ca="1">_xll.DBRW($B$3,$R$37,$R$38,$R$40,$R$41,$R$42,$Q330,BS$2,BS$4,BS$3)</f>
        <v>0</v>
      </c>
      <c r="BT330" s="15">
        <f ca="1">_xll.DBRW($B$3,$R$37,$R$38,$R$40,$R$41,$R$42,$Q330,BT$2,BT$4,BT$3)</f>
        <v>0</v>
      </c>
      <c r="BU330" s="15">
        <f ca="1">_xll.DBRW($B$3,$R$37,$R$38,$R$40,$R$41,$R$42,$Q330,BU$2,BU$4,BU$3)</f>
        <v>0</v>
      </c>
      <c r="BV330" s="15">
        <f ca="1">_xll.DBRW($B$3,$R$37,$R$38,$R$40,$R$41,$R$42,$Q330,BV$2,BV$4,BV$3)</f>
        <v>0</v>
      </c>
      <c r="BW330" s="15">
        <f ca="1">_xll.DBRW($B$3,$R$37,$R$38,$R$40,$R$41,$R$42,$Q330,BW$2,BW$4,BW$3)</f>
        <v>0</v>
      </c>
      <c r="BX330" s="15">
        <f ca="1">_xll.DBRW($B$3,$R$37,$R$38,$R$40,$R$41,$R$42,$Q330,BX$2,BX$4,BX$3)</f>
        <v>0</v>
      </c>
      <c r="BY330" s="15">
        <f ca="1">_xll.DBRW($B$3,$R$37,$R$38,$R$40,$R$41,$R$42,$Q330,BY$2,BY$4,BY$3)</f>
        <v>0</v>
      </c>
      <c r="BZ330" s="15">
        <f ca="1">_xll.DBRW($B$3,$R$37,$R$38,$R$40,$R$41,$R$42,$Q330,BZ$2,BZ$4,BZ$3)</f>
        <v>0</v>
      </c>
      <c r="CA330" s="15">
        <f ca="1">_xll.DBRW($B$3,$R$37,$R$38,$R$40,$R$41,$R$42,$Q330,CA$2,CA$4,CA$3)</f>
        <v>0</v>
      </c>
      <c r="CB330" s="15">
        <f ca="1">BR330-BW330</f>
        <v>0</v>
      </c>
      <c r="CC330" s="15">
        <f ca="1">BS330-BX330</f>
        <v>0</v>
      </c>
      <c r="CD330" s="15">
        <f ca="1">BT330-BY330</f>
        <v>0</v>
      </c>
      <c r="CE330" s="15">
        <f ca="1">IF(AND(BU330&lt;&gt;0,BZ330&lt;&gt;0),-1*CB330*BU330,0)</f>
        <v>0</v>
      </c>
      <c r="CF330" s="15">
        <f ca="1">IF(AND(BU330&lt;&gt;0,BZ330&lt;&gt;0,BV330&lt;&gt;0,CA330&lt;&gt;0),CC330/BX330*$Z330,)</f>
        <v>0</v>
      </c>
      <c r="CG330" s="15">
        <f ca="1">IF(AND(BV330&lt;&gt;0,CA330&lt;&gt;0),CD330*BN330*BV330,)</f>
        <v>0</v>
      </c>
      <c r="CH330" s="15">
        <f ca="1">IF(AND(BU330&lt;&gt;0,BZ330&lt;&gt;0,BV330&lt;&gt;0,CA330&lt;&gt;0),$AJ330-CE330-CF330-CG330-CK330,)</f>
        <v>0</v>
      </c>
      <c r="CI330" s="15">
        <f ca="1">IF(OR(BU330=0,BZ330=0,BV330=0,CA330=0),$AJ330-CE330-CF330-CG330-CK330,)</f>
        <v>0</v>
      </c>
      <c r="CJ330" s="15">
        <f ca="1">SUM(CE330:CI330)</f>
        <v>0</v>
      </c>
      <c r="CK330" s="15">
        <f ca="1">IF($V330&lt;&gt;0,IF($V330&gt;0,$W330/$V330,-$W330/$V330))*$AE330</f>
        <v>0</v>
      </c>
      <c r="CL330" s="15">
        <f ca="1">SUM(CJ330:CK330)</f>
        <v>0</v>
      </c>
      <c r="CM330" s="16">
        <f ca="1">_xll.DBRW($B$3,$R$37,$R$38,$R$40,$R$41,$R$42,$Q330,CM$2,CM$4,CM$3)</f>
        <v>0</v>
      </c>
      <c r="CN330" s="16">
        <f ca="1">_xll.DBRW($B$3,$R$37,$R$38,$R$40,$R$41,$R$42,$Q330,CN$2,CN$4,CN$3)</f>
        <v>0</v>
      </c>
      <c r="CO330" s="17">
        <f ca="1">-(CM330-CN330)*100</f>
        <v>0</v>
      </c>
      <c r="CP330" s="14">
        <f ca="1">$AA330-$AF330-DJ330</f>
        <v>0</v>
      </c>
      <c r="CQ330" s="15">
        <f ca="1">_xll.DBRW($B$3,$R$37,$R$38,$R$40,$R$41,$R$42,$Q330,CQ$2,CQ$4,CQ$3)</f>
        <v>0</v>
      </c>
      <c r="CR330" s="15">
        <f ca="1">_xll.DBRW($B$3,$R$37,$R$38,$R$40,$R$41,$R$42,$Q330,CR$2,CR$4,CR$3)</f>
        <v>0</v>
      </c>
      <c r="CS330" s="15">
        <f ca="1">_xll.DBRW($B$3,$R$37,$R$38,$R$40,$R$41,$R$42,$Q330,CS$2,CS$4,CS$3)</f>
        <v>0</v>
      </c>
      <c r="CT330" s="15">
        <f ca="1">_xll.DBRW($B$3,$R$37,$R$38,$R$40,$R$41,$R$42,$Q330,CT$2,CT$4,CT$3)</f>
        <v>0</v>
      </c>
      <c r="CU330" s="15">
        <f ca="1">_xll.DBRW($B$3,$R$37,$R$38,$R$40,$R$41,$R$42,$Q330,CU$2,CU$4,CU$3)</f>
        <v>0</v>
      </c>
      <c r="CV330" s="15">
        <f ca="1">_xll.DBRW($B$3,$R$37,$R$38,$R$40,$R$41,$R$42,$Q330,CV$2,CV$4,CV$3)</f>
        <v>0</v>
      </c>
      <c r="CW330" s="15">
        <f ca="1">_xll.DBRW($B$3,$R$37,$R$38,$R$40,$R$41,$R$42,$Q330,CW$2,CW$4,CW$3)</f>
        <v>0</v>
      </c>
      <c r="CX330" s="15">
        <f ca="1">_xll.DBRW($B$3,$R$37,$R$38,$R$40,$R$41,$R$42,$Q330,CX$2,CX$4,CX$3)</f>
        <v>0</v>
      </c>
      <c r="CY330" s="15">
        <f ca="1">_xll.DBRW($B$3,$R$37,$R$38,$R$40,$R$41,$R$42,$Q330,CY$2,CY$4,CY$3)</f>
        <v>0</v>
      </c>
      <c r="CZ330" s="15">
        <f ca="1">_xll.DBRW($B$3,$R$37,$R$38,$R$40,$R$41,$R$42,$Q330,CZ$2,CZ$4,CZ$3)</f>
        <v>0</v>
      </c>
      <c r="DA330" s="15">
        <f ca="1">CQ330-CV330</f>
        <v>0</v>
      </c>
      <c r="DB330" s="15">
        <f ca="1">CR330-CW330</f>
        <v>0</v>
      </c>
      <c r="DC330" s="15">
        <f ca="1">CS330-CX330</f>
        <v>0</v>
      </c>
      <c r="DD330" s="15">
        <f ca="1">IF(AND(CT330&lt;&gt;0,CY330&lt;&gt;0),-1*DA330*CT330,0)</f>
        <v>0</v>
      </c>
      <c r="DE330" s="15">
        <f ca="1">IF(AND(CT330&lt;&gt;0,CY330&lt;&gt;0,CU330&lt;&gt;0,CZ330&lt;&gt;0),DB330/CW330*$AA330,)</f>
        <v>0</v>
      </c>
      <c r="DF330" s="15">
        <f ca="1">IF(AND(CU330&lt;&gt;0,CZ330&lt;&gt;0),DC330*CM330*CU330,)</f>
        <v>0</v>
      </c>
      <c r="DG330" s="15">
        <f ca="1">IF(AND(CT330&lt;&gt;0,CY330&lt;&gt;0,CU330&lt;&gt;0,CZ330&lt;&gt;0),$AK330-DD330-DE330-DF330-DJ330,)</f>
        <v>0</v>
      </c>
      <c r="DH330" s="15">
        <f ca="1">IF(OR(CT330=0,CY330=0,CU330=0,CZ330=0),$AK330-DD330-DE330-DF330-DJ330,)</f>
        <v>0</v>
      </c>
      <c r="DI330" s="15">
        <f ca="1">SUM(DD330:DH330)</f>
        <v>0</v>
      </c>
      <c r="DJ330" s="15">
        <f ca="1">IF($V330&lt;&gt;0,IF($V330&gt;0,$W330/$V330,-$W330/$V330))*$AF330</f>
        <v>0</v>
      </c>
      <c r="DK330" s="15">
        <f ca="1">SUM(DI330:DJ330)</f>
        <v>0</v>
      </c>
      <c r="DL330" s="16">
        <f ca="1">_xll.DBRW($B$3,$R$37,$R$38,$R$40,$R$41,$R$42,$Q330,DL$2,DL$4,DL$3)</f>
        <v>0</v>
      </c>
      <c r="DM330" s="16">
        <f ca="1">_xll.DBRW($B$3,$R$37,$R$38,$R$40,$R$41,$R$42,$Q330,DM$2,DM$4,DM$3)</f>
        <v>0</v>
      </c>
      <c r="DN330" s="17">
        <f ca="1">-(DL330-DM330)*100</f>
        <v>0</v>
      </c>
      <c r="DO330" s="14">
        <f ca="1">$AB330-$AG330-EI330</f>
        <v>0</v>
      </c>
      <c r="DP330" s="15">
        <f ca="1">_xll.DBRW($B$3,$R$37,$R$38,$R$40,$R$41,$R$42,$Q330,DP$2,DP$4,DP$3)</f>
        <v>0</v>
      </c>
      <c r="DQ330" s="15">
        <f ca="1">_xll.DBRW($B$3,$R$37,$R$38,$R$40,$R$41,$R$42,$Q330,DQ$2,DQ$4,DQ$3)</f>
        <v>0</v>
      </c>
      <c r="DR330" s="15">
        <f ca="1">_xll.DBRW($B$3,$R$37,$R$38,$R$40,$R$41,$R$42,$Q330,DR$2,DR$4,DR$3)</f>
        <v>0</v>
      </c>
      <c r="DS330" s="15">
        <f ca="1">_xll.DBRW($B$3,$R$37,$R$38,$R$40,$R$41,$R$42,$Q330,DS$2,DS$4,DS$3)</f>
        <v>0</v>
      </c>
      <c r="DT330" s="15">
        <f ca="1">_xll.DBRW($B$3,$R$37,$R$38,$R$40,$R$41,$R$42,$Q330,DT$2,DT$4,DT$3)</f>
        <v>0</v>
      </c>
      <c r="DU330" s="15">
        <f ca="1">_xll.DBRW($B$3,$R$37,$R$38,$R$40,$R$41,$R$42,$Q330,DU$2,DU$4,DU$3)</f>
        <v>0</v>
      </c>
      <c r="DV330" s="15">
        <f ca="1">_xll.DBRW($B$3,$R$37,$R$38,$R$40,$R$41,$R$42,$Q330,DV$2,DV$4,DV$3)</f>
        <v>0</v>
      </c>
      <c r="DW330" s="15">
        <f ca="1">_xll.DBRW($B$3,$R$37,$R$38,$R$40,$R$41,$R$42,$Q330,DW$2,DW$4,DW$3)</f>
        <v>0</v>
      </c>
      <c r="DX330" s="15">
        <f ca="1">_xll.DBRW($B$3,$R$37,$R$38,$R$40,$R$41,$R$42,$Q330,DX$2,DX$4,DX$3)</f>
        <v>0</v>
      </c>
      <c r="DY330" s="15">
        <f ca="1">_xll.DBRW($B$3,$R$37,$R$38,$R$40,$R$41,$R$42,$Q330,DY$2,DY$4,DY$3)</f>
        <v>0</v>
      </c>
      <c r="DZ330" s="15">
        <f ca="1">DP330-DU330</f>
        <v>0</v>
      </c>
      <c r="EA330" s="15">
        <f ca="1">DQ330-DV330</f>
        <v>0</v>
      </c>
      <c r="EB330" s="15">
        <f ca="1">DR330-DW330</f>
        <v>0</v>
      </c>
      <c r="EC330" s="15">
        <f ca="1">IF(AND(DS330&lt;&gt;0,DX330&lt;&gt;0),-1*DZ330*DS330,0)</f>
        <v>0</v>
      </c>
      <c r="ED330" s="15">
        <f ca="1">IF(AND(DS330&lt;&gt;0,DX330&lt;&gt;0,DT330&lt;&gt;0,DY330&lt;&gt;0),EA330/DV330*$AB330,)</f>
        <v>0</v>
      </c>
      <c r="EE330" s="15">
        <f ca="1">IF(AND(DT330&lt;&gt;0,DY330&lt;&gt;0),EB330*DL330*DT330,)</f>
        <v>0</v>
      </c>
      <c r="EF330" s="15">
        <f ca="1">IF(AND(DS330&lt;&gt;0,DX330&lt;&gt;0,DT330&lt;&gt;0,DY330&lt;&gt;0),$AL330-EC330-ED330-EE330-EI330,)</f>
        <v>0</v>
      </c>
      <c r="EG330" s="15">
        <f ca="1">IF(OR(DS330=0,DX330=0,DT330=0,DY330=0),$AL330-EC330-ED330-EE330-EI330,)</f>
        <v>0</v>
      </c>
      <c r="EH330" s="15">
        <f ca="1">SUM(EC330:EG330)</f>
        <v>0</v>
      </c>
      <c r="EI330" s="15">
        <f ca="1">IF($V330&lt;&gt;0,IF($V330&gt;0,$W330/$V330,-$W330/$V330))*$AG330</f>
        <v>0</v>
      </c>
      <c r="EJ330" s="15">
        <f ca="1">SUM(EH330:EI330)</f>
        <v>0</v>
      </c>
      <c r="EK330" s="16">
        <f ca="1">_xll.DBRW($B$3,$R$37,$R$38,$R$40,$R$41,$R$42,$Q330,EK$2,EK$4,EK$3)</f>
        <v>0</v>
      </c>
      <c r="EL330" s="16">
        <f ca="1">_xll.DBRW($B$3,$R$37,$R$38,$R$40,$R$41,$R$42,$Q330,EL$2,EL$4,EL$3)</f>
        <v>0</v>
      </c>
      <c r="EM330" s="17">
        <f ca="1">-(EK330-EL330)*100</f>
        <v>0</v>
      </c>
      <c r="EN330" s="14">
        <f ca="1">$AC330-$AH330-FH330</f>
        <v>0</v>
      </c>
      <c r="EO330" s="15">
        <f ca="1">_xll.DBRW($B$3,$R$37,$R$38,$R$40,$R$41,$R$42,$Q330,EO$2,EO$4,EO$3)</f>
        <v>0</v>
      </c>
      <c r="EP330" s="15">
        <f ca="1">_xll.DBRW($B$3,$R$37,$R$38,$R$40,$R$41,$R$42,$Q330,EP$2,EP$4,EP$3)</f>
        <v>0</v>
      </c>
      <c r="EQ330" s="15">
        <f ca="1">_xll.DBRW($B$3,$R$37,$R$38,$R$40,$R$41,$R$42,$Q330,EQ$2,EQ$4,EQ$3)</f>
        <v>0</v>
      </c>
      <c r="ER330" s="15">
        <f ca="1">_xll.DBRW($B$3,$R$37,$R$38,$R$40,$R$41,$R$42,$Q330,ER$2,ER$4,ER$3)</f>
        <v>0</v>
      </c>
      <c r="ES330" s="15">
        <f ca="1">_xll.DBRW($B$3,$R$37,$R$38,$R$40,$R$41,$R$42,$Q330,ES$2,ES$4,ES$3)</f>
        <v>0</v>
      </c>
      <c r="ET330" s="15">
        <f ca="1">_xll.DBRW($B$3,$R$37,$R$38,$R$40,$R$41,$R$42,$Q330,ET$2,ET$4,ET$3)</f>
        <v>0</v>
      </c>
      <c r="EU330" s="15">
        <f ca="1">_xll.DBRW($B$3,$R$37,$R$38,$R$40,$R$41,$R$42,$Q330,EU$2,EU$4,EU$3)</f>
        <v>0</v>
      </c>
      <c r="EV330" s="15">
        <f ca="1">_xll.DBRW($B$3,$R$37,$R$38,$R$40,$R$41,$R$42,$Q330,EV$2,EV$4,EV$3)</f>
        <v>0</v>
      </c>
      <c r="EW330" s="15">
        <f ca="1">_xll.DBRW($B$3,$R$37,$R$38,$R$40,$R$41,$R$42,$Q330,EW$2,EW$4,EW$3)</f>
        <v>0</v>
      </c>
      <c r="EX330" s="15">
        <f ca="1">_xll.DBRW($B$3,$R$37,$R$38,$R$40,$R$41,$R$42,$Q330,EX$2,EX$4,EX$3)</f>
        <v>0</v>
      </c>
      <c r="EY330" s="15">
        <f ca="1">EO330-ET330</f>
        <v>0</v>
      </c>
      <c r="EZ330" s="15">
        <f ca="1">EP330-EU330</f>
        <v>0</v>
      </c>
      <c r="FA330" s="15">
        <f ca="1">EQ330-EV330</f>
        <v>0</v>
      </c>
      <c r="FB330" s="15">
        <f ca="1">IF(AND(ER330&lt;&gt;0,EW330&lt;&gt;0),-1*EY330*ER330,0)</f>
        <v>0</v>
      </c>
      <c r="FC330" s="15">
        <f ca="1">IF(AND(ER330&lt;&gt;0,EW330&lt;&gt;0,ES330&lt;&gt;0,EX330&lt;&gt;0),EZ330/EU330*$AC330,)</f>
        <v>0</v>
      </c>
      <c r="FD330" s="15">
        <f ca="1">IF(AND(ES330&lt;&gt;0,EX330&lt;&gt;0),FA330*EK330*ES330,)</f>
        <v>0</v>
      </c>
      <c r="FE330" s="15">
        <f ca="1">IF(AND(ER330&lt;&gt;0,EW330&lt;&gt;0,ES330&lt;&gt;0,EX330&lt;&gt;0),$AM330-FB330-FC330-FD330-FH330,)</f>
        <v>0</v>
      </c>
      <c r="FF330" s="15">
        <f ca="1">IF(OR(ER330=0,EW330=0,ES330=0,EX330=0),$AM330-FB330-FC330-FD330-FH330,)</f>
        <v>0</v>
      </c>
      <c r="FG330" s="15">
        <f ca="1">SUM(FB330:FF330)</f>
        <v>0</v>
      </c>
      <c r="FH330" s="15">
        <f ca="1">IF($V330&lt;&gt;0,IF($V330&gt;0,$W330/$V330,-$W330/$V330))*$AH330</f>
        <v>0</v>
      </c>
      <c r="FI330" s="15">
        <f ca="1">SUM(FG330:FH330)</f>
        <v>0</v>
      </c>
      <c r="FJ330" s="20"/>
      <c r="FK330" s="85">
        <f ca="1">BL330+CK330+DJ330+EI330+FH330</f>
        <v>0</v>
      </c>
      <c r="FL330" s="21"/>
      <c r="FM330" s="22"/>
      <c r="FN330" s="104">
        <f ca="1">_xll.DBRW($B$3,$R$37,$R$38,$R$40,$R$41,$R$42,$Q330,FN$2,FN$4,FN$3)</f>
        <v>0</v>
      </c>
      <c r="FO330" s="105">
        <f ca="1">IF(U330&lt;&gt;0,FN330/U330,0)</f>
        <v>0</v>
      </c>
      <c r="FP330" s="104">
        <f ca="1">_xll.DBRW($B$3,$R$37,$R$38,$R$40,$R$41,$R$42,$Q330,FP$2,FP$4,FP$3)</f>
        <v>0</v>
      </c>
      <c r="FQ330" s="105">
        <f ca="1">IF(V330&lt;&gt;0,FP330/V330,0)</f>
        <v>0</v>
      </c>
      <c r="FR330" s="86">
        <f ca="1">FN330-FP330</f>
        <v>0</v>
      </c>
      <c r="FS330" s="103">
        <f ca="1">(FO330-FQ330)*100</f>
        <v>0</v>
      </c>
      <c r="FT330" s="23"/>
      <c r="FV330" s="37"/>
      <c r="FW330" s="37"/>
      <c r="FX330" s="37"/>
      <c r="FY330" s="37"/>
      <c r="FZ330" s="37"/>
      <c r="GA330" s="37"/>
      <c r="GB330" s="37"/>
      <c r="GC330" s="37"/>
      <c r="GD330" s="37"/>
      <c r="GE330" s="37"/>
      <c r="GF330" s="37"/>
      <c r="GG330" s="37"/>
      <c r="GH330" s="37"/>
    </row>
    <row r="331" spans="1:190" ht="15" hidden="1" customHeight="1" x14ac:dyDescent="0.25">
      <c r="A331">
        <f ca="1">IF(ROW()=ROW($A$60),0,1)</f>
        <v>1</v>
      </c>
      <c r="D331" s="30"/>
      <c r="E331" s="30"/>
      <c r="F331" s="30" t="str">
        <f ca="1">IF(A331&lt;&gt;0,IF((AO331+BN331+CM331+DL331+EK331)&lt;&gt;0,ROUND((1-(AO331+BN331+CM331+DL331+EK331))-FO331,5),"VERIF. ELIGIBILITE PMM"),"CHECK "&amp;D316)</f>
        <v>VERIF. ELIGIBILITE PMM</v>
      </c>
      <c r="G331" s="30"/>
      <c r="H331" s="30"/>
      <c r="I331" s="30"/>
      <c r="J331" s="30" t="str">
        <f ca="1">IF(A331&lt;&gt;0,IF((AP331+BO331+CN331+DM331+EL331)&lt;&gt;0,ROUND((1-(AP331+BO331+CN331+DM331+EL331))-FQ331,5),"VERIF. ELIGIBILITE PMM"),"CHECK "&amp;D317)</f>
        <v>VERIF. ELIGIBILITE PMM</v>
      </c>
      <c r="K331" s="30">
        <f ca="1">IF(A331&lt;&gt;0,ROUND(W331+AR331+BQ331+CP331+DO331+EN331+FK331-FR331,5),"CHECK ")</f>
        <v>0</v>
      </c>
      <c r="L331" s="4"/>
      <c r="M331" s="9"/>
      <c r="N331" s="10"/>
      <c r="O331" s="9"/>
      <c r="P331" s="11"/>
      <c r="Q331" s="130" t="s">
        <v>530</v>
      </c>
      <c r="R331" s="130"/>
      <c r="S331" s="12"/>
      <c r="T331" s="13"/>
      <c r="U331" s="84">
        <f ca="1">_xll.DBRW($B$3,$R$37,$R$38,$R$40,$R$41,$R$42,$Q331,U$2,U$4,U$3)</f>
        <v>0</v>
      </c>
      <c r="V331" s="84">
        <f ca="1">_xll.DBRW($B$3,$R$37,$R$38,$R$40,$R$41,$R$42,$Q331,V$2,V$4,V$3)</f>
        <v>0</v>
      </c>
      <c r="W331" s="85">
        <f ca="1">U331-V331</f>
        <v>0</v>
      </c>
      <c r="X331" s="106">
        <f ca="1">IF(V331&lt;&gt;0,W331/V331,0)</f>
        <v>0</v>
      </c>
      <c r="Y331" s="15">
        <f ca="1">_xll.DBRW($B$3,$R$37,$R$38,$R$40,$R$41,$R$42,$Q331,Y$2,Y$4,Y$3)</f>
        <v>0</v>
      </c>
      <c r="Z331" s="15">
        <f ca="1">_xll.DBRW($B$3,$R$37,$R$38,$R$40,$R$41,$R$42,$Q331,Z$2,Z$4,Z$3)</f>
        <v>0</v>
      </c>
      <c r="AA331" s="15">
        <f ca="1">_xll.DBRW($B$3,$R$37,$R$38,$R$40,$R$41,$R$42,$Q331,AA$2,AA$4,AA$3)</f>
        <v>0</v>
      </c>
      <c r="AB331" s="15">
        <f ca="1">_xll.DBRW($B$3,$R$37,$R$38,$R$40,$R$41,$R$42,$Q331,AB$2,AB$4,AB$3)</f>
        <v>0</v>
      </c>
      <c r="AC331" s="15">
        <f ca="1">_xll.DBRW($B$3,$R$37,$R$38,$R$40,$R$41,$R$42,$Q331,AC$2,AC$4,AC$3)</f>
        <v>0</v>
      </c>
      <c r="AD331" s="15">
        <f ca="1">_xll.DBRW($B$3,$R$37,$R$38,$R$40,$R$41,$R$42,$Q331,AD$2,AD$4,AD$3)</f>
        <v>0</v>
      </c>
      <c r="AE331" s="15">
        <f ca="1">_xll.DBRW($B$3,$R$37,$R$38,$R$40,$R$41,$R$42,$Q331,AE$2,AE$4,AE$3)</f>
        <v>0</v>
      </c>
      <c r="AF331" s="15">
        <f ca="1">_xll.DBRW($B$3,$R$37,$R$38,$R$40,$R$41,$R$42,$Q331,AF$2,AF$4,AF$3)</f>
        <v>0</v>
      </c>
      <c r="AG331" s="15">
        <f ca="1">_xll.DBRW($B$3,$R$37,$R$38,$R$40,$R$41,$R$42,$Q331,AG$2,AG$4,AG$3)</f>
        <v>0</v>
      </c>
      <c r="AH331" s="15">
        <f ca="1">_xll.DBRW($B$3,$R$37,$R$38,$R$40,$R$41,$R$42,$Q331,AH$2,AH$4,AH$3)</f>
        <v>0</v>
      </c>
      <c r="AI331" s="15">
        <f ca="1">Y331-AD331</f>
        <v>0</v>
      </c>
      <c r="AJ331" s="15">
        <f ca="1">Z331-AE331</f>
        <v>0</v>
      </c>
      <c r="AK331" s="15">
        <f ca="1">AA331-AF331</f>
        <v>0</v>
      </c>
      <c r="AL331" s="15">
        <f ca="1">AB331-AG331</f>
        <v>0</v>
      </c>
      <c r="AM331" s="15">
        <f ca="1">AC331-AH331</f>
        <v>0</v>
      </c>
      <c r="AN331" s="20"/>
      <c r="AO331" s="16">
        <f ca="1">_xll.DBRW($B$3,$R$37,$R$38,$R$40,$R$41,$R$42,$Q331,AO$2,AO$4,AO$3)</f>
        <v>0</v>
      </c>
      <c r="AP331" s="16">
        <f ca="1">_xll.DBRW($B$3,$R$37,$R$38,$R$40,$R$41,$R$42,$Q331,AP$2,AP$4,AP$3)</f>
        <v>0</v>
      </c>
      <c r="AQ331" s="17">
        <f ca="1">-(AO331-AP331)*100</f>
        <v>0</v>
      </c>
      <c r="AR331" s="14">
        <f ca="1">$Y331-$AD331-BL331</f>
        <v>0</v>
      </c>
      <c r="AS331" s="18">
        <f ca="1">_xll.DBRW($B$3,$R$37,$R$38,$R$40,$R$41,$R$42,$Q331,AS$2,AS$4,AS$3)</f>
        <v>0</v>
      </c>
      <c r="AT331" s="19">
        <f ca="1">_xll.DBRW($B$3,$R$37,$R$38,$R$40,$R$41,$R$42,$Q331,AT$2,AT$4,AT$3)</f>
        <v>0</v>
      </c>
      <c r="AU331" s="18">
        <f ca="1">_xll.DBRW($B$3,$R$37,$R$38,$R$40,$R$41,$R$42,$Q331,AU$2,AU$4,AU$3)</f>
        <v>0</v>
      </c>
      <c r="AV331" s="15">
        <f ca="1">_xll.DBRW($B$3,$R$37,$R$38,$R$40,$R$41,$R$42,$Q331,AV$2,AV$4,AV$3)</f>
        <v>0</v>
      </c>
      <c r="AW331" s="15">
        <f ca="1">_xll.DBRW($B$3,$R$37,$R$38,$R$40,$R$41,$R$42,$Q331,AW$2,AW$4,AW$3)</f>
        <v>0</v>
      </c>
      <c r="AX331" s="18">
        <f ca="1">_xll.DBRW($B$3,$R$37,$R$38,$R$40,$R$41,$R$42,$Q331,AX$2,AX$4,AX$3)</f>
        <v>0</v>
      </c>
      <c r="AY331" s="19">
        <f ca="1">_xll.DBRW($B$3,$R$37,$R$38,$R$40,$R$41,$R$42,$Q331,AY$2,AY$4,AY$3)</f>
        <v>0</v>
      </c>
      <c r="AZ331" s="18">
        <f ca="1">_xll.DBRW($B$3,$R$37,$R$38,$R$40,$R$41,$R$42,$Q331,AZ$2,AZ$4,AZ$3)</f>
        <v>0</v>
      </c>
      <c r="BA331" s="15">
        <f ca="1">_xll.DBRW($B$3,$R$37,$R$38,$R$40,$R$41,$R$42,$Q331,BA$2,BA$4,BA$3)</f>
        <v>0</v>
      </c>
      <c r="BB331" s="15">
        <f ca="1">_xll.DBRW($B$3,$R$37,$R$38,$R$40,$R$41,$R$42,$Q331,BB$2,BB$4,BB$3)</f>
        <v>0</v>
      </c>
      <c r="BC331" s="18">
        <f ca="1">AS331-AX331</f>
        <v>0</v>
      </c>
      <c r="BD331" s="18">
        <f ca="1">AT331-AY331</f>
        <v>0</v>
      </c>
      <c r="BE331" s="18">
        <f ca="1">AU331-AZ331</f>
        <v>0</v>
      </c>
      <c r="BF331" s="15">
        <f ca="1">IF(AND(AV331&lt;&gt;0,BA331&lt;&gt;0),-1*BC331*AV331,0)</f>
        <v>0</v>
      </c>
      <c r="BG331" s="15">
        <f ca="1">IF(AND(AV331&lt;&gt;0,BA331&lt;&gt;0,AW331&lt;&gt;0,BB331&lt;&gt;0),BD331/AY331*$Y331,)</f>
        <v>0</v>
      </c>
      <c r="BH331" s="15">
        <f ca="1">IF(AND(AW331&lt;&gt;0,BB331&lt;&gt;0),BE331*AO331*AW331,)</f>
        <v>0</v>
      </c>
      <c r="BI331" s="15">
        <f ca="1">IF(AND(AV331&lt;&gt;0,BA331&lt;&gt;0,AW331&lt;&gt;0,BB331&lt;&gt;0),$AI331-BF331-BG331-BH331-BL331,)</f>
        <v>0</v>
      </c>
      <c r="BJ331" s="15">
        <f ca="1">IF(OR(AV331=0,BA331=0,AW331=0,BB331=0),$AI331-BF331-BG331-BH331-BL331,)</f>
        <v>0</v>
      </c>
      <c r="BK331" s="15">
        <f ca="1">SUM(BF331:BJ331)</f>
        <v>0</v>
      </c>
      <c r="BL331" s="15">
        <f ca="1">IF($V331&lt;&gt;0,IF($V331&gt;0,$W331/$V331,-$W331/$V331))*$AD331</f>
        <v>0</v>
      </c>
      <c r="BM331" s="15">
        <f ca="1">SUM(BK331:BL331)</f>
        <v>0</v>
      </c>
      <c r="BN331" s="16">
        <f ca="1">_xll.DBRW($B$3,$R$37,$R$38,$R$40,$R$41,$R$42,$Q331,BN$2,BN$4,BN$3)</f>
        <v>0</v>
      </c>
      <c r="BO331" s="16">
        <f ca="1">_xll.DBRW($B$3,$R$37,$R$38,$R$40,$R$41,$R$42,$Q331,BO$2,BO$4,BO$3)</f>
        <v>0</v>
      </c>
      <c r="BP331" s="17">
        <f ca="1">-(BN331-BO331)*100</f>
        <v>0</v>
      </c>
      <c r="BQ331" s="14">
        <f ca="1">$Z331-$AE331-CK331</f>
        <v>0</v>
      </c>
      <c r="BR331" s="15">
        <f ca="1">_xll.DBRW($B$3,$R$37,$R$38,$R$40,$R$41,$R$42,$Q331,BR$2,BR$4,BR$3)</f>
        <v>0</v>
      </c>
      <c r="BS331" s="15">
        <f ca="1">_xll.DBRW($B$3,$R$37,$R$38,$R$40,$R$41,$R$42,$Q331,BS$2,BS$4,BS$3)</f>
        <v>0</v>
      </c>
      <c r="BT331" s="15">
        <f ca="1">_xll.DBRW($B$3,$R$37,$R$38,$R$40,$R$41,$R$42,$Q331,BT$2,BT$4,BT$3)</f>
        <v>0</v>
      </c>
      <c r="BU331" s="15">
        <f ca="1">_xll.DBRW($B$3,$R$37,$R$38,$R$40,$R$41,$R$42,$Q331,BU$2,BU$4,BU$3)</f>
        <v>0</v>
      </c>
      <c r="BV331" s="15">
        <f ca="1">_xll.DBRW($B$3,$R$37,$R$38,$R$40,$R$41,$R$42,$Q331,BV$2,BV$4,BV$3)</f>
        <v>0</v>
      </c>
      <c r="BW331" s="15">
        <f ca="1">_xll.DBRW($B$3,$R$37,$R$38,$R$40,$R$41,$R$42,$Q331,BW$2,BW$4,BW$3)</f>
        <v>0</v>
      </c>
      <c r="BX331" s="15">
        <f ca="1">_xll.DBRW($B$3,$R$37,$R$38,$R$40,$R$41,$R$42,$Q331,BX$2,BX$4,BX$3)</f>
        <v>0</v>
      </c>
      <c r="BY331" s="15">
        <f ca="1">_xll.DBRW($B$3,$R$37,$R$38,$R$40,$R$41,$R$42,$Q331,BY$2,BY$4,BY$3)</f>
        <v>0</v>
      </c>
      <c r="BZ331" s="15">
        <f ca="1">_xll.DBRW($B$3,$R$37,$R$38,$R$40,$R$41,$R$42,$Q331,BZ$2,BZ$4,BZ$3)</f>
        <v>0</v>
      </c>
      <c r="CA331" s="15">
        <f ca="1">_xll.DBRW($B$3,$R$37,$R$38,$R$40,$R$41,$R$42,$Q331,CA$2,CA$4,CA$3)</f>
        <v>0</v>
      </c>
      <c r="CB331" s="15">
        <f ca="1">BR331-BW331</f>
        <v>0</v>
      </c>
      <c r="CC331" s="15">
        <f ca="1">BS331-BX331</f>
        <v>0</v>
      </c>
      <c r="CD331" s="15">
        <f ca="1">BT331-BY331</f>
        <v>0</v>
      </c>
      <c r="CE331" s="15">
        <f ca="1">IF(AND(BU331&lt;&gt;0,BZ331&lt;&gt;0),-1*CB331*BU331,0)</f>
        <v>0</v>
      </c>
      <c r="CF331" s="15">
        <f ca="1">IF(AND(BU331&lt;&gt;0,BZ331&lt;&gt;0,BV331&lt;&gt;0,CA331&lt;&gt;0),CC331/BX331*$Z331,)</f>
        <v>0</v>
      </c>
      <c r="CG331" s="15">
        <f ca="1">IF(AND(BV331&lt;&gt;0,CA331&lt;&gt;0),CD331*BN331*BV331,)</f>
        <v>0</v>
      </c>
      <c r="CH331" s="15">
        <f ca="1">IF(AND(BU331&lt;&gt;0,BZ331&lt;&gt;0,BV331&lt;&gt;0,CA331&lt;&gt;0),$AJ331-CE331-CF331-CG331-CK331,)</f>
        <v>0</v>
      </c>
      <c r="CI331" s="15">
        <f ca="1">IF(OR(BU331=0,BZ331=0,BV331=0,CA331=0),$AJ331-CE331-CF331-CG331-CK331,)</f>
        <v>0</v>
      </c>
      <c r="CJ331" s="15">
        <f ca="1">SUM(CE331:CI331)</f>
        <v>0</v>
      </c>
      <c r="CK331" s="15">
        <f ca="1">IF($V331&lt;&gt;0,IF($V331&gt;0,$W331/$V331,-$W331/$V331))*$AE331</f>
        <v>0</v>
      </c>
      <c r="CL331" s="15">
        <f ca="1">SUM(CJ331:CK331)</f>
        <v>0</v>
      </c>
      <c r="CM331" s="16">
        <f ca="1">_xll.DBRW($B$3,$R$37,$R$38,$R$40,$R$41,$R$42,$Q331,CM$2,CM$4,CM$3)</f>
        <v>0</v>
      </c>
      <c r="CN331" s="16">
        <f ca="1">_xll.DBRW($B$3,$R$37,$R$38,$R$40,$R$41,$R$42,$Q331,CN$2,CN$4,CN$3)</f>
        <v>0</v>
      </c>
      <c r="CO331" s="17">
        <f ca="1">-(CM331-CN331)*100</f>
        <v>0</v>
      </c>
      <c r="CP331" s="14">
        <f ca="1">$AA331-$AF331-DJ331</f>
        <v>0</v>
      </c>
      <c r="CQ331" s="15">
        <f ca="1">_xll.DBRW($B$3,$R$37,$R$38,$R$40,$R$41,$R$42,$Q331,CQ$2,CQ$4,CQ$3)</f>
        <v>0</v>
      </c>
      <c r="CR331" s="15">
        <f ca="1">_xll.DBRW($B$3,$R$37,$R$38,$R$40,$R$41,$R$42,$Q331,CR$2,CR$4,CR$3)</f>
        <v>0</v>
      </c>
      <c r="CS331" s="15">
        <f ca="1">_xll.DBRW($B$3,$R$37,$R$38,$R$40,$R$41,$R$42,$Q331,CS$2,CS$4,CS$3)</f>
        <v>0</v>
      </c>
      <c r="CT331" s="15">
        <f ca="1">_xll.DBRW($B$3,$R$37,$R$38,$R$40,$R$41,$R$42,$Q331,CT$2,CT$4,CT$3)</f>
        <v>0</v>
      </c>
      <c r="CU331" s="15">
        <f ca="1">_xll.DBRW($B$3,$R$37,$R$38,$R$40,$R$41,$R$42,$Q331,CU$2,CU$4,CU$3)</f>
        <v>0</v>
      </c>
      <c r="CV331" s="15">
        <f ca="1">_xll.DBRW($B$3,$R$37,$R$38,$R$40,$R$41,$R$42,$Q331,CV$2,CV$4,CV$3)</f>
        <v>0</v>
      </c>
      <c r="CW331" s="15">
        <f ca="1">_xll.DBRW($B$3,$R$37,$R$38,$R$40,$R$41,$R$42,$Q331,CW$2,CW$4,CW$3)</f>
        <v>0</v>
      </c>
      <c r="CX331" s="15">
        <f ca="1">_xll.DBRW($B$3,$R$37,$R$38,$R$40,$R$41,$R$42,$Q331,CX$2,CX$4,CX$3)</f>
        <v>0</v>
      </c>
      <c r="CY331" s="15">
        <f ca="1">_xll.DBRW($B$3,$R$37,$R$38,$R$40,$R$41,$R$42,$Q331,CY$2,CY$4,CY$3)</f>
        <v>0</v>
      </c>
      <c r="CZ331" s="15">
        <f ca="1">_xll.DBRW($B$3,$R$37,$R$38,$R$40,$R$41,$R$42,$Q331,CZ$2,CZ$4,CZ$3)</f>
        <v>0</v>
      </c>
      <c r="DA331" s="15">
        <f ca="1">CQ331-CV331</f>
        <v>0</v>
      </c>
      <c r="DB331" s="15">
        <f ca="1">CR331-CW331</f>
        <v>0</v>
      </c>
      <c r="DC331" s="15">
        <f ca="1">CS331-CX331</f>
        <v>0</v>
      </c>
      <c r="DD331" s="15">
        <f ca="1">IF(AND(CT331&lt;&gt;0,CY331&lt;&gt;0),-1*DA331*CT331,0)</f>
        <v>0</v>
      </c>
      <c r="DE331" s="15">
        <f ca="1">IF(AND(CT331&lt;&gt;0,CY331&lt;&gt;0,CU331&lt;&gt;0,CZ331&lt;&gt;0),DB331/CW331*$AA331,)</f>
        <v>0</v>
      </c>
      <c r="DF331" s="15">
        <f ca="1">IF(AND(CU331&lt;&gt;0,CZ331&lt;&gt;0),DC331*CM331*CU331,)</f>
        <v>0</v>
      </c>
      <c r="DG331" s="15">
        <f ca="1">IF(AND(CT331&lt;&gt;0,CY331&lt;&gt;0,CU331&lt;&gt;0,CZ331&lt;&gt;0),$AK331-DD331-DE331-DF331-DJ331,)</f>
        <v>0</v>
      </c>
      <c r="DH331" s="15">
        <f ca="1">IF(OR(CT331=0,CY331=0,CU331=0,CZ331=0),$AK331-DD331-DE331-DF331-DJ331,)</f>
        <v>0</v>
      </c>
      <c r="DI331" s="15">
        <f ca="1">SUM(DD331:DH331)</f>
        <v>0</v>
      </c>
      <c r="DJ331" s="15">
        <f ca="1">IF($V331&lt;&gt;0,IF($V331&gt;0,$W331/$V331,-$W331/$V331))*$AF331</f>
        <v>0</v>
      </c>
      <c r="DK331" s="15">
        <f ca="1">SUM(DI331:DJ331)</f>
        <v>0</v>
      </c>
      <c r="DL331" s="16">
        <f ca="1">_xll.DBRW($B$3,$R$37,$R$38,$R$40,$R$41,$R$42,$Q331,DL$2,DL$4,DL$3)</f>
        <v>0</v>
      </c>
      <c r="DM331" s="16">
        <f ca="1">_xll.DBRW($B$3,$R$37,$R$38,$R$40,$R$41,$R$42,$Q331,DM$2,DM$4,DM$3)</f>
        <v>0</v>
      </c>
      <c r="DN331" s="17">
        <f ca="1">-(DL331-DM331)*100</f>
        <v>0</v>
      </c>
      <c r="DO331" s="14">
        <f ca="1">$AB331-$AG331-EI331</f>
        <v>0</v>
      </c>
      <c r="DP331" s="15">
        <f ca="1">_xll.DBRW($B$3,$R$37,$R$38,$R$40,$R$41,$R$42,$Q331,DP$2,DP$4,DP$3)</f>
        <v>0</v>
      </c>
      <c r="DQ331" s="15">
        <f ca="1">_xll.DBRW($B$3,$R$37,$R$38,$R$40,$R$41,$R$42,$Q331,DQ$2,DQ$4,DQ$3)</f>
        <v>0</v>
      </c>
      <c r="DR331" s="15">
        <f ca="1">_xll.DBRW($B$3,$R$37,$R$38,$R$40,$R$41,$R$42,$Q331,DR$2,DR$4,DR$3)</f>
        <v>0</v>
      </c>
      <c r="DS331" s="15">
        <f ca="1">_xll.DBRW($B$3,$R$37,$R$38,$R$40,$R$41,$R$42,$Q331,DS$2,DS$4,DS$3)</f>
        <v>0</v>
      </c>
      <c r="DT331" s="15">
        <f ca="1">_xll.DBRW($B$3,$R$37,$R$38,$R$40,$R$41,$R$42,$Q331,DT$2,DT$4,DT$3)</f>
        <v>0</v>
      </c>
      <c r="DU331" s="15">
        <f ca="1">_xll.DBRW($B$3,$R$37,$R$38,$R$40,$R$41,$R$42,$Q331,DU$2,DU$4,DU$3)</f>
        <v>0</v>
      </c>
      <c r="DV331" s="15">
        <f ca="1">_xll.DBRW($B$3,$R$37,$R$38,$R$40,$R$41,$R$42,$Q331,DV$2,DV$4,DV$3)</f>
        <v>0</v>
      </c>
      <c r="DW331" s="15">
        <f ca="1">_xll.DBRW($B$3,$R$37,$R$38,$R$40,$R$41,$R$42,$Q331,DW$2,DW$4,DW$3)</f>
        <v>0</v>
      </c>
      <c r="DX331" s="15">
        <f ca="1">_xll.DBRW($B$3,$R$37,$R$38,$R$40,$R$41,$R$42,$Q331,DX$2,DX$4,DX$3)</f>
        <v>0</v>
      </c>
      <c r="DY331" s="15">
        <f ca="1">_xll.DBRW($B$3,$R$37,$R$38,$R$40,$R$41,$R$42,$Q331,DY$2,DY$4,DY$3)</f>
        <v>0</v>
      </c>
      <c r="DZ331" s="15">
        <f ca="1">DP331-DU331</f>
        <v>0</v>
      </c>
      <c r="EA331" s="15">
        <f ca="1">DQ331-DV331</f>
        <v>0</v>
      </c>
      <c r="EB331" s="15">
        <f ca="1">DR331-DW331</f>
        <v>0</v>
      </c>
      <c r="EC331" s="15">
        <f ca="1">IF(AND(DS331&lt;&gt;0,DX331&lt;&gt;0),-1*DZ331*DS331,0)</f>
        <v>0</v>
      </c>
      <c r="ED331" s="15">
        <f ca="1">IF(AND(DS331&lt;&gt;0,DX331&lt;&gt;0,DT331&lt;&gt;0,DY331&lt;&gt;0),EA331/DV331*$AB331,)</f>
        <v>0</v>
      </c>
      <c r="EE331" s="15">
        <f ca="1">IF(AND(DT331&lt;&gt;0,DY331&lt;&gt;0),EB331*DL331*DT331,)</f>
        <v>0</v>
      </c>
      <c r="EF331" s="15">
        <f ca="1">IF(AND(DS331&lt;&gt;0,DX331&lt;&gt;0,DT331&lt;&gt;0,DY331&lt;&gt;0),$AL331-EC331-ED331-EE331-EI331,)</f>
        <v>0</v>
      </c>
      <c r="EG331" s="15">
        <f ca="1">IF(OR(DS331=0,DX331=0,DT331=0,DY331=0),$AL331-EC331-ED331-EE331-EI331,)</f>
        <v>0</v>
      </c>
      <c r="EH331" s="15">
        <f ca="1">SUM(EC331:EG331)</f>
        <v>0</v>
      </c>
      <c r="EI331" s="15">
        <f ca="1">IF($V331&lt;&gt;0,IF($V331&gt;0,$W331/$V331,-$W331/$V331))*$AG331</f>
        <v>0</v>
      </c>
      <c r="EJ331" s="15">
        <f ca="1">SUM(EH331:EI331)</f>
        <v>0</v>
      </c>
      <c r="EK331" s="16">
        <f ca="1">_xll.DBRW($B$3,$R$37,$R$38,$R$40,$R$41,$R$42,$Q331,EK$2,EK$4,EK$3)</f>
        <v>0</v>
      </c>
      <c r="EL331" s="16">
        <f ca="1">_xll.DBRW($B$3,$R$37,$R$38,$R$40,$R$41,$R$42,$Q331,EL$2,EL$4,EL$3)</f>
        <v>0</v>
      </c>
      <c r="EM331" s="17">
        <f ca="1">-(EK331-EL331)*100</f>
        <v>0</v>
      </c>
      <c r="EN331" s="14">
        <f ca="1">$AC331-$AH331-FH331</f>
        <v>0</v>
      </c>
      <c r="EO331" s="15">
        <f ca="1">_xll.DBRW($B$3,$R$37,$R$38,$R$40,$R$41,$R$42,$Q331,EO$2,EO$4,EO$3)</f>
        <v>0</v>
      </c>
      <c r="EP331" s="15">
        <f ca="1">_xll.DBRW($B$3,$R$37,$R$38,$R$40,$R$41,$R$42,$Q331,EP$2,EP$4,EP$3)</f>
        <v>0</v>
      </c>
      <c r="EQ331" s="15">
        <f ca="1">_xll.DBRW($B$3,$R$37,$R$38,$R$40,$R$41,$R$42,$Q331,EQ$2,EQ$4,EQ$3)</f>
        <v>0</v>
      </c>
      <c r="ER331" s="15">
        <f ca="1">_xll.DBRW($B$3,$R$37,$R$38,$R$40,$R$41,$R$42,$Q331,ER$2,ER$4,ER$3)</f>
        <v>0</v>
      </c>
      <c r="ES331" s="15">
        <f ca="1">_xll.DBRW($B$3,$R$37,$R$38,$R$40,$R$41,$R$42,$Q331,ES$2,ES$4,ES$3)</f>
        <v>0</v>
      </c>
      <c r="ET331" s="15">
        <f ca="1">_xll.DBRW($B$3,$R$37,$R$38,$R$40,$R$41,$R$42,$Q331,ET$2,ET$4,ET$3)</f>
        <v>0</v>
      </c>
      <c r="EU331" s="15">
        <f ca="1">_xll.DBRW($B$3,$R$37,$R$38,$R$40,$R$41,$R$42,$Q331,EU$2,EU$4,EU$3)</f>
        <v>0</v>
      </c>
      <c r="EV331" s="15">
        <f ca="1">_xll.DBRW($B$3,$R$37,$R$38,$R$40,$R$41,$R$42,$Q331,EV$2,EV$4,EV$3)</f>
        <v>0</v>
      </c>
      <c r="EW331" s="15">
        <f ca="1">_xll.DBRW($B$3,$R$37,$R$38,$R$40,$R$41,$R$42,$Q331,EW$2,EW$4,EW$3)</f>
        <v>0</v>
      </c>
      <c r="EX331" s="15">
        <f ca="1">_xll.DBRW($B$3,$R$37,$R$38,$R$40,$R$41,$R$42,$Q331,EX$2,EX$4,EX$3)</f>
        <v>0</v>
      </c>
      <c r="EY331" s="15">
        <f ca="1">EO331-ET331</f>
        <v>0</v>
      </c>
      <c r="EZ331" s="15">
        <f ca="1">EP331-EU331</f>
        <v>0</v>
      </c>
      <c r="FA331" s="15">
        <f ca="1">EQ331-EV331</f>
        <v>0</v>
      </c>
      <c r="FB331" s="15">
        <f ca="1">IF(AND(ER331&lt;&gt;0,EW331&lt;&gt;0),-1*EY331*ER331,0)</f>
        <v>0</v>
      </c>
      <c r="FC331" s="15">
        <f ca="1">IF(AND(ER331&lt;&gt;0,EW331&lt;&gt;0,ES331&lt;&gt;0,EX331&lt;&gt;0),EZ331/EU331*$AC331,)</f>
        <v>0</v>
      </c>
      <c r="FD331" s="15">
        <f ca="1">IF(AND(ES331&lt;&gt;0,EX331&lt;&gt;0),FA331*EK331*ES331,)</f>
        <v>0</v>
      </c>
      <c r="FE331" s="15">
        <f ca="1">IF(AND(ER331&lt;&gt;0,EW331&lt;&gt;0,ES331&lt;&gt;0,EX331&lt;&gt;0),$AM331-FB331-FC331-FD331-FH331,)</f>
        <v>0</v>
      </c>
      <c r="FF331" s="15">
        <f ca="1">IF(OR(ER331=0,EW331=0,ES331=0,EX331=0),$AM331-FB331-FC331-FD331-FH331,)</f>
        <v>0</v>
      </c>
      <c r="FG331" s="15">
        <f ca="1">SUM(FB331:FF331)</f>
        <v>0</v>
      </c>
      <c r="FH331" s="15">
        <f ca="1">IF($V331&lt;&gt;0,IF($V331&gt;0,$W331/$V331,-$W331/$V331))*$AH331</f>
        <v>0</v>
      </c>
      <c r="FI331" s="15">
        <f ca="1">SUM(FG331:FH331)</f>
        <v>0</v>
      </c>
      <c r="FJ331" s="20"/>
      <c r="FK331" s="85">
        <f ca="1">BL331+CK331+DJ331+EI331+FH331</f>
        <v>0</v>
      </c>
      <c r="FL331" s="21"/>
      <c r="FM331" s="22"/>
      <c r="FN331" s="104">
        <f ca="1">_xll.DBRW($B$3,$R$37,$R$38,$R$40,$R$41,$R$42,$Q331,FN$2,FN$4,FN$3)</f>
        <v>0</v>
      </c>
      <c r="FO331" s="105">
        <f ca="1">IF(U331&lt;&gt;0,FN331/U331,0)</f>
        <v>0</v>
      </c>
      <c r="FP331" s="104">
        <f ca="1">_xll.DBRW($B$3,$R$37,$R$38,$R$40,$R$41,$R$42,$Q331,FP$2,FP$4,FP$3)</f>
        <v>0</v>
      </c>
      <c r="FQ331" s="105">
        <f ca="1">IF(V331&lt;&gt;0,FP331/V331,0)</f>
        <v>0</v>
      </c>
      <c r="FR331" s="86">
        <f ca="1">FN331-FP331</f>
        <v>0</v>
      </c>
      <c r="FS331" s="103">
        <f ca="1">(FO331-FQ331)*100</f>
        <v>0</v>
      </c>
      <c r="FT331" s="23"/>
      <c r="FV331" s="37"/>
      <c r="FW331" s="37"/>
      <c r="FX331" s="37"/>
      <c r="FY331" s="37"/>
      <c r="FZ331" s="37"/>
      <c r="GA331" s="37"/>
      <c r="GB331" s="37"/>
      <c r="GC331" s="37"/>
      <c r="GD331" s="37"/>
      <c r="GE331" s="37"/>
      <c r="GF331" s="37"/>
      <c r="GG331" s="37"/>
      <c r="GH331" s="37"/>
    </row>
    <row r="332" spans="1:190" ht="15" hidden="1" customHeight="1" x14ac:dyDescent="0.25">
      <c r="A332">
        <f ca="1">IF(ROW()=ROW($A$60),0,1)</f>
        <v>1</v>
      </c>
      <c r="D332" s="30"/>
      <c r="E332" s="30"/>
      <c r="F332" s="30" t="str">
        <f ca="1">IF(A332&lt;&gt;0,IF((AO332+BN332+CM332+DL332+EK332)&lt;&gt;0,ROUND((1-(AO332+BN332+CM332+DL332+EK332))-FO332,5),"VERIF. ELIGIBILITE PMM"),"CHECK "&amp;D317)</f>
        <v>VERIF. ELIGIBILITE PMM</v>
      </c>
      <c r="G332" s="30"/>
      <c r="H332" s="30"/>
      <c r="I332" s="30"/>
      <c r="J332" s="30" t="str">
        <f ca="1">IF(A332&lt;&gt;0,IF((AP332+BO332+CN332+DM332+EL332)&lt;&gt;0,ROUND((1-(AP332+BO332+CN332+DM332+EL332))-FQ332,5),"VERIF. ELIGIBILITE PMM"),"CHECK "&amp;D318)</f>
        <v>VERIF. ELIGIBILITE PMM</v>
      </c>
      <c r="K332" s="30">
        <f ca="1">IF(A332&lt;&gt;0,ROUND(W332+AR332+BQ332+CP332+DO332+EN332+FK332-FR332,5),"CHECK ")</f>
        <v>0</v>
      </c>
      <c r="L332" s="4"/>
      <c r="M332" s="9"/>
      <c r="N332" s="10"/>
      <c r="O332" s="9"/>
      <c r="P332" s="11"/>
      <c r="Q332" s="130" t="s">
        <v>531</v>
      </c>
      <c r="R332" s="130"/>
      <c r="S332" s="12"/>
      <c r="T332" s="13"/>
      <c r="U332" s="84">
        <f ca="1">_xll.DBRW($B$3,$R$37,$R$38,$R$40,$R$41,$R$42,$Q332,U$2,U$4,U$3)</f>
        <v>0</v>
      </c>
      <c r="V332" s="84">
        <f ca="1">_xll.DBRW($B$3,$R$37,$R$38,$R$40,$R$41,$R$42,$Q332,V$2,V$4,V$3)</f>
        <v>0</v>
      </c>
      <c r="W332" s="85">
        <f ca="1">U332-V332</f>
        <v>0</v>
      </c>
      <c r="X332" s="106">
        <f ca="1">IF(V332&lt;&gt;0,W332/V332,0)</f>
        <v>0</v>
      </c>
      <c r="Y332" s="15">
        <f ca="1">_xll.DBRW($B$3,$R$37,$R$38,$R$40,$R$41,$R$42,$Q332,Y$2,Y$4,Y$3)</f>
        <v>0</v>
      </c>
      <c r="Z332" s="15">
        <f ca="1">_xll.DBRW($B$3,$R$37,$R$38,$R$40,$R$41,$R$42,$Q332,Z$2,Z$4,Z$3)</f>
        <v>0</v>
      </c>
      <c r="AA332" s="15">
        <f ca="1">_xll.DBRW($B$3,$R$37,$R$38,$R$40,$R$41,$R$42,$Q332,AA$2,AA$4,AA$3)</f>
        <v>0</v>
      </c>
      <c r="AB332" s="15">
        <f ca="1">_xll.DBRW($B$3,$R$37,$R$38,$R$40,$R$41,$R$42,$Q332,AB$2,AB$4,AB$3)</f>
        <v>0</v>
      </c>
      <c r="AC332" s="15">
        <f ca="1">_xll.DBRW($B$3,$R$37,$R$38,$R$40,$R$41,$R$42,$Q332,AC$2,AC$4,AC$3)</f>
        <v>0</v>
      </c>
      <c r="AD332" s="15">
        <f ca="1">_xll.DBRW($B$3,$R$37,$R$38,$R$40,$R$41,$R$42,$Q332,AD$2,AD$4,AD$3)</f>
        <v>0</v>
      </c>
      <c r="AE332" s="15">
        <f ca="1">_xll.DBRW($B$3,$R$37,$R$38,$R$40,$R$41,$R$42,$Q332,AE$2,AE$4,AE$3)</f>
        <v>0</v>
      </c>
      <c r="AF332" s="15">
        <f ca="1">_xll.DBRW($B$3,$R$37,$R$38,$R$40,$R$41,$R$42,$Q332,AF$2,AF$4,AF$3)</f>
        <v>0</v>
      </c>
      <c r="AG332" s="15">
        <f ca="1">_xll.DBRW($B$3,$R$37,$R$38,$R$40,$R$41,$R$42,$Q332,AG$2,AG$4,AG$3)</f>
        <v>0</v>
      </c>
      <c r="AH332" s="15">
        <f ca="1">_xll.DBRW($B$3,$R$37,$R$38,$R$40,$R$41,$R$42,$Q332,AH$2,AH$4,AH$3)</f>
        <v>0</v>
      </c>
      <c r="AI332" s="15">
        <f ca="1">Y332-AD332</f>
        <v>0</v>
      </c>
      <c r="AJ332" s="15">
        <f ca="1">Z332-AE332</f>
        <v>0</v>
      </c>
      <c r="AK332" s="15">
        <f ca="1">AA332-AF332</f>
        <v>0</v>
      </c>
      <c r="AL332" s="15">
        <f ca="1">AB332-AG332</f>
        <v>0</v>
      </c>
      <c r="AM332" s="15">
        <f ca="1">AC332-AH332</f>
        <v>0</v>
      </c>
      <c r="AN332" s="20"/>
      <c r="AO332" s="16">
        <f ca="1">_xll.DBRW($B$3,$R$37,$R$38,$R$40,$R$41,$R$42,$Q332,AO$2,AO$4,AO$3)</f>
        <v>0</v>
      </c>
      <c r="AP332" s="16">
        <f ca="1">_xll.DBRW($B$3,$R$37,$R$38,$R$40,$R$41,$R$42,$Q332,AP$2,AP$4,AP$3)</f>
        <v>0</v>
      </c>
      <c r="AQ332" s="17">
        <f ca="1">-(AO332-AP332)*100</f>
        <v>0</v>
      </c>
      <c r="AR332" s="14">
        <f ca="1">$Y332-$AD332-BL332</f>
        <v>0</v>
      </c>
      <c r="AS332" s="18">
        <f ca="1">_xll.DBRW($B$3,$R$37,$R$38,$R$40,$R$41,$R$42,$Q332,AS$2,AS$4,AS$3)</f>
        <v>0</v>
      </c>
      <c r="AT332" s="19">
        <f ca="1">_xll.DBRW($B$3,$R$37,$R$38,$R$40,$R$41,$R$42,$Q332,AT$2,AT$4,AT$3)</f>
        <v>0</v>
      </c>
      <c r="AU332" s="18">
        <f ca="1">_xll.DBRW($B$3,$R$37,$R$38,$R$40,$R$41,$R$42,$Q332,AU$2,AU$4,AU$3)</f>
        <v>0</v>
      </c>
      <c r="AV332" s="15">
        <f ca="1">_xll.DBRW($B$3,$R$37,$R$38,$R$40,$R$41,$R$42,$Q332,AV$2,AV$4,AV$3)</f>
        <v>0</v>
      </c>
      <c r="AW332" s="15">
        <f ca="1">_xll.DBRW($B$3,$R$37,$R$38,$R$40,$R$41,$R$42,$Q332,AW$2,AW$4,AW$3)</f>
        <v>0</v>
      </c>
      <c r="AX332" s="18">
        <f ca="1">_xll.DBRW($B$3,$R$37,$R$38,$R$40,$R$41,$R$42,$Q332,AX$2,AX$4,AX$3)</f>
        <v>0</v>
      </c>
      <c r="AY332" s="19">
        <f ca="1">_xll.DBRW($B$3,$R$37,$R$38,$R$40,$R$41,$R$42,$Q332,AY$2,AY$4,AY$3)</f>
        <v>0</v>
      </c>
      <c r="AZ332" s="18">
        <f ca="1">_xll.DBRW($B$3,$R$37,$R$38,$R$40,$R$41,$R$42,$Q332,AZ$2,AZ$4,AZ$3)</f>
        <v>0</v>
      </c>
      <c r="BA332" s="15">
        <f ca="1">_xll.DBRW($B$3,$R$37,$R$38,$R$40,$R$41,$R$42,$Q332,BA$2,BA$4,BA$3)</f>
        <v>0</v>
      </c>
      <c r="BB332" s="15">
        <f ca="1">_xll.DBRW($B$3,$R$37,$R$38,$R$40,$R$41,$R$42,$Q332,BB$2,BB$4,BB$3)</f>
        <v>0</v>
      </c>
      <c r="BC332" s="18">
        <f ca="1">AS332-AX332</f>
        <v>0</v>
      </c>
      <c r="BD332" s="18">
        <f ca="1">AT332-AY332</f>
        <v>0</v>
      </c>
      <c r="BE332" s="18">
        <f ca="1">AU332-AZ332</f>
        <v>0</v>
      </c>
      <c r="BF332" s="15">
        <f ca="1">IF(AND(AV332&lt;&gt;0,BA332&lt;&gt;0),-1*BC332*AV332,0)</f>
        <v>0</v>
      </c>
      <c r="BG332" s="15">
        <f ca="1">IF(AND(AV332&lt;&gt;0,BA332&lt;&gt;0,AW332&lt;&gt;0,BB332&lt;&gt;0),BD332/AY332*$Y332,)</f>
        <v>0</v>
      </c>
      <c r="BH332" s="15">
        <f ca="1">IF(AND(AW332&lt;&gt;0,BB332&lt;&gt;0),BE332*AO332*AW332,)</f>
        <v>0</v>
      </c>
      <c r="BI332" s="15">
        <f ca="1">IF(AND(AV332&lt;&gt;0,BA332&lt;&gt;0,AW332&lt;&gt;0,BB332&lt;&gt;0),$AI332-BF332-BG332-BH332-BL332,)</f>
        <v>0</v>
      </c>
      <c r="BJ332" s="15">
        <f ca="1">IF(OR(AV332=0,BA332=0,AW332=0,BB332=0),$AI332-BF332-BG332-BH332-BL332,)</f>
        <v>0</v>
      </c>
      <c r="BK332" s="15">
        <f ca="1">SUM(BF332:BJ332)</f>
        <v>0</v>
      </c>
      <c r="BL332" s="15">
        <f ca="1">IF($V332&lt;&gt;0,IF($V332&gt;0,$W332/$V332,-$W332/$V332))*$AD332</f>
        <v>0</v>
      </c>
      <c r="BM332" s="15">
        <f ca="1">SUM(BK332:BL332)</f>
        <v>0</v>
      </c>
      <c r="BN332" s="16">
        <f ca="1">_xll.DBRW($B$3,$R$37,$R$38,$R$40,$R$41,$R$42,$Q332,BN$2,BN$4,BN$3)</f>
        <v>0</v>
      </c>
      <c r="BO332" s="16">
        <f ca="1">_xll.DBRW($B$3,$R$37,$R$38,$R$40,$R$41,$R$42,$Q332,BO$2,BO$4,BO$3)</f>
        <v>0</v>
      </c>
      <c r="BP332" s="17">
        <f ca="1">-(BN332-BO332)*100</f>
        <v>0</v>
      </c>
      <c r="BQ332" s="14">
        <f ca="1">$Z332-$AE332-CK332</f>
        <v>0</v>
      </c>
      <c r="BR332" s="15">
        <f ca="1">_xll.DBRW($B$3,$R$37,$R$38,$R$40,$R$41,$R$42,$Q332,BR$2,BR$4,BR$3)</f>
        <v>0</v>
      </c>
      <c r="BS332" s="15">
        <f ca="1">_xll.DBRW($B$3,$R$37,$R$38,$R$40,$R$41,$R$42,$Q332,BS$2,BS$4,BS$3)</f>
        <v>0</v>
      </c>
      <c r="BT332" s="15">
        <f ca="1">_xll.DBRW($B$3,$R$37,$R$38,$R$40,$R$41,$R$42,$Q332,BT$2,BT$4,BT$3)</f>
        <v>0</v>
      </c>
      <c r="BU332" s="15">
        <f ca="1">_xll.DBRW($B$3,$R$37,$R$38,$R$40,$R$41,$R$42,$Q332,BU$2,BU$4,BU$3)</f>
        <v>0</v>
      </c>
      <c r="BV332" s="15">
        <f ca="1">_xll.DBRW($B$3,$R$37,$R$38,$R$40,$R$41,$R$42,$Q332,BV$2,BV$4,BV$3)</f>
        <v>0</v>
      </c>
      <c r="BW332" s="15">
        <f ca="1">_xll.DBRW($B$3,$R$37,$R$38,$R$40,$R$41,$R$42,$Q332,BW$2,BW$4,BW$3)</f>
        <v>0</v>
      </c>
      <c r="BX332" s="15">
        <f ca="1">_xll.DBRW($B$3,$R$37,$R$38,$R$40,$R$41,$R$42,$Q332,BX$2,BX$4,BX$3)</f>
        <v>0</v>
      </c>
      <c r="BY332" s="15">
        <f ca="1">_xll.DBRW($B$3,$R$37,$R$38,$R$40,$R$41,$R$42,$Q332,BY$2,BY$4,BY$3)</f>
        <v>0</v>
      </c>
      <c r="BZ332" s="15">
        <f ca="1">_xll.DBRW($B$3,$R$37,$R$38,$R$40,$R$41,$R$42,$Q332,BZ$2,BZ$4,BZ$3)</f>
        <v>0</v>
      </c>
      <c r="CA332" s="15">
        <f ca="1">_xll.DBRW($B$3,$R$37,$R$38,$R$40,$R$41,$R$42,$Q332,CA$2,CA$4,CA$3)</f>
        <v>0</v>
      </c>
      <c r="CB332" s="15">
        <f ca="1">BR332-BW332</f>
        <v>0</v>
      </c>
      <c r="CC332" s="15">
        <f ca="1">BS332-BX332</f>
        <v>0</v>
      </c>
      <c r="CD332" s="15">
        <f ca="1">BT332-BY332</f>
        <v>0</v>
      </c>
      <c r="CE332" s="15">
        <f ca="1">IF(AND(BU332&lt;&gt;0,BZ332&lt;&gt;0),-1*CB332*BU332,0)</f>
        <v>0</v>
      </c>
      <c r="CF332" s="15">
        <f ca="1">IF(AND(BU332&lt;&gt;0,BZ332&lt;&gt;0,BV332&lt;&gt;0,CA332&lt;&gt;0),CC332/BX332*$Z332,)</f>
        <v>0</v>
      </c>
      <c r="CG332" s="15">
        <f ca="1">IF(AND(BV332&lt;&gt;0,CA332&lt;&gt;0),CD332*BN332*BV332,)</f>
        <v>0</v>
      </c>
      <c r="CH332" s="15">
        <f ca="1">IF(AND(BU332&lt;&gt;0,BZ332&lt;&gt;0,BV332&lt;&gt;0,CA332&lt;&gt;0),$AJ332-CE332-CF332-CG332-CK332,)</f>
        <v>0</v>
      </c>
      <c r="CI332" s="15">
        <f ca="1">IF(OR(BU332=0,BZ332=0,BV332=0,CA332=0),$AJ332-CE332-CF332-CG332-CK332,)</f>
        <v>0</v>
      </c>
      <c r="CJ332" s="15">
        <f ca="1">SUM(CE332:CI332)</f>
        <v>0</v>
      </c>
      <c r="CK332" s="15">
        <f ca="1">IF($V332&lt;&gt;0,IF($V332&gt;0,$W332/$V332,-$W332/$V332))*$AE332</f>
        <v>0</v>
      </c>
      <c r="CL332" s="15">
        <f ca="1">SUM(CJ332:CK332)</f>
        <v>0</v>
      </c>
      <c r="CM332" s="16">
        <f ca="1">_xll.DBRW($B$3,$R$37,$R$38,$R$40,$R$41,$R$42,$Q332,CM$2,CM$4,CM$3)</f>
        <v>0</v>
      </c>
      <c r="CN332" s="16">
        <f ca="1">_xll.DBRW($B$3,$R$37,$R$38,$R$40,$R$41,$R$42,$Q332,CN$2,CN$4,CN$3)</f>
        <v>0</v>
      </c>
      <c r="CO332" s="17">
        <f ca="1">-(CM332-CN332)*100</f>
        <v>0</v>
      </c>
      <c r="CP332" s="14">
        <f ca="1">$AA332-$AF332-DJ332</f>
        <v>0</v>
      </c>
      <c r="CQ332" s="15">
        <f ca="1">_xll.DBRW($B$3,$R$37,$R$38,$R$40,$R$41,$R$42,$Q332,CQ$2,CQ$4,CQ$3)</f>
        <v>0</v>
      </c>
      <c r="CR332" s="15">
        <f ca="1">_xll.DBRW($B$3,$R$37,$R$38,$R$40,$R$41,$R$42,$Q332,CR$2,CR$4,CR$3)</f>
        <v>0</v>
      </c>
      <c r="CS332" s="15">
        <f ca="1">_xll.DBRW($B$3,$R$37,$R$38,$R$40,$R$41,$R$42,$Q332,CS$2,CS$4,CS$3)</f>
        <v>0</v>
      </c>
      <c r="CT332" s="15">
        <f ca="1">_xll.DBRW($B$3,$R$37,$R$38,$R$40,$R$41,$R$42,$Q332,CT$2,CT$4,CT$3)</f>
        <v>0</v>
      </c>
      <c r="CU332" s="15">
        <f ca="1">_xll.DBRW($B$3,$R$37,$R$38,$R$40,$R$41,$R$42,$Q332,CU$2,CU$4,CU$3)</f>
        <v>0</v>
      </c>
      <c r="CV332" s="15">
        <f ca="1">_xll.DBRW($B$3,$R$37,$R$38,$R$40,$R$41,$R$42,$Q332,CV$2,CV$4,CV$3)</f>
        <v>0</v>
      </c>
      <c r="CW332" s="15">
        <f ca="1">_xll.DBRW($B$3,$R$37,$R$38,$R$40,$R$41,$R$42,$Q332,CW$2,CW$4,CW$3)</f>
        <v>0</v>
      </c>
      <c r="CX332" s="15">
        <f ca="1">_xll.DBRW($B$3,$R$37,$R$38,$R$40,$R$41,$R$42,$Q332,CX$2,CX$4,CX$3)</f>
        <v>0</v>
      </c>
      <c r="CY332" s="15">
        <f ca="1">_xll.DBRW($B$3,$R$37,$R$38,$R$40,$R$41,$R$42,$Q332,CY$2,CY$4,CY$3)</f>
        <v>0</v>
      </c>
      <c r="CZ332" s="15">
        <f ca="1">_xll.DBRW($B$3,$R$37,$R$38,$R$40,$R$41,$R$42,$Q332,CZ$2,CZ$4,CZ$3)</f>
        <v>0</v>
      </c>
      <c r="DA332" s="15">
        <f ca="1">CQ332-CV332</f>
        <v>0</v>
      </c>
      <c r="DB332" s="15">
        <f ca="1">CR332-CW332</f>
        <v>0</v>
      </c>
      <c r="DC332" s="15">
        <f ca="1">CS332-CX332</f>
        <v>0</v>
      </c>
      <c r="DD332" s="15">
        <f ca="1">IF(AND(CT332&lt;&gt;0,CY332&lt;&gt;0),-1*DA332*CT332,0)</f>
        <v>0</v>
      </c>
      <c r="DE332" s="15">
        <f ca="1">IF(AND(CT332&lt;&gt;0,CY332&lt;&gt;0,CU332&lt;&gt;0,CZ332&lt;&gt;0),DB332/CW332*$AA332,)</f>
        <v>0</v>
      </c>
      <c r="DF332" s="15">
        <f ca="1">IF(AND(CU332&lt;&gt;0,CZ332&lt;&gt;0),DC332*CM332*CU332,)</f>
        <v>0</v>
      </c>
      <c r="DG332" s="15">
        <f ca="1">IF(AND(CT332&lt;&gt;0,CY332&lt;&gt;0,CU332&lt;&gt;0,CZ332&lt;&gt;0),$AK332-DD332-DE332-DF332-DJ332,)</f>
        <v>0</v>
      </c>
      <c r="DH332" s="15">
        <f ca="1">IF(OR(CT332=0,CY332=0,CU332=0,CZ332=0),$AK332-DD332-DE332-DF332-DJ332,)</f>
        <v>0</v>
      </c>
      <c r="DI332" s="15">
        <f ca="1">SUM(DD332:DH332)</f>
        <v>0</v>
      </c>
      <c r="DJ332" s="15">
        <f ca="1">IF($V332&lt;&gt;0,IF($V332&gt;0,$W332/$V332,-$W332/$V332))*$AF332</f>
        <v>0</v>
      </c>
      <c r="DK332" s="15">
        <f ca="1">SUM(DI332:DJ332)</f>
        <v>0</v>
      </c>
      <c r="DL332" s="16">
        <f ca="1">_xll.DBRW($B$3,$R$37,$R$38,$R$40,$R$41,$R$42,$Q332,DL$2,DL$4,DL$3)</f>
        <v>0</v>
      </c>
      <c r="DM332" s="16">
        <f ca="1">_xll.DBRW($B$3,$R$37,$R$38,$R$40,$R$41,$R$42,$Q332,DM$2,DM$4,DM$3)</f>
        <v>0</v>
      </c>
      <c r="DN332" s="17">
        <f ca="1">-(DL332-DM332)*100</f>
        <v>0</v>
      </c>
      <c r="DO332" s="14">
        <f ca="1">$AB332-$AG332-EI332</f>
        <v>0</v>
      </c>
      <c r="DP332" s="15">
        <f ca="1">_xll.DBRW($B$3,$R$37,$R$38,$R$40,$R$41,$R$42,$Q332,DP$2,DP$4,DP$3)</f>
        <v>0</v>
      </c>
      <c r="DQ332" s="15">
        <f ca="1">_xll.DBRW($B$3,$R$37,$R$38,$R$40,$R$41,$R$42,$Q332,DQ$2,DQ$4,DQ$3)</f>
        <v>0</v>
      </c>
      <c r="DR332" s="15">
        <f ca="1">_xll.DBRW($B$3,$R$37,$R$38,$R$40,$R$41,$R$42,$Q332,DR$2,DR$4,DR$3)</f>
        <v>0</v>
      </c>
      <c r="DS332" s="15">
        <f ca="1">_xll.DBRW($B$3,$R$37,$R$38,$R$40,$R$41,$R$42,$Q332,DS$2,DS$4,DS$3)</f>
        <v>0</v>
      </c>
      <c r="DT332" s="15">
        <f ca="1">_xll.DBRW($B$3,$R$37,$R$38,$R$40,$R$41,$R$42,$Q332,DT$2,DT$4,DT$3)</f>
        <v>0</v>
      </c>
      <c r="DU332" s="15">
        <f ca="1">_xll.DBRW($B$3,$R$37,$R$38,$R$40,$R$41,$R$42,$Q332,DU$2,DU$4,DU$3)</f>
        <v>0</v>
      </c>
      <c r="DV332" s="15">
        <f ca="1">_xll.DBRW($B$3,$R$37,$R$38,$R$40,$R$41,$R$42,$Q332,DV$2,DV$4,DV$3)</f>
        <v>0</v>
      </c>
      <c r="DW332" s="15">
        <f ca="1">_xll.DBRW($B$3,$R$37,$R$38,$R$40,$R$41,$R$42,$Q332,DW$2,DW$4,DW$3)</f>
        <v>0</v>
      </c>
      <c r="DX332" s="15">
        <f ca="1">_xll.DBRW($B$3,$R$37,$R$38,$R$40,$R$41,$R$42,$Q332,DX$2,DX$4,DX$3)</f>
        <v>0</v>
      </c>
      <c r="DY332" s="15">
        <f ca="1">_xll.DBRW($B$3,$R$37,$R$38,$R$40,$R$41,$R$42,$Q332,DY$2,DY$4,DY$3)</f>
        <v>0</v>
      </c>
      <c r="DZ332" s="15">
        <f ca="1">DP332-DU332</f>
        <v>0</v>
      </c>
      <c r="EA332" s="15">
        <f ca="1">DQ332-DV332</f>
        <v>0</v>
      </c>
      <c r="EB332" s="15">
        <f ca="1">DR332-DW332</f>
        <v>0</v>
      </c>
      <c r="EC332" s="15">
        <f ca="1">IF(AND(DS332&lt;&gt;0,DX332&lt;&gt;0),-1*DZ332*DS332,0)</f>
        <v>0</v>
      </c>
      <c r="ED332" s="15">
        <f ca="1">IF(AND(DS332&lt;&gt;0,DX332&lt;&gt;0,DT332&lt;&gt;0,DY332&lt;&gt;0),EA332/DV332*$AB332,)</f>
        <v>0</v>
      </c>
      <c r="EE332" s="15">
        <f ca="1">IF(AND(DT332&lt;&gt;0,DY332&lt;&gt;0),EB332*DL332*DT332,)</f>
        <v>0</v>
      </c>
      <c r="EF332" s="15">
        <f ca="1">IF(AND(DS332&lt;&gt;0,DX332&lt;&gt;0,DT332&lt;&gt;0,DY332&lt;&gt;0),$AL332-EC332-ED332-EE332-EI332,)</f>
        <v>0</v>
      </c>
      <c r="EG332" s="15">
        <f ca="1">IF(OR(DS332=0,DX332=0,DT332=0,DY332=0),$AL332-EC332-ED332-EE332-EI332,)</f>
        <v>0</v>
      </c>
      <c r="EH332" s="15">
        <f ca="1">SUM(EC332:EG332)</f>
        <v>0</v>
      </c>
      <c r="EI332" s="15">
        <f ca="1">IF($V332&lt;&gt;0,IF($V332&gt;0,$W332/$V332,-$W332/$V332))*$AG332</f>
        <v>0</v>
      </c>
      <c r="EJ332" s="15">
        <f ca="1">SUM(EH332:EI332)</f>
        <v>0</v>
      </c>
      <c r="EK332" s="16">
        <f ca="1">_xll.DBRW($B$3,$R$37,$R$38,$R$40,$R$41,$R$42,$Q332,EK$2,EK$4,EK$3)</f>
        <v>0</v>
      </c>
      <c r="EL332" s="16">
        <f ca="1">_xll.DBRW($B$3,$R$37,$R$38,$R$40,$R$41,$R$42,$Q332,EL$2,EL$4,EL$3)</f>
        <v>0</v>
      </c>
      <c r="EM332" s="17">
        <f ca="1">-(EK332-EL332)*100</f>
        <v>0</v>
      </c>
      <c r="EN332" s="14">
        <f ca="1">$AC332-$AH332-FH332</f>
        <v>0</v>
      </c>
      <c r="EO332" s="15">
        <f ca="1">_xll.DBRW($B$3,$R$37,$R$38,$R$40,$R$41,$R$42,$Q332,EO$2,EO$4,EO$3)</f>
        <v>0</v>
      </c>
      <c r="EP332" s="15">
        <f ca="1">_xll.DBRW($B$3,$R$37,$R$38,$R$40,$R$41,$R$42,$Q332,EP$2,EP$4,EP$3)</f>
        <v>0</v>
      </c>
      <c r="EQ332" s="15">
        <f ca="1">_xll.DBRW($B$3,$R$37,$R$38,$R$40,$R$41,$R$42,$Q332,EQ$2,EQ$4,EQ$3)</f>
        <v>0</v>
      </c>
      <c r="ER332" s="15">
        <f ca="1">_xll.DBRW($B$3,$R$37,$R$38,$R$40,$R$41,$R$42,$Q332,ER$2,ER$4,ER$3)</f>
        <v>0</v>
      </c>
      <c r="ES332" s="15">
        <f ca="1">_xll.DBRW($B$3,$R$37,$R$38,$R$40,$R$41,$R$42,$Q332,ES$2,ES$4,ES$3)</f>
        <v>0</v>
      </c>
      <c r="ET332" s="15">
        <f ca="1">_xll.DBRW($B$3,$R$37,$R$38,$R$40,$R$41,$R$42,$Q332,ET$2,ET$4,ET$3)</f>
        <v>0</v>
      </c>
      <c r="EU332" s="15">
        <f ca="1">_xll.DBRW($B$3,$R$37,$R$38,$R$40,$R$41,$R$42,$Q332,EU$2,EU$4,EU$3)</f>
        <v>0</v>
      </c>
      <c r="EV332" s="15">
        <f ca="1">_xll.DBRW($B$3,$R$37,$R$38,$R$40,$R$41,$R$42,$Q332,EV$2,EV$4,EV$3)</f>
        <v>0</v>
      </c>
      <c r="EW332" s="15">
        <f ca="1">_xll.DBRW($B$3,$R$37,$R$38,$R$40,$R$41,$R$42,$Q332,EW$2,EW$4,EW$3)</f>
        <v>0</v>
      </c>
      <c r="EX332" s="15">
        <f ca="1">_xll.DBRW($B$3,$R$37,$R$38,$R$40,$R$41,$R$42,$Q332,EX$2,EX$4,EX$3)</f>
        <v>0</v>
      </c>
      <c r="EY332" s="15">
        <f ca="1">EO332-ET332</f>
        <v>0</v>
      </c>
      <c r="EZ332" s="15">
        <f ca="1">EP332-EU332</f>
        <v>0</v>
      </c>
      <c r="FA332" s="15">
        <f ca="1">EQ332-EV332</f>
        <v>0</v>
      </c>
      <c r="FB332" s="15">
        <f ca="1">IF(AND(ER332&lt;&gt;0,EW332&lt;&gt;0),-1*EY332*ER332,0)</f>
        <v>0</v>
      </c>
      <c r="FC332" s="15">
        <f ca="1">IF(AND(ER332&lt;&gt;0,EW332&lt;&gt;0,ES332&lt;&gt;0,EX332&lt;&gt;0),EZ332/EU332*$AC332,)</f>
        <v>0</v>
      </c>
      <c r="FD332" s="15">
        <f ca="1">IF(AND(ES332&lt;&gt;0,EX332&lt;&gt;0),FA332*EK332*ES332,)</f>
        <v>0</v>
      </c>
      <c r="FE332" s="15">
        <f ca="1">IF(AND(ER332&lt;&gt;0,EW332&lt;&gt;0,ES332&lt;&gt;0,EX332&lt;&gt;0),$AM332-FB332-FC332-FD332-FH332,)</f>
        <v>0</v>
      </c>
      <c r="FF332" s="15">
        <f ca="1">IF(OR(ER332=0,EW332=0,ES332=0,EX332=0),$AM332-FB332-FC332-FD332-FH332,)</f>
        <v>0</v>
      </c>
      <c r="FG332" s="15">
        <f ca="1">SUM(FB332:FF332)</f>
        <v>0</v>
      </c>
      <c r="FH332" s="15">
        <f ca="1">IF($V332&lt;&gt;0,IF($V332&gt;0,$W332/$V332,-$W332/$V332))*$AH332</f>
        <v>0</v>
      </c>
      <c r="FI332" s="15">
        <f ca="1">SUM(FG332:FH332)</f>
        <v>0</v>
      </c>
      <c r="FJ332" s="20"/>
      <c r="FK332" s="85">
        <f ca="1">BL332+CK332+DJ332+EI332+FH332</f>
        <v>0</v>
      </c>
      <c r="FL332" s="21"/>
      <c r="FM332" s="22"/>
      <c r="FN332" s="104">
        <f ca="1">_xll.DBRW($B$3,$R$37,$R$38,$R$40,$R$41,$R$42,$Q332,FN$2,FN$4,FN$3)</f>
        <v>0</v>
      </c>
      <c r="FO332" s="105">
        <f ca="1">IF(U332&lt;&gt;0,FN332/U332,0)</f>
        <v>0</v>
      </c>
      <c r="FP332" s="104">
        <f ca="1">_xll.DBRW($B$3,$R$37,$R$38,$R$40,$R$41,$R$42,$Q332,FP$2,FP$4,FP$3)</f>
        <v>0</v>
      </c>
      <c r="FQ332" s="105">
        <f ca="1">IF(V332&lt;&gt;0,FP332/V332,0)</f>
        <v>0</v>
      </c>
      <c r="FR332" s="86">
        <f ca="1">FN332-FP332</f>
        <v>0</v>
      </c>
      <c r="FS332" s="103">
        <f ca="1">(FO332-FQ332)*100</f>
        <v>0</v>
      </c>
      <c r="FT332" s="23"/>
      <c r="FV332" s="37"/>
      <c r="FW332" s="37"/>
      <c r="FX332" s="37"/>
      <c r="FY332" s="37"/>
      <c r="FZ332" s="37"/>
      <c r="GA332" s="37"/>
      <c r="GB332" s="37"/>
      <c r="GC332" s="37"/>
      <c r="GD332" s="37"/>
      <c r="GE332" s="37"/>
      <c r="GF332" s="37"/>
      <c r="GG332" s="37"/>
      <c r="GH332" s="37"/>
    </row>
    <row r="333" spans="1:190" ht="15" hidden="1" customHeight="1" x14ac:dyDescent="0.25">
      <c r="A333">
        <f ca="1">IF(ROW()=ROW($A$60),0,1)</f>
        <v>1</v>
      </c>
      <c r="D333" s="30"/>
      <c r="E333" s="30"/>
      <c r="F333" s="30" t="str">
        <f ca="1">IF(A333&lt;&gt;0,IF((AO333+BN333+CM333+DL333+EK333)&lt;&gt;0,ROUND((1-(AO333+BN333+CM333+DL333+EK333))-FO333,5),"VERIF. ELIGIBILITE PMM"),"CHECK "&amp;D318)</f>
        <v>VERIF. ELIGIBILITE PMM</v>
      </c>
      <c r="G333" s="30"/>
      <c r="H333" s="30"/>
      <c r="I333" s="30"/>
      <c r="J333" s="30" t="str">
        <f ca="1">IF(A333&lt;&gt;0,IF((AP333+BO333+CN333+DM333+EL333)&lt;&gt;0,ROUND((1-(AP333+BO333+CN333+DM333+EL333))-FQ333,5),"VERIF. ELIGIBILITE PMM"),"CHECK "&amp;D319)</f>
        <v>VERIF. ELIGIBILITE PMM</v>
      </c>
      <c r="K333" s="30">
        <f ca="1">IF(A333&lt;&gt;0,ROUND(W333+AR333+BQ333+CP333+DO333+EN333+FK333-FR333,5),"CHECK ")</f>
        <v>0</v>
      </c>
      <c r="L333" s="4"/>
      <c r="M333" s="9"/>
      <c r="N333" s="10"/>
      <c r="O333" s="9"/>
      <c r="P333" s="11"/>
      <c r="Q333" s="130" t="s">
        <v>532</v>
      </c>
      <c r="R333" s="130"/>
      <c r="S333" s="12"/>
      <c r="T333" s="13"/>
      <c r="U333" s="84">
        <f ca="1">_xll.DBRW($B$3,$R$37,$R$38,$R$40,$R$41,$R$42,$Q333,U$2,U$4,U$3)</f>
        <v>0</v>
      </c>
      <c r="V333" s="84">
        <f ca="1">_xll.DBRW($B$3,$R$37,$R$38,$R$40,$R$41,$R$42,$Q333,V$2,V$4,V$3)</f>
        <v>0</v>
      </c>
      <c r="W333" s="85">
        <f ca="1">U333-V333</f>
        <v>0</v>
      </c>
      <c r="X333" s="106">
        <f ca="1">IF(V333&lt;&gt;0,W333/V333,0)</f>
        <v>0</v>
      </c>
      <c r="Y333" s="15">
        <f ca="1">_xll.DBRW($B$3,$R$37,$R$38,$R$40,$R$41,$R$42,$Q333,Y$2,Y$4,Y$3)</f>
        <v>0</v>
      </c>
      <c r="Z333" s="15">
        <f ca="1">_xll.DBRW($B$3,$R$37,$R$38,$R$40,$R$41,$R$42,$Q333,Z$2,Z$4,Z$3)</f>
        <v>0</v>
      </c>
      <c r="AA333" s="15">
        <f ca="1">_xll.DBRW($B$3,$R$37,$R$38,$R$40,$R$41,$R$42,$Q333,AA$2,AA$4,AA$3)</f>
        <v>0</v>
      </c>
      <c r="AB333" s="15">
        <f ca="1">_xll.DBRW($B$3,$R$37,$R$38,$R$40,$R$41,$R$42,$Q333,AB$2,AB$4,AB$3)</f>
        <v>0</v>
      </c>
      <c r="AC333" s="15">
        <f ca="1">_xll.DBRW($B$3,$R$37,$R$38,$R$40,$R$41,$R$42,$Q333,AC$2,AC$4,AC$3)</f>
        <v>0</v>
      </c>
      <c r="AD333" s="15">
        <f ca="1">_xll.DBRW($B$3,$R$37,$R$38,$R$40,$R$41,$R$42,$Q333,AD$2,AD$4,AD$3)</f>
        <v>0</v>
      </c>
      <c r="AE333" s="15">
        <f ca="1">_xll.DBRW($B$3,$R$37,$R$38,$R$40,$R$41,$R$42,$Q333,AE$2,AE$4,AE$3)</f>
        <v>0</v>
      </c>
      <c r="AF333" s="15">
        <f ca="1">_xll.DBRW($B$3,$R$37,$R$38,$R$40,$R$41,$R$42,$Q333,AF$2,AF$4,AF$3)</f>
        <v>0</v>
      </c>
      <c r="AG333" s="15">
        <f ca="1">_xll.DBRW($B$3,$R$37,$R$38,$R$40,$R$41,$R$42,$Q333,AG$2,AG$4,AG$3)</f>
        <v>0</v>
      </c>
      <c r="AH333" s="15">
        <f ca="1">_xll.DBRW($B$3,$R$37,$R$38,$R$40,$R$41,$R$42,$Q333,AH$2,AH$4,AH$3)</f>
        <v>0</v>
      </c>
      <c r="AI333" s="15">
        <f ca="1">Y333-AD333</f>
        <v>0</v>
      </c>
      <c r="AJ333" s="15">
        <f ca="1">Z333-AE333</f>
        <v>0</v>
      </c>
      <c r="AK333" s="15">
        <f ca="1">AA333-AF333</f>
        <v>0</v>
      </c>
      <c r="AL333" s="15">
        <f ca="1">AB333-AG333</f>
        <v>0</v>
      </c>
      <c r="AM333" s="15">
        <f ca="1">AC333-AH333</f>
        <v>0</v>
      </c>
      <c r="AN333" s="20"/>
      <c r="AO333" s="16">
        <f ca="1">_xll.DBRW($B$3,$R$37,$R$38,$R$40,$R$41,$R$42,$Q333,AO$2,AO$4,AO$3)</f>
        <v>0</v>
      </c>
      <c r="AP333" s="16">
        <f ca="1">_xll.DBRW($B$3,$R$37,$R$38,$R$40,$R$41,$R$42,$Q333,AP$2,AP$4,AP$3)</f>
        <v>0</v>
      </c>
      <c r="AQ333" s="17">
        <f ca="1">-(AO333-AP333)*100</f>
        <v>0</v>
      </c>
      <c r="AR333" s="14">
        <f ca="1">$Y333-$AD333-BL333</f>
        <v>0</v>
      </c>
      <c r="AS333" s="18">
        <f ca="1">_xll.DBRW($B$3,$R$37,$R$38,$R$40,$R$41,$R$42,$Q333,AS$2,AS$4,AS$3)</f>
        <v>0</v>
      </c>
      <c r="AT333" s="19">
        <f ca="1">_xll.DBRW($B$3,$R$37,$R$38,$R$40,$R$41,$R$42,$Q333,AT$2,AT$4,AT$3)</f>
        <v>0</v>
      </c>
      <c r="AU333" s="18">
        <f ca="1">_xll.DBRW($B$3,$R$37,$R$38,$R$40,$R$41,$R$42,$Q333,AU$2,AU$4,AU$3)</f>
        <v>0</v>
      </c>
      <c r="AV333" s="15">
        <f ca="1">_xll.DBRW($B$3,$R$37,$R$38,$R$40,$R$41,$R$42,$Q333,AV$2,AV$4,AV$3)</f>
        <v>0</v>
      </c>
      <c r="AW333" s="15">
        <f ca="1">_xll.DBRW($B$3,$R$37,$R$38,$R$40,$R$41,$R$42,$Q333,AW$2,AW$4,AW$3)</f>
        <v>0</v>
      </c>
      <c r="AX333" s="18">
        <f ca="1">_xll.DBRW($B$3,$R$37,$R$38,$R$40,$R$41,$R$42,$Q333,AX$2,AX$4,AX$3)</f>
        <v>0</v>
      </c>
      <c r="AY333" s="19">
        <f ca="1">_xll.DBRW($B$3,$R$37,$R$38,$R$40,$R$41,$R$42,$Q333,AY$2,AY$4,AY$3)</f>
        <v>0</v>
      </c>
      <c r="AZ333" s="18">
        <f ca="1">_xll.DBRW($B$3,$R$37,$R$38,$R$40,$R$41,$R$42,$Q333,AZ$2,AZ$4,AZ$3)</f>
        <v>0</v>
      </c>
      <c r="BA333" s="15">
        <f ca="1">_xll.DBRW($B$3,$R$37,$R$38,$R$40,$R$41,$R$42,$Q333,BA$2,BA$4,BA$3)</f>
        <v>0</v>
      </c>
      <c r="BB333" s="15">
        <f ca="1">_xll.DBRW($B$3,$R$37,$R$38,$R$40,$R$41,$R$42,$Q333,BB$2,BB$4,BB$3)</f>
        <v>0</v>
      </c>
      <c r="BC333" s="18">
        <f ca="1">AS333-AX333</f>
        <v>0</v>
      </c>
      <c r="BD333" s="18">
        <f ca="1">AT333-AY333</f>
        <v>0</v>
      </c>
      <c r="BE333" s="18">
        <f ca="1">AU333-AZ333</f>
        <v>0</v>
      </c>
      <c r="BF333" s="15">
        <f ca="1">IF(AND(AV333&lt;&gt;0,BA333&lt;&gt;0),-1*BC333*AV333,0)</f>
        <v>0</v>
      </c>
      <c r="BG333" s="15">
        <f ca="1">IF(AND(AV333&lt;&gt;0,BA333&lt;&gt;0,AW333&lt;&gt;0,BB333&lt;&gt;0),BD333/AY333*$Y333,)</f>
        <v>0</v>
      </c>
      <c r="BH333" s="15">
        <f ca="1">IF(AND(AW333&lt;&gt;0,BB333&lt;&gt;0),BE333*AO333*AW333,)</f>
        <v>0</v>
      </c>
      <c r="BI333" s="15">
        <f ca="1">IF(AND(AV333&lt;&gt;0,BA333&lt;&gt;0,AW333&lt;&gt;0,BB333&lt;&gt;0),$AI333-BF333-BG333-BH333-BL333,)</f>
        <v>0</v>
      </c>
      <c r="BJ333" s="15">
        <f ca="1">IF(OR(AV333=0,BA333=0,AW333=0,BB333=0),$AI333-BF333-BG333-BH333-BL333,)</f>
        <v>0</v>
      </c>
      <c r="BK333" s="15">
        <f ca="1">SUM(BF333:BJ333)</f>
        <v>0</v>
      </c>
      <c r="BL333" s="15">
        <f ca="1">IF($V333&lt;&gt;0,IF($V333&gt;0,$W333/$V333,-$W333/$V333))*$AD333</f>
        <v>0</v>
      </c>
      <c r="BM333" s="15">
        <f ca="1">SUM(BK333:BL333)</f>
        <v>0</v>
      </c>
      <c r="BN333" s="16">
        <f ca="1">_xll.DBRW($B$3,$R$37,$R$38,$R$40,$R$41,$R$42,$Q333,BN$2,BN$4,BN$3)</f>
        <v>0</v>
      </c>
      <c r="BO333" s="16">
        <f ca="1">_xll.DBRW($B$3,$R$37,$R$38,$R$40,$R$41,$R$42,$Q333,BO$2,BO$4,BO$3)</f>
        <v>0</v>
      </c>
      <c r="BP333" s="17">
        <f ca="1">-(BN333-BO333)*100</f>
        <v>0</v>
      </c>
      <c r="BQ333" s="14">
        <f ca="1">$Z333-$AE333-CK333</f>
        <v>0</v>
      </c>
      <c r="BR333" s="15">
        <f ca="1">_xll.DBRW($B$3,$R$37,$R$38,$R$40,$R$41,$R$42,$Q333,BR$2,BR$4,BR$3)</f>
        <v>0</v>
      </c>
      <c r="BS333" s="15">
        <f ca="1">_xll.DBRW($B$3,$R$37,$R$38,$R$40,$R$41,$R$42,$Q333,BS$2,BS$4,BS$3)</f>
        <v>0</v>
      </c>
      <c r="BT333" s="15">
        <f ca="1">_xll.DBRW($B$3,$R$37,$R$38,$R$40,$R$41,$R$42,$Q333,BT$2,BT$4,BT$3)</f>
        <v>0</v>
      </c>
      <c r="BU333" s="15">
        <f ca="1">_xll.DBRW($B$3,$R$37,$R$38,$R$40,$R$41,$R$42,$Q333,BU$2,BU$4,BU$3)</f>
        <v>0</v>
      </c>
      <c r="BV333" s="15">
        <f ca="1">_xll.DBRW($B$3,$R$37,$R$38,$R$40,$R$41,$R$42,$Q333,BV$2,BV$4,BV$3)</f>
        <v>0</v>
      </c>
      <c r="BW333" s="15">
        <f ca="1">_xll.DBRW($B$3,$R$37,$R$38,$R$40,$R$41,$R$42,$Q333,BW$2,BW$4,BW$3)</f>
        <v>0</v>
      </c>
      <c r="BX333" s="15">
        <f ca="1">_xll.DBRW($B$3,$R$37,$R$38,$R$40,$R$41,$R$42,$Q333,BX$2,BX$4,BX$3)</f>
        <v>0</v>
      </c>
      <c r="BY333" s="15">
        <f ca="1">_xll.DBRW($B$3,$R$37,$R$38,$R$40,$R$41,$R$42,$Q333,BY$2,BY$4,BY$3)</f>
        <v>0</v>
      </c>
      <c r="BZ333" s="15">
        <f ca="1">_xll.DBRW($B$3,$R$37,$R$38,$R$40,$R$41,$R$42,$Q333,BZ$2,BZ$4,BZ$3)</f>
        <v>0</v>
      </c>
      <c r="CA333" s="15">
        <f ca="1">_xll.DBRW($B$3,$R$37,$R$38,$R$40,$R$41,$R$42,$Q333,CA$2,CA$4,CA$3)</f>
        <v>0</v>
      </c>
      <c r="CB333" s="15">
        <f ca="1">BR333-BW333</f>
        <v>0</v>
      </c>
      <c r="CC333" s="15">
        <f ca="1">BS333-BX333</f>
        <v>0</v>
      </c>
      <c r="CD333" s="15">
        <f ca="1">BT333-BY333</f>
        <v>0</v>
      </c>
      <c r="CE333" s="15">
        <f ca="1">IF(AND(BU333&lt;&gt;0,BZ333&lt;&gt;0),-1*CB333*BU333,0)</f>
        <v>0</v>
      </c>
      <c r="CF333" s="15">
        <f ca="1">IF(AND(BU333&lt;&gt;0,BZ333&lt;&gt;0,BV333&lt;&gt;0,CA333&lt;&gt;0),CC333/BX333*$Z333,)</f>
        <v>0</v>
      </c>
      <c r="CG333" s="15">
        <f ca="1">IF(AND(BV333&lt;&gt;0,CA333&lt;&gt;0),CD333*BN333*BV333,)</f>
        <v>0</v>
      </c>
      <c r="CH333" s="15">
        <f ca="1">IF(AND(BU333&lt;&gt;0,BZ333&lt;&gt;0,BV333&lt;&gt;0,CA333&lt;&gt;0),$AJ333-CE333-CF333-CG333-CK333,)</f>
        <v>0</v>
      </c>
      <c r="CI333" s="15">
        <f ca="1">IF(OR(BU333=0,BZ333=0,BV333=0,CA333=0),$AJ333-CE333-CF333-CG333-CK333,)</f>
        <v>0</v>
      </c>
      <c r="CJ333" s="15">
        <f ca="1">SUM(CE333:CI333)</f>
        <v>0</v>
      </c>
      <c r="CK333" s="15">
        <f ca="1">IF($V333&lt;&gt;0,IF($V333&gt;0,$W333/$V333,-$W333/$V333))*$AE333</f>
        <v>0</v>
      </c>
      <c r="CL333" s="15">
        <f ca="1">SUM(CJ333:CK333)</f>
        <v>0</v>
      </c>
      <c r="CM333" s="16">
        <f ca="1">_xll.DBRW($B$3,$R$37,$R$38,$R$40,$R$41,$R$42,$Q333,CM$2,CM$4,CM$3)</f>
        <v>0</v>
      </c>
      <c r="CN333" s="16">
        <f ca="1">_xll.DBRW($B$3,$R$37,$R$38,$R$40,$R$41,$R$42,$Q333,CN$2,CN$4,CN$3)</f>
        <v>0</v>
      </c>
      <c r="CO333" s="17">
        <f ca="1">-(CM333-CN333)*100</f>
        <v>0</v>
      </c>
      <c r="CP333" s="14">
        <f ca="1">$AA333-$AF333-DJ333</f>
        <v>0</v>
      </c>
      <c r="CQ333" s="15">
        <f ca="1">_xll.DBRW($B$3,$R$37,$R$38,$R$40,$R$41,$R$42,$Q333,CQ$2,CQ$4,CQ$3)</f>
        <v>0</v>
      </c>
      <c r="CR333" s="15">
        <f ca="1">_xll.DBRW($B$3,$R$37,$R$38,$R$40,$R$41,$R$42,$Q333,CR$2,CR$4,CR$3)</f>
        <v>0</v>
      </c>
      <c r="CS333" s="15">
        <f ca="1">_xll.DBRW($B$3,$R$37,$R$38,$R$40,$R$41,$R$42,$Q333,CS$2,CS$4,CS$3)</f>
        <v>0</v>
      </c>
      <c r="CT333" s="15">
        <f ca="1">_xll.DBRW($B$3,$R$37,$R$38,$R$40,$R$41,$R$42,$Q333,CT$2,CT$4,CT$3)</f>
        <v>0</v>
      </c>
      <c r="CU333" s="15">
        <f ca="1">_xll.DBRW($B$3,$R$37,$R$38,$R$40,$R$41,$R$42,$Q333,CU$2,CU$4,CU$3)</f>
        <v>0</v>
      </c>
      <c r="CV333" s="15">
        <f ca="1">_xll.DBRW($B$3,$R$37,$R$38,$R$40,$R$41,$R$42,$Q333,CV$2,CV$4,CV$3)</f>
        <v>0</v>
      </c>
      <c r="CW333" s="15">
        <f ca="1">_xll.DBRW($B$3,$R$37,$R$38,$R$40,$R$41,$R$42,$Q333,CW$2,CW$4,CW$3)</f>
        <v>0</v>
      </c>
      <c r="CX333" s="15">
        <f ca="1">_xll.DBRW($B$3,$R$37,$R$38,$R$40,$R$41,$R$42,$Q333,CX$2,CX$4,CX$3)</f>
        <v>0</v>
      </c>
      <c r="CY333" s="15">
        <f ca="1">_xll.DBRW($B$3,$R$37,$R$38,$R$40,$R$41,$R$42,$Q333,CY$2,CY$4,CY$3)</f>
        <v>0</v>
      </c>
      <c r="CZ333" s="15">
        <f ca="1">_xll.DBRW($B$3,$R$37,$R$38,$R$40,$R$41,$R$42,$Q333,CZ$2,CZ$4,CZ$3)</f>
        <v>0</v>
      </c>
      <c r="DA333" s="15">
        <f ca="1">CQ333-CV333</f>
        <v>0</v>
      </c>
      <c r="DB333" s="15">
        <f ca="1">CR333-CW333</f>
        <v>0</v>
      </c>
      <c r="DC333" s="15">
        <f ca="1">CS333-CX333</f>
        <v>0</v>
      </c>
      <c r="DD333" s="15">
        <f ca="1">IF(AND(CT333&lt;&gt;0,CY333&lt;&gt;0),-1*DA333*CT333,0)</f>
        <v>0</v>
      </c>
      <c r="DE333" s="15">
        <f ca="1">IF(AND(CT333&lt;&gt;0,CY333&lt;&gt;0,CU333&lt;&gt;0,CZ333&lt;&gt;0),DB333/CW333*$AA333,)</f>
        <v>0</v>
      </c>
      <c r="DF333" s="15">
        <f ca="1">IF(AND(CU333&lt;&gt;0,CZ333&lt;&gt;0),DC333*CM333*CU333,)</f>
        <v>0</v>
      </c>
      <c r="DG333" s="15">
        <f ca="1">IF(AND(CT333&lt;&gt;0,CY333&lt;&gt;0,CU333&lt;&gt;0,CZ333&lt;&gt;0),$AK333-DD333-DE333-DF333-DJ333,)</f>
        <v>0</v>
      </c>
      <c r="DH333" s="15">
        <f ca="1">IF(OR(CT333=0,CY333=0,CU333=0,CZ333=0),$AK333-DD333-DE333-DF333-DJ333,)</f>
        <v>0</v>
      </c>
      <c r="DI333" s="15">
        <f ca="1">SUM(DD333:DH333)</f>
        <v>0</v>
      </c>
      <c r="DJ333" s="15">
        <f ca="1">IF($V333&lt;&gt;0,IF($V333&gt;0,$W333/$V333,-$W333/$V333))*$AF333</f>
        <v>0</v>
      </c>
      <c r="DK333" s="15">
        <f ca="1">SUM(DI333:DJ333)</f>
        <v>0</v>
      </c>
      <c r="DL333" s="16">
        <f ca="1">_xll.DBRW($B$3,$R$37,$R$38,$R$40,$R$41,$R$42,$Q333,DL$2,DL$4,DL$3)</f>
        <v>0</v>
      </c>
      <c r="DM333" s="16">
        <f ca="1">_xll.DBRW($B$3,$R$37,$R$38,$R$40,$R$41,$R$42,$Q333,DM$2,DM$4,DM$3)</f>
        <v>0</v>
      </c>
      <c r="DN333" s="17">
        <f ca="1">-(DL333-DM333)*100</f>
        <v>0</v>
      </c>
      <c r="DO333" s="14">
        <f ca="1">$AB333-$AG333-EI333</f>
        <v>0</v>
      </c>
      <c r="DP333" s="15">
        <f ca="1">_xll.DBRW($B$3,$R$37,$R$38,$R$40,$R$41,$R$42,$Q333,DP$2,DP$4,DP$3)</f>
        <v>0</v>
      </c>
      <c r="DQ333" s="15">
        <f ca="1">_xll.DBRW($B$3,$R$37,$R$38,$R$40,$R$41,$R$42,$Q333,DQ$2,DQ$4,DQ$3)</f>
        <v>0</v>
      </c>
      <c r="DR333" s="15">
        <f ca="1">_xll.DBRW($B$3,$R$37,$R$38,$R$40,$R$41,$R$42,$Q333,DR$2,DR$4,DR$3)</f>
        <v>0</v>
      </c>
      <c r="DS333" s="15">
        <f ca="1">_xll.DBRW($B$3,$R$37,$R$38,$R$40,$R$41,$R$42,$Q333,DS$2,DS$4,DS$3)</f>
        <v>0</v>
      </c>
      <c r="DT333" s="15">
        <f ca="1">_xll.DBRW($B$3,$R$37,$R$38,$R$40,$R$41,$R$42,$Q333,DT$2,DT$4,DT$3)</f>
        <v>0</v>
      </c>
      <c r="DU333" s="15">
        <f ca="1">_xll.DBRW($B$3,$R$37,$R$38,$R$40,$R$41,$R$42,$Q333,DU$2,DU$4,DU$3)</f>
        <v>0</v>
      </c>
      <c r="DV333" s="15">
        <f ca="1">_xll.DBRW($B$3,$R$37,$R$38,$R$40,$R$41,$R$42,$Q333,DV$2,DV$4,DV$3)</f>
        <v>0</v>
      </c>
      <c r="DW333" s="15">
        <f ca="1">_xll.DBRW($B$3,$R$37,$R$38,$R$40,$R$41,$R$42,$Q333,DW$2,DW$4,DW$3)</f>
        <v>0</v>
      </c>
      <c r="DX333" s="15">
        <f ca="1">_xll.DBRW($B$3,$R$37,$R$38,$R$40,$R$41,$R$42,$Q333,DX$2,DX$4,DX$3)</f>
        <v>0</v>
      </c>
      <c r="DY333" s="15">
        <f ca="1">_xll.DBRW($B$3,$R$37,$R$38,$R$40,$R$41,$R$42,$Q333,DY$2,DY$4,DY$3)</f>
        <v>0</v>
      </c>
      <c r="DZ333" s="15">
        <f ca="1">DP333-DU333</f>
        <v>0</v>
      </c>
      <c r="EA333" s="15">
        <f ca="1">DQ333-DV333</f>
        <v>0</v>
      </c>
      <c r="EB333" s="15">
        <f ca="1">DR333-DW333</f>
        <v>0</v>
      </c>
      <c r="EC333" s="15">
        <f ca="1">IF(AND(DS333&lt;&gt;0,DX333&lt;&gt;0),-1*DZ333*DS333,0)</f>
        <v>0</v>
      </c>
      <c r="ED333" s="15">
        <f ca="1">IF(AND(DS333&lt;&gt;0,DX333&lt;&gt;0,DT333&lt;&gt;0,DY333&lt;&gt;0),EA333/DV333*$AB333,)</f>
        <v>0</v>
      </c>
      <c r="EE333" s="15">
        <f ca="1">IF(AND(DT333&lt;&gt;0,DY333&lt;&gt;0),EB333*DL333*DT333,)</f>
        <v>0</v>
      </c>
      <c r="EF333" s="15">
        <f ca="1">IF(AND(DS333&lt;&gt;0,DX333&lt;&gt;0,DT333&lt;&gt;0,DY333&lt;&gt;0),$AL333-EC333-ED333-EE333-EI333,)</f>
        <v>0</v>
      </c>
      <c r="EG333" s="15">
        <f ca="1">IF(OR(DS333=0,DX333=0,DT333=0,DY333=0),$AL333-EC333-ED333-EE333-EI333,)</f>
        <v>0</v>
      </c>
      <c r="EH333" s="15">
        <f ca="1">SUM(EC333:EG333)</f>
        <v>0</v>
      </c>
      <c r="EI333" s="15">
        <f ca="1">IF($V333&lt;&gt;0,IF($V333&gt;0,$W333/$V333,-$W333/$V333))*$AG333</f>
        <v>0</v>
      </c>
      <c r="EJ333" s="15">
        <f ca="1">SUM(EH333:EI333)</f>
        <v>0</v>
      </c>
      <c r="EK333" s="16">
        <f ca="1">_xll.DBRW($B$3,$R$37,$R$38,$R$40,$R$41,$R$42,$Q333,EK$2,EK$4,EK$3)</f>
        <v>0</v>
      </c>
      <c r="EL333" s="16">
        <f ca="1">_xll.DBRW($B$3,$R$37,$R$38,$R$40,$R$41,$R$42,$Q333,EL$2,EL$4,EL$3)</f>
        <v>0</v>
      </c>
      <c r="EM333" s="17">
        <f ca="1">-(EK333-EL333)*100</f>
        <v>0</v>
      </c>
      <c r="EN333" s="14">
        <f ca="1">$AC333-$AH333-FH333</f>
        <v>0</v>
      </c>
      <c r="EO333" s="15">
        <f ca="1">_xll.DBRW($B$3,$R$37,$R$38,$R$40,$R$41,$R$42,$Q333,EO$2,EO$4,EO$3)</f>
        <v>0</v>
      </c>
      <c r="EP333" s="15">
        <f ca="1">_xll.DBRW($B$3,$R$37,$R$38,$R$40,$R$41,$R$42,$Q333,EP$2,EP$4,EP$3)</f>
        <v>0</v>
      </c>
      <c r="EQ333" s="15">
        <f ca="1">_xll.DBRW($B$3,$R$37,$R$38,$R$40,$R$41,$R$42,$Q333,EQ$2,EQ$4,EQ$3)</f>
        <v>0</v>
      </c>
      <c r="ER333" s="15">
        <f ca="1">_xll.DBRW($B$3,$R$37,$R$38,$R$40,$R$41,$R$42,$Q333,ER$2,ER$4,ER$3)</f>
        <v>0</v>
      </c>
      <c r="ES333" s="15">
        <f ca="1">_xll.DBRW($B$3,$R$37,$R$38,$R$40,$R$41,$R$42,$Q333,ES$2,ES$4,ES$3)</f>
        <v>0</v>
      </c>
      <c r="ET333" s="15">
        <f ca="1">_xll.DBRW($B$3,$R$37,$R$38,$R$40,$R$41,$R$42,$Q333,ET$2,ET$4,ET$3)</f>
        <v>0</v>
      </c>
      <c r="EU333" s="15">
        <f ca="1">_xll.DBRW($B$3,$R$37,$R$38,$R$40,$R$41,$R$42,$Q333,EU$2,EU$4,EU$3)</f>
        <v>0</v>
      </c>
      <c r="EV333" s="15">
        <f ca="1">_xll.DBRW($B$3,$R$37,$R$38,$R$40,$R$41,$R$42,$Q333,EV$2,EV$4,EV$3)</f>
        <v>0</v>
      </c>
      <c r="EW333" s="15">
        <f ca="1">_xll.DBRW($B$3,$R$37,$R$38,$R$40,$R$41,$R$42,$Q333,EW$2,EW$4,EW$3)</f>
        <v>0</v>
      </c>
      <c r="EX333" s="15">
        <f ca="1">_xll.DBRW($B$3,$R$37,$R$38,$R$40,$R$41,$R$42,$Q333,EX$2,EX$4,EX$3)</f>
        <v>0</v>
      </c>
      <c r="EY333" s="15">
        <f ca="1">EO333-ET333</f>
        <v>0</v>
      </c>
      <c r="EZ333" s="15">
        <f ca="1">EP333-EU333</f>
        <v>0</v>
      </c>
      <c r="FA333" s="15">
        <f ca="1">EQ333-EV333</f>
        <v>0</v>
      </c>
      <c r="FB333" s="15">
        <f ca="1">IF(AND(ER333&lt;&gt;0,EW333&lt;&gt;0),-1*EY333*ER333,0)</f>
        <v>0</v>
      </c>
      <c r="FC333" s="15">
        <f ca="1">IF(AND(ER333&lt;&gt;0,EW333&lt;&gt;0,ES333&lt;&gt;0,EX333&lt;&gt;0),EZ333/EU333*$AC333,)</f>
        <v>0</v>
      </c>
      <c r="FD333" s="15">
        <f ca="1">IF(AND(ES333&lt;&gt;0,EX333&lt;&gt;0),FA333*EK333*ES333,)</f>
        <v>0</v>
      </c>
      <c r="FE333" s="15">
        <f ca="1">IF(AND(ER333&lt;&gt;0,EW333&lt;&gt;0,ES333&lt;&gt;0,EX333&lt;&gt;0),$AM333-FB333-FC333-FD333-FH333,)</f>
        <v>0</v>
      </c>
      <c r="FF333" s="15">
        <f ca="1">IF(OR(ER333=0,EW333=0,ES333=0,EX333=0),$AM333-FB333-FC333-FD333-FH333,)</f>
        <v>0</v>
      </c>
      <c r="FG333" s="15">
        <f ca="1">SUM(FB333:FF333)</f>
        <v>0</v>
      </c>
      <c r="FH333" s="15">
        <f ca="1">IF($V333&lt;&gt;0,IF($V333&gt;0,$W333/$V333,-$W333/$V333))*$AH333</f>
        <v>0</v>
      </c>
      <c r="FI333" s="15">
        <f ca="1">SUM(FG333:FH333)</f>
        <v>0</v>
      </c>
      <c r="FJ333" s="20"/>
      <c r="FK333" s="85">
        <f ca="1">BL333+CK333+DJ333+EI333+FH333</f>
        <v>0</v>
      </c>
      <c r="FL333" s="21"/>
      <c r="FM333" s="22"/>
      <c r="FN333" s="104">
        <f ca="1">_xll.DBRW($B$3,$R$37,$R$38,$R$40,$R$41,$R$42,$Q333,FN$2,FN$4,FN$3)</f>
        <v>0</v>
      </c>
      <c r="FO333" s="105">
        <f ca="1">IF(U333&lt;&gt;0,FN333/U333,0)</f>
        <v>0</v>
      </c>
      <c r="FP333" s="104">
        <f ca="1">_xll.DBRW($B$3,$R$37,$R$38,$R$40,$R$41,$R$42,$Q333,FP$2,FP$4,FP$3)</f>
        <v>0</v>
      </c>
      <c r="FQ333" s="105">
        <f ca="1">IF(V333&lt;&gt;0,FP333/V333,0)</f>
        <v>0</v>
      </c>
      <c r="FR333" s="86">
        <f ca="1">FN333-FP333</f>
        <v>0</v>
      </c>
      <c r="FS333" s="103">
        <f ca="1">(FO333-FQ333)*100</f>
        <v>0</v>
      </c>
      <c r="FT333" s="23"/>
      <c r="FV333" s="37"/>
      <c r="FW333" s="37"/>
      <c r="FX333" s="37"/>
      <c r="FY333" s="37"/>
      <c r="FZ333" s="37"/>
      <c r="GA333" s="37"/>
      <c r="GB333" s="37"/>
      <c r="GC333" s="37"/>
      <c r="GD333" s="37"/>
      <c r="GE333" s="37"/>
      <c r="GF333" s="37"/>
      <c r="GG333" s="37"/>
      <c r="GH333" s="37"/>
    </row>
    <row r="334" spans="1:190" ht="15" hidden="1" customHeight="1" x14ac:dyDescent="0.25">
      <c r="A334">
        <f ca="1">IF(ROW()=ROW($A$60),0,1)</f>
        <v>1</v>
      </c>
      <c r="D334" s="30"/>
      <c r="E334" s="30"/>
      <c r="F334" s="30" t="str">
        <f ca="1">IF(A334&lt;&gt;0,IF((AO334+BN334+CM334+DL334+EK334)&lt;&gt;0,ROUND((1-(AO334+BN334+CM334+DL334+EK334))-FO334,5),"VERIF. ELIGIBILITE PMM"),"CHECK "&amp;D319)</f>
        <v>VERIF. ELIGIBILITE PMM</v>
      </c>
      <c r="G334" s="30"/>
      <c r="H334" s="30"/>
      <c r="I334" s="30"/>
      <c r="J334" s="30" t="str">
        <f ca="1">IF(A334&lt;&gt;0,IF((AP334+BO334+CN334+DM334+EL334)&lt;&gt;0,ROUND((1-(AP334+BO334+CN334+DM334+EL334))-FQ334,5),"VERIF. ELIGIBILITE PMM"),"CHECK "&amp;D320)</f>
        <v>VERIF. ELIGIBILITE PMM</v>
      </c>
      <c r="K334" s="30">
        <f ca="1">IF(A334&lt;&gt;0,ROUND(W334+AR334+BQ334+CP334+DO334+EN334+FK334-FR334,5),"CHECK ")</f>
        <v>0</v>
      </c>
      <c r="L334" s="4"/>
      <c r="M334" s="9"/>
      <c r="N334" s="10"/>
      <c r="O334" s="9"/>
      <c r="P334" s="11"/>
      <c r="Q334" s="130" t="s">
        <v>533</v>
      </c>
      <c r="R334" s="130"/>
      <c r="S334" s="12"/>
      <c r="T334" s="13"/>
      <c r="U334" s="84">
        <f ca="1">_xll.DBRW($B$3,$R$37,$R$38,$R$40,$R$41,$R$42,$Q334,U$2,U$4,U$3)</f>
        <v>0</v>
      </c>
      <c r="V334" s="84">
        <f ca="1">_xll.DBRW($B$3,$R$37,$R$38,$R$40,$R$41,$R$42,$Q334,V$2,V$4,V$3)</f>
        <v>0</v>
      </c>
      <c r="W334" s="85">
        <f ca="1">U334-V334</f>
        <v>0</v>
      </c>
      <c r="X334" s="106">
        <f ca="1">IF(V334&lt;&gt;0,W334/V334,0)</f>
        <v>0</v>
      </c>
      <c r="Y334" s="15">
        <f ca="1">_xll.DBRW($B$3,$R$37,$R$38,$R$40,$R$41,$R$42,$Q334,Y$2,Y$4,Y$3)</f>
        <v>0</v>
      </c>
      <c r="Z334" s="15">
        <f ca="1">_xll.DBRW($B$3,$R$37,$R$38,$R$40,$R$41,$R$42,$Q334,Z$2,Z$4,Z$3)</f>
        <v>0</v>
      </c>
      <c r="AA334" s="15">
        <f ca="1">_xll.DBRW($B$3,$R$37,$R$38,$R$40,$R$41,$R$42,$Q334,AA$2,AA$4,AA$3)</f>
        <v>0</v>
      </c>
      <c r="AB334" s="15">
        <f ca="1">_xll.DBRW($B$3,$R$37,$R$38,$R$40,$R$41,$R$42,$Q334,AB$2,AB$4,AB$3)</f>
        <v>0</v>
      </c>
      <c r="AC334" s="15">
        <f ca="1">_xll.DBRW($B$3,$R$37,$R$38,$R$40,$R$41,$R$42,$Q334,AC$2,AC$4,AC$3)</f>
        <v>0</v>
      </c>
      <c r="AD334" s="15">
        <f ca="1">_xll.DBRW($B$3,$R$37,$R$38,$R$40,$R$41,$R$42,$Q334,AD$2,AD$4,AD$3)</f>
        <v>0</v>
      </c>
      <c r="AE334" s="15">
        <f ca="1">_xll.DBRW($B$3,$R$37,$R$38,$R$40,$R$41,$R$42,$Q334,AE$2,AE$4,AE$3)</f>
        <v>0</v>
      </c>
      <c r="AF334" s="15">
        <f ca="1">_xll.DBRW($B$3,$R$37,$R$38,$R$40,$R$41,$R$42,$Q334,AF$2,AF$4,AF$3)</f>
        <v>0</v>
      </c>
      <c r="AG334" s="15">
        <f ca="1">_xll.DBRW($B$3,$R$37,$R$38,$R$40,$R$41,$R$42,$Q334,AG$2,AG$4,AG$3)</f>
        <v>0</v>
      </c>
      <c r="AH334" s="15">
        <f ca="1">_xll.DBRW($B$3,$R$37,$R$38,$R$40,$R$41,$R$42,$Q334,AH$2,AH$4,AH$3)</f>
        <v>0</v>
      </c>
      <c r="AI334" s="15">
        <f ca="1">Y334-AD334</f>
        <v>0</v>
      </c>
      <c r="AJ334" s="15">
        <f ca="1">Z334-AE334</f>
        <v>0</v>
      </c>
      <c r="AK334" s="15">
        <f ca="1">AA334-AF334</f>
        <v>0</v>
      </c>
      <c r="AL334" s="15">
        <f ca="1">AB334-AG334</f>
        <v>0</v>
      </c>
      <c r="AM334" s="15">
        <f ca="1">AC334-AH334</f>
        <v>0</v>
      </c>
      <c r="AN334" s="20"/>
      <c r="AO334" s="16">
        <f ca="1">_xll.DBRW($B$3,$R$37,$R$38,$R$40,$R$41,$R$42,$Q334,AO$2,AO$4,AO$3)</f>
        <v>0</v>
      </c>
      <c r="AP334" s="16">
        <f ca="1">_xll.DBRW($B$3,$R$37,$R$38,$R$40,$R$41,$R$42,$Q334,AP$2,AP$4,AP$3)</f>
        <v>0</v>
      </c>
      <c r="AQ334" s="17">
        <f ca="1">-(AO334-AP334)*100</f>
        <v>0</v>
      </c>
      <c r="AR334" s="14">
        <f ca="1">$Y334-$AD334-BL334</f>
        <v>0</v>
      </c>
      <c r="AS334" s="18">
        <f ca="1">_xll.DBRW($B$3,$R$37,$R$38,$R$40,$R$41,$R$42,$Q334,AS$2,AS$4,AS$3)</f>
        <v>0</v>
      </c>
      <c r="AT334" s="19">
        <f ca="1">_xll.DBRW($B$3,$R$37,$R$38,$R$40,$R$41,$R$42,$Q334,AT$2,AT$4,AT$3)</f>
        <v>0</v>
      </c>
      <c r="AU334" s="18">
        <f ca="1">_xll.DBRW($B$3,$R$37,$R$38,$R$40,$R$41,$R$42,$Q334,AU$2,AU$4,AU$3)</f>
        <v>0</v>
      </c>
      <c r="AV334" s="15">
        <f ca="1">_xll.DBRW($B$3,$R$37,$R$38,$R$40,$R$41,$R$42,$Q334,AV$2,AV$4,AV$3)</f>
        <v>0</v>
      </c>
      <c r="AW334" s="15">
        <f ca="1">_xll.DBRW($B$3,$R$37,$R$38,$R$40,$R$41,$R$42,$Q334,AW$2,AW$4,AW$3)</f>
        <v>0</v>
      </c>
      <c r="AX334" s="18">
        <f ca="1">_xll.DBRW($B$3,$R$37,$R$38,$R$40,$R$41,$R$42,$Q334,AX$2,AX$4,AX$3)</f>
        <v>0</v>
      </c>
      <c r="AY334" s="19">
        <f ca="1">_xll.DBRW($B$3,$R$37,$R$38,$R$40,$R$41,$R$42,$Q334,AY$2,AY$4,AY$3)</f>
        <v>0</v>
      </c>
      <c r="AZ334" s="18">
        <f ca="1">_xll.DBRW($B$3,$R$37,$R$38,$R$40,$R$41,$R$42,$Q334,AZ$2,AZ$4,AZ$3)</f>
        <v>0</v>
      </c>
      <c r="BA334" s="15">
        <f ca="1">_xll.DBRW($B$3,$R$37,$R$38,$R$40,$R$41,$R$42,$Q334,BA$2,BA$4,BA$3)</f>
        <v>0</v>
      </c>
      <c r="BB334" s="15">
        <f ca="1">_xll.DBRW($B$3,$R$37,$R$38,$R$40,$R$41,$R$42,$Q334,BB$2,BB$4,BB$3)</f>
        <v>0</v>
      </c>
      <c r="BC334" s="18">
        <f ca="1">AS334-AX334</f>
        <v>0</v>
      </c>
      <c r="BD334" s="18">
        <f ca="1">AT334-AY334</f>
        <v>0</v>
      </c>
      <c r="BE334" s="18">
        <f ca="1">AU334-AZ334</f>
        <v>0</v>
      </c>
      <c r="BF334" s="15">
        <f ca="1">IF(AND(AV334&lt;&gt;0,BA334&lt;&gt;0),-1*BC334*AV334,0)</f>
        <v>0</v>
      </c>
      <c r="BG334" s="15">
        <f ca="1">IF(AND(AV334&lt;&gt;0,BA334&lt;&gt;0,AW334&lt;&gt;0,BB334&lt;&gt;0),BD334/AY334*$Y334,)</f>
        <v>0</v>
      </c>
      <c r="BH334" s="15">
        <f ca="1">IF(AND(AW334&lt;&gt;0,BB334&lt;&gt;0),BE334*AO334*AW334,)</f>
        <v>0</v>
      </c>
      <c r="BI334" s="15">
        <f ca="1">IF(AND(AV334&lt;&gt;0,BA334&lt;&gt;0,AW334&lt;&gt;0,BB334&lt;&gt;0),$AI334-BF334-BG334-BH334-BL334,)</f>
        <v>0</v>
      </c>
      <c r="BJ334" s="15">
        <f ca="1">IF(OR(AV334=0,BA334=0,AW334=0,BB334=0),$AI334-BF334-BG334-BH334-BL334,)</f>
        <v>0</v>
      </c>
      <c r="BK334" s="15">
        <f ca="1">SUM(BF334:BJ334)</f>
        <v>0</v>
      </c>
      <c r="BL334" s="15">
        <f ca="1">IF($V334&lt;&gt;0,IF($V334&gt;0,$W334/$V334,-$W334/$V334))*$AD334</f>
        <v>0</v>
      </c>
      <c r="BM334" s="15">
        <f ca="1">SUM(BK334:BL334)</f>
        <v>0</v>
      </c>
      <c r="BN334" s="16">
        <f ca="1">_xll.DBRW($B$3,$R$37,$R$38,$R$40,$R$41,$R$42,$Q334,BN$2,BN$4,BN$3)</f>
        <v>0</v>
      </c>
      <c r="BO334" s="16">
        <f ca="1">_xll.DBRW($B$3,$R$37,$R$38,$R$40,$R$41,$R$42,$Q334,BO$2,BO$4,BO$3)</f>
        <v>0</v>
      </c>
      <c r="BP334" s="17">
        <f ca="1">-(BN334-BO334)*100</f>
        <v>0</v>
      </c>
      <c r="BQ334" s="14">
        <f ca="1">$Z334-$AE334-CK334</f>
        <v>0</v>
      </c>
      <c r="BR334" s="15">
        <f ca="1">_xll.DBRW($B$3,$R$37,$R$38,$R$40,$R$41,$R$42,$Q334,BR$2,BR$4,BR$3)</f>
        <v>0</v>
      </c>
      <c r="BS334" s="15">
        <f ca="1">_xll.DBRW($B$3,$R$37,$R$38,$R$40,$R$41,$R$42,$Q334,BS$2,BS$4,BS$3)</f>
        <v>0</v>
      </c>
      <c r="BT334" s="15">
        <f ca="1">_xll.DBRW($B$3,$R$37,$R$38,$R$40,$R$41,$R$42,$Q334,BT$2,BT$4,BT$3)</f>
        <v>0</v>
      </c>
      <c r="BU334" s="15">
        <f ca="1">_xll.DBRW($B$3,$R$37,$R$38,$R$40,$R$41,$R$42,$Q334,BU$2,BU$4,BU$3)</f>
        <v>0</v>
      </c>
      <c r="BV334" s="15">
        <f ca="1">_xll.DBRW($B$3,$R$37,$R$38,$R$40,$R$41,$R$42,$Q334,BV$2,BV$4,BV$3)</f>
        <v>0</v>
      </c>
      <c r="BW334" s="15">
        <f ca="1">_xll.DBRW($B$3,$R$37,$R$38,$R$40,$R$41,$R$42,$Q334,BW$2,BW$4,BW$3)</f>
        <v>0</v>
      </c>
      <c r="BX334" s="15">
        <f ca="1">_xll.DBRW($B$3,$R$37,$R$38,$R$40,$R$41,$R$42,$Q334,BX$2,BX$4,BX$3)</f>
        <v>0</v>
      </c>
      <c r="BY334" s="15">
        <f ca="1">_xll.DBRW($B$3,$R$37,$R$38,$R$40,$R$41,$R$42,$Q334,BY$2,BY$4,BY$3)</f>
        <v>0</v>
      </c>
      <c r="BZ334" s="15">
        <f ca="1">_xll.DBRW($B$3,$R$37,$R$38,$R$40,$R$41,$R$42,$Q334,BZ$2,BZ$4,BZ$3)</f>
        <v>0</v>
      </c>
      <c r="CA334" s="15">
        <f ca="1">_xll.DBRW($B$3,$R$37,$R$38,$R$40,$R$41,$R$42,$Q334,CA$2,CA$4,CA$3)</f>
        <v>0</v>
      </c>
      <c r="CB334" s="15">
        <f ca="1">BR334-BW334</f>
        <v>0</v>
      </c>
      <c r="CC334" s="15">
        <f ca="1">BS334-BX334</f>
        <v>0</v>
      </c>
      <c r="CD334" s="15">
        <f ca="1">BT334-BY334</f>
        <v>0</v>
      </c>
      <c r="CE334" s="15">
        <f ca="1">IF(AND(BU334&lt;&gt;0,BZ334&lt;&gt;0),-1*CB334*BU334,0)</f>
        <v>0</v>
      </c>
      <c r="CF334" s="15">
        <f ca="1">IF(AND(BU334&lt;&gt;0,BZ334&lt;&gt;0,BV334&lt;&gt;0,CA334&lt;&gt;0),CC334/BX334*$Z334,)</f>
        <v>0</v>
      </c>
      <c r="CG334" s="15">
        <f ca="1">IF(AND(BV334&lt;&gt;0,CA334&lt;&gt;0),CD334*BN334*BV334,)</f>
        <v>0</v>
      </c>
      <c r="CH334" s="15">
        <f ca="1">IF(AND(BU334&lt;&gt;0,BZ334&lt;&gt;0,BV334&lt;&gt;0,CA334&lt;&gt;0),$AJ334-CE334-CF334-CG334-CK334,)</f>
        <v>0</v>
      </c>
      <c r="CI334" s="15">
        <f ca="1">IF(OR(BU334=0,BZ334=0,BV334=0,CA334=0),$AJ334-CE334-CF334-CG334-CK334,)</f>
        <v>0</v>
      </c>
      <c r="CJ334" s="15">
        <f ca="1">SUM(CE334:CI334)</f>
        <v>0</v>
      </c>
      <c r="CK334" s="15">
        <f ca="1">IF($V334&lt;&gt;0,IF($V334&gt;0,$W334/$V334,-$W334/$V334))*$AE334</f>
        <v>0</v>
      </c>
      <c r="CL334" s="15">
        <f ca="1">SUM(CJ334:CK334)</f>
        <v>0</v>
      </c>
      <c r="CM334" s="16">
        <f ca="1">_xll.DBRW($B$3,$R$37,$R$38,$R$40,$R$41,$R$42,$Q334,CM$2,CM$4,CM$3)</f>
        <v>0</v>
      </c>
      <c r="CN334" s="16">
        <f ca="1">_xll.DBRW($B$3,$R$37,$R$38,$R$40,$R$41,$R$42,$Q334,CN$2,CN$4,CN$3)</f>
        <v>0</v>
      </c>
      <c r="CO334" s="17">
        <f ca="1">-(CM334-CN334)*100</f>
        <v>0</v>
      </c>
      <c r="CP334" s="14">
        <f ca="1">$AA334-$AF334-DJ334</f>
        <v>0</v>
      </c>
      <c r="CQ334" s="15">
        <f ca="1">_xll.DBRW($B$3,$R$37,$R$38,$R$40,$R$41,$R$42,$Q334,CQ$2,CQ$4,CQ$3)</f>
        <v>0</v>
      </c>
      <c r="CR334" s="15">
        <f ca="1">_xll.DBRW($B$3,$R$37,$R$38,$R$40,$R$41,$R$42,$Q334,CR$2,CR$4,CR$3)</f>
        <v>0</v>
      </c>
      <c r="CS334" s="15">
        <f ca="1">_xll.DBRW($B$3,$R$37,$R$38,$R$40,$R$41,$R$42,$Q334,CS$2,CS$4,CS$3)</f>
        <v>0</v>
      </c>
      <c r="CT334" s="15">
        <f ca="1">_xll.DBRW($B$3,$R$37,$R$38,$R$40,$R$41,$R$42,$Q334,CT$2,CT$4,CT$3)</f>
        <v>0</v>
      </c>
      <c r="CU334" s="15">
        <f ca="1">_xll.DBRW($B$3,$R$37,$R$38,$R$40,$R$41,$R$42,$Q334,CU$2,CU$4,CU$3)</f>
        <v>0</v>
      </c>
      <c r="CV334" s="15">
        <f ca="1">_xll.DBRW($B$3,$R$37,$R$38,$R$40,$R$41,$R$42,$Q334,CV$2,CV$4,CV$3)</f>
        <v>0</v>
      </c>
      <c r="CW334" s="15">
        <f ca="1">_xll.DBRW($B$3,$R$37,$R$38,$R$40,$R$41,$R$42,$Q334,CW$2,CW$4,CW$3)</f>
        <v>0</v>
      </c>
      <c r="CX334" s="15">
        <f ca="1">_xll.DBRW($B$3,$R$37,$R$38,$R$40,$R$41,$R$42,$Q334,CX$2,CX$4,CX$3)</f>
        <v>0</v>
      </c>
      <c r="CY334" s="15">
        <f ca="1">_xll.DBRW($B$3,$R$37,$R$38,$R$40,$R$41,$R$42,$Q334,CY$2,CY$4,CY$3)</f>
        <v>0</v>
      </c>
      <c r="CZ334" s="15">
        <f ca="1">_xll.DBRW($B$3,$R$37,$R$38,$R$40,$R$41,$R$42,$Q334,CZ$2,CZ$4,CZ$3)</f>
        <v>0</v>
      </c>
      <c r="DA334" s="15">
        <f ca="1">CQ334-CV334</f>
        <v>0</v>
      </c>
      <c r="DB334" s="15">
        <f ca="1">CR334-CW334</f>
        <v>0</v>
      </c>
      <c r="DC334" s="15">
        <f ca="1">CS334-CX334</f>
        <v>0</v>
      </c>
      <c r="DD334" s="15">
        <f ca="1">IF(AND(CT334&lt;&gt;0,CY334&lt;&gt;0),-1*DA334*CT334,0)</f>
        <v>0</v>
      </c>
      <c r="DE334" s="15">
        <f ca="1">IF(AND(CT334&lt;&gt;0,CY334&lt;&gt;0,CU334&lt;&gt;0,CZ334&lt;&gt;0),DB334/CW334*$AA334,)</f>
        <v>0</v>
      </c>
      <c r="DF334" s="15">
        <f ca="1">IF(AND(CU334&lt;&gt;0,CZ334&lt;&gt;0),DC334*CM334*CU334,)</f>
        <v>0</v>
      </c>
      <c r="DG334" s="15">
        <f ca="1">IF(AND(CT334&lt;&gt;0,CY334&lt;&gt;0,CU334&lt;&gt;0,CZ334&lt;&gt;0),$AK334-DD334-DE334-DF334-DJ334,)</f>
        <v>0</v>
      </c>
      <c r="DH334" s="15">
        <f ca="1">IF(OR(CT334=0,CY334=0,CU334=0,CZ334=0),$AK334-DD334-DE334-DF334-DJ334,)</f>
        <v>0</v>
      </c>
      <c r="DI334" s="15">
        <f ca="1">SUM(DD334:DH334)</f>
        <v>0</v>
      </c>
      <c r="DJ334" s="15">
        <f ca="1">IF($V334&lt;&gt;0,IF($V334&gt;0,$W334/$V334,-$W334/$V334))*$AF334</f>
        <v>0</v>
      </c>
      <c r="DK334" s="15">
        <f ca="1">SUM(DI334:DJ334)</f>
        <v>0</v>
      </c>
      <c r="DL334" s="16">
        <f ca="1">_xll.DBRW($B$3,$R$37,$R$38,$R$40,$R$41,$R$42,$Q334,DL$2,DL$4,DL$3)</f>
        <v>0</v>
      </c>
      <c r="DM334" s="16">
        <f ca="1">_xll.DBRW($B$3,$R$37,$R$38,$R$40,$R$41,$R$42,$Q334,DM$2,DM$4,DM$3)</f>
        <v>0</v>
      </c>
      <c r="DN334" s="17">
        <f ca="1">-(DL334-DM334)*100</f>
        <v>0</v>
      </c>
      <c r="DO334" s="14">
        <f ca="1">$AB334-$AG334-EI334</f>
        <v>0</v>
      </c>
      <c r="DP334" s="15">
        <f ca="1">_xll.DBRW($B$3,$R$37,$R$38,$R$40,$R$41,$R$42,$Q334,DP$2,DP$4,DP$3)</f>
        <v>0</v>
      </c>
      <c r="DQ334" s="15">
        <f ca="1">_xll.DBRW($B$3,$R$37,$R$38,$R$40,$R$41,$R$42,$Q334,DQ$2,DQ$4,DQ$3)</f>
        <v>0</v>
      </c>
      <c r="DR334" s="15">
        <f ca="1">_xll.DBRW($B$3,$R$37,$R$38,$R$40,$R$41,$R$42,$Q334,DR$2,DR$4,DR$3)</f>
        <v>0</v>
      </c>
      <c r="DS334" s="15">
        <f ca="1">_xll.DBRW($B$3,$R$37,$R$38,$R$40,$R$41,$R$42,$Q334,DS$2,DS$4,DS$3)</f>
        <v>0</v>
      </c>
      <c r="DT334" s="15">
        <f ca="1">_xll.DBRW($B$3,$R$37,$R$38,$R$40,$R$41,$R$42,$Q334,DT$2,DT$4,DT$3)</f>
        <v>0</v>
      </c>
      <c r="DU334" s="15">
        <f ca="1">_xll.DBRW($B$3,$R$37,$R$38,$R$40,$R$41,$R$42,$Q334,DU$2,DU$4,DU$3)</f>
        <v>0</v>
      </c>
      <c r="DV334" s="15">
        <f ca="1">_xll.DBRW($B$3,$R$37,$R$38,$R$40,$R$41,$R$42,$Q334,DV$2,DV$4,DV$3)</f>
        <v>0</v>
      </c>
      <c r="DW334" s="15">
        <f ca="1">_xll.DBRW($B$3,$R$37,$R$38,$R$40,$R$41,$R$42,$Q334,DW$2,DW$4,DW$3)</f>
        <v>0</v>
      </c>
      <c r="DX334" s="15">
        <f ca="1">_xll.DBRW($B$3,$R$37,$R$38,$R$40,$R$41,$R$42,$Q334,DX$2,DX$4,DX$3)</f>
        <v>0</v>
      </c>
      <c r="DY334" s="15">
        <f ca="1">_xll.DBRW($B$3,$R$37,$R$38,$R$40,$R$41,$R$42,$Q334,DY$2,DY$4,DY$3)</f>
        <v>0</v>
      </c>
      <c r="DZ334" s="15">
        <f ca="1">DP334-DU334</f>
        <v>0</v>
      </c>
      <c r="EA334" s="15">
        <f ca="1">DQ334-DV334</f>
        <v>0</v>
      </c>
      <c r="EB334" s="15">
        <f ca="1">DR334-DW334</f>
        <v>0</v>
      </c>
      <c r="EC334" s="15">
        <f ca="1">IF(AND(DS334&lt;&gt;0,DX334&lt;&gt;0),-1*DZ334*DS334,0)</f>
        <v>0</v>
      </c>
      <c r="ED334" s="15">
        <f ca="1">IF(AND(DS334&lt;&gt;0,DX334&lt;&gt;0,DT334&lt;&gt;0,DY334&lt;&gt;0),EA334/DV334*$AB334,)</f>
        <v>0</v>
      </c>
      <c r="EE334" s="15">
        <f ca="1">IF(AND(DT334&lt;&gt;0,DY334&lt;&gt;0),EB334*DL334*DT334,)</f>
        <v>0</v>
      </c>
      <c r="EF334" s="15">
        <f ca="1">IF(AND(DS334&lt;&gt;0,DX334&lt;&gt;0,DT334&lt;&gt;0,DY334&lt;&gt;0),$AL334-EC334-ED334-EE334-EI334,)</f>
        <v>0</v>
      </c>
      <c r="EG334" s="15">
        <f ca="1">IF(OR(DS334=0,DX334=0,DT334=0,DY334=0),$AL334-EC334-ED334-EE334-EI334,)</f>
        <v>0</v>
      </c>
      <c r="EH334" s="15">
        <f ca="1">SUM(EC334:EG334)</f>
        <v>0</v>
      </c>
      <c r="EI334" s="15">
        <f ca="1">IF($V334&lt;&gt;0,IF($V334&gt;0,$W334/$V334,-$W334/$V334))*$AG334</f>
        <v>0</v>
      </c>
      <c r="EJ334" s="15">
        <f ca="1">SUM(EH334:EI334)</f>
        <v>0</v>
      </c>
      <c r="EK334" s="16">
        <f ca="1">_xll.DBRW($B$3,$R$37,$R$38,$R$40,$R$41,$R$42,$Q334,EK$2,EK$4,EK$3)</f>
        <v>0</v>
      </c>
      <c r="EL334" s="16">
        <f ca="1">_xll.DBRW($B$3,$R$37,$R$38,$R$40,$R$41,$R$42,$Q334,EL$2,EL$4,EL$3)</f>
        <v>0</v>
      </c>
      <c r="EM334" s="17">
        <f ca="1">-(EK334-EL334)*100</f>
        <v>0</v>
      </c>
      <c r="EN334" s="14">
        <f ca="1">$AC334-$AH334-FH334</f>
        <v>0</v>
      </c>
      <c r="EO334" s="15">
        <f ca="1">_xll.DBRW($B$3,$R$37,$R$38,$R$40,$R$41,$R$42,$Q334,EO$2,EO$4,EO$3)</f>
        <v>0</v>
      </c>
      <c r="EP334" s="15">
        <f ca="1">_xll.DBRW($B$3,$R$37,$R$38,$R$40,$R$41,$R$42,$Q334,EP$2,EP$4,EP$3)</f>
        <v>0</v>
      </c>
      <c r="EQ334" s="15">
        <f ca="1">_xll.DBRW($B$3,$R$37,$R$38,$R$40,$R$41,$R$42,$Q334,EQ$2,EQ$4,EQ$3)</f>
        <v>0</v>
      </c>
      <c r="ER334" s="15">
        <f ca="1">_xll.DBRW($B$3,$R$37,$R$38,$R$40,$R$41,$R$42,$Q334,ER$2,ER$4,ER$3)</f>
        <v>0</v>
      </c>
      <c r="ES334" s="15">
        <f ca="1">_xll.DBRW($B$3,$R$37,$R$38,$R$40,$R$41,$R$42,$Q334,ES$2,ES$4,ES$3)</f>
        <v>0</v>
      </c>
      <c r="ET334" s="15">
        <f ca="1">_xll.DBRW($B$3,$R$37,$R$38,$R$40,$R$41,$R$42,$Q334,ET$2,ET$4,ET$3)</f>
        <v>0</v>
      </c>
      <c r="EU334" s="15">
        <f ca="1">_xll.DBRW($B$3,$R$37,$R$38,$R$40,$R$41,$R$42,$Q334,EU$2,EU$4,EU$3)</f>
        <v>0</v>
      </c>
      <c r="EV334" s="15">
        <f ca="1">_xll.DBRW($B$3,$R$37,$R$38,$R$40,$R$41,$R$42,$Q334,EV$2,EV$4,EV$3)</f>
        <v>0</v>
      </c>
      <c r="EW334" s="15">
        <f ca="1">_xll.DBRW($B$3,$R$37,$R$38,$R$40,$R$41,$R$42,$Q334,EW$2,EW$4,EW$3)</f>
        <v>0</v>
      </c>
      <c r="EX334" s="15">
        <f ca="1">_xll.DBRW($B$3,$R$37,$R$38,$R$40,$R$41,$R$42,$Q334,EX$2,EX$4,EX$3)</f>
        <v>0</v>
      </c>
      <c r="EY334" s="15">
        <f ca="1">EO334-ET334</f>
        <v>0</v>
      </c>
      <c r="EZ334" s="15">
        <f ca="1">EP334-EU334</f>
        <v>0</v>
      </c>
      <c r="FA334" s="15">
        <f ca="1">EQ334-EV334</f>
        <v>0</v>
      </c>
      <c r="FB334" s="15">
        <f ca="1">IF(AND(ER334&lt;&gt;0,EW334&lt;&gt;0),-1*EY334*ER334,0)</f>
        <v>0</v>
      </c>
      <c r="FC334" s="15">
        <f ca="1">IF(AND(ER334&lt;&gt;0,EW334&lt;&gt;0,ES334&lt;&gt;0,EX334&lt;&gt;0),EZ334/EU334*$AC334,)</f>
        <v>0</v>
      </c>
      <c r="FD334" s="15">
        <f ca="1">IF(AND(ES334&lt;&gt;0,EX334&lt;&gt;0),FA334*EK334*ES334,)</f>
        <v>0</v>
      </c>
      <c r="FE334" s="15">
        <f ca="1">IF(AND(ER334&lt;&gt;0,EW334&lt;&gt;0,ES334&lt;&gt;0,EX334&lt;&gt;0),$AM334-FB334-FC334-FD334-FH334,)</f>
        <v>0</v>
      </c>
      <c r="FF334" s="15">
        <f ca="1">IF(OR(ER334=0,EW334=0,ES334=0,EX334=0),$AM334-FB334-FC334-FD334-FH334,)</f>
        <v>0</v>
      </c>
      <c r="FG334" s="15">
        <f ca="1">SUM(FB334:FF334)</f>
        <v>0</v>
      </c>
      <c r="FH334" s="15">
        <f ca="1">IF($V334&lt;&gt;0,IF($V334&gt;0,$W334/$V334,-$W334/$V334))*$AH334</f>
        <v>0</v>
      </c>
      <c r="FI334" s="15">
        <f ca="1">SUM(FG334:FH334)</f>
        <v>0</v>
      </c>
      <c r="FJ334" s="20"/>
      <c r="FK334" s="85">
        <f ca="1">BL334+CK334+DJ334+EI334+FH334</f>
        <v>0</v>
      </c>
      <c r="FL334" s="21"/>
      <c r="FM334" s="22"/>
      <c r="FN334" s="104">
        <f ca="1">_xll.DBRW($B$3,$R$37,$R$38,$R$40,$R$41,$R$42,$Q334,FN$2,FN$4,FN$3)</f>
        <v>0</v>
      </c>
      <c r="FO334" s="105">
        <f ca="1">IF(U334&lt;&gt;0,FN334/U334,0)</f>
        <v>0</v>
      </c>
      <c r="FP334" s="104">
        <f ca="1">_xll.DBRW($B$3,$R$37,$R$38,$R$40,$R$41,$R$42,$Q334,FP$2,FP$4,FP$3)</f>
        <v>0</v>
      </c>
      <c r="FQ334" s="105">
        <f ca="1">IF(V334&lt;&gt;0,FP334/V334,0)</f>
        <v>0</v>
      </c>
      <c r="FR334" s="86">
        <f ca="1">FN334-FP334</f>
        <v>0</v>
      </c>
      <c r="FS334" s="103">
        <f ca="1">(FO334-FQ334)*100</f>
        <v>0</v>
      </c>
      <c r="FT334" s="23"/>
      <c r="FV334" s="37"/>
      <c r="FW334" s="37"/>
      <c r="FX334" s="37"/>
      <c r="FY334" s="37"/>
      <c r="FZ334" s="37"/>
      <c r="GA334" s="37"/>
      <c r="GB334" s="37"/>
      <c r="GC334" s="37"/>
      <c r="GD334" s="37"/>
      <c r="GE334" s="37"/>
      <c r="GF334" s="37"/>
      <c r="GG334" s="37"/>
      <c r="GH334" s="37"/>
    </row>
    <row r="335" spans="1:190" ht="15" hidden="1" customHeight="1" x14ac:dyDescent="0.25">
      <c r="A335">
        <f ca="1">IF(ROW()=ROW($A$60),0,1)</f>
        <v>1</v>
      </c>
      <c r="D335" s="30"/>
      <c r="E335" s="30"/>
      <c r="F335" s="30" t="str">
        <f ca="1">IF(A335&lt;&gt;0,IF((AO335+BN335+CM335+DL335+EK335)&lt;&gt;0,ROUND((1-(AO335+BN335+CM335+DL335+EK335))-FO335,5),"VERIF. ELIGIBILITE PMM"),"CHECK "&amp;D320)</f>
        <v>VERIF. ELIGIBILITE PMM</v>
      </c>
      <c r="G335" s="30"/>
      <c r="H335" s="30"/>
      <c r="I335" s="30"/>
      <c r="J335" s="30" t="str">
        <f ca="1">IF(A335&lt;&gt;0,IF((AP335+BO335+CN335+DM335+EL335)&lt;&gt;0,ROUND((1-(AP335+BO335+CN335+DM335+EL335))-FQ335,5),"VERIF. ELIGIBILITE PMM"),"CHECK "&amp;D321)</f>
        <v>VERIF. ELIGIBILITE PMM</v>
      </c>
      <c r="K335" s="30">
        <f ca="1">IF(A335&lt;&gt;0,ROUND(W335+AR335+BQ335+CP335+DO335+EN335+FK335-FR335,5),"CHECK ")</f>
        <v>0</v>
      </c>
      <c r="L335" s="4"/>
      <c r="M335" s="9"/>
      <c r="N335" s="10"/>
      <c r="O335" s="9"/>
      <c r="P335" s="11"/>
      <c r="Q335" s="130" t="s">
        <v>534</v>
      </c>
      <c r="R335" s="130"/>
      <c r="S335" s="12"/>
      <c r="T335" s="13"/>
      <c r="U335" s="84">
        <f ca="1">_xll.DBRW($B$3,$R$37,$R$38,$R$40,$R$41,$R$42,$Q335,U$2,U$4,U$3)</f>
        <v>0</v>
      </c>
      <c r="V335" s="84">
        <f ca="1">_xll.DBRW($B$3,$R$37,$R$38,$R$40,$R$41,$R$42,$Q335,V$2,V$4,V$3)</f>
        <v>0</v>
      </c>
      <c r="W335" s="85">
        <f ca="1">U335-V335</f>
        <v>0</v>
      </c>
      <c r="X335" s="106">
        <f ca="1">IF(V335&lt;&gt;0,W335/V335,0)</f>
        <v>0</v>
      </c>
      <c r="Y335" s="15">
        <f ca="1">_xll.DBRW($B$3,$R$37,$R$38,$R$40,$R$41,$R$42,$Q335,Y$2,Y$4,Y$3)</f>
        <v>0</v>
      </c>
      <c r="Z335" s="15">
        <f ca="1">_xll.DBRW($B$3,$R$37,$R$38,$R$40,$R$41,$R$42,$Q335,Z$2,Z$4,Z$3)</f>
        <v>0</v>
      </c>
      <c r="AA335" s="15">
        <f ca="1">_xll.DBRW($B$3,$R$37,$R$38,$R$40,$R$41,$R$42,$Q335,AA$2,AA$4,AA$3)</f>
        <v>0</v>
      </c>
      <c r="AB335" s="15">
        <f ca="1">_xll.DBRW($B$3,$R$37,$R$38,$R$40,$R$41,$R$42,$Q335,AB$2,AB$4,AB$3)</f>
        <v>0</v>
      </c>
      <c r="AC335" s="15">
        <f ca="1">_xll.DBRW($B$3,$R$37,$R$38,$R$40,$R$41,$R$42,$Q335,AC$2,AC$4,AC$3)</f>
        <v>0</v>
      </c>
      <c r="AD335" s="15">
        <f ca="1">_xll.DBRW($B$3,$R$37,$R$38,$R$40,$R$41,$R$42,$Q335,AD$2,AD$4,AD$3)</f>
        <v>0</v>
      </c>
      <c r="AE335" s="15">
        <f ca="1">_xll.DBRW($B$3,$R$37,$R$38,$R$40,$R$41,$R$42,$Q335,AE$2,AE$4,AE$3)</f>
        <v>0</v>
      </c>
      <c r="AF335" s="15">
        <f ca="1">_xll.DBRW($B$3,$R$37,$R$38,$R$40,$R$41,$R$42,$Q335,AF$2,AF$4,AF$3)</f>
        <v>0</v>
      </c>
      <c r="AG335" s="15">
        <f ca="1">_xll.DBRW($B$3,$R$37,$R$38,$R$40,$R$41,$R$42,$Q335,AG$2,AG$4,AG$3)</f>
        <v>0</v>
      </c>
      <c r="AH335" s="15">
        <f ca="1">_xll.DBRW($B$3,$R$37,$R$38,$R$40,$R$41,$R$42,$Q335,AH$2,AH$4,AH$3)</f>
        <v>0</v>
      </c>
      <c r="AI335" s="15">
        <f ca="1">Y335-AD335</f>
        <v>0</v>
      </c>
      <c r="AJ335" s="15">
        <f ca="1">Z335-AE335</f>
        <v>0</v>
      </c>
      <c r="AK335" s="15">
        <f ca="1">AA335-AF335</f>
        <v>0</v>
      </c>
      <c r="AL335" s="15">
        <f ca="1">AB335-AG335</f>
        <v>0</v>
      </c>
      <c r="AM335" s="15">
        <f ca="1">AC335-AH335</f>
        <v>0</v>
      </c>
      <c r="AN335" s="20"/>
      <c r="AO335" s="16">
        <f ca="1">_xll.DBRW($B$3,$R$37,$R$38,$R$40,$R$41,$R$42,$Q335,AO$2,AO$4,AO$3)</f>
        <v>0</v>
      </c>
      <c r="AP335" s="16">
        <f ca="1">_xll.DBRW($B$3,$R$37,$R$38,$R$40,$R$41,$R$42,$Q335,AP$2,AP$4,AP$3)</f>
        <v>0</v>
      </c>
      <c r="AQ335" s="17">
        <f ca="1">-(AO335-AP335)*100</f>
        <v>0</v>
      </c>
      <c r="AR335" s="14">
        <f ca="1">$Y335-$AD335-BL335</f>
        <v>0</v>
      </c>
      <c r="AS335" s="18">
        <f ca="1">_xll.DBRW($B$3,$R$37,$R$38,$R$40,$R$41,$R$42,$Q335,AS$2,AS$4,AS$3)</f>
        <v>0</v>
      </c>
      <c r="AT335" s="19">
        <f ca="1">_xll.DBRW($B$3,$R$37,$R$38,$R$40,$R$41,$R$42,$Q335,AT$2,AT$4,AT$3)</f>
        <v>0</v>
      </c>
      <c r="AU335" s="18">
        <f ca="1">_xll.DBRW($B$3,$R$37,$R$38,$R$40,$R$41,$R$42,$Q335,AU$2,AU$4,AU$3)</f>
        <v>0</v>
      </c>
      <c r="AV335" s="15">
        <f ca="1">_xll.DBRW($B$3,$R$37,$R$38,$R$40,$R$41,$R$42,$Q335,AV$2,AV$4,AV$3)</f>
        <v>0</v>
      </c>
      <c r="AW335" s="15">
        <f ca="1">_xll.DBRW($B$3,$R$37,$R$38,$R$40,$R$41,$R$42,$Q335,AW$2,AW$4,AW$3)</f>
        <v>0</v>
      </c>
      <c r="AX335" s="18">
        <f ca="1">_xll.DBRW($B$3,$R$37,$R$38,$R$40,$R$41,$R$42,$Q335,AX$2,AX$4,AX$3)</f>
        <v>0</v>
      </c>
      <c r="AY335" s="19">
        <f ca="1">_xll.DBRW($B$3,$R$37,$R$38,$R$40,$R$41,$R$42,$Q335,AY$2,AY$4,AY$3)</f>
        <v>0</v>
      </c>
      <c r="AZ335" s="18">
        <f ca="1">_xll.DBRW($B$3,$R$37,$R$38,$R$40,$R$41,$R$42,$Q335,AZ$2,AZ$4,AZ$3)</f>
        <v>0</v>
      </c>
      <c r="BA335" s="15">
        <f ca="1">_xll.DBRW($B$3,$R$37,$R$38,$R$40,$R$41,$R$42,$Q335,BA$2,BA$4,BA$3)</f>
        <v>0</v>
      </c>
      <c r="BB335" s="15">
        <f ca="1">_xll.DBRW($B$3,$R$37,$R$38,$R$40,$R$41,$R$42,$Q335,BB$2,BB$4,BB$3)</f>
        <v>0</v>
      </c>
      <c r="BC335" s="18">
        <f ca="1">AS335-AX335</f>
        <v>0</v>
      </c>
      <c r="BD335" s="18">
        <f ca="1">AT335-AY335</f>
        <v>0</v>
      </c>
      <c r="BE335" s="18">
        <f ca="1">AU335-AZ335</f>
        <v>0</v>
      </c>
      <c r="BF335" s="15">
        <f ca="1">IF(AND(AV335&lt;&gt;0,BA335&lt;&gt;0),-1*BC335*AV335,0)</f>
        <v>0</v>
      </c>
      <c r="BG335" s="15">
        <f ca="1">IF(AND(AV335&lt;&gt;0,BA335&lt;&gt;0,AW335&lt;&gt;0,BB335&lt;&gt;0),BD335/AY335*$Y335,)</f>
        <v>0</v>
      </c>
      <c r="BH335" s="15">
        <f ca="1">IF(AND(AW335&lt;&gt;0,BB335&lt;&gt;0),BE335*AO335*AW335,)</f>
        <v>0</v>
      </c>
      <c r="BI335" s="15">
        <f ca="1">IF(AND(AV335&lt;&gt;0,BA335&lt;&gt;0,AW335&lt;&gt;0,BB335&lt;&gt;0),$AI335-BF335-BG335-BH335-BL335,)</f>
        <v>0</v>
      </c>
      <c r="BJ335" s="15">
        <f ca="1">IF(OR(AV335=0,BA335=0,AW335=0,BB335=0),$AI335-BF335-BG335-BH335-BL335,)</f>
        <v>0</v>
      </c>
      <c r="BK335" s="15">
        <f ca="1">SUM(BF335:BJ335)</f>
        <v>0</v>
      </c>
      <c r="BL335" s="15">
        <f ca="1">IF($V335&lt;&gt;0,IF($V335&gt;0,$W335/$V335,-$W335/$V335))*$AD335</f>
        <v>0</v>
      </c>
      <c r="BM335" s="15">
        <f ca="1">SUM(BK335:BL335)</f>
        <v>0</v>
      </c>
      <c r="BN335" s="16">
        <f ca="1">_xll.DBRW($B$3,$R$37,$R$38,$R$40,$R$41,$R$42,$Q335,BN$2,BN$4,BN$3)</f>
        <v>0</v>
      </c>
      <c r="BO335" s="16">
        <f ca="1">_xll.DBRW($B$3,$R$37,$R$38,$R$40,$R$41,$R$42,$Q335,BO$2,BO$4,BO$3)</f>
        <v>0</v>
      </c>
      <c r="BP335" s="17">
        <f ca="1">-(BN335-BO335)*100</f>
        <v>0</v>
      </c>
      <c r="BQ335" s="14">
        <f ca="1">$Z335-$AE335-CK335</f>
        <v>0</v>
      </c>
      <c r="BR335" s="15">
        <f ca="1">_xll.DBRW($B$3,$R$37,$R$38,$R$40,$R$41,$R$42,$Q335,BR$2,BR$4,BR$3)</f>
        <v>0</v>
      </c>
      <c r="BS335" s="15">
        <f ca="1">_xll.DBRW($B$3,$R$37,$R$38,$R$40,$R$41,$R$42,$Q335,BS$2,BS$4,BS$3)</f>
        <v>0</v>
      </c>
      <c r="BT335" s="15">
        <f ca="1">_xll.DBRW($B$3,$R$37,$R$38,$R$40,$R$41,$R$42,$Q335,BT$2,BT$4,BT$3)</f>
        <v>0</v>
      </c>
      <c r="BU335" s="15">
        <f ca="1">_xll.DBRW($B$3,$R$37,$R$38,$R$40,$R$41,$R$42,$Q335,BU$2,BU$4,BU$3)</f>
        <v>0</v>
      </c>
      <c r="BV335" s="15">
        <f ca="1">_xll.DBRW($B$3,$R$37,$R$38,$R$40,$R$41,$R$42,$Q335,BV$2,BV$4,BV$3)</f>
        <v>0</v>
      </c>
      <c r="BW335" s="15">
        <f ca="1">_xll.DBRW($B$3,$R$37,$R$38,$R$40,$R$41,$R$42,$Q335,BW$2,BW$4,BW$3)</f>
        <v>0</v>
      </c>
      <c r="BX335" s="15">
        <f ca="1">_xll.DBRW($B$3,$R$37,$R$38,$R$40,$R$41,$R$42,$Q335,BX$2,BX$4,BX$3)</f>
        <v>0</v>
      </c>
      <c r="BY335" s="15">
        <f ca="1">_xll.DBRW($B$3,$R$37,$R$38,$R$40,$R$41,$R$42,$Q335,BY$2,BY$4,BY$3)</f>
        <v>0</v>
      </c>
      <c r="BZ335" s="15">
        <f ca="1">_xll.DBRW($B$3,$R$37,$R$38,$R$40,$R$41,$R$42,$Q335,BZ$2,BZ$4,BZ$3)</f>
        <v>0</v>
      </c>
      <c r="CA335" s="15">
        <f ca="1">_xll.DBRW($B$3,$R$37,$R$38,$R$40,$R$41,$R$42,$Q335,CA$2,CA$4,CA$3)</f>
        <v>0</v>
      </c>
      <c r="CB335" s="15">
        <f ca="1">BR335-BW335</f>
        <v>0</v>
      </c>
      <c r="CC335" s="15">
        <f ca="1">BS335-BX335</f>
        <v>0</v>
      </c>
      <c r="CD335" s="15">
        <f ca="1">BT335-BY335</f>
        <v>0</v>
      </c>
      <c r="CE335" s="15">
        <f ca="1">IF(AND(BU335&lt;&gt;0,BZ335&lt;&gt;0),-1*CB335*BU335,0)</f>
        <v>0</v>
      </c>
      <c r="CF335" s="15">
        <f ca="1">IF(AND(BU335&lt;&gt;0,BZ335&lt;&gt;0,BV335&lt;&gt;0,CA335&lt;&gt;0),CC335/BX335*$Z335,)</f>
        <v>0</v>
      </c>
      <c r="CG335" s="15">
        <f ca="1">IF(AND(BV335&lt;&gt;0,CA335&lt;&gt;0),CD335*BN335*BV335,)</f>
        <v>0</v>
      </c>
      <c r="CH335" s="15">
        <f ca="1">IF(AND(BU335&lt;&gt;0,BZ335&lt;&gt;0,BV335&lt;&gt;0,CA335&lt;&gt;0),$AJ335-CE335-CF335-CG335-CK335,)</f>
        <v>0</v>
      </c>
      <c r="CI335" s="15">
        <f ca="1">IF(OR(BU335=0,BZ335=0,BV335=0,CA335=0),$AJ335-CE335-CF335-CG335-CK335,)</f>
        <v>0</v>
      </c>
      <c r="CJ335" s="15">
        <f ca="1">SUM(CE335:CI335)</f>
        <v>0</v>
      </c>
      <c r="CK335" s="15">
        <f ca="1">IF($V335&lt;&gt;0,IF($V335&gt;0,$W335/$V335,-$W335/$V335))*$AE335</f>
        <v>0</v>
      </c>
      <c r="CL335" s="15">
        <f ca="1">SUM(CJ335:CK335)</f>
        <v>0</v>
      </c>
      <c r="CM335" s="16">
        <f ca="1">_xll.DBRW($B$3,$R$37,$R$38,$R$40,$R$41,$R$42,$Q335,CM$2,CM$4,CM$3)</f>
        <v>0</v>
      </c>
      <c r="CN335" s="16">
        <f ca="1">_xll.DBRW($B$3,$R$37,$R$38,$R$40,$R$41,$R$42,$Q335,CN$2,CN$4,CN$3)</f>
        <v>0</v>
      </c>
      <c r="CO335" s="17">
        <f ca="1">-(CM335-CN335)*100</f>
        <v>0</v>
      </c>
      <c r="CP335" s="14">
        <f ca="1">$AA335-$AF335-DJ335</f>
        <v>0</v>
      </c>
      <c r="CQ335" s="15">
        <f ca="1">_xll.DBRW($B$3,$R$37,$R$38,$R$40,$R$41,$R$42,$Q335,CQ$2,CQ$4,CQ$3)</f>
        <v>0</v>
      </c>
      <c r="CR335" s="15">
        <f ca="1">_xll.DBRW($B$3,$R$37,$R$38,$R$40,$R$41,$R$42,$Q335,CR$2,CR$4,CR$3)</f>
        <v>0</v>
      </c>
      <c r="CS335" s="15">
        <f ca="1">_xll.DBRW($B$3,$R$37,$R$38,$R$40,$R$41,$R$42,$Q335,CS$2,CS$4,CS$3)</f>
        <v>0</v>
      </c>
      <c r="CT335" s="15">
        <f ca="1">_xll.DBRW($B$3,$R$37,$R$38,$R$40,$R$41,$R$42,$Q335,CT$2,CT$4,CT$3)</f>
        <v>0</v>
      </c>
      <c r="CU335" s="15">
        <f ca="1">_xll.DBRW($B$3,$R$37,$R$38,$R$40,$R$41,$R$42,$Q335,CU$2,CU$4,CU$3)</f>
        <v>0</v>
      </c>
      <c r="CV335" s="15">
        <f ca="1">_xll.DBRW($B$3,$R$37,$R$38,$R$40,$R$41,$R$42,$Q335,CV$2,CV$4,CV$3)</f>
        <v>0</v>
      </c>
      <c r="CW335" s="15">
        <f ca="1">_xll.DBRW($B$3,$R$37,$R$38,$R$40,$R$41,$R$42,$Q335,CW$2,CW$4,CW$3)</f>
        <v>0</v>
      </c>
      <c r="CX335" s="15">
        <f ca="1">_xll.DBRW($B$3,$R$37,$R$38,$R$40,$R$41,$R$42,$Q335,CX$2,CX$4,CX$3)</f>
        <v>0</v>
      </c>
      <c r="CY335" s="15">
        <f ca="1">_xll.DBRW($B$3,$R$37,$R$38,$R$40,$R$41,$R$42,$Q335,CY$2,CY$4,CY$3)</f>
        <v>0</v>
      </c>
      <c r="CZ335" s="15">
        <f ca="1">_xll.DBRW($B$3,$R$37,$R$38,$R$40,$R$41,$R$42,$Q335,CZ$2,CZ$4,CZ$3)</f>
        <v>0</v>
      </c>
      <c r="DA335" s="15">
        <f ca="1">CQ335-CV335</f>
        <v>0</v>
      </c>
      <c r="DB335" s="15">
        <f ca="1">CR335-CW335</f>
        <v>0</v>
      </c>
      <c r="DC335" s="15">
        <f ca="1">CS335-CX335</f>
        <v>0</v>
      </c>
      <c r="DD335" s="15">
        <f ca="1">IF(AND(CT335&lt;&gt;0,CY335&lt;&gt;0),-1*DA335*CT335,0)</f>
        <v>0</v>
      </c>
      <c r="DE335" s="15">
        <f ca="1">IF(AND(CT335&lt;&gt;0,CY335&lt;&gt;0,CU335&lt;&gt;0,CZ335&lt;&gt;0),DB335/CW335*$AA335,)</f>
        <v>0</v>
      </c>
      <c r="DF335" s="15">
        <f ca="1">IF(AND(CU335&lt;&gt;0,CZ335&lt;&gt;0),DC335*CM335*CU335,)</f>
        <v>0</v>
      </c>
      <c r="DG335" s="15">
        <f ca="1">IF(AND(CT335&lt;&gt;0,CY335&lt;&gt;0,CU335&lt;&gt;0,CZ335&lt;&gt;0),$AK335-DD335-DE335-DF335-DJ335,)</f>
        <v>0</v>
      </c>
      <c r="DH335" s="15">
        <f ca="1">IF(OR(CT335=0,CY335=0,CU335=0,CZ335=0),$AK335-DD335-DE335-DF335-DJ335,)</f>
        <v>0</v>
      </c>
      <c r="DI335" s="15">
        <f ca="1">SUM(DD335:DH335)</f>
        <v>0</v>
      </c>
      <c r="DJ335" s="15">
        <f ca="1">IF($V335&lt;&gt;0,IF($V335&gt;0,$W335/$V335,-$W335/$V335))*$AF335</f>
        <v>0</v>
      </c>
      <c r="DK335" s="15">
        <f ca="1">SUM(DI335:DJ335)</f>
        <v>0</v>
      </c>
      <c r="DL335" s="16">
        <f ca="1">_xll.DBRW($B$3,$R$37,$R$38,$R$40,$R$41,$R$42,$Q335,DL$2,DL$4,DL$3)</f>
        <v>0</v>
      </c>
      <c r="DM335" s="16">
        <f ca="1">_xll.DBRW($B$3,$R$37,$R$38,$R$40,$R$41,$R$42,$Q335,DM$2,DM$4,DM$3)</f>
        <v>0</v>
      </c>
      <c r="DN335" s="17">
        <f ca="1">-(DL335-DM335)*100</f>
        <v>0</v>
      </c>
      <c r="DO335" s="14">
        <f ca="1">$AB335-$AG335-EI335</f>
        <v>0</v>
      </c>
      <c r="DP335" s="15">
        <f ca="1">_xll.DBRW($B$3,$R$37,$R$38,$R$40,$R$41,$R$42,$Q335,DP$2,DP$4,DP$3)</f>
        <v>0</v>
      </c>
      <c r="DQ335" s="15">
        <f ca="1">_xll.DBRW($B$3,$R$37,$R$38,$R$40,$R$41,$R$42,$Q335,DQ$2,DQ$4,DQ$3)</f>
        <v>0</v>
      </c>
      <c r="DR335" s="15">
        <f ca="1">_xll.DBRW($B$3,$R$37,$R$38,$R$40,$R$41,$R$42,$Q335,DR$2,DR$4,DR$3)</f>
        <v>0</v>
      </c>
      <c r="DS335" s="15">
        <f ca="1">_xll.DBRW($B$3,$R$37,$R$38,$R$40,$R$41,$R$42,$Q335,DS$2,DS$4,DS$3)</f>
        <v>0</v>
      </c>
      <c r="DT335" s="15">
        <f ca="1">_xll.DBRW($B$3,$R$37,$R$38,$R$40,$R$41,$R$42,$Q335,DT$2,DT$4,DT$3)</f>
        <v>0</v>
      </c>
      <c r="DU335" s="15">
        <f ca="1">_xll.DBRW($B$3,$R$37,$R$38,$R$40,$R$41,$R$42,$Q335,DU$2,DU$4,DU$3)</f>
        <v>0</v>
      </c>
      <c r="DV335" s="15">
        <f ca="1">_xll.DBRW($B$3,$R$37,$R$38,$R$40,$R$41,$R$42,$Q335,DV$2,DV$4,DV$3)</f>
        <v>0</v>
      </c>
      <c r="DW335" s="15">
        <f ca="1">_xll.DBRW($B$3,$R$37,$R$38,$R$40,$R$41,$R$42,$Q335,DW$2,DW$4,DW$3)</f>
        <v>0</v>
      </c>
      <c r="DX335" s="15">
        <f ca="1">_xll.DBRW($B$3,$R$37,$R$38,$R$40,$R$41,$R$42,$Q335,DX$2,DX$4,DX$3)</f>
        <v>0</v>
      </c>
      <c r="DY335" s="15">
        <f ca="1">_xll.DBRW($B$3,$R$37,$R$38,$R$40,$R$41,$R$42,$Q335,DY$2,DY$4,DY$3)</f>
        <v>0</v>
      </c>
      <c r="DZ335" s="15">
        <f ca="1">DP335-DU335</f>
        <v>0</v>
      </c>
      <c r="EA335" s="15">
        <f ca="1">DQ335-DV335</f>
        <v>0</v>
      </c>
      <c r="EB335" s="15">
        <f ca="1">DR335-DW335</f>
        <v>0</v>
      </c>
      <c r="EC335" s="15">
        <f ca="1">IF(AND(DS335&lt;&gt;0,DX335&lt;&gt;0),-1*DZ335*DS335,0)</f>
        <v>0</v>
      </c>
      <c r="ED335" s="15">
        <f ca="1">IF(AND(DS335&lt;&gt;0,DX335&lt;&gt;0,DT335&lt;&gt;0,DY335&lt;&gt;0),EA335/DV335*$AB335,)</f>
        <v>0</v>
      </c>
      <c r="EE335" s="15">
        <f ca="1">IF(AND(DT335&lt;&gt;0,DY335&lt;&gt;0),EB335*DL335*DT335,)</f>
        <v>0</v>
      </c>
      <c r="EF335" s="15">
        <f ca="1">IF(AND(DS335&lt;&gt;0,DX335&lt;&gt;0,DT335&lt;&gt;0,DY335&lt;&gt;0),$AL335-EC335-ED335-EE335-EI335,)</f>
        <v>0</v>
      </c>
      <c r="EG335" s="15">
        <f ca="1">IF(OR(DS335=0,DX335=0,DT335=0,DY335=0),$AL335-EC335-ED335-EE335-EI335,)</f>
        <v>0</v>
      </c>
      <c r="EH335" s="15">
        <f ca="1">SUM(EC335:EG335)</f>
        <v>0</v>
      </c>
      <c r="EI335" s="15">
        <f ca="1">IF($V335&lt;&gt;0,IF($V335&gt;0,$W335/$V335,-$W335/$V335))*$AG335</f>
        <v>0</v>
      </c>
      <c r="EJ335" s="15">
        <f ca="1">SUM(EH335:EI335)</f>
        <v>0</v>
      </c>
      <c r="EK335" s="16">
        <f ca="1">_xll.DBRW($B$3,$R$37,$R$38,$R$40,$R$41,$R$42,$Q335,EK$2,EK$4,EK$3)</f>
        <v>0</v>
      </c>
      <c r="EL335" s="16">
        <f ca="1">_xll.DBRW($B$3,$R$37,$R$38,$R$40,$R$41,$R$42,$Q335,EL$2,EL$4,EL$3)</f>
        <v>0</v>
      </c>
      <c r="EM335" s="17">
        <f ca="1">-(EK335-EL335)*100</f>
        <v>0</v>
      </c>
      <c r="EN335" s="14">
        <f ca="1">$AC335-$AH335-FH335</f>
        <v>0</v>
      </c>
      <c r="EO335" s="15">
        <f ca="1">_xll.DBRW($B$3,$R$37,$R$38,$R$40,$R$41,$R$42,$Q335,EO$2,EO$4,EO$3)</f>
        <v>0</v>
      </c>
      <c r="EP335" s="15">
        <f ca="1">_xll.DBRW($B$3,$R$37,$R$38,$R$40,$R$41,$R$42,$Q335,EP$2,EP$4,EP$3)</f>
        <v>0</v>
      </c>
      <c r="EQ335" s="15">
        <f ca="1">_xll.DBRW($B$3,$R$37,$R$38,$R$40,$R$41,$R$42,$Q335,EQ$2,EQ$4,EQ$3)</f>
        <v>0</v>
      </c>
      <c r="ER335" s="15">
        <f ca="1">_xll.DBRW($B$3,$R$37,$R$38,$R$40,$R$41,$R$42,$Q335,ER$2,ER$4,ER$3)</f>
        <v>0</v>
      </c>
      <c r="ES335" s="15">
        <f ca="1">_xll.DBRW($B$3,$R$37,$R$38,$R$40,$R$41,$R$42,$Q335,ES$2,ES$4,ES$3)</f>
        <v>0</v>
      </c>
      <c r="ET335" s="15">
        <f ca="1">_xll.DBRW($B$3,$R$37,$R$38,$R$40,$R$41,$R$42,$Q335,ET$2,ET$4,ET$3)</f>
        <v>0</v>
      </c>
      <c r="EU335" s="15">
        <f ca="1">_xll.DBRW($B$3,$R$37,$R$38,$R$40,$R$41,$R$42,$Q335,EU$2,EU$4,EU$3)</f>
        <v>0</v>
      </c>
      <c r="EV335" s="15">
        <f ca="1">_xll.DBRW($B$3,$R$37,$R$38,$R$40,$R$41,$R$42,$Q335,EV$2,EV$4,EV$3)</f>
        <v>0</v>
      </c>
      <c r="EW335" s="15">
        <f ca="1">_xll.DBRW($B$3,$R$37,$R$38,$R$40,$R$41,$R$42,$Q335,EW$2,EW$4,EW$3)</f>
        <v>0</v>
      </c>
      <c r="EX335" s="15">
        <f ca="1">_xll.DBRW($B$3,$R$37,$R$38,$R$40,$R$41,$R$42,$Q335,EX$2,EX$4,EX$3)</f>
        <v>0</v>
      </c>
      <c r="EY335" s="15">
        <f ca="1">EO335-ET335</f>
        <v>0</v>
      </c>
      <c r="EZ335" s="15">
        <f ca="1">EP335-EU335</f>
        <v>0</v>
      </c>
      <c r="FA335" s="15">
        <f ca="1">EQ335-EV335</f>
        <v>0</v>
      </c>
      <c r="FB335" s="15">
        <f ca="1">IF(AND(ER335&lt;&gt;0,EW335&lt;&gt;0),-1*EY335*ER335,0)</f>
        <v>0</v>
      </c>
      <c r="FC335" s="15">
        <f ca="1">IF(AND(ER335&lt;&gt;0,EW335&lt;&gt;0,ES335&lt;&gt;0,EX335&lt;&gt;0),EZ335/EU335*$AC335,)</f>
        <v>0</v>
      </c>
      <c r="FD335" s="15">
        <f ca="1">IF(AND(ES335&lt;&gt;0,EX335&lt;&gt;0),FA335*EK335*ES335,)</f>
        <v>0</v>
      </c>
      <c r="FE335" s="15">
        <f ca="1">IF(AND(ER335&lt;&gt;0,EW335&lt;&gt;0,ES335&lt;&gt;0,EX335&lt;&gt;0),$AM335-FB335-FC335-FD335-FH335,)</f>
        <v>0</v>
      </c>
      <c r="FF335" s="15">
        <f ca="1">IF(OR(ER335=0,EW335=0,ES335=0,EX335=0),$AM335-FB335-FC335-FD335-FH335,)</f>
        <v>0</v>
      </c>
      <c r="FG335" s="15">
        <f ca="1">SUM(FB335:FF335)</f>
        <v>0</v>
      </c>
      <c r="FH335" s="15">
        <f ca="1">IF($V335&lt;&gt;0,IF($V335&gt;0,$W335/$V335,-$W335/$V335))*$AH335</f>
        <v>0</v>
      </c>
      <c r="FI335" s="15">
        <f ca="1">SUM(FG335:FH335)</f>
        <v>0</v>
      </c>
      <c r="FJ335" s="20"/>
      <c r="FK335" s="85">
        <f ca="1">BL335+CK335+DJ335+EI335+FH335</f>
        <v>0</v>
      </c>
      <c r="FL335" s="21"/>
      <c r="FM335" s="22"/>
      <c r="FN335" s="104">
        <f ca="1">_xll.DBRW($B$3,$R$37,$R$38,$R$40,$R$41,$R$42,$Q335,FN$2,FN$4,FN$3)</f>
        <v>0</v>
      </c>
      <c r="FO335" s="105">
        <f ca="1">IF(U335&lt;&gt;0,FN335/U335,0)</f>
        <v>0</v>
      </c>
      <c r="FP335" s="104">
        <f ca="1">_xll.DBRW($B$3,$R$37,$R$38,$R$40,$R$41,$R$42,$Q335,FP$2,FP$4,FP$3)</f>
        <v>0</v>
      </c>
      <c r="FQ335" s="105">
        <f ca="1">IF(V335&lt;&gt;0,FP335/V335,0)</f>
        <v>0</v>
      </c>
      <c r="FR335" s="86">
        <f ca="1">FN335-FP335</f>
        <v>0</v>
      </c>
      <c r="FS335" s="103">
        <f ca="1">(FO335-FQ335)*100</f>
        <v>0</v>
      </c>
      <c r="FT335" s="23"/>
      <c r="FV335" s="37"/>
      <c r="FW335" s="37"/>
      <c r="FX335" s="37"/>
      <c r="FY335" s="37"/>
      <c r="FZ335" s="37"/>
      <c r="GA335" s="37"/>
      <c r="GB335" s="37"/>
      <c r="GC335" s="37"/>
      <c r="GD335" s="37"/>
      <c r="GE335" s="37"/>
      <c r="GF335" s="37"/>
      <c r="GG335" s="37"/>
      <c r="GH335" s="37"/>
    </row>
    <row r="336" spans="1:190" ht="15" hidden="1" customHeight="1" x14ac:dyDescent="0.25">
      <c r="A336">
        <f ca="1">IF(ROW()=ROW($A$60),0,1)</f>
        <v>1</v>
      </c>
      <c r="D336" s="30"/>
      <c r="E336" s="30"/>
      <c r="F336" s="30" t="str">
        <f ca="1">IF(A336&lt;&gt;0,IF((AO336+BN336+CM336+DL336+EK336)&lt;&gt;0,ROUND((1-(AO336+BN336+CM336+DL336+EK336))-FO336,5),"VERIF. ELIGIBILITE PMM"),"CHECK "&amp;D321)</f>
        <v>VERIF. ELIGIBILITE PMM</v>
      </c>
      <c r="G336" s="30"/>
      <c r="H336" s="30"/>
      <c r="I336" s="30"/>
      <c r="J336" s="30" t="str">
        <f ca="1">IF(A336&lt;&gt;0,IF((AP336+BO336+CN336+DM336+EL336)&lt;&gt;0,ROUND((1-(AP336+BO336+CN336+DM336+EL336))-FQ336,5),"VERIF. ELIGIBILITE PMM"),"CHECK "&amp;D322)</f>
        <v>VERIF. ELIGIBILITE PMM</v>
      </c>
      <c r="K336" s="30">
        <f ca="1">IF(A336&lt;&gt;0,ROUND(W336+AR336+BQ336+CP336+DO336+EN336+FK336-FR336,5),"CHECK ")</f>
        <v>0</v>
      </c>
      <c r="L336" s="4"/>
      <c r="M336" s="9"/>
      <c r="N336" s="10"/>
      <c r="O336" s="9"/>
      <c r="P336" s="11"/>
      <c r="Q336" s="130" t="s">
        <v>535</v>
      </c>
      <c r="R336" s="130"/>
      <c r="S336" s="12"/>
      <c r="T336" s="13"/>
      <c r="U336" s="84">
        <f ca="1">_xll.DBRW($B$3,$R$37,$R$38,$R$40,$R$41,$R$42,$Q336,U$2,U$4,U$3)</f>
        <v>0</v>
      </c>
      <c r="V336" s="84">
        <f ca="1">_xll.DBRW($B$3,$R$37,$R$38,$R$40,$R$41,$R$42,$Q336,V$2,V$4,V$3)</f>
        <v>0</v>
      </c>
      <c r="W336" s="85">
        <f ca="1">U336-V336</f>
        <v>0</v>
      </c>
      <c r="X336" s="106">
        <f ca="1">IF(V336&lt;&gt;0,W336/V336,0)</f>
        <v>0</v>
      </c>
      <c r="Y336" s="15">
        <f ca="1">_xll.DBRW($B$3,$R$37,$R$38,$R$40,$R$41,$R$42,$Q336,Y$2,Y$4,Y$3)</f>
        <v>0</v>
      </c>
      <c r="Z336" s="15">
        <f ca="1">_xll.DBRW($B$3,$R$37,$R$38,$R$40,$R$41,$R$42,$Q336,Z$2,Z$4,Z$3)</f>
        <v>0</v>
      </c>
      <c r="AA336" s="15">
        <f ca="1">_xll.DBRW($B$3,$R$37,$R$38,$R$40,$R$41,$R$42,$Q336,AA$2,AA$4,AA$3)</f>
        <v>0</v>
      </c>
      <c r="AB336" s="15">
        <f ca="1">_xll.DBRW($B$3,$R$37,$R$38,$R$40,$R$41,$R$42,$Q336,AB$2,AB$4,AB$3)</f>
        <v>0</v>
      </c>
      <c r="AC336" s="15">
        <f ca="1">_xll.DBRW($B$3,$R$37,$R$38,$R$40,$R$41,$R$42,$Q336,AC$2,AC$4,AC$3)</f>
        <v>0</v>
      </c>
      <c r="AD336" s="15">
        <f ca="1">_xll.DBRW($B$3,$R$37,$R$38,$R$40,$R$41,$R$42,$Q336,AD$2,AD$4,AD$3)</f>
        <v>0</v>
      </c>
      <c r="AE336" s="15">
        <f ca="1">_xll.DBRW($B$3,$R$37,$R$38,$R$40,$R$41,$R$42,$Q336,AE$2,AE$4,AE$3)</f>
        <v>0</v>
      </c>
      <c r="AF336" s="15">
        <f ca="1">_xll.DBRW($B$3,$R$37,$R$38,$R$40,$R$41,$R$42,$Q336,AF$2,AF$4,AF$3)</f>
        <v>0</v>
      </c>
      <c r="AG336" s="15">
        <f ca="1">_xll.DBRW($B$3,$R$37,$R$38,$R$40,$R$41,$R$42,$Q336,AG$2,AG$4,AG$3)</f>
        <v>0</v>
      </c>
      <c r="AH336" s="15">
        <f ca="1">_xll.DBRW($B$3,$R$37,$R$38,$R$40,$R$41,$R$42,$Q336,AH$2,AH$4,AH$3)</f>
        <v>0</v>
      </c>
      <c r="AI336" s="15">
        <f ca="1">Y336-AD336</f>
        <v>0</v>
      </c>
      <c r="AJ336" s="15">
        <f ca="1">Z336-AE336</f>
        <v>0</v>
      </c>
      <c r="AK336" s="15">
        <f ca="1">AA336-AF336</f>
        <v>0</v>
      </c>
      <c r="AL336" s="15">
        <f ca="1">AB336-AG336</f>
        <v>0</v>
      </c>
      <c r="AM336" s="15">
        <f ca="1">AC336-AH336</f>
        <v>0</v>
      </c>
      <c r="AN336" s="20"/>
      <c r="AO336" s="16">
        <f ca="1">_xll.DBRW($B$3,$R$37,$R$38,$R$40,$R$41,$R$42,$Q336,AO$2,AO$4,AO$3)</f>
        <v>0</v>
      </c>
      <c r="AP336" s="16">
        <f ca="1">_xll.DBRW($B$3,$R$37,$R$38,$R$40,$R$41,$R$42,$Q336,AP$2,AP$4,AP$3)</f>
        <v>0</v>
      </c>
      <c r="AQ336" s="17">
        <f ca="1">-(AO336-AP336)*100</f>
        <v>0</v>
      </c>
      <c r="AR336" s="14">
        <f ca="1">$Y336-$AD336-BL336</f>
        <v>0</v>
      </c>
      <c r="AS336" s="18">
        <f ca="1">_xll.DBRW($B$3,$R$37,$R$38,$R$40,$R$41,$R$42,$Q336,AS$2,AS$4,AS$3)</f>
        <v>0</v>
      </c>
      <c r="AT336" s="19">
        <f ca="1">_xll.DBRW($B$3,$R$37,$R$38,$R$40,$R$41,$R$42,$Q336,AT$2,AT$4,AT$3)</f>
        <v>0</v>
      </c>
      <c r="AU336" s="18">
        <f ca="1">_xll.DBRW($B$3,$R$37,$R$38,$R$40,$R$41,$R$42,$Q336,AU$2,AU$4,AU$3)</f>
        <v>0</v>
      </c>
      <c r="AV336" s="15">
        <f ca="1">_xll.DBRW($B$3,$R$37,$R$38,$R$40,$R$41,$R$42,$Q336,AV$2,AV$4,AV$3)</f>
        <v>0</v>
      </c>
      <c r="AW336" s="15">
        <f ca="1">_xll.DBRW($B$3,$R$37,$R$38,$R$40,$R$41,$R$42,$Q336,AW$2,AW$4,AW$3)</f>
        <v>0</v>
      </c>
      <c r="AX336" s="18">
        <f ca="1">_xll.DBRW($B$3,$R$37,$R$38,$R$40,$R$41,$R$42,$Q336,AX$2,AX$4,AX$3)</f>
        <v>0</v>
      </c>
      <c r="AY336" s="19">
        <f ca="1">_xll.DBRW($B$3,$R$37,$R$38,$R$40,$R$41,$R$42,$Q336,AY$2,AY$4,AY$3)</f>
        <v>0</v>
      </c>
      <c r="AZ336" s="18">
        <f ca="1">_xll.DBRW($B$3,$R$37,$R$38,$R$40,$R$41,$R$42,$Q336,AZ$2,AZ$4,AZ$3)</f>
        <v>0</v>
      </c>
      <c r="BA336" s="15">
        <f ca="1">_xll.DBRW($B$3,$R$37,$R$38,$R$40,$R$41,$R$42,$Q336,BA$2,BA$4,BA$3)</f>
        <v>0</v>
      </c>
      <c r="BB336" s="15">
        <f ca="1">_xll.DBRW($B$3,$R$37,$R$38,$R$40,$R$41,$R$42,$Q336,BB$2,BB$4,BB$3)</f>
        <v>0</v>
      </c>
      <c r="BC336" s="18">
        <f ca="1">AS336-AX336</f>
        <v>0</v>
      </c>
      <c r="BD336" s="18">
        <f ca="1">AT336-AY336</f>
        <v>0</v>
      </c>
      <c r="BE336" s="18">
        <f ca="1">AU336-AZ336</f>
        <v>0</v>
      </c>
      <c r="BF336" s="15">
        <f ca="1">IF(AND(AV336&lt;&gt;0,BA336&lt;&gt;0),-1*BC336*AV336,0)</f>
        <v>0</v>
      </c>
      <c r="BG336" s="15">
        <f ca="1">IF(AND(AV336&lt;&gt;0,BA336&lt;&gt;0,AW336&lt;&gt;0,BB336&lt;&gt;0),BD336/AY336*$Y336,)</f>
        <v>0</v>
      </c>
      <c r="BH336" s="15">
        <f ca="1">IF(AND(AW336&lt;&gt;0,BB336&lt;&gt;0),BE336*AO336*AW336,)</f>
        <v>0</v>
      </c>
      <c r="BI336" s="15">
        <f ca="1">IF(AND(AV336&lt;&gt;0,BA336&lt;&gt;0,AW336&lt;&gt;0,BB336&lt;&gt;0),$AI336-BF336-BG336-BH336-BL336,)</f>
        <v>0</v>
      </c>
      <c r="BJ336" s="15">
        <f ca="1">IF(OR(AV336=0,BA336=0,AW336=0,BB336=0),$AI336-BF336-BG336-BH336-BL336,)</f>
        <v>0</v>
      </c>
      <c r="BK336" s="15">
        <f ca="1">SUM(BF336:BJ336)</f>
        <v>0</v>
      </c>
      <c r="BL336" s="15">
        <f ca="1">IF($V336&lt;&gt;0,IF($V336&gt;0,$W336/$V336,-$W336/$V336))*$AD336</f>
        <v>0</v>
      </c>
      <c r="BM336" s="15">
        <f ca="1">SUM(BK336:BL336)</f>
        <v>0</v>
      </c>
      <c r="BN336" s="16">
        <f ca="1">_xll.DBRW($B$3,$R$37,$R$38,$R$40,$R$41,$R$42,$Q336,BN$2,BN$4,BN$3)</f>
        <v>0</v>
      </c>
      <c r="BO336" s="16">
        <f ca="1">_xll.DBRW($B$3,$R$37,$R$38,$R$40,$R$41,$R$42,$Q336,BO$2,BO$4,BO$3)</f>
        <v>0</v>
      </c>
      <c r="BP336" s="17">
        <f ca="1">-(BN336-BO336)*100</f>
        <v>0</v>
      </c>
      <c r="BQ336" s="14">
        <f ca="1">$Z336-$AE336-CK336</f>
        <v>0</v>
      </c>
      <c r="BR336" s="15">
        <f ca="1">_xll.DBRW($B$3,$R$37,$R$38,$R$40,$R$41,$R$42,$Q336,BR$2,BR$4,BR$3)</f>
        <v>0</v>
      </c>
      <c r="BS336" s="15">
        <f ca="1">_xll.DBRW($B$3,$R$37,$R$38,$R$40,$R$41,$R$42,$Q336,BS$2,BS$4,BS$3)</f>
        <v>0</v>
      </c>
      <c r="BT336" s="15">
        <f ca="1">_xll.DBRW($B$3,$R$37,$R$38,$R$40,$R$41,$R$42,$Q336,BT$2,BT$4,BT$3)</f>
        <v>0</v>
      </c>
      <c r="BU336" s="15">
        <f ca="1">_xll.DBRW($B$3,$R$37,$R$38,$R$40,$R$41,$R$42,$Q336,BU$2,BU$4,BU$3)</f>
        <v>0</v>
      </c>
      <c r="BV336" s="15">
        <f ca="1">_xll.DBRW($B$3,$R$37,$R$38,$R$40,$R$41,$R$42,$Q336,BV$2,BV$4,BV$3)</f>
        <v>0</v>
      </c>
      <c r="BW336" s="15">
        <f ca="1">_xll.DBRW($B$3,$R$37,$R$38,$R$40,$R$41,$R$42,$Q336,BW$2,BW$4,BW$3)</f>
        <v>0</v>
      </c>
      <c r="BX336" s="15">
        <f ca="1">_xll.DBRW($B$3,$R$37,$R$38,$R$40,$R$41,$R$42,$Q336,BX$2,BX$4,BX$3)</f>
        <v>0</v>
      </c>
      <c r="BY336" s="15">
        <f ca="1">_xll.DBRW($B$3,$R$37,$R$38,$R$40,$R$41,$R$42,$Q336,BY$2,BY$4,BY$3)</f>
        <v>0</v>
      </c>
      <c r="BZ336" s="15">
        <f ca="1">_xll.DBRW($B$3,$R$37,$R$38,$R$40,$R$41,$R$42,$Q336,BZ$2,BZ$4,BZ$3)</f>
        <v>0</v>
      </c>
      <c r="CA336" s="15">
        <f ca="1">_xll.DBRW($B$3,$R$37,$R$38,$R$40,$R$41,$R$42,$Q336,CA$2,CA$4,CA$3)</f>
        <v>0</v>
      </c>
      <c r="CB336" s="15">
        <f ca="1">BR336-BW336</f>
        <v>0</v>
      </c>
      <c r="CC336" s="15">
        <f ca="1">BS336-BX336</f>
        <v>0</v>
      </c>
      <c r="CD336" s="15">
        <f ca="1">BT336-BY336</f>
        <v>0</v>
      </c>
      <c r="CE336" s="15">
        <f ca="1">IF(AND(BU336&lt;&gt;0,BZ336&lt;&gt;0),-1*CB336*BU336,0)</f>
        <v>0</v>
      </c>
      <c r="CF336" s="15">
        <f ca="1">IF(AND(BU336&lt;&gt;0,BZ336&lt;&gt;0,BV336&lt;&gt;0,CA336&lt;&gt;0),CC336/BX336*$Z336,)</f>
        <v>0</v>
      </c>
      <c r="CG336" s="15">
        <f ca="1">IF(AND(BV336&lt;&gt;0,CA336&lt;&gt;0),CD336*BN336*BV336,)</f>
        <v>0</v>
      </c>
      <c r="CH336" s="15">
        <f ca="1">IF(AND(BU336&lt;&gt;0,BZ336&lt;&gt;0,BV336&lt;&gt;0,CA336&lt;&gt;0),$AJ336-CE336-CF336-CG336-CK336,)</f>
        <v>0</v>
      </c>
      <c r="CI336" s="15">
        <f ca="1">IF(OR(BU336=0,BZ336=0,BV336=0,CA336=0),$AJ336-CE336-CF336-CG336-CK336,)</f>
        <v>0</v>
      </c>
      <c r="CJ336" s="15">
        <f ca="1">SUM(CE336:CI336)</f>
        <v>0</v>
      </c>
      <c r="CK336" s="15">
        <f ca="1">IF($V336&lt;&gt;0,IF($V336&gt;0,$W336/$V336,-$W336/$V336))*$AE336</f>
        <v>0</v>
      </c>
      <c r="CL336" s="15">
        <f ca="1">SUM(CJ336:CK336)</f>
        <v>0</v>
      </c>
      <c r="CM336" s="16">
        <f ca="1">_xll.DBRW($B$3,$R$37,$R$38,$R$40,$R$41,$R$42,$Q336,CM$2,CM$4,CM$3)</f>
        <v>0</v>
      </c>
      <c r="CN336" s="16">
        <f ca="1">_xll.DBRW($B$3,$R$37,$R$38,$R$40,$R$41,$R$42,$Q336,CN$2,CN$4,CN$3)</f>
        <v>0</v>
      </c>
      <c r="CO336" s="17">
        <f ca="1">-(CM336-CN336)*100</f>
        <v>0</v>
      </c>
      <c r="CP336" s="14">
        <f ca="1">$AA336-$AF336-DJ336</f>
        <v>0</v>
      </c>
      <c r="CQ336" s="15">
        <f ca="1">_xll.DBRW($B$3,$R$37,$R$38,$R$40,$R$41,$R$42,$Q336,CQ$2,CQ$4,CQ$3)</f>
        <v>0</v>
      </c>
      <c r="CR336" s="15">
        <f ca="1">_xll.DBRW($B$3,$R$37,$R$38,$R$40,$R$41,$R$42,$Q336,CR$2,CR$4,CR$3)</f>
        <v>0</v>
      </c>
      <c r="CS336" s="15">
        <f ca="1">_xll.DBRW($B$3,$R$37,$R$38,$R$40,$R$41,$R$42,$Q336,CS$2,CS$4,CS$3)</f>
        <v>0</v>
      </c>
      <c r="CT336" s="15">
        <f ca="1">_xll.DBRW($B$3,$R$37,$R$38,$R$40,$R$41,$R$42,$Q336,CT$2,CT$4,CT$3)</f>
        <v>0</v>
      </c>
      <c r="CU336" s="15">
        <f ca="1">_xll.DBRW($B$3,$R$37,$R$38,$R$40,$R$41,$R$42,$Q336,CU$2,CU$4,CU$3)</f>
        <v>0</v>
      </c>
      <c r="CV336" s="15">
        <f ca="1">_xll.DBRW($B$3,$R$37,$R$38,$R$40,$R$41,$R$42,$Q336,CV$2,CV$4,CV$3)</f>
        <v>0</v>
      </c>
      <c r="CW336" s="15">
        <f ca="1">_xll.DBRW($B$3,$R$37,$R$38,$R$40,$R$41,$R$42,$Q336,CW$2,CW$4,CW$3)</f>
        <v>0</v>
      </c>
      <c r="CX336" s="15">
        <f ca="1">_xll.DBRW($B$3,$R$37,$R$38,$R$40,$R$41,$R$42,$Q336,CX$2,CX$4,CX$3)</f>
        <v>0</v>
      </c>
      <c r="CY336" s="15">
        <f ca="1">_xll.DBRW($B$3,$R$37,$R$38,$R$40,$R$41,$R$42,$Q336,CY$2,CY$4,CY$3)</f>
        <v>0</v>
      </c>
      <c r="CZ336" s="15">
        <f ca="1">_xll.DBRW($B$3,$R$37,$R$38,$R$40,$R$41,$R$42,$Q336,CZ$2,CZ$4,CZ$3)</f>
        <v>0</v>
      </c>
      <c r="DA336" s="15">
        <f ca="1">CQ336-CV336</f>
        <v>0</v>
      </c>
      <c r="DB336" s="15">
        <f ca="1">CR336-CW336</f>
        <v>0</v>
      </c>
      <c r="DC336" s="15">
        <f ca="1">CS336-CX336</f>
        <v>0</v>
      </c>
      <c r="DD336" s="15">
        <f ca="1">IF(AND(CT336&lt;&gt;0,CY336&lt;&gt;0),-1*DA336*CT336,0)</f>
        <v>0</v>
      </c>
      <c r="DE336" s="15">
        <f ca="1">IF(AND(CT336&lt;&gt;0,CY336&lt;&gt;0,CU336&lt;&gt;0,CZ336&lt;&gt;0),DB336/CW336*$AA336,)</f>
        <v>0</v>
      </c>
      <c r="DF336" s="15">
        <f ca="1">IF(AND(CU336&lt;&gt;0,CZ336&lt;&gt;0),DC336*CM336*CU336,)</f>
        <v>0</v>
      </c>
      <c r="DG336" s="15">
        <f ca="1">IF(AND(CT336&lt;&gt;0,CY336&lt;&gt;0,CU336&lt;&gt;0,CZ336&lt;&gt;0),$AK336-DD336-DE336-DF336-DJ336,)</f>
        <v>0</v>
      </c>
      <c r="DH336" s="15">
        <f ca="1">IF(OR(CT336=0,CY336=0,CU336=0,CZ336=0),$AK336-DD336-DE336-DF336-DJ336,)</f>
        <v>0</v>
      </c>
      <c r="DI336" s="15">
        <f ca="1">SUM(DD336:DH336)</f>
        <v>0</v>
      </c>
      <c r="DJ336" s="15">
        <f ca="1">IF($V336&lt;&gt;0,IF($V336&gt;0,$W336/$V336,-$W336/$V336))*$AF336</f>
        <v>0</v>
      </c>
      <c r="DK336" s="15">
        <f ca="1">SUM(DI336:DJ336)</f>
        <v>0</v>
      </c>
      <c r="DL336" s="16">
        <f ca="1">_xll.DBRW($B$3,$R$37,$R$38,$R$40,$R$41,$R$42,$Q336,DL$2,DL$4,DL$3)</f>
        <v>0</v>
      </c>
      <c r="DM336" s="16">
        <f ca="1">_xll.DBRW($B$3,$R$37,$R$38,$R$40,$R$41,$R$42,$Q336,DM$2,DM$4,DM$3)</f>
        <v>0</v>
      </c>
      <c r="DN336" s="17">
        <f ca="1">-(DL336-DM336)*100</f>
        <v>0</v>
      </c>
      <c r="DO336" s="14">
        <f ca="1">$AB336-$AG336-EI336</f>
        <v>0</v>
      </c>
      <c r="DP336" s="15">
        <f ca="1">_xll.DBRW($B$3,$R$37,$R$38,$R$40,$R$41,$R$42,$Q336,DP$2,DP$4,DP$3)</f>
        <v>0</v>
      </c>
      <c r="DQ336" s="15">
        <f ca="1">_xll.DBRW($B$3,$R$37,$R$38,$R$40,$R$41,$R$42,$Q336,DQ$2,DQ$4,DQ$3)</f>
        <v>0</v>
      </c>
      <c r="DR336" s="15">
        <f ca="1">_xll.DBRW($B$3,$R$37,$R$38,$R$40,$R$41,$R$42,$Q336,DR$2,DR$4,DR$3)</f>
        <v>0</v>
      </c>
      <c r="DS336" s="15">
        <f ca="1">_xll.DBRW($B$3,$R$37,$R$38,$R$40,$R$41,$R$42,$Q336,DS$2,DS$4,DS$3)</f>
        <v>0</v>
      </c>
      <c r="DT336" s="15">
        <f ca="1">_xll.DBRW($B$3,$R$37,$R$38,$R$40,$R$41,$R$42,$Q336,DT$2,DT$4,DT$3)</f>
        <v>0</v>
      </c>
      <c r="DU336" s="15">
        <f ca="1">_xll.DBRW($B$3,$R$37,$R$38,$R$40,$R$41,$R$42,$Q336,DU$2,DU$4,DU$3)</f>
        <v>0</v>
      </c>
      <c r="DV336" s="15">
        <f ca="1">_xll.DBRW($B$3,$R$37,$R$38,$R$40,$R$41,$R$42,$Q336,DV$2,DV$4,DV$3)</f>
        <v>0</v>
      </c>
      <c r="DW336" s="15">
        <f ca="1">_xll.DBRW($B$3,$R$37,$R$38,$R$40,$R$41,$R$42,$Q336,DW$2,DW$4,DW$3)</f>
        <v>0</v>
      </c>
      <c r="DX336" s="15">
        <f ca="1">_xll.DBRW($B$3,$R$37,$R$38,$R$40,$R$41,$R$42,$Q336,DX$2,DX$4,DX$3)</f>
        <v>0</v>
      </c>
      <c r="DY336" s="15">
        <f ca="1">_xll.DBRW($B$3,$R$37,$R$38,$R$40,$R$41,$R$42,$Q336,DY$2,DY$4,DY$3)</f>
        <v>0</v>
      </c>
      <c r="DZ336" s="15">
        <f ca="1">DP336-DU336</f>
        <v>0</v>
      </c>
      <c r="EA336" s="15">
        <f ca="1">DQ336-DV336</f>
        <v>0</v>
      </c>
      <c r="EB336" s="15">
        <f ca="1">DR336-DW336</f>
        <v>0</v>
      </c>
      <c r="EC336" s="15">
        <f ca="1">IF(AND(DS336&lt;&gt;0,DX336&lt;&gt;0),-1*DZ336*DS336,0)</f>
        <v>0</v>
      </c>
      <c r="ED336" s="15">
        <f ca="1">IF(AND(DS336&lt;&gt;0,DX336&lt;&gt;0,DT336&lt;&gt;0,DY336&lt;&gt;0),EA336/DV336*$AB336,)</f>
        <v>0</v>
      </c>
      <c r="EE336" s="15">
        <f ca="1">IF(AND(DT336&lt;&gt;0,DY336&lt;&gt;0),EB336*DL336*DT336,)</f>
        <v>0</v>
      </c>
      <c r="EF336" s="15">
        <f ca="1">IF(AND(DS336&lt;&gt;0,DX336&lt;&gt;0,DT336&lt;&gt;0,DY336&lt;&gt;0),$AL336-EC336-ED336-EE336-EI336,)</f>
        <v>0</v>
      </c>
      <c r="EG336" s="15">
        <f ca="1">IF(OR(DS336=0,DX336=0,DT336=0,DY336=0),$AL336-EC336-ED336-EE336-EI336,)</f>
        <v>0</v>
      </c>
      <c r="EH336" s="15">
        <f ca="1">SUM(EC336:EG336)</f>
        <v>0</v>
      </c>
      <c r="EI336" s="15">
        <f ca="1">IF($V336&lt;&gt;0,IF($V336&gt;0,$W336/$V336,-$W336/$V336))*$AG336</f>
        <v>0</v>
      </c>
      <c r="EJ336" s="15">
        <f ca="1">SUM(EH336:EI336)</f>
        <v>0</v>
      </c>
      <c r="EK336" s="16">
        <f ca="1">_xll.DBRW($B$3,$R$37,$R$38,$R$40,$R$41,$R$42,$Q336,EK$2,EK$4,EK$3)</f>
        <v>0</v>
      </c>
      <c r="EL336" s="16">
        <f ca="1">_xll.DBRW($B$3,$R$37,$R$38,$R$40,$R$41,$R$42,$Q336,EL$2,EL$4,EL$3)</f>
        <v>0</v>
      </c>
      <c r="EM336" s="17">
        <f ca="1">-(EK336-EL336)*100</f>
        <v>0</v>
      </c>
      <c r="EN336" s="14">
        <f ca="1">$AC336-$AH336-FH336</f>
        <v>0</v>
      </c>
      <c r="EO336" s="15">
        <f ca="1">_xll.DBRW($B$3,$R$37,$R$38,$R$40,$R$41,$R$42,$Q336,EO$2,EO$4,EO$3)</f>
        <v>0</v>
      </c>
      <c r="EP336" s="15">
        <f ca="1">_xll.DBRW($B$3,$R$37,$R$38,$R$40,$R$41,$R$42,$Q336,EP$2,EP$4,EP$3)</f>
        <v>0</v>
      </c>
      <c r="EQ336" s="15">
        <f ca="1">_xll.DBRW($B$3,$R$37,$R$38,$R$40,$R$41,$R$42,$Q336,EQ$2,EQ$4,EQ$3)</f>
        <v>0</v>
      </c>
      <c r="ER336" s="15">
        <f ca="1">_xll.DBRW($B$3,$R$37,$R$38,$R$40,$R$41,$R$42,$Q336,ER$2,ER$4,ER$3)</f>
        <v>0</v>
      </c>
      <c r="ES336" s="15">
        <f ca="1">_xll.DBRW($B$3,$R$37,$R$38,$R$40,$R$41,$R$42,$Q336,ES$2,ES$4,ES$3)</f>
        <v>0</v>
      </c>
      <c r="ET336" s="15">
        <f ca="1">_xll.DBRW($B$3,$R$37,$R$38,$R$40,$R$41,$R$42,$Q336,ET$2,ET$4,ET$3)</f>
        <v>0</v>
      </c>
      <c r="EU336" s="15">
        <f ca="1">_xll.DBRW($B$3,$R$37,$R$38,$R$40,$R$41,$R$42,$Q336,EU$2,EU$4,EU$3)</f>
        <v>0</v>
      </c>
      <c r="EV336" s="15">
        <f ca="1">_xll.DBRW($B$3,$R$37,$R$38,$R$40,$R$41,$R$42,$Q336,EV$2,EV$4,EV$3)</f>
        <v>0</v>
      </c>
      <c r="EW336" s="15">
        <f ca="1">_xll.DBRW($B$3,$R$37,$R$38,$R$40,$R$41,$R$42,$Q336,EW$2,EW$4,EW$3)</f>
        <v>0</v>
      </c>
      <c r="EX336" s="15">
        <f ca="1">_xll.DBRW($B$3,$R$37,$R$38,$R$40,$R$41,$R$42,$Q336,EX$2,EX$4,EX$3)</f>
        <v>0</v>
      </c>
      <c r="EY336" s="15">
        <f ca="1">EO336-ET336</f>
        <v>0</v>
      </c>
      <c r="EZ336" s="15">
        <f ca="1">EP336-EU336</f>
        <v>0</v>
      </c>
      <c r="FA336" s="15">
        <f ca="1">EQ336-EV336</f>
        <v>0</v>
      </c>
      <c r="FB336" s="15">
        <f ca="1">IF(AND(ER336&lt;&gt;0,EW336&lt;&gt;0),-1*EY336*ER336,0)</f>
        <v>0</v>
      </c>
      <c r="FC336" s="15">
        <f ca="1">IF(AND(ER336&lt;&gt;0,EW336&lt;&gt;0,ES336&lt;&gt;0,EX336&lt;&gt;0),EZ336/EU336*$AC336,)</f>
        <v>0</v>
      </c>
      <c r="FD336" s="15">
        <f ca="1">IF(AND(ES336&lt;&gt;0,EX336&lt;&gt;0),FA336*EK336*ES336,)</f>
        <v>0</v>
      </c>
      <c r="FE336" s="15">
        <f ca="1">IF(AND(ER336&lt;&gt;0,EW336&lt;&gt;0,ES336&lt;&gt;0,EX336&lt;&gt;0),$AM336-FB336-FC336-FD336-FH336,)</f>
        <v>0</v>
      </c>
      <c r="FF336" s="15">
        <f ca="1">IF(OR(ER336=0,EW336=0,ES336=0,EX336=0),$AM336-FB336-FC336-FD336-FH336,)</f>
        <v>0</v>
      </c>
      <c r="FG336" s="15">
        <f ca="1">SUM(FB336:FF336)</f>
        <v>0</v>
      </c>
      <c r="FH336" s="15">
        <f ca="1">IF($V336&lt;&gt;0,IF($V336&gt;0,$W336/$V336,-$W336/$V336))*$AH336</f>
        <v>0</v>
      </c>
      <c r="FI336" s="15">
        <f ca="1">SUM(FG336:FH336)</f>
        <v>0</v>
      </c>
      <c r="FJ336" s="20"/>
      <c r="FK336" s="85">
        <f ca="1">BL336+CK336+DJ336+EI336+FH336</f>
        <v>0</v>
      </c>
      <c r="FL336" s="21"/>
      <c r="FM336" s="22"/>
      <c r="FN336" s="104">
        <f ca="1">_xll.DBRW($B$3,$R$37,$R$38,$R$40,$R$41,$R$42,$Q336,FN$2,FN$4,FN$3)</f>
        <v>0</v>
      </c>
      <c r="FO336" s="105">
        <f ca="1">IF(U336&lt;&gt;0,FN336/U336,0)</f>
        <v>0</v>
      </c>
      <c r="FP336" s="104">
        <f ca="1">_xll.DBRW($B$3,$R$37,$R$38,$R$40,$R$41,$R$42,$Q336,FP$2,FP$4,FP$3)</f>
        <v>0</v>
      </c>
      <c r="FQ336" s="105">
        <f ca="1">IF(V336&lt;&gt;0,FP336/V336,0)</f>
        <v>0</v>
      </c>
      <c r="FR336" s="86">
        <f ca="1">FN336-FP336</f>
        <v>0</v>
      </c>
      <c r="FS336" s="103">
        <f ca="1">(FO336-FQ336)*100</f>
        <v>0</v>
      </c>
      <c r="FT336" s="23"/>
      <c r="FV336" s="37"/>
      <c r="FW336" s="37"/>
      <c r="FX336" s="37"/>
      <c r="FY336" s="37"/>
      <c r="FZ336" s="37"/>
      <c r="GA336" s="37"/>
      <c r="GB336" s="37"/>
      <c r="GC336" s="37"/>
      <c r="GD336" s="37"/>
      <c r="GE336" s="37"/>
      <c r="GF336" s="37"/>
      <c r="GG336" s="37"/>
      <c r="GH336" s="37"/>
    </row>
    <row r="337" spans="1:190" ht="15" hidden="1" customHeight="1" x14ac:dyDescent="0.25">
      <c r="A337">
        <f ca="1">IF(ROW()=ROW($A$60),0,1)</f>
        <v>1</v>
      </c>
      <c r="D337" s="30"/>
      <c r="E337" s="30"/>
      <c r="F337" s="30" t="str">
        <f ca="1">IF(A337&lt;&gt;0,IF((AO337+BN337+CM337+DL337+EK337)&lt;&gt;0,ROUND((1-(AO337+BN337+CM337+DL337+EK337))-FO337,5),"VERIF. ELIGIBILITE PMM"),"CHECK "&amp;D322)</f>
        <v>VERIF. ELIGIBILITE PMM</v>
      </c>
      <c r="G337" s="30"/>
      <c r="H337" s="30"/>
      <c r="I337" s="30"/>
      <c r="J337" s="30" t="str">
        <f ca="1">IF(A337&lt;&gt;0,IF((AP337+BO337+CN337+DM337+EL337)&lt;&gt;0,ROUND((1-(AP337+BO337+CN337+DM337+EL337))-FQ337,5),"VERIF. ELIGIBILITE PMM"),"CHECK "&amp;D323)</f>
        <v>VERIF. ELIGIBILITE PMM</v>
      </c>
      <c r="K337" s="30">
        <f ca="1">IF(A337&lt;&gt;0,ROUND(W337+AR337+BQ337+CP337+DO337+EN337+FK337-FR337,5),"CHECK ")</f>
        <v>0</v>
      </c>
      <c r="L337" s="4"/>
      <c r="M337" s="9"/>
      <c r="N337" s="10"/>
      <c r="O337" s="9"/>
      <c r="P337" s="11"/>
      <c r="Q337" s="130" t="s">
        <v>536</v>
      </c>
      <c r="R337" s="130"/>
      <c r="S337" s="12"/>
      <c r="T337" s="13"/>
      <c r="U337" s="84">
        <f ca="1">_xll.DBRW($B$3,$R$37,$R$38,$R$40,$R$41,$R$42,$Q337,U$2,U$4,U$3)</f>
        <v>0</v>
      </c>
      <c r="V337" s="84">
        <f ca="1">_xll.DBRW($B$3,$R$37,$R$38,$R$40,$R$41,$R$42,$Q337,V$2,V$4,V$3)</f>
        <v>0</v>
      </c>
      <c r="W337" s="85">
        <f ca="1">U337-V337</f>
        <v>0</v>
      </c>
      <c r="X337" s="106">
        <f ca="1">IF(V337&lt;&gt;0,W337/V337,0)</f>
        <v>0</v>
      </c>
      <c r="Y337" s="15">
        <f ca="1">_xll.DBRW($B$3,$R$37,$R$38,$R$40,$R$41,$R$42,$Q337,Y$2,Y$4,Y$3)</f>
        <v>0</v>
      </c>
      <c r="Z337" s="15">
        <f ca="1">_xll.DBRW($B$3,$R$37,$R$38,$R$40,$R$41,$R$42,$Q337,Z$2,Z$4,Z$3)</f>
        <v>0</v>
      </c>
      <c r="AA337" s="15">
        <f ca="1">_xll.DBRW($B$3,$R$37,$R$38,$R$40,$R$41,$R$42,$Q337,AA$2,AA$4,AA$3)</f>
        <v>0</v>
      </c>
      <c r="AB337" s="15">
        <f ca="1">_xll.DBRW($B$3,$R$37,$R$38,$R$40,$R$41,$R$42,$Q337,AB$2,AB$4,AB$3)</f>
        <v>0</v>
      </c>
      <c r="AC337" s="15">
        <f ca="1">_xll.DBRW($B$3,$R$37,$R$38,$R$40,$R$41,$R$42,$Q337,AC$2,AC$4,AC$3)</f>
        <v>0</v>
      </c>
      <c r="AD337" s="15">
        <f ca="1">_xll.DBRW($B$3,$R$37,$R$38,$R$40,$R$41,$R$42,$Q337,AD$2,AD$4,AD$3)</f>
        <v>0</v>
      </c>
      <c r="AE337" s="15">
        <f ca="1">_xll.DBRW($B$3,$R$37,$R$38,$R$40,$R$41,$R$42,$Q337,AE$2,AE$4,AE$3)</f>
        <v>0</v>
      </c>
      <c r="AF337" s="15">
        <f ca="1">_xll.DBRW($B$3,$R$37,$R$38,$R$40,$R$41,$R$42,$Q337,AF$2,AF$4,AF$3)</f>
        <v>0</v>
      </c>
      <c r="AG337" s="15">
        <f ca="1">_xll.DBRW($B$3,$R$37,$R$38,$R$40,$R$41,$R$42,$Q337,AG$2,AG$4,AG$3)</f>
        <v>0</v>
      </c>
      <c r="AH337" s="15">
        <f ca="1">_xll.DBRW($B$3,$R$37,$R$38,$R$40,$R$41,$R$42,$Q337,AH$2,AH$4,AH$3)</f>
        <v>0</v>
      </c>
      <c r="AI337" s="15">
        <f ca="1">Y337-AD337</f>
        <v>0</v>
      </c>
      <c r="AJ337" s="15">
        <f ca="1">Z337-AE337</f>
        <v>0</v>
      </c>
      <c r="AK337" s="15">
        <f ca="1">AA337-AF337</f>
        <v>0</v>
      </c>
      <c r="AL337" s="15">
        <f ca="1">AB337-AG337</f>
        <v>0</v>
      </c>
      <c r="AM337" s="15">
        <f ca="1">AC337-AH337</f>
        <v>0</v>
      </c>
      <c r="AN337" s="20"/>
      <c r="AO337" s="16">
        <f ca="1">_xll.DBRW($B$3,$R$37,$R$38,$R$40,$R$41,$R$42,$Q337,AO$2,AO$4,AO$3)</f>
        <v>0</v>
      </c>
      <c r="AP337" s="16">
        <f ca="1">_xll.DBRW($B$3,$R$37,$R$38,$R$40,$R$41,$R$42,$Q337,AP$2,AP$4,AP$3)</f>
        <v>0</v>
      </c>
      <c r="AQ337" s="17">
        <f ca="1">-(AO337-AP337)*100</f>
        <v>0</v>
      </c>
      <c r="AR337" s="14">
        <f ca="1">$Y337-$AD337-BL337</f>
        <v>0</v>
      </c>
      <c r="AS337" s="18">
        <f ca="1">_xll.DBRW($B$3,$R$37,$R$38,$R$40,$R$41,$R$42,$Q337,AS$2,AS$4,AS$3)</f>
        <v>0</v>
      </c>
      <c r="AT337" s="19">
        <f ca="1">_xll.DBRW($B$3,$R$37,$R$38,$R$40,$R$41,$R$42,$Q337,AT$2,AT$4,AT$3)</f>
        <v>0</v>
      </c>
      <c r="AU337" s="18">
        <f ca="1">_xll.DBRW($B$3,$R$37,$R$38,$R$40,$R$41,$R$42,$Q337,AU$2,AU$4,AU$3)</f>
        <v>0</v>
      </c>
      <c r="AV337" s="15">
        <f ca="1">_xll.DBRW($B$3,$R$37,$R$38,$R$40,$R$41,$R$42,$Q337,AV$2,AV$4,AV$3)</f>
        <v>0</v>
      </c>
      <c r="AW337" s="15">
        <f ca="1">_xll.DBRW($B$3,$R$37,$R$38,$R$40,$R$41,$R$42,$Q337,AW$2,AW$4,AW$3)</f>
        <v>0</v>
      </c>
      <c r="AX337" s="18">
        <f ca="1">_xll.DBRW($B$3,$R$37,$R$38,$R$40,$R$41,$R$42,$Q337,AX$2,AX$4,AX$3)</f>
        <v>0</v>
      </c>
      <c r="AY337" s="19">
        <f ca="1">_xll.DBRW($B$3,$R$37,$R$38,$R$40,$R$41,$R$42,$Q337,AY$2,AY$4,AY$3)</f>
        <v>0</v>
      </c>
      <c r="AZ337" s="18">
        <f ca="1">_xll.DBRW($B$3,$R$37,$R$38,$R$40,$R$41,$R$42,$Q337,AZ$2,AZ$4,AZ$3)</f>
        <v>0</v>
      </c>
      <c r="BA337" s="15">
        <f ca="1">_xll.DBRW($B$3,$R$37,$R$38,$R$40,$R$41,$R$42,$Q337,BA$2,BA$4,BA$3)</f>
        <v>0</v>
      </c>
      <c r="BB337" s="15">
        <f ca="1">_xll.DBRW($B$3,$R$37,$R$38,$R$40,$R$41,$R$42,$Q337,BB$2,BB$4,BB$3)</f>
        <v>0</v>
      </c>
      <c r="BC337" s="18">
        <f ca="1">AS337-AX337</f>
        <v>0</v>
      </c>
      <c r="BD337" s="18">
        <f ca="1">AT337-AY337</f>
        <v>0</v>
      </c>
      <c r="BE337" s="18">
        <f ca="1">AU337-AZ337</f>
        <v>0</v>
      </c>
      <c r="BF337" s="15">
        <f ca="1">IF(AND(AV337&lt;&gt;0,BA337&lt;&gt;0),-1*BC337*AV337,0)</f>
        <v>0</v>
      </c>
      <c r="BG337" s="15">
        <f ca="1">IF(AND(AV337&lt;&gt;0,BA337&lt;&gt;0,AW337&lt;&gt;0,BB337&lt;&gt;0),BD337/AY337*$Y337,)</f>
        <v>0</v>
      </c>
      <c r="BH337" s="15">
        <f ca="1">IF(AND(AW337&lt;&gt;0,BB337&lt;&gt;0),BE337*AO337*AW337,)</f>
        <v>0</v>
      </c>
      <c r="BI337" s="15">
        <f ca="1">IF(AND(AV337&lt;&gt;0,BA337&lt;&gt;0,AW337&lt;&gt;0,BB337&lt;&gt;0),$AI337-BF337-BG337-BH337-BL337,)</f>
        <v>0</v>
      </c>
      <c r="BJ337" s="15">
        <f ca="1">IF(OR(AV337=0,BA337=0,AW337=0,BB337=0),$AI337-BF337-BG337-BH337-BL337,)</f>
        <v>0</v>
      </c>
      <c r="BK337" s="15">
        <f ca="1">SUM(BF337:BJ337)</f>
        <v>0</v>
      </c>
      <c r="BL337" s="15">
        <f ca="1">IF($V337&lt;&gt;0,IF($V337&gt;0,$W337/$V337,-$W337/$V337))*$AD337</f>
        <v>0</v>
      </c>
      <c r="BM337" s="15">
        <f ca="1">SUM(BK337:BL337)</f>
        <v>0</v>
      </c>
      <c r="BN337" s="16">
        <f ca="1">_xll.DBRW($B$3,$R$37,$R$38,$R$40,$R$41,$R$42,$Q337,BN$2,BN$4,BN$3)</f>
        <v>0</v>
      </c>
      <c r="BO337" s="16">
        <f ca="1">_xll.DBRW($B$3,$R$37,$R$38,$R$40,$R$41,$R$42,$Q337,BO$2,BO$4,BO$3)</f>
        <v>0</v>
      </c>
      <c r="BP337" s="17">
        <f ca="1">-(BN337-BO337)*100</f>
        <v>0</v>
      </c>
      <c r="BQ337" s="14">
        <f ca="1">$Z337-$AE337-CK337</f>
        <v>0</v>
      </c>
      <c r="BR337" s="15">
        <f ca="1">_xll.DBRW($B$3,$R$37,$R$38,$R$40,$R$41,$R$42,$Q337,BR$2,BR$4,BR$3)</f>
        <v>0</v>
      </c>
      <c r="BS337" s="15">
        <f ca="1">_xll.DBRW($B$3,$R$37,$R$38,$R$40,$R$41,$R$42,$Q337,BS$2,BS$4,BS$3)</f>
        <v>0</v>
      </c>
      <c r="BT337" s="15">
        <f ca="1">_xll.DBRW($B$3,$R$37,$R$38,$R$40,$R$41,$R$42,$Q337,BT$2,BT$4,BT$3)</f>
        <v>0</v>
      </c>
      <c r="BU337" s="15">
        <f ca="1">_xll.DBRW($B$3,$R$37,$R$38,$R$40,$R$41,$R$42,$Q337,BU$2,BU$4,BU$3)</f>
        <v>0</v>
      </c>
      <c r="BV337" s="15">
        <f ca="1">_xll.DBRW($B$3,$R$37,$R$38,$R$40,$R$41,$R$42,$Q337,BV$2,BV$4,BV$3)</f>
        <v>0</v>
      </c>
      <c r="BW337" s="15">
        <f ca="1">_xll.DBRW($B$3,$R$37,$R$38,$R$40,$R$41,$R$42,$Q337,BW$2,BW$4,BW$3)</f>
        <v>0</v>
      </c>
      <c r="BX337" s="15">
        <f ca="1">_xll.DBRW($B$3,$R$37,$R$38,$R$40,$R$41,$R$42,$Q337,BX$2,BX$4,BX$3)</f>
        <v>0</v>
      </c>
      <c r="BY337" s="15">
        <f ca="1">_xll.DBRW($B$3,$R$37,$R$38,$R$40,$R$41,$R$42,$Q337,BY$2,BY$4,BY$3)</f>
        <v>0</v>
      </c>
      <c r="BZ337" s="15">
        <f ca="1">_xll.DBRW($B$3,$R$37,$R$38,$R$40,$R$41,$R$42,$Q337,BZ$2,BZ$4,BZ$3)</f>
        <v>0</v>
      </c>
      <c r="CA337" s="15">
        <f ca="1">_xll.DBRW($B$3,$R$37,$R$38,$R$40,$R$41,$R$42,$Q337,CA$2,CA$4,CA$3)</f>
        <v>0</v>
      </c>
      <c r="CB337" s="15">
        <f ca="1">BR337-BW337</f>
        <v>0</v>
      </c>
      <c r="CC337" s="15">
        <f ca="1">BS337-BX337</f>
        <v>0</v>
      </c>
      <c r="CD337" s="15">
        <f ca="1">BT337-BY337</f>
        <v>0</v>
      </c>
      <c r="CE337" s="15">
        <f ca="1">IF(AND(BU337&lt;&gt;0,BZ337&lt;&gt;0),-1*CB337*BU337,0)</f>
        <v>0</v>
      </c>
      <c r="CF337" s="15">
        <f ca="1">IF(AND(BU337&lt;&gt;0,BZ337&lt;&gt;0,BV337&lt;&gt;0,CA337&lt;&gt;0),CC337/BX337*$Z337,)</f>
        <v>0</v>
      </c>
      <c r="CG337" s="15">
        <f ca="1">IF(AND(BV337&lt;&gt;0,CA337&lt;&gt;0),CD337*BN337*BV337,)</f>
        <v>0</v>
      </c>
      <c r="CH337" s="15">
        <f ca="1">IF(AND(BU337&lt;&gt;0,BZ337&lt;&gt;0,BV337&lt;&gt;0,CA337&lt;&gt;0),$AJ337-CE337-CF337-CG337-CK337,)</f>
        <v>0</v>
      </c>
      <c r="CI337" s="15">
        <f ca="1">IF(OR(BU337=0,BZ337=0,BV337=0,CA337=0),$AJ337-CE337-CF337-CG337-CK337,)</f>
        <v>0</v>
      </c>
      <c r="CJ337" s="15">
        <f ca="1">SUM(CE337:CI337)</f>
        <v>0</v>
      </c>
      <c r="CK337" s="15">
        <f ca="1">IF($V337&lt;&gt;0,IF($V337&gt;0,$W337/$V337,-$W337/$V337))*$AE337</f>
        <v>0</v>
      </c>
      <c r="CL337" s="15">
        <f ca="1">SUM(CJ337:CK337)</f>
        <v>0</v>
      </c>
      <c r="CM337" s="16">
        <f ca="1">_xll.DBRW($B$3,$R$37,$R$38,$R$40,$R$41,$R$42,$Q337,CM$2,CM$4,CM$3)</f>
        <v>0</v>
      </c>
      <c r="CN337" s="16">
        <f ca="1">_xll.DBRW($B$3,$R$37,$R$38,$R$40,$R$41,$R$42,$Q337,CN$2,CN$4,CN$3)</f>
        <v>0</v>
      </c>
      <c r="CO337" s="17">
        <f ca="1">-(CM337-CN337)*100</f>
        <v>0</v>
      </c>
      <c r="CP337" s="14">
        <f ca="1">$AA337-$AF337-DJ337</f>
        <v>0</v>
      </c>
      <c r="CQ337" s="15">
        <f ca="1">_xll.DBRW($B$3,$R$37,$R$38,$R$40,$R$41,$R$42,$Q337,CQ$2,CQ$4,CQ$3)</f>
        <v>0</v>
      </c>
      <c r="CR337" s="15">
        <f ca="1">_xll.DBRW($B$3,$R$37,$R$38,$R$40,$R$41,$R$42,$Q337,CR$2,CR$4,CR$3)</f>
        <v>0</v>
      </c>
      <c r="CS337" s="15">
        <f ca="1">_xll.DBRW($B$3,$R$37,$R$38,$R$40,$R$41,$R$42,$Q337,CS$2,CS$4,CS$3)</f>
        <v>0</v>
      </c>
      <c r="CT337" s="15">
        <f ca="1">_xll.DBRW($B$3,$R$37,$R$38,$R$40,$R$41,$R$42,$Q337,CT$2,CT$4,CT$3)</f>
        <v>0</v>
      </c>
      <c r="CU337" s="15">
        <f ca="1">_xll.DBRW($B$3,$R$37,$R$38,$R$40,$R$41,$R$42,$Q337,CU$2,CU$4,CU$3)</f>
        <v>0</v>
      </c>
      <c r="CV337" s="15">
        <f ca="1">_xll.DBRW($B$3,$R$37,$R$38,$R$40,$R$41,$R$42,$Q337,CV$2,CV$4,CV$3)</f>
        <v>0</v>
      </c>
      <c r="CW337" s="15">
        <f ca="1">_xll.DBRW($B$3,$R$37,$R$38,$R$40,$R$41,$R$42,$Q337,CW$2,CW$4,CW$3)</f>
        <v>0</v>
      </c>
      <c r="CX337" s="15">
        <f ca="1">_xll.DBRW($B$3,$R$37,$R$38,$R$40,$R$41,$R$42,$Q337,CX$2,CX$4,CX$3)</f>
        <v>0</v>
      </c>
      <c r="CY337" s="15">
        <f ca="1">_xll.DBRW($B$3,$R$37,$R$38,$R$40,$R$41,$R$42,$Q337,CY$2,CY$4,CY$3)</f>
        <v>0</v>
      </c>
      <c r="CZ337" s="15">
        <f ca="1">_xll.DBRW($B$3,$R$37,$R$38,$R$40,$R$41,$R$42,$Q337,CZ$2,CZ$4,CZ$3)</f>
        <v>0</v>
      </c>
      <c r="DA337" s="15">
        <f ca="1">CQ337-CV337</f>
        <v>0</v>
      </c>
      <c r="DB337" s="15">
        <f ca="1">CR337-CW337</f>
        <v>0</v>
      </c>
      <c r="DC337" s="15">
        <f ca="1">CS337-CX337</f>
        <v>0</v>
      </c>
      <c r="DD337" s="15">
        <f ca="1">IF(AND(CT337&lt;&gt;0,CY337&lt;&gt;0),-1*DA337*CT337,0)</f>
        <v>0</v>
      </c>
      <c r="DE337" s="15">
        <f ca="1">IF(AND(CT337&lt;&gt;0,CY337&lt;&gt;0,CU337&lt;&gt;0,CZ337&lt;&gt;0),DB337/CW337*$AA337,)</f>
        <v>0</v>
      </c>
      <c r="DF337" s="15">
        <f ca="1">IF(AND(CU337&lt;&gt;0,CZ337&lt;&gt;0),DC337*CM337*CU337,)</f>
        <v>0</v>
      </c>
      <c r="DG337" s="15">
        <f ca="1">IF(AND(CT337&lt;&gt;0,CY337&lt;&gt;0,CU337&lt;&gt;0,CZ337&lt;&gt;0),$AK337-DD337-DE337-DF337-DJ337,)</f>
        <v>0</v>
      </c>
      <c r="DH337" s="15">
        <f ca="1">IF(OR(CT337=0,CY337=0,CU337=0,CZ337=0),$AK337-DD337-DE337-DF337-DJ337,)</f>
        <v>0</v>
      </c>
      <c r="DI337" s="15">
        <f ca="1">SUM(DD337:DH337)</f>
        <v>0</v>
      </c>
      <c r="DJ337" s="15">
        <f ca="1">IF($V337&lt;&gt;0,IF($V337&gt;0,$W337/$V337,-$W337/$V337))*$AF337</f>
        <v>0</v>
      </c>
      <c r="DK337" s="15">
        <f ca="1">SUM(DI337:DJ337)</f>
        <v>0</v>
      </c>
      <c r="DL337" s="16">
        <f ca="1">_xll.DBRW($B$3,$R$37,$R$38,$R$40,$R$41,$R$42,$Q337,DL$2,DL$4,DL$3)</f>
        <v>0</v>
      </c>
      <c r="DM337" s="16">
        <f ca="1">_xll.DBRW($B$3,$R$37,$R$38,$R$40,$R$41,$R$42,$Q337,DM$2,DM$4,DM$3)</f>
        <v>0</v>
      </c>
      <c r="DN337" s="17">
        <f ca="1">-(DL337-DM337)*100</f>
        <v>0</v>
      </c>
      <c r="DO337" s="14">
        <f ca="1">$AB337-$AG337-EI337</f>
        <v>0</v>
      </c>
      <c r="DP337" s="15">
        <f ca="1">_xll.DBRW($B$3,$R$37,$R$38,$R$40,$R$41,$R$42,$Q337,DP$2,DP$4,DP$3)</f>
        <v>0</v>
      </c>
      <c r="DQ337" s="15">
        <f ca="1">_xll.DBRW($B$3,$R$37,$R$38,$R$40,$R$41,$R$42,$Q337,DQ$2,DQ$4,DQ$3)</f>
        <v>0</v>
      </c>
      <c r="DR337" s="15">
        <f ca="1">_xll.DBRW($B$3,$R$37,$R$38,$R$40,$R$41,$R$42,$Q337,DR$2,DR$4,DR$3)</f>
        <v>0</v>
      </c>
      <c r="DS337" s="15">
        <f ca="1">_xll.DBRW($B$3,$R$37,$R$38,$R$40,$R$41,$R$42,$Q337,DS$2,DS$4,DS$3)</f>
        <v>0</v>
      </c>
      <c r="DT337" s="15">
        <f ca="1">_xll.DBRW($B$3,$R$37,$R$38,$R$40,$R$41,$R$42,$Q337,DT$2,DT$4,DT$3)</f>
        <v>0</v>
      </c>
      <c r="DU337" s="15">
        <f ca="1">_xll.DBRW($B$3,$R$37,$R$38,$R$40,$R$41,$R$42,$Q337,DU$2,DU$4,DU$3)</f>
        <v>0</v>
      </c>
      <c r="DV337" s="15">
        <f ca="1">_xll.DBRW($B$3,$R$37,$R$38,$R$40,$R$41,$R$42,$Q337,DV$2,DV$4,DV$3)</f>
        <v>0</v>
      </c>
      <c r="DW337" s="15">
        <f ca="1">_xll.DBRW($B$3,$R$37,$R$38,$R$40,$R$41,$R$42,$Q337,DW$2,DW$4,DW$3)</f>
        <v>0</v>
      </c>
      <c r="DX337" s="15">
        <f ca="1">_xll.DBRW($B$3,$R$37,$R$38,$R$40,$R$41,$R$42,$Q337,DX$2,DX$4,DX$3)</f>
        <v>0</v>
      </c>
      <c r="DY337" s="15">
        <f ca="1">_xll.DBRW($B$3,$R$37,$R$38,$R$40,$R$41,$R$42,$Q337,DY$2,DY$4,DY$3)</f>
        <v>0</v>
      </c>
      <c r="DZ337" s="15">
        <f ca="1">DP337-DU337</f>
        <v>0</v>
      </c>
      <c r="EA337" s="15">
        <f ca="1">DQ337-DV337</f>
        <v>0</v>
      </c>
      <c r="EB337" s="15">
        <f ca="1">DR337-DW337</f>
        <v>0</v>
      </c>
      <c r="EC337" s="15">
        <f ca="1">IF(AND(DS337&lt;&gt;0,DX337&lt;&gt;0),-1*DZ337*DS337,0)</f>
        <v>0</v>
      </c>
      <c r="ED337" s="15">
        <f ca="1">IF(AND(DS337&lt;&gt;0,DX337&lt;&gt;0,DT337&lt;&gt;0,DY337&lt;&gt;0),EA337/DV337*$AB337,)</f>
        <v>0</v>
      </c>
      <c r="EE337" s="15">
        <f ca="1">IF(AND(DT337&lt;&gt;0,DY337&lt;&gt;0),EB337*DL337*DT337,)</f>
        <v>0</v>
      </c>
      <c r="EF337" s="15">
        <f ca="1">IF(AND(DS337&lt;&gt;0,DX337&lt;&gt;0,DT337&lt;&gt;0,DY337&lt;&gt;0),$AL337-EC337-ED337-EE337-EI337,)</f>
        <v>0</v>
      </c>
      <c r="EG337" s="15">
        <f ca="1">IF(OR(DS337=0,DX337=0,DT337=0,DY337=0),$AL337-EC337-ED337-EE337-EI337,)</f>
        <v>0</v>
      </c>
      <c r="EH337" s="15">
        <f ca="1">SUM(EC337:EG337)</f>
        <v>0</v>
      </c>
      <c r="EI337" s="15">
        <f ca="1">IF($V337&lt;&gt;0,IF($V337&gt;0,$W337/$V337,-$W337/$V337))*$AG337</f>
        <v>0</v>
      </c>
      <c r="EJ337" s="15">
        <f ca="1">SUM(EH337:EI337)</f>
        <v>0</v>
      </c>
      <c r="EK337" s="16">
        <f ca="1">_xll.DBRW($B$3,$R$37,$R$38,$R$40,$R$41,$R$42,$Q337,EK$2,EK$4,EK$3)</f>
        <v>0</v>
      </c>
      <c r="EL337" s="16">
        <f ca="1">_xll.DBRW($B$3,$R$37,$R$38,$R$40,$R$41,$R$42,$Q337,EL$2,EL$4,EL$3)</f>
        <v>0</v>
      </c>
      <c r="EM337" s="17">
        <f ca="1">-(EK337-EL337)*100</f>
        <v>0</v>
      </c>
      <c r="EN337" s="14">
        <f ca="1">$AC337-$AH337-FH337</f>
        <v>0</v>
      </c>
      <c r="EO337" s="15">
        <f ca="1">_xll.DBRW($B$3,$R$37,$R$38,$R$40,$R$41,$R$42,$Q337,EO$2,EO$4,EO$3)</f>
        <v>0</v>
      </c>
      <c r="EP337" s="15">
        <f ca="1">_xll.DBRW($B$3,$R$37,$R$38,$R$40,$R$41,$R$42,$Q337,EP$2,EP$4,EP$3)</f>
        <v>0</v>
      </c>
      <c r="EQ337" s="15">
        <f ca="1">_xll.DBRW($B$3,$R$37,$R$38,$R$40,$R$41,$R$42,$Q337,EQ$2,EQ$4,EQ$3)</f>
        <v>0</v>
      </c>
      <c r="ER337" s="15">
        <f ca="1">_xll.DBRW($B$3,$R$37,$R$38,$R$40,$R$41,$R$42,$Q337,ER$2,ER$4,ER$3)</f>
        <v>0</v>
      </c>
      <c r="ES337" s="15">
        <f ca="1">_xll.DBRW($B$3,$R$37,$R$38,$R$40,$R$41,$R$42,$Q337,ES$2,ES$4,ES$3)</f>
        <v>0</v>
      </c>
      <c r="ET337" s="15">
        <f ca="1">_xll.DBRW($B$3,$R$37,$R$38,$R$40,$R$41,$R$42,$Q337,ET$2,ET$4,ET$3)</f>
        <v>0</v>
      </c>
      <c r="EU337" s="15">
        <f ca="1">_xll.DBRW($B$3,$R$37,$R$38,$R$40,$R$41,$R$42,$Q337,EU$2,EU$4,EU$3)</f>
        <v>0</v>
      </c>
      <c r="EV337" s="15">
        <f ca="1">_xll.DBRW($B$3,$R$37,$R$38,$R$40,$R$41,$R$42,$Q337,EV$2,EV$4,EV$3)</f>
        <v>0</v>
      </c>
      <c r="EW337" s="15">
        <f ca="1">_xll.DBRW($B$3,$R$37,$R$38,$R$40,$R$41,$R$42,$Q337,EW$2,EW$4,EW$3)</f>
        <v>0</v>
      </c>
      <c r="EX337" s="15">
        <f ca="1">_xll.DBRW($B$3,$R$37,$R$38,$R$40,$R$41,$R$42,$Q337,EX$2,EX$4,EX$3)</f>
        <v>0</v>
      </c>
      <c r="EY337" s="15">
        <f ca="1">EO337-ET337</f>
        <v>0</v>
      </c>
      <c r="EZ337" s="15">
        <f ca="1">EP337-EU337</f>
        <v>0</v>
      </c>
      <c r="FA337" s="15">
        <f ca="1">EQ337-EV337</f>
        <v>0</v>
      </c>
      <c r="FB337" s="15">
        <f ca="1">IF(AND(ER337&lt;&gt;0,EW337&lt;&gt;0),-1*EY337*ER337,0)</f>
        <v>0</v>
      </c>
      <c r="FC337" s="15">
        <f ca="1">IF(AND(ER337&lt;&gt;0,EW337&lt;&gt;0,ES337&lt;&gt;0,EX337&lt;&gt;0),EZ337/EU337*$AC337,)</f>
        <v>0</v>
      </c>
      <c r="FD337" s="15">
        <f ca="1">IF(AND(ES337&lt;&gt;0,EX337&lt;&gt;0),FA337*EK337*ES337,)</f>
        <v>0</v>
      </c>
      <c r="FE337" s="15">
        <f ca="1">IF(AND(ER337&lt;&gt;0,EW337&lt;&gt;0,ES337&lt;&gt;0,EX337&lt;&gt;0),$AM337-FB337-FC337-FD337-FH337,)</f>
        <v>0</v>
      </c>
      <c r="FF337" s="15">
        <f ca="1">IF(OR(ER337=0,EW337=0,ES337=0,EX337=0),$AM337-FB337-FC337-FD337-FH337,)</f>
        <v>0</v>
      </c>
      <c r="FG337" s="15">
        <f ca="1">SUM(FB337:FF337)</f>
        <v>0</v>
      </c>
      <c r="FH337" s="15">
        <f ca="1">IF($V337&lt;&gt;0,IF($V337&gt;0,$W337/$V337,-$W337/$V337))*$AH337</f>
        <v>0</v>
      </c>
      <c r="FI337" s="15">
        <f ca="1">SUM(FG337:FH337)</f>
        <v>0</v>
      </c>
      <c r="FJ337" s="20"/>
      <c r="FK337" s="85">
        <f ca="1">BL337+CK337+DJ337+EI337+FH337</f>
        <v>0</v>
      </c>
      <c r="FL337" s="21"/>
      <c r="FM337" s="22"/>
      <c r="FN337" s="104">
        <f ca="1">_xll.DBRW($B$3,$R$37,$R$38,$R$40,$R$41,$R$42,$Q337,FN$2,FN$4,FN$3)</f>
        <v>0</v>
      </c>
      <c r="FO337" s="105">
        <f ca="1">IF(U337&lt;&gt;0,FN337/U337,0)</f>
        <v>0</v>
      </c>
      <c r="FP337" s="104">
        <f ca="1">_xll.DBRW($B$3,$R$37,$R$38,$R$40,$R$41,$R$42,$Q337,FP$2,FP$4,FP$3)</f>
        <v>0</v>
      </c>
      <c r="FQ337" s="105">
        <f ca="1">IF(V337&lt;&gt;0,FP337/V337,0)</f>
        <v>0</v>
      </c>
      <c r="FR337" s="86">
        <f ca="1">FN337-FP337</f>
        <v>0</v>
      </c>
      <c r="FS337" s="103">
        <f ca="1">(FO337-FQ337)*100</f>
        <v>0</v>
      </c>
      <c r="FT337" s="23"/>
      <c r="FV337" s="37"/>
      <c r="FW337" s="37"/>
      <c r="FX337" s="37"/>
      <c r="FY337" s="37"/>
      <c r="FZ337" s="37"/>
      <c r="GA337" s="37"/>
      <c r="GB337" s="37"/>
      <c r="GC337" s="37"/>
      <c r="GD337" s="37"/>
      <c r="GE337" s="37"/>
      <c r="GF337" s="37"/>
      <c r="GG337" s="37"/>
      <c r="GH337" s="37"/>
    </row>
    <row r="338" spans="1:190" ht="15" hidden="1" customHeight="1" x14ac:dyDescent="0.25">
      <c r="A338">
        <f ca="1">IF(ROW()=ROW($A$60),0,1)</f>
        <v>1</v>
      </c>
      <c r="D338" s="30"/>
      <c r="E338" s="30"/>
      <c r="F338" s="30" t="str">
        <f ca="1">IF(A338&lt;&gt;0,IF((AO338+BN338+CM338+DL338+EK338)&lt;&gt;0,ROUND((1-(AO338+BN338+CM338+DL338+EK338))-FO338,5),"VERIF. ELIGIBILITE PMM"),"CHECK "&amp;D323)</f>
        <v>VERIF. ELIGIBILITE PMM</v>
      </c>
      <c r="G338" s="30"/>
      <c r="H338" s="30"/>
      <c r="I338" s="30"/>
      <c r="J338" s="30" t="str">
        <f ca="1">IF(A338&lt;&gt;0,IF((AP338+BO338+CN338+DM338+EL338)&lt;&gt;0,ROUND((1-(AP338+BO338+CN338+DM338+EL338))-FQ338,5),"VERIF. ELIGIBILITE PMM"),"CHECK "&amp;D324)</f>
        <v>VERIF. ELIGIBILITE PMM</v>
      </c>
      <c r="K338" s="30">
        <f ca="1">IF(A338&lt;&gt;0,ROUND(W338+AR338+BQ338+CP338+DO338+EN338+FK338-FR338,5),"CHECK ")</f>
        <v>0</v>
      </c>
      <c r="L338" s="4"/>
      <c r="M338" s="9"/>
      <c r="N338" s="10"/>
      <c r="O338" s="9"/>
      <c r="P338" s="11"/>
      <c r="Q338" s="130" t="s">
        <v>296</v>
      </c>
      <c r="R338" s="130"/>
      <c r="S338" s="12"/>
      <c r="T338" s="13"/>
      <c r="U338" s="84">
        <f ca="1">_xll.DBRW($B$3,$R$37,$R$38,$R$40,$R$41,$R$42,$Q338,U$2,U$4,U$3)</f>
        <v>0</v>
      </c>
      <c r="V338" s="84">
        <f ca="1">_xll.DBRW($B$3,$R$37,$R$38,$R$40,$R$41,$R$42,$Q338,V$2,V$4,V$3)</f>
        <v>0</v>
      </c>
      <c r="W338" s="85">
        <f ca="1">U338-V338</f>
        <v>0</v>
      </c>
      <c r="X338" s="106">
        <f ca="1">IF(V338&lt;&gt;0,W338/V338,0)</f>
        <v>0</v>
      </c>
      <c r="Y338" s="15">
        <f ca="1">_xll.DBRW($B$3,$R$37,$R$38,$R$40,$R$41,$R$42,$Q338,Y$2,Y$4,Y$3)</f>
        <v>0</v>
      </c>
      <c r="Z338" s="15">
        <f ca="1">_xll.DBRW($B$3,$R$37,$R$38,$R$40,$R$41,$R$42,$Q338,Z$2,Z$4,Z$3)</f>
        <v>0</v>
      </c>
      <c r="AA338" s="15">
        <f ca="1">_xll.DBRW($B$3,$R$37,$R$38,$R$40,$R$41,$R$42,$Q338,AA$2,AA$4,AA$3)</f>
        <v>0</v>
      </c>
      <c r="AB338" s="15">
        <f ca="1">_xll.DBRW($B$3,$R$37,$R$38,$R$40,$R$41,$R$42,$Q338,AB$2,AB$4,AB$3)</f>
        <v>0</v>
      </c>
      <c r="AC338" s="15">
        <f ca="1">_xll.DBRW($B$3,$R$37,$R$38,$R$40,$R$41,$R$42,$Q338,AC$2,AC$4,AC$3)</f>
        <v>0</v>
      </c>
      <c r="AD338" s="15">
        <f ca="1">_xll.DBRW($B$3,$R$37,$R$38,$R$40,$R$41,$R$42,$Q338,AD$2,AD$4,AD$3)</f>
        <v>0</v>
      </c>
      <c r="AE338" s="15">
        <f ca="1">_xll.DBRW($B$3,$R$37,$R$38,$R$40,$R$41,$R$42,$Q338,AE$2,AE$4,AE$3)</f>
        <v>0</v>
      </c>
      <c r="AF338" s="15">
        <f ca="1">_xll.DBRW($B$3,$R$37,$R$38,$R$40,$R$41,$R$42,$Q338,AF$2,AF$4,AF$3)</f>
        <v>0</v>
      </c>
      <c r="AG338" s="15">
        <f ca="1">_xll.DBRW($B$3,$R$37,$R$38,$R$40,$R$41,$R$42,$Q338,AG$2,AG$4,AG$3)</f>
        <v>0</v>
      </c>
      <c r="AH338" s="15">
        <f ca="1">_xll.DBRW($B$3,$R$37,$R$38,$R$40,$R$41,$R$42,$Q338,AH$2,AH$4,AH$3)</f>
        <v>0</v>
      </c>
      <c r="AI338" s="15">
        <f ca="1">Y338-AD338</f>
        <v>0</v>
      </c>
      <c r="AJ338" s="15">
        <f ca="1">Z338-AE338</f>
        <v>0</v>
      </c>
      <c r="AK338" s="15">
        <f ca="1">AA338-AF338</f>
        <v>0</v>
      </c>
      <c r="AL338" s="15">
        <f ca="1">AB338-AG338</f>
        <v>0</v>
      </c>
      <c r="AM338" s="15">
        <f ca="1">AC338-AH338</f>
        <v>0</v>
      </c>
      <c r="AN338" s="20"/>
      <c r="AO338" s="16">
        <f ca="1">_xll.DBRW($B$3,$R$37,$R$38,$R$40,$R$41,$R$42,$Q338,AO$2,AO$4,AO$3)</f>
        <v>0</v>
      </c>
      <c r="AP338" s="16">
        <f ca="1">_xll.DBRW($B$3,$R$37,$R$38,$R$40,$R$41,$R$42,$Q338,AP$2,AP$4,AP$3)</f>
        <v>0</v>
      </c>
      <c r="AQ338" s="17">
        <f ca="1">-(AO338-AP338)*100</f>
        <v>0</v>
      </c>
      <c r="AR338" s="14">
        <f ca="1">$Y338-$AD338-BL338</f>
        <v>0</v>
      </c>
      <c r="AS338" s="18">
        <f ca="1">_xll.DBRW($B$3,$R$37,$R$38,$R$40,$R$41,$R$42,$Q338,AS$2,AS$4,AS$3)</f>
        <v>0</v>
      </c>
      <c r="AT338" s="19">
        <f ca="1">_xll.DBRW($B$3,$R$37,$R$38,$R$40,$R$41,$R$42,$Q338,AT$2,AT$4,AT$3)</f>
        <v>0</v>
      </c>
      <c r="AU338" s="18">
        <f ca="1">_xll.DBRW($B$3,$R$37,$R$38,$R$40,$R$41,$R$42,$Q338,AU$2,AU$4,AU$3)</f>
        <v>0</v>
      </c>
      <c r="AV338" s="15">
        <f ca="1">_xll.DBRW($B$3,$R$37,$R$38,$R$40,$R$41,$R$42,$Q338,AV$2,AV$4,AV$3)</f>
        <v>0</v>
      </c>
      <c r="AW338" s="15">
        <f ca="1">_xll.DBRW($B$3,$R$37,$R$38,$R$40,$R$41,$R$42,$Q338,AW$2,AW$4,AW$3)</f>
        <v>0</v>
      </c>
      <c r="AX338" s="18">
        <f ca="1">_xll.DBRW($B$3,$R$37,$R$38,$R$40,$R$41,$R$42,$Q338,AX$2,AX$4,AX$3)</f>
        <v>0</v>
      </c>
      <c r="AY338" s="19">
        <f ca="1">_xll.DBRW($B$3,$R$37,$R$38,$R$40,$R$41,$R$42,$Q338,AY$2,AY$4,AY$3)</f>
        <v>0</v>
      </c>
      <c r="AZ338" s="18">
        <f ca="1">_xll.DBRW($B$3,$R$37,$R$38,$R$40,$R$41,$R$42,$Q338,AZ$2,AZ$4,AZ$3)</f>
        <v>0</v>
      </c>
      <c r="BA338" s="15">
        <f ca="1">_xll.DBRW($B$3,$R$37,$R$38,$R$40,$R$41,$R$42,$Q338,BA$2,BA$4,BA$3)</f>
        <v>0</v>
      </c>
      <c r="BB338" s="15">
        <f ca="1">_xll.DBRW($B$3,$R$37,$R$38,$R$40,$R$41,$R$42,$Q338,BB$2,BB$4,BB$3)</f>
        <v>0</v>
      </c>
      <c r="BC338" s="18">
        <f ca="1">AS338-AX338</f>
        <v>0</v>
      </c>
      <c r="BD338" s="18">
        <f ca="1">AT338-AY338</f>
        <v>0</v>
      </c>
      <c r="BE338" s="18">
        <f ca="1">AU338-AZ338</f>
        <v>0</v>
      </c>
      <c r="BF338" s="15">
        <f ca="1">IF(AND(AV338&lt;&gt;0,BA338&lt;&gt;0),-1*BC338*AV338,0)</f>
        <v>0</v>
      </c>
      <c r="BG338" s="15">
        <f ca="1">IF(AND(AV338&lt;&gt;0,BA338&lt;&gt;0,AW338&lt;&gt;0,BB338&lt;&gt;0),BD338/AY338*$Y338,)</f>
        <v>0</v>
      </c>
      <c r="BH338" s="15">
        <f ca="1">IF(AND(AW338&lt;&gt;0,BB338&lt;&gt;0),BE338*AO338*AW338,)</f>
        <v>0</v>
      </c>
      <c r="BI338" s="15">
        <f ca="1">IF(AND(AV338&lt;&gt;0,BA338&lt;&gt;0,AW338&lt;&gt;0,BB338&lt;&gt;0),$AI338-BF338-BG338-BH338-BL338,)</f>
        <v>0</v>
      </c>
      <c r="BJ338" s="15">
        <f ca="1">IF(OR(AV338=0,BA338=0,AW338=0,BB338=0),$AI338-BF338-BG338-BH338-BL338,)</f>
        <v>0</v>
      </c>
      <c r="BK338" s="15">
        <f ca="1">SUM(BF338:BJ338)</f>
        <v>0</v>
      </c>
      <c r="BL338" s="15">
        <f ca="1">IF($V338&lt;&gt;0,IF($V338&gt;0,$W338/$V338,-$W338/$V338))*$AD338</f>
        <v>0</v>
      </c>
      <c r="BM338" s="15">
        <f ca="1">SUM(BK338:BL338)</f>
        <v>0</v>
      </c>
      <c r="BN338" s="16">
        <f ca="1">_xll.DBRW($B$3,$R$37,$R$38,$R$40,$R$41,$R$42,$Q338,BN$2,BN$4,BN$3)</f>
        <v>0</v>
      </c>
      <c r="BO338" s="16">
        <f ca="1">_xll.DBRW($B$3,$R$37,$R$38,$R$40,$R$41,$R$42,$Q338,BO$2,BO$4,BO$3)</f>
        <v>0</v>
      </c>
      <c r="BP338" s="17">
        <f ca="1">-(BN338-BO338)*100</f>
        <v>0</v>
      </c>
      <c r="BQ338" s="14">
        <f ca="1">$Z338-$AE338-CK338</f>
        <v>0</v>
      </c>
      <c r="BR338" s="15">
        <f ca="1">_xll.DBRW($B$3,$R$37,$R$38,$R$40,$R$41,$R$42,$Q338,BR$2,BR$4,BR$3)</f>
        <v>0</v>
      </c>
      <c r="BS338" s="15">
        <f ca="1">_xll.DBRW($B$3,$R$37,$R$38,$R$40,$R$41,$R$42,$Q338,BS$2,BS$4,BS$3)</f>
        <v>0</v>
      </c>
      <c r="BT338" s="15">
        <f ca="1">_xll.DBRW($B$3,$R$37,$R$38,$R$40,$R$41,$R$42,$Q338,BT$2,BT$4,BT$3)</f>
        <v>0</v>
      </c>
      <c r="BU338" s="15">
        <f ca="1">_xll.DBRW($B$3,$R$37,$R$38,$R$40,$R$41,$R$42,$Q338,BU$2,BU$4,BU$3)</f>
        <v>0</v>
      </c>
      <c r="BV338" s="15">
        <f ca="1">_xll.DBRW($B$3,$R$37,$R$38,$R$40,$R$41,$R$42,$Q338,BV$2,BV$4,BV$3)</f>
        <v>0</v>
      </c>
      <c r="BW338" s="15">
        <f ca="1">_xll.DBRW($B$3,$R$37,$R$38,$R$40,$R$41,$R$42,$Q338,BW$2,BW$4,BW$3)</f>
        <v>0</v>
      </c>
      <c r="BX338" s="15">
        <f ca="1">_xll.DBRW($B$3,$R$37,$R$38,$R$40,$R$41,$R$42,$Q338,BX$2,BX$4,BX$3)</f>
        <v>0</v>
      </c>
      <c r="BY338" s="15">
        <f ca="1">_xll.DBRW($B$3,$R$37,$R$38,$R$40,$R$41,$R$42,$Q338,BY$2,BY$4,BY$3)</f>
        <v>0</v>
      </c>
      <c r="BZ338" s="15">
        <f ca="1">_xll.DBRW($B$3,$R$37,$R$38,$R$40,$R$41,$R$42,$Q338,BZ$2,BZ$4,BZ$3)</f>
        <v>0</v>
      </c>
      <c r="CA338" s="15">
        <f ca="1">_xll.DBRW($B$3,$R$37,$R$38,$R$40,$R$41,$R$42,$Q338,CA$2,CA$4,CA$3)</f>
        <v>0</v>
      </c>
      <c r="CB338" s="15">
        <f ca="1">BR338-BW338</f>
        <v>0</v>
      </c>
      <c r="CC338" s="15">
        <f ca="1">BS338-BX338</f>
        <v>0</v>
      </c>
      <c r="CD338" s="15">
        <f ca="1">BT338-BY338</f>
        <v>0</v>
      </c>
      <c r="CE338" s="15">
        <f ca="1">IF(AND(BU338&lt;&gt;0,BZ338&lt;&gt;0),-1*CB338*BU338,0)</f>
        <v>0</v>
      </c>
      <c r="CF338" s="15">
        <f ca="1">IF(AND(BU338&lt;&gt;0,BZ338&lt;&gt;0,BV338&lt;&gt;0,CA338&lt;&gt;0),CC338/BX338*$Z338,)</f>
        <v>0</v>
      </c>
      <c r="CG338" s="15">
        <f ca="1">IF(AND(BV338&lt;&gt;0,CA338&lt;&gt;0),CD338*BN338*BV338,)</f>
        <v>0</v>
      </c>
      <c r="CH338" s="15">
        <f ca="1">IF(AND(BU338&lt;&gt;0,BZ338&lt;&gt;0,BV338&lt;&gt;0,CA338&lt;&gt;0),$AJ338-CE338-CF338-CG338-CK338,)</f>
        <v>0</v>
      </c>
      <c r="CI338" s="15">
        <f ca="1">IF(OR(BU338=0,BZ338=0,BV338=0,CA338=0),$AJ338-CE338-CF338-CG338-CK338,)</f>
        <v>0</v>
      </c>
      <c r="CJ338" s="15">
        <f ca="1">SUM(CE338:CI338)</f>
        <v>0</v>
      </c>
      <c r="CK338" s="15">
        <f ca="1">IF($V338&lt;&gt;0,IF($V338&gt;0,$W338/$V338,-$W338/$V338))*$AE338</f>
        <v>0</v>
      </c>
      <c r="CL338" s="15">
        <f ca="1">SUM(CJ338:CK338)</f>
        <v>0</v>
      </c>
      <c r="CM338" s="16">
        <f ca="1">_xll.DBRW($B$3,$R$37,$R$38,$R$40,$R$41,$R$42,$Q338,CM$2,CM$4,CM$3)</f>
        <v>0</v>
      </c>
      <c r="CN338" s="16">
        <f ca="1">_xll.DBRW($B$3,$R$37,$R$38,$R$40,$R$41,$R$42,$Q338,CN$2,CN$4,CN$3)</f>
        <v>0</v>
      </c>
      <c r="CO338" s="17">
        <f ca="1">-(CM338-CN338)*100</f>
        <v>0</v>
      </c>
      <c r="CP338" s="14">
        <f ca="1">$AA338-$AF338-DJ338</f>
        <v>0</v>
      </c>
      <c r="CQ338" s="15">
        <f ca="1">_xll.DBRW($B$3,$R$37,$R$38,$R$40,$R$41,$R$42,$Q338,CQ$2,CQ$4,CQ$3)</f>
        <v>0</v>
      </c>
      <c r="CR338" s="15">
        <f ca="1">_xll.DBRW($B$3,$R$37,$R$38,$R$40,$R$41,$R$42,$Q338,CR$2,CR$4,CR$3)</f>
        <v>0</v>
      </c>
      <c r="CS338" s="15">
        <f ca="1">_xll.DBRW($B$3,$R$37,$R$38,$R$40,$R$41,$R$42,$Q338,CS$2,CS$4,CS$3)</f>
        <v>0</v>
      </c>
      <c r="CT338" s="15">
        <f ca="1">_xll.DBRW($B$3,$R$37,$R$38,$R$40,$R$41,$R$42,$Q338,CT$2,CT$4,CT$3)</f>
        <v>0</v>
      </c>
      <c r="CU338" s="15">
        <f ca="1">_xll.DBRW($B$3,$R$37,$R$38,$R$40,$R$41,$R$42,$Q338,CU$2,CU$4,CU$3)</f>
        <v>0</v>
      </c>
      <c r="CV338" s="15">
        <f ca="1">_xll.DBRW($B$3,$R$37,$R$38,$R$40,$R$41,$R$42,$Q338,CV$2,CV$4,CV$3)</f>
        <v>0</v>
      </c>
      <c r="CW338" s="15">
        <f ca="1">_xll.DBRW($B$3,$R$37,$R$38,$R$40,$R$41,$R$42,$Q338,CW$2,CW$4,CW$3)</f>
        <v>0</v>
      </c>
      <c r="CX338" s="15">
        <f ca="1">_xll.DBRW($B$3,$R$37,$R$38,$R$40,$R$41,$R$42,$Q338,CX$2,CX$4,CX$3)</f>
        <v>0</v>
      </c>
      <c r="CY338" s="15">
        <f ca="1">_xll.DBRW($B$3,$R$37,$R$38,$R$40,$R$41,$R$42,$Q338,CY$2,CY$4,CY$3)</f>
        <v>0</v>
      </c>
      <c r="CZ338" s="15">
        <f ca="1">_xll.DBRW($B$3,$R$37,$R$38,$R$40,$R$41,$R$42,$Q338,CZ$2,CZ$4,CZ$3)</f>
        <v>0</v>
      </c>
      <c r="DA338" s="15">
        <f ca="1">CQ338-CV338</f>
        <v>0</v>
      </c>
      <c r="DB338" s="15">
        <f ca="1">CR338-CW338</f>
        <v>0</v>
      </c>
      <c r="DC338" s="15">
        <f ca="1">CS338-CX338</f>
        <v>0</v>
      </c>
      <c r="DD338" s="15">
        <f ca="1">IF(AND(CT338&lt;&gt;0,CY338&lt;&gt;0),-1*DA338*CT338,0)</f>
        <v>0</v>
      </c>
      <c r="DE338" s="15">
        <f ca="1">IF(AND(CT338&lt;&gt;0,CY338&lt;&gt;0,CU338&lt;&gt;0,CZ338&lt;&gt;0),DB338/CW338*$AA338,)</f>
        <v>0</v>
      </c>
      <c r="DF338" s="15">
        <f ca="1">IF(AND(CU338&lt;&gt;0,CZ338&lt;&gt;0),DC338*CM338*CU338,)</f>
        <v>0</v>
      </c>
      <c r="DG338" s="15">
        <f ca="1">IF(AND(CT338&lt;&gt;0,CY338&lt;&gt;0,CU338&lt;&gt;0,CZ338&lt;&gt;0),$AK338-DD338-DE338-DF338-DJ338,)</f>
        <v>0</v>
      </c>
      <c r="DH338" s="15">
        <f ca="1">IF(OR(CT338=0,CY338=0,CU338=0,CZ338=0),$AK338-DD338-DE338-DF338-DJ338,)</f>
        <v>0</v>
      </c>
      <c r="DI338" s="15">
        <f ca="1">SUM(DD338:DH338)</f>
        <v>0</v>
      </c>
      <c r="DJ338" s="15">
        <f ca="1">IF($V338&lt;&gt;0,IF($V338&gt;0,$W338/$V338,-$W338/$V338))*$AF338</f>
        <v>0</v>
      </c>
      <c r="DK338" s="15">
        <f ca="1">SUM(DI338:DJ338)</f>
        <v>0</v>
      </c>
      <c r="DL338" s="16">
        <f ca="1">_xll.DBRW($B$3,$R$37,$R$38,$R$40,$R$41,$R$42,$Q338,DL$2,DL$4,DL$3)</f>
        <v>0</v>
      </c>
      <c r="DM338" s="16">
        <f ca="1">_xll.DBRW($B$3,$R$37,$R$38,$R$40,$R$41,$R$42,$Q338,DM$2,DM$4,DM$3)</f>
        <v>0</v>
      </c>
      <c r="DN338" s="17">
        <f ca="1">-(DL338-DM338)*100</f>
        <v>0</v>
      </c>
      <c r="DO338" s="14">
        <f ca="1">$AB338-$AG338-EI338</f>
        <v>0</v>
      </c>
      <c r="DP338" s="15">
        <f ca="1">_xll.DBRW($B$3,$R$37,$R$38,$R$40,$R$41,$R$42,$Q338,DP$2,DP$4,DP$3)</f>
        <v>0</v>
      </c>
      <c r="DQ338" s="15">
        <f ca="1">_xll.DBRW($B$3,$R$37,$R$38,$R$40,$R$41,$R$42,$Q338,DQ$2,DQ$4,DQ$3)</f>
        <v>0</v>
      </c>
      <c r="DR338" s="15">
        <f ca="1">_xll.DBRW($B$3,$R$37,$R$38,$R$40,$R$41,$R$42,$Q338,DR$2,DR$4,DR$3)</f>
        <v>0</v>
      </c>
      <c r="DS338" s="15">
        <f ca="1">_xll.DBRW($B$3,$R$37,$R$38,$R$40,$R$41,$R$42,$Q338,DS$2,DS$4,DS$3)</f>
        <v>0</v>
      </c>
      <c r="DT338" s="15">
        <f ca="1">_xll.DBRW($B$3,$R$37,$R$38,$R$40,$R$41,$R$42,$Q338,DT$2,DT$4,DT$3)</f>
        <v>0</v>
      </c>
      <c r="DU338" s="15">
        <f ca="1">_xll.DBRW($B$3,$R$37,$R$38,$R$40,$R$41,$R$42,$Q338,DU$2,DU$4,DU$3)</f>
        <v>0</v>
      </c>
      <c r="DV338" s="15">
        <f ca="1">_xll.DBRW($B$3,$R$37,$R$38,$R$40,$R$41,$R$42,$Q338,DV$2,DV$4,DV$3)</f>
        <v>0</v>
      </c>
      <c r="DW338" s="15">
        <f ca="1">_xll.DBRW($B$3,$R$37,$R$38,$R$40,$R$41,$R$42,$Q338,DW$2,DW$4,DW$3)</f>
        <v>0</v>
      </c>
      <c r="DX338" s="15">
        <f ca="1">_xll.DBRW($B$3,$R$37,$R$38,$R$40,$R$41,$R$42,$Q338,DX$2,DX$4,DX$3)</f>
        <v>0</v>
      </c>
      <c r="DY338" s="15">
        <f ca="1">_xll.DBRW($B$3,$R$37,$R$38,$R$40,$R$41,$R$42,$Q338,DY$2,DY$4,DY$3)</f>
        <v>0</v>
      </c>
      <c r="DZ338" s="15">
        <f ca="1">DP338-DU338</f>
        <v>0</v>
      </c>
      <c r="EA338" s="15">
        <f ca="1">DQ338-DV338</f>
        <v>0</v>
      </c>
      <c r="EB338" s="15">
        <f ca="1">DR338-DW338</f>
        <v>0</v>
      </c>
      <c r="EC338" s="15">
        <f ca="1">IF(AND(DS338&lt;&gt;0,DX338&lt;&gt;0),-1*DZ338*DS338,0)</f>
        <v>0</v>
      </c>
      <c r="ED338" s="15">
        <f ca="1">IF(AND(DS338&lt;&gt;0,DX338&lt;&gt;0,DT338&lt;&gt;0,DY338&lt;&gt;0),EA338/DV338*$AB338,)</f>
        <v>0</v>
      </c>
      <c r="EE338" s="15">
        <f ca="1">IF(AND(DT338&lt;&gt;0,DY338&lt;&gt;0),EB338*DL338*DT338,)</f>
        <v>0</v>
      </c>
      <c r="EF338" s="15">
        <f ca="1">IF(AND(DS338&lt;&gt;0,DX338&lt;&gt;0,DT338&lt;&gt;0,DY338&lt;&gt;0),$AL338-EC338-ED338-EE338-EI338,)</f>
        <v>0</v>
      </c>
      <c r="EG338" s="15">
        <f ca="1">IF(OR(DS338=0,DX338=0,DT338=0,DY338=0),$AL338-EC338-ED338-EE338-EI338,)</f>
        <v>0</v>
      </c>
      <c r="EH338" s="15">
        <f ca="1">SUM(EC338:EG338)</f>
        <v>0</v>
      </c>
      <c r="EI338" s="15">
        <f ca="1">IF($V338&lt;&gt;0,IF($V338&gt;0,$W338/$V338,-$W338/$V338))*$AG338</f>
        <v>0</v>
      </c>
      <c r="EJ338" s="15">
        <f ca="1">SUM(EH338:EI338)</f>
        <v>0</v>
      </c>
      <c r="EK338" s="16">
        <f ca="1">_xll.DBRW($B$3,$R$37,$R$38,$R$40,$R$41,$R$42,$Q338,EK$2,EK$4,EK$3)</f>
        <v>0</v>
      </c>
      <c r="EL338" s="16">
        <f ca="1">_xll.DBRW($B$3,$R$37,$R$38,$R$40,$R$41,$R$42,$Q338,EL$2,EL$4,EL$3)</f>
        <v>0</v>
      </c>
      <c r="EM338" s="17">
        <f ca="1">-(EK338-EL338)*100</f>
        <v>0</v>
      </c>
      <c r="EN338" s="14">
        <f ca="1">$AC338-$AH338-FH338</f>
        <v>0</v>
      </c>
      <c r="EO338" s="15">
        <f ca="1">_xll.DBRW($B$3,$R$37,$R$38,$R$40,$R$41,$R$42,$Q338,EO$2,EO$4,EO$3)</f>
        <v>0</v>
      </c>
      <c r="EP338" s="15">
        <f ca="1">_xll.DBRW($B$3,$R$37,$R$38,$R$40,$R$41,$R$42,$Q338,EP$2,EP$4,EP$3)</f>
        <v>0</v>
      </c>
      <c r="EQ338" s="15">
        <f ca="1">_xll.DBRW($B$3,$R$37,$R$38,$R$40,$R$41,$R$42,$Q338,EQ$2,EQ$4,EQ$3)</f>
        <v>0</v>
      </c>
      <c r="ER338" s="15">
        <f ca="1">_xll.DBRW($B$3,$R$37,$R$38,$R$40,$R$41,$R$42,$Q338,ER$2,ER$4,ER$3)</f>
        <v>0</v>
      </c>
      <c r="ES338" s="15">
        <f ca="1">_xll.DBRW($B$3,$R$37,$R$38,$R$40,$R$41,$R$42,$Q338,ES$2,ES$4,ES$3)</f>
        <v>0</v>
      </c>
      <c r="ET338" s="15">
        <f ca="1">_xll.DBRW($B$3,$R$37,$R$38,$R$40,$R$41,$R$42,$Q338,ET$2,ET$4,ET$3)</f>
        <v>0</v>
      </c>
      <c r="EU338" s="15">
        <f ca="1">_xll.DBRW($B$3,$R$37,$R$38,$R$40,$R$41,$R$42,$Q338,EU$2,EU$4,EU$3)</f>
        <v>0</v>
      </c>
      <c r="EV338" s="15">
        <f ca="1">_xll.DBRW($B$3,$R$37,$R$38,$R$40,$R$41,$R$42,$Q338,EV$2,EV$4,EV$3)</f>
        <v>0</v>
      </c>
      <c r="EW338" s="15">
        <f ca="1">_xll.DBRW($B$3,$R$37,$R$38,$R$40,$R$41,$R$42,$Q338,EW$2,EW$4,EW$3)</f>
        <v>0</v>
      </c>
      <c r="EX338" s="15">
        <f ca="1">_xll.DBRW($B$3,$R$37,$R$38,$R$40,$R$41,$R$42,$Q338,EX$2,EX$4,EX$3)</f>
        <v>0</v>
      </c>
      <c r="EY338" s="15">
        <f ca="1">EO338-ET338</f>
        <v>0</v>
      </c>
      <c r="EZ338" s="15">
        <f ca="1">EP338-EU338</f>
        <v>0</v>
      </c>
      <c r="FA338" s="15">
        <f ca="1">EQ338-EV338</f>
        <v>0</v>
      </c>
      <c r="FB338" s="15">
        <f ca="1">IF(AND(ER338&lt;&gt;0,EW338&lt;&gt;0),-1*EY338*ER338,0)</f>
        <v>0</v>
      </c>
      <c r="FC338" s="15">
        <f ca="1">IF(AND(ER338&lt;&gt;0,EW338&lt;&gt;0,ES338&lt;&gt;0,EX338&lt;&gt;0),EZ338/EU338*$AC338,)</f>
        <v>0</v>
      </c>
      <c r="FD338" s="15">
        <f ca="1">IF(AND(ES338&lt;&gt;0,EX338&lt;&gt;0),FA338*EK338*ES338,)</f>
        <v>0</v>
      </c>
      <c r="FE338" s="15">
        <f ca="1">IF(AND(ER338&lt;&gt;0,EW338&lt;&gt;0,ES338&lt;&gt;0,EX338&lt;&gt;0),$AM338-FB338-FC338-FD338-FH338,)</f>
        <v>0</v>
      </c>
      <c r="FF338" s="15">
        <f ca="1">IF(OR(ER338=0,EW338=0,ES338=0,EX338=0),$AM338-FB338-FC338-FD338-FH338,)</f>
        <v>0</v>
      </c>
      <c r="FG338" s="15">
        <f ca="1">SUM(FB338:FF338)</f>
        <v>0</v>
      </c>
      <c r="FH338" s="15">
        <f ca="1">IF($V338&lt;&gt;0,IF($V338&gt;0,$W338/$V338,-$W338/$V338))*$AH338</f>
        <v>0</v>
      </c>
      <c r="FI338" s="15">
        <f ca="1">SUM(FG338:FH338)</f>
        <v>0</v>
      </c>
      <c r="FJ338" s="20"/>
      <c r="FK338" s="85">
        <f ca="1">BL338+CK338+DJ338+EI338+FH338</f>
        <v>0</v>
      </c>
      <c r="FL338" s="21"/>
      <c r="FM338" s="22"/>
      <c r="FN338" s="104">
        <f ca="1">_xll.DBRW($B$3,$R$37,$R$38,$R$40,$R$41,$R$42,$Q338,FN$2,FN$4,FN$3)</f>
        <v>0</v>
      </c>
      <c r="FO338" s="105">
        <f ca="1">IF(U338&lt;&gt;0,FN338/U338,0)</f>
        <v>0</v>
      </c>
      <c r="FP338" s="104">
        <f ca="1">_xll.DBRW($B$3,$R$37,$R$38,$R$40,$R$41,$R$42,$Q338,FP$2,FP$4,FP$3)</f>
        <v>0</v>
      </c>
      <c r="FQ338" s="105">
        <f ca="1">IF(V338&lt;&gt;0,FP338/V338,0)</f>
        <v>0</v>
      </c>
      <c r="FR338" s="86">
        <f ca="1">FN338-FP338</f>
        <v>0</v>
      </c>
      <c r="FS338" s="103">
        <f ca="1">(FO338-FQ338)*100</f>
        <v>0</v>
      </c>
      <c r="FT338" s="23"/>
      <c r="FV338" s="37"/>
      <c r="FW338" s="37"/>
      <c r="FX338" s="37"/>
      <c r="FY338" s="37"/>
      <c r="FZ338" s="37"/>
      <c r="GA338" s="37"/>
      <c r="GB338" s="37"/>
      <c r="GC338" s="37"/>
      <c r="GD338" s="37"/>
      <c r="GE338" s="37"/>
      <c r="GF338" s="37"/>
      <c r="GG338" s="37"/>
      <c r="GH338" s="37"/>
    </row>
    <row r="339" spans="1:190" ht="15" hidden="1" customHeight="1" x14ac:dyDescent="0.25">
      <c r="A339">
        <f ca="1">IF(ROW()=ROW($A$60),0,1)</f>
        <v>1</v>
      </c>
      <c r="D339" s="30"/>
      <c r="E339" s="30"/>
      <c r="F339" s="30" t="str">
        <f ca="1">IF(A339&lt;&gt;0,IF((AO339+BN339+CM339+DL339+EK339)&lt;&gt;0,ROUND((1-(AO339+BN339+CM339+DL339+EK339))-FO339,5),"VERIF. ELIGIBILITE PMM"),"CHECK "&amp;D324)</f>
        <v>VERIF. ELIGIBILITE PMM</v>
      </c>
      <c r="G339" s="30"/>
      <c r="H339" s="30"/>
      <c r="I339" s="30"/>
      <c r="J339" s="30" t="str">
        <f ca="1">IF(A339&lt;&gt;0,IF((AP339+BO339+CN339+DM339+EL339)&lt;&gt;0,ROUND((1-(AP339+BO339+CN339+DM339+EL339))-FQ339,5),"VERIF. ELIGIBILITE PMM"),"CHECK "&amp;D325)</f>
        <v>VERIF. ELIGIBILITE PMM</v>
      </c>
      <c r="K339" s="30">
        <f ca="1">IF(A339&lt;&gt;0,ROUND(W339+AR339+BQ339+CP339+DO339+EN339+FK339-FR339,5),"CHECK ")</f>
        <v>0</v>
      </c>
      <c r="L339" s="4"/>
      <c r="M339" s="9"/>
      <c r="N339" s="10"/>
      <c r="O339" s="9"/>
      <c r="P339" s="11"/>
      <c r="Q339" s="130" t="s">
        <v>297</v>
      </c>
      <c r="R339" s="130"/>
      <c r="S339" s="12"/>
      <c r="T339" s="13"/>
      <c r="U339" s="84">
        <f ca="1">_xll.DBRW($B$3,$R$37,$R$38,$R$40,$R$41,$R$42,$Q339,U$2,U$4,U$3)</f>
        <v>0</v>
      </c>
      <c r="V339" s="84">
        <f ca="1">_xll.DBRW($B$3,$R$37,$R$38,$R$40,$R$41,$R$42,$Q339,V$2,V$4,V$3)</f>
        <v>0</v>
      </c>
      <c r="W339" s="85">
        <f ca="1">U339-V339</f>
        <v>0</v>
      </c>
      <c r="X339" s="106">
        <f ca="1">IF(V339&lt;&gt;0,W339/V339,0)</f>
        <v>0</v>
      </c>
      <c r="Y339" s="15">
        <f ca="1">_xll.DBRW($B$3,$R$37,$R$38,$R$40,$R$41,$R$42,$Q339,Y$2,Y$4,Y$3)</f>
        <v>0</v>
      </c>
      <c r="Z339" s="15">
        <f ca="1">_xll.DBRW($B$3,$R$37,$R$38,$R$40,$R$41,$R$42,$Q339,Z$2,Z$4,Z$3)</f>
        <v>0</v>
      </c>
      <c r="AA339" s="15">
        <f ca="1">_xll.DBRW($B$3,$R$37,$R$38,$R$40,$R$41,$R$42,$Q339,AA$2,AA$4,AA$3)</f>
        <v>0</v>
      </c>
      <c r="AB339" s="15">
        <f ca="1">_xll.DBRW($B$3,$R$37,$R$38,$R$40,$R$41,$R$42,$Q339,AB$2,AB$4,AB$3)</f>
        <v>0</v>
      </c>
      <c r="AC339" s="15">
        <f ca="1">_xll.DBRW($B$3,$R$37,$R$38,$R$40,$R$41,$R$42,$Q339,AC$2,AC$4,AC$3)</f>
        <v>0</v>
      </c>
      <c r="AD339" s="15">
        <f ca="1">_xll.DBRW($B$3,$R$37,$R$38,$R$40,$R$41,$R$42,$Q339,AD$2,AD$4,AD$3)</f>
        <v>0</v>
      </c>
      <c r="AE339" s="15">
        <f ca="1">_xll.DBRW($B$3,$R$37,$R$38,$R$40,$R$41,$R$42,$Q339,AE$2,AE$4,AE$3)</f>
        <v>0</v>
      </c>
      <c r="AF339" s="15">
        <f ca="1">_xll.DBRW($B$3,$R$37,$R$38,$R$40,$R$41,$R$42,$Q339,AF$2,AF$4,AF$3)</f>
        <v>0</v>
      </c>
      <c r="AG339" s="15">
        <f ca="1">_xll.DBRW($B$3,$R$37,$R$38,$R$40,$R$41,$R$42,$Q339,AG$2,AG$4,AG$3)</f>
        <v>0</v>
      </c>
      <c r="AH339" s="15">
        <f ca="1">_xll.DBRW($B$3,$R$37,$R$38,$R$40,$R$41,$R$42,$Q339,AH$2,AH$4,AH$3)</f>
        <v>0</v>
      </c>
      <c r="AI339" s="15">
        <f ca="1">Y339-AD339</f>
        <v>0</v>
      </c>
      <c r="AJ339" s="15">
        <f ca="1">Z339-AE339</f>
        <v>0</v>
      </c>
      <c r="AK339" s="15">
        <f ca="1">AA339-AF339</f>
        <v>0</v>
      </c>
      <c r="AL339" s="15">
        <f ca="1">AB339-AG339</f>
        <v>0</v>
      </c>
      <c r="AM339" s="15">
        <f ca="1">AC339-AH339</f>
        <v>0</v>
      </c>
      <c r="AN339" s="20"/>
      <c r="AO339" s="16">
        <f ca="1">_xll.DBRW($B$3,$R$37,$R$38,$R$40,$R$41,$R$42,$Q339,AO$2,AO$4,AO$3)</f>
        <v>0</v>
      </c>
      <c r="AP339" s="16">
        <f ca="1">_xll.DBRW($B$3,$R$37,$R$38,$R$40,$R$41,$R$42,$Q339,AP$2,AP$4,AP$3)</f>
        <v>0</v>
      </c>
      <c r="AQ339" s="17">
        <f ca="1">-(AO339-AP339)*100</f>
        <v>0</v>
      </c>
      <c r="AR339" s="14">
        <f ca="1">$Y339-$AD339-BL339</f>
        <v>0</v>
      </c>
      <c r="AS339" s="18">
        <f ca="1">_xll.DBRW($B$3,$R$37,$R$38,$R$40,$R$41,$R$42,$Q339,AS$2,AS$4,AS$3)</f>
        <v>0</v>
      </c>
      <c r="AT339" s="19">
        <f ca="1">_xll.DBRW($B$3,$R$37,$R$38,$R$40,$R$41,$R$42,$Q339,AT$2,AT$4,AT$3)</f>
        <v>0</v>
      </c>
      <c r="AU339" s="18">
        <f ca="1">_xll.DBRW($B$3,$R$37,$R$38,$R$40,$R$41,$R$42,$Q339,AU$2,AU$4,AU$3)</f>
        <v>0</v>
      </c>
      <c r="AV339" s="15">
        <f ca="1">_xll.DBRW($B$3,$R$37,$R$38,$R$40,$R$41,$R$42,$Q339,AV$2,AV$4,AV$3)</f>
        <v>0</v>
      </c>
      <c r="AW339" s="15">
        <f ca="1">_xll.DBRW($B$3,$R$37,$R$38,$R$40,$R$41,$R$42,$Q339,AW$2,AW$4,AW$3)</f>
        <v>0</v>
      </c>
      <c r="AX339" s="18">
        <f ca="1">_xll.DBRW($B$3,$R$37,$R$38,$R$40,$R$41,$R$42,$Q339,AX$2,AX$4,AX$3)</f>
        <v>0</v>
      </c>
      <c r="AY339" s="19">
        <f ca="1">_xll.DBRW($B$3,$R$37,$R$38,$R$40,$R$41,$R$42,$Q339,AY$2,AY$4,AY$3)</f>
        <v>0</v>
      </c>
      <c r="AZ339" s="18">
        <f ca="1">_xll.DBRW($B$3,$R$37,$R$38,$R$40,$R$41,$R$42,$Q339,AZ$2,AZ$4,AZ$3)</f>
        <v>0</v>
      </c>
      <c r="BA339" s="15">
        <f ca="1">_xll.DBRW($B$3,$R$37,$R$38,$R$40,$R$41,$R$42,$Q339,BA$2,BA$4,BA$3)</f>
        <v>0</v>
      </c>
      <c r="BB339" s="15">
        <f ca="1">_xll.DBRW($B$3,$R$37,$R$38,$R$40,$R$41,$R$42,$Q339,BB$2,BB$4,BB$3)</f>
        <v>0</v>
      </c>
      <c r="BC339" s="18">
        <f ca="1">AS339-AX339</f>
        <v>0</v>
      </c>
      <c r="BD339" s="18">
        <f ca="1">AT339-AY339</f>
        <v>0</v>
      </c>
      <c r="BE339" s="18">
        <f ca="1">AU339-AZ339</f>
        <v>0</v>
      </c>
      <c r="BF339" s="15">
        <f ca="1">IF(AND(AV339&lt;&gt;0,BA339&lt;&gt;0),-1*BC339*AV339,0)</f>
        <v>0</v>
      </c>
      <c r="BG339" s="15">
        <f ca="1">IF(AND(AV339&lt;&gt;0,BA339&lt;&gt;0,AW339&lt;&gt;0,BB339&lt;&gt;0),BD339/AY339*$Y339,)</f>
        <v>0</v>
      </c>
      <c r="BH339" s="15">
        <f ca="1">IF(AND(AW339&lt;&gt;0,BB339&lt;&gt;0),BE339*AO339*AW339,)</f>
        <v>0</v>
      </c>
      <c r="BI339" s="15">
        <f ca="1">IF(AND(AV339&lt;&gt;0,BA339&lt;&gt;0,AW339&lt;&gt;0,BB339&lt;&gt;0),$AI339-BF339-BG339-BH339-BL339,)</f>
        <v>0</v>
      </c>
      <c r="BJ339" s="15">
        <f ca="1">IF(OR(AV339=0,BA339=0,AW339=0,BB339=0),$AI339-BF339-BG339-BH339-BL339,)</f>
        <v>0</v>
      </c>
      <c r="BK339" s="15">
        <f ca="1">SUM(BF339:BJ339)</f>
        <v>0</v>
      </c>
      <c r="BL339" s="15">
        <f ca="1">IF($V339&lt;&gt;0,IF($V339&gt;0,$W339/$V339,-$W339/$V339))*$AD339</f>
        <v>0</v>
      </c>
      <c r="BM339" s="15">
        <f ca="1">SUM(BK339:BL339)</f>
        <v>0</v>
      </c>
      <c r="BN339" s="16">
        <f ca="1">_xll.DBRW($B$3,$R$37,$R$38,$R$40,$R$41,$R$42,$Q339,BN$2,BN$4,BN$3)</f>
        <v>0</v>
      </c>
      <c r="BO339" s="16">
        <f ca="1">_xll.DBRW($B$3,$R$37,$R$38,$R$40,$R$41,$R$42,$Q339,BO$2,BO$4,BO$3)</f>
        <v>0</v>
      </c>
      <c r="BP339" s="17">
        <f ca="1">-(BN339-BO339)*100</f>
        <v>0</v>
      </c>
      <c r="BQ339" s="14">
        <f ca="1">$Z339-$AE339-CK339</f>
        <v>0</v>
      </c>
      <c r="BR339" s="15">
        <f ca="1">_xll.DBRW($B$3,$R$37,$R$38,$R$40,$R$41,$R$42,$Q339,BR$2,BR$4,BR$3)</f>
        <v>0</v>
      </c>
      <c r="BS339" s="15">
        <f ca="1">_xll.DBRW($B$3,$R$37,$R$38,$R$40,$R$41,$R$42,$Q339,BS$2,BS$4,BS$3)</f>
        <v>0</v>
      </c>
      <c r="BT339" s="15">
        <f ca="1">_xll.DBRW($B$3,$R$37,$R$38,$R$40,$R$41,$R$42,$Q339,BT$2,BT$4,BT$3)</f>
        <v>0</v>
      </c>
      <c r="BU339" s="15">
        <f ca="1">_xll.DBRW($B$3,$R$37,$R$38,$R$40,$R$41,$R$42,$Q339,BU$2,BU$4,BU$3)</f>
        <v>0</v>
      </c>
      <c r="BV339" s="15">
        <f ca="1">_xll.DBRW($B$3,$R$37,$R$38,$R$40,$R$41,$R$42,$Q339,BV$2,BV$4,BV$3)</f>
        <v>0</v>
      </c>
      <c r="BW339" s="15">
        <f ca="1">_xll.DBRW($B$3,$R$37,$R$38,$R$40,$R$41,$R$42,$Q339,BW$2,BW$4,BW$3)</f>
        <v>0</v>
      </c>
      <c r="BX339" s="15">
        <f ca="1">_xll.DBRW($B$3,$R$37,$R$38,$R$40,$R$41,$R$42,$Q339,BX$2,BX$4,BX$3)</f>
        <v>0</v>
      </c>
      <c r="BY339" s="15">
        <f ca="1">_xll.DBRW($B$3,$R$37,$R$38,$R$40,$R$41,$R$42,$Q339,BY$2,BY$4,BY$3)</f>
        <v>0</v>
      </c>
      <c r="BZ339" s="15">
        <f ca="1">_xll.DBRW($B$3,$R$37,$R$38,$R$40,$R$41,$R$42,$Q339,BZ$2,BZ$4,BZ$3)</f>
        <v>0</v>
      </c>
      <c r="CA339" s="15">
        <f ca="1">_xll.DBRW($B$3,$R$37,$R$38,$R$40,$R$41,$R$42,$Q339,CA$2,CA$4,CA$3)</f>
        <v>0</v>
      </c>
      <c r="CB339" s="15">
        <f ca="1">BR339-BW339</f>
        <v>0</v>
      </c>
      <c r="CC339" s="15">
        <f ca="1">BS339-BX339</f>
        <v>0</v>
      </c>
      <c r="CD339" s="15">
        <f ca="1">BT339-BY339</f>
        <v>0</v>
      </c>
      <c r="CE339" s="15">
        <f ca="1">IF(AND(BU339&lt;&gt;0,BZ339&lt;&gt;0),-1*CB339*BU339,0)</f>
        <v>0</v>
      </c>
      <c r="CF339" s="15">
        <f ca="1">IF(AND(BU339&lt;&gt;0,BZ339&lt;&gt;0,BV339&lt;&gt;0,CA339&lt;&gt;0),CC339/BX339*$Z339,)</f>
        <v>0</v>
      </c>
      <c r="CG339" s="15">
        <f ca="1">IF(AND(BV339&lt;&gt;0,CA339&lt;&gt;0),CD339*BN339*BV339,)</f>
        <v>0</v>
      </c>
      <c r="CH339" s="15">
        <f ca="1">IF(AND(BU339&lt;&gt;0,BZ339&lt;&gt;0,BV339&lt;&gt;0,CA339&lt;&gt;0),$AJ339-CE339-CF339-CG339-CK339,)</f>
        <v>0</v>
      </c>
      <c r="CI339" s="15">
        <f ca="1">IF(OR(BU339=0,BZ339=0,BV339=0,CA339=0),$AJ339-CE339-CF339-CG339-CK339,)</f>
        <v>0</v>
      </c>
      <c r="CJ339" s="15">
        <f ca="1">SUM(CE339:CI339)</f>
        <v>0</v>
      </c>
      <c r="CK339" s="15">
        <f ca="1">IF($V339&lt;&gt;0,IF($V339&gt;0,$W339/$V339,-$W339/$V339))*$AE339</f>
        <v>0</v>
      </c>
      <c r="CL339" s="15">
        <f ca="1">SUM(CJ339:CK339)</f>
        <v>0</v>
      </c>
      <c r="CM339" s="16">
        <f ca="1">_xll.DBRW($B$3,$R$37,$R$38,$R$40,$R$41,$R$42,$Q339,CM$2,CM$4,CM$3)</f>
        <v>0</v>
      </c>
      <c r="CN339" s="16">
        <f ca="1">_xll.DBRW($B$3,$R$37,$R$38,$R$40,$R$41,$R$42,$Q339,CN$2,CN$4,CN$3)</f>
        <v>0</v>
      </c>
      <c r="CO339" s="17">
        <f ca="1">-(CM339-CN339)*100</f>
        <v>0</v>
      </c>
      <c r="CP339" s="14">
        <f ca="1">$AA339-$AF339-DJ339</f>
        <v>0</v>
      </c>
      <c r="CQ339" s="15">
        <f ca="1">_xll.DBRW($B$3,$R$37,$R$38,$R$40,$R$41,$R$42,$Q339,CQ$2,CQ$4,CQ$3)</f>
        <v>0</v>
      </c>
      <c r="CR339" s="15">
        <f ca="1">_xll.DBRW($B$3,$R$37,$R$38,$R$40,$R$41,$R$42,$Q339,CR$2,CR$4,CR$3)</f>
        <v>0</v>
      </c>
      <c r="CS339" s="15">
        <f ca="1">_xll.DBRW($B$3,$R$37,$R$38,$R$40,$R$41,$R$42,$Q339,CS$2,CS$4,CS$3)</f>
        <v>0</v>
      </c>
      <c r="CT339" s="15">
        <f ca="1">_xll.DBRW($B$3,$R$37,$R$38,$R$40,$R$41,$R$42,$Q339,CT$2,CT$4,CT$3)</f>
        <v>0</v>
      </c>
      <c r="CU339" s="15">
        <f ca="1">_xll.DBRW($B$3,$R$37,$R$38,$R$40,$R$41,$R$42,$Q339,CU$2,CU$4,CU$3)</f>
        <v>0</v>
      </c>
      <c r="CV339" s="15">
        <f ca="1">_xll.DBRW($B$3,$R$37,$R$38,$R$40,$R$41,$R$42,$Q339,CV$2,CV$4,CV$3)</f>
        <v>0</v>
      </c>
      <c r="CW339" s="15">
        <f ca="1">_xll.DBRW($B$3,$R$37,$R$38,$R$40,$R$41,$R$42,$Q339,CW$2,CW$4,CW$3)</f>
        <v>0</v>
      </c>
      <c r="CX339" s="15">
        <f ca="1">_xll.DBRW($B$3,$R$37,$R$38,$R$40,$R$41,$R$42,$Q339,CX$2,CX$4,CX$3)</f>
        <v>0</v>
      </c>
      <c r="CY339" s="15">
        <f ca="1">_xll.DBRW($B$3,$R$37,$R$38,$R$40,$R$41,$R$42,$Q339,CY$2,CY$4,CY$3)</f>
        <v>0</v>
      </c>
      <c r="CZ339" s="15">
        <f ca="1">_xll.DBRW($B$3,$R$37,$R$38,$R$40,$R$41,$R$42,$Q339,CZ$2,CZ$4,CZ$3)</f>
        <v>0</v>
      </c>
      <c r="DA339" s="15">
        <f ca="1">CQ339-CV339</f>
        <v>0</v>
      </c>
      <c r="DB339" s="15">
        <f ca="1">CR339-CW339</f>
        <v>0</v>
      </c>
      <c r="DC339" s="15">
        <f ca="1">CS339-CX339</f>
        <v>0</v>
      </c>
      <c r="DD339" s="15">
        <f ca="1">IF(AND(CT339&lt;&gt;0,CY339&lt;&gt;0),-1*DA339*CT339,0)</f>
        <v>0</v>
      </c>
      <c r="DE339" s="15">
        <f ca="1">IF(AND(CT339&lt;&gt;0,CY339&lt;&gt;0,CU339&lt;&gt;0,CZ339&lt;&gt;0),DB339/CW339*$AA339,)</f>
        <v>0</v>
      </c>
      <c r="DF339" s="15">
        <f ca="1">IF(AND(CU339&lt;&gt;0,CZ339&lt;&gt;0),DC339*CM339*CU339,)</f>
        <v>0</v>
      </c>
      <c r="DG339" s="15">
        <f ca="1">IF(AND(CT339&lt;&gt;0,CY339&lt;&gt;0,CU339&lt;&gt;0,CZ339&lt;&gt;0),$AK339-DD339-DE339-DF339-DJ339,)</f>
        <v>0</v>
      </c>
      <c r="DH339" s="15">
        <f ca="1">IF(OR(CT339=0,CY339=0,CU339=0,CZ339=0),$AK339-DD339-DE339-DF339-DJ339,)</f>
        <v>0</v>
      </c>
      <c r="DI339" s="15">
        <f ca="1">SUM(DD339:DH339)</f>
        <v>0</v>
      </c>
      <c r="DJ339" s="15">
        <f ca="1">IF($V339&lt;&gt;0,IF($V339&gt;0,$W339/$V339,-$W339/$V339))*$AF339</f>
        <v>0</v>
      </c>
      <c r="DK339" s="15">
        <f ca="1">SUM(DI339:DJ339)</f>
        <v>0</v>
      </c>
      <c r="DL339" s="16">
        <f ca="1">_xll.DBRW($B$3,$R$37,$R$38,$R$40,$R$41,$R$42,$Q339,DL$2,DL$4,DL$3)</f>
        <v>0</v>
      </c>
      <c r="DM339" s="16">
        <f ca="1">_xll.DBRW($B$3,$R$37,$R$38,$R$40,$R$41,$R$42,$Q339,DM$2,DM$4,DM$3)</f>
        <v>0</v>
      </c>
      <c r="DN339" s="17">
        <f ca="1">-(DL339-DM339)*100</f>
        <v>0</v>
      </c>
      <c r="DO339" s="14">
        <f ca="1">$AB339-$AG339-EI339</f>
        <v>0</v>
      </c>
      <c r="DP339" s="15">
        <f ca="1">_xll.DBRW($B$3,$R$37,$R$38,$R$40,$R$41,$R$42,$Q339,DP$2,DP$4,DP$3)</f>
        <v>0</v>
      </c>
      <c r="DQ339" s="15">
        <f ca="1">_xll.DBRW($B$3,$R$37,$R$38,$R$40,$R$41,$R$42,$Q339,DQ$2,DQ$4,DQ$3)</f>
        <v>0</v>
      </c>
      <c r="DR339" s="15">
        <f ca="1">_xll.DBRW($B$3,$R$37,$R$38,$R$40,$R$41,$R$42,$Q339,DR$2,DR$4,DR$3)</f>
        <v>0</v>
      </c>
      <c r="DS339" s="15">
        <f ca="1">_xll.DBRW($B$3,$R$37,$R$38,$R$40,$R$41,$R$42,$Q339,DS$2,DS$4,DS$3)</f>
        <v>0</v>
      </c>
      <c r="DT339" s="15">
        <f ca="1">_xll.DBRW($B$3,$R$37,$R$38,$R$40,$R$41,$R$42,$Q339,DT$2,DT$4,DT$3)</f>
        <v>0</v>
      </c>
      <c r="DU339" s="15">
        <f ca="1">_xll.DBRW($B$3,$R$37,$R$38,$R$40,$R$41,$R$42,$Q339,DU$2,DU$4,DU$3)</f>
        <v>0</v>
      </c>
      <c r="DV339" s="15">
        <f ca="1">_xll.DBRW($B$3,$R$37,$R$38,$R$40,$R$41,$R$42,$Q339,DV$2,DV$4,DV$3)</f>
        <v>0</v>
      </c>
      <c r="DW339" s="15">
        <f ca="1">_xll.DBRW($B$3,$R$37,$R$38,$R$40,$R$41,$R$42,$Q339,DW$2,DW$4,DW$3)</f>
        <v>0</v>
      </c>
      <c r="DX339" s="15">
        <f ca="1">_xll.DBRW($B$3,$R$37,$R$38,$R$40,$R$41,$R$42,$Q339,DX$2,DX$4,DX$3)</f>
        <v>0</v>
      </c>
      <c r="DY339" s="15">
        <f ca="1">_xll.DBRW($B$3,$R$37,$R$38,$R$40,$R$41,$R$42,$Q339,DY$2,DY$4,DY$3)</f>
        <v>0</v>
      </c>
      <c r="DZ339" s="15">
        <f ca="1">DP339-DU339</f>
        <v>0</v>
      </c>
      <c r="EA339" s="15">
        <f ca="1">DQ339-DV339</f>
        <v>0</v>
      </c>
      <c r="EB339" s="15">
        <f ca="1">DR339-DW339</f>
        <v>0</v>
      </c>
      <c r="EC339" s="15">
        <f ca="1">IF(AND(DS339&lt;&gt;0,DX339&lt;&gt;0),-1*DZ339*DS339,0)</f>
        <v>0</v>
      </c>
      <c r="ED339" s="15">
        <f ca="1">IF(AND(DS339&lt;&gt;0,DX339&lt;&gt;0,DT339&lt;&gt;0,DY339&lt;&gt;0),EA339/DV339*$AB339,)</f>
        <v>0</v>
      </c>
      <c r="EE339" s="15">
        <f ca="1">IF(AND(DT339&lt;&gt;0,DY339&lt;&gt;0),EB339*DL339*DT339,)</f>
        <v>0</v>
      </c>
      <c r="EF339" s="15">
        <f ca="1">IF(AND(DS339&lt;&gt;0,DX339&lt;&gt;0,DT339&lt;&gt;0,DY339&lt;&gt;0),$AL339-EC339-ED339-EE339-EI339,)</f>
        <v>0</v>
      </c>
      <c r="EG339" s="15">
        <f ca="1">IF(OR(DS339=0,DX339=0,DT339=0,DY339=0),$AL339-EC339-ED339-EE339-EI339,)</f>
        <v>0</v>
      </c>
      <c r="EH339" s="15">
        <f ca="1">SUM(EC339:EG339)</f>
        <v>0</v>
      </c>
      <c r="EI339" s="15">
        <f ca="1">IF($V339&lt;&gt;0,IF($V339&gt;0,$W339/$V339,-$W339/$V339))*$AG339</f>
        <v>0</v>
      </c>
      <c r="EJ339" s="15">
        <f ca="1">SUM(EH339:EI339)</f>
        <v>0</v>
      </c>
      <c r="EK339" s="16">
        <f ca="1">_xll.DBRW($B$3,$R$37,$R$38,$R$40,$R$41,$R$42,$Q339,EK$2,EK$4,EK$3)</f>
        <v>0</v>
      </c>
      <c r="EL339" s="16">
        <f ca="1">_xll.DBRW($B$3,$R$37,$R$38,$R$40,$R$41,$R$42,$Q339,EL$2,EL$4,EL$3)</f>
        <v>0</v>
      </c>
      <c r="EM339" s="17">
        <f ca="1">-(EK339-EL339)*100</f>
        <v>0</v>
      </c>
      <c r="EN339" s="14">
        <f ca="1">$AC339-$AH339-FH339</f>
        <v>0</v>
      </c>
      <c r="EO339" s="15">
        <f ca="1">_xll.DBRW($B$3,$R$37,$R$38,$R$40,$R$41,$R$42,$Q339,EO$2,EO$4,EO$3)</f>
        <v>0</v>
      </c>
      <c r="EP339" s="15">
        <f ca="1">_xll.DBRW($B$3,$R$37,$R$38,$R$40,$R$41,$R$42,$Q339,EP$2,EP$4,EP$3)</f>
        <v>0</v>
      </c>
      <c r="EQ339" s="15">
        <f ca="1">_xll.DBRW($B$3,$R$37,$R$38,$R$40,$R$41,$R$42,$Q339,EQ$2,EQ$4,EQ$3)</f>
        <v>0</v>
      </c>
      <c r="ER339" s="15">
        <f ca="1">_xll.DBRW($B$3,$R$37,$R$38,$R$40,$R$41,$R$42,$Q339,ER$2,ER$4,ER$3)</f>
        <v>0</v>
      </c>
      <c r="ES339" s="15">
        <f ca="1">_xll.DBRW($B$3,$R$37,$R$38,$R$40,$R$41,$R$42,$Q339,ES$2,ES$4,ES$3)</f>
        <v>0</v>
      </c>
      <c r="ET339" s="15">
        <f ca="1">_xll.DBRW($B$3,$R$37,$R$38,$R$40,$R$41,$R$42,$Q339,ET$2,ET$4,ET$3)</f>
        <v>0</v>
      </c>
      <c r="EU339" s="15">
        <f ca="1">_xll.DBRW($B$3,$R$37,$R$38,$R$40,$R$41,$R$42,$Q339,EU$2,EU$4,EU$3)</f>
        <v>0</v>
      </c>
      <c r="EV339" s="15">
        <f ca="1">_xll.DBRW($B$3,$R$37,$R$38,$R$40,$R$41,$R$42,$Q339,EV$2,EV$4,EV$3)</f>
        <v>0</v>
      </c>
      <c r="EW339" s="15">
        <f ca="1">_xll.DBRW($B$3,$R$37,$R$38,$R$40,$R$41,$R$42,$Q339,EW$2,EW$4,EW$3)</f>
        <v>0</v>
      </c>
      <c r="EX339" s="15">
        <f ca="1">_xll.DBRW($B$3,$R$37,$R$38,$R$40,$R$41,$R$42,$Q339,EX$2,EX$4,EX$3)</f>
        <v>0</v>
      </c>
      <c r="EY339" s="15">
        <f ca="1">EO339-ET339</f>
        <v>0</v>
      </c>
      <c r="EZ339" s="15">
        <f ca="1">EP339-EU339</f>
        <v>0</v>
      </c>
      <c r="FA339" s="15">
        <f ca="1">EQ339-EV339</f>
        <v>0</v>
      </c>
      <c r="FB339" s="15">
        <f ca="1">IF(AND(ER339&lt;&gt;0,EW339&lt;&gt;0),-1*EY339*ER339,0)</f>
        <v>0</v>
      </c>
      <c r="FC339" s="15">
        <f ca="1">IF(AND(ER339&lt;&gt;0,EW339&lt;&gt;0,ES339&lt;&gt;0,EX339&lt;&gt;0),EZ339/EU339*$AC339,)</f>
        <v>0</v>
      </c>
      <c r="FD339" s="15">
        <f ca="1">IF(AND(ES339&lt;&gt;0,EX339&lt;&gt;0),FA339*EK339*ES339,)</f>
        <v>0</v>
      </c>
      <c r="FE339" s="15">
        <f ca="1">IF(AND(ER339&lt;&gt;0,EW339&lt;&gt;0,ES339&lt;&gt;0,EX339&lt;&gt;0),$AM339-FB339-FC339-FD339-FH339,)</f>
        <v>0</v>
      </c>
      <c r="FF339" s="15">
        <f ca="1">IF(OR(ER339=0,EW339=0,ES339=0,EX339=0),$AM339-FB339-FC339-FD339-FH339,)</f>
        <v>0</v>
      </c>
      <c r="FG339" s="15">
        <f ca="1">SUM(FB339:FF339)</f>
        <v>0</v>
      </c>
      <c r="FH339" s="15">
        <f ca="1">IF($V339&lt;&gt;0,IF($V339&gt;0,$W339/$V339,-$W339/$V339))*$AH339</f>
        <v>0</v>
      </c>
      <c r="FI339" s="15">
        <f ca="1">SUM(FG339:FH339)</f>
        <v>0</v>
      </c>
      <c r="FJ339" s="20"/>
      <c r="FK339" s="85">
        <f ca="1">BL339+CK339+DJ339+EI339+FH339</f>
        <v>0</v>
      </c>
      <c r="FL339" s="21"/>
      <c r="FM339" s="22"/>
      <c r="FN339" s="104">
        <f ca="1">_xll.DBRW($B$3,$R$37,$R$38,$R$40,$R$41,$R$42,$Q339,FN$2,FN$4,FN$3)</f>
        <v>0</v>
      </c>
      <c r="FO339" s="105">
        <f ca="1">IF(U339&lt;&gt;0,FN339/U339,0)</f>
        <v>0</v>
      </c>
      <c r="FP339" s="104">
        <f ca="1">_xll.DBRW($B$3,$R$37,$R$38,$R$40,$R$41,$R$42,$Q339,FP$2,FP$4,FP$3)</f>
        <v>0</v>
      </c>
      <c r="FQ339" s="105">
        <f ca="1">IF(V339&lt;&gt;0,FP339/V339,0)</f>
        <v>0</v>
      </c>
      <c r="FR339" s="86">
        <f ca="1">FN339-FP339</f>
        <v>0</v>
      </c>
      <c r="FS339" s="103">
        <f ca="1">(FO339-FQ339)*100</f>
        <v>0</v>
      </c>
      <c r="FT339" s="23"/>
      <c r="FV339" s="37"/>
      <c r="FW339" s="37"/>
      <c r="FX339" s="37"/>
      <c r="FY339" s="37"/>
      <c r="FZ339" s="37"/>
      <c r="GA339" s="37"/>
      <c r="GB339" s="37"/>
      <c r="GC339" s="37"/>
      <c r="GD339" s="37"/>
      <c r="GE339" s="37"/>
      <c r="GF339" s="37"/>
      <c r="GG339" s="37"/>
      <c r="GH339" s="37"/>
    </row>
    <row r="340" spans="1:190" ht="15" hidden="1" customHeight="1" x14ac:dyDescent="0.25">
      <c r="A340">
        <f ca="1">IF(ROW()=ROW($A$60),0,1)</f>
        <v>1</v>
      </c>
      <c r="D340" s="30"/>
      <c r="E340" s="30"/>
      <c r="F340" s="30" t="str">
        <f ca="1">IF(A340&lt;&gt;0,IF((AO340+BN340+CM340+DL340+EK340)&lt;&gt;0,ROUND((1-(AO340+BN340+CM340+DL340+EK340))-FO340,5),"VERIF. ELIGIBILITE PMM"),"CHECK "&amp;D325)</f>
        <v>VERIF. ELIGIBILITE PMM</v>
      </c>
      <c r="G340" s="30"/>
      <c r="H340" s="30"/>
      <c r="I340" s="30"/>
      <c r="J340" s="30" t="str">
        <f ca="1">IF(A340&lt;&gt;0,IF((AP340+BO340+CN340+DM340+EL340)&lt;&gt;0,ROUND((1-(AP340+BO340+CN340+DM340+EL340))-FQ340,5),"VERIF. ELIGIBILITE PMM"),"CHECK "&amp;D326)</f>
        <v>VERIF. ELIGIBILITE PMM</v>
      </c>
      <c r="K340" s="30">
        <f ca="1">IF(A340&lt;&gt;0,ROUND(W340+AR340+BQ340+CP340+DO340+EN340+FK340-FR340,5),"CHECK ")</f>
        <v>0</v>
      </c>
      <c r="L340" s="4"/>
      <c r="M340" s="9"/>
      <c r="N340" s="10"/>
      <c r="O340" s="9"/>
      <c r="P340" s="11"/>
      <c r="Q340" s="130" t="s">
        <v>298</v>
      </c>
      <c r="R340" s="130"/>
      <c r="S340" s="12"/>
      <c r="T340" s="13"/>
      <c r="U340" s="84">
        <f ca="1">_xll.DBRW($B$3,$R$37,$R$38,$R$40,$R$41,$R$42,$Q340,U$2,U$4,U$3)</f>
        <v>0</v>
      </c>
      <c r="V340" s="84">
        <f ca="1">_xll.DBRW($B$3,$R$37,$R$38,$R$40,$R$41,$R$42,$Q340,V$2,V$4,V$3)</f>
        <v>0</v>
      </c>
      <c r="W340" s="85">
        <f ca="1">U340-V340</f>
        <v>0</v>
      </c>
      <c r="X340" s="106">
        <f ca="1">IF(V340&lt;&gt;0,W340/V340,0)</f>
        <v>0</v>
      </c>
      <c r="Y340" s="15">
        <f ca="1">_xll.DBRW($B$3,$R$37,$R$38,$R$40,$R$41,$R$42,$Q340,Y$2,Y$4,Y$3)</f>
        <v>0</v>
      </c>
      <c r="Z340" s="15">
        <f ca="1">_xll.DBRW($B$3,$R$37,$R$38,$R$40,$R$41,$R$42,$Q340,Z$2,Z$4,Z$3)</f>
        <v>0</v>
      </c>
      <c r="AA340" s="15">
        <f ca="1">_xll.DBRW($B$3,$R$37,$R$38,$R$40,$R$41,$R$42,$Q340,AA$2,AA$4,AA$3)</f>
        <v>0</v>
      </c>
      <c r="AB340" s="15">
        <f ca="1">_xll.DBRW($B$3,$R$37,$R$38,$R$40,$R$41,$R$42,$Q340,AB$2,AB$4,AB$3)</f>
        <v>0</v>
      </c>
      <c r="AC340" s="15">
        <f ca="1">_xll.DBRW($B$3,$R$37,$R$38,$R$40,$R$41,$R$42,$Q340,AC$2,AC$4,AC$3)</f>
        <v>0</v>
      </c>
      <c r="AD340" s="15">
        <f ca="1">_xll.DBRW($B$3,$R$37,$R$38,$R$40,$R$41,$R$42,$Q340,AD$2,AD$4,AD$3)</f>
        <v>0</v>
      </c>
      <c r="AE340" s="15">
        <f ca="1">_xll.DBRW($B$3,$R$37,$R$38,$R$40,$R$41,$R$42,$Q340,AE$2,AE$4,AE$3)</f>
        <v>0</v>
      </c>
      <c r="AF340" s="15">
        <f ca="1">_xll.DBRW($B$3,$R$37,$R$38,$R$40,$R$41,$R$42,$Q340,AF$2,AF$4,AF$3)</f>
        <v>0</v>
      </c>
      <c r="AG340" s="15">
        <f ca="1">_xll.DBRW($B$3,$R$37,$R$38,$R$40,$R$41,$R$42,$Q340,AG$2,AG$4,AG$3)</f>
        <v>0</v>
      </c>
      <c r="AH340" s="15">
        <f ca="1">_xll.DBRW($B$3,$R$37,$R$38,$R$40,$R$41,$R$42,$Q340,AH$2,AH$4,AH$3)</f>
        <v>0</v>
      </c>
      <c r="AI340" s="15">
        <f ca="1">Y340-AD340</f>
        <v>0</v>
      </c>
      <c r="AJ340" s="15">
        <f ca="1">Z340-AE340</f>
        <v>0</v>
      </c>
      <c r="AK340" s="15">
        <f ca="1">AA340-AF340</f>
        <v>0</v>
      </c>
      <c r="AL340" s="15">
        <f ca="1">AB340-AG340</f>
        <v>0</v>
      </c>
      <c r="AM340" s="15">
        <f ca="1">AC340-AH340</f>
        <v>0</v>
      </c>
      <c r="AN340" s="20"/>
      <c r="AO340" s="16">
        <f ca="1">_xll.DBRW($B$3,$R$37,$R$38,$R$40,$R$41,$R$42,$Q340,AO$2,AO$4,AO$3)</f>
        <v>0</v>
      </c>
      <c r="AP340" s="16">
        <f ca="1">_xll.DBRW($B$3,$R$37,$R$38,$R$40,$R$41,$R$42,$Q340,AP$2,AP$4,AP$3)</f>
        <v>0</v>
      </c>
      <c r="AQ340" s="17">
        <f ca="1">-(AO340-AP340)*100</f>
        <v>0</v>
      </c>
      <c r="AR340" s="14">
        <f ca="1">$Y340-$AD340-BL340</f>
        <v>0</v>
      </c>
      <c r="AS340" s="18">
        <f ca="1">_xll.DBRW($B$3,$R$37,$R$38,$R$40,$R$41,$R$42,$Q340,AS$2,AS$4,AS$3)</f>
        <v>0</v>
      </c>
      <c r="AT340" s="19">
        <f ca="1">_xll.DBRW($B$3,$R$37,$R$38,$R$40,$R$41,$R$42,$Q340,AT$2,AT$4,AT$3)</f>
        <v>0</v>
      </c>
      <c r="AU340" s="18">
        <f ca="1">_xll.DBRW($B$3,$R$37,$R$38,$R$40,$R$41,$R$42,$Q340,AU$2,AU$4,AU$3)</f>
        <v>0</v>
      </c>
      <c r="AV340" s="15">
        <f ca="1">_xll.DBRW($B$3,$R$37,$R$38,$R$40,$R$41,$R$42,$Q340,AV$2,AV$4,AV$3)</f>
        <v>0</v>
      </c>
      <c r="AW340" s="15">
        <f ca="1">_xll.DBRW($B$3,$R$37,$R$38,$R$40,$R$41,$R$42,$Q340,AW$2,AW$4,AW$3)</f>
        <v>0</v>
      </c>
      <c r="AX340" s="18">
        <f ca="1">_xll.DBRW($B$3,$R$37,$R$38,$R$40,$R$41,$R$42,$Q340,AX$2,AX$4,AX$3)</f>
        <v>0</v>
      </c>
      <c r="AY340" s="19">
        <f ca="1">_xll.DBRW($B$3,$R$37,$R$38,$R$40,$R$41,$R$42,$Q340,AY$2,AY$4,AY$3)</f>
        <v>0</v>
      </c>
      <c r="AZ340" s="18">
        <f ca="1">_xll.DBRW($B$3,$R$37,$R$38,$R$40,$R$41,$R$42,$Q340,AZ$2,AZ$4,AZ$3)</f>
        <v>0</v>
      </c>
      <c r="BA340" s="15">
        <f ca="1">_xll.DBRW($B$3,$R$37,$R$38,$R$40,$R$41,$R$42,$Q340,BA$2,BA$4,BA$3)</f>
        <v>0</v>
      </c>
      <c r="BB340" s="15">
        <f ca="1">_xll.DBRW($B$3,$R$37,$R$38,$R$40,$R$41,$R$42,$Q340,BB$2,BB$4,BB$3)</f>
        <v>0</v>
      </c>
      <c r="BC340" s="18">
        <f ca="1">AS340-AX340</f>
        <v>0</v>
      </c>
      <c r="BD340" s="18">
        <f ca="1">AT340-AY340</f>
        <v>0</v>
      </c>
      <c r="BE340" s="18">
        <f ca="1">AU340-AZ340</f>
        <v>0</v>
      </c>
      <c r="BF340" s="15">
        <f ca="1">IF(AND(AV340&lt;&gt;0,BA340&lt;&gt;0),-1*BC340*AV340,0)</f>
        <v>0</v>
      </c>
      <c r="BG340" s="15">
        <f ca="1">IF(AND(AV340&lt;&gt;0,BA340&lt;&gt;0,AW340&lt;&gt;0,BB340&lt;&gt;0),BD340/AY340*$Y340,)</f>
        <v>0</v>
      </c>
      <c r="BH340" s="15">
        <f ca="1">IF(AND(AW340&lt;&gt;0,BB340&lt;&gt;0),BE340*AO340*AW340,)</f>
        <v>0</v>
      </c>
      <c r="BI340" s="15">
        <f ca="1">IF(AND(AV340&lt;&gt;0,BA340&lt;&gt;0,AW340&lt;&gt;0,BB340&lt;&gt;0),$AI340-BF340-BG340-BH340-BL340,)</f>
        <v>0</v>
      </c>
      <c r="BJ340" s="15">
        <f ca="1">IF(OR(AV340=0,BA340=0,AW340=0,BB340=0),$AI340-BF340-BG340-BH340-BL340,)</f>
        <v>0</v>
      </c>
      <c r="BK340" s="15">
        <f ca="1">SUM(BF340:BJ340)</f>
        <v>0</v>
      </c>
      <c r="BL340" s="15">
        <f ca="1">IF($V340&lt;&gt;0,IF($V340&gt;0,$W340/$V340,-$W340/$V340))*$AD340</f>
        <v>0</v>
      </c>
      <c r="BM340" s="15">
        <f ca="1">SUM(BK340:BL340)</f>
        <v>0</v>
      </c>
      <c r="BN340" s="16">
        <f ca="1">_xll.DBRW($B$3,$R$37,$R$38,$R$40,$R$41,$R$42,$Q340,BN$2,BN$4,BN$3)</f>
        <v>0</v>
      </c>
      <c r="BO340" s="16">
        <f ca="1">_xll.DBRW($B$3,$R$37,$R$38,$R$40,$R$41,$R$42,$Q340,BO$2,BO$4,BO$3)</f>
        <v>0</v>
      </c>
      <c r="BP340" s="17">
        <f ca="1">-(BN340-BO340)*100</f>
        <v>0</v>
      </c>
      <c r="BQ340" s="14">
        <f ca="1">$Z340-$AE340-CK340</f>
        <v>0</v>
      </c>
      <c r="BR340" s="15">
        <f ca="1">_xll.DBRW($B$3,$R$37,$R$38,$R$40,$R$41,$R$42,$Q340,BR$2,BR$4,BR$3)</f>
        <v>0</v>
      </c>
      <c r="BS340" s="15">
        <f ca="1">_xll.DBRW($B$3,$R$37,$R$38,$R$40,$R$41,$R$42,$Q340,BS$2,BS$4,BS$3)</f>
        <v>0</v>
      </c>
      <c r="BT340" s="15">
        <f ca="1">_xll.DBRW($B$3,$R$37,$R$38,$R$40,$R$41,$R$42,$Q340,BT$2,BT$4,BT$3)</f>
        <v>0</v>
      </c>
      <c r="BU340" s="15">
        <f ca="1">_xll.DBRW($B$3,$R$37,$R$38,$R$40,$R$41,$R$42,$Q340,BU$2,BU$4,BU$3)</f>
        <v>0</v>
      </c>
      <c r="BV340" s="15">
        <f ca="1">_xll.DBRW($B$3,$R$37,$R$38,$R$40,$R$41,$R$42,$Q340,BV$2,BV$4,BV$3)</f>
        <v>0</v>
      </c>
      <c r="BW340" s="15">
        <f ca="1">_xll.DBRW($B$3,$R$37,$R$38,$R$40,$R$41,$R$42,$Q340,BW$2,BW$4,BW$3)</f>
        <v>0</v>
      </c>
      <c r="BX340" s="15">
        <f ca="1">_xll.DBRW($B$3,$R$37,$R$38,$R$40,$R$41,$R$42,$Q340,BX$2,BX$4,BX$3)</f>
        <v>0</v>
      </c>
      <c r="BY340" s="15">
        <f ca="1">_xll.DBRW($B$3,$R$37,$R$38,$R$40,$R$41,$R$42,$Q340,BY$2,BY$4,BY$3)</f>
        <v>0</v>
      </c>
      <c r="BZ340" s="15">
        <f ca="1">_xll.DBRW($B$3,$R$37,$R$38,$R$40,$R$41,$R$42,$Q340,BZ$2,BZ$4,BZ$3)</f>
        <v>0</v>
      </c>
      <c r="CA340" s="15">
        <f ca="1">_xll.DBRW($B$3,$R$37,$R$38,$R$40,$R$41,$R$42,$Q340,CA$2,CA$4,CA$3)</f>
        <v>0</v>
      </c>
      <c r="CB340" s="15">
        <f ca="1">BR340-BW340</f>
        <v>0</v>
      </c>
      <c r="CC340" s="15">
        <f ca="1">BS340-BX340</f>
        <v>0</v>
      </c>
      <c r="CD340" s="15">
        <f ca="1">BT340-BY340</f>
        <v>0</v>
      </c>
      <c r="CE340" s="15">
        <f ca="1">IF(AND(BU340&lt;&gt;0,BZ340&lt;&gt;0),-1*CB340*BU340,0)</f>
        <v>0</v>
      </c>
      <c r="CF340" s="15">
        <f ca="1">IF(AND(BU340&lt;&gt;0,BZ340&lt;&gt;0,BV340&lt;&gt;0,CA340&lt;&gt;0),CC340/BX340*$Z340,)</f>
        <v>0</v>
      </c>
      <c r="CG340" s="15">
        <f ca="1">IF(AND(BV340&lt;&gt;0,CA340&lt;&gt;0),CD340*BN340*BV340,)</f>
        <v>0</v>
      </c>
      <c r="CH340" s="15">
        <f ca="1">IF(AND(BU340&lt;&gt;0,BZ340&lt;&gt;0,BV340&lt;&gt;0,CA340&lt;&gt;0),$AJ340-CE340-CF340-CG340-CK340,)</f>
        <v>0</v>
      </c>
      <c r="CI340" s="15">
        <f ca="1">IF(OR(BU340=0,BZ340=0,BV340=0,CA340=0),$AJ340-CE340-CF340-CG340-CK340,)</f>
        <v>0</v>
      </c>
      <c r="CJ340" s="15">
        <f ca="1">SUM(CE340:CI340)</f>
        <v>0</v>
      </c>
      <c r="CK340" s="15">
        <f ca="1">IF($V340&lt;&gt;0,IF($V340&gt;0,$W340/$V340,-$W340/$V340))*$AE340</f>
        <v>0</v>
      </c>
      <c r="CL340" s="15">
        <f ca="1">SUM(CJ340:CK340)</f>
        <v>0</v>
      </c>
      <c r="CM340" s="16">
        <f ca="1">_xll.DBRW($B$3,$R$37,$R$38,$R$40,$R$41,$R$42,$Q340,CM$2,CM$4,CM$3)</f>
        <v>0</v>
      </c>
      <c r="CN340" s="16">
        <f ca="1">_xll.DBRW($B$3,$R$37,$R$38,$R$40,$R$41,$R$42,$Q340,CN$2,CN$4,CN$3)</f>
        <v>0</v>
      </c>
      <c r="CO340" s="17">
        <f ca="1">-(CM340-CN340)*100</f>
        <v>0</v>
      </c>
      <c r="CP340" s="14">
        <f ca="1">$AA340-$AF340-DJ340</f>
        <v>0</v>
      </c>
      <c r="CQ340" s="15">
        <f ca="1">_xll.DBRW($B$3,$R$37,$R$38,$R$40,$R$41,$R$42,$Q340,CQ$2,CQ$4,CQ$3)</f>
        <v>0</v>
      </c>
      <c r="CR340" s="15">
        <f ca="1">_xll.DBRW($B$3,$R$37,$R$38,$R$40,$R$41,$R$42,$Q340,CR$2,CR$4,CR$3)</f>
        <v>0</v>
      </c>
      <c r="CS340" s="15">
        <f ca="1">_xll.DBRW($B$3,$R$37,$R$38,$R$40,$R$41,$R$42,$Q340,CS$2,CS$4,CS$3)</f>
        <v>0</v>
      </c>
      <c r="CT340" s="15">
        <f ca="1">_xll.DBRW($B$3,$R$37,$R$38,$R$40,$R$41,$R$42,$Q340,CT$2,CT$4,CT$3)</f>
        <v>0</v>
      </c>
      <c r="CU340" s="15">
        <f ca="1">_xll.DBRW($B$3,$R$37,$R$38,$R$40,$R$41,$R$42,$Q340,CU$2,CU$4,CU$3)</f>
        <v>0</v>
      </c>
      <c r="CV340" s="15">
        <f ca="1">_xll.DBRW($B$3,$R$37,$R$38,$R$40,$R$41,$R$42,$Q340,CV$2,CV$4,CV$3)</f>
        <v>0</v>
      </c>
      <c r="CW340" s="15">
        <f ca="1">_xll.DBRW($B$3,$R$37,$R$38,$R$40,$R$41,$R$42,$Q340,CW$2,CW$4,CW$3)</f>
        <v>0</v>
      </c>
      <c r="CX340" s="15">
        <f ca="1">_xll.DBRW($B$3,$R$37,$R$38,$R$40,$R$41,$R$42,$Q340,CX$2,CX$4,CX$3)</f>
        <v>0</v>
      </c>
      <c r="CY340" s="15">
        <f ca="1">_xll.DBRW($B$3,$R$37,$R$38,$R$40,$R$41,$R$42,$Q340,CY$2,CY$4,CY$3)</f>
        <v>0</v>
      </c>
      <c r="CZ340" s="15">
        <f ca="1">_xll.DBRW($B$3,$R$37,$R$38,$R$40,$R$41,$R$42,$Q340,CZ$2,CZ$4,CZ$3)</f>
        <v>0</v>
      </c>
      <c r="DA340" s="15">
        <f ca="1">CQ340-CV340</f>
        <v>0</v>
      </c>
      <c r="DB340" s="15">
        <f ca="1">CR340-CW340</f>
        <v>0</v>
      </c>
      <c r="DC340" s="15">
        <f ca="1">CS340-CX340</f>
        <v>0</v>
      </c>
      <c r="DD340" s="15">
        <f ca="1">IF(AND(CT340&lt;&gt;0,CY340&lt;&gt;0),-1*DA340*CT340,0)</f>
        <v>0</v>
      </c>
      <c r="DE340" s="15">
        <f ca="1">IF(AND(CT340&lt;&gt;0,CY340&lt;&gt;0,CU340&lt;&gt;0,CZ340&lt;&gt;0),DB340/CW340*$AA340,)</f>
        <v>0</v>
      </c>
      <c r="DF340" s="15">
        <f ca="1">IF(AND(CU340&lt;&gt;0,CZ340&lt;&gt;0),DC340*CM340*CU340,)</f>
        <v>0</v>
      </c>
      <c r="DG340" s="15">
        <f ca="1">IF(AND(CT340&lt;&gt;0,CY340&lt;&gt;0,CU340&lt;&gt;0,CZ340&lt;&gt;0),$AK340-DD340-DE340-DF340-DJ340,)</f>
        <v>0</v>
      </c>
      <c r="DH340" s="15">
        <f ca="1">IF(OR(CT340=0,CY340=0,CU340=0,CZ340=0),$AK340-DD340-DE340-DF340-DJ340,)</f>
        <v>0</v>
      </c>
      <c r="DI340" s="15">
        <f ca="1">SUM(DD340:DH340)</f>
        <v>0</v>
      </c>
      <c r="DJ340" s="15">
        <f ca="1">IF($V340&lt;&gt;0,IF($V340&gt;0,$W340/$V340,-$W340/$V340))*$AF340</f>
        <v>0</v>
      </c>
      <c r="DK340" s="15">
        <f ca="1">SUM(DI340:DJ340)</f>
        <v>0</v>
      </c>
      <c r="DL340" s="16">
        <f ca="1">_xll.DBRW($B$3,$R$37,$R$38,$R$40,$R$41,$R$42,$Q340,DL$2,DL$4,DL$3)</f>
        <v>0</v>
      </c>
      <c r="DM340" s="16">
        <f ca="1">_xll.DBRW($B$3,$R$37,$R$38,$R$40,$R$41,$R$42,$Q340,DM$2,DM$4,DM$3)</f>
        <v>0</v>
      </c>
      <c r="DN340" s="17">
        <f ca="1">-(DL340-DM340)*100</f>
        <v>0</v>
      </c>
      <c r="DO340" s="14">
        <f ca="1">$AB340-$AG340-EI340</f>
        <v>0</v>
      </c>
      <c r="DP340" s="15">
        <f ca="1">_xll.DBRW($B$3,$R$37,$R$38,$R$40,$R$41,$R$42,$Q340,DP$2,DP$4,DP$3)</f>
        <v>0</v>
      </c>
      <c r="DQ340" s="15">
        <f ca="1">_xll.DBRW($B$3,$R$37,$R$38,$R$40,$R$41,$R$42,$Q340,DQ$2,DQ$4,DQ$3)</f>
        <v>0</v>
      </c>
      <c r="DR340" s="15">
        <f ca="1">_xll.DBRW($B$3,$R$37,$R$38,$R$40,$R$41,$R$42,$Q340,DR$2,DR$4,DR$3)</f>
        <v>0</v>
      </c>
      <c r="DS340" s="15">
        <f ca="1">_xll.DBRW($B$3,$R$37,$R$38,$R$40,$R$41,$R$42,$Q340,DS$2,DS$4,DS$3)</f>
        <v>0</v>
      </c>
      <c r="DT340" s="15">
        <f ca="1">_xll.DBRW($B$3,$R$37,$R$38,$R$40,$R$41,$R$42,$Q340,DT$2,DT$4,DT$3)</f>
        <v>0</v>
      </c>
      <c r="DU340" s="15">
        <f ca="1">_xll.DBRW($B$3,$R$37,$R$38,$R$40,$R$41,$R$42,$Q340,DU$2,DU$4,DU$3)</f>
        <v>0</v>
      </c>
      <c r="DV340" s="15">
        <f ca="1">_xll.DBRW($B$3,$R$37,$R$38,$R$40,$R$41,$R$42,$Q340,DV$2,DV$4,DV$3)</f>
        <v>0</v>
      </c>
      <c r="DW340" s="15">
        <f ca="1">_xll.DBRW($B$3,$R$37,$R$38,$R$40,$R$41,$R$42,$Q340,DW$2,DW$4,DW$3)</f>
        <v>0</v>
      </c>
      <c r="DX340" s="15">
        <f ca="1">_xll.DBRW($B$3,$R$37,$R$38,$R$40,$R$41,$R$42,$Q340,DX$2,DX$4,DX$3)</f>
        <v>0</v>
      </c>
      <c r="DY340" s="15">
        <f ca="1">_xll.DBRW($B$3,$R$37,$R$38,$R$40,$R$41,$R$42,$Q340,DY$2,DY$4,DY$3)</f>
        <v>0</v>
      </c>
      <c r="DZ340" s="15">
        <f ca="1">DP340-DU340</f>
        <v>0</v>
      </c>
      <c r="EA340" s="15">
        <f ca="1">DQ340-DV340</f>
        <v>0</v>
      </c>
      <c r="EB340" s="15">
        <f ca="1">DR340-DW340</f>
        <v>0</v>
      </c>
      <c r="EC340" s="15">
        <f ca="1">IF(AND(DS340&lt;&gt;0,DX340&lt;&gt;0),-1*DZ340*DS340,0)</f>
        <v>0</v>
      </c>
      <c r="ED340" s="15">
        <f ca="1">IF(AND(DS340&lt;&gt;0,DX340&lt;&gt;0,DT340&lt;&gt;0,DY340&lt;&gt;0),EA340/DV340*$AB340,)</f>
        <v>0</v>
      </c>
      <c r="EE340" s="15">
        <f ca="1">IF(AND(DT340&lt;&gt;0,DY340&lt;&gt;0),EB340*DL340*DT340,)</f>
        <v>0</v>
      </c>
      <c r="EF340" s="15">
        <f ca="1">IF(AND(DS340&lt;&gt;0,DX340&lt;&gt;0,DT340&lt;&gt;0,DY340&lt;&gt;0),$AL340-EC340-ED340-EE340-EI340,)</f>
        <v>0</v>
      </c>
      <c r="EG340" s="15">
        <f ca="1">IF(OR(DS340=0,DX340=0,DT340=0,DY340=0),$AL340-EC340-ED340-EE340-EI340,)</f>
        <v>0</v>
      </c>
      <c r="EH340" s="15">
        <f ca="1">SUM(EC340:EG340)</f>
        <v>0</v>
      </c>
      <c r="EI340" s="15">
        <f ca="1">IF($V340&lt;&gt;0,IF($V340&gt;0,$W340/$V340,-$W340/$V340))*$AG340</f>
        <v>0</v>
      </c>
      <c r="EJ340" s="15">
        <f ca="1">SUM(EH340:EI340)</f>
        <v>0</v>
      </c>
      <c r="EK340" s="16">
        <f ca="1">_xll.DBRW($B$3,$R$37,$R$38,$R$40,$R$41,$R$42,$Q340,EK$2,EK$4,EK$3)</f>
        <v>0</v>
      </c>
      <c r="EL340" s="16">
        <f ca="1">_xll.DBRW($B$3,$R$37,$R$38,$R$40,$R$41,$R$42,$Q340,EL$2,EL$4,EL$3)</f>
        <v>0</v>
      </c>
      <c r="EM340" s="17">
        <f ca="1">-(EK340-EL340)*100</f>
        <v>0</v>
      </c>
      <c r="EN340" s="14">
        <f ca="1">$AC340-$AH340-FH340</f>
        <v>0</v>
      </c>
      <c r="EO340" s="15">
        <f ca="1">_xll.DBRW($B$3,$R$37,$R$38,$R$40,$R$41,$R$42,$Q340,EO$2,EO$4,EO$3)</f>
        <v>0</v>
      </c>
      <c r="EP340" s="15">
        <f ca="1">_xll.DBRW($B$3,$R$37,$R$38,$R$40,$R$41,$R$42,$Q340,EP$2,EP$4,EP$3)</f>
        <v>0</v>
      </c>
      <c r="EQ340" s="15">
        <f ca="1">_xll.DBRW($B$3,$R$37,$R$38,$R$40,$R$41,$R$42,$Q340,EQ$2,EQ$4,EQ$3)</f>
        <v>0</v>
      </c>
      <c r="ER340" s="15">
        <f ca="1">_xll.DBRW($B$3,$R$37,$R$38,$R$40,$R$41,$R$42,$Q340,ER$2,ER$4,ER$3)</f>
        <v>0</v>
      </c>
      <c r="ES340" s="15">
        <f ca="1">_xll.DBRW($B$3,$R$37,$R$38,$R$40,$R$41,$R$42,$Q340,ES$2,ES$4,ES$3)</f>
        <v>0</v>
      </c>
      <c r="ET340" s="15">
        <f ca="1">_xll.DBRW($B$3,$R$37,$R$38,$R$40,$R$41,$R$42,$Q340,ET$2,ET$4,ET$3)</f>
        <v>0</v>
      </c>
      <c r="EU340" s="15">
        <f ca="1">_xll.DBRW($B$3,$R$37,$R$38,$R$40,$R$41,$R$42,$Q340,EU$2,EU$4,EU$3)</f>
        <v>0</v>
      </c>
      <c r="EV340" s="15">
        <f ca="1">_xll.DBRW($B$3,$R$37,$R$38,$R$40,$R$41,$R$42,$Q340,EV$2,EV$4,EV$3)</f>
        <v>0</v>
      </c>
      <c r="EW340" s="15">
        <f ca="1">_xll.DBRW($B$3,$R$37,$R$38,$R$40,$R$41,$R$42,$Q340,EW$2,EW$4,EW$3)</f>
        <v>0</v>
      </c>
      <c r="EX340" s="15">
        <f ca="1">_xll.DBRW($B$3,$R$37,$R$38,$R$40,$R$41,$R$42,$Q340,EX$2,EX$4,EX$3)</f>
        <v>0</v>
      </c>
      <c r="EY340" s="15">
        <f ca="1">EO340-ET340</f>
        <v>0</v>
      </c>
      <c r="EZ340" s="15">
        <f ca="1">EP340-EU340</f>
        <v>0</v>
      </c>
      <c r="FA340" s="15">
        <f ca="1">EQ340-EV340</f>
        <v>0</v>
      </c>
      <c r="FB340" s="15">
        <f ca="1">IF(AND(ER340&lt;&gt;0,EW340&lt;&gt;0),-1*EY340*ER340,0)</f>
        <v>0</v>
      </c>
      <c r="FC340" s="15">
        <f ca="1">IF(AND(ER340&lt;&gt;0,EW340&lt;&gt;0,ES340&lt;&gt;0,EX340&lt;&gt;0),EZ340/EU340*$AC340,)</f>
        <v>0</v>
      </c>
      <c r="FD340" s="15">
        <f ca="1">IF(AND(ES340&lt;&gt;0,EX340&lt;&gt;0),FA340*EK340*ES340,)</f>
        <v>0</v>
      </c>
      <c r="FE340" s="15">
        <f ca="1">IF(AND(ER340&lt;&gt;0,EW340&lt;&gt;0,ES340&lt;&gt;0,EX340&lt;&gt;0),$AM340-FB340-FC340-FD340-FH340,)</f>
        <v>0</v>
      </c>
      <c r="FF340" s="15">
        <f ca="1">IF(OR(ER340=0,EW340=0,ES340=0,EX340=0),$AM340-FB340-FC340-FD340-FH340,)</f>
        <v>0</v>
      </c>
      <c r="FG340" s="15">
        <f ca="1">SUM(FB340:FF340)</f>
        <v>0</v>
      </c>
      <c r="FH340" s="15">
        <f ca="1">IF($V340&lt;&gt;0,IF($V340&gt;0,$W340/$V340,-$W340/$V340))*$AH340</f>
        <v>0</v>
      </c>
      <c r="FI340" s="15">
        <f ca="1">SUM(FG340:FH340)</f>
        <v>0</v>
      </c>
      <c r="FJ340" s="20"/>
      <c r="FK340" s="85">
        <f ca="1">BL340+CK340+DJ340+EI340+FH340</f>
        <v>0</v>
      </c>
      <c r="FL340" s="21"/>
      <c r="FM340" s="22"/>
      <c r="FN340" s="104">
        <f ca="1">_xll.DBRW($B$3,$R$37,$R$38,$R$40,$R$41,$R$42,$Q340,FN$2,FN$4,FN$3)</f>
        <v>0</v>
      </c>
      <c r="FO340" s="105">
        <f ca="1">IF(U340&lt;&gt;0,FN340/U340,0)</f>
        <v>0</v>
      </c>
      <c r="FP340" s="104">
        <f ca="1">_xll.DBRW($B$3,$R$37,$R$38,$R$40,$R$41,$R$42,$Q340,FP$2,FP$4,FP$3)</f>
        <v>0</v>
      </c>
      <c r="FQ340" s="105">
        <f ca="1">IF(V340&lt;&gt;0,FP340/V340,0)</f>
        <v>0</v>
      </c>
      <c r="FR340" s="86">
        <f ca="1">FN340-FP340</f>
        <v>0</v>
      </c>
      <c r="FS340" s="103">
        <f ca="1">(FO340-FQ340)*100</f>
        <v>0</v>
      </c>
      <c r="FT340" s="23"/>
      <c r="FV340" s="37"/>
      <c r="FW340" s="37"/>
      <c r="FX340" s="37"/>
      <c r="FY340" s="37"/>
      <c r="FZ340" s="37"/>
      <c r="GA340" s="37"/>
      <c r="GB340" s="37"/>
      <c r="GC340" s="37"/>
      <c r="GD340" s="37"/>
      <c r="GE340" s="37"/>
      <c r="GF340" s="37"/>
      <c r="GG340" s="37"/>
      <c r="GH340" s="37"/>
    </row>
    <row r="341" spans="1:190" ht="15" hidden="1" customHeight="1" x14ac:dyDescent="0.25">
      <c r="A341">
        <f ca="1">IF(ROW()=ROW($A$60),0,1)</f>
        <v>1</v>
      </c>
      <c r="D341" s="30"/>
      <c r="E341" s="30"/>
      <c r="F341" s="30" t="str">
        <f ca="1">IF(A341&lt;&gt;0,IF((AO341+BN341+CM341+DL341+EK341)&lt;&gt;0,ROUND((1-(AO341+BN341+CM341+DL341+EK341))-FO341,5),"VERIF. ELIGIBILITE PMM"),"CHECK "&amp;D326)</f>
        <v>VERIF. ELIGIBILITE PMM</v>
      </c>
      <c r="G341" s="30"/>
      <c r="H341" s="30"/>
      <c r="I341" s="30"/>
      <c r="J341" s="30" t="str">
        <f ca="1">IF(A341&lt;&gt;0,IF((AP341+BO341+CN341+DM341+EL341)&lt;&gt;0,ROUND((1-(AP341+BO341+CN341+DM341+EL341))-FQ341,5),"VERIF. ELIGIBILITE PMM"),"CHECK "&amp;D327)</f>
        <v>VERIF. ELIGIBILITE PMM</v>
      </c>
      <c r="K341" s="30">
        <f ca="1">IF(A341&lt;&gt;0,ROUND(W341+AR341+BQ341+CP341+DO341+EN341+FK341-FR341,5),"CHECK ")</f>
        <v>0</v>
      </c>
      <c r="L341" s="4"/>
      <c r="M341" s="9"/>
      <c r="N341" s="10"/>
      <c r="O341" s="9"/>
      <c r="P341" s="11"/>
      <c r="Q341" s="130" t="s">
        <v>299</v>
      </c>
      <c r="R341" s="130"/>
      <c r="S341" s="12"/>
      <c r="T341" s="13"/>
      <c r="U341" s="84">
        <f ca="1">_xll.DBRW($B$3,$R$37,$R$38,$R$40,$R$41,$R$42,$Q341,U$2,U$4,U$3)</f>
        <v>0</v>
      </c>
      <c r="V341" s="84">
        <f ca="1">_xll.DBRW($B$3,$R$37,$R$38,$R$40,$R$41,$R$42,$Q341,V$2,V$4,V$3)</f>
        <v>0</v>
      </c>
      <c r="W341" s="85">
        <f ca="1">U341-V341</f>
        <v>0</v>
      </c>
      <c r="X341" s="106">
        <f ca="1">IF(V341&lt;&gt;0,W341/V341,0)</f>
        <v>0</v>
      </c>
      <c r="Y341" s="15">
        <f ca="1">_xll.DBRW($B$3,$R$37,$R$38,$R$40,$R$41,$R$42,$Q341,Y$2,Y$4,Y$3)</f>
        <v>0</v>
      </c>
      <c r="Z341" s="15">
        <f ca="1">_xll.DBRW($B$3,$R$37,$R$38,$R$40,$R$41,$R$42,$Q341,Z$2,Z$4,Z$3)</f>
        <v>0</v>
      </c>
      <c r="AA341" s="15">
        <f ca="1">_xll.DBRW($B$3,$R$37,$R$38,$R$40,$R$41,$R$42,$Q341,AA$2,AA$4,AA$3)</f>
        <v>0</v>
      </c>
      <c r="AB341" s="15">
        <f ca="1">_xll.DBRW($B$3,$R$37,$R$38,$R$40,$R$41,$R$42,$Q341,AB$2,AB$4,AB$3)</f>
        <v>0</v>
      </c>
      <c r="AC341" s="15">
        <f ca="1">_xll.DBRW($B$3,$R$37,$R$38,$R$40,$R$41,$R$42,$Q341,AC$2,AC$4,AC$3)</f>
        <v>0</v>
      </c>
      <c r="AD341" s="15">
        <f ca="1">_xll.DBRW($B$3,$R$37,$R$38,$R$40,$R$41,$R$42,$Q341,AD$2,AD$4,AD$3)</f>
        <v>0</v>
      </c>
      <c r="AE341" s="15">
        <f ca="1">_xll.DBRW($B$3,$R$37,$R$38,$R$40,$R$41,$R$42,$Q341,AE$2,AE$4,AE$3)</f>
        <v>0</v>
      </c>
      <c r="AF341" s="15">
        <f ca="1">_xll.DBRW($B$3,$R$37,$R$38,$R$40,$R$41,$R$42,$Q341,AF$2,AF$4,AF$3)</f>
        <v>0</v>
      </c>
      <c r="AG341" s="15">
        <f ca="1">_xll.DBRW($B$3,$R$37,$R$38,$R$40,$R$41,$R$42,$Q341,AG$2,AG$4,AG$3)</f>
        <v>0</v>
      </c>
      <c r="AH341" s="15">
        <f ca="1">_xll.DBRW($B$3,$R$37,$R$38,$R$40,$R$41,$R$42,$Q341,AH$2,AH$4,AH$3)</f>
        <v>0</v>
      </c>
      <c r="AI341" s="15">
        <f ca="1">Y341-AD341</f>
        <v>0</v>
      </c>
      <c r="AJ341" s="15">
        <f ca="1">Z341-AE341</f>
        <v>0</v>
      </c>
      <c r="AK341" s="15">
        <f ca="1">AA341-AF341</f>
        <v>0</v>
      </c>
      <c r="AL341" s="15">
        <f ca="1">AB341-AG341</f>
        <v>0</v>
      </c>
      <c r="AM341" s="15">
        <f ca="1">AC341-AH341</f>
        <v>0</v>
      </c>
      <c r="AN341" s="20"/>
      <c r="AO341" s="16">
        <f ca="1">_xll.DBRW($B$3,$R$37,$R$38,$R$40,$R$41,$R$42,$Q341,AO$2,AO$4,AO$3)</f>
        <v>0</v>
      </c>
      <c r="AP341" s="16">
        <f ca="1">_xll.DBRW($B$3,$R$37,$R$38,$R$40,$R$41,$R$42,$Q341,AP$2,AP$4,AP$3)</f>
        <v>0</v>
      </c>
      <c r="AQ341" s="17">
        <f ca="1">-(AO341-AP341)*100</f>
        <v>0</v>
      </c>
      <c r="AR341" s="14">
        <f ca="1">$Y341-$AD341-BL341</f>
        <v>0</v>
      </c>
      <c r="AS341" s="18">
        <f ca="1">_xll.DBRW($B$3,$R$37,$R$38,$R$40,$R$41,$R$42,$Q341,AS$2,AS$4,AS$3)</f>
        <v>0</v>
      </c>
      <c r="AT341" s="19">
        <f ca="1">_xll.DBRW($B$3,$R$37,$R$38,$R$40,$R$41,$R$42,$Q341,AT$2,AT$4,AT$3)</f>
        <v>0</v>
      </c>
      <c r="AU341" s="18">
        <f ca="1">_xll.DBRW($B$3,$R$37,$R$38,$R$40,$R$41,$R$42,$Q341,AU$2,AU$4,AU$3)</f>
        <v>0</v>
      </c>
      <c r="AV341" s="15">
        <f ca="1">_xll.DBRW($B$3,$R$37,$R$38,$R$40,$R$41,$R$42,$Q341,AV$2,AV$4,AV$3)</f>
        <v>0</v>
      </c>
      <c r="AW341" s="15">
        <f ca="1">_xll.DBRW($B$3,$R$37,$R$38,$R$40,$R$41,$R$42,$Q341,AW$2,AW$4,AW$3)</f>
        <v>0</v>
      </c>
      <c r="AX341" s="18">
        <f ca="1">_xll.DBRW($B$3,$R$37,$R$38,$R$40,$R$41,$R$42,$Q341,AX$2,AX$4,AX$3)</f>
        <v>0</v>
      </c>
      <c r="AY341" s="19">
        <f ca="1">_xll.DBRW($B$3,$R$37,$R$38,$R$40,$R$41,$R$42,$Q341,AY$2,AY$4,AY$3)</f>
        <v>0</v>
      </c>
      <c r="AZ341" s="18">
        <f ca="1">_xll.DBRW($B$3,$R$37,$R$38,$R$40,$R$41,$R$42,$Q341,AZ$2,AZ$4,AZ$3)</f>
        <v>0</v>
      </c>
      <c r="BA341" s="15">
        <f ca="1">_xll.DBRW($B$3,$R$37,$R$38,$R$40,$R$41,$R$42,$Q341,BA$2,BA$4,BA$3)</f>
        <v>0</v>
      </c>
      <c r="BB341" s="15">
        <f ca="1">_xll.DBRW($B$3,$R$37,$R$38,$R$40,$R$41,$R$42,$Q341,BB$2,BB$4,BB$3)</f>
        <v>0</v>
      </c>
      <c r="BC341" s="18">
        <f ca="1">AS341-AX341</f>
        <v>0</v>
      </c>
      <c r="BD341" s="18">
        <f ca="1">AT341-AY341</f>
        <v>0</v>
      </c>
      <c r="BE341" s="18">
        <f ca="1">AU341-AZ341</f>
        <v>0</v>
      </c>
      <c r="BF341" s="15">
        <f ca="1">IF(AND(AV341&lt;&gt;0,BA341&lt;&gt;0),-1*BC341*AV341,0)</f>
        <v>0</v>
      </c>
      <c r="BG341" s="15">
        <f ca="1">IF(AND(AV341&lt;&gt;0,BA341&lt;&gt;0,AW341&lt;&gt;0,BB341&lt;&gt;0),BD341/AY341*$Y341,)</f>
        <v>0</v>
      </c>
      <c r="BH341" s="15">
        <f ca="1">IF(AND(AW341&lt;&gt;0,BB341&lt;&gt;0),BE341*AO341*AW341,)</f>
        <v>0</v>
      </c>
      <c r="BI341" s="15">
        <f ca="1">IF(AND(AV341&lt;&gt;0,BA341&lt;&gt;0,AW341&lt;&gt;0,BB341&lt;&gt;0),$AI341-BF341-BG341-BH341-BL341,)</f>
        <v>0</v>
      </c>
      <c r="BJ341" s="15">
        <f ca="1">IF(OR(AV341=0,BA341=0,AW341=0,BB341=0),$AI341-BF341-BG341-BH341-BL341,)</f>
        <v>0</v>
      </c>
      <c r="BK341" s="15">
        <f ca="1">SUM(BF341:BJ341)</f>
        <v>0</v>
      </c>
      <c r="BL341" s="15">
        <f ca="1">IF($V341&lt;&gt;0,IF($V341&gt;0,$W341/$V341,-$W341/$V341))*$AD341</f>
        <v>0</v>
      </c>
      <c r="BM341" s="15">
        <f ca="1">SUM(BK341:BL341)</f>
        <v>0</v>
      </c>
      <c r="BN341" s="16">
        <f ca="1">_xll.DBRW($B$3,$R$37,$R$38,$R$40,$R$41,$R$42,$Q341,BN$2,BN$4,BN$3)</f>
        <v>0</v>
      </c>
      <c r="BO341" s="16">
        <f ca="1">_xll.DBRW($B$3,$R$37,$R$38,$R$40,$R$41,$R$42,$Q341,BO$2,BO$4,BO$3)</f>
        <v>0</v>
      </c>
      <c r="BP341" s="17">
        <f ca="1">-(BN341-BO341)*100</f>
        <v>0</v>
      </c>
      <c r="BQ341" s="14">
        <f ca="1">$Z341-$AE341-CK341</f>
        <v>0</v>
      </c>
      <c r="BR341" s="15">
        <f ca="1">_xll.DBRW($B$3,$R$37,$R$38,$R$40,$R$41,$R$42,$Q341,BR$2,BR$4,BR$3)</f>
        <v>0</v>
      </c>
      <c r="BS341" s="15">
        <f ca="1">_xll.DBRW($B$3,$R$37,$R$38,$R$40,$R$41,$R$42,$Q341,BS$2,BS$4,BS$3)</f>
        <v>0</v>
      </c>
      <c r="BT341" s="15">
        <f ca="1">_xll.DBRW($B$3,$R$37,$R$38,$R$40,$R$41,$R$42,$Q341,BT$2,BT$4,BT$3)</f>
        <v>0</v>
      </c>
      <c r="BU341" s="15">
        <f ca="1">_xll.DBRW($B$3,$R$37,$R$38,$R$40,$R$41,$R$42,$Q341,BU$2,BU$4,BU$3)</f>
        <v>0</v>
      </c>
      <c r="BV341" s="15">
        <f ca="1">_xll.DBRW($B$3,$R$37,$R$38,$R$40,$R$41,$R$42,$Q341,BV$2,BV$4,BV$3)</f>
        <v>0</v>
      </c>
      <c r="BW341" s="15">
        <f ca="1">_xll.DBRW($B$3,$R$37,$R$38,$R$40,$R$41,$R$42,$Q341,BW$2,BW$4,BW$3)</f>
        <v>0</v>
      </c>
      <c r="BX341" s="15">
        <f ca="1">_xll.DBRW($B$3,$R$37,$R$38,$R$40,$R$41,$R$42,$Q341,BX$2,BX$4,BX$3)</f>
        <v>0</v>
      </c>
      <c r="BY341" s="15">
        <f ca="1">_xll.DBRW($B$3,$R$37,$R$38,$R$40,$R$41,$R$42,$Q341,BY$2,BY$4,BY$3)</f>
        <v>0</v>
      </c>
      <c r="BZ341" s="15">
        <f ca="1">_xll.DBRW($B$3,$R$37,$R$38,$R$40,$R$41,$R$42,$Q341,BZ$2,BZ$4,BZ$3)</f>
        <v>0</v>
      </c>
      <c r="CA341" s="15">
        <f ca="1">_xll.DBRW($B$3,$R$37,$R$38,$R$40,$R$41,$R$42,$Q341,CA$2,CA$4,CA$3)</f>
        <v>0</v>
      </c>
      <c r="CB341" s="15">
        <f ca="1">BR341-BW341</f>
        <v>0</v>
      </c>
      <c r="CC341" s="15">
        <f ca="1">BS341-BX341</f>
        <v>0</v>
      </c>
      <c r="CD341" s="15">
        <f ca="1">BT341-BY341</f>
        <v>0</v>
      </c>
      <c r="CE341" s="15">
        <f ca="1">IF(AND(BU341&lt;&gt;0,BZ341&lt;&gt;0),-1*CB341*BU341,0)</f>
        <v>0</v>
      </c>
      <c r="CF341" s="15">
        <f ca="1">IF(AND(BU341&lt;&gt;0,BZ341&lt;&gt;0,BV341&lt;&gt;0,CA341&lt;&gt;0),CC341/BX341*$Z341,)</f>
        <v>0</v>
      </c>
      <c r="CG341" s="15">
        <f ca="1">IF(AND(BV341&lt;&gt;0,CA341&lt;&gt;0),CD341*BN341*BV341,)</f>
        <v>0</v>
      </c>
      <c r="CH341" s="15">
        <f ca="1">IF(AND(BU341&lt;&gt;0,BZ341&lt;&gt;0,BV341&lt;&gt;0,CA341&lt;&gt;0),$AJ341-CE341-CF341-CG341-CK341,)</f>
        <v>0</v>
      </c>
      <c r="CI341" s="15">
        <f ca="1">IF(OR(BU341=0,BZ341=0,BV341=0,CA341=0),$AJ341-CE341-CF341-CG341-CK341,)</f>
        <v>0</v>
      </c>
      <c r="CJ341" s="15">
        <f ca="1">SUM(CE341:CI341)</f>
        <v>0</v>
      </c>
      <c r="CK341" s="15">
        <f ca="1">IF($V341&lt;&gt;0,IF($V341&gt;0,$W341/$V341,-$W341/$V341))*$AE341</f>
        <v>0</v>
      </c>
      <c r="CL341" s="15">
        <f ca="1">SUM(CJ341:CK341)</f>
        <v>0</v>
      </c>
      <c r="CM341" s="16">
        <f ca="1">_xll.DBRW($B$3,$R$37,$R$38,$R$40,$R$41,$R$42,$Q341,CM$2,CM$4,CM$3)</f>
        <v>0</v>
      </c>
      <c r="CN341" s="16">
        <f ca="1">_xll.DBRW($B$3,$R$37,$R$38,$R$40,$R$41,$R$42,$Q341,CN$2,CN$4,CN$3)</f>
        <v>0</v>
      </c>
      <c r="CO341" s="17">
        <f ca="1">-(CM341-CN341)*100</f>
        <v>0</v>
      </c>
      <c r="CP341" s="14">
        <f ca="1">$AA341-$AF341-DJ341</f>
        <v>0</v>
      </c>
      <c r="CQ341" s="15">
        <f ca="1">_xll.DBRW($B$3,$R$37,$R$38,$R$40,$R$41,$R$42,$Q341,CQ$2,CQ$4,CQ$3)</f>
        <v>0</v>
      </c>
      <c r="CR341" s="15">
        <f ca="1">_xll.DBRW($B$3,$R$37,$R$38,$R$40,$R$41,$R$42,$Q341,CR$2,CR$4,CR$3)</f>
        <v>0</v>
      </c>
      <c r="CS341" s="15">
        <f ca="1">_xll.DBRW($B$3,$R$37,$R$38,$R$40,$R$41,$R$42,$Q341,CS$2,CS$4,CS$3)</f>
        <v>0</v>
      </c>
      <c r="CT341" s="15">
        <f ca="1">_xll.DBRW($B$3,$R$37,$R$38,$R$40,$R$41,$R$42,$Q341,CT$2,CT$4,CT$3)</f>
        <v>0</v>
      </c>
      <c r="CU341" s="15">
        <f ca="1">_xll.DBRW($B$3,$R$37,$R$38,$R$40,$R$41,$R$42,$Q341,CU$2,CU$4,CU$3)</f>
        <v>0</v>
      </c>
      <c r="CV341" s="15">
        <f ca="1">_xll.DBRW($B$3,$R$37,$R$38,$R$40,$R$41,$R$42,$Q341,CV$2,CV$4,CV$3)</f>
        <v>0</v>
      </c>
      <c r="CW341" s="15">
        <f ca="1">_xll.DBRW($B$3,$R$37,$R$38,$R$40,$R$41,$R$42,$Q341,CW$2,CW$4,CW$3)</f>
        <v>0</v>
      </c>
      <c r="CX341" s="15">
        <f ca="1">_xll.DBRW($B$3,$R$37,$R$38,$R$40,$R$41,$R$42,$Q341,CX$2,CX$4,CX$3)</f>
        <v>0</v>
      </c>
      <c r="CY341" s="15">
        <f ca="1">_xll.DBRW($B$3,$R$37,$R$38,$R$40,$R$41,$R$42,$Q341,CY$2,CY$4,CY$3)</f>
        <v>0</v>
      </c>
      <c r="CZ341" s="15">
        <f ca="1">_xll.DBRW($B$3,$R$37,$R$38,$R$40,$R$41,$R$42,$Q341,CZ$2,CZ$4,CZ$3)</f>
        <v>0</v>
      </c>
      <c r="DA341" s="15">
        <f ca="1">CQ341-CV341</f>
        <v>0</v>
      </c>
      <c r="DB341" s="15">
        <f ca="1">CR341-CW341</f>
        <v>0</v>
      </c>
      <c r="DC341" s="15">
        <f ca="1">CS341-CX341</f>
        <v>0</v>
      </c>
      <c r="DD341" s="15">
        <f ca="1">IF(AND(CT341&lt;&gt;0,CY341&lt;&gt;0),-1*DA341*CT341,0)</f>
        <v>0</v>
      </c>
      <c r="DE341" s="15">
        <f ca="1">IF(AND(CT341&lt;&gt;0,CY341&lt;&gt;0,CU341&lt;&gt;0,CZ341&lt;&gt;0),DB341/CW341*$AA341,)</f>
        <v>0</v>
      </c>
      <c r="DF341" s="15">
        <f ca="1">IF(AND(CU341&lt;&gt;0,CZ341&lt;&gt;0),DC341*CM341*CU341,)</f>
        <v>0</v>
      </c>
      <c r="DG341" s="15">
        <f ca="1">IF(AND(CT341&lt;&gt;0,CY341&lt;&gt;0,CU341&lt;&gt;0,CZ341&lt;&gt;0),$AK341-DD341-DE341-DF341-DJ341,)</f>
        <v>0</v>
      </c>
      <c r="DH341" s="15">
        <f ca="1">IF(OR(CT341=0,CY341=0,CU341=0,CZ341=0),$AK341-DD341-DE341-DF341-DJ341,)</f>
        <v>0</v>
      </c>
      <c r="DI341" s="15">
        <f ca="1">SUM(DD341:DH341)</f>
        <v>0</v>
      </c>
      <c r="DJ341" s="15">
        <f ca="1">IF($V341&lt;&gt;0,IF($V341&gt;0,$W341/$V341,-$W341/$V341))*$AF341</f>
        <v>0</v>
      </c>
      <c r="DK341" s="15">
        <f ca="1">SUM(DI341:DJ341)</f>
        <v>0</v>
      </c>
      <c r="DL341" s="16">
        <f ca="1">_xll.DBRW($B$3,$R$37,$R$38,$R$40,$R$41,$R$42,$Q341,DL$2,DL$4,DL$3)</f>
        <v>0</v>
      </c>
      <c r="DM341" s="16">
        <f ca="1">_xll.DBRW($B$3,$R$37,$R$38,$R$40,$R$41,$R$42,$Q341,DM$2,DM$4,DM$3)</f>
        <v>0</v>
      </c>
      <c r="DN341" s="17">
        <f ca="1">-(DL341-DM341)*100</f>
        <v>0</v>
      </c>
      <c r="DO341" s="14">
        <f ca="1">$AB341-$AG341-EI341</f>
        <v>0</v>
      </c>
      <c r="DP341" s="15">
        <f ca="1">_xll.DBRW($B$3,$R$37,$R$38,$R$40,$R$41,$R$42,$Q341,DP$2,DP$4,DP$3)</f>
        <v>0</v>
      </c>
      <c r="DQ341" s="15">
        <f ca="1">_xll.DBRW($B$3,$R$37,$R$38,$R$40,$R$41,$R$42,$Q341,DQ$2,DQ$4,DQ$3)</f>
        <v>0</v>
      </c>
      <c r="DR341" s="15">
        <f ca="1">_xll.DBRW($B$3,$R$37,$R$38,$R$40,$R$41,$R$42,$Q341,DR$2,DR$4,DR$3)</f>
        <v>0</v>
      </c>
      <c r="DS341" s="15">
        <f ca="1">_xll.DBRW($B$3,$R$37,$R$38,$R$40,$R$41,$R$42,$Q341,DS$2,DS$4,DS$3)</f>
        <v>0</v>
      </c>
      <c r="DT341" s="15">
        <f ca="1">_xll.DBRW($B$3,$R$37,$R$38,$R$40,$R$41,$R$42,$Q341,DT$2,DT$4,DT$3)</f>
        <v>0</v>
      </c>
      <c r="DU341" s="15">
        <f ca="1">_xll.DBRW($B$3,$R$37,$R$38,$R$40,$R$41,$R$42,$Q341,DU$2,DU$4,DU$3)</f>
        <v>0</v>
      </c>
      <c r="DV341" s="15">
        <f ca="1">_xll.DBRW($B$3,$R$37,$R$38,$R$40,$R$41,$R$42,$Q341,DV$2,DV$4,DV$3)</f>
        <v>0</v>
      </c>
      <c r="DW341" s="15">
        <f ca="1">_xll.DBRW($B$3,$R$37,$R$38,$R$40,$R$41,$R$42,$Q341,DW$2,DW$4,DW$3)</f>
        <v>0</v>
      </c>
      <c r="DX341" s="15">
        <f ca="1">_xll.DBRW($B$3,$R$37,$R$38,$R$40,$R$41,$R$42,$Q341,DX$2,DX$4,DX$3)</f>
        <v>0</v>
      </c>
      <c r="DY341" s="15">
        <f ca="1">_xll.DBRW($B$3,$R$37,$R$38,$R$40,$R$41,$R$42,$Q341,DY$2,DY$4,DY$3)</f>
        <v>0</v>
      </c>
      <c r="DZ341" s="15">
        <f ca="1">DP341-DU341</f>
        <v>0</v>
      </c>
      <c r="EA341" s="15">
        <f ca="1">DQ341-DV341</f>
        <v>0</v>
      </c>
      <c r="EB341" s="15">
        <f ca="1">DR341-DW341</f>
        <v>0</v>
      </c>
      <c r="EC341" s="15">
        <f ca="1">IF(AND(DS341&lt;&gt;0,DX341&lt;&gt;0),-1*DZ341*DS341,0)</f>
        <v>0</v>
      </c>
      <c r="ED341" s="15">
        <f ca="1">IF(AND(DS341&lt;&gt;0,DX341&lt;&gt;0,DT341&lt;&gt;0,DY341&lt;&gt;0),EA341/DV341*$AB341,)</f>
        <v>0</v>
      </c>
      <c r="EE341" s="15">
        <f ca="1">IF(AND(DT341&lt;&gt;0,DY341&lt;&gt;0),EB341*DL341*DT341,)</f>
        <v>0</v>
      </c>
      <c r="EF341" s="15">
        <f ca="1">IF(AND(DS341&lt;&gt;0,DX341&lt;&gt;0,DT341&lt;&gt;0,DY341&lt;&gt;0),$AL341-EC341-ED341-EE341-EI341,)</f>
        <v>0</v>
      </c>
      <c r="EG341" s="15">
        <f ca="1">IF(OR(DS341=0,DX341=0,DT341=0,DY341=0),$AL341-EC341-ED341-EE341-EI341,)</f>
        <v>0</v>
      </c>
      <c r="EH341" s="15">
        <f ca="1">SUM(EC341:EG341)</f>
        <v>0</v>
      </c>
      <c r="EI341" s="15">
        <f ca="1">IF($V341&lt;&gt;0,IF($V341&gt;0,$W341/$V341,-$W341/$V341))*$AG341</f>
        <v>0</v>
      </c>
      <c r="EJ341" s="15">
        <f ca="1">SUM(EH341:EI341)</f>
        <v>0</v>
      </c>
      <c r="EK341" s="16">
        <f ca="1">_xll.DBRW($B$3,$R$37,$R$38,$R$40,$R$41,$R$42,$Q341,EK$2,EK$4,EK$3)</f>
        <v>0</v>
      </c>
      <c r="EL341" s="16">
        <f ca="1">_xll.DBRW($B$3,$R$37,$R$38,$R$40,$R$41,$R$42,$Q341,EL$2,EL$4,EL$3)</f>
        <v>0</v>
      </c>
      <c r="EM341" s="17">
        <f ca="1">-(EK341-EL341)*100</f>
        <v>0</v>
      </c>
      <c r="EN341" s="14">
        <f ca="1">$AC341-$AH341-FH341</f>
        <v>0</v>
      </c>
      <c r="EO341" s="15">
        <f ca="1">_xll.DBRW($B$3,$R$37,$R$38,$R$40,$R$41,$R$42,$Q341,EO$2,EO$4,EO$3)</f>
        <v>0</v>
      </c>
      <c r="EP341" s="15">
        <f ca="1">_xll.DBRW($B$3,$R$37,$R$38,$R$40,$R$41,$R$42,$Q341,EP$2,EP$4,EP$3)</f>
        <v>0</v>
      </c>
      <c r="EQ341" s="15">
        <f ca="1">_xll.DBRW($B$3,$R$37,$R$38,$R$40,$R$41,$R$42,$Q341,EQ$2,EQ$4,EQ$3)</f>
        <v>0</v>
      </c>
      <c r="ER341" s="15">
        <f ca="1">_xll.DBRW($B$3,$R$37,$R$38,$R$40,$R$41,$R$42,$Q341,ER$2,ER$4,ER$3)</f>
        <v>0</v>
      </c>
      <c r="ES341" s="15">
        <f ca="1">_xll.DBRW($B$3,$R$37,$R$38,$R$40,$R$41,$R$42,$Q341,ES$2,ES$4,ES$3)</f>
        <v>0</v>
      </c>
      <c r="ET341" s="15">
        <f ca="1">_xll.DBRW($B$3,$R$37,$R$38,$R$40,$R$41,$R$42,$Q341,ET$2,ET$4,ET$3)</f>
        <v>0</v>
      </c>
      <c r="EU341" s="15">
        <f ca="1">_xll.DBRW($B$3,$R$37,$R$38,$R$40,$R$41,$R$42,$Q341,EU$2,EU$4,EU$3)</f>
        <v>0</v>
      </c>
      <c r="EV341" s="15">
        <f ca="1">_xll.DBRW($B$3,$R$37,$R$38,$R$40,$R$41,$R$42,$Q341,EV$2,EV$4,EV$3)</f>
        <v>0</v>
      </c>
      <c r="EW341" s="15">
        <f ca="1">_xll.DBRW($B$3,$R$37,$R$38,$R$40,$R$41,$R$42,$Q341,EW$2,EW$4,EW$3)</f>
        <v>0</v>
      </c>
      <c r="EX341" s="15">
        <f ca="1">_xll.DBRW($B$3,$R$37,$R$38,$R$40,$R$41,$R$42,$Q341,EX$2,EX$4,EX$3)</f>
        <v>0</v>
      </c>
      <c r="EY341" s="15">
        <f ca="1">EO341-ET341</f>
        <v>0</v>
      </c>
      <c r="EZ341" s="15">
        <f ca="1">EP341-EU341</f>
        <v>0</v>
      </c>
      <c r="FA341" s="15">
        <f ca="1">EQ341-EV341</f>
        <v>0</v>
      </c>
      <c r="FB341" s="15">
        <f ca="1">IF(AND(ER341&lt;&gt;0,EW341&lt;&gt;0),-1*EY341*ER341,0)</f>
        <v>0</v>
      </c>
      <c r="FC341" s="15">
        <f ca="1">IF(AND(ER341&lt;&gt;0,EW341&lt;&gt;0,ES341&lt;&gt;0,EX341&lt;&gt;0),EZ341/EU341*$AC341,)</f>
        <v>0</v>
      </c>
      <c r="FD341" s="15">
        <f ca="1">IF(AND(ES341&lt;&gt;0,EX341&lt;&gt;0),FA341*EK341*ES341,)</f>
        <v>0</v>
      </c>
      <c r="FE341" s="15">
        <f ca="1">IF(AND(ER341&lt;&gt;0,EW341&lt;&gt;0,ES341&lt;&gt;0,EX341&lt;&gt;0),$AM341-FB341-FC341-FD341-FH341,)</f>
        <v>0</v>
      </c>
      <c r="FF341" s="15">
        <f ca="1">IF(OR(ER341=0,EW341=0,ES341=0,EX341=0),$AM341-FB341-FC341-FD341-FH341,)</f>
        <v>0</v>
      </c>
      <c r="FG341" s="15">
        <f ca="1">SUM(FB341:FF341)</f>
        <v>0</v>
      </c>
      <c r="FH341" s="15">
        <f ca="1">IF($V341&lt;&gt;0,IF($V341&gt;0,$W341/$V341,-$W341/$V341))*$AH341</f>
        <v>0</v>
      </c>
      <c r="FI341" s="15">
        <f ca="1">SUM(FG341:FH341)</f>
        <v>0</v>
      </c>
      <c r="FJ341" s="20"/>
      <c r="FK341" s="85">
        <f ca="1">BL341+CK341+DJ341+EI341+FH341</f>
        <v>0</v>
      </c>
      <c r="FL341" s="21"/>
      <c r="FM341" s="22"/>
      <c r="FN341" s="104">
        <f ca="1">_xll.DBRW($B$3,$R$37,$R$38,$R$40,$R$41,$R$42,$Q341,FN$2,FN$4,FN$3)</f>
        <v>0</v>
      </c>
      <c r="FO341" s="105">
        <f ca="1">IF(U341&lt;&gt;0,FN341/U341,0)</f>
        <v>0</v>
      </c>
      <c r="FP341" s="104">
        <f ca="1">_xll.DBRW($B$3,$R$37,$R$38,$R$40,$R$41,$R$42,$Q341,FP$2,FP$4,FP$3)</f>
        <v>0</v>
      </c>
      <c r="FQ341" s="105">
        <f ca="1">IF(V341&lt;&gt;0,FP341/V341,0)</f>
        <v>0</v>
      </c>
      <c r="FR341" s="86">
        <f ca="1">FN341-FP341</f>
        <v>0</v>
      </c>
      <c r="FS341" s="103">
        <f ca="1">(FO341-FQ341)*100</f>
        <v>0</v>
      </c>
      <c r="FT341" s="23"/>
      <c r="FV341" s="37"/>
      <c r="FW341" s="37"/>
      <c r="FX341" s="37"/>
      <c r="FY341" s="37"/>
      <c r="FZ341" s="37"/>
      <c r="GA341" s="37"/>
      <c r="GB341" s="37"/>
      <c r="GC341" s="37"/>
      <c r="GD341" s="37"/>
      <c r="GE341" s="37"/>
      <c r="GF341" s="37"/>
      <c r="GG341" s="37"/>
      <c r="GH341" s="37"/>
    </row>
    <row r="342" spans="1:190" ht="15" hidden="1" customHeight="1" x14ac:dyDescent="0.25">
      <c r="A342">
        <f ca="1">IF(ROW()=ROW($A$60),0,1)</f>
        <v>1</v>
      </c>
      <c r="D342" s="30"/>
      <c r="E342" s="30"/>
      <c r="F342" s="30" t="str">
        <f ca="1">IF(A342&lt;&gt;0,IF((AO342+BN342+CM342+DL342+EK342)&lt;&gt;0,ROUND((1-(AO342+BN342+CM342+DL342+EK342))-FO342,5),"VERIF. ELIGIBILITE PMM"),"CHECK "&amp;D327)</f>
        <v>VERIF. ELIGIBILITE PMM</v>
      </c>
      <c r="G342" s="30"/>
      <c r="H342" s="30"/>
      <c r="I342" s="30"/>
      <c r="J342" s="30" t="str">
        <f ca="1">IF(A342&lt;&gt;0,IF((AP342+BO342+CN342+DM342+EL342)&lt;&gt;0,ROUND((1-(AP342+BO342+CN342+DM342+EL342))-FQ342,5),"VERIF. ELIGIBILITE PMM"),"CHECK "&amp;D328)</f>
        <v>VERIF. ELIGIBILITE PMM</v>
      </c>
      <c r="K342" s="30">
        <f ca="1">IF(A342&lt;&gt;0,ROUND(W342+AR342+BQ342+CP342+DO342+EN342+FK342-FR342,5),"CHECK ")</f>
        <v>0</v>
      </c>
      <c r="L342" s="4"/>
      <c r="M342" s="9"/>
      <c r="N342" s="10"/>
      <c r="O342" s="9"/>
      <c r="P342" s="11"/>
      <c r="Q342" s="130" t="s">
        <v>300</v>
      </c>
      <c r="R342" s="130"/>
      <c r="S342" s="12"/>
      <c r="T342" s="13"/>
      <c r="U342" s="84">
        <f ca="1">_xll.DBRW($B$3,$R$37,$R$38,$R$40,$R$41,$R$42,$Q342,U$2,U$4,U$3)</f>
        <v>0</v>
      </c>
      <c r="V342" s="84">
        <f ca="1">_xll.DBRW($B$3,$R$37,$R$38,$R$40,$R$41,$R$42,$Q342,V$2,V$4,V$3)</f>
        <v>0</v>
      </c>
      <c r="W342" s="85">
        <f ca="1">U342-V342</f>
        <v>0</v>
      </c>
      <c r="X342" s="106">
        <f ca="1">IF(V342&lt;&gt;0,W342/V342,0)</f>
        <v>0</v>
      </c>
      <c r="Y342" s="15">
        <f ca="1">_xll.DBRW($B$3,$R$37,$R$38,$R$40,$R$41,$R$42,$Q342,Y$2,Y$4,Y$3)</f>
        <v>0</v>
      </c>
      <c r="Z342" s="15">
        <f ca="1">_xll.DBRW($B$3,$R$37,$R$38,$R$40,$R$41,$R$42,$Q342,Z$2,Z$4,Z$3)</f>
        <v>0</v>
      </c>
      <c r="AA342" s="15">
        <f ca="1">_xll.DBRW($B$3,$R$37,$R$38,$R$40,$R$41,$R$42,$Q342,AA$2,AA$4,AA$3)</f>
        <v>0</v>
      </c>
      <c r="AB342" s="15">
        <f ca="1">_xll.DBRW($B$3,$R$37,$R$38,$R$40,$R$41,$R$42,$Q342,AB$2,AB$4,AB$3)</f>
        <v>0</v>
      </c>
      <c r="AC342" s="15">
        <f ca="1">_xll.DBRW($B$3,$R$37,$R$38,$R$40,$R$41,$R$42,$Q342,AC$2,AC$4,AC$3)</f>
        <v>0</v>
      </c>
      <c r="AD342" s="15">
        <f ca="1">_xll.DBRW($B$3,$R$37,$R$38,$R$40,$R$41,$R$42,$Q342,AD$2,AD$4,AD$3)</f>
        <v>0</v>
      </c>
      <c r="AE342" s="15">
        <f ca="1">_xll.DBRW($B$3,$R$37,$R$38,$R$40,$R$41,$R$42,$Q342,AE$2,AE$4,AE$3)</f>
        <v>0</v>
      </c>
      <c r="AF342" s="15">
        <f ca="1">_xll.DBRW($B$3,$R$37,$R$38,$R$40,$R$41,$R$42,$Q342,AF$2,AF$4,AF$3)</f>
        <v>0</v>
      </c>
      <c r="AG342" s="15">
        <f ca="1">_xll.DBRW($B$3,$R$37,$R$38,$R$40,$R$41,$R$42,$Q342,AG$2,AG$4,AG$3)</f>
        <v>0</v>
      </c>
      <c r="AH342" s="15">
        <f ca="1">_xll.DBRW($B$3,$R$37,$R$38,$R$40,$R$41,$R$42,$Q342,AH$2,AH$4,AH$3)</f>
        <v>0</v>
      </c>
      <c r="AI342" s="15">
        <f ca="1">Y342-AD342</f>
        <v>0</v>
      </c>
      <c r="AJ342" s="15">
        <f ca="1">Z342-AE342</f>
        <v>0</v>
      </c>
      <c r="AK342" s="15">
        <f ca="1">AA342-AF342</f>
        <v>0</v>
      </c>
      <c r="AL342" s="15">
        <f ca="1">AB342-AG342</f>
        <v>0</v>
      </c>
      <c r="AM342" s="15">
        <f ca="1">AC342-AH342</f>
        <v>0</v>
      </c>
      <c r="AN342" s="20"/>
      <c r="AO342" s="16">
        <f ca="1">_xll.DBRW($B$3,$R$37,$R$38,$R$40,$R$41,$R$42,$Q342,AO$2,AO$4,AO$3)</f>
        <v>0</v>
      </c>
      <c r="AP342" s="16">
        <f ca="1">_xll.DBRW($B$3,$R$37,$R$38,$R$40,$R$41,$R$42,$Q342,AP$2,AP$4,AP$3)</f>
        <v>0</v>
      </c>
      <c r="AQ342" s="17">
        <f ca="1">-(AO342-AP342)*100</f>
        <v>0</v>
      </c>
      <c r="AR342" s="14">
        <f ca="1">$Y342-$AD342-BL342</f>
        <v>0</v>
      </c>
      <c r="AS342" s="18">
        <f ca="1">_xll.DBRW($B$3,$R$37,$R$38,$R$40,$R$41,$R$42,$Q342,AS$2,AS$4,AS$3)</f>
        <v>0</v>
      </c>
      <c r="AT342" s="19">
        <f ca="1">_xll.DBRW($B$3,$R$37,$R$38,$R$40,$R$41,$R$42,$Q342,AT$2,AT$4,AT$3)</f>
        <v>0</v>
      </c>
      <c r="AU342" s="18">
        <f ca="1">_xll.DBRW($B$3,$R$37,$R$38,$R$40,$R$41,$R$42,$Q342,AU$2,AU$4,AU$3)</f>
        <v>0</v>
      </c>
      <c r="AV342" s="15">
        <f ca="1">_xll.DBRW($B$3,$R$37,$R$38,$R$40,$R$41,$R$42,$Q342,AV$2,AV$4,AV$3)</f>
        <v>0</v>
      </c>
      <c r="AW342" s="15">
        <f ca="1">_xll.DBRW($B$3,$R$37,$R$38,$R$40,$R$41,$R$42,$Q342,AW$2,AW$4,AW$3)</f>
        <v>0</v>
      </c>
      <c r="AX342" s="18">
        <f ca="1">_xll.DBRW($B$3,$R$37,$R$38,$R$40,$R$41,$R$42,$Q342,AX$2,AX$4,AX$3)</f>
        <v>0</v>
      </c>
      <c r="AY342" s="19">
        <f ca="1">_xll.DBRW($B$3,$R$37,$R$38,$R$40,$R$41,$R$42,$Q342,AY$2,AY$4,AY$3)</f>
        <v>0</v>
      </c>
      <c r="AZ342" s="18">
        <f ca="1">_xll.DBRW($B$3,$R$37,$R$38,$R$40,$R$41,$R$42,$Q342,AZ$2,AZ$4,AZ$3)</f>
        <v>0</v>
      </c>
      <c r="BA342" s="15">
        <f ca="1">_xll.DBRW($B$3,$R$37,$R$38,$R$40,$R$41,$R$42,$Q342,BA$2,BA$4,BA$3)</f>
        <v>0</v>
      </c>
      <c r="BB342" s="15">
        <f ca="1">_xll.DBRW($B$3,$R$37,$R$38,$R$40,$R$41,$R$42,$Q342,BB$2,BB$4,BB$3)</f>
        <v>0</v>
      </c>
      <c r="BC342" s="18">
        <f ca="1">AS342-AX342</f>
        <v>0</v>
      </c>
      <c r="BD342" s="18">
        <f ca="1">AT342-AY342</f>
        <v>0</v>
      </c>
      <c r="BE342" s="18">
        <f ca="1">AU342-AZ342</f>
        <v>0</v>
      </c>
      <c r="BF342" s="15">
        <f ca="1">IF(AND(AV342&lt;&gt;0,BA342&lt;&gt;0),-1*BC342*AV342,0)</f>
        <v>0</v>
      </c>
      <c r="BG342" s="15">
        <f ca="1">IF(AND(AV342&lt;&gt;0,BA342&lt;&gt;0,AW342&lt;&gt;0,BB342&lt;&gt;0),BD342/AY342*$Y342,)</f>
        <v>0</v>
      </c>
      <c r="BH342" s="15">
        <f ca="1">IF(AND(AW342&lt;&gt;0,BB342&lt;&gt;0),BE342*AO342*AW342,)</f>
        <v>0</v>
      </c>
      <c r="BI342" s="15">
        <f ca="1">IF(AND(AV342&lt;&gt;0,BA342&lt;&gt;0,AW342&lt;&gt;0,BB342&lt;&gt;0),$AI342-BF342-BG342-BH342-BL342,)</f>
        <v>0</v>
      </c>
      <c r="BJ342" s="15">
        <f ca="1">IF(OR(AV342=0,BA342=0,AW342=0,BB342=0),$AI342-BF342-BG342-BH342-BL342,)</f>
        <v>0</v>
      </c>
      <c r="BK342" s="15">
        <f ca="1">SUM(BF342:BJ342)</f>
        <v>0</v>
      </c>
      <c r="BL342" s="15">
        <f ca="1">IF($V342&lt;&gt;0,IF($V342&gt;0,$W342/$V342,-$W342/$V342))*$AD342</f>
        <v>0</v>
      </c>
      <c r="BM342" s="15">
        <f ca="1">SUM(BK342:BL342)</f>
        <v>0</v>
      </c>
      <c r="BN342" s="16">
        <f ca="1">_xll.DBRW($B$3,$R$37,$R$38,$R$40,$R$41,$R$42,$Q342,BN$2,BN$4,BN$3)</f>
        <v>0</v>
      </c>
      <c r="BO342" s="16">
        <f ca="1">_xll.DBRW($B$3,$R$37,$R$38,$R$40,$R$41,$R$42,$Q342,BO$2,BO$4,BO$3)</f>
        <v>0</v>
      </c>
      <c r="BP342" s="17">
        <f ca="1">-(BN342-BO342)*100</f>
        <v>0</v>
      </c>
      <c r="BQ342" s="14">
        <f ca="1">$Z342-$AE342-CK342</f>
        <v>0</v>
      </c>
      <c r="BR342" s="15">
        <f ca="1">_xll.DBRW($B$3,$R$37,$R$38,$R$40,$R$41,$R$42,$Q342,BR$2,BR$4,BR$3)</f>
        <v>0</v>
      </c>
      <c r="BS342" s="15">
        <f ca="1">_xll.DBRW($B$3,$R$37,$R$38,$R$40,$R$41,$R$42,$Q342,BS$2,BS$4,BS$3)</f>
        <v>0</v>
      </c>
      <c r="BT342" s="15">
        <f ca="1">_xll.DBRW($B$3,$R$37,$R$38,$R$40,$R$41,$R$42,$Q342,BT$2,BT$4,BT$3)</f>
        <v>0</v>
      </c>
      <c r="BU342" s="15">
        <f ca="1">_xll.DBRW($B$3,$R$37,$R$38,$R$40,$R$41,$R$42,$Q342,BU$2,BU$4,BU$3)</f>
        <v>0</v>
      </c>
      <c r="BV342" s="15">
        <f ca="1">_xll.DBRW($B$3,$R$37,$R$38,$R$40,$R$41,$R$42,$Q342,BV$2,BV$4,BV$3)</f>
        <v>0</v>
      </c>
      <c r="BW342" s="15">
        <f ca="1">_xll.DBRW($B$3,$R$37,$R$38,$R$40,$R$41,$R$42,$Q342,BW$2,BW$4,BW$3)</f>
        <v>0</v>
      </c>
      <c r="BX342" s="15">
        <f ca="1">_xll.DBRW($B$3,$R$37,$R$38,$R$40,$R$41,$R$42,$Q342,BX$2,BX$4,BX$3)</f>
        <v>0</v>
      </c>
      <c r="BY342" s="15">
        <f ca="1">_xll.DBRW($B$3,$R$37,$R$38,$R$40,$R$41,$R$42,$Q342,BY$2,BY$4,BY$3)</f>
        <v>0</v>
      </c>
      <c r="BZ342" s="15">
        <f ca="1">_xll.DBRW($B$3,$R$37,$R$38,$R$40,$R$41,$R$42,$Q342,BZ$2,BZ$4,BZ$3)</f>
        <v>0</v>
      </c>
      <c r="CA342" s="15">
        <f ca="1">_xll.DBRW($B$3,$R$37,$R$38,$R$40,$R$41,$R$42,$Q342,CA$2,CA$4,CA$3)</f>
        <v>0</v>
      </c>
      <c r="CB342" s="15">
        <f ca="1">BR342-BW342</f>
        <v>0</v>
      </c>
      <c r="CC342" s="15">
        <f ca="1">BS342-BX342</f>
        <v>0</v>
      </c>
      <c r="CD342" s="15">
        <f ca="1">BT342-BY342</f>
        <v>0</v>
      </c>
      <c r="CE342" s="15">
        <f ca="1">IF(AND(BU342&lt;&gt;0,BZ342&lt;&gt;0),-1*CB342*BU342,0)</f>
        <v>0</v>
      </c>
      <c r="CF342" s="15">
        <f ca="1">IF(AND(BU342&lt;&gt;0,BZ342&lt;&gt;0,BV342&lt;&gt;0,CA342&lt;&gt;0),CC342/BX342*$Z342,)</f>
        <v>0</v>
      </c>
      <c r="CG342" s="15">
        <f ca="1">IF(AND(BV342&lt;&gt;0,CA342&lt;&gt;0),CD342*BN342*BV342,)</f>
        <v>0</v>
      </c>
      <c r="CH342" s="15">
        <f ca="1">IF(AND(BU342&lt;&gt;0,BZ342&lt;&gt;0,BV342&lt;&gt;0,CA342&lt;&gt;0),$AJ342-CE342-CF342-CG342-CK342,)</f>
        <v>0</v>
      </c>
      <c r="CI342" s="15">
        <f ca="1">IF(OR(BU342=0,BZ342=0,BV342=0,CA342=0),$AJ342-CE342-CF342-CG342-CK342,)</f>
        <v>0</v>
      </c>
      <c r="CJ342" s="15">
        <f ca="1">SUM(CE342:CI342)</f>
        <v>0</v>
      </c>
      <c r="CK342" s="15">
        <f ca="1">IF($V342&lt;&gt;0,IF($V342&gt;0,$W342/$V342,-$W342/$V342))*$AE342</f>
        <v>0</v>
      </c>
      <c r="CL342" s="15">
        <f ca="1">SUM(CJ342:CK342)</f>
        <v>0</v>
      </c>
      <c r="CM342" s="16">
        <f ca="1">_xll.DBRW($B$3,$R$37,$R$38,$R$40,$R$41,$R$42,$Q342,CM$2,CM$4,CM$3)</f>
        <v>0</v>
      </c>
      <c r="CN342" s="16">
        <f ca="1">_xll.DBRW($B$3,$R$37,$R$38,$R$40,$R$41,$R$42,$Q342,CN$2,CN$4,CN$3)</f>
        <v>0</v>
      </c>
      <c r="CO342" s="17">
        <f ca="1">-(CM342-CN342)*100</f>
        <v>0</v>
      </c>
      <c r="CP342" s="14">
        <f ca="1">$AA342-$AF342-DJ342</f>
        <v>0</v>
      </c>
      <c r="CQ342" s="15">
        <f ca="1">_xll.DBRW($B$3,$R$37,$R$38,$R$40,$R$41,$R$42,$Q342,CQ$2,CQ$4,CQ$3)</f>
        <v>0</v>
      </c>
      <c r="CR342" s="15">
        <f ca="1">_xll.DBRW($B$3,$R$37,$R$38,$R$40,$R$41,$R$42,$Q342,CR$2,CR$4,CR$3)</f>
        <v>0</v>
      </c>
      <c r="CS342" s="15">
        <f ca="1">_xll.DBRW($B$3,$R$37,$R$38,$R$40,$R$41,$R$42,$Q342,CS$2,CS$4,CS$3)</f>
        <v>0</v>
      </c>
      <c r="CT342" s="15">
        <f ca="1">_xll.DBRW($B$3,$R$37,$R$38,$R$40,$R$41,$R$42,$Q342,CT$2,CT$4,CT$3)</f>
        <v>0</v>
      </c>
      <c r="CU342" s="15">
        <f ca="1">_xll.DBRW($B$3,$R$37,$R$38,$R$40,$R$41,$R$42,$Q342,CU$2,CU$4,CU$3)</f>
        <v>0</v>
      </c>
      <c r="CV342" s="15">
        <f ca="1">_xll.DBRW($B$3,$R$37,$R$38,$R$40,$R$41,$R$42,$Q342,CV$2,CV$4,CV$3)</f>
        <v>0</v>
      </c>
      <c r="CW342" s="15">
        <f ca="1">_xll.DBRW($B$3,$R$37,$R$38,$R$40,$R$41,$R$42,$Q342,CW$2,CW$4,CW$3)</f>
        <v>0</v>
      </c>
      <c r="CX342" s="15">
        <f ca="1">_xll.DBRW($B$3,$R$37,$R$38,$R$40,$R$41,$R$42,$Q342,CX$2,CX$4,CX$3)</f>
        <v>0</v>
      </c>
      <c r="CY342" s="15">
        <f ca="1">_xll.DBRW($B$3,$R$37,$R$38,$R$40,$R$41,$R$42,$Q342,CY$2,CY$4,CY$3)</f>
        <v>0</v>
      </c>
      <c r="CZ342" s="15">
        <f ca="1">_xll.DBRW($B$3,$R$37,$R$38,$R$40,$R$41,$R$42,$Q342,CZ$2,CZ$4,CZ$3)</f>
        <v>0</v>
      </c>
      <c r="DA342" s="15">
        <f ca="1">CQ342-CV342</f>
        <v>0</v>
      </c>
      <c r="DB342" s="15">
        <f ca="1">CR342-CW342</f>
        <v>0</v>
      </c>
      <c r="DC342" s="15">
        <f ca="1">CS342-CX342</f>
        <v>0</v>
      </c>
      <c r="DD342" s="15">
        <f ca="1">IF(AND(CT342&lt;&gt;0,CY342&lt;&gt;0),-1*DA342*CT342,0)</f>
        <v>0</v>
      </c>
      <c r="DE342" s="15">
        <f ca="1">IF(AND(CT342&lt;&gt;0,CY342&lt;&gt;0,CU342&lt;&gt;0,CZ342&lt;&gt;0),DB342/CW342*$AA342,)</f>
        <v>0</v>
      </c>
      <c r="DF342" s="15">
        <f ca="1">IF(AND(CU342&lt;&gt;0,CZ342&lt;&gt;0),DC342*CM342*CU342,)</f>
        <v>0</v>
      </c>
      <c r="DG342" s="15">
        <f ca="1">IF(AND(CT342&lt;&gt;0,CY342&lt;&gt;0,CU342&lt;&gt;0,CZ342&lt;&gt;0),$AK342-DD342-DE342-DF342-DJ342,)</f>
        <v>0</v>
      </c>
      <c r="DH342" s="15">
        <f ca="1">IF(OR(CT342=0,CY342=0,CU342=0,CZ342=0),$AK342-DD342-DE342-DF342-DJ342,)</f>
        <v>0</v>
      </c>
      <c r="DI342" s="15">
        <f ca="1">SUM(DD342:DH342)</f>
        <v>0</v>
      </c>
      <c r="DJ342" s="15">
        <f ca="1">IF($V342&lt;&gt;0,IF($V342&gt;0,$W342/$V342,-$W342/$V342))*$AF342</f>
        <v>0</v>
      </c>
      <c r="DK342" s="15">
        <f ca="1">SUM(DI342:DJ342)</f>
        <v>0</v>
      </c>
      <c r="DL342" s="16">
        <f ca="1">_xll.DBRW($B$3,$R$37,$R$38,$R$40,$R$41,$R$42,$Q342,DL$2,DL$4,DL$3)</f>
        <v>0</v>
      </c>
      <c r="DM342" s="16">
        <f ca="1">_xll.DBRW($B$3,$R$37,$R$38,$R$40,$R$41,$R$42,$Q342,DM$2,DM$4,DM$3)</f>
        <v>0</v>
      </c>
      <c r="DN342" s="17">
        <f ca="1">-(DL342-DM342)*100</f>
        <v>0</v>
      </c>
      <c r="DO342" s="14">
        <f ca="1">$AB342-$AG342-EI342</f>
        <v>0</v>
      </c>
      <c r="DP342" s="15">
        <f ca="1">_xll.DBRW($B$3,$R$37,$R$38,$R$40,$R$41,$R$42,$Q342,DP$2,DP$4,DP$3)</f>
        <v>0</v>
      </c>
      <c r="DQ342" s="15">
        <f ca="1">_xll.DBRW($B$3,$R$37,$R$38,$R$40,$R$41,$R$42,$Q342,DQ$2,DQ$4,DQ$3)</f>
        <v>0</v>
      </c>
      <c r="DR342" s="15">
        <f ca="1">_xll.DBRW($B$3,$R$37,$R$38,$R$40,$R$41,$R$42,$Q342,DR$2,DR$4,DR$3)</f>
        <v>0</v>
      </c>
      <c r="DS342" s="15">
        <f ca="1">_xll.DBRW($B$3,$R$37,$R$38,$R$40,$R$41,$R$42,$Q342,DS$2,DS$4,DS$3)</f>
        <v>0</v>
      </c>
      <c r="DT342" s="15">
        <f ca="1">_xll.DBRW($B$3,$R$37,$R$38,$R$40,$R$41,$R$42,$Q342,DT$2,DT$4,DT$3)</f>
        <v>0</v>
      </c>
      <c r="DU342" s="15">
        <f ca="1">_xll.DBRW($B$3,$R$37,$R$38,$R$40,$R$41,$R$42,$Q342,DU$2,DU$4,DU$3)</f>
        <v>0</v>
      </c>
      <c r="DV342" s="15">
        <f ca="1">_xll.DBRW($B$3,$R$37,$R$38,$R$40,$R$41,$R$42,$Q342,DV$2,DV$4,DV$3)</f>
        <v>0</v>
      </c>
      <c r="DW342" s="15">
        <f ca="1">_xll.DBRW($B$3,$R$37,$R$38,$R$40,$R$41,$R$42,$Q342,DW$2,DW$4,DW$3)</f>
        <v>0</v>
      </c>
      <c r="DX342" s="15">
        <f ca="1">_xll.DBRW($B$3,$R$37,$R$38,$R$40,$R$41,$R$42,$Q342,DX$2,DX$4,DX$3)</f>
        <v>0</v>
      </c>
      <c r="DY342" s="15">
        <f ca="1">_xll.DBRW($B$3,$R$37,$R$38,$R$40,$R$41,$R$42,$Q342,DY$2,DY$4,DY$3)</f>
        <v>0</v>
      </c>
      <c r="DZ342" s="15">
        <f ca="1">DP342-DU342</f>
        <v>0</v>
      </c>
      <c r="EA342" s="15">
        <f ca="1">DQ342-DV342</f>
        <v>0</v>
      </c>
      <c r="EB342" s="15">
        <f ca="1">DR342-DW342</f>
        <v>0</v>
      </c>
      <c r="EC342" s="15">
        <f ca="1">IF(AND(DS342&lt;&gt;0,DX342&lt;&gt;0),-1*DZ342*DS342,0)</f>
        <v>0</v>
      </c>
      <c r="ED342" s="15">
        <f ca="1">IF(AND(DS342&lt;&gt;0,DX342&lt;&gt;0,DT342&lt;&gt;0,DY342&lt;&gt;0),EA342/DV342*$AB342,)</f>
        <v>0</v>
      </c>
      <c r="EE342" s="15">
        <f ca="1">IF(AND(DT342&lt;&gt;0,DY342&lt;&gt;0),EB342*DL342*DT342,)</f>
        <v>0</v>
      </c>
      <c r="EF342" s="15">
        <f ca="1">IF(AND(DS342&lt;&gt;0,DX342&lt;&gt;0,DT342&lt;&gt;0,DY342&lt;&gt;0),$AL342-EC342-ED342-EE342-EI342,)</f>
        <v>0</v>
      </c>
      <c r="EG342" s="15">
        <f ca="1">IF(OR(DS342=0,DX342=0,DT342=0,DY342=0),$AL342-EC342-ED342-EE342-EI342,)</f>
        <v>0</v>
      </c>
      <c r="EH342" s="15">
        <f ca="1">SUM(EC342:EG342)</f>
        <v>0</v>
      </c>
      <c r="EI342" s="15">
        <f ca="1">IF($V342&lt;&gt;0,IF($V342&gt;0,$W342/$V342,-$W342/$V342))*$AG342</f>
        <v>0</v>
      </c>
      <c r="EJ342" s="15">
        <f ca="1">SUM(EH342:EI342)</f>
        <v>0</v>
      </c>
      <c r="EK342" s="16">
        <f ca="1">_xll.DBRW($B$3,$R$37,$R$38,$R$40,$R$41,$R$42,$Q342,EK$2,EK$4,EK$3)</f>
        <v>0</v>
      </c>
      <c r="EL342" s="16">
        <f ca="1">_xll.DBRW($B$3,$R$37,$R$38,$R$40,$R$41,$R$42,$Q342,EL$2,EL$4,EL$3)</f>
        <v>0</v>
      </c>
      <c r="EM342" s="17">
        <f ca="1">-(EK342-EL342)*100</f>
        <v>0</v>
      </c>
      <c r="EN342" s="14">
        <f ca="1">$AC342-$AH342-FH342</f>
        <v>0</v>
      </c>
      <c r="EO342" s="15">
        <f ca="1">_xll.DBRW($B$3,$R$37,$R$38,$R$40,$R$41,$R$42,$Q342,EO$2,EO$4,EO$3)</f>
        <v>0</v>
      </c>
      <c r="EP342" s="15">
        <f ca="1">_xll.DBRW($B$3,$R$37,$R$38,$R$40,$R$41,$R$42,$Q342,EP$2,EP$4,EP$3)</f>
        <v>0</v>
      </c>
      <c r="EQ342" s="15">
        <f ca="1">_xll.DBRW($B$3,$R$37,$R$38,$R$40,$R$41,$R$42,$Q342,EQ$2,EQ$4,EQ$3)</f>
        <v>0</v>
      </c>
      <c r="ER342" s="15">
        <f ca="1">_xll.DBRW($B$3,$R$37,$R$38,$R$40,$R$41,$R$42,$Q342,ER$2,ER$4,ER$3)</f>
        <v>0</v>
      </c>
      <c r="ES342" s="15">
        <f ca="1">_xll.DBRW($B$3,$R$37,$R$38,$R$40,$R$41,$R$42,$Q342,ES$2,ES$4,ES$3)</f>
        <v>0</v>
      </c>
      <c r="ET342" s="15">
        <f ca="1">_xll.DBRW($B$3,$R$37,$R$38,$R$40,$R$41,$R$42,$Q342,ET$2,ET$4,ET$3)</f>
        <v>0</v>
      </c>
      <c r="EU342" s="15">
        <f ca="1">_xll.DBRW($B$3,$R$37,$R$38,$R$40,$R$41,$R$42,$Q342,EU$2,EU$4,EU$3)</f>
        <v>0</v>
      </c>
      <c r="EV342" s="15">
        <f ca="1">_xll.DBRW($B$3,$R$37,$R$38,$R$40,$R$41,$R$42,$Q342,EV$2,EV$4,EV$3)</f>
        <v>0</v>
      </c>
      <c r="EW342" s="15">
        <f ca="1">_xll.DBRW($B$3,$R$37,$R$38,$R$40,$R$41,$R$42,$Q342,EW$2,EW$4,EW$3)</f>
        <v>0</v>
      </c>
      <c r="EX342" s="15">
        <f ca="1">_xll.DBRW($B$3,$R$37,$R$38,$R$40,$R$41,$R$42,$Q342,EX$2,EX$4,EX$3)</f>
        <v>0</v>
      </c>
      <c r="EY342" s="15">
        <f ca="1">EO342-ET342</f>
        <v>0</v>
      </c>
      <c r="EZ342" s="15">
        <f ca="1">EP342-EU342</f>
        <v>0</v>
      </c>
      <c r="FA342" s="15">
        <f ca="1">EQ342-EV342</f>
        <v>0</v>
      </c>
      <c r="FB342" s="15">
        <f ca="1">IF(AND(ER342&lt;&gt;0,EW342&lt;&gt;0),-1*EY342*ER342,0)</f>
        <v>0</v>
      </c>
      <c r="FC342" s="15">
        <f ca="1">IF(AND(ER342&lt;&gt;0,EW342&lt;&gt;0,ES342&lt;&gt;0,EX342&lt;&gt;0),EZ342/EU342*$AC342,)</f>
        <v>0</v>
      </c>
      <c r="FD342" s="15">
        <f ca="1">IF(AND(ES342&lt;&gt;0,EX342&lt;&gt;0),FA342*EK342*ES342,)</f>
        <v>0</v>
      </c>
      <c r="FE342" s="15">
        <f ca="1">IF(AND(ER342&lt;&gt;0,EW342&lt;&gt;0,ES342&lt;&gt;0,EX342&lt;&gt;0),$AM342-FB342-FC342-FD342-FH342,)</f>
        <v>0</v>
      </c>
      <c r="FF342" s="15">
        <f ca="1">IF(OR(ER342=0,EW342=0,ES342=0,EX342=0),$AM342-FB342-FC342-FD342-FH342,)</f>
        <v>0</v>
      </c>
      <c r="FG342" s="15">
        <f ca="1">SUM(FB342:FF342)</f>
        <v>0</v>
      </c>
      <c r="FH342" s="15">
        <f ca="1">IF($V342&lt;&gt;0,IF($V342&gt;0,$W342/$V342,-$W342/$V342))*$AH342</f>
        <v>0</v>
      </c>
      <c r="FI342" s="15">
        <f ca="1">SUM(FG342:FH342)</f>
        <v>0</v>
      </c>
      <c r="FJ342" s="20"/>
      <c r="FK342" s="85">
        <f ca="1">BL342+CK342+DJ342+EI342+FH342</f>
        <v>0</v>
      </c>
      <c r="FL342" s="21"/>
      <c r="FM342" s="22"/>
      <c r="FN342" s="104">
        <f ca="1">_xll.DBRW($B$3,$R$37,$R$38,$R$40,$R$41,$R$42,$Q342,FN$2,FN$4,FN$3)</f>
        <v>0</v>
      </c>
      <c r="FO342" s="105">
        <f ca="1">IF(U342&lt;&gt;0,FN342/U342,0)</f>
        <v>0</v>
      </c>
      <c r="FP342" s="104">
        <f ca="1">_xll.DBRW($B$3,$R$37,$R$38,$R$40,$R$41,$R$42,$Q342,FP$2,FP$4,FP$3)</f>
        <v>0</v>
      </c>
      <c r="FQ342" s="105">
        <f ca="1">IF(V342&lt;&gt;0,FP342/V342,0)</f>
        <v>0</v>
      </c>
      <c r="FR342" s="86">
        <f ca="1">FN342-FP342</f>
        <v>0</v>
      </c>
      <c r="FS342" s="103">
        <f ca="1">(FO342-FQ342)*100</f>
        <v>0</v>
      </c>
      <c r="FT342" s="23"/>
      <c r="FV342" s="37"/>
      <c r="FW342" s="37"/>
      <c r="FX342" s="37"/>
      <c r="FY342" s="37"/>
      <c r="FZ342" s="37"/>
      <c r="GA342" s="37"/>
      <c r="GB342" s="37"/>
      <c r="GC342" s="37"/>
      <c r="GD342" s="37"/>
      <c r="GE342" s="37"/>
      <c r="GF342" s="37"/>
      <c r="GG342" s="37"/>
      <c r="GH342" s="37"/>
    </row>
    <row r="343" spans="1:190" ht="15" hidden="1" customHeight="1" x14ac:dyDescent="0.25">
      <c r="A343">
        <f ca="1">IF(ROW()=ROW($A$60),0,1)</f>
        <v>1</v>
      </c>
      <c r="D343" s="30"/>
      <c r="E343" s="30"/>
      <c r="F343" s="30" t="str">
        <f ca="1">IF(A343&lt;&gt;0,IF((AO343+BN343+CM343+DL343+EK343)&lt;&gt;0,ROUND((1-(AO343+BN343+CM343+DL343+EK343))-FO343,5),"VERIF. ELIGIBILITE PMM"),"CHECK "&amp;D328)</f>
        <v>VERIF. ELIGIBILITE PMM</v>
      </c>
      <c r="G343" s="30"/>
      <c r="H343" s="30"/>
      <c r="I343" s="30"/>
      <c r="J343" s="30" t="str">
        <f ca="1">IF(A343&lt;&gt;0,IF((AP343+BO343+CN343+DM343+EL343)&lt;&gt;0,ROUND((1-(AP343+BO343+CN343+DM343+EL343))-FQ343,5),"VERIF. ELIGIBILITE PMM"),"CHECK "&amp;D329)</f>
        <v>VERIF. ELIGIBILITE PMM</v>
      </c>
      <c r="K343" s="30">
        <f ca="1">IF(A343&lt;&gt;0,ROUND(W343+AR343+BQ343+CP343+DO343+EN343+FK343-FR343,5),"CHECK ")</f>
        <v>0</v>
      </c>
      <c r="L343" s="4"/>
      <c r="M343" s="9"/>
      <c r="N343" s="10"/>
      <c r="O343" s="9"/>
      <c r="P343" s="11"/>
      <c r="Q343" s="130" t="s">
        <v>301</v>
      </c>
      <c r="R343" s="130"/>
      <c r="S343" s="12"/>
      <c r="T343" s="13"/>
      <c r="U343" s="84">
        <f ca="1">_xll.DBRW($B$3,$R$37,$R$38,$R$40,$R$41,$R$42,$Q343,U$2,U$4,U$3)</f>
        <v>0</v>
      </c>
      <c r="V343" s="84">
        <f ca="1">_xll.DBRW($B$3,$R$37,$R$38,$R$40,$R$41,$R$42,$Q343,V$2,V$4,V$3)</f>
        <v>0</v>
      </c>
      <c r="W343" s="85">
        <f ca="1">U343-V343</f>
        <v>0</v>
      </c>
      <c r="X343" s="106">
        <f ca="1">IF(V343&lt;&gt;0,W343/V343,0)</f>
        <v>0</v>
      </c>
      <c r="Y343" s="15">
        <f ca="1">_xll.DBRW($B$3,$R$37,$R$38,$R$40,$R$41,$R$42,$Q343,Y$2,Y$4,Y$3)</f>
        <v>0</v>
      </c>
      <c r="Z343" s="15">
        <f ca="1">_xll.DBRW($B$3,$R$37,$R$38,$R$40,$R$41,$R$42,$Q343,Z$2,Z$4,Z$3)</f>
        <v>0</v>
      </c>
      <c r="AA343" s="15">
        <f ca="1">_xll.DBRW($B$3,$R$37,$R$38,$R$40,$R$41,$R$42,$Q343,AA$2,AA$4,AA$3)</f>
        <v>0</v>
      </c>
      <c r="AB343" s="15">
        <f ca="1">_xll.DBRW($B$3,$R$37,$R$38,$R$40,$R$41,$R$42,$Q343,AB$2,AB$4,AB$3)</f>
        <v>0</v>
      </c>
      <c r="AC343" s="15">
        <f ca="1">_xll.DBRW($B$3,$R$37,$R$38,$R$40,$R$41,$R$42,$Q343,AC$2,AC$4,AC$3)</f>
        <v>0</v>
      </c>
      <c r="AD343" s="15">
        <f ca="1">_xll.DBRW($B$3,$R$37,$R$38,$R$40,$R$41,$R$42,$Q343,AD$2,AD$4,AD$3)</f>
        <v>0</v>
      </c>
      <c r="AE343" s="15">
        <f ca="1">_xll.DBRW($B$3,$R$37,$R$38,$R$40,$R$41,$R$42,$Q343,AE$2,AE$4,AE$3)</f>
        <v>0</v>
      </c>
      <c r="AF343" s="15">
        <f ca="1">_xll.DBRW($B$3,$R$37,$R$38,$R$40,$R$41,$R$42,$Q343,AF$2,AF$4,AF$3)</f>
        <v>0</v>
      </c>
      <c r="AG343" s="15">
        <f ca="1">_xll.DBRW($B$3,$R$37,$R$38,$R$40,$R$41,$R$42,$Q343,AG$2,AG$4,AG$3)</f>
        <v>0</v>
      </c>
      <c r="AH343" s="15">
        <f ca="1">_xll.DBRW($B$3,$R$37,$R$38,$R$40,$R$41,$R$42,$Q343,AH$2,AH$4,AH$3)</f>
        <v>0</v>
      </c>
      <c r="AI343" s="15">
        <f ca="1">Y343-AD343</f>
        <v>0</v>
      </c>
      <c r="AJ343" s="15">
        <f ca="1">Z343-AE343</f>
        <v>0</v>
      </c>
      <c r="AK343" s="15">
        <f ca="1">AA343-AF343</f>
        <v>0</v>
      </c>
      <c r="AL343" s="15">
        <f ca="1">AB343-AG343</f>
        <v>0</v>
      </c>
      <c r="AM343" s="15">
        <f ca="1">AC343-AH343</f>
        <v>0</v>
      </c>
      <c r="AN343" s="20"/>
      <c r="AO343" s="16">
        <f ca="1">_xll.DBRW($B$3,$R$37,$R$38,$R$40,$R$41,$R$42,$Q343,AO$2,AO$4,AO$3)</f>
        <v>0</v>
      </c>
      <c r="AP343" s="16">
        <f ca="1">_xll.DBRW($B$3,$R$37,$R$38,$R$40,$R$41,$R$42,$Q343,AP$2,AP$4,AP$3)</f>
        <v>0</v>
      </c>
      <c r="AQ343" s="17">
        <f ca="1">-(AO343-AP343)*100</f>
        <v>0</v>
      </c>
      <c r="AR343" s="14">
        <f ca="1">$Y343-$AD343-BL343</f>
        <v>0</v>
      </c>
      <c r="AS343" s="18">
        <f ca="1">_xll.DBRW($B$3,$R$37,$R$38,$R$40,$R$41,$R$42,$Q343,AS$2,AS$4,AS$3)</f>
        <v>0</v>
      </c>
      <c r="AT343" s="19">
        <f ca="1">_xll.DBRW($B$3,$R$37,$R$38,$R$40,$R$41,$R$42,$Q343,AT$2,AT$4,AT$3)</f>
        <v>0</v>
      </c>
      <c r="AU343" s="18">
        <f ca="1">_xll.DBRW($B$3,$R$37,$R$38,$R$40,$R$41,$R$42,$Q343,AU$2,AU$4,AU$3)</f>
        <v>0</v>
      </c>
      <c r="AV343" s="15">
        <f ca="1">_xll.DBRW($B$3,$R$37,$R$38,$R$40,$R$41,$R$42,$Q343,AV$2,AV$4,AV$3)</f>
        <v>0</v>
      </c>
      <c r="AW343" s="15">
        <f ca="1">_xll.DBRW($B$3,$R$37,$R$38,$R$40,$R$41,$R$42,$Q343,AW$2,AW$4,AW$3)</f>
        <v>0</v>
      </c>
      <c r="AX343" s="18">
        <f ca="1">_xll.DBRW($B$3,$R$37,$R$38,$R$40,$R$41,$R$42,$Q343,AX$2,AX$4,AX$3)</f>
        <v>0</v>
      </c>
      <c r="AY343" s="19">
        <f ca="1">_xll.DBRW($B$3,$R$37,$R$38,$R$40,$R$41,$R$42,$Q343,AY$2,AY$4,AY$3)</f>
        <v>0</v>
      </c>
      <c r="AZ343" s="18">
        <f ca="1">_xll.DBRW($B$3,$R$37,$R$38,$R$40,$R$41,$R$42,$Q343,AZ$2,AZ$4,AZ$3)</f>
        <v>0</v>
      </c>
      <c r="BA343" s="15">
        <f ca="1">_xll.DBRW($B$3,$R$37,$R$38,$R$40,$R$41,$R$42,$Q343,BA$2,BA$4,BA$3)</f>
        <v>0</v>
      </c>
      <c r="BB343" s="15">
        <f ca="1">_xll.DBRW($B$3,$R$37,$R$38,$R$40,$R$41,$R$42,$Q343,BB$2,BB$4,BB$3)</f>
        <v>0</v>
      </c>
      <c r="BC343" s="18">
        <f ca="1">AS343-AX343</f>
        <v>0</v>
      </c>
      <c r="BD343" s="18">
        <f ca="1">AT343-AY343</f>
        <v>0</v>
      </c>
      <c r="BE343" s="18">
        <f ca="1">AU343-AZ343</f>
        <v>0</v>
      </c>
      <c r="BF343" s="15">
        <f ca="1">IF(AND(AV343&lt;&gt;0,BA343&lt;&gt;0),-1*BC343*AV343,0)</f>
        <v>0</v>
      </c>
      <c r="BG343" s="15">
        <f ca="1">IF(AND(AV343&lt;&gt;0,BA343&lt;&gt;0,AW343&lt;&gt;0,BB343&lt;&gt;0),BD343/AY343*$Y343,)</f>
        <v>0</v>
      </c>
      <c r="BH343" s="15">
        <f ca="1">IF(AND(AW343&lt;&gt;0,BB343&lt;&gt;0),BE343*AO343*AW343,)</f>
        <v>0</v>
      </c>
      <c r="BI343" s="15">
        <f ca="1">IF(AND(AV343&lt;&gt;0,BA343&lt;&gt;0,AW343&lt;&gt;0,BB343&lt;&gt;0),$AI343-BF343-BG343-BH343-BL343,)</f>
        <v>0</v>
      </c>
      <c r="BJ343" s="15">
        <f ca="1">IF(OR(AV343=0,BA343=0,AW343=0,BB343=0),$AI343-BF343-BG343-BH343-BL343,)</f>
        <v>0</v>
      </c>
      <c r="BK343" s="15">
        <f ca="1">SUM(BF343:BJ343)</f>
        <v>0</v>
      </c>
      <c r="BL343" s="15">
        <f ca="1">IF($V343&lt;&gt;0,IF($V343&gt;0,$W343/$V343,-$W343/$V343))*$AD343</f>
        <v>0</v>
      </c>
      <c r="BM343" s="15">
        <f ca="1">SUM(BK343:BL343)</f>
        <v>0</v>
      </c>
      <c r="BN343" s="16">
        <f ca="1">_xll.DBRW($B$3,$R$37,$R$38,$R$40,$R$41,$R$42,$Q343,BN$2,BN$4,BN$3)</f>
        <v>0</v>
      </c>
      <c r="BO343" s="16">
        <f ca="1">_xll.DBRW($B$3,$R$37,$R$38,$R$40,$R$41,$R$42,$Q343,BO$2,BO$4,BO$3)</f>
        <v>0</v>
      </c>
      <c r="BP343" s="17">
        <f ca="1">-(BN343-BO343)*100</f>
        <v>0</v>
      </c>
      <c r="BQ343" s="14">
        <f ca="1">$Z343-$AE343-CK343</f>
        <v>0</v>
      </c>
      <c r="BR343" s="15">
        <f ca="1">_xll.DBRW($B$3,$R$37,$R$38,$R$40,$R$41,$R$42,$Q343,BR$2,BR$4,BR$3)</f>
        <v>0</v>
      </c>
      <c r="BS343" s="15">
        <f ca="1">_xll.DBRW($B$3,$R$37,$R$38,$R$40,$R$41,$R$42,$Q343,BS$2,BS$4,BS$3)</f>
        <v>0</v>
      </c>
      <c r="BT343" s="15">
        <f ca="1">_xll.DBRW($B$3,$R$37,$R$38,$R$40,$R$41,$R$42,$Q343,BT$2,BT$4,BT$3)</f>
        <v>0</v>
      </c>
      <c r="BU343" s="15">
        <f ca="1">_xll.DBRW($B$3,$R$37,$R$38,$R$40,$R$41,$R$42,$Q343,BU$2,BU$4,BU$3)</f>
        <v>0</v>
      </c>
      <c r="BV343" s="15">
        <f ca="1">_xll.DBRW($B$3,$R$37,$R$38,$R$40,$R$41,$R$42,$Q343,BV$2,BV$4,BV$3)</f>
        <v>0</v>
      </c>
      <c r="BW343" s="15">
        <f ca="1">_xll.DBRW($B$3,$R$37,$R$38,$R$40,$R$41,$R$42,$Q343,BW$2,BW$4,BW$3)</f>
        <v>0</v>
      </c>
      <c r="BX343" s="15">
        <f ca="1">_xll.DBRW($B$3,$R$37,$R$38,$R$40,$R$41,$R$42,$Q343,BX$2,BX$4,BX$3)</f>
        <v>0</v>
      </c>
      <c r="BY343" s="15">
        <f ca="1">_xll.DBRW($B$3,$R$37,$R$38,$R$40,$R$41,$R$42,$Q343,BY$2,BY$4,BY$3)</f>
        <v>0</v>
      </c>
      <c r="BZ343" s="15">
        <f ca="1">_xll.DBRW($B$3,$R$37,$R$38,$R$40,$R$41,$R$42,$Q343,BZ$2,BZ$4,BZ$3)</f>
        <v>0</v>
      </c>
      <c r="CA343" s="15">
        <f ca="1">_xll.DBRW($B$3,$R$37,$R$38,$R$40,$R$41,$R$42,$Q343,CA$2,CA$4,CA$3)</f>
        <v>0</v>
      </c>
      <c r="CB343" s="15">
        <f ca="1">BR343-BW343</f>
        <v>0</v>
      </c>
      <c r="CC343" s="15">
        <f ca="1">BS343-BX343</f>
        <v>0</v>
      </c>
      <c r="CD343" s="15">
        <f ca="1">BT343-BY343</f>
        <v>0</v>
      </c>
      <c r="CE343" s="15">
        <f ca="1">IF(AND(BU343&lt;&gt;0,BZ343&lt;&gt;0),-1*CB343*BU343,0)</f>
        <v>0</v>
      </c>
      <c r="CF343" s="15">
        <f ca="1">IF(AND(BU343&lt;&gt;0,BZ343&lt;&gt;0,BV343&lt;&gt;0,CA343&lt;&gt;0),CC343/BX343*$Z343,)</f>
        <v>0</v>
      </c>
      <c r="CG343" s="15">
        <f ca="1">IF(AND(BV343&lt;&gt;0,CA343&lt;&gt;0),CD343*BN343*BV343,)</f>
        <v>0</v>
      </c>
      <c r="CH343" s="15">
        <f ca="1">IF(AND(BU343&lt;&gt;0,BZ343&lt;&gt;0,BV343&lt;&gt;0,CA343&lt;&gt;0),$AJ343-CE343-CF343-CG343-CK343,)</f>
        <v>0</v>
      </c>
      <c r="CI343" s="15">
        <f ca="1">IF(OR(BU343=0,BZ343=0,BV343=0,CA343=0),$AJ343-CE343-CF343-CG343-CK343,)</f>
        <v>0</v>
      </c>
      <c r="CJ343" s="15">
        <f ca="1">SUM(CE343:CI343)</f>
        <v>0</v>
      </c>
      <c r="CK343" s="15">
        <f ca="1">IF($V343&lt;&gt;0,IF($V343&gt;0,$W343/$V343,-$W343/$V343))*$AE343</f>
        <v>0</v>
      </c>
      <c r="CL343" s="15">
        <f ca="1">SUM(CJ343:CK343)</f>
        <v>0</v>
      </c>
      <c r="CM343" s="16">
        <f ca="1">_xll.DBRW($B$3,$R$37,$R$38,$R$40,$R$41,$R$42,$Q343,CM$2,CM$4,CM$3)</f>
        <v>0</v>
      </c>
      <c r="CN343" s="16">
        <f ca="1">_xll.DBRW($B$3,$R$37,$R$38,$R$40,$R$41,$R$42,$Q343,CN$2,CN$4,CN$3)</f>
        <v>0</v>
      </c>
      <c r="CO343" s="17">
        <f ca="1">-(CM343-CN343)*100</f>
        <v>0</v>
      </c>
      <c r="CP343" s="14">
        <f ca="1">$AA343-$AF343-DJ343</f>
        <v>0</v>
      </c>
      <c r="CQ343" s="15">
        <f ca="1">_xll.DBRW($B$3,$R$37,$R$38,$R$40,$R$41,$R$42,$Q343,CQ$2,CQ$4,CQ$3)</f>
        <v>0</v>
      </c>
      <c r="CR343" s="15">
        <f ca="1">_xll.DBRW($B$3,$R$37,$R$38,$R$40,$R$41,$R$42,$Q343,CR$2,CR$4,CR$3)</f>
        <v>0</v>
      </c>
      <c r="CS343" s="15">
        <f ca="1">_xll.DBRW($B$3,$R$37,$R$38,$R$40,$R$41,$R$42,$Q343,CS$2,CS$4,CS$3)</f>
        <v>0</v>
      </c>
      <c r="CT343" s="15">
        <f ca="1">_xll.DBRW($B$3,$R$37,$R$38,$R$40,$R$41,$R$42,$Q343,CT$2,CT$4,CT$3)</f>
        <v>0</v>
      </c>
      <c r="CU343" s="15">
        <f ca="1">_xll.DBRW($B$3,$R$37,$R$38,$R$40,$R$41,$R$42,$Q343,CU$2,CU$4,CU$3)</f>
        <v>0</v>
      </c>
      <c r="CV343" s="15">
        <f ca="1">_xll.DBRW($B$3,$R$37,$R$38,$R$40,$R$41,$R$42,$Q343,CV$2,CV$4,CV$3)</f>
        <v>0</v>
      </c>
      <c r="CW343" s="15">
        <f ca="1">_xll.DBRW($B$3,$R$37,$R$38,$R$40,$R$41,$R$42,$Q343,CW$2,CW$4,CW$3)</f>
        <v>0</v>
      </c>
      <c r="CX343" s="15">
        <f ca="1">_xll.DBRW($B$3,$R$37,$R$38,$R$40,$R$41,$R$42,$Q343,CX$2,CX$4,CX$3)</f>
        <v>0</v>
      </c>
      <c r="CY343" s="15">
        <f ca="1">_xll.DBRW($B$3,$R$37,$R$38,$R$40,$R$41,$R$42,$Q343,CY$2,CY$4,CY$3)</f>
        <v>0</v>
      </c>
      <c r="CZ343" s="15">
        <f ca="1">_xll.DBRW($B$3,$R$37,$R$38,$R$40,$R$41,$R$42,$Q343,CZ$2,CZ$4,CZ$3)</f>
        <v>0</v>
      </c>
      <c r="DA343" s="15">
        <f ca="1">CQ343-CV343</f>
        <v>0</v>
      </c>
      <c r="DB343" s="15">
        <f ca="1">CR343-CW343</f>
        <v>0</v>
      </c>
      <c r="DC343" s="15">
        <f ca="1">CS343-CX343</f>
        <v>0</v>
      </c>
      <c r="DD343" s="15">
        <f ca="1">IF(AND(CT343&lt;&gt;0,CY343&lt;&gt;0),-1*DA343*CT343,0)</f>
        <v>0</v>
      </c>
      <c r="DE343" s="15">
        <f ca="1">IF(AND(CT343&lt;&gt;0,CY343&lt;&gt;0,CU343&lt;&gt;0,CZ343&lt;&gt;0),DB343/CW343*$AA343,)</f>
        <v>0</v>
      </c>
      <c r="DF343" s="15">
        <f ca="1">IF(AND(CU343&lt;&gt;0,CZ343&lt;&gt;0),DC343*CM343*CU343,)</f>
        <v>0</v>
      </c>
      <c r="DG343" s="15">
        <f ca="1">IF(AND(CT343&lt;&gt;0,CY343&lt;&gt;0,CU343&lt;&gt;0,CZ343&lt;&gt;0),$AK343-DD343-DE343-DF343-DJ343,)</f>
        <v>0</v>
      </c>
      <c r="DH343" s="15">
        <f ca="1">IF(OR(CT343=0,CY343=0,CU343=0,CZ343=0),$AK343-DD343-DE343-DF343-DJ343,)</f>
        <v>0</v>
      </c>
      <c r="DI343" s="15">
        <f ca="1">SUM(DD343:DH343)</f>
        <v>0</v>
      </c>
      <c r="DJ343" s="15">
        <f ca="1">IF($V343&lt;&gt;0,IF($V343&gt;0,$W343/$V343,-$W343/$V343))*$AF343</f>
        <v>0</v>
      </c>
      <c r="DK343" s="15">
        <f ca="1">SUM(DI343:DJ343)</f>
        <v>0</v>
      </c>
      <c r="DL343" s="16">
        <f ca="1">_xll.DBRW($B$3,$R$37,$R$38,$R$40,$R$41,$R$42,$Q343,DL$2,DL$4,DL$3)</f>
        <v>0</v>
      </c>
      <c r="DM343" s="16">
        <f ca="1">_xll.DBRW($B$3,$R$37,$R$38,$R$40,$R$41,$R$42,$Q343,DM$2,DM$4,DM$3)</f>
        <v>0</v>
      </c>
      <c r="DN343" s="17">
        <f ca="1">-(DL343-DM343)*100</f>
        <v>0</v>
      </c>
      <c r="DO343" s="14">
        <f ca="1">$AB343-$AG343-EI343</f>
        <v>0</v>
      </c>
      <c r="DP343" s="15">
        <f ca="1">_xll.DBRW($B$3,$R$37,$R$38,$R$40,$R$41,$R$42,$Q343,DP$2,DP$4,DP$3)</f>
        <v>0</v>
      </c>
      <c r="DQ343" s="15">
        <f ca="1">_xll.DBRW($B$3,$R$37,$R$38,$R$40,$R$41,$R$42,$Q343,DQ$2,DQ$4,DQ$3)</f>
        <v>0</v>
      </c>
      <c r="DR343" s="15">
        <f ca="1">_xll.DBRW($B$3,$R$37,$R$38,$R$40,$R$41,$R$42,$Q343,DR$2,DR$4,DR$3)</f>
        <v>0</v>
      </c>
      <c r="DS343" s="15">
        <f ca="1">_xll.DBRW($B$3,$R$37,$R$38,$R$40,$R$41,$R$42,$Q343,DS$2,DS$4,DS$3)</f>
        <v>0</v>
      </c>
      <c r="DT343" s="15">
        <f ca="1">_xll.DBRW($B$3,$R$37,$R$38,$R$40,$R$41,$R$42,$Q343,DT$2,DT$4,DT$3)</f>
        <v>0</v>
      </c>
      <c r="DU343" s="15">
        <f ca="1">_xll.DBRW($B$3,$R$37,$R$38,$R$40,$R$41,$R$42,$Q343,DU$2,DU$4,DU$3)</f>
        <v>0</v>
      </c>
      <c r="DV343" s="15">
        <f ca="1">_xll.DBRW($B$3,$R$37,$R$38,$R$40,$R$41,$R$42,$Q343,DV$2,DV$4,DV$3)</f>
        <v>0</v>
      </c>
      <c r="DW343" s="15">
        <f ca="1">_xll.DBRW($B$3,$R$37,$R$38,$R$40,$R$41,$R$42,$Q343,DW$2,DW$4,DW$3)</f>
        <v>0</v>
      </c>
      <c r="DX343" s="15">
        <f ca="1">_xll.DBRW($B$3,$R$37,$R$38,$R$40,$R$41,$R$42,$Q343,DX$2,DX$4,DX$3)</f>
        <v>0</v>
      </c>
      <c r="DY343" s="15">
        <f ca="1">_xll.DBRW($B$3,$R$37,$R$38,$R$40,$R$41,$R$42,$Q343,DY$2,DY$4,DY$3)</f>
        <v>0</v>
      </c>
      <c r="DZ343" s="15">
        <f ca="1">DP343-DU343</f>
        <v>0</v>
      </c>
      <c r="EA343" s="15">
        <f ca="1">DQ343-DV343</f>
        <v>0</v>
      </c>
      <c r="EB343" s="15">
        <f ca="1">DR343-DW343</f>
        <v>0</v>
      </c>
      <c r="EC343" s="15">
        <f ca="1">IF(AND(DS343&lt;&gt;0,DX343&lt;&gt;0),-1*DZ343*DS343,0)</f>
        <v>0</v>
      </c>
      <c r="ED343" s="15">
        <f ca="1">IF(AND(DS343&lt;&gt;0,DX343&lt;&gt;0,DT343&lt;&gt;0,DY343&lt;&gt;0),EA343/DV343*$AB343,)</f>
        <v>0</v>
      </c>
      <c r="EE343" s="15">
        <f ca="1">IF(AND(DT343&lt;&gt;0,DY343&lt;&gt;0),EB343*DL343*DT343,)</f>
        <v>0</v>
      </c>
      <c r="EF343" s="15">
        <f ca="1">IF(AND(DS343&lt;&gt;0,DX343&lt;&gt;0,DT343&lt;&gt;0,DY343&lt;&gt;0),$AL343-EC343-ED343-EE343-EI343,)</f>
        <v>0</v>
      </c>
      <c r="EG343" s="15">
        <f ca="1">IF(OR(DS343=0,DX343=0,DT343=0,DY343=0),$AL343-EC343-ED343-EE343-EI343,)</f>
        <v>0</v>
      </c>
      <c r="EH343" s="15">
        <f ca="1">SUM(EC343:EG343)</f>
        <v>0</v>
      </c>
      <c r="EI343" s="15">
        <f ca="1">IF($V343&lt;&gt;0,IF($V343&gt;0,$W343/$V343,-$W343/$V343))*$AG343</f>
        <v>0</v>
      </c>
      <c r="EJ343" s="15">
        <f ca="1">SUM(EH343:EI343)</f>
        <v>0</v>
      </c>
      <c r="EK343" s="16">
        <f ca="1">_xll.DBRW($B$3,$R$37,$R$38,$R$40,$R$41,$R$42,$Q343,EK$2,EK$4,EK$3)</f>
        <v>0</v>
      </c>
      <c r="EL343" s="16">
        <f ca="1">_xll.DBRW($B$3,$R$37,$R$38,$R$40,$R$41,$R$42,$Q343,EL$2,EL$4,EL$3)</f>
        <v>0</v>
      </c>
      <c r="EM343" s="17">
        <f ca="1">-(EK343-EL343)*100</f>
        <v>0</v>
      </c>
      <c r="EN343" s="14">
        <f ca="1">$AC343-$AH343-FH343</f>
        <v>0</v>
      </c>
      <c r="EO343" s="15">
        <f ca="1">_xll.DBRW($B$3,$R$37,$R$38,$R$40,$R$41,$R$42,$Q343,EO$2,EO$4,EO$3)</f>
        <v>0</v>
      </c>
      <c r="EP343" s="15">
        <f ca="1">_xll.DBRW($B$3,$R$37,$R$38,$R$40,$R$41,$R$42,$Q343,EP$2,EP$4,EP$3)</f>
        <v>0</v>
      </c>
      <c r="EQ343" s="15">
        <f ca="1">_xll.DBRW($B$3,$R$37,$R$38,$R$40,$R$41,$R$42,$Q343,EQ$2,EQ$4,EQ$3)</f>
        <v>0</v>
      </c>
      <c r="ER343" s="15">
        <f ca="1">_xll.DBRW($B$3,$R$37,$R$38,$R$40,$R$41,$R$42,$Q343,ER$2,ER$4,ER$3)</f>
        <v>0</v>
      </c>
      <c r="ES343" s="15">
        <f ca="1">_xll.DBRW($B$3,$R$37,$R$38,$R$40,$R$41,$R$42,$Q343,ES$2,ES$4,ES$3)</f>
        <v>0</v>
      </c>
      <c r="ET343" s="15">
        <f ca="1">_xll.DBRW($B$3,$R$37,$R$38,$R$40,$R$41,$R$42,$Q343,ET$2,ET$4,ET$3)</f>
        <v>0</v>
      </c>
      <c r="EU343" s="15">
        <f ca="1">_xll.DBRW($B$3,$R$37,$R$38,$R$40,$R$41,$R$42,$Q343,EU$2,EU$4,EU$3)</f>
        <v>0</v>
      </c>
      <c r="EV343" s="15">
        <f ca="1">_xll.DBRW($B$3,$R$37,$R$38,$R$40,$R$41,$R$42,$Q343,EV$2,EV$4,EV$3)</f>
        <v>0</v>
      </c>
      <c r="EW343" s="15">
        <f ca="1">_xll.DBRW($B$3,$R$37,$R$38,$R$40,$R$41,$R$42,$Q343,EW$2,EW$4,EW$3)</f>
        <v>0</v>
      </c>
      <c r="EX343" s="15">
        <f ca="1">_xll.DBRW($B$3,$R$37,$R$38,$R$40,$R$41,$R$42,$Q343,EX$2,EX$4,EX$3)</f>
        <v>0</v>
      </c>
      <c r="EY343" s="15">
        <f ca="1">EO343-ET343</f>
        <v>0</v>
      </c>
      <c r="EZ343" s="15">
        <f ca="1">EP343-EU343</f>
        <v>0</v>
      </c>
      <c r="FA343" s="15">
        <f ca="1">EQ343-EV343</f>
        <v>0</v>
      </c>
      <c r="FB343" s="15">
        <f ca="1">IF(AND(ER343&lt;&gt;0,EW343&lt;&gt;0),-1*EY343*ER343,0)</f>
        <v>0</v>
      </c>
      <c r="FC343" s="15">
        <f ca="1">IF(AND(ER343&lt;&gt;0,EW343&lt;&gt;0,ES343&lt;&gt;0,EX343&lt;&gt;0),EZ343/EU343*$AC343,)</f>
        <v>0</v>
      </c>
      <c r="FD343" s="15">
        <f ca="1">IF(AND(ES343&lt;&gt;0,EX343&lt;&gt;0),FA343*EK343*ES343,)</f>
        <v>0</v>
      </c>
      <c r="FE343" s="15">
        <f ca="1">IF(AND(ER343&lt;&gt;0,EW343&lt;&gt;0,ES343&lt;&gt;0,EX343&lt;&gt;0),$AM343-FB343-FC343-FD343-FH343,)</f>
        <v>0</v>
      </c>
      <c r="FF343" s="15">
        <f ca="1">IF(OR(ER343=0,EW343=0,ES343=0,EX343=0),$AM343-FB343-FC343-FD343-FH343,)</f>
        <v>0</v>
      </c>
      <c r="FG343" s="15">
        <f ca="1">SUM(FB343:FF343)</f>
        <v>0</v>
      </c>
      <c r="FH343" s="15">
        <f ca="1">IF($V343&lt;&gt;0,IF($V343&gt;0,$W343/$V343,-$W343/$V343))*$AH343</f>
        <v>0</v>
      </c>
      <c r="FI343" s="15">
        <f ca="1">SUM(FG343:FH343)</f>
        <v>0</v>
      </c>
      <c r="FJ343" s="20"/>
      <c r="FK343" s="85">
        <f ca="1">BL343+CK343+DJ343+EI343+FH343</f>
        <v>0</v>
      </c>
      <c r="FL343" s="21"/>
      <c r="FM343" s="22"/>
      <c r="FN343" s="104">
        <f ca="1">_xll.DBRW($B$3,$R$37,$R$38,$R$40,$R$41,$R$42,$Q343,FN$2,FN$4,FN$3)</f>
        <v>0</v>
      </c>
      <c r="FO343" s="105">
        <f ca="1">IF(U343&lt;&gt;0,FN343/U343,0)</f>
        <v>0</v>
      </c>
      <c r="FP343" s="104">
        <f ca="1">_xll.DBRW($B$3,$R$37,$R$38,$R$40,$R$41,$R$42,$Q343,FP$2,FP$4,FP$3)</f>
        <v>0</v>
      </c>
      <c r="FQ343" s="105">
        <f ca="1">IF(V343&lt;&gt;0,FP343/V343,0)</f>
        <v>0</v>
      </c>
      <c r="FR343" s="86">
        <f ca="1">FN343-FP343</f>
        <v>0</v>
      </c>
      <c r="FS343" s="103">
        <f ca="1">(FO343-FQ343)*100</f>
        <v>0</v>
      </c>
      <c r="FT343" s="23"/>
      <c r="FV343" s="37"/>
      <c r="FW343" s="37"/>
      <c r="FX343" s="37"/>
      <c r="FY343" s="37"/>
      <c r="FZ343" s="37"/>
      <c r="GA343" s="37"/>
      <c r="GB343" s="37"/>
      <c r="GC343" s="37"/>
      <c r="GD343" s="37"/>
      <c r="GE343" s="37"/>
      <c r="GF343" s="37"/>
      <c r="GG343" s="37"/>
      <c r="GH343" s="37"/>
    </row>
    <row r="344" spans="1:190" ht="15" hidden="1" customHeight="1" x14ac:dyDescent="0.25">
      <c r="A344">
        <f ca="1">IF(ROW()=ROW($A$60),0,1)</f>
        <v>1</v>
      </c>
      <c r="D344" s="30"/>
      <c r="E344" s="30"/>
      <c r="F344" s="30" t="str">
        <f ca="1">IF(A344&lt;&gt;0,IF((AO344+BN344+CM344+DL344+EK344)&lt;&gt;0,ROUND((1-(AO344+BN344+CM344+DL344+EK344))-FO344,5),"VERIF. ELIGIBILITE PMM"),"CHECK "&amp;D329)</f>
        <v>VERIF. ELIGIBILITE PMM</v>
      </c>
      <c r="G344" s="30"/>
      <c r="H344" s="30"/>
      <c r="I344" s="30"/>
      <c r="J344" s="30" t="str">
        <f ca="1">IF(A344&lt;&gt;0,IF((AP344+BO344+CN344+DM344+EL344)&lt;&gt;0,ROUND((1-(AP344+BO344+CN344+DM344+EL344))-FQ344,5),"VERIF. ELIGIBILITE PMM"),"CHECK "&amp;D330)</f>
        <v>VERIF. ELIGIBILITE PMM</v>
      </c>
      <c r="K344" s="30">
        <f ca="1">IF(A344&lt;&gt;0,ROUND(W344+AR344+BQ344+CP344+DO344+EN344+FK344-FR344,5),"CHECK ")</f>
        <v>0</v>
      </c>
      <c r="L344" s="4"/>
      <c r="M344" s="9"/>
      <c r="N344" s="10"/>
      <c r="O344" s="9"/>
      <c r="P344" s="11"/>
      <c r="Q344" s="130" t="s">
        <v>302</v>
      </c>
      <c r="R344" s="130"/>
      <c r="S344" s="12"/>
      <c r="T344" s="13"/>
      <c r="U344" s="84">
        <f ca="1">_xll.DBRW($B$3,$R$37,$R$38,$R$40,$R$41,$R$42,$Q344,U$2,U$4,U$3)</f>
        <v>0</v>
      </c>
      <c r="V344" s="84">
        <f ca="1">_xll.DBRW($B$3,$R$37,$R$38,$R$40,$R$41,$R$42,$Q344,V$2,V$4,V$3)</f>
        <v>0</v>
      </c>
      <c r="W344" s="85">
        <f ca="1">U344-V344</f>
        <v>0</v>
      </c>
      <c r="X344" s="106">
        <f ca="1">IF(V344&lt;&gt;0,W344/V344,0)</f>
        <v>0</v>
      </c>
      <c r="Y344" s="15">
        <f ca="1">_xll.DBRW($B$3,$R$37,$R$38,$R$40,$R$41,$R$42,$Q344,Y$2,Y$4,Y$3)</f>
        <v>0</v>
      </c>
      <c r="Z344" s="15">
        <f ca="1">_xll.DBRW($B$3,$R$37,$R$38,$R$40,$R$41,$R$42,$Q344,Z$2,Z$4,Z$3)</f>
        <v>0</v>
      </c>
      <c r="AA344" s="15">
        <f ca="1">_xll.DBRW($B$3,$R$37,$R$38,$R$40,$R$41,$R$42,$Q344,AA$2,AA$4,AA$3)</f>
        <v>0</v>
      </c>
      <c r="AB344" s="15">
        <f ca="1">_xll.DBRW($B$3,$R$37,$R$38,$R$40,$R$41,$R$42,$Q344,AB$2,AB$4,AB$3)</f>
        <v>0</v>
      </c>
      <c r="AC344" s="15">
        <f ca="1">_xll.DBRW($B$3,$R$37,$R$38,$R$40,$R$41,$R$42,$Q344,AC$2,AC$4,AC$3)</f>
        <v>0</v>
      </c>
      <c r="AD344" s="15">
        <f ca="1">_xll.DBRW($B$3,$R$37,$R$38,$R$40,$R$41,$R$42,$Q344,AD$2,AD$4,AD$3)</f>
        <v>0</v>
      </c>
      <c r="AE344" s="15">
        <f ca="1">_xll.DBRW($B$3,$R$37,$R$38,$R$40,$R$41,$R$42,$Q344,AE$2,AE$4,AE$3)</f>
        <v>0</v>
      </c>
      <c r="AF344" s="15">
        <f ca="1">_xll.DBRW($B$3,$R$37,$R$38,$R$40,$R$41,$R$42,$Q344,AF$2,AF$4,AF$3)</f>
        <v>0</v>
      </c>
      <c r="AG344" s="15">
        <f ca="1">_xll.DBRW($B$3,$R$37,$R$38,$R$40,$R$41,$R$42,$Q344,AG$2,AG$4,AG$3)</f>
        <v>0</v>
      </c>
      <c r="AH344" s="15">
        <f ca="1">_xll.DBRW($B$3,$R$37,$R$38,$R$40,$R$41,$R$42,$Q344,AH$2,AH$4,AH$3)</f>
        <v>0</v>
      </c>
      <c r="AI344" s="15">
        <f ca="1">Y344-AD344</f>
        <v>0</v>
      </c>
      <c r="AJ344" s="15">
        <f ca="1">Z344-AE344</f>
        <v>0</v>
      </c>
      <c r="AK344" s="15">
        <f ca="1">AA344-AF344</f>
        <v>0</v>
      </c>
      <c r="AL344" s="15">
        <f ca="1">AB344-AG344</f>
        <v>0</v>
      </c>
      <c r="AM344" s="15">
        <f ca="1">AC344-AH344</f>
        <v>0</v>
      </c>
      <c r="AN344" s="20"/>
      <c r="AO344" s="16">
        <f ca="1">_xll.DBRW($B$3,$R$37,$R$38,$R$40,$R$41,$R$42,$Q344,AO$2,AO$4,AO$3)</f>
        <v>0</v>
      </c>
      <c r="AP344" s="16">
        <f ca="1">_xll.DBRW($B$3,$R$37,$R$38,$R$40,$R$41,$R$42,$Q344,AP$2,AP$4,AP$3)</f>
        <v>0</v>
      </c>
      <c r="AQ344" s="17">
        <f ca="1">-(AO344-AP344)*100</f>
        <v>0</v>
      </c>
      <c r="AR344" s="14">
        <f ca="1">$Y344-$AD344-BL344</f>
        <v>0</v>
      </c>
      <c r="AS344" s="18">
        <f ca="1">_xll.DBRW($B$3,$R$37,$R$38,$R$40,$R$41,$R$42,$Q344,AS$2,AS$4,AS$3)</f>
        <v>0</v>
      </c>
      <c r="AT344" s="19">
        <f ca="1">_xll.DBRW($B$3,$R$37,$R$38,$R$40,$R$41,$R$42,$Q344,AT$2,AT$4,AT$3)</f>
        <v>0</v>
      </c>
      <c r="AU344" s="18">
        <f ca="1">_xll.DBRW($B$3,$R$37,$R$38,$R$40,$R$41,$R$42,$Q344,AU$2,AU$4,AU$3)</f>
        <v>0</v>
      </c>
      <c r="AV344" s="15">
        <f ca="1">_xll.DBRW($B$3,$R$37,$R$38,$R$40,$R$41,$R$42,$Q344,AV$2,AV$4,AV$3)</f>
        <v>0</v>
      </c>
      <c r="AW344" s="15">
        <f ca="1">_xll.DBRW($B$3,$R$37,$R$38,$R$40,$R$41,$R$42,$Q344,AW$2,AW$4,AW$3)</f>
        <v>0</v>
      </c>
      <c r="AX344" s="18">
        <f ca="1">_xll.DBRW($B$3,$R$37,$R$38,$R$40,$R$41,$R$42,$Q344,AX$2,AX$4,AX$3)</f>
        <v>0</v>
      </c>
      <c r="AY344" s="19">
        <f ca="1">_xll.DBRW($B$3,$R$37,$R$38,$R$40,$R$41,$R$42,$Q344,AY$2,AY$4,AY$3)</f>
        <v>0</v>
      </c>
      <c r="AZ344" s="18">
        <f ca="1">_xll.DBRW($B$3,$R$37,$R$38,$R$40,$R$41,$R$42,$Q344,AZ$2,AZ$4,AZ$3)</f>
        <v>0</v>
      </c>
      <c r="BA344" s="15">
        <f ca="1">_xll.DBRW($B$3,$R$37,$R$38,$R$40,$R$41,$R$42,$Q344,BA$2,BA$4,BA$3)</f>
        <v>0</v>
      </c>
      <c r="BB344" s="15">
        <f ca="1">_xll.DBRW($B$3,$R$37,$R$38,$R$40,$R$41,$R$42,$Q344,BB$2,BB$4,BB$3)</f>
        <v>0</v>
      </c>
      <c r="BC344" s="18">
        <f ca="1">AS344-AX344</f>
        <v>0</v>
      </c>
      <c r="BD344" s="18">
        <f ca="1">AT344-AY344</f>
        <v>0</v>
      </c>
      <c r="BE344" s="18">
        <f ca="1">AU344-AZ344</f>
        <v>0</v>
      </c>
      <c r="BF344" s="15">
        <f ca="1">IF(AND(AV344&lt;&gt;0,BA344&lt;&gt;0),-1*BC344*AV344,0)</f>
        <v>0</v>
      </c>
      <c r="BG344" s="15">
        <f ca="1">IF(AND(AV344&lt;&gt;0,BA344&lt;&gt;0,AW344&lt;&gt;0,BB344&lt;&gt;0),BD344/AY344*$Y344,)</f>
        <v>0</v>
      </c>
      <c r="BH344" s="15">
        <f ca="1">IF(AND(AW344&lt;&gt;0,BB344&lt;&gt;0),BE344*AO344*AW344,)</f>
        <v>0</v>
      </c>
      <c r="BI344" s="15">
        <f ca="1">IF(AND(AV344&lt;&gt;0,BA344&lt;&gt;0,AW344&lt;&gt;0,BB344&lt;&gt;0),$AI344-BF344-BG344-BH344-BL344,)</f>
        <v>0</v>
      </c>
      <c r="BJ344" s="15">
        <f ca="1">IF(OR(AV344=0,BA344=0,AW344=0,BB344=0),$AI344-BF344-BG344-BH344-BL344,)</f>
        <v>0</v>
      </c>
      <c r="BK344" s="15">
        <f ca="1">SUM(BF344:BJ344)</f>
        <v>0</v>
      </c>
      <c r="BL344" s="15">
        <f ca="1">IF($V344&lt;&gt;0,IF($V344&gt;0,$W344/$V344,-$W344/$V344))*$AD344</f>
        <v>0</v>
      </c>
      <c r="BM344" s="15">
        <f ca="1">SUM(BK344:BL344)</f>
        <v>0</v>
      </c>
      <c r="BN344" s="16">
        <f ca="1">_xll.DBRW($B$3,$R$37,$R$38,$R$40,$R$41,$R$42,$Q344,BN$2,BN$4,BN$3)</f>
        <v>0</v>
      </c>
      <c r="BO344" s="16">
        <f ca="1">_xll.DBRW($B$3,$R$37,$R$38,$R$40,$R$41,$R$42,$Q344,BO$2,BO$4,BO$3)</f>
        <v>0</v>
      </c>
      <c r="BP344" s="17">
        <f ca="1">-(BN344-BO344)*100</f>
        <v>0</v>
      </c>
      <c r="BQ344" s="14">
        <f ca="1">$Z344-$AE344-CK344</f>
        <v>0</v>
      </c>
      <c r="BR344" s="15">
        <f ca="1">_xll.DBRW($B$3,$R$37,$R$38,$R$40,$R$41,$R$42,$Q344,BR$2,BR$4,BR$3)</f>
        <v>0</v>
      </c>
      <c r="BS344" s="15">
        <f ca="1">_xll.DBRW($B$3,$R$37,$R$38,$R$40,$R$41,$R$42,$Q344,BS$2,BS$4,BS$3)</f>
        <v>0</v>
      </c>
      <c r="BT344" s="15">
        <f ca="1">_xll.DBRW($B$3,$R$37,$R$38,$R$40,$R$41,$R$42,$Q344,BT$2,BT$4,BT$3)</f>
        <v>0</v>
      </c>
      <c r="BU344" s="15">
        <f ca="1">_xll.DBRW($B$3,$R$37,$R$38,$R$40,$R$41,$R$42,$Q344,BU$2,BU$4,BU$3)</f>
        <v>0</v>
      </c>
      <c r="BV344" s="15">
        <f ca="1">_xll.DBRW($B$3,$R$37,$R$38,$R$40,$R$41,$R$42,$Q344,BV$2,BV$4,BV$3)</f>
        <v>0</v>
      </c>
      <c r="BW344" s="15">
        <f ca="1">_xll.DBRW($B$3,$R$37,$R$38,$R$40,$R$41,$R$42,$Q344,BW$2,BW$4,BW$3)</f>
        <v>0</v>
      </c>
      <c r="BX344" s="15">
        <f ca="1">_xll.DBRW($B$3,$R$37,$R$38,$R$40,$R$41,$R$42,$Q344,BX$2,BX$4,BX$3)</f>
        <v>0</v>
      </c>
      <c r="BY344" s="15">
        <f ca="1">_xll.DBRW($B$3,$R$37,$R$38,$R$40,$R$41,$R$42,$Q344,BY$2,BY$4,BY$3)</f>
        <v>0</v>
      </c>
      <c r="BZ344" s="15">
        <f ca="1">_xll.DBRW($B$3,$R$37,$R$38,$R$40,$R$41,$R$42,$Q344,BZ$2,BZ$4,BZ$3)</f>
        <v>0</v>
      </c>
      <c r="CA344" s="15">
        <f ca="1">_xll.DBRW($B$3,$R$37,$R$38,$R$40,$R$41,$R$42,$Q344,CA$2,CA$4,CA$3)</f>
        <v>0</v>
      </c>
      <c r="CB344" s="15">
        <f ca="1">BR344-BW344</f>
        <v>0</v>
      </c>
      <c r="CC344" s="15">
        <f ca="1">BS344-BX344</f>
        <v>0</v>
      </c>
      <c r="CD344" s="15">
        <f ca="1">BT344-BY344</f>
        <v>0</v>
      </c>
      <c r="CE344" s="15">
        <f ca="1">IF(AND(BU344&lt;&gt;0,BZ344&lt;&gt;0),-1*CB344*BU344,0)</f>
        <v>0</v>
      </c>
      <c r="CF344" s="15">
        <f ca="1">IF(AND(BU344&lt;&gt;0,BZ344&lt;&gt;0,BV344&lt;&gt;0,CA344&lt;&gt;0),CC344/BX344*$Z344,)</f>
        <v>0</v>
      </c>
      <c r="CG344" s="15">
        <f ca="1">IF(AND(BV344&lt;&gt;0,CA344&lt;&gt;0),CD344*BN344*BV344,)</f>
        <v>0</v>
      </c>
      <c r="CH344" s="15">
        <f ca="1">IF(AND(BU344&lt;&gt;0,BZ344&lt;&gt;0,BV344&lt;&gt;0,CA344&lt;&gt;0),$AJ344-CE344-CF344-CG344-CK344,)</f>
        <v>0</v>
      </c>
      <c r="CI344" s="15">
        <f ca="1">IF(OR(BU344=0,BZ344=0,BV344=0,CA344=0),$AJ344-CE344-CF344-CG344-CK344,)</f>
        <v>0</v>
      </c>
      <c r="CJ344" s="15">
        <f ca="1">SUM(CE344:CI344)</f>
        <v>0</v>
      </c>
      <c r="CK344" s="15">
        <f ca="1">IF($V344&lt;&gt;0,IF($V344&gt;0,$W344/$V344,-$W344/$V344))*$AE344</f>
        <v>0</v>
      </c>
      <c r="CL344" s="15">
        <f ca="1">SUM(CJ344:CK344)</f>
        <v>0</v>
      </c>
      <c r="CM344" s="16">
        <f ca="1">_xll.DBRW($B$3,$R$37,$R$38,$R$40,$R$41,$R$42,$Q344,CM$2,CM$4,CM$3)</f>
        <v>0</v>
      </c>
      <c r="CN344" s="16">
        <f ca="1">_xll.DBRW($B$3,$R$37,$R$38,$R$40,$R$41,$R$42,$Q344,CN$2,CN$4,CN$3)</f>
        <v>0</v>
      </c>
      <c r="CO344" s="17">
        <f ca="1">-(CM344-CN344)*100</f>
        <v>0</v>
      </c>
      <c r="CP344" s="14">
        <f ca="1">$AA344-$AF344-DJ344</f>
        <v>0</v>
      </c>
      <c r="CQ344" s="15">
        <f ca="1">_xll.DBRW($B$3,$R$37,$R$38,$R$40,$R$41,$R$42,$Q344,CQ$2,CQ$4,CQ$3)</f>
        <v>0</v>
      </c>
      <c r="CR344" s="15">
        <f ca="1">_xll.DBRW($B$3,$R$37,$R$38,$R$40,$R$41,$R$42,$Q344,CR$2,CR$4,CR$3)</f>
        <v>0</v>
      </c>
      <c r="CS344" s="15">
        <f ca="1">_xll.DBRW($B$3,$R$37,$R$38,$R$40,$R$41,$R$42,$Q344,CS$2,CS$4,CS$3)</f>
        <v>0</v>
      </c>
      <c r="CT344" s="15">
        <f ca="1">_xll.DBRW($B$3,$R$37,$R$38,$R$40,$R$41,$R$42,$Q344,CT$2,CT$4,CT$3)</f>
        <v>0</v>
      </c>
      <c r="CU344" s="15">
        <f ca="1">_xll.DBRW($B$3,$R$37,$R$38,$R$40,$R$41,$R$42,$Q344,CU$2,CU$4,CU$3)</f>
        <v>0</v>
      </c>
      <c r="CV344" s="15">
        <f ca="1">_xll.DBRW($B$3,$R$37,$R$38,$R$40,$R$41,$R$42,$Q344,CV$2,CV$4,CV$3)</f>
        <v>0</v>
      </c>
      <c r="CW344" s="15">
        <f ca="1">_xll.DBRW($B$3,$R$37,$R$38,$R$40,$R$41,$R$42,$Q344,CW$2,CW$4,CW$3)</f>
        <v>0</v>
      </c>
      <c r="CX344" s="15">
        <f ca="1">_xll.DBRW($B$3,$R$37,$R$38,$R$40,$R$41,$R$42,$Q344,CX$2,CX$4,CX$3)</f>
        <v>0</v>
      </c>
      <c r="CY344" s="15">
        <f ca="1">_xll.DBRW($B$3,$R$37,$R$38,$R$40,$R$41,$R$42,$Q344,CY$2,CY$4,CY$3)</f>
        <v>0</v>
      </c>
      <c r="CZ344" s="15">
        <f ca="1">_xll.DBRW($B$3,$R$37,$R$38,$R$40,$R$41,$R$42,$Q344,CZ$2,CZ$4,CZ$3)</f>
        <v>0</v>
      </c>
      <c r="DA344" s="15">
        <f ca="1">CQ344-CV344</f>
        <v>0</v>
      </c>
      <c r="DB344" s="15">
        <f ca="1">CR344-CW344</f>
        <v>0</v>
      </c>
      <c r="DC344" s="15">
        <f ca="1">CS344-CX344</f>
        <v>0</v>
      </c>
      <c r="DD344" s="15">
        <f ca="1">IF(AND(CT344&lt;&gt;0,CY344&lt;&gt;0),-1*DA344*CT344,0)</f>
        <v>0</v>
      </c>
      <c r="DE344" s="15">
        <f ca="1">IF(AND(CT344&lt;&gt;0,CY344&lt;&gt;0,CU344&lt;&gt;0,CZ344&lt;&gt;0),DB344/CW344*$AA344,)</f>
        <v>0</v>
      </c>
      <c r="DF344" s="15">
        <f ca="1">IF(AND(CU344&lt;&gt;0,CZ344&lt;&gt;0),DC344*CM344*CU344,)</f>
        <v>0</v>
      </c>
      <c r="DG344" s="15">
        <f ca="1">IF(AND(CT344&lt;&gt;0,CY344&lt;&gt;0,CU344&lt;&gt;0,CZ344&lt;&gt;0),$AK344-DD344-DE344-DF344-DJ344,)</f>
        <v>0</v>
      </c>
      <c r="DH344" s="15">
        <f ca="1">IF(OR(CT344=0,CY344=0,CU344=0,CZ344=0),$AK344-DD344-DE344-DF344-DJ344,)</f>
        <v>0</v>
      </c>
      <c r="DI344" s="15">
        <f ca="1">SUM(DD344:DH344)</f>
        <v>0</v>
      </c>
      <c r="DJ344" s="15">
        <f ca="1">IF($V344&lt;&gt;0,IF($V344&gt;0,$W344/$V344,-$W344/$V344))*$AF344</f>
        <v>0</v>
      </c>
      <c r="DK344" s="15">
        <f ca="1">SUM(DI344:DJ344)</f>
        <v>0</v>
      </c>
      <c r="DL344" s="16">
        <f ca="1">_xll.DBRW($B$3,$R$37,$R$38,$R$40,$R$41,$R$42,$Q344,DL$2,DL$4,DL$3)</f>
        <v>0</v>
      </c>
      <c r="DM344" s="16">
        <f ca="1">_xll.DBRW($B$3,$R$37,$R$38,$R$40,$R$41,$R$42,$Q344,DM$2,DM$4,DM$3)</f>
        <v>0</v>
      </c>
      <c r="DN344" s="17">
        <f ca="1">-(DL344-DM344)*100</f>
        <v>0</v>
      </c>
      <c r="DO344" s="14">
        <f ca="1">$AB344-$AG344-EI344</f>
        <v>0</v>
      </c>
      <c r="DP344" s="15">
        <f ca="1">_xll.DBRW($B$3,$R$37,$R$38,$R$40,$R$41,$R$42,$Q344,DP$2,DP$4,DP$3)</f>
        <v>0</v>
      </c>
      <c r="DQ344" s="15">
        <f ca="1">_xll.DBRW($B$3,$R$37,$R$38,$R$40,$R$41,$R$42,$Q344,DQ$2,DQ$4,DQ$3)</f>
        <v>0</v>
      </c>
      <c r="DR344" s="15">
        <f ca="1">_xll.DBRW($B$3,$R$37,$R$38,$R$40,$R$41,$R$42,$Q344,DR$2,DR$4,DR$3)</f>
        <v>0</v>
      </c>
      <c r="DS344" s="15">
        <f ca="1">_xll.DBRW($B$3,$R$37,$R$38,$R$40,$R$41,$R$42,$Q344,DS$2,DS$4,DS$3)</f>
        <v>0</v>
      </c>
      <c r="DT344" s="15">
        <f ca="1">_xll.DBRW($B$3,$R$37,$R$38,$R$40,$R$41,$R$42,$Q344,DT$2,DT$4,DT$3)</f>
        <v>0</v>
      </c>
      <c r="DU344" s="15">
        <f ca="1">_xll.DBRW($B$3,$R$37,$R$38,$R$40,$R$41,$R$42,$Q344,DU$2,DU$4,DU$3)</f>
        <v>0</v>
      </c>
      <c r="DV344" s="15">
        <f ca="1">_xll.DBRW($B$3,$R$37,$R$38,$R$40,$R$41,$R$42,$Q344,DV$2,DV$4,DV$3)</f>
        <v>0</v>
      </c>
      <c r="DW344" s="15">
        <f ca="1">_xll.DBRW($B$3,$R$37,$R$38,$R$40,$R$41,$R$42,$Q344,DW$2,DW$4,DW$3)</f>
        <v>0</v>
      </c>
      <c r="DX344" s="15">
        <f ca="1">_xll.DBRW($B$3,$R$37,$R$38,$R$40,$R$41,$R$42,$Q344,DX$2,DX$4,DX$3)</f>
        <v>0</v>
      </c>
      <c r="DY344" s="15">
        <f ca="1">_xll.DBRW($B$3,$R$37,$R$38,$R$40,$R$41,$R$42,$Q344,DY$2,DY$4,DY$3)</f>
        <v>0</v>
      </c>
      <c r="DZ344" s="15">
        <f ca="1">DP344-DU344</f>
        <v>0</v>
      </c>
      <c r="EA344" s="15">
        <f ca="1">DQ344-DV344</f>
        <v>0</v>
      </c>
      <c r="EB344" s="15">
        <f ca="1">DR344-DW344</f>
        <v>0</v>
      </c>
      <c r="EC344" s="15">
        <f ca="1">IF(AND(DS344&lt;&gt;0,DX344&lt;&gt;0),-1*DZ344*DS344,0)</f>
        <v>0</v>
      </c>
      <c r="ED344" s="15">
        <f ca="1">IF(AND(DS344&lt;&gt;0,DX344&lt;&gt;0,DT344&lt;&gt;0,DY344&lt;&gt;0),EA344/DV344*$AB344,)</f>
        <v>0</v>
      </c>
      <c r="EE344" s="15">
        <f ca="1">IF(AND(DT344&lt;&gt;0,DY344&lt;&gt;0),EB344*DL344*DT344,)</f>
        <v>0</v>
      </c>
      <c r="EF344" s="15">
        <f ca="1">IF(AND(DS344&lt;&gt;0,DX344&lt;&gt;0,DT344&lt;&gt;0,DY344&lt;&gt;0),$AL344-EC344-ED344-EE344-EI344,)</f>
        <v>0</v>
      </c>
      <c r="EG344" s="15">
        <f ca="1">IF(OR(DS344=0,DX344=0,DT344=0,DY344=0),$AL344-EC344-ED344-EE344-EI344,)</f>
        <v>0</v>
      </c>
      <c r="EH344" s="15">
        <f ca="1">SUM(EC344:EG344)</f>
        <v>0</v>
      </c>
      <c r="EI344" s="15">
        <f ca="1">IF($V344&lt;&gt;0,IF($V344&gt;0,$W344/$V344,-$W344/$V344))*$AG344</f>
        <v>0</v>
      </c>
      <c r="EJ344" s="15">
        <f ca="1">SUM(EH344:EI344)</f>
        <v>0</v>
      </c>
      <c r="EK344" s="16">
        <f ca="1">_xll.DBRW($B$3,$R$37,$R$38,$R$40,$R$41,$R$42,$Q344,EK$2,EK$4,EK$3)</f>
        <v>0</v>
      </c>
      <c r="EL344" s="16">
        <f ca="1">_xll.DBRW($B$3,$R$37,$R$38,$R$40,$R$41,$R$42,$Q344,EL$2,EL$4,EL$3)</f>
        <v>0</v>
      </c>
      <c r="EM344" s="17">
        <f ca="1">-(EK344-EL344)*100</f>
        <v>0</v>
      </c>
      <c r="EN344" s="14">
        <f ca="1">$AC344-$AH344-FH344</f>
        <v>0</v>
      </c>
      <c r="EO344" s="15">
        <f ca="1">_xll.DBRW($B$3,$R$37,$R$38,$R$40,$R$41,$R$42,$Q344,EO$2,EO$4,EO$3)</f>
        <v>0</v>
      </c>
      <c r="EP344" s="15">
        <f ca="1">_xll.DBRW($B$3,$R$37,$R$38,$R$40,$R$41,$R$42,$Q344,EP$2,EP$4,EP$3)</f>
        <v>0</v>
      </c>
      <c r="EQ344" s="15">
        <f ca="1">_xll.DBRW($B$3,$R$37,$R$38,$R$40,$R$41,$R$42,$Q344,EQ$2,EQ$4,EQ$3)</f>
        <v>0</v>
      </c>
      <c r="ER344" s="15">
        <f ca="1">_xll.DBRW($B$3,$R$37,$R$38,$R$40,$R$41,$R$42,$Q344,ER$2,ER$4,ER$3)</f>
        <v>0</v>
      </c>
      <c r="ES344" s="15">
        <f ca="1">_xll.DBRW($B$3,$R$37,$R$38,$R$40,$R$41,$R$42,$Q344,ES$2,ES$4,ES$3)</f>
        <v>0</v>
      </c>
      <c r="ET344" s="15">
        <f ca="1">_xll.DBRW($B$3,$R$37,$R$38,$R$40,$R$41,$R$42,$Q344,ET$2,ET$4,ET$3)</f>
        <v>0</v>
      </c>
      <c r="EU344" s="15">
        <f ca="1">_xll.DBRW($B$3,$R$37,$R$38,$R$40,$R$41,$R$42,$Q344,EU$2,EU$4,EU$3)</f>
        <v>0</v>
      </c>
      <c r="EV344" s="15">
        <f ca="1">_xll.DBRW($B$3,$R$37,$R$38,$R$40,$R$41,$R$42,$Q344,EV$2,EV$4,EV$3)</f>
        <v>0</v>
      </c>
      <c r="EW344" s="15">
        <f ca="1">_xll.DBRW($B$3,$R$37,$R$38,$R$40,$R$41,$R$42,$Q344,EW$2,EW$4,EW$3)</f>
        <v>0</v>
      </c>
      <c r="EX344" s="15">
        <f ca="1">_xll.DBRW($B$3,$R$37,$R$38,$R$40,$R$41,$R$42,$Q344,EX$2,EX$4,EX$3)</f>
        <v>0</v>
      </c>
      <c r="EY344" s="15">
        <f ca="1">EO344-ET344</f>
        <v>0</v>
      </c>
      <c r="EZ344" s="15">
        <f ca="1">EP344-EU344</f>
        <v>0</v>
      </c>
      <c r="FA344" s="15">
        <f ca="1">EQ344-EV344</f>
        <v>0</v>
      </c>
      <c r="FB344" s="15">
        <f ca="1">IF(AND(ER344&lt;&gt;0,EW344&lt;&gt;0),-1*EY344*ER344,0)</f>
        <v>0</v>
      </c>
      <c r="FC344" s="15">
        <f ca="1">IF(AND(ER344&lt;&gt;0,EW344&lt;&gt;0,ES344&lt;&gt;0,EX344&lt;&gt;0),EZ344/EU344*$AC344,)</f>
        <v>0</v>
      </c>
      <c r="FD344" s="15">
        <f ca="1">IF(AND(ES344&lt;&gt;0,EX344&lt;&gt;0),FA344*EK344*ES344,)</f>
        <v>0</v>
      </c>
      <c r="FE344" s="15">
        <f ca="1">IF(AND(ER344&lt;&gt;0,EW344&lt;&gt;0,ES344&lt;&gt;0,EX344&lt;&gt;0),$AM344-FB344-FC344-FD344-FH344,)</f>
        <v>0</v>
      </c>
      <c r="FF344" s="15">
        <f ca="1">IF(OR(ER344=0,EW344=0,ES344=0,EX344=0),$AM344-FB344-FC344-FD344-FH344,)</f>
        <v>0</v>
      </c>
      <c r="FG344" s="15">
        <f ca="1">SUM(FB344:FF344)</f>
        <v>0</v>
      </c>
      <c r="FH344" s="15">
        <f ca="1">IF($V344&lt;&gt;0,IF($V344&gt;0,$W344/$V344,-$W344/$V344))*$AH344</f>
        <v>0</v>
      </c>
      <c r="FI344" s="15">
        <f ca="1">SUM(FG344:FH344)</f>
        <v>0</v>
      </c>
      <c r="FJ344" s="20"/>
      <c r="FK344" s="85">
        <f ca="1">BL344+CK344+DJ344+EI344+FH344</f>
        <v>0</v>
      </c>
      <c r="FL344" s="21"/>
      <c r="FM344" s="22"/>
      <c r="FN344" s="104">
        <f ca="1">_xll.DBRW($B$3,$R$37,$R$38,$R$40,$R$41,$R$42,$Q344,FN$2,FN$4,FN$3)</f>
        <v>0</v>
      </c>
      <c r="FO344" s="105">
        <f ca="1">IF(U344&lt;&gt;0,FN344/U344,0)</f>
        <v>0</v>
      </c>
      <c r="FP344" s="104">
        <f ca="1">_xll.DBRW($B$3,$R$37,$R$38,$R$40,$R$41,$R$42,$Q344,FP$2,FP$4,FP$3)</f>
        <v>0</v>
      </c>
      <c r="FQ344" s="105">
        <f ca="1">IF(V344&lt;&gt;0,FP344/V344,0)</f>
        <v>0</v>
      </c>
      <c r="FR344" s="86">
        <f ca="1">FN344-FP344</f>
        <v>0</v>
      </c>
      <c r="FS344" s="103">
        <f ca="1">(FO344-FQ344)*100</f>
        <v>0</v>
      </c>
      <c r="FT344" s="23"/>
      <c r="FV344" s="37"/>
      <c r="FW344" s="37"/>
      <c r="FX344" s="37"/>
      <c r="FY344" s="37"/>
      <c r="FZ344" s="37"/>
      <c r="GA344" s="37"/>
      <c r="GB344" s="37"/>
      <c r="GC344" s="37"/>
      <c r="GD344" s="37"/>
      <c r="GE344" s="37"/>
      <c r="GF344" s="37"/>
      <c r="GG344" s="37"/>
      <c r="GH344" s="37"/>
    </row>
    <row r="345" spans="1:190" ht="15" hidden="1" customHeight="1" x14ac:dyDescent="0.25">
      <c r="A345">
        <f ca="1">IF(ROW()=ROW($A$60),0,1)</f>
        <v>1</v>
      </c>
      <c r="D345" s="30"/>
      <c r="E345" s="30"/>
      <c r="F345" s="30" t="str">
        <f ca="1">IF(A345&lt;&gt;0,IF((AO345+BN345+CM345+DL345+EK345)&lt;&gt;0,ROUND((1-(AO345+BN345+CM345+DL345+EK345))-FO345,5),"VERIF. ELIGIBILITE PMM"),"CHECK "&amp;D330)</f>
        <v>VERIF. ELIGIBILITE PMM</v>
      </c>
      <c r="G345" s="30"/>
      <c r="H345" s="30"/>
      <c r="I345" s="30"/>
      <c r="J345" s="30" t="str">
        <f ca="1">IF(A345&lt;&gt;0,IF((AP345+BO345+CN345+DM345+EL345)&lt;&gt;0,ROUND((1-(AP345+BO345+CN345+DM345+EL345))-FQ345,5),"VERIF. ELIGIBILITE PMM"),"CHECK "&amp;D331)</f>
        <v>VERIF. ELIGIBILITE PMM</v>
      </c>
      <c r="K345" s="30">
        <f ca="1">IF(A345&lt;&gt;0,ROUND(W345+AR345+BQ345+CP345+DO345+EN345+FK345-FR345,5),"CHECK ")</f>
        <v>0</v>
      </c>
      <c r="L345" s="4"/>
      <c r="M345" s="9"/>
      <c r="N345" s="10"/>
      <c r="O345" s="9"/>
      <c r="P345" s="11"/>
      <c r="Q345" s="130" t="s">
        <v>537</v>
      </c>
      <c r="R345" s="130"/>
      <c r="S345" s="12"/>
      <c r="T345" s="13"/>
      <c r="U345" s="84">
        <f ca="1">_xll.DBRW($B$3,$R$37,$R$38,$R$40,$R$41,$R$42,$Q345,U$2,U$4,U$3)</f>
        <v>0</v>
      </c>
      <c r="V345" s="84">
        <f ca="1">_xll.DBRW($B$3,$R$37,$R$38,$R$40,$R$41,$R$42,$Q345,V$2,V$4,V$3)</f>
        <v>0</v>
      </c>
      <c r="W345" s="85">
        <f ca="1">U345-V345</f>
        <v>0</v>
      </c>
      <c r="X345" s="106">
        <f ca="1">IF(V345&lt;&gt;0,W345/V345,0)</f>
        <v>0</v>
      </c>
      <c r="Y345" s="15">
        <f ca="1">_xll.DBRW($B$3,$R$37,$R$38,$R$40,$R$41,$R$42,$Q345,Y$2,Y$4,Y$3)</f>
        <v>0</v>
      </c>
      <c r="Z345" s="15">
        <f ca="1">_xll.DBRW($B$3,$R$37,$R$38,$R$40,$R$41,$R$42,$Q345,Z$2,Z$4,Z$3)</f>
        <v>0</v>
      </c>
      <c r="AA345" s="15">
        <f ca="1">_xll.DBRW($B$3,$R$37,$R$38,$R$40,$R$41,$R$42,$Q345,AA$2,AA$4,AA$3)</f>
        <v>0</v>
      </c>
      <c r="AB345" s="15">
        <f ca="1">_xll.DBRW($B$3,$R$37,$R$38,$R$40,$R$41,$R$42,$Q345,AB$2,AB$4,AB$3)</f>
        <v>0</v>
      </c>
      <c r="AC345" s="15">
        <f ca="1">_xll.DBRW($B$3,$R$37,$R$38,$R$40,$R$41,$R$42,$Q345,AC$2,AC$4,AC$3)</f>
        <v>0</v>
      </c>
      <c r="AD345" s="15">
        <f ca="1">_xll.DBRW($B$3,$R$37,$R$38,$R$40,$R$41,$R$42,$Q345,AD$2,AD$4,AD$3)</f>
        <v>0</v>
      </c>
      <c r="AE345" s="15">
        <f ca="1">_xll.DBRW($B$3,$R$37,$R$38,$R$40,$R$41,$R$42,$Q345,AE$2,AE$4,AE$3)</f>
        <v>0</v>
      </c>
      <c r="AF345" s="15">
        <f ca="1">_xll.DBRW($B$3,$R$37,$R$38,$R$40,$R$41,$R$42,$Q345,AF$2,AF$4,AF$3)</f>
        <v>0</v>
      </c>
      <c r="AG345" s="15">
        <f ca="1">_xll.DBRW($B$3,$R$37,$R$38,$R$40,$R$41,$R$42,$Q345,AG$2,AG$4,AG$3)</f>
        <v>0</v>
      </c>
      <c r="AH345" s="15">
        <f ca="1">_xll.DBRW($B$3,$R$37,$R$38,$R$40,$R$41,$R$42,$Q345,AH$2,AH$4,AH$3)</f>
        <v>0</v>
      </c>
      <c r="AI345" s="15">
        <f ca="1">Y345-AD345</f>
        <v>0</v>
      </c>
      <c r="AJ345" s="15">
        <f ca="1">Z345-AE345</f>
        <v>0</v>
      </c>
      <c r="AK345" s="15">
        <f ca="1">AA345-AF345</f>
        <v>0</v>
      </c>
      <c r="AL345" s="15">
        <f ca="1">AB345-AG345</f>
        <v>0</v>
      </c>
      <c r="AM345" s="15">
        <f ca="1">AC345-AH345</f>
        <v>0</v>
      </c>
      <c r="AN345" s="20"/>
      <c r="AO345" s="16">
        <f ca="1">_xll.DBRW($B$3,$R$37,$R$38,$R$40,$R$41,$R$42,$Q345,AO$2,AO$4,AO$3)</f>
        <v>0</v>
      </c>
      <c r="AP345" s="16">
        <f ca="1">_xll.DBRW($B$3,$R$37,$R$38,$R$40,$R$41,$R$42,$Q345,AP$2,AP$4,AP$3)</f>
        <v>0</v>
      </c>
      <c r="AQ345" s="17">
        <f ca="1">-(AO345-AP345)*100</f>
        <v>0</v>
      </c>
      <c r="AR345" s="14">
        <f ca="1">$Y345-$AD345-BL345</f>
        <v>0</v>
      </c>
      <c r="AS345" s="18">
        <f ca="1">_xll.DBRW($B$3,$R$37,$R$38,$R$40,$R$41,$R$42,$Q345,AS$2,AS$4,AS$3)</f>
        <v>0</v>
      </c>
      <c r="AT345" s="19">
        <f ca="1">_xll.DBRW($B$3,$R$37,$R$38,$R$40,$R$41,$R$42,$Q345,AT$2,AT$4,AT$3)</f>
        <v>0</v>
      </c>
      <c r="AU345" s="18">
        <f ca="1">_xll.DBRW($B$3,$R$37,$R$38,$R$40,$R$41,$R$42,$Q345,AU$2,AU$4,AU$3)</f>
        <v>0</v>
      </c>
      <c r="AV345" s="15">
        <f ca="1">_xll.DBRW($B$3,$R$37,$R$38,$R$40,$R$41,$R$42,$Q345,AV$2,AV$4,AV$3)</f>
        <v>0</v>
      </c>
      <c r="AW345" s="15">
        <f ca="1">_xll.DBRW($B$3,$R$37,$R$38,$R$40,$R$41,$R$42,$Q345,AW$2,AW$4,AW$3)</f>
        <v>0</v>
      </c>
      <c r="AX345" s="18">
        <f ca="1">_xll.DBRW($B$3,$R$37,$R$38,$R$40,$R$41,$R$42,$Q345,AX$2,AX$4,AX$3)</f>
        <v>0</v>
      </c>
      <c r="AY345" s="19">
        <f ca="1">_xll.DBRW($B$3,$R$37,$R$38,$R$40,$R$41,$R$42,$Q345,AY$2,AY$4,AY$3)</f>
        <v>0</v>
      </c>
      <c r="AZ345" s="18">
        <f ca="1">_xll.DBRW($B$3,$R$37,$R$38,$R$40,$R$41,$R$42,$Q345,AZ$2,AZ$4,AZ$3)</f>
        <v>0</v>
      </c>
      <c r="BA345" s="15">
        <f ca="1">_xll.DBRW($B$3,$R$37,$R$38,$R$40,$R$41,$R$42,$Q345,BA$2,BA$4,BA$3)</f>
        <v>0</v>
      </c>
      <c r="BB345" s="15">
        <f ca="1">_xll.DBRW($B$3,$R$37,$R$38,$R$40,$R$41,$R$42,$Q345,BB$2,BB$4,BB$3)</f>
        <v>0</v>
      </c>
      <c r="BC345" s="18">
        <f ca="1">AS345-AX345</f>
        <v>0</v>
      </c>
      <c r="BD345" s="18">
        <f ca="1">AT345-AY345</f>
        <v>0</v>
      </c>
      <c r="BE345" s="18">
        <f ca="1">AU345-AZ345</f>
        <v>0</v>
      </c>
      <c r="BF345" s="15">
        <f ca="1">IF(AND(AV345&lt;&gt;0,BA345&lt;&gt;0),-1*BC345*AV345,0)</f>
        <v>0</v>
      </c>
      <c r="BG345" s="15">
        <f ca="1">IF(AND(AV345&lt;&gt;0,BA345&lt;&gt;0,AW345&lt;&gt;0,BB345&lt;&gt;0),BD345/AY345*$Y345,)</f>
        <v>0</v>
      </c>
      <c r="BH345" s="15">
        <f ca="1">IF(AND(AW345&lt;&gt;0,BB345&lt;&gt;0),BE345*AO345*AW345,)</f>
        <v>0</v>
      </c>
      <c r="BI345" s="15">
        <f ca="1">IF(AND(AV345&lt;&gt;0,BA345&lt;&gt;0,AW345&lt;&gt;0,BB345&lt;&gt;0),$AI345-BF345-BG345-BH345-BL345,)</f>
        <v>0</v>
      </c>
      <c r="BJ345" s="15">
        <f ca="1">IF(OR(AV345=0,BA345=0,AW345=0,BB345=0),$AI345-BF345-BG345-BH345-BL345,)</f>
        <v>0</v>
      </c>
      <c r="BK345" s="15">
        <f ca="1">SUM(BF345:BJ345)</f>
        <v>0</v>
      </c>
      <c r="BL345" s="15">
        <f ca="1">IF($V345&lt;&gt;0,IF($V345&gt;0,$W345/$V345,-$W345/$V345))*$AD345</f>
        <v>0</v>
      </c>
      <c r="BM345" s="15">
        <f ca="1">SUM(BK345:BL345)</f>
        <v>0</v>
      </c>
      <c r="BN345" s="16">
        <f ca="1">_xll.DBRW($B$3,$R$37,$R$38,$R$40,$R$41,$R$42,$Q345,BN$2,BN$4,BN$3)</f>
        <v>0</v>
      </c>
      <c r="BO345" s="16">
        <f ca="1">_xll.DBRW($B$3,$R$37,$R$38,$R$40,$R$41,$R$42,$Q345,BO$2,BO$4,BO$3)</f>
        <v>0</v>
      </c>
      <c r="BP345" s="17">
        <f ca="1">-(BN345-BO345)*100</f>
        <v>0</v>
      </c>
      <c r="BQ345" s="14">
        <f ca="1">$Z345-$AE345-CK345</f>
        <v>0</v>
      </c>
      <c r="BR345" s="15">
        <f ca="1">_xll.DBRW($B$3,$R$37,$R$38,$R$40,$R$41,$R$42,$Q345,BR$2,BR$4,BR$3)</f>
        <v>0</v>
      </c>
      <c r="BS345" s="15">
        <f ca="1">_xll.DBRW($B$3,$R$37,$R$38,$R$40,$R$41,$R$42,$Q345,BS$2,BS$4,BS$3)</f>
        <v>0</v>
      </c>
      <c r="BT345" s="15">
        <f ca="1">_xll.DBRW($B$3,$R$37,$R$38,$R$40,$R$41,$R$42,$Q345,BT$2,BT$4,BT$3)</f>
        <v>0</v>
      </c>
      <c r="BU345" s="15">
        <f ca="1">_xll.DBRW($B$3,$R$37,$R$38,$R$40,$R$41,$R$42,$Q345,BU$2,BU$4,BU$3)</f>
        <v>0</v>
      </c>
      <c r="BV345" s="15">
        <f ca="1">_xll.DBRW($B$3,$R$37,$R$38,$R$40,$R$41,$R$42,$Q345,BV$2,BV$4,BV$3)</f>
        <v>0</v>
      </c>
      <c r="BW345" s="15">
        <f ca="1">_xll.DBRW($B$3,$R$37,$R$38,$R$40,$R$41,$R$42,$Q345,BW$2,BW$4,BW$3)</f>
        <v>0</v>
      </c>
      <c r="BX345" s="15">
        <f ca="1">_xll.DBRW($B$3,$R$37,$R$38,$R$40,$R$41,$R$42,$Q345,BX$2,BX$4,BX$3)</f>
        <v>0</v>
      </c>
      <c r="BY345" s="15">
        <f ca="1">_xll.DBRW($B$3,$R$37,$R$38,$R$40,$R$41,$R$42,$Q345,BY$2,BY$4,BY$3)</f>
        <v>0</v>
      </c>
      <c r="BZ345" s="15">
        <f ca="1">_xll.DBRW($B$3,$R$37,$R$38,$R$40,$R$41,$R$42,$Q345,BZ$2,BZ$4,BZ$3)</f>
        <v>0</v>
      </c>
      <c r="CA345" s="15">
        <f ca="1">_xll.DBRW($B$3,$R$37,$R$38,$R$40,$R$41,$R$42,$Q345,CA$2,CA$4,CA$3)</f>
        <v>0</v>
      </c>
      <c r="CB345" s="15">
        <f ca="1">BR345-BW345</f>
        <v>0</v>
      </c>
      <c r="CC345" s="15">
        <f ca="1">BS345-BX345</f>
        <v>0</v>
      </c>
      <c r="CD345" s="15">
        <f ca="1">BT345-BY345</f>
        <v>0</v>
      </c>
      <c r="CE345" s="15">
        <f ca="1">IF(AND(BU345&lt;&gt;0,BZ345&lt;&gt;0),-1*CB345*BU345,0)</f>
        <v>0</v>
      </c>
      <c r="CF345" s="15">
        <f ca="1">IF(AND(BU345&lt;&gt;0,BZ345&lt;&gt;0,BV345&lt;&gt;0,CA345&lt;&gt;0),CC345/BX345*$Z345,)</f>
        <v>0</v>
      </c>
      <c r="CG345" s="15">
        <f ca="1">IF(AND(BV345&lt;&gt;0,CA345&lt;&gt;0),CD345*BN345*BV345,)</f>
        <v>0</v>
      </c>
      <c r="CH345" s="15">
        <f ca="1">IF(AND(BU345&lt;&gt;0,BZ345&lt;&gt;0,BV345&lt;&gt;0,CA345&lt;&gt;0),$AJ345-CE345-CF345-CG345-CK345,)</f>
        <v>0</v>
      </c>
      <c r="CI345" s="15">
        <f ca="1">IF(OR(BU345=0,BZ345=0,BV345=0,CA345=0),$AJ345-CE345-CF345-CG345-CK345,)</f>
        <v>0</v>
      </c>
      <c r="CJ345" s="15">
        <f ca="1">SUM(CE345:CI345)</f>
        <v>0</v>
      </c>
      <c r="CK345" s="15">
        <f ca="1">IF($V345&lt;&gt;0,IF($V345&gt;0,$W345/$V345,-$W345/$V345))*$AE345</f>
        <v>0</v>
      </c>
      <c r="CL345" s="15">
        <f ca="1">SUM(CJ345:CK345)</f>
        <v>0</v>
      </c>
      <c r="CM345" s="16">
        <f ca="1">_xll.DBRW($B$3,$R$37,$R$38,$R$40,$R$41,$R$42,$Q345,CM$2,CM$4,CM$3)</f>
        <v>0</v>
      </c>
      <c r="CN345" s="16">
        <f ca="1">_xll.DBRW($B$3,$R$37,$R$38,$R$40,$R$41,$R$42,$Q345,CN$2,CN$4,CN$3)</f>
        <v>0</v>
      </c>
      <c r="CO345" s="17">
        <f ca="1">-(CM345-CN345)*100</f>
        <v>0</v>
      </c>
      <c r="CP345" s="14">
        <f ca="1">$AA345-$AF345-DJ345</f>
        <v>0</v>
      </c>
      <c r="CQ345" s="15">
        <f ca="1">_xll.DBRW($B$3,$R$37,$R$38,$R$40,$R$41,$R$42,$Q345,CQ$2,CQ$4,CQ$3)</f>
        <v>0</v>
      </c>
      <c r="CR345" s="15">
        <f ca="1">_xll.DBRW($B$3,$R$37,$R$38,$R$40,$R$41,$R$42,$Q345,CR$2,CR$4,CR$3)</f>
        <v>0</v>
      </c>
      <c r="CS345" s="15">
        <f ca="1">_xll.DBRW($B$3,$R$37,$R$38,$R$40,$R$41,$R$42,$Q345,CS$2,CS$4,CS$3)</f>
        <v>0</v>
      </c>
      <c r="CT345" s="15">
        <f ca="1">_xll.DBRW($B$3,$R$37,$R$38,$R$40,$R$41,$R$42,$Q345,CT$2,CT$4,CT$3)</f>
        <v>0</v>
      </c>
      <c r="CU345" s="15">
        <f ca="1">_xll.DBRW($B$3,$R$37,$R$38,$R$40,$R$41,$R$42,$Q345,CU$2,CU$4,CU$3)</f>
        <v>0</v>
      </c>
      <c r="CV345" s="15">
        <f ca="1">_xll.DBRW($B$3,$R$37,$R$38,$R$40,$R$41,$R$42,$Q345,CV$2,CV$4,CV$3)</f>
        <v>0</v>
      </c>
      <c r="CW345" s="15">
        <f ca="1">_xll.DBRW($B$3,$R$37,$R$38,$R$40,$R$41,$R$42,$Q345,CW$2,CW$4,CW$3)</f>
        <v>0</v>
      </c>
      <c r="CX345" s="15">
        <f ca="1">_xll.DBRW($B$3,$R$37,$R$38,$R$40,$R$41,$R$42,$Q345,CX$2,CX$4,CX$3)</f>
        <v>0</v>
      </c>
      <c r="CY345" s="15">
        <f ca="1">_xll.DBRW($B$3,$R$37,$R$38,$R$40,$R$41,$R$42,$Q345,CY$2,CY$4,CY$3)</f>
        <v>0</v>
      </c>
      <c r="CZ345" s="15">
        <f ca="1">_xll.DBRW($B$3,$R$37,$R$38,$R$40,$R$41,$R$42,$Q345,CZ$2,CZ$4,CZ$3)</f>
        <v>0</v>
      </c>
      <c r="DA345" s="15">
        <f ca="1">CQ345-CV345</f>
        <v>0</v>
      </c>
      <c r="DB345" s="15">
        <f ca="1">CR345-CW345</f>
        <v>0</v>
      </c>
      <c r="DC345" s="15">
        <f ca="1">CS345-CX345</f>
        <v>0</v>
      </c>
      <c r="DD345" s="15">
        <f ca="1">IF(AND(CT345&lt;&gt;0,CY345&lt;&gt;0),-1*DA345*CT345,0)</f>
        <v>0</v>
      </c>
      <c r="DE345" s="15">
        <f ca="1">IF(AND(CT345&lt;&gt;0,CY345&lt;&gt;0,CU345&lt;&gt;0,CZ345&lt;&gt;0),DB345/CW345*$AA345,)</f>
        <v>0</v>
      </c>
      <c r="DF345" s="15">
        <f ca="1">IF(AND(CU345&lt;&gt;0,CZ345&lt;&gt;0),DC345*CM345*CU345,)</f>
        <v>0</v>
      </c>
      <c r="DG345" s="15">
        <f ca="1">IF(AND(CT345&lt;&gt;0,CY345&lt;&gt;0,CU345&lt;&gt;0,CZ345&lt;&gt;0),$AK345-DD345-DE345-DF345-DJ345,)</f>
        <v>0</v>
      </c>
      <c r="DH345" s="15">
        <f ca="1">IF(OR(CT345=0,CY345=0,CU345=0,CZ345=0),$AK345-DD345-DE345-DF345-DJ345,)</f>
        <v>0</v>
      </c>
      <c r="DI345" s="15">
        <f ca="1">SUM(DD345:DH345)</f>
        <v>0</v>
      </c>
      <c r="DJ345" s="15">
        <f ca="1">IF($V345&lt;&gt;0,IF($V345&gt;0,$W345/$V345,-$W345/$V345))*$AF345</f>
        <v>0</v>
      </c>
      <c r="DK345" s="15">
        <f ca="1">SUM(DI345:DJ345)</f>
        <v>0</v>
      </c>
      <c r="DL345" s="16">
        <f ca="1">_xll.DBRW($B$3,$R$37,$R$38,$R$40,$R$41,$R$42,$Q345,DL$2,DL$4,DL$3)</f>
        <v>0</v>
      </c>
      <c r="DM345" s="16">
        <f ca="1">_xll.DBRW($B$3,$R$37,$R$38,$R$40,$R$41,$R$42,$Q345,DM$2,DM$4,DM$3)</f>
        <v>0</v>
      </c>
      <c r="DN345" s="17">
        <f ca="1">-(DL345-DM345)*100</f>
        <v>0</v>
      </c>
      <c r="DO345" s="14">
        <f ca="1">$AB345-$AG345-EI345</f>
        <v>0</v>
      </c>
      <c r="DP345" s="15">
        <f ca="1">_xll.DBRW($B$3,$R$37,$R$38,$R$40,$R$41,$R$42,$Q345,DP$2,DP$4,DP$3)</f>
        <v>0</v>
      </c>
      <c r="DQ345" s="15">
        <f ca="1">_xll.DBRW($B$3,$R$37,$R$38,$R$40,$R$41,$R$42,$Q345,DQ$2,DQ$4,DQ$3)</f>
        <v>0</v>
      </c>
      <c r="DR345" s="15">
        <f ca="1">_xll.DBRW($B$3,$R$37,$R$38,$R$40,$R$41,$R$42,$Q345,DR$2,DR$4,DR$3)</f>
        <v>0</v>
      </c>
      <c r="DS345" s="15">
        <f ca="1">_xll.DBRW($B$3,$R$37,$R$38,$R$40,$R$41,$R$42,$Q345,DS$2,DS$4,DS$3)</f>
        <v>0</v>
      </c>
      <c r="DT345" s="15">
        <f ca="1">_xll.DBRW($B$3,$R$37,$R$38,$R$40,$R$41,$R$42,$Q345,DT$2,DT$4,DT$3)</f>
        <v>0</v>
      </c>
      <c r="DU345" s="15">
        <f ca="1">_xll.DBRW($B$3,$R$37,$R$38,$R$40,$R$41,$R$42,$Q345,DU$2,DU$4,DU$3)</f>
        <v>0</v>
      </c>
      <c r="DV345" s="15">
        <f ca="1">_xll.DBRW($B$3,$R$37,$R$38,$R$40,$R$41,$R$42,$Q345,DV$2,DV$4,DV$3)</f>
        <v>0</v>
      </c>
      <c r="DW345" s="15">
        <f ca="1">_xll.DBRW($B$3,$R$37,$R$38,$R$40,$R$41,$R$42,$Q345,DW$2,DW$4,DW$3)</f>
        <v>0</v>
      </c>
      <c r="DX345" s="15">
        <f ca="1">_xll.DBRW($B$3,$R$37,$R$38,$R$40,$R$41,$R$42,$Q345,DX$2,DX$4,DX$3)</f>
        <v>0</v>
      </c>
      <c r="DY345" s="15">
        <f ca="1">_xll.DBRW($B$3,$R$37,$R$38,$R$40,$R$41,$R$42,$Q345,DY$2,DY$4,DY$3)</f>
        <v>0</v>
      </c>
      <c r="DZ345" s="15">
        <f ca="1">DP345-DU345</f>
        <v>0</v>
      </c>
      <c r="EA345" s="15">
        <f ca="1">DQ345-DV345</f>
        <v>0</v>
      </c>
      <c r="EB345" s="15">
        <f ca="1">DR345-DW345</f>
        <v>0</v>
      </c>
      <c r="EC345" s="15">
        <f ca="1">IF(AND(DS345&lt;&gt;0,DX345&lt;&gt;0),-1*DZ345*DS345,0)</f>
        <v>0</v>
      </c>
      <c r="ED345" s="15">
        <f ca="1">IF(AND(DS345&lt;&gt;0,DX345&lt;&gt;0,DT345&lt;&gt;0,DY345&lt;&gt;0),EA345/DV345*$AB345,)</f>
        <v>0</v>
      </c>
      <c r="EE345" s="15">
        <f ca="1">IF(AND(DT345&lt;&gt;0,DY345&lt;&gt;0),EB345*DL345*DT345,)</f>
        <v>0</v>
      </c>
      <c r="EF345" s="15">
        <f ca="1">IF(AND(DS345&lt;&gt;0,DX345&lt;&gt;0,DT345&lt;&gt;0,DY345&lt;&gt;0),$AL345-EC345-ED345-EE345-EI345,)</f>
        <v>0</v>
      </c>
      <c r="EG345" s="15">
        <f ca="1">IF(OR(DS345=0,DX345=0,DT345=0,DY345=0),$AL345-EC345-ED345-EE345-EI345,)</f>
        <v>0</v>
      </c>
      <c r="EH345" s="15">
        <f ca="1">SUM(EC345:EG345)</f>
        <v>0</v>
      </c>
      <c r="EI345" s="15">
        <f ca="1">IF($V345&lt;&gt;0,IF($V345&gt;0,$W345/$V345,-$W345/$V345))*$AG345</f>
        <v>0</v>
      </c>
      <c r="EJ345" s="15">
        <f ca="1">SUM(EH345:EI345)</f>
        <v>0</v>
      </c>
      <c r="EK345" s="16">
        <f ca="1">_xll.DBRW($B$3,$R$37,$R$38,$R$40,$R$41,$R$42,$Q345,EK$2,EK$4,EK$3)</f>
        <v>0</v>
      </c>
      <c r="EL345" s="16">
        <f ca="1">_xll.DBRW($B$3,$R$37,$R$38,$R$40,$R$41,$R$42,$Q345,EL$2,EL$4,EL$3)</f>
        <v>0</v>
      </c>
      <c r="EM345" s="17">
        <f ca="1">-(EK345-EL345)*100</f>
        <v>0</v>
      </c>
      <c r="EN345" s="14">
        <f ca="1">$AC345-$AH345-FH345</f>
        <v>0</v>
      </c>
      <c r="EO345" s="15">
        <f ca="1">_xll.DBRW($B$3,$R$37,$R$38,$R$40,$R$41,$R$42,$Q345,EO$2,EO$4,EO$3)</f>
        <v>0</v>
      </c>
      <c r="EP345" s="15">
        <f ca="1">_xll.DBRW($B$3,$R$37,$R$38,$R$40,$R$41,$R$42,$Q345,EP$2,EP$4,EP$3)</f>
        <v>0</v>
      </c>
      <c r="EQ345" s="15">
        <f ca="1">_xll.DBRW($B$3,$R$37,$R$38,$R$40,$R$41,$R$42,$Q345,EQ$2,EQ$4,EQ$3)</f>
        <v>0</v>
      </c>
      <c r="ER345" s="15">
        <f ca="1">_xll.DBRW($B$3,$R$37,$R$38,$R$40,$R$41,$R$42,$Q345,ER$2,ER$4,ER$3)</f>
        <v>0</v>
      </c>
      <c r="ES345" s="15">
        <f ca="1">_xll.DBRW($B$3,$R$37,$R$38,$R$40,$R$41,$R$42,$Q345,ES$2,ES$4,ES$3)</f>
        <v>0</v>
      </c>
      <c r="ET345" s="15">
        <f ca="1">_xll.DBRW($B$3,$R$37,$R$38,$R$40,$R$41,$R$42,$Q345,ET$2,ET$4,ET$3)</f>
        <v>0</v>
      </c>
      <c r="EU345" s="15">
        <f ca="1">_xll.DBRW($B$3,$R$37,$R$38,$R$40,$R$41,$R$42,$Q345,EU$2,EU$4,EU$3)</f>
        <v>0</v>
      </c>
      <c r="EV345" s="15">
        <f ca="1">_xll.DBRW($B$3,$R$37,$R$38,$R$40,$R$41,$R$42,$Q345,EV$2,EV$4,EV$3)</f>
        <v>0</v>
      </c>
      <c r="EW345" s="15">
        <f ca="1">_xll.DBRW($B$3,$R$37,$R$38,$R$40,$R$41,$R$42,$Q345,EW$2,EW$4,EW$3)</f>
        <v>0</v>
      </c>
      <c r="EX345" s="15">
        <f ca="1">_xll.DBRW($B$3,$R$37,$R$38,$R$40,$R$41,$R$42,$Q345,EX$2,EX$4,EX$3)</f>
        <v>0</v>
      </c>
      <c r="EY345" s="15">
        <f ca="1">EO345-ET345</f>
        <v>0</v>
      </c>
      <c r="EZ345" s="15">
        <f ca="1">EP345-EU345</f>
        <v>0</v>
      </c>
      <c r="FA345" s="15">
        <f ca="1">EQ345-EV345</f>
        <v>0</v>
      </c>
      <c r="FB345" s="15">
        <f ca="1">IF(AND(ER345&lt;&gt;0,EW345&lt;&gt;0),-1*EY345*ER345,0)</f>
        <v>0</v>
      </c>
      <c r="FC345" s="15">
        <f ca="1">IF(AND(ER345&lt;&gt;0,EW345&lt;&gt;0,ES345&lt;&gt;0,EX345&lt;&gt;0),EZ345/EU345*$AC345,)</f>
        <v>0</v>
      </c>
      <c r="FD345" s="15">
        <f ca="1">IF(AND(ES345&lt;&gt;0,EX345&lt;&gt;0),FA345*EK345*ES345,)</f>
        <v>0</v>
      </c>
      <c r="FE345" s="15">
        <f ca="1">IF(AND(ER345&lt;&gt;0,EW345&lt;&gt;0,ES345&lt;&gt;0,EX345&lt;&gt;0),$AM345-FB345-FC345-FD345-FH345,)</f>
        <v>0</v>
      </c>
      <c r="FF345" s="15">
        <f ca="1">IF(OR(ER345=0,EW345=0,ES345=0,EX345=0),$AM345-FB345-FC345-FD345-FH345,)</f>
        <v>0</v>
      </c>
      <c r="FG345" s="15">
        <f ca="1">SUM(FB345:FF345)</f>
        <v>0</v>
      </c>
      <c r="FH345" s="15">
        <f ca="1">IF($V345&lt;&gt;0,IF($V345&gt;0,$W345/$V345,-$W345/$V345))*$AH345</f>
        <v>0</v>
      </c>
      <c r="FI345" s="15">
        <f ca="1">SUM(FG345:FH345)</f>
        <v>0</v>
      </c>
      <c r="FJ345" s="20"/>
      <c r="FK345" s="85">
        <f ca="1">BL345+CK345+DJ345+EI345+FH345</f>
        <v>0</v>
      </c>
      <c r="FL345" s="21"/>
      <c r="FM345" s="22"/>
      <c r="FN345" s="104">
        <f ca="1">_xll.DBRW($B$3,$R$37,$R$38,$R$40,$R$41,$R$42,$Q345,FN$2,FN$4,FN$3)</f>
        <v>0</v>
      </c>
      <c r="FO345" s="105">
        <f ca="1">IF(U345&lt;&gt;0,FN345/U345,0)</f>
        <v>0</v>
      </c>
      <c r="FP345" s="104">
        <f ca="1">_xll.DBRW($B$3,$R$37,$R$38,$R$40,$R$41,$R$42,$Q345,FP$2,FP$4,FP$3)</f>
        <v>0</v>
      </c>
      <c r="FQ345" s="105">
        <f ca="1">IF(V345&lt;&gt;0,FP345/V345,0)</f>
        <v>0</v>
      </c>
      <c r="FR345" s="86">
        <f ca="1">FN345-FP345</f>
        <v>0</v>
      </c>
      <c r="FS345" s="103">
        <f ca="1">(FO345-FQ345)*100</f>
        <v>0</v>
      </c>
      <c r="FT345" s="23"/>
      <c r="FV345" s="37"/>
      <c r="FW345" s="37"/>
      <c r="FX345" s="37"/>
      <c r="FY345" s="37"/>
      <c r="FZ345" s="37"/>
      <c r="GA345" s="37"/>
      <c r="GB345" s="37"/>
      <c r="GC345" s="37"/>
      <c r="GD345" s="37"/>
      <c r="GE345" s="37"/>
      <c r="GF345" s="37"/>
      <c r="GG345" s="37"/>
      <c r="GH345" s="37"/>
    </row>
    <row r="346" spans="1:190" ht="15" hidden="1" customHeight="1" x14ac:dyDescent="0.25">
      <c r="A346">
        <f ca="1">IF(ROW()=ROW($A$60),0,1)</f>
        <v>1</v>
      </c>
      <c r="D346" s="30"/>
      <c r="E346" s="30"/>
      <c r="F346" s="30" t="str">
        <f ca="1">IF(A346&lt;&gt;0,IF((AO346+BN346+CM346+DL346+EK346)&lt;&gt;0,ROUND((1-(AO346+BN346+CM346+DL346+EK346))-FO346,5),"VERIF. ELIGIBILITE PMM"),"CHECK "&amp;D331)</f>
        <v>VERIF. ELIGIBILITE PMM</v>
      </c>
      <c r="G346" s="30"/>
      <c r="H346" s="30"/>
      <c r="I346" s="30"/>
      <c r="J346" s="30" t="str">
        <f ca="1">IF(A346&lt;&gt;0,IF((AP346+BO346+CN346+DM346+EL346)&lt;&gt;0,ROUND((1-(AP346+BO346+CN346+DM346+EL346))-FQ346,5),"VERIF. ELIGIBILITE PMM"),"CHECK "&amp;D332)</f>
        <v>VERIF. ELIGIBILITE PMM</v>
      </c>
      <c r="K346" s="30">
        <f ca="1">IF(A346&lt;&gt;0,ROUND(W346+AR346+BQ346+CP346+DO346+EN346+FK346-FR346,5),"CHECK ")</f>
        <v>0</v>
      </c>
      <c r="L346" s="4"/>
      <c r="M346" s="9"/>
      <c r="N346" s="10"/>
      <c r="O346" s="9"/>
      <c r="P346" s="11"/>
      <c r="Q346" s="130" t="s">
        <v>538</v>
      </c>
      <c r="R346" s="130"/>
      <c r="S346" s="12"/>
      <c r="T346" s="13"/>
      <c r="U346" s="84">
        <f ca="1">_xll.DBRW($B$3,$R$37,$R$38,$R$40,$R$41,$R$42,$Q346,U$2,U$4,U$3)</f>
        <v>0</v>
      </c>
      <c r="V346" s="84">
        <f ca="1">_xll.DBRW($B$3,$R$37,$R$38,$R$40,$R$41,$R$42,$Q346,V$2,V$4,V$3)</f>
        <v>0</v>
      </c>
      <c r="W346" s="85">
        <f ca="1">U346-V346</f>
        <v>0</v>
      </c>
      <c r="X346" s="106">
        <f ca="1">IF(V346&lt;&gt;0,W346/V346,0)</f>
        <v>0</v>
      </c>
      <c r="Y346" s="15">
        <f ca="1">_xll.DBRW($B$3,$R$37,$R$38,$R$40,$R$41,$R$42,$Q346,Y$2,Y$4,Y$3)</f>
        <v>0</v>
      </c>
      <c r="Z346" s="15">
        <f ca="1">_xll.DBRW($B$3,$R$37,$R$38,$R$40,$R$41,$R$42,$Q346,Z$2,Z$4,Z$3)</f>
        <v>0</v>
      </c>
      <c r="AA346" s="15">
        <f ca="1">_xll.DBRW($B$3,$R$37,$R$38,$R$40,$R$41,$R$42,$Q346,AA$2,AA$4,AA$3)</f>
        <v>0</v>
      </c>
      <c r="AB346" s="15">
        <f ca="1">_xll.DBRW($B$3,$R$37,$R$38,$R$40,$R$41,$R$42,$Q346,AB$2,AB$4,AB$3)</f>
        <v>0</v>
      </c>
      <c r="AC346" s="15">
        <f ca="1">_xll.DBRW($B$3,$R$37,$R$38,$R$40,$R$41,$R$42,$Q346,AC$2,AC$4,AC$3)</f>
        <v>0</v>
      </c>
      <c r="AD346" s="15">
        <f ca="1">_xll.DBRW($B$3,$R$37,$R$38,$R$40,$R$41,$R$42,$Q346,AD$2,AD$4,AD$3)</f>
        <v>0</v>
      </c>
      <c r="AE346" s="15">
        <f ca="1">_xll.DBRW($B$3,$R$37,$R$38,$R$40,$R$41,$R$42,$Q346,AE$2,AE$4,AE$3)</f>
        <v>0</v>
      </c>
      <c r="AF346" s="15">
        <f ca="1">_xll.DBRW($B$3,$R$37,$R$38,$R$40,$R$41,$R$42,$Q346,AF$2,AF$4,AF$3)</f>
        <v>0</v>
      </c>
      <c r="AG346" s="15">
        <f ca="1">_xll.DBRW($B$3,$R$37,$R$38,$R$40,$R$41,$R$42,$Q346,AG$2,AG$4,AG$3)</f>
        <v>0</v>
      </c>
      <c r="AH346" s="15">
        <f ca="1">_xll.DBRW($B$3,$R$37,$R$38,$R$40,$R$41,$R$42,$Q346,AH$2,AH$4,AH$3)</f>
        <v>0</v>
      </c>
      <c r="AI346" s="15">
        <f ca="1">Y346-AD346</f>
        <v>0</v>
      </c>
      <c r="AJ346" s="15">
        <f ca="1">Z346-AE346</f>
        <v>0</v>
      </c>
      <c r="AK346" s="15">
        <f ca="1">AA346-AF346</f>
        <v>0</v>
      </c>
      <c r="AL346" s="15">
        <f ca="1">AB346-AG346</f>
        <v>0</v>
      </c>
      <c r="AM346" s="15">
        <f ca="1">AC346-AH346</f>
        <v>0</v>
      </c>
      <c r="AN346" s="20"/>
      <c r="AO346" s="16">
        <f ca="1">_xll.DBRW($B$3,$R$37,$R$38,$R$40,$R$41,$R$42,$Q346,AO$2,AO$4,AO$3)</f>
        <v>0</v>
      </c>
      <c r="AP346" s="16">
        <f ca="1">_xll.DBRW($B$3,$R$37,$R$38,$R$40,$R$41,$R$42,$Q346,AP$2,AP$4,AP$3)</f>
        <v>0</v>
      </c>
      <c r="AQ346" s="17">
        <f ca="1">-(AO346-AP346)*100</f>
        <v>0</v>
      </c>
      <c r="AR346" s="14">
        <f ca="1">$Y346-$AD346-BL346</f>
        <v>0</v>
      </c>
      <c r="AS346" s="18">
        <f ca="1">_xll.DBRW($B$3,$R$37,$R$38,$R$40,$R$41,$R$42,$Q346,AS$2,AS$4,AS$3)</f>
        <v>0</v>
      </c>
      <c r="AT346" s="19">
        <f ca="1">_xll.DBRW($B$3,$R$37,$R$38,$R$40,$R$41,$R$42,$Q346,AT$2,AT$4,AT$3)</f>
        <v>0</v>
      </c>
      <c r="AU346" s="18">
        <f ca="1">_xll.DBRW($B$3,$R$37,$R$38,$R$40,$R$41,$R$42,$Q346,AU$2,AU$4,AU$3)</f>
        <v>0</v>
      </c>
      <c r="AV346" s="15">
        <f ca="1">_xll.DBRW($B$3,$R$37,$R$38,$R$40,$R$41,$R$42,$Q346,AV$2,AV$4,AV$3)</f>
        <v>0</v>
      </c>
      <c r="AW346" s="15">
        <f ca="1">_xll.DBRW($B$3,$R$37,$R$38,$R$40,$R$41,$R$42,$Q346,AW$2,AW$4,AW$3)</f>
        <v>0</v>
      </c>
      <c r="AX346" s="18">
        <f ca="1">_xll.DBRW($B$3,$R$37,$R$38,$R$40,$R$41,$R$42,$Q346,AX$2,AX$4,AX$3)</f>
        <v>0</v>
      </c>
      <c r="AY346" s="19">
        <f ca="1">_xll.DBRW($B$3,$R$37,$R$38,$R$40,$R$41,$R$42,$Q346,AY$2,AY$4,AY$3)</f>
        <v>0</v>
      </c>
      <c r="AZ346" s="18">
        <f ca="1">_xll.DBRW($B$3,$R$37,$R$38,$R$40,$R$41,$R$42,$Q346,AZ$2,AZ$4,AZ$3)</f>
        <v>0</v>
      </c>
      <c r="BA346" s="15">
        <f ca="1">_xll.DBRW($B$3,$R$37,$R$38,$R$40,$R$41,$R$42,$Q346,BA$2,BA$4,BA$3)</f>
        <v>0</v>
      </c>
      <c r="BB346" s="15">
        <f ca="1">_xll.DBRW($B$3,$R$37,$R$38,$R$40,$R$41,$R$42,$Q346,BB$2,BB$4,BB$3)</f>
        <v>0</v>
      </c>
      <c r="BC346" s="18">
        <f ca="1">AS346-AX346</f>
        <v>0</v>
      </c>
      <c r="BD346" s="18">
        <f ca="1">AT346-AY346</f>
        <v>0</v>
      </c>
      <c r="BE346" s="18">
        <f ca="1">AU346-AZ346</f>
        <v>0</v>
      </c>
      <c r="BF346" s="15">
        <f ca="1">IF(AND(AV346&lt;&gt;0,BA346&lt;&gt;0),-1*BC346*AV346,0)</f>
        <v>0</v>
      </c>
      <c r="BG346" s="15">
        <f ca="1">IF(AND(AV346&lt;&gt;0,BA346&lt;&gt;0,AW346&lt;&gt;0,BB346&lt;&gt;0),BD346/AY346*$Y346,)</f>
        <v>0</v>
      </c>
      <c r="BH346" s="15">
        <f ca="1">IF(AND(AW346&lt;&gt;0,BB346&lt;&gt;0),BE346*AO346*AW346,)</f>
        <v>0</v>
      </c>
      <c r="BI346" s="15">
        <f ca="1">IF(AND(AV346&lt;&gt;0,BA346&lt;&gt;0,AW346&lt;&gt;0,BB346&lt;&gt;0),$AI346-BF346-BG346-BH346-BL346,)</f>
        <v>0</v>
      </c>
      <c r="BJ346" s="15">
        <f ca="1">IF(OR(AV346=0,BA346=0,AW346=0,BB346=0),$AI346-BF346-BG346-BH346-BL346,)</f>
        <v>0</v>
      </c>
      <c r="BK346" s="15">
        <f ca="1">SUM(BF346:BJ346)</f>
        <v>0</v>
      </c>
      <c r="BL346" s="15">
        <f ca="1">IF($V346&lt;&gt;0,IF($V346&gt;0,$W346/$V346,-$W346/$V346))*$AD346</f>
        <v>0</v>
      </c>
      <c r="BM346" s="15">
        <f ca="1">SUM(BK346:BL346)</f>
        <v>0</v>
      </c>
      <c r="BN346" s="16">
        <f ca="1">_xll.DBRW($B$3,$R$37,$R$38,$R$40,$R$41,$R$42,$Q346,BN$2,BN$4,BN$3)</f>
        <v>0</v>
      </c>
      <c r="BO346" s="16">
        <f ca="1">_xll.DBRW($B$3,$R$37,$R$38,$R$40,$R$41,$R$42,$Q346,BO$2,BO$4,BO$3)</f>
        <v>0</v>
      </c>
      <c r="BP346" s="17">
        <f ca="1">-(BN346-BO346)*100</f>
        <v>0</v>
      </c>
      <c r="BQ346" s="14">
        <f ca="1">$Z346-$AE346-CK346</f>
        <v>0</v>
      </c>
      <c r="BR346" s="15">
        <f ca="1">_xll.DBRW($B$3,$R$37,$R$38,$R$40,$R$41,$R$42,$Q346,BR$2,BR$4,BR$3)</f>
        <v>0</v>
      </c>
      <c r="BS346" s="15">
        <f ca="1">_xll.DBRW($B$3,$R$37,$R$38,$R$40,$R$41,$R$42,$Q346,BS$2,BS$4,BS$3)</f>
        <v>0</v>
      </c>
      <c r="BT346" s="15">
        <f ca="1">_xll.DBRW($B$3,$R$37,$R$38,$R$40,$R$41,$R$42,$Q346,BT$2,BT$4,BT$3)</f>
        <v>0</v>
      </c>
      <c r="BU346" s="15">
        <f ca="1">_xll.DBRW($B$3,$R$37,$R$38,$R$40,$R$41,$R$42,$Q346,BU$2,BU$4,BU$3)</f>
        <v>0</v>
      </c>
      <c r="BV346" s="15">
        <f ca="1">_xll.DBRW($B$3,$R$37,$R$38,$R$40,$R$41,$R$42,$Q346,BV$2,BV$4,BV$3)</f>
        <v>0</v>
      </c>
      <c r="BW346" s="15">
        <f ca="1">_xll.DBRW($B$3,$R$37,$R$38,$R$40,$R$41,$R$42,$Q346,BW$2,BW$4,BW$3)</f>
        <v>0</v>
      </c>
      <c r="BX346" s="15">
        <f ca="1">_xll.DBRW($B$3,$R$37,$R$38,$R$40,$R$41,$R$42,$Q346,BX$2,BX$4,BX$3)</f>
        <v>0</v>
      </c>
      <c r="BY346" s="15">
        <f ca="1">_xll.DBRW($B$3,$R$37,$R$38,$R$40,$R$41,$R$42,$Q346,BY$2,BY$4,BY$3)</f>
        <v>0</v>
      </c>
      <c r="BZ346" s="15">
        <f ca="1">_xll.DBRW($B$3,$R$37,$R$38,$R$40,$R$41,$R$42,$Q346,BZ$2,BZ$4,BZ$3)</f>
        <v>0</v>
      </c>
      <c r="CA346" s="15">
        <f ca="1">_xll.DBRW($B$3,$R$37,$R$38,$R$40,$R$41,$R$42,$Q346,CA$2,CA$4,CA$3)</f>
        <v>0</v>
      </c>
      <c r="CB346" s="15">
        <f ca="1">BR346-BW346</f>
        <v>0</v>
      </c>
      <c r="CC346" s="15">
        <f ca="1">BS346-BX346</f>
        <v>0</v>
      </c>
      <c r="CD346" s="15">
        <f ca="1">BT346-BY346</f>
        <v>0</v>
      </c>
      <c r="CE346" s="15">
        <f ca="1">IF(AND(BU346&lt;&gt;0,BZ346&lt;&gt;0),-1*CB346*BU346,0)</f>
        <v>0</v>
      </c>
      <c r="CF346" s="15">
        <f ca="1">IF(AND(BU346&lt;&gt;0,BZ346&lt;&gt;0,BV346&lt;&gt;0,CA346&lt;&gt;0),CC346/BX346*$Z346,)</f>
        <v>0</v>
      </c>
      <c r="CG346" s="15">
        <f ca="1">IF(AND(BV346&lt;&gt;0,CA346&lt;&gt;0),CD346*BN346*BV346,)</f>
        <v>0</v>
      </c>
      <c r="CH346" s="15">
        <f ca="1">IF(AND(BU346&lt;&gt;0,BZ346&lt;&gt;0,BV346&lt;&gt;0,CA346&lt;&gt;0),$AJ346-CE346-CF346-CG346-CK346,)</f>
        <v>0</v>
      </c>
      <c r="CI346" s="15">
        <f ca="1">IF(OR(BU346=0,BZ346=0,BV346=0,CA346=0),$AJ346-CE346-CF346-CG346-CK346,)</f>
        <v>0</v>
      </c>
      <c r="CJ346" s="15">
        <f ca="1">SUM(CE346:CI346)</f>
        <v>0</v>
      </c>
      <c r="CK346" s="15">
        <f ca="1">IF($V346&lt;&gt;0,IF($V346&gt;0,$W346/$V346,-$W346/$V346))*$AE346</f>
        <v>0</v>
      </c>
      <c r="CL346" s="15">
        <f ca="1">SUM(CJ346:CK346)</f>
        <v>0</v>
      </c>
      <c r="CM346" s="16">
        <f ca="1">_xll.DBRW($B$3,$R$37,$R$38,$R$40,$R$41,$R$42,$Q346,CM$2,CM$4,CM$3)</f>
        <v>0</v>
      </c>
      <c r="CN346" s="16">
        <f ca="1">_xll.DBRW($B$3,$R$37,$R$38,$R$40,$R$41,$R$42,$Q346,CN$2,CN$4,CN$3)</f>
        <v>0</v>
      </c>
      <c r="CO346" s="17">
        <f ca="1">-(CM346-CN346)*100</f>
        <v>0</v>
      </c>
      <c r="CP346" s="14">
        <f ca="1">$AA346-$AF346-DJ346</f>
        <v>0</v>
      </c>
      <c r="CQ346" s="15">
        <f ca="1">_xll.DBRW($B$3,$R$37,$R$38,$R$40,$R$41,$R$42,$Q346,CQ$2,CQ$4,CQ$3)</f>
        <v>0</v>
      </c>
      <c r="CR346" s="15">
        <f ca="1">_xll.DBRW($B$3,$R$37,$R$38,$R$40,$R$41,$R$42,$Q346,CR$2,CR$4,CR$3)</f>
        <v>0</v>
      </c>
      <c r="CS346" s="15">
        <f ca="1">_xll.DBRW($B$3,$R$37,$R$38,$R$40,$R$41,$R$42,$Q346,CS$2,CS$4,CS$3)</f>
        <v>0</v>
      </c>
      <c r="CT346" s="15">
        <f ca="1">_xll.DBRW($B$3,$R$37,$R$38,$R$40,$R$41,$R$42,$Q346,CT$2,CT$4,CT$3)</f>
        <v>0</v>
      </c>
      <c r="CU346" s="15">
        <f ca="1">_xll.DBRW($B$3,$R$37,$R$38,$R$40,$R$41,$R$42,$Q346,CU$2,CU$4,CU$3)</f>
        <v>0</v>
      </c>
      <c r="CV346" s="15">
        <f ca="1">_xll.DBRW($B$3,$R$37,$R$38,$R$40,$R$41,$R$42,$Q346,CV$2,CV$4,CV$3)</f>
        <v>0</v>
      </c>
      <c r="CW346" s="15">
        <f ca="1">_xll.DBRW($B$3,$R$37,$R$38,$R$40,$R$41,$R$42,$Q346,CW$2,CW$4,CW$3)</f>
        <v>0</v>
      </c>
      <c r="CX346" s="15">
        <f ca="1">_xll.DBRW($B$3,$R$37,$R$38,$R$40,$R$41,$R$42,$Q346,CX$2,CX$4,CX$3)</f>
        <v>0</v>
      </c>
      <c r="CY346" s="15">
        <f ca="1">_xll.DBRW($B$3,$R$37,$R$38,$R$40,$R$41,$R$42,$Q346,CY$2,CY$4,CY$3)</f>
        <v>0</v>
      </c>
      <c r="CZ346" s="15">
        <f ca="1">_xll.DBRW($B$3,$R$37,$R$38,$R$40,$R$41,$R$42,$Q346,CZ$2,CZ$4,CZ$3)</f>
        <v>0</v>
      </c>
      <c r="DA346" s="15">
        <f ca="1">CQ346-CV346</f>
        <v>0</v>
      </c>
      <c r="DB346" s="15">
        <f ca="1">CR346-CW346</f>
        <v>0</v>
      </c>
      <c r="DC346" s="15">
        <f ca="1">CS346-CX346</f>
        <v>0</v>
      </c>
      <c r="DD346" s="15">
        <f ca="1">IF(AND(CT346&lt;&gt;0,CY346&lt;&gt;0),-1*DA346*CT346,0)</f>
        <v>0</v>
      </c>
      <c r="DE346" s="15">
        <f ca="1">IF(AND(CT346&lt;&gt;0,CY346&lt;&gt;0,CU346&lt;&gt;0,CZ346&lt;&gt;0),DB346/CW346*$AA346,)</f>
        <v>0</v>
      </c>
      <c r="DF346" s="15">
        <f ca="1">IF(AND(CU346&lt;&gt;0,CZ346&lt;&gt;0),DC346*CM346*CU346,)</f>
        <v>0</v>
      </c>
      <c r="DG346" s="15">
        <f ca="1">IF(AND(CT346&lt;&gt;0,CY346&lt;&gt;0,CU346&lt;&gt;0,CZ346&lt;&gt;0),$AK346-DD346-DE346-DF346-DJ346,)</f>
        <v>0</v>
      </c>
      <c r="DH346" s="15">
        <f ca="1">IF(OR(CT346=0,CY346=0,CU346=0,CZ346=0),$AK346-DD346-DE346-DF346-DJ346,)</f>
        <v>0</v>
      </c>
      <c r="DI346" s="15">
        <f ca="1">SUM(DD346:DH346)</f>
        <v>0</v>
      </c>
      <c r="DJ346" s="15">
        <f ca="1">IF($V346&lt;&gt;0,IF($V346&gt;0,$W346/$V346,-$W346/$V346))*$AF346</f>
        <v>0</v>
      </c>
      <c r="DK346" s="15">
        <f ca="1">SUM(DI346:DJ346)</f>
        <v>0</v>
      </c>
      <c r="DL346" s="16">
        <f ca="1">_xll.DBRW($B$3,$R$37,$R$38,$R$40,$R$41,$R$42,$Q346,DL$2,DL$4,DL$3)</f>
        <v>0</v>
      </c>
      <c r="DM346" s="16">
        <f ca="1">_xll.DBRW($B$3,$R$37,$R$38,$R$40,$R$41,$R$42,$Q346,DM$2,DM$4,DM$3)</f>
        <v>0</v>
      </c>
      <c r="DN346" s="17">
        <f ca="1">-(DL346-DM346)*100</f>
        <v>0</v>
      </c>
      <c r="DO346" s="14">
        <f ca="1">$AB346-$AG346-EI346</f>
        <v>0</v>
      </c>
      <c r="DP346" s="15">
        <f ca="1">_xll.DBRW($B$3,$R$37,$R$38,$R$40,$R$41,$R$42,$Q346,DP$2,DP$4,DP$3)</f>
        <v>0</v>
      </c>
      <c r="DQ346" s="15">
        <f ca="1">_xll.DBRW($B$3,$R$37,$R$38,$R$40,$R$41,$R$42,$Q346,DQ$2,DQ$4,DQ$3)</f>
        <v>0</v>
      </c>
      <c r="DR346" s="15">
        <f ca="1">_xll.DBRW($B$3,$R$37,$R$38,$R$40,$R$41,$R$42,$Q346,DR$2,DR$4,DR$3)</f>
        <v>0</v>
      </c>
      <c r="DS346" s="15">
        <f ca="1">_xll.DBRW($B$3,$R$37,$R$38,$R$40,$R$41,$R$42,$Q346,DS$2,DS$4,DS$3)</f>
        <v>0</v>
      </c>
      <c r="DT346" s="15">
        <f ca="1">_xll.DBRW($B$3,$R$37,$R$38,$R$40,$R$41,$R$42,$Q346,DT$2,DT$4,DT$3)</f>
        <v>0</v>
      </c>
      <c r="DU346" s="15">
        <f ca="1">_xll.DBRW($B$3,$R$37,$R$38,$R$40,$R$41,$R$42,$Q346,DU$2,DU$4,DU$3)</f>
        <v>0</v>
      </c>
      <c r="DV346" s="15">
        <f ca="1">_xll.DBRW($B$3,$R$37,$R$38,$R$40,$R$41,$R$42,$Q346,DV$2,DV$4,DV$3)</f>
        <v>0</v>
      </c>
      <c r="DW346" s="15">
        <f ca="1">_xll.DBRW($B$3,$R$37,$R$38,$R$40,$R$41,$R$42,$Q346,DW$2,DW$4,DW$3)</f>
        <v>0</v>
      </c>
      <c r="DX346" s="15">
        <f ca="1">_xll.DBRW($B$3,$R$37,$R$38,$R$40,$R$41,$R$42,$Q346,DX$2,DX$4,DX$3)</f>
        <v>0</v>
      </c>
      <c r="DY346" s="15">
        <f ca="1">_xll.DBRW($B$3,$R$37,$R$38,$R$40,$R$41,$R$42,$Q346,DY$2,DY$4,DY$3)</f>
        <v>0</v>
      </c>
      <c r="DZ346" s="15">
        <f ca="1">DP346-DU346</f>
        <v>0</v>
      </c>
      <c r="EA346" s="15">
        <f ca="1">DQ346-DV346</f>
        <v>0</v>
      </c>
      <c r="EB346" s="15">
        <f ca="1">DR346-DW346</f>
        <v>0</v>
      </c>
      <c r="EC346" s="15">
        <f ca="1">IF(AND(DS346&lt;&gt;0,DX346&lt;&gt;0),-1*DZ346*DS346,0)</f>
        <v>0</v>
      </c>
      <c r="ED346" s="15">
        <f ca="1">IF(AND(DS346&lt;&gt;0,DX346&lt;&gt;0,DT346&lt;&gt;0,DY346&lt;&gt;0),EA346/DV346*$AB346,)</f>
        <v>0</v>
      </c>
      <c r="EE346" s="15">
        <f ca="1">IF(AND(DT346&lt;&gt;0,DY346&lt;&gt;0),EB346*DL346*DT346,)</f>
        <v>0</v>
      </c>
      <c r="EF346" s="15">
        <f ca="1">IF(AND(DS346&lt;&gt;0,DX346&lt;&gt;0,DT346&lt;&gt;0,DY346&lt;&gt;0),$AL346-EC346-ED346-EE346-EI346,)</f>
        <v>0</v>
      </c>
      <c r="EG346" s="15">
        <f ca="1">IF(OR(DS346=0,DX346=0,DT346=0,DY346=0),$AL346-EC346-ED346-EE346-EI346,)</f>
        <v>0</v>
      </c>
      <c r="EH346" s="15">
        <f ca="1">SUM(EC346:EG346)</f>
        <v>0</v>
      </c>
      <c r="EI346" s="15">
        <f ca="1">IF($V346&lt;&gt;0,IF($V346&gt;0,$W346/$V346,-$W346/$V346))*$AG346</f>
        <v>0</v>
      </c>
      <c r="EJ346" s="15">
        <f ca="1">SUM(EH346:EI346)</f>
        <v>0</v>
      </c>
      <c r="EK346" s="16">
        <f ca="1">_xll.DBRW($B$3,$R$37,$R$38,$R$40,$R$41,$R$42,$Q346,EK$2,EK$4,EK$3)</f>
        <v>0</v>
      </c>
      <c r="EL346" s="16">
        <f ca="1">_xll.DBRW($B$3,$R$37,$R$38,$R$40,$R$41,$R$42,$Q346,EL$2,EL$4,EL$3)</f>
        <v>0</v>
      </c>
      <c r="EM346" s="17">
        <f ca="1">-(EK346-EL346)*100</f>
        <v>0</v>
      </c>
      <c r="EN346" s="14">
        <f ca="1">$AC346-$AH346-FH346</f>
        <v>0</v>
      </c>
      <c r="EO346" s="15">
        <f ca="1">_xll.DBRW($B$3,$R$37,$R$38,$R$40,$R$41,$R$42,$Q346,EO$2,EO$4,EO$3)</f>
        <v>0</v>
      </c>
      <c r="EP346" s="15">
        <f ca="1">_xll.DBRW($B$3,$R$37,$R$38,$R$40,$R$41,$R$42,$Q346,EP$2,EP$4,EP$3)</f>
        <v>0</v>
      </c>
      <c r="EQ346" s="15">
        <f ca="1">_xll.DBRW($B$3,$R$37,$R$38,$R$40,$R$41,$R$42,$Q346,EQ$2,EQ$4,EQ$3)</f>
        <v>0</v>
      </c>
      <c r="ER346" s="15">
        <f ca="1">_xll.DBRW($B$3,$R$37,$R$38,$R$40,$R$41,$R$42,$Q346,ER$2,ER$4,ER$3)</f>
        <v>0</v>
      </c>
      <c r="ES346" s="15">
        <f ca="1">_xll.DBRW($B$3,$R$37,$R$38,$R$40,$R$41,$R$42,$Q346,ES$2,ES$4,ES$3)</f>
        <v>0</v>
      </c>
      <c r="ET346" s="15">
        <f ca="1">_xll.DBRW($B$3,$R$37,$R$38,$R$40,$R$41,$R$42,$Q346,ET$2,ET$4,ET$3)</f>
        <v>0</v>
      </c>
      <c r="EU346" s="15">
        <f ca="1">_xll.DBRW($B$3,$R$37,$R$38,$R$40,$R$41,$R$42,$Q346,EU$2,EU$4,EU$3)</f>
        <v>0</v>
      </c>
      <c r="EV346" s="15">
        <f ca="1">_xll.DBRW($B$3,$R$37,$R$38,$R$40,$R$41,$R$42,$Q346,EV$2,EV$4,EV$3)</f>
        <v>0</v>
      </c>
      <c r="EW346" s="15">
        <f ca="1">_xll.DBRW($B$3,$R$37,$R$38,$R$40,$R$41,$R$42,$Q346,EW$2,EW$4,EW$3)</f>
        <v>0</v>
      </c>
      <c r="EX346" s="15">
        <f ca="1">_xll.DBRW($B$3,$R$37,$R$38,$R$40,$R$41,$R$42,$Q346,EX$2,EX$4,EX$3)</f>
        <v>0</v>
      </c>
      <c r="EY346" s="15">
        <f ca="1">EO346-ET346</f>
        <v>0</v>
      </c>
      <c r="EZ346" s="15">
        <f ca="1">EP346-EU346</f>
        <v>0</v>
      </c>
      <c r="FA346" s="15">
        <f ca="1">EQ346-EV346</f>
        <v>0</v>
      </c>
      <c r="FB346" s="15">
        <f ca="1">IF(AND(ER346&lt;&gt;0,EW346&lt;&gt;0),-1*EY346*ER346,0)</f>
        <v>0</v>
      </c>
      <c r="FC346" s="15">
        <f ca="1">IF(AND(ER346&lt;&gt;0,EW346&lt;&gt;0,ES346&lt;&gt;0,EX346&lt;&gt;0),EZ346/EU346*$AC346,)</f>
        <v>0</v>
      </c>
      <c r="FD346" s="15">
        <f ca="1">IF(AND(ES346&lt;&gt;0,EX346&lt;&gt;0),FA346*EK346*ES346,)</f>
        <v>0</v>
      </c>
      <c r="FE346" s="15">
        <f ca="1">IF(AND(ER346&lt;&gt;0,EW346&lt;&gt;0,ES346&lt;&gt;0,EX346&lt;&gt;0),$AM346-FB346-FC346-FD346-FH346,)</f>
        <v>0</v>
      </c>
      <c r="FF346" s="15">
        <f ca="1">IF(OR(ER346=0,EW346=0,ES346=0,EX346=0),$AM346-FB346-FC346-FD346-FH346,)</f>
        <v>0</v>
      </c>
      <c r="FG346" s="15">
        <f ca="1">SUM(FB346:FF346)</f>
        <v>0</v>
      </c>
      <c r="FH346" s="15">
        <f ca="1">IF($V346&lt;&gt;0,IF($V346&gt;0,$W346/$V346,-$W346/$V346))*$AH346</f>
        <v>0</v>
      </c>
      <c r="FI346" s="15">
        <f ca="1">SUM(FG346:FH346)</f>
        <v>0</v>
      </c>
      <c r="FJ346" s="20"/>
      <c r="FK346" s="85">
        <f ca="1">BL346+CK346+DJ346+EI346+FH346</f>
        <v>0</v>
      </c>
      <c r="FL346" s="21"/>
      <c r="FM346" s="22"/>
      <c r="FN346" s="104">
        <f ca="1">_xll.DBRW($B$3,$R$37,$R$38,$R$40,$R$41,$R$42,$Q346,FN$2,FN$4,FN$3)</f>
        <v>0</v>
      </c>
      <c r="FO346" s="105">
        <f ca="1">IF(U346&lt;&gt;0,FN346/U346,0)</f>
        <v>0</v>
      </c>
      <c r="FP346" s="104">
        <f ca="1">_xll.DBRW($B$3,$R$37,$R$38,$R$40,$R$41,$R$42,$Q346,FP$2,FP$4,FP$3)</f>
        <v>0</v>
      </c>
      <c r="FQ346" s="105">
        <f ca="1">IF(V346&lt;&gt;0,FP346/V346,0)</f>
        <v>0</v>
      </c>
      <c r="FR346" s="86">
        <f ca="1">FN346-FP346</f>
        <v>0</v>
      </c>
      <c r="FS346" s="103">
        <f ca="1">(FO346-FQ346)*100</f>
        <v>0</v>
      </c>
      <c r="FT346" s="23"/>
      <c r="FV346" s="37"/>
      <c r="FW346" s="37"/>
      <c r="FX346" s="37"/>
      <c r="FY346" s="37"/>
      <c r="FZ346" s="37"/>
      <c r="GA346" s="37"/>
      <c r="GB346" s="37"/>
      <c r="GC346" s="37"/>
      <c r="GD346" s="37"/>
      <c r="GE346" s="37"/>
      <c r="GF346" s="37"/>
      <c r="GG346" s="37"/>
      <c r="GH346" s="37"/>
    </row>
    <row r="347" spans="1:190" ht="15" hidden="1" customHeight="1" x14ac:dyDescent="0.25">
      <c r="A347">
        <f ca="1">IF(ROW()=ROW($A$60),0,1)</f>
        <v>1</v>
      </c>
      <c r="D347" s="30"/>
      <c r="E347" s="30"/>
      <c r="F347" s="30" t="str">
        <f ca="1">IF(A347&lt;&gt;0,IF((AO347+BN347+CM347+DL347+EK347)&lt;&gt;0,ROUND((1-(AO347+BN347+CM347+DL347+EK347))-FO347,5),"VERIF. ELIGIBILITE PMM"),"CHECK "&amp;D332)</f>
        <v>VERIF. ELIGIBILITE PMM</v>
      </c>
      <c r="G347" s="30"/>
      <c r="H347" s="30"/>
      <c r="I347" s="30"/>
      <c r="J347" s="30" t="str">
        <f ca="1">IF(A347&lt;&gt;0,IF((AP347+BO347+CN347+DM347+EL347)&lt;&gt;0,ROUND((1-(AP347+BO347+CN347+DM347+EL347))-FQ347,5),"VERIF. ELIGIBILITE PMM"),"CHECK "&amp;D333)</f>
        <v>VERIF. ELIGIBILITE PMM</v>
      </c>
      <c r="K347" s="30">
        <f ca="1">IF(A347&lt;&gt;0,ROUND(W347+AR347+BQ347+CP347+DO347+EN347+FK347-FR347,5),"CHECK ")</f>
        <v>0</v>
      </c>
      <c r="L347" s="4"/>
      <c r="M347" s="9"/>
      <c r="N347" s="10"/>
      <c r="O347" s="9"/>
      <c r="P347" s="11"/>
      <c r="Q347" s="130" t="s">
        <v>540</v>
      </c>
      <c r="R347" s="130"/>
      <c r="S347" s="12"/>
      <c r="T347" s="13"/>
      <c r="U347" s="84">
        <f ca="1">_xll.DBRW($B$3,$R$37,$R$38,$R$40,$R$41,$R$42,$Q347,U$2,U$4,U$3)</f>
        <v>0</v>
      </c>
      <c r="V347" s="84">
        <f ca="1">_xll.DBRW($B$3,$R$37,$R$38,$R$40,$R$41,$R$42,$Q347,V$2,V$4,V$3)</f>
        <v>0</v>
      </c>
      <c r="W347" s="85">
        <f ca="1">U347-V347</f>
        <v>0</v>
      </c>
      <c r="X347" s="106">
        <f ca="1">IF(V347&lt;&gt;0,W347/V347,0)</f>
        <v>0</v>
      </c>
      <c r="Y347" s="15">
        <f ca="1">_xll.DBRW($B$3,$R$37,$R$38,$R$40,$R$41,$R$42,$Q347,Y$2,Y$4,Y$3)</f>
        <v>0</v>
      </c>
      <c r="Z347" s="15">
        <f ca="1">_xll.DBRW($B$3,$R$37,$R$38,$R$40,$R$41,$R$42,$Q347,Z$2,Z$4,Z$3)</f>
        <v>0</v>
      </c>
      <c r="AA347" s="15">
        <f ca="1">_xll.DBRW($B$3,$R$37,$R$38,$R$40,$R$41,$R$42,$Q347,AA$2,AA$4,AA$3)</f>
        <v>0</v>
      </c>
      <c r="AB347" s="15">
        <f ca="1">_xll.DBRW($B$3,$R$37,$R$38,$R$40,$R$41,$R$42,$Q347,AB$2,AB$4,AB$3)</f>
        <v>0</v>
      </c>
      <c r="AC347" s="15">
        <f ca="1">_xll.DBRW($B$3,$R$37,$R$38,$R$40,$R$41,$R$42,$Q347,AC$2,AC$4,AC$3)</f>
        <v>0</v>
      </c>
      <c r="AD347" s="15">
        <f ca="1">_xll.DBRW($B$3,$R$37,$R$38,$R$40,$R$41,$R$42,$Q347,AD$2,AD$4,AD$3)</f>
        <v>0</v>
      </c>
      <c r="AE347" s="15">
        <f ca="1">_xll.DBRW($B$3,$R$37,$R$38,$R$40,$R$41,$R$42,$Q347,AE$2,AE$4,AE$3)</f>
        <v>0</v>
      </c>
      <c r="AF347" s="15">
        <f ca="1">_xll.DBRW($B$3,$R$37,$R$38,$R$40,$R$41,$R$42,$Q347,AF$2,AF$4,AF$3)</f>
        <v>0</v>
      </c>
      <c r="AG347" s="15">
        <f ca="1">_xll.DBRW($B$3,$R$37,$R$38,$R$40,$R$41,$R$42,$Q347,AG$2,AG$4,AG$3)</f>
        <v>0</v>
      </c>
      <c r="AH347" s="15">
        <f ca="1">_xll.DBRW($B$3,$R$37,$R$38,$R$40,$R$41,$R$42,$Q347,AH$2,AH$4,AH$3)</f>
        <v>0</v>
      </c>
      <c r="AI347" s="15">
        <f ca="1">Y347-AD347</f>
        <v>0</v>
      </c>
      <c r="AJ347" s="15">
        <f ca="1">Z347-AE347</f>
        <v>0</v>
      </c>
      <c r="AK347" s="15">
        <f ca="1">AA347-AF347</f>
        <v>0</v>
      </c>
      <c r="AL347" s="15">
        <f ca="1">AB347-AG347</f>
        <v>0</v>
      </c>
      <c r="AM347" s="15">
        <f ca="1">AC347-AH347</f>
        <v>0</v>
      </c>
      <c r="AN347" s="20"/>
      <c r="AO347" s="16">
        <f ca="1">_xll.DBRW($B$3,$R$37,$R$38,$R$40,$R$41,$R$42,$Q347,AO$2,AO$4,AO$3)</f>
        <v>0</v>
      </c>
      <c r="AP347" s="16">
        <f ca="1">_xll.DBRW($B$3,$R$37,$R$38,$R$40,$R$41,$R$42,$Q347,AP$2,AP$4,AP$3)</f>
        <v>0</v>
      </c>
      <c r="AQ347" s="17">
        <f ca="1">-(AO347-AP347)*100</f>
        <v>0</v>
      </c>
      <c r="AR347" s="14">
        <f ca="1">$Y347-$AD347-BL347</f>
        <v>0</v>
      </c>
      <c r="AS347" s="18">
        <f ca="1">_xll.DBRW($B$3,$R$37,$R$38,$R$40,$R$41,$R$42,$Q347,AS$2,AS$4,AS$3)</f>
        <v>0</v>
      </c>
      <c r="AT347" s="19">
        <f ca="1">_xll.DBRW($B$3,$R$37,$R$38,$R$40,$R$41,$R$42,$Q347,AT$2,AT$4,AT$3)</f>
        <v>0</v>
      </c>
      <c r="AU347" s="18">
        <f ca="1">_xll.DBRW($B$3,$R$37,$R$38,$R$40,$R$41,$R$42,$Q347,AU$2,AU$4,AU$3)</f>
        <v>0</v>
      </c>
      <c r="AV347" s="15">
        <f ca="1">_xll.DBRW($B$3,$R$37,$R$38,$R$40,$R$41,$R$42,$Q347,AV$2,AV$4,AV$3)</f>
        <v>0</v>
      </c>
      <c r="AW347" s="15">
        <f ca="1">_xll.DBRW($B$3,$R$37,$R$38,$R$40,$R$41,$R$42,$Q347,AW$2,AW$4,AW$3)</f>
        <v>0</v>
      </c>
      <c r="AX347" s="18">
        <f ca="1">_xll.DBRW($B$3,$R$37,$R$38,$R$40,$R$41,$R$42,$Q347,AX$2,AX$4,AX$3)</f>
        <v>0</v>
      </c>
      <c r="AY347" s="19">
        <f ca="1">_xll.DBRW($B$3,$R$37,$R$38,$R$40,$R$41,$R$42,$Q347,AY$2,AY$4,AY$3)</f>
        <v>0</v>
      </c>
      <c r="AZ347" s="18">
        <f ca="1">_xll.DBRW($B$3,$R$37,$R$38,$R$40,$R$41,$R$42,$Q347,AZ$2,AZ$4,AZ$3)</f>
        <v>0</v>
      </c>
      <c r="BA347" s="15">
        <f ca="1">_xll.DBRW($B$3,$R$37,$R$38,$R$40,$R$41,$R$42,$Q347,BA$2,BA$4,BA$3)</f>
        <v>0</v>
      </c>
      <c r="BB347" s="15">
        <f ca="1">_xll.DBRW($B$3,$R$37,$R$38,$R$40,$R$41,$R$42,$Q347,BB$2,BB$4,BB$3)</f>
        <v>0</v>
      </c>
      <c r="BC347" s="18">
        <f ca="1">AS347-AX347</f>
        <v>0</v>
      </c>
      <c r="BD347" s="18">
        <f ca="1">AT347-AY347</f>
        <v>0</v>
      </c>
      <c r="BE347" s="18">
        <f ca="1">AU347-AZ347</f>
        <v>0</v>
      </c>
      <c r="BF347" s="15">
        <f ca="1">IF(AND(AV347&lt;&gt;0,BA347&lt;&gt;0),-1*BC347*AV347,0)</f>
        <v>0</v>
      </c>
      <c r="BG347" s="15">
        <f ca="1">IF(AND(AV347&lt;&gt;0,BA347&lt;&gt;0,AW347&lt;&gt;0,BB347&lt;&gt;0),BD347/AY347*$Y347,)</f>
        <v>0</v>
      </c>
      <c r="BH347" s="15">
        <f ca="1">IF(AND(AW347&lt;&gt;0,BB347&lt;&gt;0),BE347*AO347*AW347,)</f>
        <v>0</v>
      </c>
      <c r="BI347" s="15">
        <f ca="1">IF(AND(AV347&lt;&gt;0,BA347&lt;&gt;0,AW347&lt;&gt;0,BB347&lt;&gt;0),$AI347-BF347-BG347-BH347-BL347,)</f>
        <v>0</v>
      </c>
      <c r="BJ347" s="15">
        <f ca="1">IF(OR(AV347=0,BA347=0,AW347=0,BB347=0),$AI347-BF347-BG347-BH347-BL347,)</f>
        <v>0</v>
      </c>
      <c r="BK347" s="15">
        <f ca="1">SUM(BF347:BJ347)</f>
        <v>0</v>
      </c>
      <c r="BL347" s="15">
        <f ca="1">IF($V347&lt;&gt;0,IF($V347&gt;0,$W347/$V347,-$W347/$V347))*$AD347</f>
        <v>0</v>
      </c>
      <c r="BM347" s="15">
        <f ca="1">SUM(BK347:BL347)</f>
        <v>0</v>
      </c>
      <c r="BN347" s="16">
        <f ca="1">_xll.DBRW($B$3,$R$37,$R$38,$R$40,$R$41,$R$42,$Q347,BN$2,BN$4,BN$3)</f>
        <v>0</v>
      </c>
      <c r="BO347" s="16">
        <f ca="1">_xll.DBRW($B$3,$R$37,$R$38,$R$40,$R$41,$R$42,$Q347,BO$2,BO$4,BO$3)</f>
        <v>0</v>
      </c>
      <c r="BP347" s="17">
        <f ca="1">-(BN347-BO347)*100</f>
        <v>0</v>
      </c>
      <c r="BQ347" s="14">
        <f ca="1">$Z347-$AE347-CK347</f>
        <v>0</v>
      </c>
      <c r="BR347" s="15">
        <f ca="1">_xll.DBRW($B$3,$R$37,$R$38,$R$40,$R$41,$R$42,$Q347,BR$2,BR$4,BR$3)</f>
        <v>0</v>
      </c>
      <c r="BS347" s="15">
        <f ca="1">_xll.DBRW($B$3,$R$37,$R$38,$R$40,$R$41,$R$42,$Q347,BS$2,BS$4,BS$3)</f>
        <v>0</v>
      </c>
      <c r="BT347" s="15">
        <f ca="1">_xll.DBRW($B$3,$R$37,$R$38,$R$40,$R$41,$R$42,$Q347,BT$2,BT$4,BT$3)</f>
        <v>0</v>
      </c>
      <c r="BU347" s="15">
        <f ca="1">_xll.DBRW($B$3,$R$37,$R$38,$R$40,$R$41,$R$42,$Q347,BU$2,BU$4,BU$3)</f>
        <v>0</v>
      </c>
      <c r="BV347" s="15">
        <f ca="1">_xll.DBRW($B$3,$R$37,$R$38,$R$40,$R$41,$R$42,$Q347,BV$2,BV$4,BV$3)</f>
        <v>0</v>
      </c>
      <c r="BW347" s="15">
        <f ca="1">_xll.DBRW($B$3,$R$37,$R$38,$R$40,$R$41,$R$42,$Q347,BW$2,BW$4,BW$3)</f>
        <v>0</v>
      </c>
      <c r="BX347" s="15">
        <f ca="1">_xll.DBRW($B$3,$R$37,$R$38,$R$40,$R$41,$R$42,$Q347,BX$2,BX$4,BX$3)</f>
        <v>0</v>
      </c>
      <c r="BY347" s="15">
        <f ca="1">_xll.DBRW($B$3,$R$37,$R$38,$R$40,$R$41,$R$42,$Q347,BY$2,BY$4,BY$3)</f>
        <v>0</v>
      </c>
      <c r="BZ347" s="15">
        <f ca="1">_xll.DBRW($B$3,$R$37,$R$38,$R$40,$R$41,$R$42,$Q347,BZ$2,BZ$4,BZ$3)</f>
        <v>0</v>
      </c>
      <c r="CA347" s="15">
        <f ca="1">_xll.DBRW($B$3,$R$37,$R$38,$R$40,$R$41,$R$42,$Q347,CA$2,CA$4,CA$3)</f>
        <v>0</v>
      </c>
      <c r="CB347" s="15">
        <f ca="1">BR347-BW347</f>
        <v>0</v>
      </c>
      <c r="CC347" s="15">
        <f ca="1">BS347-BX347</f>
        <v>0</v>
      </c>
      <c r="CD347" s="15">
        <f ca="1">BT347-BY347</f>
        <v>0</v>
      </c>
      <c r="CE347" s="15">
        <f ca="1">IF(AND(BU347&lt;&gt;0,BZ347&lt;&gt;0),-1*CB347*BU347,0)</f>
        <v>0</v>
      </c>
      <c r="CF347" s="15">
        <f ca="1">IF(AND(BU347&lt;&gt;0,BZ347&lt;&gt;0,BV347&lt;&gt;0,CA347&lt;&gt;0),CC347/BX347*$Z347,)</f>
        <v>0</v>
      </c>
      <c r="CG347" s="15">
        <f ca="1">IF(AND(BV347&lt;&gt;0,CA347&lt;&gt;0),CD347*BN347*BV347,)</f>
        <v>0</v>
      </c>
      <c r="CH347" s="15">
        <f ca="1">IF(AND(BU347&lt;&gt;0,BZ347&lt;&gt;0,BV347&lt;&gt;0,CA347&lt;&gt;0),$AJ347-CE347-CF347-CG347-CK347,)</f>
        <v>0</v>
      </c>
      <c r="CI347" s="15">
        <f ca="1">IF(OR(BU347=0,BZ347=0,BV347=0,CA347=0),$AJ347-CE347-CF347-CG347-CK347,)</f>
        <v>0</v>
      </c>
      <c r="CJ347" s="15">
        <f ca="1">SUM(CE347:CI347)</f>
        <v>0</v>
      </c>
      <c r="CK347" s="15">
        <f ca="1">IF($V347&lt;&gt;0,IF($V347&gt;0,$W347/$V347,-$W347/$V347))*$AE347</f>
        <v>0</v>
      </c>
      <c r="CL347" s="15">
        <f ca="1">SUM(CJ347:CK347)</f>
        <v>0</v>
      </c>
      <c r="CM347" s="16">
        <f ca="1">_xll.DBRW($B$3,$R$37,$R$38,$R$40,$R$41,$R$42,$Q347,CM$2,CM$4,CM$3)</f>
        <v>0</v>
      </c>
      <c r="CN347" s="16">
        <f ca="1">_xll.DBRW($B$3,$R$37,$R$38,$R$40,$R$41,$R$42,$Q347,CN$2,CN$4,CN$3)</f>
        <v>0</v>
      </c>
      <c r="CO347" s="17">
        <f ca="1">-(CM347-CN347)*100</f>
        <v>0</v>
      </c>
      <c r="CP347" s="14">
        <f ca="1">$AA347-$AF347-DJ347</f>
        <v>0</v>
      </c>
      <c r="CQ347" s="15">
        <f ca="1">_xll.DBRW($B$3,$R$37,$R$38,$R$40,$R$41,$R$42,$Q347,CQ$2,CQ$4,CQ$3)</f>
        <v>0</v>
      </c>
      <c r="CR347" s="15">
        <f ca="1">_xll.DBRW($B$3,$R$37,$R$38,$R$40,$R$41,$R$42,$Q347,CR$2,CR$4,CR$3)</f>
        <v>0</v>
      </c>
      <c r="CS347" s="15">
        <f ca="1">_xll.DBRW($B$3,$R$37,$R$38,$R$40,$R$41,$R$42,$Q347,CS$2,CS$4,CS$3)</f>
        <v>0</v>
      </c>
      <c r="CT347" s="15">
        <f ca="1">_xll.DBRW($B$3,$R$37,$R$38,$R$40,$R$41,$R$42,$Q347,CT$2,CT$4,CT$3)</f>
        <v>0</v>
      </c>
      <c r="CU347" s="15">
        <f ca="1">_xll.DBRW($B$3,$R$37,$R$38,$R$40,$R$41,$R$42,$Q347,CU$2,CU$4,CU$3)</f>
        <v>0</v>
      </c>
      <c r="CV347" s="15">
        <f ca="1">_xll.DBRW($B$3,$R$37,$R$38,$R$40,$R$41,$R$42,$Q347,CV$2,CV$4,CV$3)</f>
        <v>0</v>
      </c>
      <c r="CW347" s="15">
        <f ca="1">_xll.DBRW($B$3,$R$37,$R$38,$R$40,$R$41,$R$42,$Q347,CW$2,CW$4,CW$3)</f>
        <v>0</v>
      </c>
      <c r="CX347" s="15">
        <f ca="1">_xll.DBRW($B$3,$R$37,$R$38,$R$40,$R$41,$R$42,$Q347,CX$2,CX$4,CX$3)</f>
        <v>0</v>
      </c>
      <c r="CY347" s="15">
        <f ca="1">_xll.DBRW($B$3,$R$37,$R$38,$R$40,$R$41,$R$42,$Q347,CY$2,CY$4,CY$3)</f>
        <v>0</v>
      </c>
      <c r="CZ347" s="15">
        <f ca="1">_xll.DBRW($B$3,$R$37,$R$38,$R$40,$R$41,$R$42,$Q347,CZ$2,CZ$4,CZ$3)</f>
        <v>0</v>
      </c>
      <c r="DA347" s="15">
        <f ca="1">CQ347-CV347</f>
        <v>0</v>
      </c>
      <c r="DB347" s="15">
        <f ca="1">CR347-CW347</f>
        <v>0</v>
      </c>
      <c r="DC347" s="15">
        <f ca="1">CS347-CX347</f>
        <v>0</v>
      </c>
      <c r="DD347" s="15">
        <f ca="1">IF(AND(CT347&lt;&gt;0,CY347&lt;&gt;0),-1*DA347*CT347,0)</f>
        <v>0</v>
      </c>
      <c r="DE347" s="15">
        <f ca="1">IF(AND(CT347&lt;&gt;0,CY347&lt;&gt;0,CU347&lt;&gt;0,CZ347&lt;&gt;0),DB347/CW347*$AA347,)</f>
        <v>0</v>
      </c>
      <c r="DF347" s="15">
        <f ca="1">IF(AND(CU347&lt;&gt;0,CZ347&lt;&gt;0),DC347*CM347*CU347,)</f>
        <v>0</v>
      </c>
      <c r="DG347" s="15">
        <f ca="1">IF(AND(CT347&lt;&gt;0,CY347&lt;&gt;0,CU347&lt;&gt;0,CZ347&lt;&gt;0),$AK347-DD347-DE347-DF347-DJ347,)</f>
        <v>0</v>
      </c>
      <c r="DH347" s="15">
        <f ca="1">IF(OR(CT347=0,CY347=0,CU347=0,CZ347=0),$AK347-DD347-DE347-DF347-DJ347,)</f>
        <v>0</v>
      </c>
      <c r="DI347" s="15">
        <f ca="1">SUM(DD347:DH347)</f>
        <v>0</v>
      </c>
      <c r="DJ347" s="15">
        <f ca="1">IF($V347&lt;&gt;0,IF($V347&gt;0,$W347/$V347,-$W347/$V347))*$AF347</f>
        <v>0</v>
      </c>
      <c r="DK347" s="15">
        <f ca="1">SUM(DI347:DJ347)</f>
        <v>0</v>
      </c>
      <c r="DL347" s="16">
        <f ca="1">_xll.DBRW($B$3,$R$37,$R$38,$R$40,$R$41,$R$42,$Q347,DL$2,DL$4,DL$3)</f>
        <v>0</v>
      </c>
      <c r="DM347" s="16">
        <f ca="1">_xll.DBRW($B$3,$R$37,$R$38,$R$40,$R$41,$R$42,$Q347,DM$2,DM$4,DM$3)</f>
        <v>0</v>
      </c>
      <c r="DN347" s="17">
        <f ca="1">-(DL347-DM347)*100</f>
        <v>0</v>
      </c>
      <c r="DO347" s="14">
        <f ca="1">$AB347-$AG347-EI347</f>
        <v>0</v>
      </c>
      <c r="DP347" s="15">
        <f ca="1">_xll.DBRW($B$3,$R$37,$R$38,$R$40,$R$41,$R$42,$Q347,DP$2,DP$4,DP$3)</f>
        <v>0</v>
      </c>
      <c r="DQ347" s="15">
        <f ca="1">_xll.DBRW($B$3,$R$37,$R$38,$R$40,$R$41,$R$42,$Q347,DQ$2,DQ$4,DQ$3)</f>
        <v>0</v>
      </c>
      <c r="DR347" s="15">
        <f ca="1">_xll.DBRW($B$3,$R$37,$R$38,$R$40,$R$41,$R$42,$Q347,DR$2,DR$4,DR$3)</f>
        <v>0</v>
      </c>
      <c r="DS347" s="15">
        <f ca="1">_xll.DBRW($B$3,$R$37,$R$38,$R$40,$R$41,$R$42,$Q347,DS$2,DS$4,DS$3)</f>
        <v>0</v>
      </c>
      <c r="DT347" s="15">
        <f ca="1">_xll.DBRW($B$3,$R$37,$R$38,$R$40,$R$41,$R$42,$Q347,DT$2,DT$4,DT$3)</f>
        <v>0</v>
      </c>
      <c r="DU347" s="15">
        <f ca="1">_xll.DBRW($B$3,$R$37,$R$38,$R$40,$R$41,$R$42,$Q347,DU$2,DU$4,DU$3)</f>
        <v>0</v>
      </c>
      <c r="DV347" s="15">
        <f ca="1">_xll.DBRW($B$3,$R$37,$R$38,$R$40,$R$41,$R$42,$Q347,DV$2,DV$4,DV$3)</f>
        <v>0</v>
      </c>
      <c r="DW347" s="15">
        <f ca="1">_xll.DBRW($B$3,$R$37,$R$38,$R$40,$R$41,$R$42,$Q347,DW$2,DW$4,DW$3)</f>
        <v>0</v>
      </c>
      <c r="DX347" s="15">
        <f ca="1">_xll.DBRW($B$3,$R$37,$R$38,$R$40,$R$41,$R$42,$Q347,DX$2,DX$4,DX$3)</f>
        <v>0</v>
      </c>
      <c r="DY347" s="15">
        <f ca="1">_xll.DBRW($B$3,$R$37,$R$38,$R$40,$R$41,$R$42,$Q347,DY$2,DY$4,DY$3)</f>
        <v>0</v>
      </c>
      <c r="DZ347" s="15">
        <f ca="1">DP347-DU347</f>
        <v>0</v>
      </c>
      <c r="EA347" s="15">
        <f ca="1">DQ347-DV347</f>
        <v>0</v>
      </c>
      <c r="EB347" s="15">
        <f ca="1">DR347-DW347</f>
        <v>0</v>
      </c>
      <c r="EC347" s="15">
        <f ca="1">IF(AND(DS347&lt;&gt;0,DX347&lt;&gt;0),-1*DZ347*DS347,0)</f>
        <v>0</v>
      </c>
      <c r="ED347" s="15">
        <f ca="1">IF(AND(DS347&lt;&gt;0,DX347&lt;&gt;0,DT347&lt;&gt;0,DY347&lt;&gt;0),EA347/DV347*$AB347,)</f>
        <v>0</v>
      </c>
      <c r="EE347" s="15">
        <f ca="1">IF(AND(DT347&lt;&gt;0,DY347&lt;&gt;0),EB347*DL347*DT347,)</f>
        <v>0</v>
      </c>
      <c r="EF347" s="15">
        <f ca="1">IF(AND(DS347&lt;&gt;0,DX347&lt;&gt;0,DT347&lt;&gt;0,DY347&lt;&gt;0),$AL347-EC347-ED347-EE347-EI347,)</f>
        <v>0</v>
      </c>
      <c r="EG347" s="15">
        <f ca="1">IF(OR(DS347=0,DX347=0,DT347=0,DY347=0),$AL347-EC347-ED347-EE347-EI347,)</f>
        <v>0</v>
      </c>
      <c r="EH347" s="15">
        <f ca="1">SUM(EC347:EG347)</f>
        <v>0</v>
      </c>
      <c r="EI347" s="15">
        <f ca="1">IF($V347&lt;&gt;0,IF($V347&gt;0,$W347/$V347,-$W347/$V347))*$AG347</f>
        <v>0</v>
      </c>
      <c r="EJ347" s="15">
        <f ca="1">SUM(EH347:EI347)</f>
        <v>0</v>
      </c>
      <c r="EK347" s="16">
        <f ca="1">_xll.DBRW($B$3,$R$37,$R$38,$R$40,$R$41,$R$42,$Q347,EK$2,EK$4,EK$3)</f>
        <v>0</v>
      </c>
      <c r="EL347" s="16">
        <f ca="1">_xll.DBRW($B$3,$R$37,$R$38,$R$40,$R$41,$R$42,$Q347,EL$2,EL$4,EL$3)</f>
        <v>0</v>
      </c>
      <c r="EM347" s="17">
        <f ca="1">-(EK347-EL347)*100</f>
        <v>0</v>
      </c>
      <c r="EN347" s="14">
        <f ca="1">$AC347-$AH347-FH347</f>
        <v>0</v>
      </c>
      <c r="EO347" s="15">
        <f ca="1">_xll.DBRW($B$3,$R$37,$R$38,$R$40,$R$41,$R$42,$Q347,EO$2,EO$4,EO$3)</f>
        <v>0</v>
      </c>
      <c r="EP347" s="15">
        <f ca="1">_xll.DBRW($B$3,$R$37,$R$38,$R$40,$R$41,$R$42,$Q347,EP$2,EP$4,EP$3)</f>
        <v>0</v>
      </c>
      <c r="EQ347" s="15">
        <f ca="1">_xll.DBRW($B$3,$R$37,$R$38,$R$40,$R$41,$R$42,$Q347,EQ$2,EQ$4,EQ$3)</f>
        <v>0</v>
      </c>
      <c r="ER347" s="15">
        <f ca="1">_xll.DBRW($B$3,$R$37,$R$38,$R$40,$R$41,$R$42,$Q347,ER$2,ER$4,ER$3)</f>
        <v>0</v>
      </c>
      <c r="ES347" s="15">
        <f ca="1">_xll.DBRW($B$3,$R$37,$R$38,$R$40,$R$41,$R$42,$Q347,ES$2,ES$4,ES$3)</f>
        <v>0</v>
      </c>
      <c r="ET347" s="15">
        <f ca="1">_xll.DBRW($B$3,$R$37,$R$38,$R$40,$R$41,$R$42,$Q347,ET$2,ET$4,ET$3)</f>
        <v>0</v>
      </c>
      <c r="EU347" s="15">
        <f ca="1">_xll.DBRW($B$3,$R$37,$R$38,$R$40,$R$41,$R$42,$Q347,EU$2,EU$4,EU$3)</f>
        <v>0</v>
      </c>
      <c r="EV347" s="15">
        <f ca="1">_xll.DBRW($B$3,$R$37,$R$38,$R$40,$R$41,$R$42,$Q347,EV$2,EV$4,EV$3)</f>
        <v>0</v>
      </c>
      <c r="EW347" s="15">
        <f ca="1">_xll.DBRW($B$3,$R$37,$R$38,$R$40,$R$41,$R$42,$Q347,EW$2,EW$4,EW$3)</f>
        <v>0</v>
      </c>
      <c r="EX347" s="15">
        <f ca="1">_xll.DBRW($B$3,$R$37,$R$38,$R$40,$R$41,$R$42,$Q347,EX$2,EX$4,EX$3)</f>
        <v>0</v>
      </c>
      <c r="EY347" s="15">
        <f ca="1">EO347-ET347</f>
        <v>0</v>
      </c>
      <c r="EZ347" s="15">
        <f ca="1">EP347-EU347</f>
        <v>0</v>
      </c>
      <c r="FA347" s="15">
        <f ca="1">EQ347-EV347</f>
        <v>0</v>
      </c>
      <c r="FB347" s="15">
        <f ca="1">IF(AND(ER347&lt;&gt;0,EW347&lt;&gt;0),-1*EY347*ER347,0)</f>
        <v>0</v>
      </c>
      <c r="FC347" s="15">
        <f ca="1">IF(AND(ER347&lt;&gt;0,EW347&lt;&gt;0,ES347&lt;&gt;0,EX347&lt;&gt;0),EZ347/EU347*$AC347,)</f>
        <v>0</v>
      </c>
      <c r="FD347" s="15">
        <f ca="1">IF(AND(ES347&lt;&gt;0,EX347&lt;&gt;0),FA347*EK347*ES347,)</f>
        <v>0</v>
      </c>
      <c r="FE347" s="15">
        <f ca="1">IF(AND(ER347&lt;&gt;0,EW347&lt;&gt;0,ES347&lt;&gt;0,EX347&lt;&gt;0),$AM347-FB347-FC347-FD347-FH347,)</f>
        <v>0</v>
      </c>
      <c r="FF347" s="15">
        <f ca="1">IF(OR(ER347=0,EW347=0,ES347=0,EX347=0),$AM347-FB347-FC347-FD347-FH347,)</f>
        <v>0</v>
      </c>
      <c r="FG347" s="15">
        <f ca="1">SUM(FB347:FF347)</f>
        <v>0</v>
      </c>
      <c r="FH347" s="15">
        <f ca="1">IF($V347&lt;&gt;0,IF($V347&gt;0,$W347/$V347,-$W347/$V347))*$AH347</f>
        <v>0</v>
      </c>
      <c r="FI347" s="15">
        <f ca="1">SUM(FG347:FH347)</f>
        <v>0</v>
      </c>
      <c r="FJ347" s="20"/>
      <c r="FK347" s="85">
        <f ca="1">BL347+CK347+DJ347+EI347+FH347</f>
        <v>0</v>
      </c>
      <c r="FL347" s="21"/>
      <c r="FM347" s="22"/>
      <c r="FN347" s="104">
        <f ca="1">_xll.DBRW($B$3,$R$37,$R$38,$R$40,$R$41,$R$42,$Q347,FN$2,FN$4,FN$3)</f>
        <v>0</v>
      </c>
      <c r="FO347" s="105">
        <f ca="1">IF(U347&lt;&gt;0,FN347/U347,0)</f>
        <v>0</v>
      </c>
      <c r="FP347" s="104">
        <f ca="1">_xll.DBRW($B$3,$R$37,$R$38,$R$40,$R$41,$R$42,$Q347,FP$2,FP$4,FP$3)</f>
        <v>0</v>
      </c>
      <c r="FQ347" s="105">
        <f ca="1">IF(V347&lt;&gt;0,FP347/V347,0)</f>
        <v>0</v>
      </c>
      <c r="FR347" s="86">
        <f ca="1">FN347-FP347</f>
        <v>0</v>
      </c>
      <c r="FS347" s="103">
        <f ca="1">(FO347-FQ347)*100</f>
        <v>0</v>
      </c>
      <c r="FT347" s="23"/>
      <c r="FV347" s="37"/>
      <c r="FW347" s="37"/>
      <c r="FX347" s="37"/>
      <c r="FY347" s="37"/>
      <c r="FZ347" s="37"/>
      <c r="GA347" s="37"/>
      <c r="GB347" s="37"/>
      <c r="GC347" s="37"/>
      <c r="GD347" s="37"/>
      <c r="GE347" s="37"/>
      <c r="GF347" s="37"/>
      <c r="GG347" s="37"/>
      <c r="GH347" s="37"/>
    </row>
    <row r="348" spans="1:190" ht="15" hidden="1" customHeight="1" x14ac:dyDescent="0.25">
      <c r="A348">
        <f ca="1">IF(ROW()=ROW($A$60),0,1)</f>
        <v>1</v>
      </c>
      <c r="D348" s="30"/>
      <c r="E348" s="30"/>
      <c r="F348" s="30" t="str">
        <f ca="1">IF(A348&lt;&gt;0,IF((AO348+BN348+CM348+DL348+EK348)&lt;&gt;0,ROUND((1-(AO348+BN348+CM348+DL348+EK348))-FO348,5),"VERIF. ELIGIBILITE PMM"),"CHECK "&amp;D333)</f>
        <v>VERIF. ELIGIBILITE PMM</v>
      </c>
      <c r="G348" s="30"/>
      <c r="H348" s="30"/>
      <c r="I348" s="30"/>
      <c r="J348" s="30" t="str">
        <f ca="1">IF(A348&lt;&gt;0,IF((AP348+BO348+CN348+DM348+EL348)&lt;&gt;0,ROUND((1-(AP348+BO348+CN348+DM348+EL348))-FQ348,5),"VERIF. ELIGIBILITE PMM"),"CHECK "&amp;D334)</f>
        <v>VERIF. ELIGIBILITE PMM</v>
      </c>
      <c r="K348" s="30">
        <f ca="1">IF(A348&lt;&gt;0,ROUND(W348+AR348+BQ348+CP348+DO348+EN348+FK348-FR348,5),"CHECK ")</f>
        <v>0</v>
      </c>
      <c r="L348" s="4"/>
      <c r="M348" s="9"/>
      <c r="N348" s="10"/>
      <c r="O348" s="9"/>
      <c r="P348" s="11"/>
      <c r="Q348" s="130" t="s">
        <v>541</v>
      </c>
      <c r="R348" s="130"/>
      <c r="S348" s="12"/>
      <c r="T348" s="13"/>
      <c r="U348" s="84">
        <f ca="1">_xll.DBRW($B$3,$R$37,$R$38,$R$40,$R$41,$R$42,$Q348,U$2,U$4,U$3)</f>
        <v>0</v>
      </c>
      <c r="V348" s="84">
        <f ca="1">_xll.DBRW($B$3,$R$37,$R$38,$R$40,$R$41,$R$42,$Q348,V$2,V$4,V$3)</f>
        <v>0</v>
      </c>
      <c r="W348" s="85">
        <f ca="1">U348-V348</f>
        <v>0</v>
      </c>
      <c r="X348" s="106">
        <f ca="1">IF(V348&lt;&gt;0,W348/V348,0)</f>
        <v>0</v>
      </c>
      <c r="Y348" s="15">
        <f ca="1">_xll.DBRW($B$3,$R$37,$R$38,$R$40,$R$41,$R$42,$Q348,Y$2,Y$4,Y$3)</f>
        <v>0</v>
      </c>
      <c r="Z348" s="15">
        <f ca="1">_xll.DBRW($B$3,$R$37,$R$38,$R$40,$R$41,$R$42,$Q348,Z$2,Z$4,Z$3)</f>
        <v>0</v>
      </c>
      <c r="AA348" s="15">
        <f ca="1">_xll.DBRW($B$3,$R$37,$R$38,$R$40,$R$41,$R$42,$Q348,AA$2,AA$4,AA$3)</f>
        <v>0</v>
      </c>
      <c r="AB348" s="15">
        <f ca="1">_xll.DBRW($B$3,$R$37,$R$38,$R$40,$R$41,$R$42,$Q348,AB$2,AB$4,AB$3)</f>
        <v>0</v>
      </c>
      <c r="AC348" s="15">
        <f ca="1">_xll.DBRW($B$3,$R$37,$R$38,$R$40,$R$41,$R$42,$Q348,AC$2,AC$4,AC$3)</f>
        <v>0</v>
      </c>
      <c r="AD348" s="15">
        <f ca="1">_xll.DBRW($B$3,$R$37,$R$38,$R$40,$R$41,$R$42,$Q348,AD$2,AD$4,AD$3)</f>
        <v>0</v>
      </c>
      <c r="AE348" s="15">
        <f ca="1">_xll.DBRW($B$3,$R$37,$R$38,$R$40,$R$41,$R$42,$Q348,AE$2,AE$4,AE$3)</f>
        <v>0</v>
      </c>
      <c r="AF348" s="15">
        <f ca="1">_xll.DBRW($B$3,$R$37,$R$38,$R$40,$R$41,$R$42,$Q348,AF$2,AF$4,AF$3)</f>
        <v>0</v>
      </c>
      <c r="AG348" s="15">
        <f ca="1">_xll.DBRW($B$3,$R$37,$R$38,$R$40,$R$41,$R$42,$Q348,AG$2,AG$4,AG$3)</f>
        <v>0</v>
      </c>
      <c r="AH348" s="15">
        <f ca="1">_xll.DBRW($B$3,$R$37,$R$38,$R$40,$R$41,$R$42,$Q348,AH$2,AH$4,AH$3)</f>
        <v>0</v>
      </c>
      <c r="AI348" s="15">
        <f ca="1">Y348-AD348</f>
        <v>0</v>
      </c>
      <c r="AJ348" s="15">
        <f ca="1">Z348-AE348</f>
        <v>0</v>
      </c>
      <c r="AK348" s="15">
        <f ca="1">AA348-AF348</f>
        <v>0</v>
      </c>
      <c r="AL348" s="15">
        <f ca="1">AB348-AG348</f>
        <v>0</v>
      </c>
      <c r="AM348" s="15">
        <f ca="1">AC348-AH348</f>
        <v>0</v>
      </c>
      <c r="AN348" s="20"/>
      <c r="AO348" s="16">
        <f ca="1">_xll.DBRW($B$3,$R$37,$R$38,$R$40,$R$41,$R$42,$Q348,AO$2,AO$4,AO$3)</f>
        <v>0</v>
      </c>
      <c r="AP348" s="16">
        <f ca="1">_xll.DBRW($B$3,$R$37,$R$38,$R$40,$R$41,$R$42,$Q348,AP$2,AP$4,AP$3)</f>
        <v>0</v>
      </c>
      <c r="AQ348" s="17">
        <f ca="1">-(AO348-AP348)*100</f>
        <v>0</v>
      </c>
      <c r="AR348" s="14">
        <f ca="1">$Y348-$AD348-BL348</f>
        <v>0</v>
      </c>
      <c r="AS348" s="18">
        <f ca="1">_xll.DBRW($B$3,$R$37,$R$38,$R$40,$R$41,$R$42,$Q348,AS$2,AS$4,AS$3)</f>
        <v>0</v>
      </c>
      <c r="AT348" s="19">
        <f ca="1">_xll.DBRW($B$3,$R$37,$R$38,$R$40,$R$41,$R$42,$Q348,AT$2,AT$4,AT$3)</f>
        <v>0</v>
      </c>
      <c r="AU348" s="18">
        <f ca="1">_xll.DBRW($B$3,$R$37,$R$38,$R$40,$R$41,$R$42,$Q348,AU$2,AU$4,AU$3)</f>
        <v>0</v>
      </c>
      <c r="AV348" s="15">
        <f ca="1">_xll.DBRW($B$3,$R$37,$R$38,$R$40,$R$41,$R$42,$Q348,AV$2,AV$4,AV$3)</f>
        <v>0</v>
      </c>
      <c r="AW348" s="15">
        <f ca="1">_xll.DBRW($B$3,$R$37,$R$38,$R$40,$R$41,$R$42,$Q348,AW$2,AW$4,AW$3)</f>
        <v>0</v>
      </c>
      <c r="AX348" s="18">
        <f ca="1">_xll.DBRW($B$3,$R$37,$R$38,$R$40,$R$41,$R$42,$Q348,AX$2,AX$4,AX$3)</f>
        <v>0</v>
      </c>
      <c r="AY348" s="19">
        <f ca="1">_xll.DBRW($B$3,$R$37,$R$38,$R$40,$R$41,$R$42,$Q348,AY$2,AY$4,AY$3)</f>
        <v>0</v>
      </c>
      <c r="AZ348" s="18">
        <f ca="1">_xll.DBRW($B$3,$R$37,$R$38,$R$40,$R$41,$R$42,$Q348,AZ$2,AZ$4,AZ$3)</f>
        <v>0</v>
      </c>
      <c r="BA348" s="15">
        <f ca="1">_xll.DBRW($B$3,$R$37,$R$38,$R$40,$R$41,$R$42,$Q348,BA$2,BA$4,BA$3)</f>
        <v>0</v>
      </c>
      <c r="BB348" s="15">
        <f ca="1">_xll.DBRW($B$3,$R$37,$R$38,$R$40,$R$41,$R$42,$Q348,BB$2,BB$4,BB$3)</f>
        <v>0</v>
      </c>
      <c r="BC348" s="18">
        <f ca="1">AS348-AX348</f>
        <v>0</v>
      </c>
      <c r="BD348" s="18">
        <f ca="1">AT348-AY348</f>
        <v>0</v>
      </c>
      <c r="BE348" s="18">
        <f ca="1">AU348-AZ348</f>
        <v>0</v>
      </c>
      <c r="BF348" s="15">
        <f ca="1">IF(AND(AV348&lt;&gt;0,BA348&lt;&gt;0),-1*BC348*AV348,0)</f>
        <v>0</v>
      </c>
      <c r="BG348" s="15">
        <f ca="1">IF(AND(AV348&lt;&gt;0,BA348&lt;&gt;0,AW348&lt;&gt;0,BB348&lt;&gt;0),BD348/AY348*$Y348,)</f>
        <v>0</v>
      </c>
      <c r="BH348" s="15">
        <f ca="1">IF(AND(AW348&lt;&gt;0,BB348&lt;&gt;0),BE348*AO348*AW348,)</f>
        <v>0</v>
      </c>
      <c r="BI348" s="15">
        <f ca="1">IF(AND(AV348&lt;&gt;0,BA348&lt;&gt;0,AW348&lt;&gt;0,BB348&lt;&gt;0),$AI348-BF348-BG348-BH348-BL348,)</f>
        <v>0</v>
      </c>
      <c r="BJ348" s="15">
        <f ca="1">IF(OR(AV348=0,BA348=0,AW348=0,BB348=0),$AI348-BF348-BG348-BH348-BL348,)</f>
        <v>0</v>
      </c>
      <c r="BK348" s="15">
        <f ca="1">SUM(BF348:BJ348)</f>
        <v>0</v>
      </c>
      <c r="BL348" s="15">
        <f ca="1">IF($V348&lt;&gt;0,IF($V348&gt;0,$W348/$V348,-$W348/$V348))*$AD348</f>
        <v>0</v>
      </c>
      <c r="BM348" s="15">
        <f ca="1">SUM(BK348:BL348)</f>
        <v>0</v>
      </c>
      <c r="BN348" s="16">
        <f ca="1">_xll.DBRW($B$3,$R$37,$R$38,$R$40,$R$41,$R$42,$Q348,BN$2,BN$4,BN$3)</f>
        <v>0</v>
      </c>
      <c r="BO348" s="16">
        <f ca="1">_xll.DBRW($B$3,$R$37,$R$38,$R$40,$R$41,$R$42,$Q348,BO$2,BO$4,BO$3)</f>
        <v>0</v>
      </c>
      <c r="BP348" s="17">
        <f ca="1">-(BN348-BO348)*100</f>
        <v>0</v>
      </c>
      <c r="BQ348" s="14">
        <f ca="1">$Z348-$AE348-CK348</f>
        <v>0</v>
      </c>
      <c r="BR348" s="15">
        <f ca="1">_xll.DBRW($B$3,$R$37,$R$38,$R$40,$R$41,$R$42,$Q348,BR$2,BR$4,BR$3)</f>
        <v>0</v>
      </c>
      <c r="BS348" s="15">
        <f ca="1">_xll.DBRW($B$3,$R$37,$R$38,$R$40,$R$41,$R$42,$Q348,BS$2,BS$4,BS$3)</f>
        <v>0</v>
      </c>
      <c r="BT348" s="15">
        <f ca="1">_xll.DBRW($B$3,$R$37,$R$38,$R$40,$R$41,$R$42,$Q348,BT$2,BT$4,BT$3)</f>
        <v>0</v>
      </c>
      <c r="BU348" s="15">
        <f ca="1">_xll.DBRW($B$3,$R$37,$R$38,$R$40,$R$41,$R$42,$Q348,BU$2,BU$4,BU$3)</f>
        <v>0</v>
      </c>
      <c r="BV348" s="15">
        <f ca="1">_xll.DBRW($B$3,$R$37,$R$38,$R$40,$R$41,$R$42,$Q348,BV$2,BV$4,BV$3)</f>
        <v>0</v>
      </c>
      <c r="BW348" s="15">
        <f ca="1">_xll.DBRW($B$3,$R$37,$R$38,$R$40,$R$41,$R$42,$Q348,BW$2,BW$4,BW$3)</f>
        <v>0</v>
      </c>
      <c r="BX348" s="15">
        <f ca="1">_xll.DBRW($B$3,$R$37,$R$38,$R$40,$R$41,$R$42,$Q348,BX$2,BX$4,BX$3)</f>
        <v>0</v>
      </c>
      <c r="BY348" s="15">
        <f ca="1">_xll.DBRW($B$3,$R$37,$R$38,$R$40,$R$41,$R$42,$Q348,BY$2,BY$4,BY$3)</f>
        <v>0</v>
      </c>
      <c r="BZ348" s="15">
        <f ca="1">_xll.DBRW($B$3,$R$37,$R$38,$R$40,$R$41,$R$42,$Q348,BZ$2,BZ$4,BZ$3)</f>
        <v>0</v>
      </c>
      <c r="CA348" s="15">
        <f ca="1">_xll.DBRW($B$3,$R$37,$R$38,$R$40,$R$41,$R$42,$Q348,CA$2,CA$4,CA$3)</f>
        <v>0</v>
      </c>
      <c r="CB348" s="15">
        <f ca="1">BR348-BW348</f>
        <v>0</v>
      </c>
      <c r="CC348" s="15">
        <f ca="1">BS348-BX348</f>
        <v>0</v>
      </c>
      <c r="CD348" s="15">
        <f ca="1">BT348-BY348</f>
        <v>0</v>
      </c>
      <c r="CE348" s="15">
        <f ca="1">IF(AND(BU348&lt;&gt;0,BZ348&lt;&gt;0),-1*CB348*BU348,0)</f>
        <v>0</v>
      </c>
      <c r="CF348" s="15">
        <f ca="1">IF(AND(BU348&lt;&gt;0,BZ348&lt;&gt;0,BV348&lt;&gt;0,CA348&lt;&gt;0),CC348/BX348*$Z348,)</f>
        <v>0</v>
      </c>
      <c r="CG348" s="15">
        <f ca="1">IF(AND(BV348&lt;&gt;0,CA348&lt;&gt;0),CD348*BN348*BV348,)</f>
        <v>0</v>
      </c>
      <c r="CH348" s="15">
        <f ca="1">IF(AND(BU348&lt;&gt;0,BZ348&lt;&gt;0,BV348&lt;&gt;0,CA348&lt;&gt;0),$AJ348-CE348-CF348-CG348-CK348,)</f>
        <v>0</v>
      </c>
      <c r="CI348" s="15">
        <f ca="1">IF(OR(BU348=0,BZ348=0,BV348=0,CA348=0),$AJ348-CE348-CF348-CG348-CK348,)</f>
        <v>0</v>
      </c>
      <c r="CJ348" s="15">
        <f ca="1">SUM(CE348:CI348)</f>
        <v>0</v>
      </c>
      <c r="CK348" s="15">
        <f ca="1">IF($V348&lt;&gt;0,IF($V348&gt;0,$W348/$V348,-$W348/$V348))*$AE348</f>
        <v>0</v>
      </c>
      <c r="CL348" s="15">
        <f ca="1">SUM(CJ348:CK348)</f>
        <v>0</v>
      </c>
      <c r="CM348" s="16">
        <f ca="1">_xll.DBRW($B$3,$R$37,$R$38,$R$40,$R$41,$R$42,$Q348,CM$2,CM$4,CM$3)</f>
        <v>0</v>
      </c>
      <c r="CN348" s="16">
        <f ca="1">_xll.DBRW($B$3,$R$37,$R$38,$R$40,$R$41,$R$42,$Q348,CN$2,CN$4,CN$3)</f>
        <v>0</v>
      </c>
      <c r="CO348" s="17">
        <f ca="1">-(CM348-CN348)*100</f>
        <v>0</v>
      </c>
      <c r="CP348" s="14">
        <f ca="1">$AA348-$AF348-DJ348</f>
        <v>0</v>
      </c>
      <c r="CQ348" s="15">
        <f ca="1">_xll.DBRW($B$3,$R$37,$R$38,$R$40,$R$41,$R$42,$Q348,CQ$2,CQ$4,CQ$3)</f>
        <v>0</v>
      </c>
      <c r="CR348" s="15">
        <f ca="1">_xll.DBRW($B$3,$R$37,$R$38,$R$40,$R$41,$R$42,$Q348,CR$2,CR$4,CR$3)</f>
        <v>0</v>
      </c>
      <c r="CS348" s="15">
        <f ca="1">_xll.DBRW($B$3,$R$37,$R$38,$R$40,$R$41,$R$42,$Q348,CS$2,CS$4,CS$3)</f>
        <v>0</v>
      </c>
      <c r="CT348" s="15">
        <f ca="1">_xll.DBRW($B$3,$R$37,$R$38,$R$40,$R$41,$R$42,$Q348,CT$2,CT$4,CT$3)</f>
        <v>0</v>
      </c>
      <c r="CU348" s="15">
        <f ca="1">_xll.DBRW($B$3,$R$37,$R$38,$R$40,$R$41,$R$42,$Q348,CU$2,CU$4,CU$3)</f>
        <v>0</v>
      </c>
      <c r="CV348" s="15">
        <f ca="1">_xll.DBRW($B$3,$R$37,$R$38,$R$40,$R$41,$R$42,$Q348,CV$2,CV$4,CV$3)</f>
        <v>0</v>
      </c>
      <c r="CW348" s="15">
        <f ca="1">_xll.DBRW($B$3,$R$37,$R$38,$R$40,$R$41,$R$42,$Q348,CW$2,CW$4,CW$3)</f>
        <v>0</v>
      </c>
      <c r="CX348" s="15">
        <f ca="1">_xll.DBRW($B$3,$R$37,$R$38,$R$40,$R$41,$R$42,$Q348,CX$2,CX$4,CX$3)</f>
        <v>0</v>
      </c>
      <c r="CY348" s="15">
        <f ca="1">_xll.DBRW($B$3,$R$37,$R$38,$R$40,$R$41,$R$42,$Q348,CY$2,CY$4,CY$3)</f>
        <v>0</v>
      </c>
      <c r="CZ348" s="15">
        <f ca="1">_xll.DBRW($B$3,$R$37,$R$38,$R$40,$R$41,$R$42,$Q348,CZ$2,CZ$4,CZ$3)</f>
        <v>0</v>
      </c>
      <c r="DA348" s="15">
        <f ca="1">CQ348-CV348</f>
        <v>0</v>
      </c>
      <c r="DB348" s="15">
        <f ca="1">CR348-CW348</f>
        <v>0</v>
      </c>
      <c r="DC348" s="15">
        <f ca="1">CS348-CX348</f>
        <v>0</v>
      </c>
      <c r="DD348" s="15">
        <f ca="1">IF(AND(CT348&lt;&gt;0,CY348&lt;&gt;0),-1*DA348*CT348,0)</f>
        <v>0</v>
      </c>
      <c r="DE348" s="15">
        <f ca="1">IF(AND(CT348&lt;&gt;0,CY348&lt;&gt;0,CU348&lt;&gt;0,CZ348&lt;&gt;0),DB348/CW348*$AA348,)</f>
        <v>0</v>
      </c>
      <c r="DF348" s="15">
        <f ca="1">IF(AND(CU348&lt;&gt;0,CZ348&lt;&gt;0),DC348*CM348*CU348,)</f>
        <v>0</v>
      </c>
      <c r="DG348" s="15">
        <f ca="1">IF(AND(CT348&lt;&gt;0,CY348&lt;&gt;0,CU348&lt;&gt;0,CZ348&lt;&gt;0),$AK348-DD348-DE348-DF348-DJ348,)</f>
        <v>0</v>
      </c>
      <c r="DH348" s="15">
        <f ca="1">IF(OR(CT348=0,CY348=0,CU348=0,CZ348=0),$AK348-DD348-DE348-DF348-DJ348,)</f>
        <v>0</v>
      </c>
      <c r="DI348" s="15">
        <f ca="1">SUM(DD348:DH348)</f>
        <v>0</v>
      </c>
      <c r="DJ348" s="15">
        <f ca="1">IF($V348&lt;&gt;0,IF($V348&gt;0,$W348/$V348,-$W348/$V348))*$AF348</f>
        <v>0</v>
      </c>
      <c r="DK348" s="15">
        <f ca="1">SUM(DI348:DJ348)</f>
        <v>0</v>
      </c>
      <c r="DL348" s="16">
        <f ca="1">_xll.DBRW($B$3,$R$37,$R$38,$R$40,$R$41,$R$42,$Q348,DL$2,DL$4,DL$3)</f>
        <v>0</v>
      </c>
      <c r="DM348" s="16">
        <f ca="1">_xll.DBRW($B$3,$R$37,$R$38,$R$40,$R$41,$R$42,$Q348,DM$2,DM$4,DM$3)</f>
        <v>0</v>
      </c>
      <c r="DN348" s="17">
        <f ca="1">-(DL348-DM348)*100</f>
        <v>0</v>
      </c>
      <c r="DO348" s="14">
        <f ca="1">$AB348-$AG348-EI348</f>
        <v>0</v>
      </c>
      <c r="DP348" s="15">
        <f ca="1">_xll.DBRW($B$3,$R$37,$R$38,$R$40,$R$41,$R$42,$Q348,DP$2,DP$4,DP$3)</f>
        <v>0</v>
      </c>
      <c r="DQ348" s="15">
        <f ca="1">_xll.DBRW($B$3,$R$37,$R$38,$R$40,$R$41,$R$42,$Q348,DQ$2,DQ$4,DQ$3)</f>
        <v>0</v>
      </c>
      <c r="DR348" s="15">
        <f ca="1">_xll.DBRW($B$3,$R$37,$R$38,$R$40,$R$41,$R$42,$Q348,DR$2,DR$4,DR$3)</f>
        <v>0</v>
      </c>
      <c r="DS348" s="15">
        <f ca="1">_xll.DBRW($B$3,$R$37,$R$38,$R$40,$R$41,$R$42,$Q348,DS$2,DS$4,DS$3)</f>
        <v>0</v>
      </c>
      <c r="DT348" s="15">
        <f ca="1">_xll.DBRW($B$3,$R$37,$R$38,$R$40,$R$41,$R$42,$Q348,DT$2,DT$4,DT$3)</f>
        <v>0</v>
      </c>
      <c r="DU348" s="15">
        <f ca="1">_xll.DBRW($B$3,$R$37,$R$38,$R$40,$R$41,$R$42,$Q348,DU$2,DU$4,DU$3)</f>
        <v>0</v>
      </c>
      <c r="DV348" s="15">
        <f ca="1">_xll.DBRW($B$3,$R$37,$R$38,$R$40,$R$41,$R$42,$Q348,DV$2,DV$4,DV$3)</f>
        <v>0</v>
      </c>
      <c r="DW348" s="15">
        <f ca="1">_xll.DBRW($B$3,$R$37,$R$38,$R$40,$R$41,$R$42,$Q348,DW$2,DW$4,DW$3)</f>
        <v>0</v>
      </c>
      <c r="DX348" s="15">
        <f ca="1">_xll.DBRW($B$3,$R$37,$R$38,$R$40,$R$41,$R$42,$Q348,DX$2,DX$4,DX$3)</f>
        <v>0</v>
      </c>
      <c r="DY348" s="15">
        <f ca="1">_xll.DBRW($B$3,$R$37,$R$38,$R$40,$R$41,$R$42,$Q348,DY$2,DY$4,DY$3)</f>
        <v>0</v>
      </c>
      <c r="DZ348" s="15">
        <f ca="1">DP348-DU348</f>
        <v>0</v>
      </c>
      <c r="EA348" s="15">
        <f ca="1">DQ348-DV348</f>
        <v>0</v>
      </c>
      <c r="EB348" s="15">
        <f ca="1">DR348-DW348</f>
        <v>0</v>
      </c>
      <c r="EC348" s="15">
        <f ca="1">IF(AND(DS348&lt;&gt;0,DX348&lt;&gt;0),-1*DZ348*DS348,0)</f>
        <v>0</v>
      </c>
      <c r="ED348" s="15">
        <f ca="1">IF(AND(DS348&lt;&gt;0,DX348&lt;&gt;0,DT348&lt;&gt;0,DY348&lt;&gt;0),EA348/DV348*$AB348,)</f>
        <v>0</v>
      </c>
      <c r="EE348" s="15">
        <f ca="1">IF(AND(DT348&lt;&gt;0,DY348&lt;&gt;0),EB348*DL348*DT348,)</f>
        <v>0</v>
      </c>
      <c r="EF348" s="15">
        <f ca="1">IF(AND(DS348&lt;&gt;0,DX348&lt;&gt;0,DT348&lt;&gt;0,DY348&lt;&gt;0),$AL348-EC348-ED348-EE348-EI348,)</f>
        <v>0</v>
      </c>
      <c r="EG348" s="15">
        <f ca="1">IF(OR(DS348=0,DX348=0,DT348=0,DY348=0),$AL348-EC348-ED348-EE348-EI348,)</f>
        <v>0</v>
      </c>
      <c r="EH348" s="15">
        <f ca="1">SUM(EC348:EG348)</f>
        <v>0</v>
      </c>
      <c r="EI348" s="15">
        <f ca="1">IF($V348&lt;&gt;0,IF($V348&gt;0,$W348/$V348,-$W348/$V348))*$AG348</f>
        <v>0</v>
      </c>
      <c r="EJ348" s="15">
        <f ca="1">SUM(EH348:EI348)</f>
        <v>0</v>
      </c>
      <c r="EK348" s="16">
        <f ca="1">_xll.DBRW($B$3,$R$37,$R$38,$R$40,$R$41,$R$42,$Q348,EK$2,EK$4,EK$3)</f>
        <v>0</v>
      </c>
      <c r="EL348" s="16">
        <f ca="1">_xll.DBRW($B$3,$R$37,$R$38,$R$40,$R$41,$R$42,$Q348,EL$2,EL$4,EL$3)</f>
        <v>0</v>
      </c>
      <c r="EM348" s="17">
        <f ca="1">-(EK348-EL348)*100</f>
        <v>0</v>
      </c>
      <c r="EN348" s="14">
        <f ca="1">$AC348-$AH348-FH348</f>
        <v>0</v>
      </c>
      <c r="EO348" s="15">
        <f ca="1">_xll.DBRW($B$3,$R$37,$R$38,$R$40,$R$41,$R$42,$Q348,EO$2,EO$4,EO$3)</f>
        <v>0</v>
      </c>
      <c r="EP348" s="15">
        <f ca="1">_xll.DBRW($B$3,$R$37,$R$38,$R$40,$R$41,$R$42,$Q348,EP$2,EP$4,EP$3)</f>
        <v>0</v>
      </c>
      <c r="EQ348" s="15">
        <f ca="1">_xll.DBRW($B$3,$R$37,$R$38,$R$40,$R$41,$R$42,$Q348,EQ$2,EQ$4,EQ$3)</f>
        <v>0</v>
      </c>
      <c r="ER348" s="15">
        <f ca="1">_xll.DBRW($B$3,$R$37,$R$38,$R$40,$R$41,$R$42,$Q348,ER$2,ER$4,ER$3)</f>
        <v>0</v>
      </c>
      <c r="ES348" s="15">
        <f ca="1">_xll.DBRW($B$3,$R$37,$R$38,$R$40,$R$41,$R$42,$Q348,ES$2,ES$4,ES$3)</f>
        <v>0</v>
      </c>
      <c r="ET348" s="15">
        <f ca="1">_xll.DBRW($B$3,$R$37,$R$38,$R$40,$R$41,$R$42,$Q348,ET$2,ET$4,ET$3)</f>
        <v>0</v>
      </c>
      <c r="EU348" s="15">
        <f ca="1">_xll.DBRW($B$3,$R$37,$R$38,$R$40,$R$41,$R$42,$Q348,EU$2,EU$4,EU$3)</f>
        <v>0</v>
      </c>
      <c r="EV348" s="15">
        <f ca="1">_xll.DBRW($B$3,$R$37,$R$38,$R$40,$R$41,$R$42,$Q348,EV$2,EV$4,EV$3)</f>
        <v>0</v>
      </c>
      <c r="EW348" s="15">
        <f ca="1">_xll.DBRW($B$3,$R$37,$R$38,$R$40,$R$41,$R$42,$Q348,EW$2,EW$4,EW$3)</f>
        <v>0</v>
      </c>
      <c r="EX348" s="15">
        <f ca="1">_xll.DBRW($B$3,$R$37,$R$38,$R$40,$R$41,$R$42,$Q348,EX$2,EX$4,EX$3)</f>
        <v>0</v>
      </c>
      <c r="EY348" s="15">
        <f ca="1">EO348-ET348</f>
        <v>0</v>
      </c>
      <c r="EZ348" s="15">
        <f ca="1">EP348-EU348</f>
        <v>0</v>
      </c>
      <c r="FA348" s="15">
        <f ca="1">EQ348-EV348</f>
        <v>0</v>
      </c>
      <c r="FB348" s="15">
        <f ca="1">IF(AND(ER348&lt;&gt;0,EW348&lt;&gt;0),-1*EY348*ER348,0)</f>
        <v>0</v>
      </c>
      <c r="FC348" s="15">
        <f ca="1">IF(AND(ER348&lt;&gt;0,EW348&lt;&gt;0,ES348&lt;&gt;0,EX348&lt;&gt;0),EZ348/EU348*$AC348,)</f>
        <v>0</v>
      </c>
      <c r="FD348" s="15">
        <f ca="1">IF(AND(ES348&lt;&gt;0,EX348&lt;&gt;0),FA348*EK348*ES348,)</f>
        <v>0</v>
      </c>
      <c r="FE348" s="15">
        <f ca="1">IF(AND(ER348&lt;&gt;0,EW348&lt;&gt;0,ES348&lt;&gt;0,EX348&lt;&gt;0),$AM348-FB348-FC348-FD348-FH348,)</f>
        <v>0</v>
      </c>
      <c r="FF348" s="15">
        <f ca="1">IF(OR(ER348=0,EW348=0,ES348=0,EX348=0),$AM348-FB348-FC348-FD348-FH348,)</f>
        <v>0</v>
      </c>
      <c r="FG348" s="15">
        <f ca="1">SUM(FB348:FF348)</f>
        <v>0</v>
      </c>
      <c r="FH348" s="15">
        <f ca="1">IF($V348&lt;&gt;0,IF($V348&gt;0,$W348/$V348,-$W348/$V348))*$AH348</f>
        <v>0</v>
      </c>
      <c r="FI348" s="15">
        <f ca="1">SUM(FG348:FH348)</f>
        <v>0</v>
      </c>
      <c r="FJ348" s="20"/>
      <c r="FK348" s="85">
        <f ca="1">BL348+CK348+DJ348+EI348+FH348</f>
        <v>0</v>
      </c>
      <c r="FL348" s="21"/>
      <c r="FM348" s="22"/>
      <c r="FN348" s="104">
        <f ca="1">_xll.DBRW($B$3,$R$37,$R$38,$R$40,$R$41,$R$42,$Q348,FN$2,FN$4,FN$3)</f>
        <v>0</v>
      </c>
      <c r="FO348" s="105">
        <f ca="1">IF(U348&lt;&gt;0,FN348/U348,0)</f>
        <v>0</v>
      </c>
      <c r="FP348" s="104">
        <f ca="1">_xll.DBRW($B$3,$R$37,$R$38,$R$40,$R$41,$R$42,$Q348,FP$2,FP$4,FP$3)</f>
        <v>0</v>
      </c>
      <c r="FQ348" s="105">
        <f ca="1">IF(V348&lt;&gt;0,FP348/V348,0)</f>
        <v>0</v>
      </c>
      <c r="FR348" s="86">
        <f ca="1">FN348-FP348</f>
        <v>0</v>
      </c>
      <c r="FS348" s="103">
        <f ca="1">(FO348-FQ348)*100</f>
        <v>0</v>
      </c>
      <c r="FT348" s="23"/>
      <c r="FV348" s="37"/>
      <c r="FW348" s="37"/>
      <c r="FX348" s="37"/>
      <c r="FY348" s="37"/>
      <c r="FZ348" s="37"/>
      <c r="GA348" s="37"/>
      <c r="GB348" s="37"/>
      <c r="GC348" s="37"/>
      <c r="GD348" s="37"/>
      <c r="GE348" s="37"/>
      <c r="GF348" s="37"/>
      <c r="GG348" s="37"/>
      <c r="GH348" s="37"/>
    </row>
    <row r="349" spans="1:190" ht="15" hidden="1" customHeight="1" x14ac:dyDescent="0.25">
      <c r="A349">
        <f ca="1">IF(ROW()=ROW($A$60),0,1)</f>
        <v>1</v>
      </c>
      <c r="D349" s="30"/>
      <c r="E349" s="30"/>
      <c r="F349" s="30" t="str">
        <f ca="1">IF(A349&lt;&gt;0,IF((AO349+BN349+CM349+DL349+EK349)&lt;&gt;0,ROUND((1-(AO349+BN349+CM349+DL349+EK349))-FO349,5),"VERIF. ELIGIBILITE PMM"),"CHECK "&amp;D334)</f>
        <v>VERIF. ELIGIBILITE PMM</v>
      </c>
      <c r="G349" s="30"/>
      <c r="H349" s="30"/>
      <c r="I349" s="30"/>
      <c r="J349" s="30" t="str">
        <f ca="1">IF(A349&lt;&gt;0,IF((AP349+BO349+CN349+DM349+EL349)&lt;&gt;0,ROUND((1-(AP349+BO349+CN349+DM349+EL349))-FQ349,5),"VERIF. ELIGIBILITE PMM"),"CHECK "&amp;D335)</f>
        <v>VERIF. ELIGIBILITE PMM</v>
      </c>
      <c r="K349" s="30">
        <f ca="1">IF(A349&lt;&gt;0,ROUND(W349+AR349+BQ349+CP349+DO349+EN349+FK349-FR349,5),"CHECK ")</f>
        <v>0</v>
      </c>
      <c r="L349" s="4"/>
      <c r="M349" s="9"/>
      <c r="N349" s="10"/>
      <c r="O349" s="9"/>
      <c r="P349" s="11"/>
      <c r="Q349" s="130" t="s">
        <v>542</v>
      </c>
      <c r="R349" s="130"/>
      <c r="S349" s="12"/>
      <c r="T349" s="13"/>
      <c r="U349" s="84">
        <f ca="1">_xll.DBRW($B$3,$R$37,$R$38,$R$40,$R$41,$R$42,$Q349,U$2,U$4,U$3)</f>
        <v>0</v>
      </c>
      <c r="V349" s="84">
        <f ca="1">_xll.DBRW($B$3,$R$37,$R$38,$R$40,$R$41,$R$42,$Q349,V$2,V$4,V$3)</f>
        <v>0</v>
      </c>
      <c r="W349" s="85">
        <f ca="1">U349-V349</f>
        <v>0</v>
      </c>
      <c r="X349" s="106">
        <f ca="1">IF(V349&lt;&gt;0,W349/V349,0)</f>
        <v>0</v>
      </c>
      <c r="Y349" s="15">
        <f ca="1">_xll.DBRW($B$3,$R$37,$R$38,$R$40,$R$41,$R$42,$Q349,Y$2,Y$4,Y$3)</f>
        <v>0</v>
      </c>
      <c r="Z349" s="15">
        <f ca="1">_xll.DBRW($B$3,$R$37,$R$38,$R$40,$R$41,$R$42,$Q349,Z$2,Z$4,Z$3)</f>
        <v>0</v>
      </c>
      <c r="AA349" s="15">
        <f ca="1">_xll.DBRW($B$3,$R$37,$R$38,$R$40,$R$41,$R$42,$Q349,AA$2,AA$4,AA$3)</f>
        <v>0</v>
      </c>
      <c r="AB349" s="15">
        <f ca="1">_xll.DBRW($B$3,$R$37,$R$38,$R$40,$R$41,$R$42,$Q349,AB$2,AB$4,AB$3)</f>
        <v>0</v>
      </c>
      <c r="AC349" s="15">
        <f ca="1">_xll.DBRW($B$3,$R$37,$R$38,$R$40,$R$41,$R$42,$Q349,AC$2,AC$4,AC$3)</f>
        <v>0</v>
      </c>
      <c r="AD349" s="15">
        <f ca="1">_xll.DBRW($B$3,$R$37,$R$38,$R$40,$R$41,$R$42,$Q349,AD$2,AD$4,AD$3)</f>
        <v>0</v>
      </c>
      <c r="AE349" s="15">
        <f ca="1">_xll.DBRW($B$3,$R$37,$R$38,$R$40,$R$41,$R$42,$Q349,AE$2,AE$4,AE$3)</f>
        <v>0</v>
      </c>
      <c r="AF349" s="15">
        <f ca="1">_xll.DBRW($B$3,$R$37,$R$38,$R$40,$R$41,$R$42,$Q349,AF$2,AF$4,AF$3)</f>
        <v>0</v>
      </c>
      <c r="AG349" s="15">
        <f ca="1">_xll.DBRW($B$3,$R$37,$R$38,$R$40,$R$41,$R$42,$Q349,AG$2,AG$4,AG$3)</f>
        <v>0</v>
      </c>
      <c r="AH349" s="15">
        <f ca="1">_xll.DBRW($B$3,$R$37,$R$38,$R$40,$R$41,$R$42,$Q349,AH$2,AH$4,AH$3)</f>
        <v>0</v>
      </c>
      <c r="AI349" s="15">
        <f ca="1">Y349-AD349</f>
        <v>0</v>
      </c>
      <c r="AJ349" s="15">
        <f ca="1">Z349-AE349</f>
        <v>0</v>
      </c>
      <c r="AK349" s="15">
        <f ca="1">AA349-AF349</f>
        <v>0</v>
      </c>
      <c r="AL349" s="15">
        <f ca="1">AB349-AG349</f>
        <v>0</v>
      </c>
      <c r="AM349" s="15">
        <f ca="1">AC349-AH349</f>
        <v>0</v>
      </c>
      <c r="AN349" s="20"/>
      <c r="AO349" s="16">
        <f ca="1">_xll.DBRW($B$3,$R$37,$R$38,$R$40,$R$41,$R$42,$Q349,AO$2,AO$4,AO$3)</f>
        <v>0</v>
      </c>
      <c r="AP349" s="16">
        <f ca="1">_xll.DBRW($B$3,$R$37,$R$38,$R$40,$R$41,$R$42,$Q349,AP$2,AP$4,AP$3)</f>
        <v>0</v>
      </c>
      <c r="AQ349" s="17">
        <f ca="1">-(AO349-AP349)*100</f>
        <v>0</v>
      </c>
      <c r="AR349" s="14">
        <f ca="1">$Y349-$AD349-BL349</f>
        <v>0</v>
      </c>
      <c r="AS349" s="18">
        <f ca="1">_xll.DBRW($B$3,$R$37,$R$38,$R$40,$R$41,$R$42,$Q349,AS$2,AS$4,AS$3)</f>
        <v>0</v>
      </c>
      <c r="AT349" s="19">
        <f ca="1">_xll.DBRW($B$3,$R$37,$R$38,$R$40,$R$41,$R$42,$Q349,AT$2,AT$4,AT$3)</f>
        <v>0</v>
      </c>
      <c r="AU349" s="18">
        <f ca="1">_xll.DBRW($B$3,$R$37,$R$38,$R$40,$R$41,$R$42,$Q349,AU$2,AU$4,AU$3)</f>
        <v>0</v>
      </c>
      <c r="AV349" s="15">
        <f ca="1">_xll.DBRW($B$3,$R$37,$R$38,$R$40,$R$41,$R$42,$Q349,AV$2,AV$4,AV$3)</f>
        <v>0</v>
      </c>
      <c r="AW349" s="15">
        <f ca="1">_xll.DBRW($B$3,$R$37,$R$38,$R$40,$R$41,$R$42,$Q349,AW$2,AW$4,AW$3)</f>
        <v>0</v>
      </c>
      <c r="AX349" s="18">
        <f ca="1">_xll.DBRW($B$3,$R$37,$R$38,$R$40,$R$41,$R$42,$Q349,AX$2,AX$4,AX$3)</f>
        <v>0</v>
      </c>
      <c r="AY349" s="19">
        <f ca="1">_xll.DBRW($B$3,$R$37,$R$38,$R$40,$R$41,$R$42,$Q349,AY$2,AY$4,AY$3)</f>
        <v>0</v>
      </c>
      <c r="AZ349" s="18">
        <f ca="1">_xll.DBRW($B$3,$R$37,$R$38,$R$40,$R$41,$R$42,$Q349,AZ$2,AZ$4,AZ$3)</f>
        <v>0</v>
      </c>
      <c r="BA349" s="15">
        <f ca="1">_xll.DBRW($B$3,$R$37,$R$38,$R$40,$R$41,$R$42,$Q349,BA$2,BA$4,BA$3)</f>
        <v>0</v>
      </c>
      <c r="BB349" s="15">
        <f ca="1">_xll.DBRW($B$3,$R$37,$R$38,$R$40,$R$41,$R$42,$Q349,BB$2,BB$4,BB$3)</f>
        <v>0</v>
      </c>
      <c r="BC349" s="18">
        <f ca="1">AS349-AX349</f>
        <v>0</v>
      </c>
      <c r="BD349" s="18">
        <f ca="1">AT349-AY349</f>
        <v>0</v>
      </c>
      <c r="BE349" s="18">
        <f ca="1">AU349-AZ349</f>
        <v>0</v>
      </c>
      <c r="BF349" s="15">
        <f ca="1">IF(AND(AV349&lt;&gt;0,BA349&lt;&gt;0),-1*BC349*AV349,0)</f>
        <v>0</v>
      </c>
      <c r="BG349" s="15">
        <f ca="1">IF(AND(AV349&lt;&gt;0,BA349&lt;&gt;0,AW349&lt;&gt;0,BB349&lt;&gt;0),BD349/AY349*$Y349,)</f>
        <v>0</v>
      </c>
      <c r="BH349" s="15">
        <f ca="1">IF(AND(AW349&lt;&gt;0,BB349&lt;&gt;0),BE349*AO349*AW349,)</f>
        <v>0</v>
      </c>
      <c r="BI349" s="15">
        <f ca="1">IF(AND(AV349&lt;&gt;0,BA349&lt;&gt;0,AW349&lt;&gt;0,BB349&lt;&gt;0),$AI349-BF349-BG349-BH349-BL349,)</f>
        <v>0</v>
      </c>
      <c r="BJ349" s="15">
        <f ca="1">IF(OR(AV349=0,BA349=0,AW349=0,BB349=0),$AI349-BF349-BG349-BH349-BL349,)</f>
        <v>0</v>
      </c>
      <c r="BK349" s="15">
        <f ca="1">SUM(BF349:BJ349)</f>
        <v>0</v>
      </c>
      <c r="BL349" s="15">
        <f ca="1">IF($V349&lt;&gt;0,IF($V349&gt;0,$W349/$V349,-$W349/$V349))*$AD349</f>
        <v>0</v>
      </c>
      <c r="BM349" s="15">
        <f ca="1">SUM(BK349:BL349)</f>
        <v>0</v>
      </c>
      <c r="BN349" s="16">
        <f ca="1">_xll.DBRW($B$3,$R$37,$R$38,$R$40,$R$41,$R$42,$Q349,BN$2,BN$4,BN$3)</f>
        <v>0</v>
      </c>
      <c r="BO349" s="16">
        <f ca="1">_xll.DBRW($B$3,$R$37,$R$38,$R$40,$R$41,$R$42,$Q349,BO$2,BO$4,BO$3)</f>
        <v>0</v>
      </c>
      <c r="BP349" s="17">
        <f ca="1">-(BN349-BO349)*100</f>
        <v>0</v>
      </c>
      <c r="BQ349" s="14">
        <f ca="1">$Z349-$AE349-CK349</f>
        <v>0</v>
      </c>
      <c r="BR349" s="15">
        <f ca="1">_xll.DBRW($B$3,$R$37,$R$38,$R$40,$R$41,$R$42,$Q349,BR$2,BR$4,BR$3)</f>
        <v>0</v>
      </c>
      <c r="BS349" s="15">
        <f ca="1">_xll.DBRW($B$3,$R$37,$R$38,$R$40,$R$41,$R$42,$Q349,BS$2,BS$4,BS$3)</f>
        <v>0</v>
      </c>
      <c r="BT349" s="15">
        <f ca="1">_xll.DBRW($B$3,$R$37,$R$38,$R$40,$R$41,$R$42,$Q349,BT$2,BT$4,BT$3)</f>
        <v>0</v>
      </c>
      <c r="BU349" s="15">
        <f ca="1">_xll.DBRW($B$3,$R$37,$R$38,$R$40,$R$41,$R$42,$Q349,BU$2,BU$4,BU$3)</f>
        <v>0</v>
      </c>
      <c r="BV349" s="15">
        <f ca="1">_xll.DBRW($B$3,$R$37,$R$38,$R$40,$R$41,$R$42,$Q349,BV$2,BV$4,BV$3)</f>
        <v>0</v>
      </c>
      <c r="BW349" s="15">
        <f ca="1">_xll.DBRW($B$3,$R$37,$R$38,$R$40,$R$41,$R$42,$Q349,BW$2,BW$4,BW$3)</f>
        <v>0</v>
      </c>
      <c r="BX349" s="15">
        <f ca="1">_xll.DBRW($B$3,$R$37,$R$38,$R$40,$R$41,$R$42,$Q349,BX$2,BX$4,BX$3)</f>
        <v>0</v>
      </c>
      <c r="BY349" s="15">
        <f ca="1">_xll.DBRW($B$3,$R$37,$R$38,$R$40,$R$41,$R$42,$Q349,BY$2,BY$4,BY$3)</f>
        <v>0</v>
      </c>
      <c r="BZ349" s="15">
        <f ca="1">_xll.DBRW($B$3,$R$37,$R$38,$R$40,$R$41,$R$42,$Q349,BZ$2,BZ$4,BZ$3)</f>
        <v>0</v>
      </c>
      <c r="CA349" s="15">
        <f ca="1">_xll.DBRW($B$3,$R$37,$R$38,$R$40,$R$41,$R$42,$Q349,CA$2,CA$4,CA$3)</f>
        <v>0</v>
      </c>
      <c r="CB349" s="15">
        <f ca="1">BR349-BW349</f>
        <v>0</v>
      </c>
      <c r="CC349" s="15">
        <f ca="1">BS349-BX349</f>
        <v>0</v>
      </c>
      <c r="CD349" s="15">
        <f ca="1">BT349-BY349</f>
        <v>0</v>
      </c>
      <c r="CE349" s="15">
        <f ca="1">IF(AND(BU349&lt;&gt;0,BZ349&lt;&gt;0),-1*CB349*BU349,0)</f>
        <v>0</v>
      </c>
      <c r="CF349" s="15">
        <f ca="1">IF(AND(BU349&lt;&gt;0,BZ349&lt;&gt;0,BV349&lt;&gt;0,CA349&lt;&gt;0),CC349/BX349*$Z349,)</f>
        <v>0</v>
      </c>
      <c r="CG349" s="15">
        <f ca="1">IF(AND(BV349&lt;&gt;0,CA349&lt;&gt;0),CD349*BN349*BV349,)</f>
        <v>0</v>
      </c>
      <c r="CH349" s="15">
        <f ca="1">IF(AND(BU349&lt;&gt;0,BZ349&lt;&gt;0,BV349&lt;&gt;0,CA349&lt;&gt;0),$AJ349-CE349-CF349-CG349-CK349,)</f>
        <v>0</v>
      </c>
      <c r="CI349" s="15">
        <f ca="1">IF(OR(BU349=0,BZ349=0,BV349=0,CA349=0),$AJ349-CE349-CF349-CG349-CK349,)</f>
        <v>0</v>
      </c>
      <c r="CJ349" s="15">
        <f ca="1">SUM(CE349:CI349)</f>
        <v>0</v>
      </c>
      <c r="CK349" s="15">
        <f ca="1">IF($V349&lt;&gt;0,IF($V349&gt;0,$W349/$V349,-$W349/$V349))*$AE349</f>
        <v>0</v>
      </c>
      <c r="CL349" s="15">
        <f ca="1">SUM(CJ349:CK349)</f>
        <v>0</v>
      </c>
      <c r="CM349" s="16">
        <f ca="1">_xll.DBRW($B$3,$R$37,$R$38,$R$40,$R$41,$R$42,$Q349,CM$2,CM$4,CM$3)</f>
        <v>0</v>
      </c>
      <c r="CN349" s="16">
        <f ca="1">_xll.DBRW($B$3,$R$37,$R$38,$R$40,$R$41,$R$42,$Q349,CN$2,CN$4,CN$3)</f>
        <v>0</v>
      </c>
      <c r="CO349" s="17">
        <f ca="1">-(CM349-CN349)*100</f>
        <v>0</v>
      </c>
      <c r="CP349" s="14">
        <f ca="1">$AA349-$AF349-DJ349</f>
        <v>0</v>
      </c>
      <c r="CQ349" s="15">
        <f ca="1">_xll.DBRW($B$3,$R$37,$R$38,$R$40,$R$41,$R$42,$Q349,CQ$2,CQ$4,CQ$3)</f>
        <v>0</v>
      </c>
      <c r="CR349" s="15">
        <f ca="1">_xll.DBRW($B$3,$R$37,$R$38,$R$40,$R$41,$R$42,$Q349,CR$2,CR$4,CR$3)</f>
        <v>0</v>
      </c>
      <c r="CS349" s="15">
        <f ca="1">_xll.DBRW($B$3,$R$37,$R$38,$R$40,$R$41,$R$42,$Q349,CS$2,CS$4,CS$3)</f>
        <v>0</v>
      </c>
      <c r="CT349" s="15">
        <f ca="1">_xll.DBRW($B$3,$R$37,$R$38,$R$40,$R$41,$R$42,$Q349,CT$2,CT$4,CT$3)</f>
        <v>0</v>
      </c>
      <c r="CU349" s="15">
        <f ca="1">_xll.DBRW($B$3,$R$37,$R$38,$R$40,$R$41,$R$42,$Q349,CU$2,CU$4,CU$3)</f>
        <v>0</v>
      </c>
      <c r="CV349" s="15">
        <f ca="1">_xll.DBRW($B$3,$R$37,$R$38,$R$40,$R$41,$R$42,$Q349,CV$2,CV$4,CV$3)</f>
        <v>0</v>
      </c>
      <c r="CW349" s="15">
        <f ca="1">_xll.DBRW($B$3,$R$37,$R$38,$R$40,$R$41,$R$42,$Q349,CW$2,CW$4,CW$3)</f>
        <v>0</v>
      </c>
      <c r="CX349" s="15">
        <f ca="1">_xll.DBRW($B$3,$R$37,$R$38,$R$40,$R$41,$R$42,$Q349,CX$2,CX$4,CX$3)</f>
        <v>0</v>
      </c>
      <c r="CY349" s="15">
        <f ca="1">_xll.DBRW($B$3,$R$37,$R$38,$R$40,$R$41,$R$42,$Q349,CY$2,CY$4,CY$3)</f>
        <v>0</v>
      </c>
      <c r="CZ349" s="15">
        <f ca="1">_xll.DBRW($B$3,$R$37,$R$38,$R$40,$R$41,$R$42,$Q349,CZ$2,CZ$4,CZ$3)</f>
        <v>0</v>
      </c>
      <c r="DA349" s="15">
        <f ca="1">CQ349-CV349</f>
        <v>0</v>
      </c>
      <c r="DB349" s="15">
        <f ca="1">CR349-CW349</f>
        <v>0</v>
      </c>
      <c r="DC349" s="15">
        <f ca="1">CS349-CX349</f>
        <v>0</v>
      </c>
      <c r="DD349" s="15">
        <f ca="1">IF(AND(CT349&lt;&gt;0,CY349&lt;&gt;0),-1*DA349*CT349,0)</f>
        <v>0</v>
      </c>
      <c r="DE349" s="15">
        <f ca="1">IF(AND(CT349&lt;&gt;0,CY349&lt;&gt;0,CU349&lt;&gt;0,CZ349&lt;&gt;0),DB349/CW349*$AA349,)</f>
        <v>0</v>
      </c>
      <c r="DF349" s="15">
        <f ca="1">IF(AND(CU349&lt;&gt;0,CZ349&lt;&gt;0),DC349*CM349*CU349,)</f>
        <v>0</v>
      </c>
      <c r="DG349" s="15">
        <f ca="1">IF(AND(CT349&lt;&gt;0,CY349&lt;&gt;0,CU349&lt;&gt;0,CZ349&lt;&gt;0),$AK349-DD349-DE349-DF349-DJ349,)</f>
        <v>0</v>
      </c>
      <c r="DH349" s="15">
        <f ca="1">IF(OR(CT349=0,CY349=0,CU349=0,CZ349=0),$AK349-DD349-DE349-DF349-DJ349,)</f>
        <v>0</v>
      </c>
      <c r="DI349" s="15">
        <f ca="1">SUM(DD349:DH349)</f>
        <v>0</v>
      </c>
      <c r="DJ349" s="15">
        <f ca="1">IF($V349&lt;&gt;0,IF($V349&gt;0,$W349/$V349,-$W349/$V349))*$AF349</f>
        <v>0</v>
      </c>
      <c r="DK349" s="15">
        <f ca="1">SUM(DI349:DJ349)</f>
        <v>0</v>
      </c>
      <c r="DL349" s="16">
        <f ca="1">_xll.DBRW($B$3,$R$37,$R$38,$R$40,$R$41,$R$42,$Q349,DL$2,DL$4,DL$3)</f>
        <v>0</v>
      </c>
      <c r="DM349" s="16">
        <f ca="1">_xll.DBRW($B$3,$R$37,$R$38,$R$40,$R$41,$R$42,$Q349,DM$2,DM$4,DM$3)</f>
        <v>0</v>
      </c>
      <c r="DN349" s="17">
        <f ca="1">-(DL349-DM349)*100</f>
        <v>0</v>
      </c>
      <c r="DO349" s="14">
        <f ca="1">$AB349-$AG349-EI349</f>
        <v>0</v>
      </c>
      <c r="DP349" s="15">
        <f ca="1">_xll.DBRW($B$3,$R$37,$R$38,$R$40,$R$41,$R$42,$Q349,DP$2,DP$4,DP$3)</f>
        <v>0</v>
      </c>
      <c r="DQ349" s="15">
        <f ca="1">_xll.DBRW($B$3,$R$37,$R$38,$R$40,$R$41,$R$42,$Q349,DQ$2,DQ$4,DQ$3)</f>
        <v>0</v>
      </c>
      <c r="DR349" s="15">
        <f ca="1">_xll.DBRW($B$3,$R$37,$R$38,$R$40,$R$41,$R$42,$Q349,DR$2,DR$4,DR$3)</f>
        <v>0</v>
      </c>
      <c r="DS349" s="15">
        <f ca="1">_xll.DBRW($B$3,$R$37,$R$38,$R$40,$R$41,$R$42,$Q349,DS$2,DS$4,DS$3)</f>
        <v>0</v>
      </c>
      <c r="DT349" s="15">
        <f ca="1">_xll.DBRW($B$3,$R$37,$R$38,$R$40,$R$41,$R$42,$Q349,DT$2,DT$4,DT$3)</f>
        <v>0</v>
      </c>
      <c r="DU349" s="15">
        <f ca="1">_xll.DBRW($B$3,$R$37,$R$38,$R$40,$R$41,$R$42,$Q349,DU$2,DU$4,DU$3)</f>
        <v>0</v>
      </c>
      <c r="DV349" s="15">
        <f ca="1">_xll.DBRW($B$3,$R$37,$R$38,$R$40,$R$41,$R$42,$Q349,DV$2,DV$4,DV$3)</f>
        <v>0</v>
      </c>
      <c r="DW349" s="15">
        <f ca="1">_xll.DBRW($B$3,$R$37,$R$38,$R$40,$R$41,$R$42,$Q349,DW$2,DW$4,DW$3)</f>
        <v>0</v>
      </c>
      <c r="DX349" s="15">
        <f ca="1">_xll.DBRW($B$3,$R$37,$R$38,$R$40,$R$41,$R$42,$Q349,DX$2,DX$4,DX$3)</f>
        <v>0</v>
      </c>
      <c r="DY349" s="15">
        <f ca="1">_xll.DBRW($B$3,$R$37,$R$38,$R$40,$R$41,$R$42,$Q349,DY$2,DY$4,DY$3)</f>
        <v>0</v>
      </c>
      <c r="DZ349" s="15">
        <f ca="1">DP349-DU349</f>
        <v>0</v>
      </c>
      <c r="EA349" s="15">
        <f ca="1">DQ349-DV349</f>
        <v>0</v>
      </c>
      <c r="EB349" s="15">
        <f ca="1">DR349-DW349</f>
        <v>0</v>
      </c>
      <c r="EC349" s="15">
        <f ca="1">IF(AND(DS349&lt;&gt;0,DX349&lt;&gt;0),-1*DZ349*DS349,0)</f>
        <v>0</v>
      </c>
      <c r="ED349" s="15">
        <f ca="1">IF(AND(DS349&lt;&gt;0,DX349&lt;&gt;0,DT349&lt;&gt;0,DY349&lt;&gt;0),EA349/DV349*$AB349,)</f>
        <v>0</v>
      </c>
      <c r="EE349" s="15">
        <f ca="1">IF(AND(DT349&lt;&gt;0,DY349&lt;&gt;0),EB349*DL349*DT349,)</f>
        <v>0</v>
      </c>
      <c r="EF349" s="15">
        <f ca="1">IF(AND(DS349&lt;&gt;0,DX349&lt;&gt;0,DT349&lt;&gt;0,DY349&lt;&gt;0),$AL349-EC349-ED349-EE349-EI349,)</f>
        <v>0</v>
      </c>
      <c r="EG349" s="15">
        <f ca="1">IF(OR(DS349=0,DX349=0,DT349=0,DY349=0),$AL349-EC349-ED349-EE349-EI349,)</f>
        <v>0</v>
      </c>
      <c r="EH349" s="15">
        <f ca="1">SUM(EC349:EG349)</f>
        <v>0</v>
      </c>
      <c r="EI349" s="15">
        <f ca="1">IF($V349&lt;&gt;0,IF($V349&gt;0,$W349/$V349,-$W349/$V349))*$AG349</f>
        <v>0</v>
      </c>
      <c r="EJ349" s="15">
        <f ca="1">SUM(EH349:EI349)</f>
        <v>0</v>
      </c>
      <c r="EK349" s="16">
        <f ca="1">_xll.DBRW($B$3,$R$37,$R$38,$R$40,$R$41,$R$42,$Q349,EK$2,EK$4,EK$3)</f>
        <v>0</v>
      </c>
      <c r="EL349" s="16">
        <f ca="1">_xll.DBRW($B$3,$R$37,$R$38,$R$40,$R$41,$R$42,$Q349,EL$2,EL$4,EL$3)</f>
        <v>0</v>
      </c>
      <c r="EM349" s="17">
        <f ca="1">-(EK349-EL349)*100</f>
        <v>0</v>
      </c>
      <c r="EN349" s="14">
        <f ca="1">$AC349-$AH349-FH349</f>
        <v>0</v>
      </c>
      <c r="EO349" s="15">
        <f ca="1">_xll.DBRW($B$3,$R$37,$R$38,$R$40,$R$41,$R$42,$Q349,EO$2,EO$4,EO$3)</f>
        <v>0</v>
      </c>
      <c r="EP349" s="15">
        <f ca="1">_xll.DBRW($B$3,$R$37,$R$38,$R$40,$R$41,$R$42,$Q349,EP$2,EP$4,EP$3)</f>
        <v>0</v>
      </c>
      <c r="EQ349" s="15">
        <f ca="1">_xll.DBRW($B$3,$R$37,$R$38,$R$40,$R$41,$R$42,$Q349,EQ$2,EQ$4,EQ$3)</f>
        <v>0</v>
      </c>
      <c r="ER349" s="15">
        <f ca="1">_xll.DBRW($B$3,$R$37,$R$38,$R$40,$R$41,$R$42,$Q349,ER$2,ER$4,ER$3)</f>
        <v>0</v>
      </c>
      <c r="ES349" s="15">
        <f ca="1">_xll.DBRW($B$3,$R$37,$R$38,$R$40,$R$41,$R$42,$Q349,ES$2,ES$4,ES$3)</f>
        <v>0</v>
      </c>
      <c r="ET349" s="15">
        <f ca="1">_xll.DBRW($B$3,$R$37,$R$38,$R$40,$R$41,$R$42,$Q349,ET$2,ET$4,ET$3)</f>
        <v>0</v>
      </c>
      <c r="EU349" s="15">
        <f ca="1">_xll.DBRW($B$3,$R$37,$R$38,$R$40,$R$41,$R$42,$Q349,EU$2,EU$4,EU$3)</f>
        <v>0</v>
      </c>
      <c r="EV349" s="15">
        <f ca="1">_xll.DBRW($B$3,$R$37,$R$38,$R$40,$R$41,$R$42,$Q349,EV$2,EV$4,EV$3)</f>
        <v>0</v>
      </c>
      <c r="EW349" s="15">
        <f ca="1">_xll.DBRW($B$3,$R$37,$R$38,$R$40,$R$41,$R$42,$Q349,EW$2,EW$4,EW$3)</f>
        <v>0</v>
      </c>
      <c r="EX349" s="15">
        <f ca="1">_xll.DBRW($B$3,$R$37,$R$38,$R$40,$R$41,$R$42,$Q349,EX$2,EX$4,EX$3)</f>
        <v>0</v>
      </c>
      <c r="EY349" s="15">
        <f ca="1">EO349-ET349</f>
        <v>0</v>
      </c>
      <c r="EZ349" s="15">
        <f ca="1">EP349-EU349</f>
        <v>0</v>
      </c>
      <c r="FA349" s="15">
        <f ca="1">EQ349-EV349</f>
        <v>0</v>
      </c>
      <c r="FB349" s="15">
        <f ca="1">IF(AND(ER349&lt;&gt;0,EW349&lt;&gt;0),-1*EY349*ER349,0)</f>
        <v>0</v>
      </c>
      <c r="FC349" s="15">
        <f ca="1">IF(AND(ER349&lt;&gt;0,EW349&lt;&gt;0,ES349&lt;&gt;0,EX349&lt;&gt;0),EZ349/EU349*$AC349,)</f>
        <v>0</v>
      </c>
      <c r="FD349" s="15">
        <f ca="1">IF(AND(ES349&lt;&gt;0,EX349&lt;&gt;0),FA349*EK349*ES349,)</f>
        <v>0</v>
      </c>
      <c r="FE349" s="15">
        <f ca="1">IF(AND(ER349&lt;&gt;0,EW349&lt;&gt;0,ES349&lt;&gt;0,EX349&lt;&gt;0),$AM349-FB349-FC349-FD349-FH349,)</f>
        <v>0</v>
      </c>
      <c r="FF349" s="15">
        <f ca="1">IF(OR(ER349=0,EW349=0,ES349=0,EX349=0),$AM349-FB349-FC349-FD349-FH349,)</f>
        <v>0</v>
      </c>
      <c r="FG349" s="15">
        <f ca="1">SUM(FB349:FF349)</f>
        <v>0</v>
      </c>
      <c r="FH349" s="15">
        <f ca="1">IF($V349&lt;&gt;0,IF($V349&gt;0,$W349/$V349,-$W349/$V349))*$AH349</f>
        <v>0</v>
      </c>
      <c r="FI349" s="15">
        <f ca="1">SUM(FG349:FH349)</f>
        <v>0</v>
      </c>
      <c r="FJ349" s="20"/>
      <c r="FK349" s="85">
        <f ca="1">BL349+CK349+DJ349+EI349+FH349</f>
        <v>0</v>
      </c>
      <c r="FL349" s="21"/>
      <c r="FM349" s="22"/>
      <c r="FN349" s="104">
        <f ca="1">_xll.DBRW($B$3,$R$37,$R$38,$R$40,$R$41,$R$42,$Q349,FN$2,FN$4,FN$3)</f>
        <v>0</v>
      </c>
      <c r="FO349" s="105">
        <f ca="1">IF(U349&lt;&gt;0,FN349/U349,0)</f>
        <v>0</v>
      </c>
      <c r="FP349" s="104">
        <f ca="1">_xll.DBRW($B$3,$R$37,$R$38,$R$40,$R$41,$R$42,$Q349,FP$2,FP$4,FP$3)</f>
        <v>0</v>
      </c>
      <c r="FQ349" s="105">
        <f ca="1">IF(V349&lt;&gt;0,FP349/V349,0)</f>
        <v>0</v>
      </c>
      <c r="FR349" s="86">
        <f ca="1">FN349-FP349</f>
        <v>0</v>
      </c>
      <c r="FS349" s="103">
        <f ca="1">(FO349-FQ349)*100</f>
        <v>0</v>
      </c>
      <c r="FT349" s="23"/>
      <c r="FV349" s="37"/>
      <c r="FW349" s="37"/>
      <c r="FX349" s="37"/>
      <c r="FY349" s="37"/>
      <c r="FZ349" s="37"/>
      <c r="GA349" s="37"/>
      <c r="GB349" s="37"/>
      <c r="GC349" s="37"/>
      <c r="GD349" s="37"/>
      <c r="GE349" s="37"/>
      <c r="GF349" s="37"/>
      <c r="GG349" s="37"/>
      <c r="GH349" s="37"/>
    </row>
    <row r="350" spans="1:190" ht="15" hidden="1" customHeight="1" x14ac:dyDescent="0.25">
      <c r="A350">
        <f ca="1">IF(ROW()=ROW($A$60),0,1)</f>
        <v>1</v>
      </c>
      <c r="D350" s="30"/>
      <c r="E350" s="30"/>
      <c r="F350" s="30" t="str">
        <f ca="1">IF(A350&lt;&gt;0,IF((AO350+BN350+CM350+DL350+EK350)&lt;&gt;0,ROUND((1-(AO350+BN350+CM350+DL350+EK350))-FO350,5),"VERIF. ELIGIBILITE PMM"),"CHECK "&amp;D335)</f>
        <v>VERIF. ELIGIBILITE PMM</v>
      </c>
      <c r="G350" s="30"/>
      <c r="H350" s="30"/>
      <c r="I350" s="30"/>
      <c r="J350" s="30" t="str">
        <f ca="1">IF(A350&lt;&gt;0,IF((AP350+BO350+CN350+DM350+EL350)&lt;&gt;0,ROUND((1-(AP350+BO350+CN350+DM350+EL350))-FQ350,5),"VERIF. ELIGIBILITE PMM"),"CHECK "&amp;D336)</f>
        <v>VERIF. ELIGIBILITE PMM</v>
      </c>
      <c r="K350" s="30">
        <f ca="1">IF(A350&lt;&gt;0,ROUND(W350+AR350+BQ350+CP350+DO350+EN350+FK350-FR350,5),"CHECK ")</f>
        <v>0</v>
      </c>
      <c r="L350" s="4"/>
      <c r="M350" s="9"/>
      <c r="N350" s="10"/>
      <c r="O350" s="9"/>
      <c r="P350" s="11"/>
      <c r="Q350" s="130" t="s">
        <v>543</v>
      </c>
      <c r="R350" s="130"/>
      <c r="S350" s="12"/>
      <c r="T350" s="13"/>
      <c r="U350" s="84">
        <f ca="1">_xll.DBRW($B$3,$R$37,$R$38,$R$40,$R$41,$R$42,$Q350,U$2,U$4,U$3)</f>
        <v>0</v>
      </c>
      <c r="V350" s="84">
        <f ca="1">_xll.DBRW($B$3,$R$37,$R$38,$R$40,$R$41,$R$42,$Q350,V$2,V$4,V$3)</f>
        <v>0</v>
      </c>
      <c r="W350" s="85">
        <f ca="1">U350-V350</f>
        <v>0</v>
      </c>
      <c r="X350" s="106">
        <f ca="1">IF(V350&lt;&gt;0,W350/V350,0)</f>
        <v>0</v>
      </c>
      <c r="Y350" s="15">
        <f ca="1">_xll.DBRW($B$3,$R$37,$R$38,$R$40,$R$41,$R$42,$Q350,Y$2,Y$4,Y$3)</f>
        <v>0</v>
      </c>
      <c r="Z350" s="15">
        <f ca="1">_xll.DBRW($B$3,$R$37,$R$38,$R$40,$R$41,$R$42,$Q350,Z$2,Z$4,Z$3)</f>
        <v>0</v>
      </c>
      <c r="AA350" s="15">
        <f ca="1">_xll.DBRW($B$3,$R$37,$R$38,$R$40,$R$41,$R$42,$Q350,AA$2,AA$4,AA$3)</f>
        <v>0</v>
      </c>
      <c r="AB350" s="15">
        <f ca="1">_xll.DBRW($B$3,$R$37,$R$38,$R$40,$R$41,$R$42,$Q350,AB$2,AB$4,AB$3)</f>
        <v>0</v>
      </c>
      <c r="AC350" s="15">
        <f ca="1">_xll.DBRW($B$3,$R$37,$R$38,$R$40,$R$41,$R$42,$Q350,AC$2,AC$4,AC$3)</f>
        <v>0</v>
      </c>
      <c r="AD350" s="15">
        <f ca="1">_xll.DBRW($B$3,$R$37,$R$38,$R$40,$R$41,$R$42,$Q350,AD$2,AD$4,AD$3)</f>
        <v>0</v>
      </c>
      <c r="AE350" s="15">
        <f ca="1">_xll.DBRW($B$3,$R$37,$R$38,$R$40,$R$41,$R$42,$Q350,AE$2,AE$4,AE$3)</f>
        <v>0</v>
      </c>
      <c r="AF350" s="15">
        <f ca="1">_xll.DBRW($B$3,$R$37,$R$38,$R$40,$R$41,$R$42,$Q350,AF$2,AF$4,AF$3)</f>
        <v>0</v>
      </c>
      <c r="AG350" s="15">
        <f ca="1">_xll.DBRW($B$3,$R$37,$R$38,$R$40,$R$41,$R$42,$Q350,AG$2,AG$4,AG$3)</f>
        <v>0</v>
      </c>
      <c r="AH350" s="15">
        <f ca="1">_xll.DBRW($B$3,$R$37,$R$38,$R$40,$R$41,$R$42,$Q350,AH$2,AH$4,AH$3)</f>
        <v>0</v>
      </c>
      <c r="AI350" s="15">
        <f ca="1">Y350-AD350</f>
        <v>0</v>
      </c>
      <c r="AJ350" s="15">
        <f ca="1">Z350-AE350</f>
        <v>0</v>
      </c>
      <c r="AK350" s="15">
        <f ca="1">AA350-AF350</f>
        <v>0</v>
      </c>
      <c r="AL350" s="15">
        <f ca="1">AB350-AG350</f>
        <v>0</v>
      </c>
      <c r="AM350" s="15">
        <f ca="1">AC350-AH350</f>
        <v>0</v>
      </c>
      <c r="AN350" s="20"/>
      <c r="AO350" s="16">
        <f ca="1">_xll.DBRW($B$3,$R$37,$R$38,$R$40,$R$41,$R$42,$Q350,AO$2,AO$4,AO$3)</f>
        <v>0</v>
      </c>
      <c r="AP350" s="16">
        <f ca="1">_xll.DBRW($B$3,$R$37,$R$38,$R$40,$R$41,$R$42,$Q350,AP$2,AP$4,AP$3)</f>
        <v>0</v>
      </c>
      <c r="AQ350" s="17">
        <f ca="1">-(AO350-AP350)*100</f>
        <v>0</v>
      </c>
      <c r="AR350" s="14">
        <f ca="1">$Y350-$AD350-BL350</f>
        <v>0</v>
      </c>
      <c r="AS350" s="18">
        <f ca="1">_xll.DBRW($B$3,$R$37,$R$38,$R$40,$R$41,$R$42,$Q350,AS$2,AS$4,AS$3)</f>
        <v>0</v>
      </c>
      <c r="AT350" s="19">
        <f ca="1">_xll.DBRW($B$3,$R$37,$R$38,$R$40,$R$41,$R$42,$Q350,AT$2,AT$4,AT$3)</f>
        <v>0</v>
      </c>
      <c r="AU350" s="18">
        <f ca="1">_xll.DBRW($B$3,$R$37,$R$38,$R$40,$R$41,$R$42,$Q350,AU$2,AU$4,AU$3)</f>
        <v>0</v>
      </c>
      <c r="AV350" s="15">
        <f ca="1">_xll.DBRW($B$3,$R$37,$R$38,$R$40,$R$41,$R$42,$Q350,AV$2,AV$4,AV$3)</f>
        <v>0</v>
      </c>
      <c r="AW350" s="15">
        <f ca="1">_xll.DBRW($B$3,$R$37,$R$38,$R$40,$R$41,$R$42,$Q350,AW$2,AW$4,AW$3)</f>
        <v>0</v>
      </c>
      <c r="AX350" s="18">
        <f ca="1">_xll.DBRW($B$3,$R$37,$R$38,$R$40,$R$41,$R$42,$Q350,AX$2,AX$4,AX$3)</f>
        <v>0</v>
      </c>
      <c r="AY350" s="19">
        <f ca="1">_xll.DBRW($B$3,$R$37,$R$38,$R$40,$R$41,$R$42,$Q350,AY$2,AY$4,AY$3)</f>
        <v>0</v>
      </c>
      <c r="AZ350" s="18">
        <f ca="1">_xll.DBRW($B$3,$R$37,$R$38,$R$40,$R$41,$R$42,$Q350,AZ$2,AZ$4,AZ$3)</f>
        <v>0</v>
      </c>
      <c r="BA350" s="15">
        <f ca="1">_xll.DBRW($B$3,$R$37,$R$38,$R$40,$R$41,$R$42,$Q350,BA$2,BA$4,BA$3)</f>
        <v>0</v>
      </c>
      <c r="BB350" s="15">
        <f ca="1">_xll.DBRW($B$3,$R$37,$R$38,$R$40,$R$41,$R$42,$Q350,BB$2,BB$4,BB$3)</f>
        <v>0</v>
      </c>
      <c r="BC350" s="18">
        <f ca="1">AS350-AX350</f>
        <v>0</v>
      </c>
      <c r="BD350" s="18">
        <f ca="1">AT350-AY350</f>
        <v>0</v>
      </c>
      <c r="BE350" s="18">
        <f ca="1">AU350-AZ350</f>
        <v>0</v>
      </c>
      <c r="BF350" s="15">
        <f ca="1">IF(AND(AV350&lt;&gt;0,BA350&lt;&gt;0),-1*BC350*AV350,0)</f>
        <v>0</v>
      </c>
      <c r="BG350" s="15">
        <f ca="1">IF(AND(AV350&lt;&gt;0,BA350&lt;&gt;0,AW350&lt;&gt;0,BB350&lt;&gt;0),BD350/AY350*$Y350,)</f>
        <v>0</v>
      </c>
      <c r="BH350" s="15">
        <f ca="1">IF(AND(AW350&lt;&gt;0,BB350&lt;&gt;0),BE350*AO350*AW350,)</f>
        <v>0</v>
      </c>
      <c r="BI350" s="15">
        <f ca="1">IF(AND(AV350&lt;&gt;0,BA350&lt;&gt;0,AW350&lt;&gt;0,BB350&lt;&gt;0),$AI350-BF350-BG350-BH350-BL350,)</f>
        <v>0</v>
      </c>
      <c r="BJ350" s="15">
        <f ca="1">IF(OR(AV350=0,BA350=0,AW350=0,BB350=0),$AI350-BF350-BG350-BH350-BL350,)</f>
        <v>0</v>
      </c>
      <c r="BK350" s="15">
        <f ca="1">SUM(BF350:BJ350)</f>
        <v>0</v>
      </c>
      <c r="BL350" s="15">
        <f ca="1">IF($V350&lt;&gt;0,IF($V350&gt;0,$W350/$V350,-$W350/$V350))*$AD350</f>
        <v>0</v>
      </c>
      <c r="BM350" s="15">
        <f ca="1">SUM(BK350:BL350)</f>
        <v>0</v>
      </c>
      <c r="BN350" s="16">
        <f ca="1">_xll.DBRW($B$3,$R$37,$R$38,$R$40,$R$41,$R$42,$Q350,BN$2,BN$4,BN$3)</f>
        <v>0</v>
      </c>
      <c r="BO350" s="16">
        <f ca="1">_xll.DBRW($B$3,$R$37,$R$38,$R$40,$R$41,$R$42,$Q350,BO$2,BO$4,BO$3)</f>
        <v>0</v>
      </c>
      <c r="BP350" s="17">
        <f ca="1">-(BN350-BO350)*100</f>
        <v>0</v>
      </c>
      <c r="BQ350" s="14">
        <f ca="1">$Z350-$AE350-CK350</f>
        <v>0</v>
      </c>
      <c r="BR350" s="15">
        <f ca="1">_xll.DBRW($B$3,$R$37,$R$38,$R$40,$R$41,$R$42,$Q350,BR$2,BR$4,BR$3)</f>
        <v>0</v>
      </c>
      <c r="BS350" s="15">
        <f ca="1">_xll.DBRW($B$3,$R$37,$R$38,$R$40,$R$41,$R$42,$Q350,BS$2,BS$4,BS$3)</f>
        <v>0</v>
      </c>
      <c r="BT350" s="15">
        <f ca="1">_xll.DBRW($B$3,$R$37,$R$38,$R$40,$R$41,$R$42,$Q350,BT$2,BT$4,BT$3)</f>
        <v>0</v>
      </c>
      <c r="BU350" s="15">
        <f ca="1">_xll.DBRW($B$3,$R$37,$R$38,$R$40,$R$41,$R$42,$Q350,BU$2,BU$4,BU$3)</f>
        <v>0</v>
      </c>
      <c r="BV350" s="15">
        <f ca="1">_xll.DBRW($B$3,$R$37,$R$38,$R$40,$R$41,$R$42,$Q350,BV$2,BV$4,BV$3)</f>
        <v>0</v>
      </c>
      <c r="BW350" s="15">
        <f ca="1">_xll.DBRW($B$3,$R$37,$R$38,$R$40,$R$41,$R$42,$Q350,BW$2,BW$4,BW$3)</f>
        <v>0</v>
      </c>
      <c r="BX350" s="15">
        <f ca="1">_xll.DBRW($B$3,$R$37,$R$38,$R$40,$R$41,$R$42,$Q350,BX$2,BX$4,BX$3)</f>
        <v>0</v>
      </c>
      <c r="BY350" s="15">
        <f ca="1">_xll.DBRW($B$3,$R$37,$R$38,$R$40,$R$41,$R$42,$Q350,BY$2,BY$4,BY$3)</f>
        <v>0</v>
      </c>
      <c r="BZ350" s="15">
        <f ca="1">_xll.DBRW($B$3,$R$37,$R$38,$R$40,$R$41,$R$42,$Q350,BZ$2,BZ$4,BZ$3)</f>
        <v>0</v>
      </c>
      <c r="CA350" s="15">
        <f ca="1">_xll.DBRW($B$3,$R$37,$R$38,$R$40,$R$41,$R$42,$Q350,CA$2,CA$4,CA$3)</f>
        <v>0</v>
      </c>
      <c r="CB350" s="15">
        <f ca="1">BR350-BW350</f>
        <v>0</v>
      </c>
      <c r="CC350" s="15">
        <f ca="1">BS350-BX350</f>
        <v>0</v>
      </c>
      <c r="CD350" s="15">
        <f ca="1">BT350-BY350</f>
        <v>0</v>
      </c>
      <c r="CE350" s="15">
        <f ca="1">IF(AND(BU350&lt;&gt;0,BZ350&lt;&gt;0),-1*CB350*BU350,0)</f>
        <v>0</v>
      </c>
      <c r="CF350" s="15">
        <f ca="1">IF(AND(BU350&lt;&gt;0,BZ350&lt;&gt;0,BV350&lt;&gt;0,CA350&lt;&gt;0),CC350/BX350*$Z350,)</f>
        <v>0</v>
      </c>
      <c r="CG350" s="15">
        <f ca="1">IF(AND(BV350&lt;&gt;0,CA350&lt;&gt;0),CD350*BN350*BV350,)</f>
        <v>0</v>
      </c>
      <c r="CH350" s="15">
        <f ca="1">IF(AND(BU350&lt;&gt;0,BZ350&lt;&gt;0,BV350&lt;&gt;0,CA350&lt;&gt;0),$AJ350-CE350-CF350-CG350-CK350,)</f>
        <v>0</v>
      </c>
      <c r="CI350" s="15">
        <f ca="1">IF(OR(BU350=0,BZ350=0,BV350=0,CA350=0),$AJ350-CE350-CF350-CG350-CK350,)</f>
        <v>0</v>
      </c>
      <c r="CJ350" s="15">
        <f ca="1">SUM(CE350:CI350)</f>
        <v>0</v>
      </c>
      <c r="CK350" s="15">
        <f ca="1">IF($V350&lt;&gt;0,IF($V350&gt;0,$W350/$V350,-$W350/$V350))*$AE350</f>
        <v>0</v>
      </c>
      <c r="CL350" s="15">
        <f ca="1">SUM(CJ350:CK350)</f>
        <v>0</v>
      </c>
      <c r="CM350" s="16">
        <f ca="1">_xll.DBRW($B$3,$R$37,$R$38,$R$40,$R$41,$R$42,$Q350,CM$2,CM$4,CM$3)</f>
        <v>0</v>
      </c>
      <c r="CN350" s="16">
        <f ca="1">_xll.DBRW($B$3,$R$37,$R$38,$R$40,$R$41,$R$42,$Q350,CN$2,CN$4,CN$3)</f>
        <v>0</v>
      </c>
      <c r="CO350" s="17">
        <f ca="1">-(CM350-CN350)*100</f>
        <v>0</v>
      </c>
      <c r="CP350" s="14">
        <f ca="1">$AA350-$AF350-DJ350</f>
        <v>0</v>
      </c>
      <c r="CQ350" s="15">
        <f ca="1">_xll.DBRW($B$3,$R$37,$R$38,$R$40,$R$41,$R$42,$Q350,CQ$2,CQ$4,CQ$3)</f>
        <v>0</v>
      </c>
      <c r="CR350" s="15">
        <f ca="1">_xll.DBRW($B$3,$R$37,$R$38,$R$40,$R$41,$R$42,$Q350,CR$2,CR$4,CR$3)</f>
        <v>0</v>
      </c>
      <c r="CS350" s="15">
        <f ca="1">_xll.DBRW($B$3,$R$37,$R$38,$R$40,$R$41,$R$42,$Q350,CS$2,CS$4,CS$3)</f>
        <v>0</v>
      </c>
      <c r="CT350" s="15">
        <f ca="1">_xll.DBRW($B$3,$R$37,$R$38,$R$40,$R$41,$R$42,$Q350,CT$2,CT$4,CT$3)</f>
        <v>0</v>
      </c>
      <c r="CU350" s="15">
        <f ca="1">_xll.DBRW($B$3,$R$37,$R$38,$R$40,$R$41,$R$42,$Q350,CU$2,CU$4,CU$3)</f>
        <v>0</v>
      </c>
      <c r="CV350" s="15">
        <f ca="1">_xll.DBRW($B$3,$R$37,$R$38,$R$40,$R$41,$R$42,$Q350,CV$2,CV$4,CV$3)</f>
        <v>0</v>
      </c>
      <c r="CW350" s="15">
        <f ca="1">_xll.DBRW($B$3,$R$37,$R$38,$R$40,$R$41,$R$42,$Q350,CW$2,CW$4,CW$3)</f>
        <v>0</v>
      </c>
      <c r="CX350" s="15">
        <f ca="1">_xll.DBRW($B$3,$R$37,$R$38,$R$40,$R$41,$R$42,$Q350,CX$2,CX$4,CX$3)</f>
        <v>0</v>
      </c>
      <c r="CY350" s="15">
        <f ca="1">_xll.DBRW($B$3,$R$37,$R$38,$R$40,$R$41,$R$42,$Q350,CY$2,CY$4,CY$3)</f>
        <v>0</v>
      </c>
      <c r="CZ350" s="15">
        <f ca="1">_xll.DBRW($B$3,$R$37,$R$38,$R$40,$R$41,$R$42,$Q350,CZ$2,CZ$4,CZ$3)</f>
        <v>0</v>
      </c>
      <c r="DA350" s="15">
        <f ca="1">CQ350-CV350</f>
        <v>0</v>
      </c>
      <c r="DB350" s="15">
        <f ca="1">CR350-CW350</f>
        <v>0</v>
      </c>
      <c r="DC350" s="15">
        <f ca="1">CS350-CX350</f>
        <v>0</v>
      </c>
      <c r="DD350" s="15">
        <f ca="1">IF(AND(CT350&lt;&gt;0,CY350&lt;&gt;0),-1*DA350*CT350,0)</f>
        <v>0</v>
      </c>
      <c r="DE350" s="15">
        <f ca="1">IF(AND(CT350&lt;&gt;0,CY350&lt;&gt;0,CU350&lt;&gt;0,CZ350&lt;&gt;0),DB350/CW350*$AA350,)</f>
        <v>0</v>
      </c>
      <c r="DF350" s="15">
        <f ca="1">IF(AND(CU350&lt;&gt;0,CZ350&lt;&gt;0),DC350*CM350*CU350,)</f>
        <v>0</v>
      </c>
      <c r="DG350" s="15">
        <f ca="1">IF(AND(CT350&lt;&gt;0,CY350&lt;&gt;0,CU350&lt;&gt;0,CZ350&lt;&gt;0),$AK350-DD350-DE350-DF350-DJ350,)</f>
        <v>0</v>
      </c>
      <c r="DH350" s="15">
        <f ca="1">IF(OR(CT350=0,CY350=0,CU350=0,CZ350=0),$AK350-DD350-DE350-DF350-DJ350,)</f>
        <v>0</v>
      </c>
      <c r="DI350" s="15">
        <f ca="1">SUM(DD350:DH350)</f>
        <v>0</v>
      </c>
      <c r="DJ350" s="15">
        <f ca="1">IF($V350&lt;&gt;0,IF($V350&gt;0,$W350/$V350,-$W350/$V350))*$AF350</f>
        <v>0</v>
      </c>
      <c r="DK350" s="15">
        <f ca="1">SUM(DI350:DJ350)</f>
        <v>0</v>
      </c>
      <c r="DL350" s="16">
        <f ca="1">_xll.DBRW($B$3,$R$37,$R$38,$R$40,$R$41,$R$42,$Q350,DL$2,DL$4,DL$3)</f>
        <v>0</v>
      </c>
      <c r="DM350" s="16">
        <f ca="1">_xll.DBRW($B$3,$R$37,$R$38,$R$40,$R$41,$R$42,$Q350,DM$2,DM$4,DM$3)</f>
        <v>0</v>
      </c>
      <c r="DN350" s="17">
        <f ca="1">-(DL350-DM350)*100</f>
        <v>0</v>
      </c>
      <c r="DO350" s="14">
        <f ca="1">$AB350-$AG350-EI350</f>
        <v>0</v>
      </c>
      <c r="DP350" s="15">
        <f ca="1">_xll.DBRW($B$3,$R$37,$R$38,$R$40,$R$41,$R$42,$Q350,DP$2,DP$4,DP$3)</f>
        <v>0</v>
      </c>
      <c r="DQ350" s="15">
        <f ca="1">_xll.DBRW($B$3,$R$37,$R$38,$R$40,$R$41,$R$42,$Q350,DQ$2,DQ$4,DQ$3)</f>
        <v>0</v>
      </c>
      <c r="DR350" s="15">
        <f ca="1">_xll.DBRW($B$3,$R$37,$R$38,$R$40,$R$41,$R$42,$Q350,DR$2,DR$4,DR$3)</f>
        <v>0</v>
      </c>
      <c r="DS350" s="15">
        <f ca="1">_xll.DBRW($B$3,$R$37,$R$38,$R$40,$R$41,$R$42,$Q350,DS$2,DS$4,DS$3)</f>
        <v>0</v>
      </c>
      <c r="DT350" s="15">
        <f ca="1">_xll.DBRW($B$3,$R$37,$R$38,$R$40,$R$41,$R$42,$Q350,DT$2,DT$4,DT$3)</f>
        <v>0</v>
      </c>
      <c r="DU350" s="15">
        <f ca="1">_xll.DBRW($B$3,$R$37,$R$38,$R$40,$R$41,$R$42,$Q350,DU$2,DU$4,DU$3)</f>
        <v>0</v>
      </c>
      <c r="DV350" s="15">
        <f ca="1">_xll.DBRW($B$3,$R$37,$R$38,$R$40,$R$41,$R$42,$Q350,DV$2,DV$4,DV$3)</f>
        <v>0</v>
      </c>
      <c r="DW350" s="15">
        <f ca="1">_xll.DBRW($B$3,$R$37,$R$38,$R$40,$R$41,$R$42,$Q350,DW$2,DW$4,DW$3)</f>
        <v>0</v>
      </c>
      <c r="DX350" s="15">
        <f ca="1">_xll.DBRW($B$3,$R$37,$R$38,$R$40,$R$41,$R$42,$Q350,DX$2,DX$4,DX$3)</f>
        <v>0</v>
      </c>
      <c r="DY350" s="15">
        <f ca="1">_xll.DBRW($B$3,$R$37,$R$38,$R$40,$R$41,$R$42,$Q350,DY$2,DY$4,DY$3)</f>
        <v>0</v>
      </c>
      <c r="DZ350" s="15">
        <f ca="1">DP350-DU350</f>
        <v>0</v>
      </c>
      <c r="EA350" s="15">
        <f ca="1">DQ350-DV350</f>
        <v>0</v>
      </c>
      <c r="EB350" s="15">
        <f ca="1">DR350-DW350</f>
        <v>0</v>
      </c>
      <c r="EC350" s="15">
        <f ca="1">IF(AND(DS350&lt;&gt;0,DX350&lt;&gt;0),-1*DZ350*DS350,0)</f>
        <v>0</v>
      </c>
      <c r="ED350" s="15">
        <f ca="1">IF(AND(DS350&lt;&gt;0,DX350&lt;&gt;0,DT350&lt;&gt;0,DY350&lt;&gt;0),EA350/DV350*$AB350,)</f>
        <v>0</v>
      </c>
      <c r="EE350" s="15">
        <f ca="1">IF(AND(DT350&lt;&gt;0,DY350&lt;&gt;0),EB350*DL350*DT350,)</f>
        <v>0</v>
      </c>
      <c r="EF350" s="15">
        <f ca="1">IF(AND(DS350&lt;&gt;0,DX350&lt;&gt;0,DT350&lt;&gt;0,DY350&lt;&gt;0),$AL350-EC350-ED350-EE350-EI350,)</f>
        <v>0</v>
      </c>
      <c r="EG350" s="15">
        <f ca="1">IF(OR(DS350=0,DX350=0,DT350=0,DY350=0),$AL350-EC350-ED350-EE350-EI350,)</f>
        <v>0</v>
      </c>
      <c r="EH350" s="15">
        <f ca="1">SUM(EC350:EG350)</f>
        <v>0</v>
      </c>
      <c r="EI350" s="15">
        <f ca="1">IF($V350&lt;&gt;0,IF($V350&gt;0,$W350/$V350,-$W350/$V350))*$AG350</f>
        <v>0</v>
      </c>
      <c r="EJ350" s="15">
        <f ca="1">SUM(EH350:EI350)</f>
        <v>0</v>
      </c>
      <c r="EK350" s="16">
        <f ca="1">_xll.DBRW($B$3,$R$37,$R$38,$R$40,$R$41,$R$42,$Q350,EK$2,EK$4,EK$3)</f>
        <v>0</v>
      </c>
      <c r="EL350" s="16">
        <f ca="1">_xll.DBRW($B$3,$R$37,$R$38,$R$40,$R$41,$R$42,$Q350,EL$2,EL$4,EL$3)</f>
        <v>0</v>
      </c>
      <c r="EM350" s="17">
        <f ca="1">-(EK350-EL350)*100</f>
        <v>0</v>
      </c>
      <c r="EN350" s="14">
        <f ca="1">$AC350-$AH350-FH350</f>
        <v>0</v>
      </c>
      <c r="EO350" s="15">
        <f ca="1">_xll.DBRW($B$3,$R$37,$R$38,$R$40,$R$41,$R$42,$Q350,EO$2,EO$4,EO$3)</f>
        <v>0</v>
      </c>
      <c r="EP350" s="15">
        <f ca="1">_xll.DBRW($B$3,$R$37,$R$38,$R$40,$R$41,$R$42,$Q350,EP$2,EP$4,EP$3)</f>
        <v>0</v>
      </c>
      <c r="EQ350" s="15">
        <f ca="1">_xll.DBRW($B$3,$R$37,$R$38,$R$40,$R$41,$R$42,$Q350,EQ$2,EQ$4,EQ$3)</f>
        <v>0</v>
      </c>
      <c r="ER350" s="15">
        <f ca="1">_xll.DBRW($B$3,$R$37,$R$38,$R$40,$R$41,$R$42,$Q350,ER$2,ER$4,ER$3)</f>
        <v>0</v>
      </c>
      <c r="ES350" s="15">
        <f ca="1">_xll.DBRW($B$3,$R$37,$R$38,$R$40,$R$41,$R$42,$Q350,ES$2,ES$4,ES$3)</f>
        <v>0</v>
      </c>
      <c r="ET350" s="15">
        <f ca="1">_xll.DBRW($B$3,$R$37,$R$38,$R$40,$R$41,$R$42,$Q350,ET$2,ET$4,ET$3)</f>
        <v>0</v>
      </c>
      <c r="EU350" s="15">
        <f ca="1">_xll.DBRW($B$3,$R$37,$R$38,$R$40,$R$41,$R$42,$Q350,EU$2,EU$4,EU$3)</f>
        <v>0</v>
      </c>
      <c r="EV350" s="15">
        <f ca="1">_xll.DBRW($B$3,$R$37,$R$38,$R$40,$R$41,$R$42,$Q350,EV$2,EV$4,EV$3)</f>
        <v>0</v>
      </c>
      <c r="EW350" s="15">
        <f ca="1">_xll.DBRW($B$3,$R$37,$R$38,$R$40,$R$41,$R$42,$Q350,EW$2,EW$4,EW$3)</f>
        <v>0</v>
      </c>
      <c r="EX350" s="15">
        <f ca="1">_xll.DBRW($B$3,$R$37,$R$38,$R$40,$R$41,$R$42,$Q350,EX$2,EX$4,EX$3)</f>
        <v>0</v>
      </c>
      <c r="EY350" s="15">
        <f ca="1">EO350-ET350</f>
        <v>0</v>
      </c>
      <c r="EZ350" s="15">
        <f ca="1">EP350-EU350</f>
        <v>0</v>
      </c>
      <c r="FA350" s="15">
        <f ca="1">EQ350-EV350</f>
        <v>0</v>
      </c>
      <c r="FB350" s="15">
        <f ca="1">IF(AND(ER350&lt;&gt;0,EW350&lt;&gt;0),-1*EY350*ER350,0)</f>
        <v>0</v>
      </c>
      <c r="FC350" s="15">
        <f ca="1">IF(AND(ER350&lt;&gt;0,EW350&lt;&gt;0,ES350&lt;&gt;0,EX350&lt;&gt;0),EZ350/EU350*$AC350,)</f>
        <v>0</v>
      </c>
      <c r="FD350" s="15">
        <f ca="1">IF(AND(ES350&lt;&gt;0,EX350&lt;&gt;0),FA350*EK350*ES350,)</f>
        <v>0</v>
      </c>
      <c r="FE350" s="15">
        <f ca="1">IF(AND(ER350&lt;&gt;0,EW350&lt;&gt;0,ES350&lt;&gt;0,EX350&lt;&gt;0),$AM350-FB350-FC350-FD350-FH350,)</f>
        <v>0</v>
      </c>
      <c r="FF350" s="15">
        <f ca="1">IF(OR(ER350=0,EW350=0,ES350=0,EX350=0),$AM350-FB350-FC350-FD350-FH350,)</f>
        <v>0</v>
      </c>
      <c r="FG350" s="15">
        <f ca="1">SUM(FB350:FF350)</f>
        <v>0</v>
      </c>
      <c r="FH350" s="15">
        <f ca="1">IF($V350&lt;&gt;0,IF($V350&gt;0,$W350/$V350,-$W350/$V350))*$AH350</f>
        <v>0</v>
      </c>
      <c r="FI350" s="15">
        <f ca="1">SUM(FG350:FH350)</f>
        <v>0</v>
      </c>
      <c r="FJ350" s="20"/>
      <c r="FK350" s="85">
        <f ca="1">BL350+CK350+DJ350+EI350+FH350</f>
        <v>0</v>
      </c>
      <c r="FL350" s="21"/>
      <c r="FM350" s="22"/>
      <c r="FN350" s="104">
        <f ca="1">_xll.DBRW($B$3,$R$37,$R$38,$R$40,$R$41,$R$42,$Q350,FN$2,FN$4,FN$3)</f>
        <v>0</v>
      </c>
      <c r="FO350" s="105">
        <f ca="1">IF(U350&lt;&gt;0,FN350/U350,0)</f>
        <v>0</v>
      </c>
      <c r="FP350" s="104">
        <f ca="1">_xll.DBRW($B$3,$R$37,$R$38,$R$40,$R$41,$R$42,$Q350,FP$2,FP$4,FP$3)</f>
        <v>0</v>
      </c>
      <c r="FQ350" s="105">
        <f ca="1">IF(V350&lt;&gt;0,FP350/V350,0)</f>
        <v>0</v>
      </c>
      <c r="FR350" s="86">
        <f ca="1">FN350-FP350</f>
        <v>0</v>
      </c>
      <c r="FS350" s="103">
        <f ca="1">(FO350-FQ350)*100</f>
        <v>0</v>
      </c>
      <c r="FT350" s="23"/>
      <c r="FV350" s="37"/>
      <c r="FW350" s="37"/>
      <c r="FX350" s="37"/>
      <c r="FY350" s="37"/>
      <c r="FZ350" s="37"/>
      <c r="GA350" s="37"/>
      <c r="GB350" s="37"/>
      <c r="GC350" s="37"/>
      <c r="GD350" s="37"/>
      <c r="GE350" s="37"/>
      <c r="GF350" s="37"/>
      <c r="GG350" s="37"/>
      <c r="GH350" s="37"/>
    </row>
    <row r="351" spans="1:190" ht="15" hidden="1" customHeight="1" x14ac:dyDescent="0.25">
      <c r="A351">
        <f ca="1">IF(ROW()=ROW($A$60),0,1)</f>
        <v>1</v>
      </c>
      <c r="D351" s="30"/>
      <c r="E351" s="30"/>
      <c r="F351" s="30" t="str">
        <f ca="1">IF(A351&lt;&gt;0,IF((AO351+BN351+CM351+DL351+EK351)&lt;&gt;0,ROUND((1-(AO351+BN351+CM351+DL351+EK351))-FO351,5),"VERIF. ELIGIBILITE PMM"),"CHECK "&amp;D336)</f>
        <v>VERIF. ELIGIBILITE PMM</v>
      </c>
      <c r="G351" s="30"/>
      <c r="H351" s="30"/>
      <c r="I351" s="30"/>
      <c r="J351" s="30" t="str">
        <f ca="1">IF(A351&lt;&gt;0,IF((AP351+BO351+CN351+DM351+EL351)&lt;&gt;0,ROUND((1-(AP351+BO351+CN351+DM351+EL351))-FQ351,5),"VERIF. ELIGIBILITE PMM"),"CHECK "&amp;D337)</f>
        <v>VERIF. ELIGIBILITE PMM</v>
      </c>
      <c r="K351" s="30">
        <f ca="1">IF(A351&lt;&gt;0,ROUND(W351+AR351+BQ351+CP351+DO351+EN351+FK351-FR351,5),"CHECK ")</f>
        <v>0</v>
      </c>
      <c r="L351" s="4"/>
      <c r="M351" s="9"/>
      <c r="N351" s="10"/>
      <c r="O351" s="9"/>
      <c r="P351" s="11"/>
      <c r="Q351" s="130" t="s">
        <v>544</v>
      </c>
      <c r="R351" s="130"/>
      <c r="S351" s="12"/>
      <c r="T351" s="13"/>
      <c r="U351" s="84">
        <f ca="1">_xll.DBRW($B$3,$R$37,$R$38,$R$40,$R$41,$R$42,$Q351,U$2,U$4,U$3)</f>
        <v>0</v>
      </c>
      <c r="V351" s="84">
        <f ca="1">_xll.DBRW($B$3,$R$37,$R$38,$R$40,$R$41,$R$42,$Q351,V$2,V$4,V$3)</f>
        <v>0</v>
      </c>
      <c r="W351" s="85">
        <f ca="1">U351-V351</f>
        <v>0</v>
      </c>
      <c r="X351" s="106">
        <f ca="1">IF(V351&lt;&gt;0,W351/V351,0)</f>
        <v>0</v>
      </c>
      <c r="Y351" s="15">
        <f ca="1">_xll.DBRW($B$3,$R$37,$R$38,$R$40,$R$41,$R$42,$Q351,Y$2,Y$4,Y$3)</f>
        <v>0</v>
      </c>
      <c r="Z351" s="15">
        <f ca="1">_xll.DBRW($B$3,$R$37,$R$38,$R$40,$R$41,$R$42,$Q351,Z$2,Z$4,Z$3)</f>
        <v>0</v>
      </c>
      <c r="AA351" s="15">
        <f ca="1">_xll.DBRW($B$3,$R$37,$R$38,$R$40,$R$41,$R$42,$Q351,AA$2,AA$4,AA$3)</f>
        <v>0</v>
      </c>
      <c r="AB351" s="15">
        <f ca="1">_xll.DBRW($B$3,$R$37,$R$38,$R$40,$R$41,$R$42,$Q351,AB$2,AB$4,AB$3)</f>
        <v>0</v>
      </c>
      <c r="AC351" s="15">
        <f ca="1">_xll.DBRW($B$3,$R$37,$R$38,$R$40,$R$41,$R$42,$Q351,AC$2,AC$4,AC$3)</f>
        <v>0</v>
      </c>
      <c r="AD351" s="15">
        <f ca="1">_xll.DBRW($B$3,$R$37,$R$38,$R$40,$R$41,$R$42,$Q351,AD$2,AD$4,AD$3)</f>
        <v>0</v>
      </c>
      <c r="AE351" s="15">
        <f ca="1">_xll.DBRW($B$3,$R$37,$R$38,$R$40,$R$41,$R$42,$Q351,AE$2,AE$4,AE$3)</f>
        <v>0</v>
      </c>
      <c r="AF351" s="15">
        <f ca="1">_xll.DBRW($B$3,$R$37,$R$38,$R$40,$R$41,$R$42,$Q351,AF$2,AF$4,AF$3)</f>
        <v>0</v>
      </c>
      <c r="AG351" s="15">
        <f ca="1">_xll.DBRW($B$3,$R$37,$R$38,$R$40,$R$41,$R$42,$Q351,AG$2,AG$4,AG$3)</f>
        <v>0</v>
      </c>
      <c r="AH351" s="15">
        <f ca="1">_xll.DBRW($B$3,$R$37,$R$38,$R$40,$R$41,$R$42,$Q351,AH$2,AH$4,AH$3)</f>
        <v>0</v>
      </c>
      <c r="AI351" s="15">
        <f ca="1">Y351-AD351</f>
        <v>0</v>
      </c>
      <c r="AJ351" s="15">
        <f ca="1">Z351-AE351</f>
        <v>0</v>
      </c>
      <c r="AK351" s="15">
        <f ca="1">AA351-AF351</f>
        <v>0</v>
      </c>
      <c r="AL351" s="15">
        <f ca="1">AB351-AG351</f>
        <v>0</v>
      </c>
      <c r="AM351" s="15">
        <f ca="1">AC351-AH351</f>
        <v>0</v>
      </c>
      <c r="AN351" s="20"/>
      <c r="AO351" s="16">
        <f ca="1">_xll.DBRW($B$3,$R$37,$R$38,$R$40,$R$41,$R$42,$Q351,AO$2,AO$4,AO$3)</f>
        <v>0</v>
      </c>
      <c r="AP351" s="16">
        <f ca="1">_xll.DBRW($B$3,$R$37,$R$38,$R$40,$R$41,$R$42,$Q351,AP$2,AP$4,AP$3)</f>
        <v>0</v>
      </c>
      <c r="AQ351" s="17">
        <f ca="1">-(AO351-AP351)*100</f>
        <v>0</v>
      </c>
      <c r="AR351" s="14">
        <f ca="1">$Y351-$AD351-BL351</f>
        <v>0</v>
      </c>
      <c r="AS351" s="18">
        <f ca="1">_xll.DBRW($B$3,$R$37,$R$38,$R$40,$R$41,$R$42,$Q351,AS$2,AS$4,AS$3)</f>
        <v>0</v>
      </c>
      <c r="AT351" s="19">
        <f ca="1">_xll.DBRW($B$3,$R$37,$R$38,$R$40,$R$41,$R$42,$Q351,AT$2,AT$4,AT$3)</f>
        <v>0</v>
      </c>
      <c r="AU351" s="18">
        <f ca="1">_xll.DBRW($B$3,$R$37,$R$38,$R$40,$R$41,$R$42,$Q351,AU$2,AU$4,AU$3)</f>
        <v>0</v>
      </c>
      <c r="AV351" s="15">
        <f ca="1">_xll.DBRW($B$3,$R$37,$R$38,$R$40,$R$41,$R$42,$Q351,AV$2,AV$4,AV$3)</f>
        <v>0</v>
      </c>
      <c r="AW351" s="15">
        <f ca="1">_xll.DBRW($B$3,$R$37,$R$38,$R$40,$R$41,$R$42,$Q351,AW$2,AW$4,AW$3)</f>
        <v>0</v>
      </c>
      <c r="AX351" s="18">
        <f ca="1">_xll.DBRW($B$3,$R$37,$R$38,$R$40,$R$41,$R$42,$Q351,AX$2,AX$4,AX$3)</f>
        <v>0</v>
      </c>
      <c r="AY351" s="19">
        <f ca="1">_xll.DBRW($B$3,$R$37,$R$38,$R$40,$R$41,$R$42,$Q351,AY$2,AY$4,AY$3)</f>
        <v>0</v>
      </c>
      <c r="AZ351" s="18">
        <f ca="1">_xll.DBRW($B$3,$R$37,$R$38,$R$40,$R$41,$R$42,$Q351,AZ$2,AZ$4,AZ$3)</f>
        <v>0</v>
      </c>
      <c r="BA351" s="15">
        <f ca="1">_xll.DBRW($B$3,$R$37,$R$38,$R$40,$R$41,$R$42,$Q351,BA$2,BA$4,BA$3)</f>
        <v>0</v>
      </c>
      <c r="BB351" s="15">
        <f ca="1">_xll.DBRW($B$3,$R$37,$R$38,$R$40,$R$41,$R$42,$Q351,BB$2,BB$4,BB$3)</f>
        <v>0</v>
      </c>
      <c r="BC351" s="18">
        <f ca="1">AS351-AX351</f>
        <v>0</v>
      </c>
      <c r="BD351" s="18">
        <f ca="1">AT351-AY351</f>
        <v>0</v>
      </c>
      <c r="BE351" s="18">
        <f ca="1">AU351-AZ351</f>
        <v>0</v>
      </c>
      <c r="BF351" s="15">
        <f ca="1">IF(AND(AV351&lt;&gt;0,BA351&lt;&gt;0),-1*BC351*AV351,0)</f>
        <v>0</v>
      </c>
      <c r="BG351" s="15">
        <f ca="1">IF(AND(AV351&lt;&gt;0,BA351&lt;&gt;0,AW351&lt;&gt;0,BB351&lt;&gt;0),BD351/AY351*$Y351,)</f>
        <v>0</v>
      </c>
      <c r="BH351" s="15">
        <f ca="1">IF(AND(AW351&lt;&gt;0,BB351&lt;&gt;0),BE351*AO351*AW351,)</f>
        <v>0</v>
      </c>
      <c r="BI351" s="15">
        <f ca="1">IF(AND(AV351&lt;&gt;0,BA351&lt;&gt;0,AW351&lt;&gt;0,BB351&lt;&gt;0),$AI351-BF351-BG351-BH351-BL351,)</f>
        <v>0</v>
      </c>
      <c r="BJ351" s="15">
        <f ca="1">IF(OR(AV351=0,BA351=0,AW351=0,BB351=0),$AI351-BF351-BG351-BH351-BL351,)</f>
        <v>0</v>
      </c>
      <c r="BK351" s="15">
        <f ca="1">SUM(BF351:BJ351)</f>
        <v>0</v>
      </c>
      <c r="BL351" s="15">
        <f ca="1">IF($V351&lt;&gt;0,IF($V351&gt;0,$W351/$V351,-$W351/$V351))*$AD351</f>
        <v>0</v>
      </c>
      <c r="BM351" s="15">
        <f ca="1">SUM(BK351:BL351)</f>
        <v>0</v>
      </c>
      <c r="BN351" s="16">
        <f ca="1">_xll.DBRW($B$3,$R$37,$R$38,$R$40,$R$41,$R$42,$Q351,BN$2,BN$4,BN$3)</f>
        <v>0</v>
      </c>
      <c r="BO351" s="16">
        <f ca="1">_xll.DBRW($B$3,$R$37,$R$38,$R$40,$R$41,$R$42,$Q351,BO$2,BO$4,BO$3)</f>
        <v>0</v>
      </c>
      <c r="BP351" s="17">
        <f ca="1">-(BN351-BO351)*100</f>
        <v>0</v>
      </c>
      <c r="BQ351" s="14">
        <f ca="1">$Z351-$AE351-CK351</f>
        <v>0</v>
      </c>
      <c r="BR351" s="15">
        <f ca="1">_xll.DBRW($B$3,$R$37,$R$38,$R$40,$R$41,$R$42,$Q351,BR$2,BR$4,BR$3)</f>
        <v>0</v>
      </c>
      <c r="BS351" s="15">
        <f ca="1">_xll.DBRW($B$3,$R$37,$R$38,$R$40,$R$41,$R$42,$Q351,BS$2,BS$4,BS$3)</f>
        <v>0</v>
      </c>
      <c r="BT351" s="15">
        <f ca="1">_xll.DBRW($B$3,$R$37,$R$38,$R$40,$R$41,$R$42,$Q351,BT$2,BT$4,BT$3)</f>
        <v>0</v>
      </c>
      <c r="BU351" s="15">
        <f ca="1">_xll.DBRW($B$3,$R$37,$R$38,$R$40,$R$41,$R$42,$Q351,BU$2,BU$4,BU$3)</f>
        <v>0</v>
      </c>
      <c r="BV351" s="15">
        <f ca="1">_xll.DBRW($B$3,$R$37,$R$38,$R$40,$R$41,$R$42,$Q351,BV$2,BV$4,BV$3)</f>
        <v>0</v>
      </c>
      <c r="BW351" s="15">
        <f ca="1">_xll.DBRW($B$3,$R$37,$R$38,$R$40,$R$41,$R$42,$Q351,BW$2,BW$4,BW$3)</f>
        <v>0</v>
      </c>
      <c r="BX351" s="15">
        <f ca="1">_xll.DBRW($B$3,$R$37,$R$38,$R$40,$R$41,$R$42,$Q351,BX$2,BX$4,BX$3)</f>
        <v>0</v>
      </c>
      <c r="BY351" s="15">
        <f ca="1">_xll.DBRW($B$3,$R$37,$R$38,$R$40,$R$41,$R$42,$Q351,BY$2,BY$4,BY$3)</f>
        <v>0</v>
      </c>
      <c r="BZ351" s="15">
        <f ca="1">_xll.DBRW($B$3,$R$37,$R$38,$R$40,$R$41,$R$42,$Q351,BZ$2,BZ$4,BZ$3)</f>
        <v>0</v>
      </c>
      <c r="CA351" s="15">
        <f ca="1">_xll.DBRW($B$3,$R$37,$R$38,$R$40,$R$41,$R$42,$Q351,CA$2,CA$4,CA$3)</f>
        <v>0</v>
      </c>
      <c r="CB351" s="15">
        <f ca="1">BR351-BW351</f>
        <v>0</v>
      </c>
      <c r="CC351" s="15">
        <f ca="1">BS351-BX351</f>
        <v>0</v>
      </c>
      <c r="CD351" s="15">
        <f ca="1">BT351-BY351</f>
        <v>0</v>
      </c>
      <c r="CE351" s="15">
        <f ca="1">IF(AND(BU351&lt;&gt;0,BZ351&lt;&gt;0),-1*CB351*BU351,0)</f>
        <v>0</v>
      </c>
      <c r="CF351" s="15">
        <f ca="1">IF(AND(BU351&lt;&gt;0,BZ351&lt;&gt;0,BV351&lt;&gt;0,CA351&lt;&gt;0),CC351/BX351*$Z351,)</f>
        <v>0</v>
      </c>
      <c r="CG351" s="15">
        <f ca="1">IF(AND(BV351&lt;&gt;0,CA351&lt;&gt;0),CD351*BN351*BV351,)</f>
        <v>0</v>
      </c>
      <c r="CH351" s="15">
        <f ca="1">IF(AND(BU351&lt;&gt;0,BZ351&lt;&gt;0,BV351&lt;&gt;0,CA351&lt;&gt;0),$AJ351-CE351-CF351-CG351-CK351,)</f>
        <v>0</v>
      </c>
      <c r="CI351" s="15">
        <f ca="1">IF(OR(BU351=0,BZ351=0,BV351=0,CA351=0),$AJ351-CE351-CF351-CG351-CK351,)</f>
        <v>0</v>
      </c>
      <c r="CJ351" s="15">
        <f ca="1">SUM(CE351:CI351)</f>
        <v>0</v>
      </c>
      <c r="CK351" s="15">
        <f ca="1">IF($V351&lt;&gt;0,IF($V351&gt;0,$W351/$V351,-$W351/$V351))*$AE351</f>
        <v>0</v>
      </c>
      <c r="CL351" s="15">
        <f ca="1">SUM(CJ351:CK351)</f>
        <v>0</v>
      </c>
      <c r="CM351" s="16">
        <f ca="1">_xll.DBRW($B$3,$R$37,$R$38,$R$40,$R$41,$R$42,$Q351,CM$2,CM$4,CM$3)</f>
        <v>0</v>
      </c>
      <c r="CN351" s="16">
        <f ca="1">_xll.DBRW($B$3,$R$37,$R$38,$R$40,$R$41,$R$42,$Q351,CN$2,CN$4,CN$3)</f>
        <v>0</v>
      </c>
      <c r="CO351" s="17">
        <f ca="1">-(CM351-CN351)*100</f>
        <v>0</v>
      </c>
      <c r="CP351" s="14">
        <f ca="1">$AA351-$AF351-DJ351</f>
        <v>0</v>
      </c>
      <c r="CQ351" s="15">
        <f ca="1">_xll.DBRW($B$3,$R$37,$R$38,$R$40,$R$41,$R$42,$Q351,CQ$2,CQ$4,CQ$3)</f>
        <v>0</v>
      </c>
      <c r="CR351" s="15">
        <f ca="1">_xll.DBRW($B$3,$R$37,$R$38,$R$40,$R$41,$R$42,$Q351,CR$2,CR$4,CR$3)</f>
        <v>0</v>
      </c>
      <c r="CS351" s="15">
        <f ca="1">_xll.DBRW($B$3,$R$37,$R$38,$R$40,$R$41,$R$42,$Q351,CS$2,CS$4,CS$3)</f>
        <v>0</v>
      </c>
      <c r="CT351" s="15">
        <f ca="1">_xll.DBRW($B$3,$R$37,$R$38,$R$40,$R$41,$R$42,$Q351,CT$2,CT$4,CT$3)</f>
        <v>0</v>
      </c>
      <c r="CU351" s="15">
        <f ca="1">_xll.DBRW($B$3,$R$37,$R$38,$R$40,$R$41,$R$42,$Q351,CU$2,CU$4,CU$3)</f>
        <v>0</v>
      </c>
      <c r="CV351" s="15">
        <f ca="1">_xll.DBRW($B$3,$R$37,$R$38,$R$40,$R$41,$R$42,$Q351,CV$2,CV$4,CV$3)</f>
        <v>0</v>
      </c>
      <c r="CW351" s="15">
        <f ca="1">_xll.DBRW($B$3,$R$37,$R$38,$R$40,$R$41,$R$42,$Q351,CW$2,CW$4,CW$3)</f>
        <v>0</v>
      </c>
      <c r="CX351" s="15">
        <f ca="1">_xll.DBRW($B$3,$R$37,$R$38,$R$40,$R$41,$R$42,$Q351,CX$2,CX$4,CX$3)</f>
        <v>0</v>
      </c>
      <c r="CY351" s="15">
        <f ca="1">_xll.DBRW($B$3,$R$37,$R$38,$R$40,$R$41,$R$42,$Q351,CY$2,CY$4,CY$3)</f>
        <v>0</v>
      </c>
      <c r="CZ351" s="15">
        <f ca="1">_xll.DBRW($B$3,$R$37,$R$38,$R$40,$R$41,$R$42,$Q351,CZ$2,CZ$4,CZ$3)</f>
        <v>0</v>
      </c>
      <c r="DA351" s="15">
        <f ca="1">CQ351-CV351</f>
        <v>0</v>
      </c>
      <c r="DB351" s="15">
        <f ca="1">CR351-CW351</f>
        <v>0</v>
      </c>
      <c r="DC351" s="15">
        <f ca="1">CS351-CX351</f>
        <v>0</v>
      </c>
      <c r="DD351" s="15">
        <f ca="1">IF(AND(CT351&lt;&gt;0,CY351&lt;&gt;0),-1*DA351*CT351,0)</f>
        <v>0</v>
      </c>
      <c r="DE351" s="15">
        <f ca="1">IF(AND(CT351&lt;&gt;0,CY351&lt;&gt;0,CU351&lt;&gt;0,CZ351&lt;&gt;0),DB351/CW351*$AA351,)</f>
        <v>0</v>
      </c>
      <c r="DF351" s="15">
        <f ca="1">IF(AND(CU351&lt;&gt;0,CZ351&lt;&gt;0),DC351*CM351*CU351,)</f>
        <v>0</v>
      </c>
      <c r="DG351" s="15">
        <f ca="1">IF(AND(CT351&lt;&gt;0,CY351&lt;&gt;0,CU351&lt;&gt;0,CZ351&lt;&gt;0),$AK351-DD351-DE351-DF351-DJ351,)</f>
        <v>0</v>
      </c>
      <c r="DH351" s="15">
        <f ca="1">IF(OR(CT351=0,CY351=0,CU351=0,CZ351=0),$AK351-DD351-DE351-DF351-DJ351,)</f>
        <v>0</v>
      </c>
      <c r="DI351" s="15">
        <f ca="1">SUM(DD351:DH351)</f>
        <v>0</v>
      </c>
      <c r="DJ351" s="15">
        <f ca="1">IF($V351&lt;&gt;0,IF($V351&gt;0,$W351/$V351,-$W351/$V351))*$AF351</f>
        <v>0</v>
      </c>
      <c r="DK351" s="15">
        <f ca="1">SUM(DI351:DJ351)</f>
        <v>0</v>
      </c>
      <c r="DL351" s="16">
        <f ca="1">_xll.DBRW($B$3,$R$37,$R$38,$R$40,$R$41,$R$42,$Q351,DL$2,DL$4,DL$3)</f>
        <v>0</v>
      </c>
      <c r="DM351" s="16">
        <f ca="1">_xll.DBRW($B$3,$R$37,$R$38,$R$40,$R$41,$R$42,$Q351,DM$2,DM$4,DM$3)</f>
        <v>0</v>
      </c>
      <c r="DN351" s="17">
        <f ca="1">-(DL351-DM351)*100</f>
        <v>0</v>
      </c>
      <c r="DO351" s="14">
        <f ca="1">$AB351-$AG351-EI351</f>
        <v>0</v>
      </c>
      <c r="DP351" s="15">
        <f ca="1">_xll.DBRW($B$3,$R$37,$R$38,$R$40,$R$41,$R$42,$Q351,DP$2,DP$4,DP$3)</f>
        <v>0</v>
      </c>
      <c r="DQ351" s="15">
        <f ca="1">_xll.DBRW($B$3,$R$37,$R$38,$R$40,$R$41,$R$42,$Q351,DQ$2,DQ$4,DQ$3)</f>
        <v>0</v>
      </c>
      <c r="DR351" s="15">
        <f ca="1">_xll.DBRW($B$3,$R$37,$R$38,$R$40,$R$41,$R$42,$Q351,DR$2,DR$4,DR$3)</f>
        <v>0</v>
      </c>
      <c r="DS351" s="15">
        <f ca="1">_xll.DBRW($B$3,$R$37,$R$38,$R$40,$R$41,$R$42,$Q351,DS$2,DS$4,DS$3)</f>
        <v>0</v>
      </c>
      <c r="DT351" s="15">
        <f ca="1">_xll.DBRW($B$3,$R$37,$R$38,$R$40,$R$41,$R$42,$Q351,DT$2,DT$4,DT$3)</f>
        <v>0</v>
      </c>
      <c r="DU351" s="15">
        <f ca="1">_xll.DBRW($B$3,$R$37,$R$38,$R$40,$R$41,$R$42,$Q351,DU$2,DU$4,DU$3)</f>
        <v>0</v>
      </c>
      <c r="DV351" s="15">
        <f ca="1">_xll.DBRW($B$3,$R$37,$R$38,$R$40,$R$41,$R$42,$Q351,DV$2,DV$4,DV$3)</f>
        <v>0</v>
      </c>
      <c r="DW351" s="15">
        <f ca="1">_xll.DBRW($B$3,$R$37,$R$38,$R$40,$R$41,$R$42,$Q351,DW$2,DW$4,DW$3)</f>
        <v>0</v>
      </c>
      <c r="DX351" s="15">
        <f ca="1">_xll.DBRW($B$3,$R$37,$R$38,$R$40,$R$41,$R$42,$Q351,DX$2,DX$4,DX$3)</f>
        <v>0</v>
      </c>
      <c r="DY351" s="15">
        <f ca="1">_xll.DBRW($B$3,$R$37,$R$38,$R$40,$R$41,$R$42,$Q351,DY$2,DY$4,DY$3)</f>
        <v>0</v>
      </c>
      <c r="DZ351" s="15">
        <f ca="1">DP351-DU351</f>
        <v>0</v>
      </c>
      <c r="EA351" s="15">
        <f ca="1">DQ351-DV351</f>
        <v>0</v>
      </c>
      <c r="EB351" s="15">
        <f ca="1">DR351-DW351</f>
        <v>0</v>
      </c>
      <c r="EC351" s="15">
        <f ca="1">IF(AND(DS351&lt;&gt;0,DX351&lt;&gt;0),-1*DZ351*DS351,0)</f>
        <v>0</v>
      </c>
      <c r="ED351" s="15">
        <f ca="1">IF(AND(DS351&lt;&gt;0,DX351&lt;&gt;0,DT351&lt;&gt;0,DY351&lt;&gt;0),EA351/DV351*$AB351,)</f>
        <v>0</v>
      </c>
      <c r="EE351" s="15">
        <f ca="1">IF(AND(DT351&lt;&gt;0,DY351&lt;&gt;0),EB351*DL351*DT351,)</f>
        <v>0</v>
      </c>
      <c r="EF351" s="15">
        <f ca="1">IF(AND(DS351&lt;&gt;0,DX351&lt;&gt;0,DT351&lt;&gt;0,DY351&lt;&gt;0),$AL351-EC351-ED351-EE351-EI351,)</f>
        <v>0</v>
      </c>
      <c r="EG351" s="15">
        <f ca="1">IF(OR(DS351=0,DX351=0,DT351=0,DY351=0),$AL351-EC351-ED351-EE351-EI351,)</f>
        <v>0</v>
      </c>
      <c r="EH351" s="15">
        <f ca="1">SUM(EC351:EG351)</f>
        <v>0</v>
      </c>
      <c r="EI351" s="15">
        <f ca="1">IF($V351&lt;&gt;0,IF($V351&gt;0,$W351/$V351,-$W351/$V351))*$AG351</f>
        <v>0</v>
      </c>
      <c r="EJ351" s="15">
        <f ca="1">SUM(EH351:EI351)</f>
        <v>0</v>
      </c>
      <c r="EK351" s="16">
        <f ca="1">_xll.DBRW($B$3,$R$37,$R$38,$R$40,$R$41,$R$42,$Q351,EK$2,EK$4,EK$3)</f>
        <v>0</v>
      </c>
      <c r="EL351" s="16">
        <f ca="1">_xll.DBRW($B$3,$R$37,$R$38,$R$40,$R$41,$R$42,$Q351,EL$2,EL$4,EL$3)</f>
        <v>0</v>
      </c>
      <c r="EM351" s="17">
        <f ca="1">-(EK351-EL351)*100</f>
        <v>0</v>
      </c>
      <c r="EN351" s="14">
        <f ca="1">$AC351-$AH351-FH351</f>
        <v>0</v>
      </c>
      <c r="EO351" s="15">
        <f ca="1">_xll.DBRW($B$3,$R$37,$R$38,$R$40,$R$41,$R$42,$Q351,EO$2,EO$4,EO$3)</f>
        <v>0</v>
      </c>
      <c r="EP351" s="15">
        <f ca="1">_xll.DBRW($B$3,$R$37,$R$38,$R$40,$R$41,$R$42,$Q351,EP$2,EP$4,EP$3)</f>
        <v>0</v>
      </c>
      <c r="EQ351" s="15">
        <f ca="1">_xll.DBRW($B$3,$R$37,$R$38,$R$40,$R$41,$R$42,$Q351,EQ$2,EQ$4,EQ$3)</f>
        <v>0</v>
      </c>
      <c r="ER351" s="15">
        <f ca="1">_xll.DBRW($B$3,$R$37,$R$38,$R$40,$R$41,$R$42,$Q351,ER$2,ER$4,ER$3)</f>
        <v>0</v>
      </c>
      <c r="ES351" s="15">
        <f ca="1">_xll.DBRW($B$3,$R$37,$R$38,$R$40,$R$41,$R$42,$Q351,ES$2,ES$4,ES$3)</f>
        <v>0</v>
      </c>
      <c r="ET351" s="15">
        <f ca="1">_xll.DBRW($B$3,$R$37,$R$38,$R$40,$R$41,$R$42,$Q351,ET$2,ET$4,ET$3)</f>
        <v>0</v>
      </c>
      <c r="EU351" s="15">
        <f ca="1">_xll.DBRW($B$3,$R$37,$R$38,$R$40,$R$41,$R$42,$Q351,EU$2,EU$4,EU$3)</f>
        <v>0</v>
      </c>
      <c r="EV351" s="15">
        <f ca="1">_xll.DBRW($B$3,$R$37,$R$38,$R$40,$R$41,$R$42,$Q351,EV$2,EV$4,EV$3)</f>
        <v>0</v>
      </c>
      <c r="EW351" s="15">
        <f ca="1">_xll.DBRW($B$3,$R$37,$R$38,$R$40,$R$41,$R$42,$Q351,EW$2,EW$4,EW$3)</f>
        <v>0</v>
      </c>
      <c r="EX351" s="15">
        <f ca="1">_xll.DBRW($B$3,$R$37,$R$38,$R$40,$R$41,$R$42,$Q351,EX$2,EX$4,EX$3)</f>
        <v>0</v>
      </c>
      <c r="EY351" s="15">
        <f ca="1">EO351-ET351</f>
        <v>0</v>
      </c>
      <c r="EZ351" s="15">
        <f ca="1">EP351-EU351</f>
        <v>0</v>
      </c>
      <c r="FA351" s="15">
        <f ca="1">EQ351-EV351</f>
        <v>0</v>
      </c>
      <c r="FB351" s="15">
        <f ca="1">IF(AND(ER351&lt;&gt;0,EW351&lt;&gt;0),-1*EY351*ER351,0)</f>
        <v>0</v>
      </c>
      <c r="FC351" s="15">
        <f ca="1">IF(AND(ER351&lt;&gt;0,EW351&lt;&gt;0,ES351&lt;&gt;0,EX351&lt;&gt;0),EZ351/EU351*$AC351,)</f>
        <v>0</v>
      </c>
      <c r="FD351" s="15">
        <f ca="1">IF(AND(ES351&lt;&gt;0,EX351&lt;&gt;0),FA351*EK351*ES351,)</f>
        <v>0</v>
      </c>
      <c r="FE351" s="15">
        <f ca="1">IF(AND(ER351&lt;&gt;0,EW351&lt;&gt;0,ES351&lt;&gt;0,EX351&lt;&gt;0),$AM351-FB351-FC351-FD351-FH351,)</f>
        <v>0</v>
      </c>
      <c r="FF351" s="15">
        <f ca="1">IF(OR(ER351=0,EW351=0,ES351=0,EX351=0),$AM351-FB351-FC351-FD351-FH351,)</f>
        <v>0</v>
      </c>
      <c r="FG351" s="15">
        <f ca="1">SUM(FB351:FF351)</f>
        <v>0</v>
      </c>
      <c r="FH351" s="15">
        <f ca="1">IF($V351&lt;&gt;0,IF($V351&gt;0,$W351/$V351,-$W351/$V351))*$AH351</f>
        <v>0</v>
      </c>
      <c r="FI351" s="15">
        <f ca="1">SUM(FG351:FH351)</f>
        <v>0</v>
      </c>
      <c r="FJ351" s="20"/>
      <c r="FK351" s="85">
        <f ca="1">BL351+CK351+DJ351+EI351+FH351</f>
        <v>0</v>
      </c>
      <c r="FL351" s="21"/>
      <c r="FM351" s="22"/>
      <c r="FN351" s="104">
        <f ca="1">_xll.DBRW($B$3,$R$37,$R$38,$R$40,$R$41,$R$42,$Q351,FN$2,FN$4,FN$3)</f>
        <v>0</v>
      </c>
      <c r="FO351" s="105">
        <f ca="1">IF(U351&lt;&gt;0,FN351/U351,0)</f>
        <v>0</v>
      </c>
      <c r="FP351" s="104">
        <f ca="1">_xll.DBRW($B$3,$R$37,$R$38,$R$40,$R$41,$R$42,$Q351,FP$2,FP$4,FP$3)</f>
        <v>0</v>
      </c>
      <c r="FQ351" s="105">
        <f ca="1">IF(V351&lt;&gt;0,FP351/V351,0)</f>
        <v>0</v>
      </c>
      <c r="FR351" s="86">
        <f ca="1">FN351-FP351</f>
        <v>0</v>
      </c>
      <c r="FS351" s="103">
        <f ca="1">(FO351-FQ351)*100</f>
        <v>0</v>
      </c>
      <c r="FT351" s="23"/>
      <c r="FV351" s="37"/>
      <c r="FW351" s="37"/>
      <c r="FX351" s="37"/>
      <c r="FY351" s="37"/>
      <c r="FZ351" s="37"/>
      <c r="GA351" s="37"/>
      <c r="GB351" s="37"/>
      <c r="GC351" s="37"/>
      <c r="GD351" s="37"/>
      <c r="GE351" s="37"/>
      <c r="GF351" s="37"/>
      <c r="GG351" s="37"/>
      <c r="GH351" s="37"/>
    </row>
    <row r="352" spans="1:190" ht="15" hidden="1" customHeight="1" x14ac:dyDescent="0.25">
      <c r="A352">
        <f ca="1">IF(ROW()=ROW($A$60),0,1)</f>
        <v>1</v>
      </c>
      <c r="D352" s="30"/>
      <c r="E352" s="30"/>
      <c r="F352" s="30" t="str">
        <f ca="1">IF(A352&lt;&gt;0,IF((AO352+BN352+CM352+DL352+EK352)&lt;&gt;0,ROUND((1-(AO352+BN352+CM352+DL352+EK352))-FO352,5),"VERIF. ELIGIBILITE PMM"),"CHECK "&amp;D337)</f>
        <v>VERIF. ELIGIBILITE PMM</v>
      </c>
      <c r="G352" s="30"/>
      <c r="H352" s="30"/>
      <c r="I352" s="30"/>
      <c r="J352" s="30" t="str">
        <f ca="1">IF(A352&lt;&gt;0,IF((AP352+BO352+CN352+DM352+EL352)&lt;&gt;0,ROUND((1-(AP352+BO352+CN352+DM352+EL352))-FQ352,5),"VERIF. ELIGIBILITE PMM"),"CHECK "&amp;D338)</f>
        <v>VERIF. ELIGIBILITE PMM</v>
      </c>
      <c r="K352" s="30">
        <f ca="1">IF(A352&lt;&gt;0,ROUND(W352+AR352+BQ352+CP352+DO352+EN352+FK352-FR352,5),"CHECK ")</f>
        <v>0</v>
      </c>
      <c r="L352" s="4"/>
      <c r="M352" s="9"/>
      <c r="N352" s="10"/>
      <c r="O352" s="9"/>
      <c r="P352" s="11"/>
      <c r="Q352" s="130" t="s">
        <v>545</v>
      </c>
      <c r="R352" s="130"/>
      <c r="S352" s="12"/>
      <c r="T352" s="13"/>
      <c r="U352" s="84">
        <f ca="1">_xll.DBRW($B$3,$R$37,$R$38,$R$40,$R$41,$R$42,$Q352,U$2,U$4,U$3)</f>
        <v>0</v>
      </c>
      <c r="V352" s="84">
        <f ca="1">_xll.DBRW($B$3,$R$37,$R$38,$R$40,$R$41,$R$42,$Q352,V$2,V$4,V$3)</f>
        <v>0</v>
      </c>
      <c r="W352" s="85">
        <f ca="1">U352-V352</f>
        <v>0</v>
      </c>
      <c r="X352" s="106">
        <f ca="1">IF(V352&lt;&gt;0,W352/V352,0)</f>
        <v>0</v>
      </c>
      <c r="Y352" s="15">
        <f ca="1">_xll.DBRW($B$3,$R$37,$R$38,$R$40,$R$41,$R$42,$Q352,Y$2,Y$4,Y$3)</f>
        <v>0</v>
      </c>
      <c r="Z352" s="15">
        <f ca="1">_xll.DBRW($B$3,$R$37,$R$38,$R$40,$R$41,$R$42,$Q352,Z$2,Z$4,Z$3)</f>
        <v>0</v>
      </c>
      <c r="AA352" s="15">
        <f ca="1">_xll.DBRW($B$3,$R$37,$R$38,$R$40,$R$41,$R$42,$Q352,AA$2,AA$4,AA$3)</f>
        <v>0</v>
      </c>
      <c r="AB352" s="15">
        <f ca="1">_xll.DBRW($B$3,$R$37,$R$38,$R$40,$R$41,$R$42,$Q352,AB$2,AB$4,AB$3)</f>
        <v>0</v>
      </c>
      <c r="AC352" s="15">
        <f ca="1">_xll.DBRW($B$3,$R$37,$R$38,$R$40,$R$41,$R$42,$Q352,AC$2,AC$4,AC$3)</f>
        <v>0</v>
      </c>
      <c r="AD352" s="15">
        <f ca="1">_xll.DBRW($B$3,$R$37,$R$38,$R$40,$R$41,$R$42,$Q352,AD$2,AD$4,AD$3)</f>
        <v>0</v>
      </c>
      <c r="AE352" s="15">
        <f ca="1">_xll.DBRW($B$3,$R$37,$R$38,$R$40,$R$41,$R$42,$Q352,AE$2,AE$4,AE$3)</f>
        <v>0</v>
      </c>
      <c r="AF352" s="15">
        <f ca="1">_xll.DBRW($B$3,$R$37,$R$38,$R$40,$R$41,$R$42,$Q352,AF$2,AF$4,AF$3)</f>
        <v>0</v>
      </c>
      <c r="AG352" s="15">
        <f ca="1">_xll.DBRW($B$3,$R$37,$R$38,$R$40,$R$41,$R$42,$Q352,AG$2,AG$4,AG$3)</f>
        <v>0</v>
      </c>
      <c r="AH352" s="15">
        <f ca="1">_xll.DBRW($B$3,$R$37,$R$38,$R$40,$R$41,$R$42,$Q352,AH$2,AH$4,AH$3)</f>
        <v>0</v>
      </c>
      <c r="AI352" s="15">
        <f ca="1">Y352-AD352</f>
        <v>0</v>
      </c>
      <c r="AJ352" s="15">
        <f ca="1">Z352-AE352</f>
        <v>0</v>
      </c>
      <c r="AK352" s="15">
        <f ca="1">AA352-AF352</f>
        <v>0</v>
      </c>
      <c r="AL352" s="15">
        <f ca="1">AB352-AG352</f>
        <v>0</v>
      </c>
      <c r="AM352" s="15">
        <f ca="1">AC352-AH352</f>
        <v>0</v>
      </c>
      <c r="AN352" s="20"/>
      <c r="AO352" s="16">
        <f ca="1">_xll.DBRW($B$3,$R$37,$R$38,$R$40,$R$41,$R$42,$Q352,AO$2,AO$4,AO$3)</f>
        <v>0</v>
      </c>
      <c r="AP352" s="16">
        <f ca="1">_xll.DBRW($B$3,$R$37,$R$38,$R$40,$R$41,$R$42,$Q352,AP$2,AP$4,AP$3)</f>
        <v>0</v>
      </c>
      <c r="AQ352" s="17">
        <f ca="1">-(AO352-AP352)*100</f>
        <v>0</v>
      </c>
      <c r="AR352" s="14">
        <f ca="1">$Y352-$AD352-BL352</f>
        <v>0</v>
      </c>
      <c r="AS352" s="18">
        <f ca="1">_xll.DBRW($B$3,$R$37,$R$38,$R$40,$R$41,$R$42,$Q352,AS$2,AS$4,AS$3)</f>
        <v>0</v>
      </c>
      <c r="AT352" s="19">
        <f ca="1">_xll.DBRW($B$3,$R$37,$R$38,$R$40,$R$41,$R$42,$Q352,AT$2,AT$4,AT$3)</f>
        <v>0</v>
      </c>
      <c r="AU352" s="18">
        <f ca="1">_xll.DBRW($B$3,$R$37,$R$38,$R$40,$R$41,$R$42,$Q352,AU$2,AU$4,AU$3)</f>
        <v>0</v>
      </c>
      <c r="AV352" s="15">
        <f ca="1">_xll.DBRW($B$3,$R$37,$R$38,$R$40,$R$41,$R$42,$Q352,AV$2,AV$4,AV$3)</f>
        <v>0</v>
      </c>
      <c r="AW352" s="15">
        <f ca="1">_xll.DBRW($B$3,$R$37,$R$38,$R$40,$R$41,$R$42,$Q352,AW$2,AW$4,AW$3)</f>
        <v>0</v>
      </c>
      <c r="AX352" s="18">
        <f ca="1">_xll.DBRW($B$3,$R$37,$R$38,$R$40,$R$41,$R$42,$Q352,AX$2,AX$4,AX$3)</f>
        <v>0</v>
      </c>
      <c r="AY352" s="19">
        <f ca="1">_xll.DBRW($B$3,$R$37,$R$38,$R$40,$R$41,$R$42,$Q352,AY$2,AY$4,AY$3)</f>
        <v>0</v>
      </c>
      <c r="AZ352" s="18">
        <f ca="1">_xll.DBRW($B$3,$R$37,$R$38,$R$40,$R$41,$R$42,$Q352,AZ$2,AZ$4,AZ$3)</f>
        <v>0</v>
      </c>
      <c r="BA352" s="15">
        <f ca="1">_xll.DBRW($B$3,$R$37,$R$38,$R$40,$R$41,$R$42,$Q352,BA$2,BA$4,BA$3)</f>
        <v>0</v>
      </c>
      <c r="BB352" s="15">
        <f ca="1">_xll.DBRW($B$3,$R$37,$R$38,$R$40,$R$41,$R$42,$Q352,BB$2,BB$4,BB$3)</f>
        <v>0</v>
      </c>
      <c r="BC352" s="18">
        <f ca="1">AS352-AX352</f>
        <v>0</v>
      </c>
      <c r="BD352" s="18">
        <f ca="1">AT352-AY352</f>
        <v>0</v>
      </c>
      <c r="BE352" s="18">
        <f ca="1">AU352-AZ352</f>
        <v>0</v>
      </c>
      <c r="BF352" s="15">
        <f ca="1">IF(AND(AV352&lt;&gt;0,BA352&lt;&gt;0),-1*BC352*AV352,0)</f>
        <v>0</v>
      </c>
      <c r="BG352" s="15">
        <f ca="1">IF(AND(AV352&lt;&gt;0,BA352&lt;&gt;0,AW352&lt;&gt;0,BB352&lt;&gt;0),BD352/AY352*$Y352,)</f>
        <v>0</v>
      </c>
      <c r="BH352" s="15">
        <f ca="1">IF(AND(AW352&lt;&gt;0,BB352&lt;&gt;0),BE352*AO352*AW352,)</f>
        <v>0</v>
      </c>
      <c r="BI352" s="15">
        <f ca="1">IF(AND(AV352&lt;&gt;0,BA352&lt;&gt;0,AW352&lt;&gt;0,BB352&lt;&gt;0),$AI352-BF352-BG352-BH352-BL352,)</f>
        <v>0</v>
      </c>
      <c r="BJ352" s="15">
        <f ca="1">IF(OR(AV352=0,BA352=0,AW352=0,BB352=0),$AI352-BF352-BG352-BH352-BL352,)</f>
        <v>0</v>
      </c>
      <c r="BK352" s="15">
        <f ca="1">SUM(BF352:BJ352)</f>
        <v>0</v>
      </c>
      <c r="BL352" s="15">
        <f ca="1">IF($V352&lt;&gt;0,IF($V352&gt;0,$W352/$V352,-$W352/$V352))*$AD352</f>
        <v>0</v>
      </c>
      <c r="BM352" s="15">
        <f ca="1">SUM(BK352:BL352)</f>
        <v>0</v>
      </c>
      <c r="BN352" s="16">
        <f ca="1">_xll.DBRW($B$3,$R$37,$R$38,$R$40,$R$41,$R$42,$Q352,BN$2,BN$4,BN$3)</f>
        <v>0</v>
      </c>
      <c r="BO352" s="16">
        <f ca="1">_xll.DBRW($B$3,$R$37,$R$38,$R$40,$R$41,$R$42,$Q352,BO$2,BO$4,BO$3)</f>
        <v>0</v>
      </c>
      <c r="BP352" s="17">
        <f ca="1">-(BN352-BO352)*100</f>
        <v>0</v>
      </c>
      <c r="BQ352" s="14">
        <f ca="1">$Z352-$AE352-CK352</f>
        <v>0</v>
      </c>
      <c r="BR352" s="15">
        <f ca="1">_xll.DBRW($B$3,$R$37,$R$38,$R$40,$R$41,$R$42,$Q352,BR$2,BR$4,BR$3)</f>
        <v>0</v>
      </c>
      <c r="BS352" s="15">
        <f ca="1">_xll.DBRW($B$3,$R$37,$R$38,$R$40,$R$41,$R$42,$Q352,BS$2,BS$4,BS$3)</f>
        <v>0</v>
      </c>
      <c r="BT352" s="15">
        <f ca="1">_xll.DBRW($B$3,$R$37,$R$38,$R$40,$R$41,$R$42,$Q352,BT$2,BT$4,BT$3)</f>
        <v>0</v>
      </c>
      <c r="BU352" s="15">
        <f ca="1">_xll.DBRW($B$3,$R$37,$R$38,$R$40,$R$41,$R$42,$Q352,BU$2,BU$4,BU$3)</f>
        <v>0</v>
      </c>
      <c r="BV352" s="15">
        <f ca="1">_xll.DBRW($B$3,$R$37,$R$38,$R$40,$R$41,$R$42,$Q352,BV$2,BV$4,BV$3)</f>
        <v>0</v>
      </c>
      <c r="BW352" s="15">
        <f ca="1">_xll.DBRW($B$3,$R$37,$R$38,$R$40,$R$41,$R$42,$Q352,BW$2,BW$4,BW$3)</f>
        <v>0</v>
      </c>
      <c r="BX352" s="15">
        <f ca="1">_xll.DBRW($B$3,$R$37,$R$38,$R$40,$R$41,$R$42,$Q352,BX$2,BX$4,BX$3)</f>
        <v>0</v>
      </c>
      <c r="BY352" s="15">
        <f ca="1">_xll.DBRW($B$3,$R$37,$R$38,$R$40,$R$41,$R$42,$Q352,BY$2,BY$4,BY$3)</f>
        <v>0</v>
      </c>
      <c r="BZ352" s="15">
        <f ca="1">_xll.DBRW($B$3,$R$37,$R$38,$R$40,$R$41,$R$42,$Q352,BZ$2,BZ$4,BZ$3)</f>
        <v>0</v>
      </c>
      <c r="CA352" s="15">
        <f ca="1">_xll.DBRW($B$3,$R$37,$R$38,$R$40,$R$41,$R$42,$Q352,CA$2,CA$4,CA$3)</f>
        <v>0</v>
      </c>
      <c r="CB352" s="15">
        <f ca="1">BR352-BW352</f>
        <v>0</v>
      </c>
      <c r="CC352" s="15">
        <f ca="1">BS352-BX352</f>
        <v>0</v>
      </c>
      <c r="CD352" s="15">
        <f ca="1">BT352-BY352</f>
        <v>0</v>
      </c>
      <c r="CE352" s="15">
        <f ca="1">IF(AND(BU352&lt;&gt;0,BZ352&lt;&gt;0),-1*CB352*BU352,0)</f>
        <v>0</v>
      </c>
      <c r="CF352" s="15">
        <f ca="1">IF(AND(BU352&lt;&gt;0,BZ352&lt;&gt;0,BV352&lt;&gt;0,CA352&lt;&gt;0),CC352/BX352*$Z352,)</f>
        <v>0</v>
      </c>
      <c r="CG352" s="15">
        <f ca="1">IF(AND(BV352&lt;&gt;0,CA352&lt;&gt;0),CD352*BN352*BV352,)</f>
        <v>0</v>
      </c>
      <c r="CH352" s="15">
        <f ca="1">IF(AND(BU352&lt;&gt;0,BZ352&lt;&gt;0,BV352&lt;&gt;0,CA352&lt;&gt;0),$AJ352-CE352-CF352-CG352-CK352,)</f>
        <v>0</v>
      </c>
      <c r="CI352" s="15">
        <f ca="1">IF(OR(BU352=0,BZ352=0,BV352=0,CA352=0),$AJ352-CE352-CF352-CG352-CK352,)</f>
        <v>0</v>
      </c>
      <c r="CJ352" s="15">
        <f ca="1">SUM(CE352:CI352)</f>
        <v>0</v>
      </c>
      <c r="CK352" s="15">
        <f ca="1">IF($V352&lt;&gt;0,IF($V352&gt;0,$W352/$V352,-$W352/$V352))*$AE352</f>
        <v>0</v>
      </c>
      <c r="CL352" s="15">
        <f ca="1">SUM(CJ352:CK352)</f>
        <v>0</v>
      </c>
      <c r="CM352" s="16">
        <f ca="1">_xll.DBRW($B$3,$R$37,$R$38,$R$40,$R$41,$R$42,$Q352,CM$2,CM$4,CM$3)</f>
        <v>0</v>
      </c>
      <c r="CN352" s="16">
        <f ca="1">_xll.DBRW($B$3,$R$37,$R$38,$R$40,$R$41,$R$42,$Q352,CN$2,CN$4,CN$3)</f>
        <v>0</v>
      </c>
      <c r="CO352" s="17">
        <f ca="1">-(CM352-CN352)*100</f>
        <v>0</v>
      </c>
      <c r="CP352" s="14">
        <f ca="1">$AA352-$AF352-DJ352</f>
        <v>0</v>
      </c>
      <c r="CQ352" s="15">
        <f ca="1">_xll.DBRW($B$3,$R$37,$R$38,$R$40,$R$41,$R$42,$Q352,CQ$2,CQ$4,CQ$3)</f>
        <v>0</v>
      </c>
      <c r="CR352" s="15">
        <f ca="1">_xll.DBRW($B$3,$R$37,$R$38,$R$40,$R$41,$R$42,$Q352,CR$2,CR$4,CR$3)</f>
        <v>0</v>
      </c>
      <c r="CS352" s="15">
        <f ca="1">_xll.DBRW($B$3,$R$37,$R$38,$R$40,$R$41,$R$42,$Q352,CS$2,CS$4,CS$3)</f>
        <v>0</v>
      </c>
      <c r="CT352" s="15">
        <f ca="1">_xll.DBRW($B$3,$R$37,$R$38,$R$40,$R$41,$R$42,$Q352,CT$2,CT$4,CT$3)</f>
        <v>0</v>
      </c>
      <c r="CU352" s="15">
        <f ca="1">_xll.DBRW($B$3,$R$37,$R$38,$R$40,$R$41,$R$42,$Q352,CU$2,CU$4,CU$3)</f>
        <v>0</v>
      </c>
      <c r="CV352" s="15">
        <f ca="1">_xll.DBRW($B$3,$R$37,$R$38,$R$40,$R$41,$R$42,$Q352,CV$2,CV$4,CV$3)</f>
        <v>0</v>
      </c>
      <c r="CW352" s="15">
        <f ca="1">_xll.DBRW($B$3,$R$37,$R$38,$R$40,$R$41,$R$42,$Q352,CW$2,CW$4,CW$3)</f>
        <v>0</v>
      </c>
      <c r="CX352" s="15">
        <f ca="1">_xll.DBRW($B$3,$R$37,$R$38,$R$40,$R$41,$R$42,$Q352,CX$2,CX$4,CX$3)</f>
        <v>0</v>
      </c>
      <c r="CY352" s="15">
        <f ca="1">_xll.DBRW($B$3,$R$37,$R$38,$R$40,$R$41,$R$42,$Q352,CY$2,CY$4,CY$3)</f>
        <v>0</v>
      </c>
      <c r="CZ352" s="15">
        <f ca="1">_xll.DBRW($B$3,$R$37,$R$38,$R$40,$R$41,$R$42,$Q352,CZ$2,CZ$4,CZ$3)</f>
        <v>0</v>
      </c>
      <c r="DA352" s="15">
        <f ca="1">CQ352-CV352</f>
        <v>0</v>
      </c>
      <c r="DB352" s="15">
        <f ca="1">CR352-CW352</f>
        <v>0</v>
      </c>
      <c r="DC352" s="15">
        <f ca="1">CS352-CX352</f>
        <v>0</v>
      </c>
      <c r="DD352" s="15">
        <f ca="1">IF(AND(CT352&lt;&gt;0,CY352&lt;&gt;0),-1*DA352*CT352,0)</f>
        <v>0</v>
      </c>
      <c r="DE352" s="15">
        <f ca="1">IF(AND(CT352&lt;&gt;0,CY352&lt;&gt;0,CU352&lt;&gt;0,CZ352&lt;&gt;0),DB352/CW352*$AA352,)</f>
        <v>0</v>
      </c>
      <c r="DF352" s="15">
        <f ca="1">IF(AND(CU352&lt;&gt;0,CZ352&lt;&gt;0),DC352*CM352*CU352,)</f>
        <v>0</v>
      </c>
      <c r="DG352" s="15">
        <f ca="1">IF(AND(CT352&lt;&gt;0,CY352&lt;&gt;0,CU352&lt;&gt;0,CZ352&lt;&gt;0),$AK352-DD352-DE352-DF352-DJ352,)</f>
        <v>0</v>
      </c>
      <c r="DH352" s="15">
        <f ca="1">IF(OR(CT352=0,CY352=0,CU352=0,CZ352=0),$AK352-DD352-DE352-DF352-DJ352,)</f>
        <v>0</v>
      </c>
      <c r="DI352" s="15">
        <f ca="1">SUM(DD352:DH352)</f>
        <v>0</v>
      </c>
      <c r="DJ352" s="15">
        <f ca="1">IF($V352&lt;&gt;0,IF($V352&gt;0,$W352/$V352,-$W352/$V352))*$AF352</f>
        <v>0</v>
      </c>
      <c r="DK352" s="15">
        <f ca="1">SUM(DI352:DJ352)</f>
        <v>0</v>
      </c>
      <c r="DL352" s="16">
        <f ca="1">_xll.DBRW($B$3,$R$37,$R$38,$R$40,$R$41,$R$42,$Q352,DL$2,DL$4,DL$3)</f>
        <v>0</v>
      </c>
      <c r="DM352" s="16">
        <f ca="1">_xll.DBRW($B$3,$R$37,$R$38,$R$40,$R$41,$R$42,$Q352,DM$2,DM$4,DM$3)</f>
        <v>0</v>
      </c>
      <c r="DN352" s="17">
        <f ca="1">-(DL352-DM352)*100</f>
        <v>0</v>
      </c>
      <c r="DO352" s="14">
        <f ca="1">$AB352-$AG352-EI352</f>
        <v>0</v>
      </c>
      <c r="DP352" s="15">
        <f ca="1">_xll.DBRW($B$3,$R$37,$R$38,$R$40,$R$41,$R$42,$Q352,DP$2,DP$4,DP$3)</f>
        <v>0</v>
      </c>
      <c r="DQ352" s="15">
        <f ca="1">_xll.DBRW($B$3,$R$37,$R$38,$R$40,$R$41,$R$42,$Q352,DQ$2,DQ$4,DQ$3)</f>
        <v>0</v>
      </c>
      <c r="DR352" s="15">
        <f ca="1">_xll.DBRW($B$3,$R$37,$R$38,$R$40,$R$41,$R$42,$Q352,DR$2,DR$4,DR$3)</f>
        <v>0</v>
      </c>
      <c r="DS352" s="15">
        <f ca="1">_xll.DBRW($B$3,$R$37,$R$38,$R$40,$R$41,$R$42,$Q352,DS$2,DS$4,DS$3)</f>
        <v>0</v>
      </c>
      <c r="DT352" s="15">
        <f ca="1">_xll.DBRW($B$3,$R$37,$R$38,$R$40,$R$41,$R$42,$Q352,DT$2,DT$4,DT$3)</f>
        <v>0</v>
      </c>
      <c r="DU352" s="15">
        <f ca="1">_xll.DBRW($B$3,$R$37,$R$38,$R$40,$R$41,$R$42,$Q352,DU$2,DU$4,DU$3)</f>
        <v>0</v>
      </c>
      <c r="DV352" s="15">
        <f ca="1">_xll.DBRW($B$3,$R$37,$R$38,$R$40,$R$41,$R$42,$Q352,DV$2,DV$4,DV$3)</f>
        <v>0</v>
      </c>
      <c r="DW352" s="15">
        <f ca="1">_xll.DBRW($B$3,$R$37,$R$38,$R$40,$R$41,$R$42,$Q352,DW$2,DW$4,DW$3)</f>
        <v>0</v>
      </c>
      <c r="DX352" s="15">
        <f ca="1">_xll.DBRW($B$3,$R$37,$R$38,$R$40,$R$41,$R$42,$Q352,DX$2,DX$4,DX$3)</f>
        <v>0</v>
      </c>
      <c r="DY352" s="15">
        <f ca="1">_xll.DBRW($B$3,$R$37,$R$38,$R$40,$R$41,$R$42,$Q352,DY$2,DY$4,DY$3)</f>
        <v>0</v>
      </c>
      <c r="DZ352" s="15">
        <f ca="1">DP352-DU352</f>
        <v>0</v>
      </c>
      <c r="EA352" s="15">
        <f ca="1">DQ352-DV352</f>
        <v>0</v>
      </c>
      <c r="EB352" s="15">
        <f ca="1">DR352-DW352</f>
        <v>0</v>
      </c>
      <c r="EC352" s="15">
        <f ca="1">IF(AND(DS352&lt;&gt;0,DX352&lt;&gt;0),-1*DZ352*DS352,0)</f>
        <v>0</v>
      </c>
      <c r="ED352" s="15">
        <f ca="1">IF(AND(DS352&lt;&gt;0,DX352&lt;&gt;0,DT352&lt;&gt;0,DY352&lt;&gt;0),EA352/DV352*$AB352,)</f>
        <v>0</v>
      </c>
      <c r="EE352" s="15">
        <f ca="1">IF(AND(DT352&lt;&gt;0,DY352&lt;&gt;0),EB352*DL352*DT352,)</f>
        <v>0</v>
      </c>
      <c r="EF352" s="15">
        <f ca="1">IF(AND(DS352&lt;&gt;0,DX352&lt;&gt;0,DT352&lt;&gt;0,DY352&lt;&gt;0),$AL352-EC352-ED352-EE352-EI352,)</f>
        <v>0</v>
      </c>
      <c r="EG352" s="15">
        <f ca="1">IF(OR(DS352=0,DX352=0,DT352=0,DY352=0),$AL352-EC352-ED352-EE352-EI352,)</f>
        <v>0</v>
      </c>
      <c r="EH352" s="15">
        <f ca="1">SUM(EC352:EG352)</f>
        <v>0</v>
      </c>
      <c r="EI352" s="15">
        <f ca="1">IF($V352&lt;&gt;0,IF($V352&gt;0,$W352/$V352,-$W352/$V352))*$AG352</f>
        <v>0</v>
      </c>
      <c r="EJ352" s="15">
        <f ca="1">SUM(EH352:EI352)</f>
        <v>0</v>
      </c>
      <c r="EK352" s="16">
        <f ca="1">_xll.DBRW($B$3,$R$37,$R$38,$R$40,$R$41,$R$42,$Q352,EK$2,EK$4,EK$3)</f>
        <v>0</v>
      </c>
      <c r="EL352" s="16">
        <f ca="1">_xll.DBRW($B$3,$R$37,$R$38,$R$40,$R$41,$R$42,$Q352,EL$2,EL$4,EL$3)</f>
        <v>0</v>
      </c>
      <c r="EM352" s="17">
        <f ca="1">-(EK352-EL352)*100</f>
        <v>0</v>
      </c>
      <c r="EN352" s="14">
        <f ca="1">$AC352-$AH352-FH352</f>
        <v>0</v>
      </c>
      <c r="EO352" s="15">
        <f ca="1">_xll.DBRW($B$3,$R$37,$R$38,$R$40,$R$41,$R$42,$Q352,EO$2,EO$4,EO$3)</f>
        <v>0</v>
      </c>
      <c r="EP352" s="15">
        <f ca="1">_xll.DBRW($B$3,$R$37,$R$38,$R$40,$R$41,$R$42,$Q352,EP$2,EP$4,EP$3)</f>
        <v>0</v>
      </c>
      <c r="EQ352" s="15">
        <f ca="1">_xll.DBRW($B$3,$R$37,$R$38,$R$40,$R$41,$R$42,$Q352,EQ$2,EQ$4,EQ$3)</f>
        <v>0</v>
      </c>
      <c r="ER352" s="15">
        <f ca="1">_xll.DBRW($B$3,$R$37,$R$38,$R$40,$R$41,$R$42,$Q352,ER$2,ER$4,ER$3)</f>
        <v>0</v>
      </c>
      <c r="ES352" s="15">
        <f ca="1">_xll.DBRW($B$3,$R$37,$R$38,$R$40,$R$41,$R$42,$Q352,ES$2,ES$4,ES$3)</f>
        <v>0</v>
      </c>
      <c r="ET352" s="15">
        <f ca="1">_xll.DBRW($B$3,$R$37,$R$38,$R$40,$R$41,$R$42,$Q352,ET$2,ET$4,ET$3)</f>
        <v>0</v>
      </c>
      <c r="EU352" s="15">
        <f ca="1">_xll.DBRW($B$3,$R$37,$R$38,$R$40,$R$41,$R$42,$Q352,EU$2,EU$4,EU$3)</f>
        <v>0</v>
      </c>
      <c r="EV352" s="15">
        <f ca="1">_xll.DBRW($B$3,$R$37,$R$38,$R$40,$R$41,$R$42,$Q352,EV$2,EV$4,EV$3)</f>
        <v>0</v>
      </c>
      <c r="EW352" s="15">
        <f ca="1">_xll.DBRW($B$3,$R$37,$R$38,$R$40,$R$41,$R$42,$Q352,EW$2,EW$4,EW$3)</f>
        <v>0</v>
      </c>
      <c r="EX352" s="15">
        <f ca="1">_xll.DBRW($B$3,$R$37,$R$38,$R$40,$R$41,$R$42,$Q352,EX$2,EX$4,EX$3)</f>
        <v>0</v>
      </c>
      <c r="EY352" s="15">
        <f ca="1">EO352-ET352</f>
        <v>0</v>
      </c>
      <c r="EZ352" s="15">
        <f ca="1">EP352-EU352</f>
        <v>0</v>
      </c>
      <c r="FA352" s="15">
        <f ca="1">EQ352-EV352</f>
        <v>0</v>
      </c>
      <c r="FB352" s="15">
        <f ca="1">IF(AND(ER352&lt;&gt;0,EW352&lt;&gt;0),-1*EY352*ER352,0)</f>
        <v>0</v>
      </c>
      <c r="FC352" s="15">
        <f ca="1">IF(AND(ER352&lt;&gt;0,EW352&lt;&gt;0,ES352&lt;&gt;0,EX352&lt;&gt;0),EZ352/EU352*$AC352,)</f>
        <v>0</v>
      </c>
      <c r="FD352" s="15">
        <f ca="1">IF(AND(ES352&lt;&gt;0,EX352&lt;&gt;0),FA352*EK352*ES352,)</f>
        <v>0</v>
      </c>
      <c r="FE352" s="15">
        <f ca="1">IF(AND(ER352&lt;&gt;0,EW352&lt;&gt;0,ES352&lt;&gt;0,EX352&lt;&gt;0),$AM352-FB352-FC352-FD352-FH352,)</f>
        <v>0</v>
      </c>
      <c r="FF352" s="15">
        <f ca="1">IF(OR(ER352=0,EW352=0,ES352=0,EX352=0),$AM352-FB352-FC352-FD352-FH352,)</f>
        <v>0</v>
      </c>
      <c r="FG352" s="15">
        <f ca="1">SUM(FB352:FF352)</f>
        <v>0</v>
      </c>
      <c r="FH352" s="15">
        <f ca="1">IF($V352&lt;&gt;0,IF($V352&gt;0,$W352/$V352,-$W352/$V352))*$AH352</f>
        <v>0</v>
      </c>
      <c r="FI352" s="15">
        <f ca="1">SUM(FG352:FH352)</f>
        <v>0</v>
      </c>
      <c r="FJ352" s="20"/>
      <c r="FK352" s="85">
        <f ca="1">BL352+CK352+DJ352+EI352+FH352</f>
        <v>0</v>
      </c>
      <c r="FL352" s="21"/>
      <c r="FM352" s="22"/>
      <c r="FN352" s="104">
        <f ca="1">_xll.DBRW($B$3,$R$37,$R$38,$R$40,$R$41,$R$42,$Q352,FN$2,FN$4,FN$3)</f>
        <v>0</v>
      </c>
      <c r="FO352" s="105">
        <f ca="1">IF(U352&lt;&gt;0,FN352/U352,0)</f>
        <v>0</v>
      </c>
      <c r="FP352" s="104">
        <f ca="1">_xll.DBRW($B$3,$R$37,$R$38,$R$40,$R$41,$R$42,$Q352,FP$2,FP$4,FP$3)</f>
        <v>0</v>
      </c>
      <c r="FQ352" s="105">
        <f ca="1">IF(V352&lt;&gt;0,FP352/V352,0)</f>
        <v>0</v>
      </c>
      <c r="FR352" s="86">
        <f ca="1">FN352-FP352</f>
        <v>0</v>
      </c>
      <c r="FS352" s="103">
        <f ca="1">(FO352-FQ352)*100</f>
        <v>0</v>
      </c>
      <c r="FT352" s="23"/>
      <c r="FV352" s="37"/>
      <c r="FW352" s="37"/>
      <c r="FX352" s="37"/>
      <c r="FY352" s="37"/>
      <c r="FZ352" s="37"/>
      <c r="GA352" s="37"/>
      <c r="GB352" s="37"/>
      <c r="GC352" s="37"/>
      <c r="GD352" s="37"/>
      <c r="GE352" s="37"/>
      <c r="GF352" s="37"/>
      <c r="GG352" s="37"/>
      <c r="GH352" s="37"/>
    </row>
    <row r="353" spans="1:190" ht="15" hidden="1" customHeight="1" x14ac:dyDescent="0.25">
      <c r="A353">
        <f ca="1">IF(ROW()=ROW($A$60),0,1)</f>
        <v>1</v>
      </c>
      <c r="D353" s="30"/>
      <c r="E353" s="30"/>
      <c r="F353" s="30" t="str">
        <f ca="1">IF(A353&lt;&gt;0,IF((AO353+BN353+CM353+DL353+EK353)&lt;&gt;0,ROUND((1-(AO353+BN353+CM353+DL353+EK353))-FO353,5),"VERIF. ELIGIBILITE PMM"),"CHECK "&amp;D338)</f>
        <v>VERIF. ELIGIBILITE PMM</v>
      </c>
      <c r="G353" s="30"/>
      <c r="H353" s="30"/>
      <c r="I353" s="30"/>
      <c r="J353" s="30" t="str">
        <f ca="1">IF(A353&lt;&gt;0,IF((AP353+BO353+CN353+DM353+EL353)&lt;&gt;0,ROUND((1-(AP353+BO353+CN353+DM353+EL353))-FQ353,5),"VERIF. ELIGIBILITE PMM"),"CHECK "&amp;D339)</f>
        <v>VERIF. ELIGIBILITE PMM</v>
      </c>
      <c r="K353" s="30">
        <f ca="1">IF(A353&lt;&gt;0,ROUND(W353+AR353+BQ353+CP353+DO353+EN353+FK353-FR353,5),"CHECK ")</f>
        <v>0</v>
      </c>
      <c r="L353" s="4"/>
      <c r="M353" s="9"/>
      <c r="N353" s="10"/>
      <c r="O353" s="9"/>
      <c r="P353" s="11"/>
      <c r="Q353" s="130" t="s">
        <v>546</v>
      </c>
      <c r="R353" s="130"/>
      <c r="S353" s="12"/>
      <c r="T353" s="13"/>
      <c r="U353" s="84">
        <f ca="1">_xll.DBRW($B$3,$R$37,$R$38,$R$40,$R$41,$R$42,$Q353,U$2,U$4,U$3)</f>
        <v>0</v>
      </c>
      <c r="V353" s="84">
        <f ca="1">_xll.DBRW($B$3,$R$37,$R$38,$R$40,$R$41,$R$42,$Q353,V$2,V$4,V$3)</f>
        <v>0</v>
      </c>
      <c r="W353" s="85">
        <f ca="1">U353-V353</f>
        <v>0</v>
      </c>
      <c r="X353" s="106">
        <f ca="1">IF(V353&lt;&gt;0,W353/V353,0)</f>
        <v>0</v>
      </c>
      <c r="Y353" s="15">
        <f ca="1">_xll.DBRW($B$3,$R$37,$R$38,$R$40,$R$41,$R$42,$Q353,Y$2,Y$4,Y$3)</f>
        <v>0</v>
      </c>
      <c r="Z353" s="15">
        <f ca="1">_xll.DBRW($B$3,$R$37,$R$38,$R$40,$R$41,$R$42,$Q353,Z$2,Z$4,Z$3)</f>
        <v>0</v>
      </c>
      <c r="AA353" s="15">
        <f ca="1">_xll.DBRW($B$3,$R$37,$R$38,$R$40,$R$41,$R$42,$Q353,AA$2,AA$4,AA$3)</f>
        <v>0</v>
      </c>
      <c r="AB353" s="15">
        <f ca="1">_xll.DBRW($B$3,$R$37,$R$38,$R$40,$R$41,$R$42,$Q353,AB$2,AB$4,AB$3)</f>
        <v>0</v>
      </c>
      <c r="AC353" s="15">
        <f ca="1">_xll.DBRW($B$3,$R$37,$R$38,$R$40,$R$41,$R$42,$Q353,AC$2,AC$4,AC$3)</f>
        <v>0</v>
      </c>
      <c r="AD353" s="15">
        <f ca="1">_xll.DBRW($B$3,$R$37,$R$38,$R$40,$R$41,$R$42,$Q353,AD$2,AD$4,AD$3)</f>
        <v>0</v>
      </c>
      <c r="AE353" s="15">
        <f ca="1">_xll.DBRW($B$3,$R$37,$R$38,$R$40,$R$41,$R$42,$Q353,AE$2,AE$4,AE$3)</f>
        <v>0</v>
      </c>
      <c r="AF353" s="15">
        <f ca="1">_xll.DBRW($B$3,$R$37,$R$38,$R$40,$R$41,$R$42,$Q353,AF$2,AF$4,AF$3)</f>
        <v>0</v>
      </c>
      <c r="AG353" s="15">
        <f ca="1">_xll.DBRW($B$3,$R$37,$R$38,$R$40,$R$41,$R$42,$Q353,AG$2,AG$4,AG$3)</f>
        <v>0</v>
      </c>
      <c r="AH353" s="15">
        <f ca="1">_xll.DBRW($B$3,$R$37,$R$38,$R$40,$R$41,$R$42,$Q353,AH$2,AH$4,AH$3)</f>
        <v>0</v>
      </c>
      <c r="AI353" s="15">
        <f ca="1">Y353-AD353</f>
        <v>0</v>
      </c>
      <c r="AJ353" s="15">
        <f ca="1">Z353-AE353</f>
        <v>0</v>
      </c>
      <c r="AK353" s="15">
        <f ca="1">AA353-AF353</f>
        <v>0</v>
      </c>
      <c r="AL353" s="15">
        <f ca="1">AB353-AG353</f>
        <v>0</v>
      </c>
      <c r="AM353" s="15">
        <f ca="1">AC353-AH353</f>
        <v>0</v>
      </c>
      <c r="AN353" s="20"/>
      <c r="AO353" s="16">
        <f ca="1">_xll.DBRW($B$3,$R$37,$R$38,$R$40,$R$41,$R$42,$Q353,AO$2,AO$4,AO$3)</f>
        <v>0</v>
      </c>
      <c r="AP353" s="16">
        <f ca="1">_xll.DBRW($B$3,$R$37,$R$38,$R$40,$R$41,$R$42,$Q353,AP$2,AP$4,AP$3)</f>
        <v>0</v>
      </c>
      <c r="AQ353" s="17">
        <f ca="1">-(AO353-AP353)*100</f>
        <v>0</v>
      </c>
      <c r="AR353" s="14">
        <f ca="1">$Y353-$AD353-BL353</f>
        <v>0</v>
      </c>
      <c r="AS353" s="18">
        <f ca="1">_xll.DBRW($B$3,$R$37,$R$38,$R$40,$R$41,$R$42,$Q353,AS$2,AS$4,AS$3)</f>
        <v>0</v>
      </c>
      <c r="AT353" s="19">
        <f ca="1">_xll.DBRW($B$3,$R$37,$R$38,$R$40,$R$41,$R$42,$Q353,AT$2,AT$4,AT$3)</f>
        <v>0</v>
      </c>
      <c r="AU353" s="18">
        <f ca="1">_xll.DBRW($B$3,$R$37,$R$38,$R$40,$R$41,$R$42,$Q353,AU$2,AU$4,AU$3)</f>
        <v>0</v>
      </c>
      <c r="AV353" s="15">
        <f ca="1">_xll.DBRW($B$3,$R$37,$R$38,$R$40,$R$41,$R$42,$Q353,AV$2,AV$4,AV$3)</f>
        <v>0</v>
      </c>
      <c r="AW353" s="15">
        <f ca="1">_xll.DBRW($B$3,$R$37,$R$38,$R$40,$R$41,$R$42,$Q353,AW$2,AW$4,AW$3)</f>
        <v>0</v>
      </c>
      <c r="AX353" s="18">
        <f ca="1">_xll.DBRW($B$3,$R$37,$R$38,$R$40,$R$41,$R$42,$Q353,AX$2,AX$4,AX$3)</f>
        <v>0</v>
      </c>
      <c r="AY353" s="19">
        <f ca="1">_xll.DBRW($B$3,$R$37,$R$38,$R$40,$R$41,$R$42,$Q353,AY$2,AY$4,AY$3)</f>
        <v>0</v>
      </c>
      <c r="AZ353" s="18">
        <f ca="1">_xll.DBRW($B$3,$R$37,$R$38,$R$40,$R$41,$R$42,$Q353,AZ$2,AZ$4,AZ$3)</f>
        <v>0</v>
      </c>
      <c r="BA353" s="15">
        <f ca="1">_xll.DBRW($B$3,$R$37,$R$38,$R$40,$R$41,$R$42,$Q353,BA$2,BA$4,BA$3)</f>
        <v>0</v>
      </c>
      <c r="BB353" s="15">
        <f ca="1">_xll.DBRW($B$3,$R$37,$R$38,$R$40,$R$41,$R$42,$Q353,BB$2,BB$4,BB$3)</f>
        <v>0</v>
      </c>
      <c r="BC353" s="18">
        <f ca="1">AS353-AX353</f>
        <v>0</v>
      </c>
      <c r="BD353" s="18">
        <f ca="1">AT353-AY353</f>
        <v>0</v>
      </c>
      <c r="BE353" s="18">
        <f ca="1">AU353-AZ353</f>
        <v>0</v>
      </c>
      <c r="BF353" s="15">
        <f ca="1">IF(AND(AV353&lt;&gt;0,BA353&lt;&gt;0),-1*BC353*AV353,0)</f>
        <v>0</v>
      </c>
      <c r="BG353" s="15">
        <f ca="1">IF(AND(AV353&lt;&gt;0,BA353&lt;&gt;0,AW353&lt;&gt;0,BB353&lt;&gt;0),BD353/AY353*$Y353,)</f>
        <v>0</v>
      </c>
      <c r="BH353" s="15">
        <f ca="1">IF(AND(AW353&lt;&gt;0,BB353&lt;&gt;0),BE353*AO353*AW353,)</f>
        <v>0</v>
      </c>
      <c r="BI353" s="15">
        <f ca="1">IF(AND(AV353&lt;&gt;0,BA353&lt;&gt;0,AW353&lt;&gt;0,BB353&lt;&gt;0),$AI353-BF353-BG353-BH353-BL353,)</f>
        <v>0</v>
      </c>
      <c r="BJ353" s="15">
        <f ca="1">IF(OR(AV353=0,BA353=0,AW353=0,BB353=0),$AI353-BF353-BG353-BH353-BL353,)</f>
        <v>0</v>
      </c>
      <c r="BK353" s="15">
        <f ca="1">SUM(BF353:BJ353)</f>
        <v>0</v>
      </c>
      <c r="BL353" s="15">
        <f ca="1">IF($V353&lt;&gt;0,IF($V353&gt;0,$W353/$V353,-$W353/$V353))*$AD353</f>
        <v>0</v>
      </c>
      <c r="BM353" s="15">
        <f ca="1">SUM(BK353:BL353)</f>
        <v>0</v>
      </c>
      <c r="BN353" s="16">
        <f ca="1">_xll.DBRW($B$3,$R$37,$R$38,$R$40,$R$41,$R$42,$Q353,BN$2,BN$4,BN$3)</f>
        <v>0</v>
      </c>
      <c r="BO353" s="16">
        <f ca="1">_xll.DBRW($B$3,$R$37,$R$38,$R$40,$R$41,$R$42,$Q353,BO$2,BO$4,BO$3)</f>
        <v>0</v>
      </c>
      <c r="BP353" s="17">
        <f ca="1">-(BN353-BO353)*100</f>
        <v>0</v>
      </c>
      <c r="BQ353" s="14">
        <f ca="1">$Z353-$AE353-CK353</f>
        <v>0</v>
      </c>
      <c r="BR353" s="15">
        <f ca="1">_xll.DBRW($B$3,$R$37,$R$38,$R$40,$R$41,$R$42,$Q353,BR$2,BR$4,BR$3)</f>
        <v>0</v>
      </c>
      <c r="BS353" s="15">
        <f ca="1">_xll.DBRW($B$3,$R$37,$R$38,$R$40,$R$41,$R$42,$Q353,BS$2,BS$4,BS$3)</f>
        <v>0</v>
      </c>
      <c r="BT353" s="15">
        <f ca="1">_xll.DBRW($B$3,$R$37,$R$38,$R$40,$R$41,$R$42,$Q353,BT$2,BT$4,BT$3)</f>
        <v>0</v>
      </c>
      <c r="BU353" s="15">
        <f ca="1">_xll.DBRW($B$3,$R$37,$R$38,$R$40,$R$41,$R$42,$Q353,BU$2,BU$4,BU$3)</f>
        <v>0</v>
      </c>
      <c r="BV353" s="15">
        <f ca="1">_xll.DBRW($B$3,$R$37,$R$38,$R$40,$R$41,$R$42,$Q353,BV$2,BV$4,BV$3)</f>
        <v>0</v>
      </c>
      <c r="BW353" s="15">
        <f ca="1">_xll.DBRW($B$3,$R$37,$R$38,$R$40,$R$41,$R$42,$Q353,BW$2,BW$4,BW$3)</f>
        <v>0</v>
      </c>
      <c r="BX353" s="15">
        <f ca="1">_xll.DBRW($B$3,$R$37,$R$38,$R$40,$R$41,$R$42,$Q353,BX$2,BX$4,BX$3)</f>
        <v>0</v>
      </c>
      <c r="BY353" s="15">
        <f ca="1">_xll.DBRW($B$3,$R$37,$R$38,$R$40,$R$41,$R$42,$Q353,BY$2,BY$4,BY$3)</f>
        <v>0</v>
      </c>
      <c r="BZ353" s="15">
        <f ca="1">_xll.DBRW($B$3,$R$37,$R$38,$R$40,$R$41,$R$42,$Q353,BZ$2,BZ$4,BZ$3)</f>
        <v>0</v>
      </c>
      <c r="CA353" s="15">
        <f ca="1">_xll.DBRW($B$3,$R$37,$R$38,$R$40,$R$41,$R$42,$Q353,CA$2,CA$4,CA$3)</f>
        <v>0</v>
      </c>
      <c r="CB353" s="15">
        <f ca="1">BR353-BW353</f>
        <v>0</v>
      </c>
      <c r="CC353" s="15">
        <f ca="1">BS353-BX353</f>
        <v>0</v>
      </c>
      <c r="CD353" s="15">
        <f ca="1">BT353-BY353</f>
        <v>0</v>
      </c>
      <c r="CE353" s="15">
        <f ca="1">IF(AND(BU353&lt;&gt;0,BZ353&lt;&gt;0),-1*CB353*BU353,0)</f>
        <v>0</v>
      </c>
      <c r="CF353" s="15">
        <f ca="1">IF(AND(BU353&lt;&gt;0,BZ353&lt;&gt;0,BV353&lt;&gt;0,CA353&lt;&gt;0),CC353/BX353*$Z353,)</f>
        <v>0</v>
      </c>
      <c r="CG353" s="15">
        <f ca="1">IF(AND(BV353&lt;&gt;0,CA353&lt;&gt;0),CD353*BN353*BV353,)</f>
        <v>0</v>
      </c>
      <c r="CH353" s="15">
        <f ca="1">IF(AND(BU353&lt;&gt;0,BZ353&lt;&gt;0,BV353&lt;&gt;0,CA353&lt;&gt;0),$AJ353-CE353-CF353-CG353-CK353,)</f>
        <v>0</v>
      </c>
      <c r="CI353" s="15">
        <f ca="1">IF(OR(BU353=0,BZ353=0,BV353=0,CA353=0),$AJ353-CE353-CF353-CG353-CK353,)</f>
        <v>0</v>
      </c>
      <c r="CJ353" s="15">
        <f ca="1">SUM(CE353:CI353)</f>
        <v>0</v>
      </c>
      <c r="CK353" s="15">
        <f ca="1">IF($V353&lt;&gt;0,IF($V353&gt;0,$W353/$V353,-$W353/$V353))*$AE353</f>
        <v>0</v>
      </c>
      <c r="CL353" s="15">
        <f ca="1">SUM(CJ353:CK353)</f>
        <v>0</v>
      </c>
      <c r="CM353" s="16">
        <f ca="1">_xll.DBRW($B$3,$R$37,$R$38,$R$40,$R$41,$R$42,$Q353,CM$2,CM$4,CM$3)</f>
        <v>0</v>
      </c>
      <c r="CN353" s="16">
        <f ca="1">_xll.DBRW($B$3,$R$37,$R$38,$R$40,$R$41,$R$42,$Q353,CN$2,CN$4,CN$3)</f>
        <v>0</v>
      </c>
      <c r="CO353" s="17">
        <f ca="1">-(CM353-CN353)*100</f>
        <v>0</v>
      </c>
      <c r="CP353" s="14">
        <f ca="1">$AA353-$AF353-DJ353</f>
        <v>0</v>
      </c>
      <c r="CQ353" s="15">
        <f ca="1">_xll.DBRW($B$3,$R$37,$R$38,$R$40,$R$41,$R$42,$Q353,CQ$2,CQ$4,CQ$3)</f>
        <v>0</v>
      </c>
      <c r="CR353" s="15">
        <f ca="1">_xll.DBRW($B$3,$R$37,$R$38,$R$40,$R$41,$R$42,$Q353,CR$2,CR$4,CR$3)</f>
        <v>0</v>
      </c>
      <c r="CS353" s="15">
        <f ca="1">_xll.DBRW($B$3,$R$37,$R$38,$R$40,$R$41,$R$42,$Q353,CS$2,CS$4,CS$3)</f>
        <v>0</v>
      </c>
      <c r="CT353" s="15">
        <f ca="1">_xll.DBRW($B$3,$R$37,$R$38,$R$40,$R$41,$R$42,$Q353,CT$2,CT$4,CT$3)</f>
        <v>0</v>
      </c>
      <c r="CU353" s="15">
        <f ca="1">_xll.DBRW($B$3,$R$37,$R$38,$R$40,$R$41,$R$42,$Q353,CU$2,CU$4,CU$3)</f>
        <v>0</v>
      </c>
      <c r="CV353" s="15">
        <f ca="1">_xll.DBRW($B$3,$R$37,$R$38,$R$40,$R$41,$R$42,$Q353,CV$2,CV$4,CV$3)</f>
        <v>0</v>
      </c>
      <c r="CW353" s="15">
        <f ca="1">_xll.DBRW($B$3,$R$37,$R$38,$R$40,$R$41,$R$42,$Q353,CW$2,CW$4,CW$3)</f>
        <v>0</v>
      </c>
      <c r="CX353" s="15">
        <f ca="1">_xll.DBRW($B$3,$R$37,$R$38,$R$40,$R$41,$R$42,$Q353,CX$2,CX$4,CX$3)</f>
        <v>0</v>
      </c>
      <c r="CY353" s="15">
        <f ca="1">_xll.DBRW($B$3,$R$37,$R$38,$R$40,$R$41,$R$42,$Q353,CY$2,CY$4,CY$3)</f>
        <v>0</v>
      </c>
      <c r="CZ353" s="15">
        <f ca="1">_xll.DBRW($B$3,$R$37,$R$38,$R$40,$R$41,$R$42,$Q353,CZ$2,CZ$4,CZ$3)</f>
        <v>0</v>
      </c>
      <c r="DA353" s="15">
        <f ca="1">CQ353-CV353</f>
        <v>0</v>
      </c>
      <c r="DB353" s="15">
        <f ca="1">CR353-CW353</f>
        <v>0</v>
      </c>
      <c r="DC353" s="15">
        <f ca="1">CS353-CX353</f>
        <v>0</v>
      </c>
      <c r="DD353" s="15">
        <f ca="1">IF(AND(CT353&lt;&gt;0,CY353&lt;&gt;0),-1*DA353*CT353,0)</f>
        <v>0</v>
      </c>
      <c r="DE353" s="15">
        <f ca="1">IF(AND(CT353&lt;&gt;0,CY353&lt;&gt;0,CU353&lt;&gt;0,CZ353&lt;&gt;0),DB353/CW353*$AA353,)</f>
        <v>0</v>
      </c>
      <c r="DF353" s="15">
        <f ca="1">IF(AND(CU353&lt;&gt;0,CZ353&lt;&gt;0),DC353*CM353*CU353,)</f>
        <v>0</v>
      </c>
      <c r="DG353" s="15">
        <f ca="1">IF(AND(CT353&lt;&gt;0,CY353&lt;&gt;0,CU353&lt;&gt;0,CZ353&lt;&gt;0),$AK353-DD353-DE353-DF353-DJ353,)</f>
        <v>0</v>
      </c>
      <c r="DH353" s="15">
        <f ca="1">IF(OR(CT353=0,CY353=0,CU353=0,CZ353=0),$AK353-DD353-DE353-DF353-DJ353,)</f>
        <v>0</v>
      </c>
      <c r="DI353" s="15">
        <f ca="1">SUM(DD353:DH353)</f>
        <v>0</v>
      </c>
      <c r="DJ353" s="15">
        <f ca="1">IF($V353&lt;&gt;0,IF($V353&gt;0,$W353/$V353,-$W353/$V353))*$AF353</f>
        <v>0</v>
      </c>
      <c r="DK353" s="15">
        <f ca="1">SUM(DI353:DJ353)</f>
        <v>0</v>
      </c>
      <c r="DL353" s="16">
        <f ca="1">_xll.DBRW($B$3,$R$37,$R$38,$R$40,$R$41,$R$42,$Q353,DL$2,DL$4,DL$3)</f>
        <v>0</v>
      </c>
      <c r="DM353" s="16">
        <f ca="1">_xll.DBRW($B$3,$R$37,$R$38,$R$40,$R$41,$R$42,$Q353,DM$2,DM$4,DM$3)</f>
        <v>0</v>
      </c>
      <c r="DN353" s="17">
        <f ca="1">-(DL353-DM353)*100</f>
        <v>0</v>
      </c>
      <c r="DO353" s="14">
        <f ca="1">$AB353-$AG353-EI353</f>
        <v>0</v>
      </c>
      <c r="DP353" s="15">
        <f ca="1">_xll.DBRW($B$3,$R$37,$R$38,$R$40,$R$41,$R$42,$Q353,DP$2,DP$4,DP$3)</f>
        <v>0</v>
      </c>
      <c r="DQ353" s="15">
        <f ca="1">_xll.DBRW($B$3,$R$37,$R$38,$R$40,$R$41,$R$42,$Q353,DQ$2,DQ$4,DQ$3)</f>
        <v>0</v>
      </c>
      <c r="DR353" s="15">
        <f ca="1">_xll.DBRW($B$3,$R$37,$R$38,$R$40,$R$41,$R$42,$Q353,DR$2,DR$4,DR$3)</f>
        <v>0</v>
      </c>
      <c r="DS353" s="15">
        <f ca="1">_xll.DBRW($B$3,$R$37,$R$38,$R$40,$R$41,$R$42,$Q353,DS$2,DS$4,DS$3)</f>
        <v>0</v>
      </c>
      <c r="DT353" s="15">
        <f ca="1">_xll.DBRW($B$3,$R$37,$R$38,$R$40,$R$41,$R$42,$Q353,DT$2,DT$4,DT$3)</f>
        <v>0</v>
      </c>
      <c r="DU353" s="15">
        <f ca="1">_xll.DBRW($B$3,$R$37,$R$38,$R$40,$R$41,$R$42,$Q353,DU$2,DU$4,DU$3)</f>
        <v>0</v>
      </c>
      <c r="DV353" s="15">
        <f ca="1">_xll.DBRW($B$3,$R$37,$R$38,$R$40,$R$41,$R$42,$Q353,DV$2,DV$4,DV$3)</f>
        <v>0</v>
      </c>
      <c r="DW353" s="15">
        <f ca="1">_xll.DBRW($B$3,$R$37,$R$38,$R$40,$R$41,$R$42,$Q353,DW$2,DW$4,DW$3)</f>
        <v>0</v>
      </c>
      <c r="DX353" s="15">
        <f ca="1">_xll.DBRW($B$3,$R$37,$R$38,$R$40,$R$41,$R$42,$Q353,DX$2,DX$4,DX$3)</f>
        <v>0</v>
      </c>
      <c r="DY353" s="15">
        <f ca="1">_xll.DBRW($B$3,$R$37,$R$38,$R$40,$R$41,$R$42,$Q353,DY$2,DY$4,DY$3)</f>
        <v>0</v>
      </c>
      <c r="DZ353" s="15">
        <f ca="1">DP353-DU353</f>
        <v>0</v>
      </c>
      <c r="EA353" s="15">
        <f ca="1">DQ353-DV353</f>
        <v>0</v>
      </c>
      <c r="EB353" s="15">
        <f ca="1">DR353-DW353</f>
        <v>0</v>
      </c>
      <c r="EC353" s="15">
        <f ca="1">IF(AND(DS353&lt;&gt;0,DX353&lt;&gt;0),-1*DZ353*DS353,0)</f>
        <v>0</v>
      </c>
      <c r="ED353" s="15">
        <f ca="1">IF(AND(DS353&lt;&gt;0,DX353&lt;&gt;0,DT353&lt;&gt;0,DY353&lt;&gt;0),EA353/DV353*$AB353,)</f>
        <v>0</v>
      </c>
      <c r="EE353" s="15">
        <f ca="1">IF(AND(DT353&lt;&gt;0,DY353&lt;&gt;0),EB353*DL353*DT353,)</f>
        <v>0</v>
      </c>
      <c r="EF353" s="15">
        <f ca="1">IF(AND(DS353&lt;&gt;0,DX353&lt;&gt;0,DT353&lt;&gt;0,DY353&lt;&gt;0),$AL353-EC353-ED353-EE353-EI353,)</f>
        <v>0</v>
      </c>
      <c r="EG353" s="15">
        <f ca="1">IF(OR(DS353=0,DX353=0,DT353=0,DY353=0),$AL353-EC353-ED353-EE353-EI353,)</f>
        <v>0</v>
      </c>
      <c r="EH353" s="15">
        <f ca="1">SUM(EC353:EG353)</f>
        <v>0</v>
      </c>
      <c r="EI353" s="15">
        <f ca="1">IF($V353&lt;&gt;0,IF($V353&gt;0,$W353/$V353,-$W353/$V353))*$AG353</f>
        <v>0</v>
      </c>
      <c r="EJ353" s="15">
        <f ca="1">SUM(EH353:EI353)</f>
        <v>0</v>
      </c>
      <c r="EK353" s="16">
        <f ca="1">_xll.DBRW($B$3,$R$37,$R$38,$R$40,$R$41,$R$42,$Q353,EK$2,EK$4,EK$3)</f>
        <v>0</v>
      </c>
      <c r="EL353" s="16">
        <f ca="1">_xll.DBRW($B$3,$R$37,$R$38,$R$40,$R$41,$R$42,$Q353,EL$2,EL$4,EL$3)</f>
        <v>0</v>
      </c>
      <c r="EM353" s="17">
        <f ca="1">-(EK353-EL353)*100</f>
        <v>0</v>
      </c>
      <c r="EN353" s="14">
        <f ca="1">$AC353-$AH353-FH353</f>
        <v>0</v>
      </c>
      <c r="EO353" s="15">
        <f ca="1">_xll.DBRW($B$3,$R$37,$R$38,$R$40,$R$41,$R$42,$Q353,EO$2,EO$4,EO$3)</f>
        <v>0</v>
      </c>
      <c r="EP353" s="15">
        <f ca="1">_xll.DBRW($B$3,$R$37,$R$38,$R$40,$R$41,$R$42,$Q353,EP$2,EP$4,EP$3)</f>
        <v>0</v>
      </c>
      <c r="EQ353" s="15">
        <f ca="1">_xll.DBRW($B$3,$R$37,$R$38,$R$40,$R$41,$R$42,$Q353,EQ$2,EQ$4,EQ$3)</f>
        <v>0</v>
      </c>
      <c r="ER353" s="15">
        <f ca="1">_xll.DBRW($B$3,$R$37,$R$38,$R$40,$R$41,$R$42,$Q353,ER$2,ER$4,ER$3)</f>
        <v>0</v>
      </c>
      <c r="ES353" s="15">
        <f ca="1">_xll.DBRW($B$3,$R$37,$R$38,$R$40,$R$41,$R$42,$Q353,ES$2,ES$4,ES$3)</f>
        <v>0</v>
      </c>
      <c r="ET353" s="15">
        <f ca="1">_xll.DBRW($B$3,$R$37,$R$38,$R$40,$R$41,$R$42,$Q353,ET$2,ET$4,ET$3)</f>
        <v>0</v>
      </c>
      <c r="EU353" s="15">
        <f ca="1">_xll.DBRW($B$3,$R$37,$R$38,$R$40,$R$41,$R$42,$Q353,EU$2,EU$4,EU$3)</f>
        <v>0</v>
      </c>
      <c r="EV353" s="15">
        <f ca="1">_xll.DBRW($B$3,$R$37,$R$38,$R$40,$R$41,$R$42,$Q353,EV$2,EV$4,EV$3)</f>
        <v>0</v>
      </c>
      <c r="EW353" s="15">
        <f ca="1">_xll.DBRW($B$3,$R$37,$R$38,$R$40,$R$41,$R$42,$Q353,EW$2,EW$4,EW$3)</f>
        <v>0</v>
      </c>
      <c r="EX353" s="15">
        <f ca="1">_xll.DBRW($B$3,$R$37,$R$38,$R$40,$R$41,$R$42,$Q353,EX$2,EX$4,EX$3)</f>
        <v>0</v>
      </c>
      <c r="EY353" s="15">
        <f ca="1">EO353-ET353</f>
        <v>0</v>
      </c>
      <c r="EZ353" s="15">
        <f ca="1">EP353-EU353</f>
        <v>0</v>
      </c>
      <c r="FA353" s="15">
        <f ca="1">EQ353-EV353</f>
        <v>0</v>
      </c>
      <c r="FB353" s="15">
        <f ca="1">IF(AND(ER353&lt;&gt;0,EW353&lt;&gt;0),-1*EY353*ER353,0)</f>
        <v>0</v>
      </c>
      <c r="FC353" s="15">
        <f ca="1">IF(AND(ER353&lt;&gt;0,EW353&lt;&gt;0,ES353&lt;&gt;0,EX353&lt;&gt;0),EZ353/EU353*$AC353,)</f>
        <v>0</v>
      </c>
      <c r="FD353" s="15">
        <f ca="1">IF(AND(ES353&lt;&gt;0,EX353&lt;&gt;0),FA353*EK353*ES353,)</f>
        <v>0</v>
      </c>
      <c r="FE353" s="15">
        <f ca="1">IF(AND(ER353&lt;&gt;0,EW353&lt;&gt;0,ES353&lt;&gt;0,EX353&lt;&gt;0),$AM353-FB353-FC353-FD353-FH353,)</f>
        <v>0</v>
      </c>
      <c r="FF353" s="15">
        <f ca="1">IF(OR(ER353=0,EW353=0,ES353=0,EX353=0),$AM353-FB353-FC353-FD353-FH353,)</f>
        <v>0</v>
      </c>
      <c r="FG353" s="15">
        <f ca="1">SUM(FB353:FF353)</f>
        <v>0</v>
      </c>
      <c r="FH353" s="15">
        <f ca="1">IF($V353&lt;&gt;0,IF($V353&gt;0,$W353/$V353,-$W353/$V353))*$AH353</f>
        <v>0</v>
      </c>
      <c r="FI353" s="15">
        <f ca="1">SUM(FG353:FH353)</f>
        <v>0</v>
      </c>
      <c r="FJ353" s="20"/>
      <c r="FK353" s="85">
        <f ca="1">BL353+CK353+DJ353+EI353+FH353</f>
        <v>0</v>
      </c>
      <c r="FL353" s="21"/>
      <c r="FM353" s="22"/>
      <c r="FN353" s="104">
        <f ca="1">_xll.DBRW($B$3,$R$37,$R$38,$R$40,$R$41,$R$42,$Q353,FN$2,FN$4,FN$3)</f>
        <v>0</v>
      </c>
      <c r="FO353" s="105">
        <f ca="1">IF(U353&lt;&gt;0,FN353/U353,0)</f>
        <v>0</v>
      </c>
      <c r="FP353" s="104">
        <f ca="1">_xll.DBRW($B$3,$R$37,$R$38,$R$40,$R$41,$R$42,$Q353,FP$2,FP$4,FP$3)</f>
        <v>0</v>
      </c>
      <c r="FQ353" s="105">
        <f ca="1">IF(V353&lt;&gt;0,FP353/V353,0)</f>
        <v>0</v>
      </c>
      <c r="FR353" s="86">
        <f ca="1">FN353-FP353</f>
        <v>0</v>
      </c>
      <c r="FS353" s="103">
        <f ca="1">(FO353-FQ353)*100</f>
        <v>0</v>
      </c>
      <c r="FT353" s="23"/>
      <c r="FV353" s="37"/>
      <c r="FW353" s="37"/>
      <c r="FX353" s="37"/>
      <c r="FY353" s="37"/>
      <c r="FZ353" s="37"/>
      <c r="GA353" s="37"/>
      <c r="GB353" s="37"/>
      <c r="GC353" s="37"/>
      <c r="GD353" s="37"/>
      <c r="GE353" s="37"/>
      <c r="GF353" s="37"/>
      <c r="GG353" s="37"/>
      <c r="GH353" s="37"/>
    </row>
    <row r="354" spans="1:190" ht="15" hidden="1" customHeight="1" x14ac:dyDescent="0.25">
      <c r="A354">
        <f ca="1">IF(ROW()=ROW($A$60),0,1)</f>
        <v>1</v>
      </c>
      <c r="D354" s="30"/>
      <c r="E354" s="30"/>
      <c r="F354" s="30" t="str">
        <f ca="1">IF(A354&lt;&gt;0,IF((AO354+BN354+CM354+DL354+EK354)&lt;&gt;0,ROUND((1-(AO354+BN354+CM354+DL354+EK354))-FO354,5),"VERIF. ELIGIBILITE PMM"),"CHECK "&amp;D339)</f>
        <v>VERIF. ELIGIBILITE PMM</v>
      </c>
      <c r="G354" s="30"/>
      <c r="H354" s="30"/>
      <c r="I354" s="30"/>
      <c r="J354" s="30" t="str">
        <f ca="1">IF(A354&lt;&gt;0,IF((AP354+BO354+CN354+DM354+EL354)&lt;&gt;0,ROUND((1-(AP354+BO354+CN354+DM354+EL354))-FQ354,5),"VERIF. ELIGIBILITE PMM"),"CHECK "&amp;D340)</f>
        <v>VERIF. ELIGIBILITE PMM</v>
      </c>
      <c r="K354" s="30">
        <f ca="1">IF(A354&lt;&gt;0,ROUND(W354+AR354+BQ354+CP354+DO354+EN354+FK354-FR354,5),"CHECK ")</f>
        <v>0</v>
      </c>
      <c r="L354" s="4"/>
      <c r="M354" s="9"/>
      <c r="N354" s="10"/>
      <c r="O354" s="9"/>
      <c r="P354" s="11"/>
      <c r="Q354" s="130" t="s">
        <v>547</v>
      </c>
      <c r="R354" s="130"/>
      <c r="S354" s="12"/>
      <c r="T354" s="13"/>
      <c r="U354" s="84">
        <f ca="1">_xll.DBRW($B$3,$R$37,$R$38,$R$40,$R$41,$R$42,$Q354,U$2,U$4,U$3)</f>
        <v>0</v>
      </c>
      <c r="V354" s="84">
        <f ca="1">_xll.DBRW($B$3,$R$37,$R$38,$R$40,$R$41,$R$42,$Q354,V$2,V$4,V$3)</f>
        <v>0</v>
      </c>
      <c r="W354" s="85">
        <f ca="1">U354-V354</f>
        <v>0</v>
      </c>
      <c r="X354" s="106">
        <f ca="1">IF(V354&lt;&gt;0,W354/V354,0)</f>
        <v>0</v>
      </c>
      <c r="Y354" s="15">
        <f ca="1">_xll.DBRW($B$3,$R$37,$R$38,$R$40,$R$41,$R$42,$Q354,Y$2,Y$4,Y$3)</f>
        <v>0</v>
      </c>
      <c r="Z354" s="15">
        <f ca="1">_xll.DBRW($B$3,$R$37,$R$38,$R$40,$R$41,$R$42,$Q354,Z$2,Z$4,Z$3)</f>
        <v>0</v>
      </c>
      <c r="AA354" s="15">
        <f ca="1">_xll.DBRW($B$3,$R$37,$R$38,$R$40,$R$41,$R$42,$Q354,AA$2,AA$4,AA$3)</f>
        <v>0</v>
      </c>
      <c r="AB354" s="15">
        <f ca="1">_xll.DBRW($B$3,$R$37,$R$38,$R$40,$R$41,$R$42,$Q354,AB$2,AB$4,AB$3)</f>
        <v>0</v>
      </c>
      <c r="AC354" s="15">
        <f ca="1">_xll.DBRW($B$3,$R$37,$R$38,$R$40,$R$41,$R$42,$Q354,AC$2,AC$4,AC$3)</f>
        <v>0</v>
      </c>
      <c r="AD354" s="15">
        <f ca="1">_xll.DBRW($B$3,$R$37,$R$38,$R$40,$R$41,$R$42,$Q354,AD$2,AD$4,AD$3)</f>
        <v>0</v>
      </c>
      <c r="AE354" s="15">
        <f ca="1">_xll.DBRW($B$3,$R$37,$R$38,$R$40,$R$41,$R$42,$Q354,AE$2,AE$4,AE$3)</f>
        <v>0</v>
      </c>
      <c r="AF354" s="15">
        <f ca="1">_xll.DBRW($B$3,$R$37,$R$38,$R$40,$R$41,$R$42,$Q354,AF$2,AF$4,AF$3)</f>
        <v>0</v>
      </c>
      <c r="AG354" s="15">
        <f ca="1">_xll.DBRW($B$3,$R$37,$R$38,$R$40,$R$41,$R$42,$Q354,AG$2,AG$4,AG$3)</f>
        <v>0</v>
      </c>
      <c r="AH354" s="15">
        <f ca="1">_xll.DBRW($B$3,$R$37,$R$38,$R$40,$R$41,$R$42,$Q354,AH$2,AH$4,AH$3)</f>
        <v>0</v>
      </c>
      <c r="AI354" s="15">
        <f ca="1">Y354-AD354</f>
        <v>0</v>
      </c>
      <c r="AJ354" s="15">
        <f ca="1">Z354-AE354</f>
        <v>0</v>
      </c>
      <c r="AK354" s="15">
        <f ca="1">AA354-AF354</f>
        <v>0</v>
      </c>
      <c r="AL354" s="15">
        <f ca="1">AB354-AG354</f>
        <v>0</v>
      </c>
      <c r="AM354" s="15">
        <f ca="1">AC354-AH354</f>
        <v>0</v>
      </c>
      <c r="AN354" s="20"/>
      <c r="AO354" s="16">
        <f ca="1">_xll.DBRW($B$3,$R$37,$R$38,$R$40,$R$41,$R$42,$Q354,AO$2,AO$4,AO$3)</f>
        <v>0</v>
      </c>
      <c r="AP354" s="16">
        <f ca="1">_xll.DBRW($B$3,$R$37,$R$38,$R$40,$R$41,$R$42,$Q354,AP$2,AP$4,AP$3)</f>
        <v>0</v>
      </c>
      <c r="AQ354" s="17">
        <f ca="1">-(AO354-AP354)*100</f>
        <v>0</v>
      </c>
      <c r="AR354" s="14">
        <f ca="1">$Y354-$AD354-BL354</f>
        <v>0</v>
      </c>
      <c r="AS354" s="18">
        <f ca="1">_xll.DBRW($B$3,$R$37,$R$38,$R$40,$R$41,$R$42,$Q354,AS$2,AS$4,AS$3)</f>
        <v>0</v>
      </c>
      <c r="AT354" s="19">
        <f ca="1">_xll.DBRW($B$3,$R$37,$R$38,$R$40,$R$41,$R$42,$Q354,AT$2,AT$4,AT$3)</f>
        <v>0</v>
      </c>
      <c r="AU354" s="18">
        <f ca="1">_xll.DBRW($B$3,$R$37,$R$38,$R$40,$R$41,$R$42,$Q354,AU$2,AU$4,AU$3)</f>
        <v>0</v>
      </c>
      <c r="AV354" s="15">
        <f ca="1">_xll.DBRW($B$3,$R$37,$R$38,$R$40,$R$41,$R$42,$Q354,AV$2,AV$4,AV$3)</f>
        <v>0</v>
      </c>
      <c r="AW354" s="15">
        <f ca="1">_xll.DBRW($B$3,$R$37,$R$38,$R$40,$R$41,$R$42,$Q354,AW$2,AW$4,AW$3)</f>
        <v>0</v>
      </c>
      <c r="AX354" s="18">
        <f ca="1">_xll.DBRW($B$3,$R$37,$R$38,$R$40,$R$41,$R$42,$Q354,AX$2,AX$4,AX$3)</f>
        <v>0</v>
      </c>
      <c r="AY354" s="19">
        <f ca="1">_xll.DBRW($B$3,$R$37,$R$38,$R$40,$R$41,$R$42,$Q354,AY$2,AY$4,AY$3)</f>
        <v>0</v>
      </c>
      <c r="AZ354" s="18">
        <f ca="1">_xll.DBRW($B$3,$R$37,$R$38,$R$40,$R$41,$R$42,$Q354,AZ$2,AZ$4,AZ$3)</f>
        <v>0</v>
      </c>
      <c r="BA354" s="15">
        <f ca="1">_xll.DBRW($B$3,$R$37,$R$38,$R$40,$R$41,$R$42,$Q354,BA$2,BA$4,BA$3)</f>
        <v>0</v>
      </c>
      <c r="BB354" s="15">
        <f ca="1">_xll.DBRW($B$3,$R$37,$R$38,$R$40,$R$41,$R$42,$Q354,BB$2,BB$4,BB$3)</f>
        <v>0</v>
      </c>
      <c r="BC354" s="18">
        <f ca="1">AS354-AX354</f>
        <v>0</v>
      </c>
      <c r="BD354" s="18">
        <f ca="1">AT354-AY354</f>
        <v>0</v>
      </c>
      <c r="BE354" s="18">
        <f ca="1">AU354-AZ354</f>
        <v>0</v>
      </c>
      <c r="BF354" s="15">
        <f ca="1">IF(AND(AV354&lt;&gt;0,BA354&lt;&gt;0),-1*BC354*AV354,0)</f>
        <v>0</v>
      </c>
      <c r="BG354" s="15">
        <f ca="1">IF(AND(AV354&lt;&gt;0,BA354&lt;&gt;0,AW354&lt;&gt;0,BB354&lt;&gt;0),BD354/AY354*$Y354,)</f>
        <v>0</v>
      </c>
      <c r="BH354" s="15">
        <f ca="1">IF(AND(AW354&lt;&gt;0,BB354&lt;&gt;0),BE354*AO354*AW354,)</f>
        <v>0</v>
      </c>
      <c r="BI354" s="15">
        <f ca="1">IF(AND(AV354&lt;&gt;0,BA354&lt;&gt;0,AW354&lt;&gt;0,BB354&lt;&gt;0),$AI354-BF354-BG354-BH354-BL354,)</f>
        <v>0</v>
      </c>
      <c r="BJ354" s="15">
        <f ca="1">IF(OR(AV354=0,BA354=0,AW354=0,BB354=0),$AI354-BF354-BG354-BH354-BL354,)</f>
        <v>0</v>
      </c>
      <c r="BK354" s="15">
        <f ca="1">SUM(BF354:BJ354)</f>
        <v>0</v>
      </c>
      <c r="BL354" s="15">
        <f ca="1">IF($V354&lt;&gt;0,IF($V354&gt;0,$W354/$V354,-$W354/$V354))*$AD354</f>
        <v>0</v>
      </c>
      <c r="BM354" s="15">
        <f ca="1">SUM(BK354:BL354)</f>
        <v>0</v>
      </c>
      <c r="BN354" s="16">
        <f ca="1">_xll.DBRW($B$3,$R$37,$R$38,$R$40,$R$41,$R$42,$Q354,BN$2,BN$4,BN$3)</f>
        <v>0</v>
      </c>
      <c r="BO354" s="16">
        <f ca="1">_xll.DBRW($B$3,$R$37,$R$38,$R$40,$R$41,$R$42,$Q354,BO$2,BO$4,BO$3)</f>
        <v>0</v>
      </c>
      <c r="BP354" s="17">
        <f ca="1">-(BN354-BO354)*100</f>
        <v>0</v>
      </c>
      <c r="BQ354" s="14">
        <f ca="1">$Z354-$AE354-CK354</f>
        <v>0</v>
      </c>
      <c r="BR354" s="15">
        <f ca="1">_xll.DBRW($B$3,$R$37,$R$38,$R$40,$R$41,$R$42,$Q354,BR$2,BR$4,BR$3)</f>
        <v>0</v>
      </c>
      <c r="BS354" s="15">
        <f ca="1">_xll.DBRW($B$3,$R$37,$R$38,$R$40,$R$41,$R$42,$Q354,BS$2,BS$4,BS$3)</f>
        <v>0</v>
      </c>
      <c r="BT354" s="15">
        <f ca="1">_xll.DBRW($B$3,$R$37,$R$38,$R$40,$R$41,$R$42,$Q354,BT$2,BT$4,BT$3)</f>
        <v>0</v>
      </c>
      <c r="BU354" s="15">
        <f ca="1">_xll.DBRW($B$3,$R$37,$R$38,$R$40,$R$41,$R$42,$Q354,BU$2,BU$4,BU$3)</f>
        <v>0</v>
      </c>
      <c r="BV354" s="15">
        <f ca="1">_xll.DBRW($B$3,$R$37,$R$38,$R$40,$R$41,$R$42,$Q354,BV$2,BV$4,BV$3)</f>
        <v>0</v>
      </c>
      <c r="BW354" s="15">
        <f ca="1">_xll.DBRW($B$3,$R$37,$R$38,$R$40,$R$41,$R$42,$Q354,BW$2,BW$4,BW$3)</f>
        <v>0</v>
      </c>
      <c r="BX354" s="15">
        <f ca="1">_xll.DBRW($B$3,$R$37,$R$38,$R$40,$R$41,$R$42,$Q354,BX$2,BX$4,BX$3)</f>
        <v>0</v>
      </c>
      <c r="BY354" s="15">
        <f ca="1">_xll.DBRW($B$3,$R$37,$R$38,$R$40,$R$41,$R$42,$Q354,BY$2,BY$4,BY$3)</f>
        <v>0</v>
      </c>
      <c r="BZ354" s="15">
        <f ca="1">_xll.DBRW($B$3,$R$37,$R$38,$R$40,$R$41,$R$42,$Q354,BZ$2,BZ$4,BZ$3)</f>
        <v>0</v>
      </c>
      <c r="CA354" s="15">
        <f ca="1">_xll.DBRW($B$3,$R$37,$R$38,$R$40,$R$41,$R$42,$Q354,CA$2,CA$4,CA$3)</f>
        <v>0</v>
      </c>
      <c r="CB354" s="15">
        <f ca="1">BR354-BW354</f>
        <v>0</v>
      </c>
      <c r="CC354" s="15">
        <f ca="1">BS354-BX354</f>
        <v>0</v>
      </c>
      <c r="CD354" s="15">
        <f ca="1">BT354-BY354</f>
        <v>0</v>
      </c>
      <c r="CE354" s="15">
        <f ca="1">IF(AND(BU354&lt;&gt;0,BZ354&lt;&gt;0),-1*CB354*BU354,0)</f>
        <v>0</v>
      </c>
      <c r="CF354" s="15">
        <f ca="1">IF(AND(BU354&lt;&gt;0,BZ354&lt;&gt;0,BV354&lt;&gt;0,CA354&lt;&gt;0),CC354/BX354*$Z354,)</f>
        <v>0</v>
      </c>
      <c r="CG354" s="15">
        <f ca="1">IF(AND(BV354&lt;&gt;0,CA354&lt;&gt;0),CD354*BN354*BV354,)</f>
        <v>0</v>
      </c>
      <c r="CH354" s="15">
        <f ca="1">IF(AND(BU354&lt;&gt;0,BZ354&lt;&gt;0,BV354&lt;&gt;0,CA354&lt;&gt;0),$AJ354-CE354-CF354-CG354-CK354,)</f>
        <v>0</v>
      </c>
      <c r="CI354" s="15">
        <f ca="1">IF(OR(BU354=0,BZ354=0,BV354=0,CA354=0),$AJ354-CE354-CF354-CG354-CK354,)</f>
        <v>0</v>
      </c>
      <c r="CJ354" s="15">
        <f ca="1">SUM(CE354:CI354)</f>
        <v>0</v>
      </c>
      <c r="CK354" s="15">
        <f ca="1">IF($V354&lt;&gt;0,IF($V354&gt;0,$W354/$V354,-$W354/$V354))*$AE354</f>
        <v>0</v>
      </c>
      <c r="CL354" s="15">
        <f ca="1">SUM(CJ354:CK354)</f>
        <v>0</v>
      </c>
      <c r="CM354" s="16">
        <f ca="1">_xll.DBRW($B$3,$R$37,$R$38,$R$40,$R$41,$R$42,$Q354,CM$2,CM$4,CM$3)</f>
        <v>0</v>
      </c>
      <c r="CN354" s="16">
        <f ca="1">_xll.DBRW($B$3,$R$37,$R$38,$R$40,$R$41,$R$42,$Q354,CN$2,CN$4,CN$3)</f>
        <v>0</v>
      </c>
      <c r="CO354" s="17">
        <f ca="1">-(CM354-CN354)*100</f>
        <v>0</v>
      </c>
      <c r="CP354" s="14">
        <f ca="1">$AA354-$AF354-DJ354</f>
        <v>0</v>
      </c>
      <c r="CQ354" s="15">
        <f ca="1">_xll.DBRW($B$3,$R$37,$R$38,$R$40,$R$41,$R$42,$Q354,CQ$2,CQ$4,CQ$3)</f>
        <v>0</v>
      </c>
      <c r="CR354" s="15">
        <f ca="1">_xll.DBRW($B$3,$R$37,$R$38,$R$40,$R$41,$R$42,$Q354,CR$2,CR$4,CR$3)</f>
        <v>0</v>
      </c>
      <c r="CS354" s="15">
        <f ca="1">_xll.DBRW($B$3,$R$37,$R$38,$R$40,$R$41,$R$42,$Q354,CS$2,CS$4,CS$3)</f>
        <v>0</v>
      </c>
      <c r="CT354" s="15">
        <f ca="1">_xll.DBRW($B$3,$R$37,$R$38,$R$40,$R$41,$R$42,$Q354,CT$2,CT$4,CT$3)</f>
        <v>0</v>
      </c>
      <c r="CU354" s="15">
        <f ca="1">_xll.DBRW($B$3,$R$37,$R$38,$R$40,$R$41,$R$42,$Q354,CU$2,CU$4,CU$3)</f>
        <v>0</v>
      </c>
      <c r="CV354" s="15">
        <f ca="1">_xll.DBRW($B$3,$R$37,$R$38,$R$40,$R$41,$R$42,$Q354,CV$2,CV$4,CV$3)</f>
        <v>0</v>
      </c>
      <c r="CW354" s="15">
        <f ca="1">_xll.DBRW($B$3,$R$37,$R$38,$R$40,$R$41,$R$42,$Q354,CW$2,CW$4,CW$3)</f>
        <v>0</v>
      </c>
      <c r="CX354" s="15">
        <f ca="1">_xll.DBRW($B$3,$R$37,$R$38,$R$40,$R$41,$R$42,$Q354,CX$2,CX$4,CX$3)</f>
        <v>0</v>
      </c>
      <c r="CY354" s="15">
        <f ca="1">_xll.DBRW($B$3,$R$37,$R$38,$R$40,$R$41,$R$42,$Q354,CY$2,CY$4,CY$3)</f>
        <v>0</v>
      </c>
      <c r="CZ354" s="15">
        <f ca="1">_xll.DBRW($B$3,$R$37,$R$38,$R$40,$R$41,$R$42,$Q354,CZ$2,CZ$4,CZ$3)</f>
        <v>0</v>
      </c>
      <c r="DA354" s="15">
        <f ca="1">CQ354-CV354</f>
        <v>0</v>
      </c>
      <c r="DB354" s="15">
        <f ca="1">CR354-CW354</f>
        <v>0</v>
      </c>
      <c r="DC354" s="15">
        <f ca="1">CS354-CX354</f>
        <v>0</v>
      </c>
      <c r="DD354" s="15">
        <f ca="1">IF(AND(CT354&lt;&gt;0,CY354&lt;&gt;0),-1*DA354*CT354,0)</f>
        <v>0</v>
      </c>
      <c r="DE354" s="15">
        <f ca="1">IF(AND(CT354&lt;&gt;0,CY354&lt;&gt;0,CU354&lt;&gt;0,CZ354&lt;&gt;0),DB354/CW354*$AA354,)</f>
        <v>0</v>
      </c>
      <c r="DF354" s="15">
        <f ca="1">IF(AND(CU354&lt;&gt;0,CZ354&lt;&gt;0),DC354*CM354*CU354,)</f>
        <v>0</v>
      </c>
      <c r="DG354" s="15">
        <f ca="1">IF(AND(CT354&lt;&gt;0,CY354&lt;&gt;0,CU354&lt;&gt;0,CZ354&lt;&gt;0),$AK354-DD354-DE354-DF354-DJ354,)</f>
        <v>0</v>
      </c>
      <c r="DH354" s="15">
        <f ca="1">IF(OR(CT354=0,CY354=0,CU354=0,CZ354=0),$AK354-DD354-DE354-DF354-DJ354,)</f>
        <v>0</v>
      </c>
      <c r="DI354" s="15">
        <f ca="1">SUM(DD354:DH354)</f>
        <v>0</v>
      </c>
      <c r="DJ354" s="15">
        <f ca="1">IF($V354&lt;&gt;0,IF($V354&gt;0,$W354/$V354,-$W354/$V354))*$AF354</f>
        <v>0</v>
      </c>
      <c r="DK354" s="15">
        <f ca="1">SUM(DI354:DJ354)</f>
        <v>0</v>
      </c>
      <c r="DL354" s="16">
        <f ca="1">_xll.DBRW($B$3,$R$37,$R$38,$R$40,$R$41,$R$42,$Q354,DL$2,DL$4,DL$3)</f>
        <v>0</v>
      </c>
      <c r="DM354" s="16">
        <f ca="1">_xll.DBRW($B$3,$R$37,$R$38,$R$40,$R$41,$R$42,$Q354,DM$2,DM$4,DM$3)</f>
        <v>0</v>
      </c>
      <c r="DN354" s="17">
        <f ca="1">-(DL354-DM354)*100</f>
        <v>0</v>
      </c>
      <c r="DO354" s="14">
        <f ca="1">$AB354-$AG354-EI354</f>
        <v>0</v>
      </c>
      <c r="DP354" s="15">
        <f ca="1">_xll.DBRW($B$3,$R$37,$R$38,$R$40,$R$41,$R$42,$Q354,DP$2,DP$4,DP$3)</f>
        <v>0</v>
      </c>
      <c r="DQ354" s="15">
        <f ca="1">_xll.DBRW($B$3,$R$37,$R$38,$R$40,$R$41,$R$42,$Q354,DQ$2,DQ$4,DQ$3)</f>
        <v>0</v>
      </c>
      <c r="DR354" s="15">
        <f ca="1">_xll.DBRW($B$3,$R$37,$R$38,$R$40,$R$41,$R$42,$Q354,DR$2,DR$4,DR$3)</f>
        <v>0</v>
      </c>
      <c r="DS354" s="15">
        <f ca="1">_xll.DBRW($B$3,$R$37,$R$38,$R$40,$R$41,$R$42,$Q354,DS$2,DS$4,DS$3)</f>
        <v>0</v>
      </c>
      <c r="DT354" s="15">
        <f ca="1">_xll.DBRW($B$3,$R$37,$R$38,$R$40,$R$41,$R$42,$Q354,DT$2,DT$4,DT$3)</f>
        <v>0</v>
      </c>
      <c r="DU354" s="15">
        <f ca="1">_xll.DBRW($B$3,$R$37,$R$38,$R$40,$R$41,$R$42,$Q354,DU$2,DU$4,DU$3)</f>
        <v>0</v>
      </c>
      <c r="DV354" s="15">
        <f ca="1">_xll.DBRW($B$3,$R$37,$R$38,$R$40,$R$41,$R$42,$Q354,DV$2,DV$4,DV$3)</f>
        <v>0</v>
      </c>
      <c r="DW354" s="15">
        <f ca="1">_xll.DBRW($B$3,$R$37,$R$38,$R$40,$R$41,$R$42,$Q354,DW$2,DW$4,DW$3)</f>
        <v>0</v>
      </c>
      <c r="DX354" s="15">
        <f ca="1">_xll.DBRW($B$3,$R$37,$R$38,$R$40,$R$41,$R$42,$Q354,DX$2,DX$4,DX$3)</f>
        <v>0</v>
      </c>
      <c r="DY354" s="15">
        <f ca="1">_xll.DBRW($B$3,$R$37,$R$38,$R$40,$R$41,$R$42,$Q354,DY$2,DY$4,DY$3)</f>
        <v>0</v>
      </c>
      <c r="DZ354" s="15">
        <f ca="1">DP354-DU354</f>
        <v>0</v>
      </c>
      <c r="EA354" s="15">
        <f ca="1">DQ354-DV354</f>
        <v>0</v>
      </c>
      <c r="EB354" s="15">
        <f ca="1">DR354-DW354</f>
        <v>0</v>
      </c>
      <c r="EC354" s="15">
        <f ca="1">IF(AND(DS354&lt;&gt;0,DX354&lt;&gt;0),-1*DZ354*DS354,0)</f>
        <v>0</v>
      </c>
      <c r="ED354" s="15">
        <f ca="1">IF(AND(DS354&lt;&gt;0,DX354&lt;&gt;0,DT354&lt;&gt;0,DY354&lt;&gt;0),EA354/DV354*$AB354,)</f>
        <v>0</v>
      </c>
      <c r="EE354" s="15">
        <f ca="1">IF(AND(DT354&lt;&gt;0,DY354&lt;&gt;0),EB354*DL354*DT354,)</f>
        <v>0</v>
      </c>
      <c r="EF354" s="15">
        <f ca="1">IF(AND(DS354&lt;&gt;0,DX354&lt;&gt;0,DT354&lt;&gt;0,DY354&lt;&gt;0),$AL354-EC354-ED354-EE354-EI354,)</f>
        <v>0</v>
      </c>
      <c r="EG354" s="15">
        <f ca="1">IF(OR(DS354=0,DX354=0,DT354=0,DY354=0),$AL354-EC354-ED354-EE354-EI354,)</f>
        <v>0</v>
      </c>
      <c r="EH354" s="15">
        <f ca="1">SUM(EC354:EG354)</f>
        <v>0</v>
      </c>
      <c r="EI354" s="15">
        <f ca="1">IF($V354&lt;&gt;0,IF($V354&gt;0,$W354/$V354,-$W354/$V354))*$AG354</f>
        <v>0</v>
      </c>
      <c r="EJ354" s="15">
        <f ca="1">SUM(EH354:EI354)</f>
        <v>0</v>
      </c>
      <c r="EK354" s="16">
        <f ca="1">_xll.DBRW($B$3,$R$37,$R$38,$R$40,$R$41,$R$42,$Q354,EK$2,EK$4,EK$3)</f>
        <v>0</v>
      </c>
      <c r="EL354" s="16">
        <f ca="1">_xll.DBRW($B$3,$R$37,$R$38,$R$40,$R$41,$R$42,$Q354,EL$2,EL$4,EL$3)</f>
        <v>0</v>
      </c>
      <c r="EM354" s="17">
        <f ca="1">-(EK354-EL354)*100</f>
        <v>0</v>
      </c>
      <c r="EN354" s="14">
        <f ca="1">$AC354-$AH354-FH354</f>
        <v>0</v>
      </c>
      <c r="EO354" s="15">
        <f ca="1">_xll.DBRW($B$3,$R$37,$R$38,$R$40,$R$41,$R$42,$Q354,EO$2,EO$4,EO$3)</f>
        <v>0</v>
      </c>
      <c r="EP354" s="15">
        <f ca="1">_xll.DBRW($B$3,$R$37,$R$38,$R$40,$R$41,$R$42,$Q354,EP$2,EP$4,EP$3)</f>
        <v>0</v>
      </c>
      <c r="EQ354" s="15">
        <f ca="1">_xll.DBRW($B$3,$R$37,$R$38,$R$40,$R$41,$R$42,$Q354,EQ$2,EQ$4,EQ$3)</f>
        <v>0</v>
      </c>
      <c r="ER354" s="15">
        <f ca="1">_xll.DBRW($B$3,$R$37,$R$38,$R$40,$R$41,$R$42,$Q354,ER$2,ER$4,ER$3)</f>
        <v>0</v>
      </c>
      <c r="ES354" s="15">
        <f ca="1">_xll.DBRW($B$3,$R$37,$R$38,$R$40,$R$41,$R$42,$Q354,ES$2,ES$4,ES$3)</f>
        <v>0</v>
      </c>
      <c r="ET354" s="15">
        <f ca="1">_xll.DBRW($B$3,$R$37,$R$38,$R$40,$R$41,$R$42,$Q354,ET$2,ET$4,ET$3)</f>
        <v>0</v>
      </c>
      <c r="EU354" s="15">
        <f ca="1">_xll.DBRW($B$3,$R$37,$R$38,$R$40,$R$41,$R$42,$Q354,EU$2,EU$4,EU$3)</f>
        <v>0</v>
      </c>
      <c r="EV354" s="15">
        <f ca="1">_xll.DBRW($B$3,$R$37,$R$38,$R$40,$R$41,$R$42,$Q354,EV$2,EV$4,EV$3)</f>
        <v>0</v>
      </c>
      <c r="EW354" s="15">
        <f ca="1">_xll.DBRW($B$3,$R$37,$R$38,$R$40,$R$41,$R$42,$Q354,EW$2,EW$4,EW$3)</f>
        <v>0</v>
      </c>
      <c r="EX354" s="15">
        <f ca="1">_xll.DBRW($B$3,$R$37,$R$38,$R$40,$R$41,$R$42,$Q354,EX$2,EX$4,EX$3)</f>
        <v>0</v>
      </c>
      <c r="EY354" s="15">
        <f ca="1">EO354-ET354</f>
        <v>0</v>
      </c>
      <c r="EZ354" s="15">
        <f ca="1">EP354-EU354</f>
        <v>0</v>
      </c>
      <c r="FA354" s="15">
        <f ca="1">EQ354-EV354</f>
        <v>0</v>
      </c>
      <c r="FB354" s="15">
        <f ca="1">IF(AND(ER354&lt;&gt;0,EW354&lt;&gt;0),-1*EY354*ER354,0)</f>
        <v>0</v>
      </c>
      <c r="FC354" s="15">
        <f ca="1">IF(AND(ER354&lt;&gt;0,EW354&lt;&gt;0,ES354&lt;&gt;0,EX354&lt;&gt;0),EZ354/EU354*$AC354,)</f>
        <v>0</v>
      </c>
      <c r="FD354" s="15">
        <f ca="1">IF(AND(ES354&lt;&gt;0,EX354&lt;&gt;0),FA354*EK354*ES354,)</f>
        <v>0</v>
      </c>
      <c r="FE354" s="15">
        <f ca="1">IF(AND(ER354&lt;&gt;0,EW354&lt;&gt;0,ES354&lt;&gt;0,EX354&lt;&gt;0),$AM354-FB354-FC354-FD354-FH354,)</f>
        <v>0</v>
      </c>
      <c r="FF354" s="15">
        <f ca="1">IF(OR(ER354=0,EW354=0,ES354=0,EX354=0),$AM354-FB354-FC354-FD354-FH354,)</f>
        <v>0</v>
      </c>
      <c r="FG354" s="15">
        <f ca="1">SUM(FB354:FF354)</f>
        <v>0</v>
      </c>
      <c r="FH354" s="15">
        <f ca="1">IF($V354&lt;&gt;0,IF($V354&gt;0,$W354/$V354,-$W354/$V354))*$AH354</f>
        <v>0</v>
      </c>
      <c r="FI354" s="15">
        <f ca="1">SUM(FG354:FH354)</f>
        <v>0</v>
      </c>
      <c r="FJ354" s="20"/>
      <c r="FK354" s="85">
        <f ca="1">BL354+CK354+DJ354+EI354+FH354</f>
        <v>0</v>
      </c>
      <c r="FL354" s="21"/>
      <c r="FM354" s="22"/>
      <c r="FN354" s="104">
        <f ca="1">_xll.DBRW($B$3,$R$37,$R$38,$R$40,$R$41,$R$42,$Q354,FN$2,FN$4,FN$3)</f>
        <v>0</v>
      </c>
      <c r="FO354" s="105">
        <f ca="1">IF(U354&lt;&gt;0,FN354/U354,0)</f>
        <v>0</v>
      </c>
      <c r="FP354" s="104">
        <f ca="1">_xll.DBRW($B$3,$R$37,$R$38,$R$40,$R$41,$R$42,$Q354,FP$2,FP$4,FP$3)</f>
        <v>0</v>
      </c>
      <c r="FQ354" s="105">
        <f ca="1">IF(V354&lt;&gt;0,FP354/V354,0)</f>
        <v>0</v>
      </c>
      <c r="FR354" s="86">
        <f ca="1">FN354-FP354</f>
        <v>0</v>
      </c>
      <c r="FS354" s="103">
        <f ca="1">(FO354-FQ354)*100</f>
        <v>0</v>
      </c>
      <c r="FT354" s="23"/>
      <c r="FV354" s="37"/>
      <c r="FW354" s="37"/>
      <c r="FX354" s="37"/>
      <c r="FY354" s="37"/>
      <c r="FZ354" s="37"/>
      <c r="GA354" s="37"/>
      <c r="GB354" s="37"/>
      <c r="GC354" s="37"/>
      <c r="GD354" s="37"/>
      <c r="GE354" s="37"/>
      <c r="GF354" s="37"/>
      <c r="GG354" s="37"/>
      <c r="GH354" s="37"/>
    </row>
    <row r="355" spans="1:190" ht="15" hidden="1" customHeight="1" x14ac:dyDescent="0.25">
      <c r="A355">
        <f ca="1">IF(ROW()=ROW($A$60),0,1)</f>
        <v>1</v>
      </c>
      <c r="D355" s="30"/>
      <c r="E355" s="30"/>
      <c r="F355" s="30" t="str">
        <f ca="1">IF(A355&lt;&gt;0,IF((AO355+BN355+CM355+DL355+EK355)&lt;&gt;0,ROUND((1-(AO355+BN355+CM355+DL355+EK355))-FO355,5),"VERIF. ELIGIBILITE PMM"),"CHECK "&amp;D340)</f>
        <v>VERIF. ELIGIBILITE PMM</v>
      </c>
      <c r="G355" s="30"/>
      <c r="H355" s="30"/>
      <c r="I355" s="30"/>
      <c r="J355" s="30" t="str">
        <f ca="1">IF(A355&lt;&gt;0,IF((AP355+BO355+CN355+DM355+EL355)&lt;&gt;0,ROUND((1-(AP355+BO355+CN355+DM355+EL355))-FQ355,5),"VERIF. ELIGIBILITE PMM"),"CHECK "&amp;D341)</f>
        <v>VERIF. ELIGIBILITE PMM</v>
      </c>
      <c r="K355" s="30">
        <f ca="1">IF(A355&lt;&gt;0,ROUND(W355+AR355+BQ355+CP355+DO355+EN355+FK355-FR355,5),"CHECK ")</f>
        <v>0</v>
      </c>
      <c r="L355" s="4"/>
      <c r="M355" s="9"/>
      <c r="N355" s="10"/>
      <c r="O355" s="9"/>
      <c r="P355" s="11"/>
      <c r="Q355" s="130" t="s">
        <v>309</v>
      </c>
      <c r="R355" s="130"/>
      <c r="S355" s="12"/>
      <c r="T355" s="13"/>
      <c r="U355" s="84">
        <f ca="1">_xll.DBRW($B$3,$R$37,$R$38,$R$40,$R$41,$R$42,$Q355,U$2,U$4,U$3)</f>
        <v>0</v>
      </c>
      <c r="V355" s="84">
        <f ca="1">_xll.DBRW($B$3,$R$37,$R$38,$R$40,$R$41,$R$42,$Q355,V$2,V$4,V$3)</f>
        <v>0</v>
      </c>
      <c r="W355" s="85">
        <f ca="1">U355-V355</f>
        <v>0</v>
      </c>
      <c r="X355" s="106">
        <f ca="1">IF(V355&lt;&gt;0,W355/V355,0)</f>
        <v>0</v>
      </c>
      <c r="Y355" s="15">
        <f ca="1">_xll.DBRW($B$3,$R$37,$R$38,$R$40,$R$41,$R$42,$Q355,Y$2,Y$4,Y$3)</f>
        <v>0</v>
      </c>
      <c r="Z355" s="15">
        <f ca="1">_xll.DBRW($B$3,$R$37,$R$38,$R$40,$R$41,$R$42,$Q355,Z$2,Z$4,Z$3)</f>
        <v>0</v>
      </c>
      <c r="AA355" s="15">
        <f ca="1">_xll.DBRW($B$3,$R$37,$R$38,$R$40,$R$41,$R$42,$Q355,AA$2,AA$4,AA$3)</f>
        <v>0</v>
      </c>
      <c r="AB355" s="15">
        <f ca="1">_xll.DBRW($B$3,$R$37,$R$38,$R$40,$R$41,$R$42,$Q355,AB$2,AB$4,AB$3)</f>
        <v>0</v>
      </c>
      <c r="AC355" s="15">
        <f ca="1">_xll.DBRW($B$3,$R$37,$R$38,$R$40,$R$41,$R$42,$Q355,AC$2,AC$4,AC$3)</f>
        <v>0</v>
      </c>
      <c r="AD355" s="15">
        <f ca="1">_xll.DBRW($B$3,$R$37,$R$38,$R$40,$R$41,$R$42,$Q355,AD$2,AD$4,AD$3)</f>
        <v>0</v>
      </c>
      <c r="AE355" s="15">
        <f ca="1">_xll.DBRW($B$3,$R$37,$R$38,$R$40,$R$41,$R$42,$Q355,AE$2,AE$4,AE$3)</f>
        <v>0</v>
      </c>
      <c r="AF355" s="15">
        <f ca="1">_xll.DBRW($B$3,$R$37,$R$38,$R$40,$R$41,$R$42,$Q355,AF$2,AF$4,AF$3)</f>
        <v>0</v>
      </c>
      <c r="AG355" s="15">
        <f ca="1">_xll.DBRW($B$3,$R$37,$R$38,$R$40,$R$41,$R$42,$Q355,AG$2,AG$4,AG$3)</f>
        <v>0</v>
      </c>
      <c r="AH355" s="15">
        <f ca="1">_xll.DBRW($B$3,$R$37,$R$38,$R$40,$R$41,$R$42,$Q355,AH$2,AH$4,AH$3)</f>
        <v>0</v>
      </c>
      <c r="AI355" s="15">
        <f ca="1">Y355-AD355</f>
        <v>0</v>
      </c>
      <c r="AJ355" s="15">
        <f ca="1">Z355-AE355</f>
        <v>0</v>
      </c>
      <c r="AK355" s="15">
        <f ca="1">AA355-AF355</f>
        <v>0</v>
      </c>
      <c r="AL355" s="15">
        <f ca="1">AB355-AG355</f>
        <v>0</v>
      </c>
      <c r="AM355" s="15">
        <f ca="1">AC355-AH355</f>
        <v>0</v>
      </c>
      <c r="AN355" s="20"/>
      <c r="AO355" s="16">
        <f ca="1">_xll.DBRW($B$3,$R$37,$R$38,$R$40,$R$41,$R$42,$Q355,AO$2,AO$4,AO$3)</f>
        <v>0</v>
      </c>
      <c r="AP355" s="16">
        <f ca="1">_xll.DBRW($B$3,$R$37,$R$38,$R$40,$R$41,$R$42,$Q355,AP$2,AP$4,AP$3)</f>
        <v>0</v>
      </c>
      <c r="AQ355" s="17">
        <f ca="1">-(AO355-AP355)*100</f>
        <v>0</v>
      </c>
      <c r="AR355" s="14">
        <f ca="1">$Y355-$AD355-BL355</f>
        <v>0</v>
      </c>
      <c r="AS355" s="18">
        <f ca="1">_xll.DBRW($B$3,$R$37,$R$38,$R$40,$R$41,$R$42,$Q355,AS$2,AS$4,AS$3)</f>
        <v>0</v>
      </c>
      <c r="AT355" s="19">
        <f ca="1">_xll.DBRW($B$3,$R$37,$R$38,$R$40,$R$41,$R$42,$Q355,AT$2,AT$4,AT$3)</f>
        <v>0</v>
      </c>
      <c r="AU355" s="18">
        <f ca="1">_xll.DBRW($B$3,$R$37,$R$38,$R$40,$R$41,$R$42,$Q355,AU$2,AU$4,AU$3)</f>
        <v>0</v>
      </c>
      <c r="AV355" s="15">
        <f ca="1">_xll.DBRW($B$3,$R$37,$R$38,$R$40,$R$41,$R$42,$Q355,AV$2,AV$4,AV$3)</f>
        <v>0</v>
      </c>
      <c r="AW355" s="15">
        <f ca="1">_xll.DBRW($B$3,$R$37,$R$38,$R$40,$R$41,$R$42,$Q355,AW$2,AW$4,AW$3)</f>
        <v>0</v>
      </c>
      <c r="AX355" s="18">
        <f ca="1">_xll.DBRW($B$3,$R$37,$R$38,$R$40,$R$41,$R$42,$Q355,AX$2,AX$4,AX$3)</f>
        <v>0</v>
      </c>
      <c r="AY355" s="19">
        <f ca="1">_xll.DBRW($B$3,$R$37,$R$38,$R$40,$R$41,$R$42,$Q355,AY$2,AY$4,AY$3)</f>
        <v>0</v>
      </c>
      <c r="AZ355" s="18">
        <f ca="1">_xll.DBRW($B$3,$R$37,$R$38,$R$40,$R$41,$R$42,$Q355,AZ$2,AZ$4,AZ$3)</f>
        <v>0</v>
      </c>
      <c r="BA355" s="15">
        <f ca="1">_xll.DBRW($B$3,$R$37,$R$38,$R$40,$R$41,$R$42,$Q355,BA$2,BA$4,BA$3)</f>
        <v>0</v>
      </c>
      <c r="BB355" s="15">
        <f ca="1">_xll.DBRW($B$3,$R$37,$R$38,$R$40,$R$41,$R$42,$Q355,BB$2,BB$4,BB$3)</f>
        <v>0</v>
      </c>
      <c r="BC355" s="18">
        <f ca="1">AS355-AX355</f>
        <v>0</v>
      </c>
      <c r="BD355" s="18">
        <f ca="1">AT355-AY355</f>
        <v>0</v>
      </c>
      <c r="BE355" s="18">
        <f ca="1">AU355-AZ355</f>
        <v>0</v>
      </c>
      <c r="BF355" s="15">
        <f ca="1">IF(AND(AV355&lt;&gt;0,BA355&lt;&gt;0),-1*BC355*AV355,0)</f>
        <v>0</v>
      </c>
      <c r="BG355" s="15">
        <f ca="1">IF(AND(AV355&lt;&gt;0,BA355&lt;&gt;0,AW355&lt;&gt;0,BB355&lt;&gt;0),BD355/AY355*$Y355,)</f>
        <v>0</v>
      </c>
      <c r="BH355" s="15">
        <f ca="1">IF(AND(AW355&lt;&gt;0,BB355&lt;&gt;0),BE355*AO355*AW355,)</f>
        <v>0</v>
      </c>
      <c r="BI355" s="15">
        <f ca="1">IF(AND(AV355&lt;&gt;0,BA355&lt;&gt;0,AW355&lt;&gt;0,BB355&lt;&gt;0),$AI355-BF355-BG355-BH355-BL355,)</f>
        <v>0</v>
      </c>
      <c r="BJ355" s="15">
        <f ca="1">IF(OR(AV355=0,BA355=0,AW355=0,BB355=0),$AI355-BF355-BG355-BH355-BL355,)</f>
        <v>0</v>
      </c>
      <c r="BK355" s="15">
        <f ca="1">SUM(BF355:BJ355)</f>
        <v>0</v>
      </c>
      <c r="BL355" s="15">
        <f ca="1">IF($V355&lt;&gt;0,IF($V355&gt;0,$W355/$V355,-$W355/$V355))*$AD355</f>
        <v>0</v>
      </c>
      <c r="BM355" s="15">
        <f ca="1">SUM(BK355:BL355)</f>
        <v>0</v>
      </c>
      <c r="BN355" s="16">
        <f ca="1">_xll.DBRW($B$3,$R$37,$R$38,$R$40,$R$41,$R$42,$Q355,BN$2,BN$4,BN$3)</f>
        <v>0</v>
      </c>
      <c r="BO355" s="16">
        <f ca="1">_xll.DBRW($B$3,$R$37,$R$38,$R$40,$R$41,$R$42,$Q355,BO$2,BO$4,BO$3)</f>
        <v>0</v>
      </c>
      <c r="BP355" s="17">
        <f ca="1">-(BN355-BO355)*100</f>
        <v>0</v>
      </c>
      <c r="BQ355" s="14">
        <f ca="1">$Z355-$AE355-CK355</f>
        <v>0</v>
      </c>
      <c r="BR355" s="15">
        <f ca="1">_xll.DBRW($B$3,$R$37,$R$38,$R$40,$R$41,$R$42,$Q355,BR$2,BR$4,BR$3)</f>
        <v>0</v>
      </c>
      <c r="BS355" s="15">
        <f ca="1">_xll.DBRW($B$3,$R$37,$R$38,$R$40,$R$41,$R$42,$Q355,BS$2,BS$4,BS$3)</f>
        <v>0</v>
      </c>
      <c r="BT355" s="15">
        <f ca="1">_xll.DBRW($B$3,$R$37,$R$38,$R$40,$R$41,$R$42,$Q355,BT$2,BT$4,BT$3)</f>
        <v>0</v>
      </c>
      <c r="BU355" s="15">
        <f ca="1">_xll.DBRW($B$3,$R$37,$R$38,$R$40,$R$41,$R$42,$Q355,BU$2,BU$4,BU$3)</f>
        <v>0</v>
      </c>
      <c r="BV355" s="15">
        <f ca="1">_xll.DBRW($B$3,$R$37,$R$38,$R$40,$R$41,$R$42,$Q355,BV$2,BV$4,BV$3)</f>
        <v>0</v>
      </c>
      <c r="BW355" s="15">
        <f ca="1">_xll.DBRW($B$3,$R$37,$R$38,$R$40,$R$41,$R$42,$Q355,BW$2,BW$4,BW$3)</f>
        <v>0</v>
      </c>
      <c r="BX355" s="15">
        <f ca="1">_xll.DBRW($B$3,$R$37,$R$38,$R$40,$R$41,$R$42,$Q355,BX$2,BX$4,BX$3)</f>
        <v>0</v>
      </c>
      <c r="BY355" s="15">
        <f ca="1">_xll.DBRW($B$3,$R$37,$R$38,$R$40,$R$41,$R$42,$Q355,BY$2,BY$4,BY$3)</f>
        <v>0</v>
      </c>
      <c r="BZ355" s="15">
        <f ca="1">_xll.DBRW($B$3,$R$37,$R$38,$R$40,$R$41,$R$42,$Q355,BZ$2,BZ$4,BZ$3)</f>
        <v>0</v>
      </c>
      <c r="CA355" s="15">
        <f ca="1">_xll.DBRW($B$3,$R$37,$R$38,$R$40,$R$41,$R$42,$Q355,CA$2,CA$4,CA$3)</f>
        <v>0</v>
      </c>
      <c r="CB355" s="15">
        <f ca="1">BR355-BW355</f>
        <v>0</v>
      </c>
      <c r="CC355" s="15">
        <f ca="1">BS355-BX355</f>
        <v>0</v>
      </c>
      <c r="CD355" s="15">
        <f ca="1">BT355-BY355</f>
        <v>0</v>
      </c>
      <c r="CE355" s="15">
        <f ca="1">IF(AND(BU355&lt;&gt;0,BZ355&lt;&gt;0),-1*CB355*BU355,0)</f>
        <v>0</v>
      </c>
      <c r="CF355" s="15">
        <f ca="1">IF(AND(BU355&lt;&gt;0,BZ355&lt;&gt;0,BV355&lt;&gt;0,CA355&lt;&gt;0),CC355/BX355*$Z355,)</f>
        <v>0</v>
      </c>
      <c r="CG355" s="15">
        <f ca="1">IF(AND(BV355&lt;&gt;0,CA355&lt;&gt;0),CD355*BN355*BV355,)</f>
        <v>0</v>
      </c>
      <c r="CH355" s="15">
        <f ca="1">IF(AND(BU355&lt;&gt;0,BZ355&lt;&gt;0,BV355&lt;&gt;0,CA355&lt;&gt;0),$AJ355-CE355-CF355-CG355-CK355,)</f>
        <v>0</v>
      </c>
      <c r="CI355" s="15">
        <f ca="1">IF(OR(BU355=0,BZ355=0,BV355=0,CA355=0),$AJ355-CE355-CF355-CG355-CK355,)</f>
        <v>0</v>
      </c>
      <c r="CJ355" s="15">
        <f ca="1">SUM(CE355:CI355)</f>
        <v>0</v>
      </c>
      <c r="CK355" s="15">
        <f ca="1">IF($V355&lt;&gt;0,IF($V355&gt;0,$W355/$V355,-$W355/$V355))*$AE355</f>
        <v>0</v>
      </c>
      <c r="CL355" s="15">
        <f ca="1">SUM(CJ355:CK355)</f>
        <v>0</v>
      </c>
      <c r="CM355" s="16">
        <f ca="1">_xll.DBRW($B$3,$R$37,$R$38,$R$40,$R$41,$R$42,$Q355,CM$2,CM$4,CM$3)</f>
        <v>0</v>
      </c>
      <c r="CN355" s="16">
        <f ca="1">_xll.DBRW($B$3,$R$37,$R$38,$R$40,$R$41,$R$42,$Q355,CN$2,CN$4,CN$3)</f>
        <v>0</v>
      </c>
      <c r="CO355" s="17">
        <f ca="1">-(CM355-CN355)*100</f>
        <v>0</v>
      </c>
      <c r="CP355" s="14">
        <f ca="1">$AA355-$AF355-DJ355</f>
        <v>0</v>
      </c>
      <c r="CQ355" s="15">
        <f ca="1">_xll.DBRW($B$3,$R$37,$R$38,$R$40,$R$41,$R$42,$Q355,CQ$2,CQ$4,CQ$3)</f>
        <v>0</v>
      </c>
      <c r="CR355" s="15">
        <f ca="1">_xll.DBRW($B$3,$R$37,$R$38,$R$40,$R$41,$R$42,$Q355,CR$2,CR$4,CR$3)</f>
        <v>0</v>
      </c>
      <c r="CS355" s="15">
        <f ca="1">_xll.DBRW($B$3,$R$37,$R$38,$R$40,$R$41,$R$42,$Q355,CS$2,CS$4,CS$3)</f>
        <v>0</v>
      </c>
      <c r="CT355" s="15">
        <f ca="1">_xll.DBRW($B$3,$R$37,$R$38,$R$40,$R$41,$R$42,$Q355,CT$2,CT$4,CT$3)</f>
        <v>0</v>
      </c>
      <c r="CU355" s="15">
        <f ca="1">_xll.DBRW($B$3,$R$37,$R$38,$R$40,$R$41,$R$42,$Q355,CU$2,CU$4,CU$3)</f>
        <v>0</v>
      </c>
      <c r="CV355" s="15">
        <f ca="1">_xll.DBRW($B$3,$R$37,$R$38,$R$40,$R$41,$R$42,$Q355,CV$2,CV$4,CV$3)</f>
        <v>0</v>
      </c>
      <c r="CW355" s="15">
        <f ca="1">_xll.DBRW($B$3,$R$37,$R$38,$R$40,$R$41,$R$42,$Q355,CW$2,CW$4,CW$3)</f>
        <v>0</v>
      </c>
      <c r="CX355" s="15">
        <f ca="1">_xll.DBRW($B$3,$R$37,$R$38,$R$40,$R$41,$R$42,$Q355,CX$2,CX$4,CX$3)</f>
        <v>0</v>
      </c>
      <c r="CY355" s="15">
        <f ca="1">_xll.DBRW($B$3,$R$37,$R$38,$R$40,$R$41,$R$42,$Q355,CY$2,CY$4,CY$3)</f>
        <v>0</v>
      </c>
      <c r="CZ355" s="15">
        <f ca="1">_xll.DBRW($B$3,$R$37,$R$38,$R$40,$R$41,$R$42,$Q355,CZ$2,CZ$4,CZ$3)</f>
        <v>0</v>
      </c>
      <c r="DA355" s="15">
        <f ca="1">CQ355-CV355</f>
        <v>0</v>
      </c>
      <c r="DB355" s="15">
        <f ca="1">CR355-CW355</f>
        <v>0</v>
      </c>
      <c r="DC355" s="15">
        <f ca="1">CS355-CX355</f>
        <v>0</v>
      </c>
      <c r="DD355" s="15">
        <f ca="1">IF(AND(CT355&lt;&gt;0,CY355&lt;&gt;0),-1*DA355*CT355,0)</f>
        <v>0</v>
      </c>
      <c r="DE355" s="15">
        <f ca="1">IF(AND(CT355&lt;&gt;0,CY355&lt;&gt;0,CU355&lt;&gt;0,CZ355&lt;&gt;0),DB355/CW355*$AA355,)</f>
        <v>0</v>
      </c>
      <c r="DF355" s="15">
        <f ca="1">IF(AND(CU355&lt;&gt;0,CZ355&lt;&gt;0),DC355*CM355*CU355,)</f>
        <v>0</v>
      </c>
      <c r="DG355" s="15">
        <f ca="1">IF(AND(CT355&lt;&gt;0,CY355&lt;&gt;0,CU355&lt;&gt;0,CZ355&lt;&gt;0),$AK355-DD355-DE355-DF355-DJ355,)</f>
        <v>0</v>
      </c>
      <c r="DH355" s="15">
        <f ca="1">IF(OR(CT355=0,CY355=0,CU355=0,CZ355=0),$AK355-DD355-DE355-DF355-DJ355,)</f>
        <v>0</v>
      </c>
      <c r="DI355" s="15">
        <f ca="1">SUM(DD355:DH355)</f>
        <v>0</v>
      </c>
      <c r="DJ355" s="15">
        <f ca="1">IF($V355&lt;&gt;0,IF($V355&gt;0,$W355/$V355,-$W355/$V355))*$AF355</f>
        <v>0</v>
      </c>
      <c r="DK355" s="15">
        <f ca="1">SUM(DI355:DJ355)</f>
        <v>0</v>
      </c>
      <c r="DL355" s="16">
        <f ca="1">_xll.DBRW($B$3,$R$37,$R$38,$R$40,$R$41,$R$42,$Q355,DL$2,DL$4,DL$3)</f>
        <v>0</v>
      </c>
      <c r="DM355" s="16">
        <f ca="1">_xll.DBRW($B$3,$R$37,$R$38,$R$40,$R$41,$R$42,$Q355,DM$2,DM$4,DM$3)</f>
        <v>0</v>
      </c>
      <c r="DN355" s="17">
        <f ca="1">-(DL355-DM355)*100</f>
        <v>0</v>
      </c>
      <c r="DO355" s="14">
        <f ca="1">$AB355-$AG355-EI355</f>
        <v>0</v>
      </c>
      <c r="DP355" s="15">
        <f ca="1">_xll.DBRW($B$3,$R$37,$R$38,$R$40,$R$41,$R$42,$Q355,DP$2,DP$4,DP$3)</f>
        <v>0</v>
      </c>
      <c r="DQ355" s="15">
        <f ca="1">_xll.DBRW($B$3,$R$37,$R$38,$R$40,$R$41,$R$42,$Q355,DQ$2,DQ$4,DQ$3)</f>
        <v>0</v>
      </c>
      <c r="DR355" s="15">
        <f ca="1">_xll.DBRW($B$3,$R$37,$R$38,$R$40,$R$41,$R$42,$Q355,DR$2,DR$4,DR$3)</f>
        <v>0</v>
      </c>
      <c r="DS355" s="15" t="str">
        <f ca="1">_xll.DBRW($B$3,$R$37,$R$38,$R$40,$R$41,$R$42,$Q355,DS$2,DS$4,DS$3)</f>
        <v/>
      </c>
      <c r="DT355" s="15">
        <f ca="1">_xll.DBRW($B$3,$R$37,$R$38,$R$40,$R$41,$R$42,$Q355,DT$2,DT$4,DT$3)</f>
        <v>0</v>
      </c>
      <c r="DU355" s="15">
        <f ca="1">_xll.DBRW($B$3,$R$37,$R$38,$R$40,$R$41,$R$42,$Q355,DU$2,DU$4,DU$3)</f>
        <v>0</v>
      </c>
      <c r="DV355" s="15">
        <f ca="1">_xll.DBRW($B$3,$R$37,$R$38,$R$40,$R$41,$R$42,$Q355,DV$2,DV$4,DV$3)</f>
        <v>0</v>
      </c>
      <c r="DW355" s="15">
        <f ca="1">_xll.DBRW($B$3,$R$37,$R$38,$R$40,$R$41,$R$42,$Q355,DW$2,DW$4,DW$3)</f>
        <v>0</v>
      </c>
      <c r="DX355" s="15" t="str">
        <f ca="1">_xll.DBRW($B$3,$R$37,$R$38,$R$40,$R$41,$R$42,$Q355,DX$2,DX$4,DX$3)</f>
        <v/>
      </c>
      <c r="DY355" s="15">
        <f ca="1">_xll.DBRW($B$3,$R$37,$R$38,$R$40,$R$41,$R$42,$Q355,DY$2,DY$4,DY$3)</f>
        <v>0</v>
      </c>
      <c r="DZ355" s="15">
        <f ca="1">DP355-DU355</f>
        <v>0</v>
      </c>
      <c r="EA355" s="15">
        <f ca="1">DQ355-DV355</f>
        <v>0</v>
      </c>
      <c r="EB355" s="15">
        <f ca="1">DR355-DW355</f>
        <v>0</v>
      </c>
      <c r="EC355" s="15" t="e">
        <f ca="1">IF(AND(DS355&lt;&gt;0,DX355&lt;&gt;0),-1*DZ355*DS355,0)</f>
        <v>#VALUE!</v>
      </c>
      <c r="ED355" s="15">
        <f ca="1">IF(AND(DS355&lt;&gt;0,DX355&lt;&gt;0,DT355&lt;&gt;0,DY355&lt;&gt;0),EA355/DV355*$AB355,)</f>
        <v>0</v>
      </c>
      <c r="EE355" s="15">
        <f ca="1">IF(AND(DT355&lt;&gt;0,DY355&lt;&gt;0),EB355*DL355*DT355,)</f>
        <v>0</v>
      </c>
      <c r="EF355" s="15">
        <f ca="1">IF(AND(DS355&lt;&gt;0,DX355&lt;&gt;0,DT355&lt;&gt;0,DY355&lt;&gt;0),$AL355-EC355-ED355-EE355-EI355,)</f>
        <v>0</v>
      </c>
      <c r="EG355" s="15" t="e">
        <f ca="1">IF(OR(DS355=0,DX355=0,DT355=0,DY355=0),$AL355-EC355-ED355-EE355-EI355,)</f>
        <v>#VALUE!</v>
      </c>
      <c r="EH355" s="15" t="e">
        <f ca="1">SUM(EC355:EG355)</f>
        <v>#VALUE!</v>
      </c>
      <c r="EI355" s="15">
        <f ca="1">IF($V355&lt;&gt;0,IF($V355&gt;0,$W355/$V355,-$W355/$V355))*$AG355</f>
        <v>0</v>
      </c>
      <c r="EJ355" s="15" t="e">
        <f ca="1">SUM(EH355:EI355)</f>
        <v>#VALUE!</v>
      </c>
      <c r="EK355" s="16">
        <f ca="1">_xll.DBRW($B$3,$R$37,$R$38,$R$40,$R$41,$R$42,$Q355,EK$2,EK$4,EK$3)</f>
        <v>0</v>
      </c>
      <c r="EL355" s="16">
        <f ca="1">_xll.DBRW($B$3,$R$37,$R$38,$R$40,$R$41,$R$42,$Q355,EL$2,EL$4,EL$3)</f>
        <v>0</v>
      </c>
      <c r="EM355" s="17">
        <f ca="1">-(EK355-EL355)*100</f>
        <v>0</v>
      </c>
      <c r="EN355" s="14">
        <f ca="1">$AC355-$AH355-FH355</f>
        <v>0</v>
      </c>
      <c r="EO355" s="15">
        <f ca="1">_xll.DBRW($B$3,$R$37,$R$38,$R$40,$R$41,$R$42,$Q355,EO$2,EO$4,EO$3)</f>
        <v>0</v>
      </c>
      <c r="EP355" s="15">
        <f ca="1">_xll.DBRW($B$3,$R$37,$R$38,$R$40,$R$41,$R$42,$Q355,EP$2,EP$4,EP$3)</f>
        <v>0</v>
      </c>
      <c r="EQ355" s="15">
        <f ca="1">_xll.DBRW($B$3,$R$37,$R$38,$R$40,$R$41,$R$42,$Q355,EQ$2,EQ$4,EQ$3)</f>
        <v>0</v>
      </c>
      <c r="ER355" s="15">
        <f ca="1">_xll.DBRW($B$3,$R$37,$R$38,$R$40,$R$41,$R$42,$Q355,ER$2,ER$4,ER$3)</f>
        <v>0</v>
      </c>
      <c r="ES355" s="15">
        <f ca="1">_xll.DBRW($B$3,$R$37,$R$38,$R$40,$R$41,$R$42,$Q355,ES$2,ES$4,ES$3)</f>
        <v>0</v>
      </c>
      <c r="ET355" s="15">
        <f ca="1">_xll.DBRW($B$3,$R$37,$R$38,$R$40,$R$41,$R$42,$Q355,ET$2,ET$4,ET$3)</f>
        <v>0</v>
      </c>
      <c r="EU355" s="15">
        <f ca="1">_xll.DBRW($B$3,$R$37,$R$38,$R$40,$R$41,$R$42,$Q355,EU$2,EU$4,EU$3)</f>
        <v>0</v>
      </c>
      <c r="EV355" s="15">
        <f ca="1">_xll.DBRW($B$3,$R$37,$R$38,$R$40,$R$41,$R$42,$Q355,EV$2,EV$4,EV$3)</f>
        <v>0</v>
      </c>
      <c r="EW355" s="15">
        <f ca="1">_xll.DBRW($B$3,$R$37,$R$38,$R$40,$R$41,$R$42,$Q355,EW$2,EW$4,EW$3)</f>
        <v>0</v>
      </c>
      <c r="EX355" s="15">
        <f ca="1">_xll.DBRW($B$3,$R$37,$R$38,$R$40,$R$41,$R$42,$Q355,EX$2,EX$4,EX$3)</f>
        <v>0</v>
      </c>
      <c r="EY355" s="15">
        <f ca="1">EO355-ET355</f>
        <v>0</v>
      </c>
      <c r="EZ355" s="15">
        <f ca="1">EP355-EU355</f>
        <v>0</v>
      </c>
      <c r="FA355" s="15">
        <f ca="1">EQ355-EV355</f>
        <v>0</v>
      </c>
      <c r="FB355" s="15">
        <f ca="1">IF(AND(ER355&lt;&gt;0,EW355&lt;&gt;0),-1*EY355*ER355,0)</f>
        <v>0</v>
      </c>
      <c r="FC355" s="15">
        <f ca="1">IF(AND(ER355&lt;&gt;0,EW355&lt;&gt;0,ES355&lt;&gt;0,EX355&lt;&gt;0),EZ355/EU355*$AC355,)</f>
        <v>0</v>
      </c>
      <c r="FD355" s="15">
        <f ca="1">IF(AND(ES355&lt;&gt;0,EX355&lt;&gt;0),FA355*EK355*ES355,)</f>
        <v>0</v>
      </c>
      <c r="FE355" s="15">
        <f ca="1">IF(AND(ER355&lt;&gt;0,EW355&lt;&gt;0,ES355&lt;&gt;0,EX355&lt;&gt;0),$AM355-FB355-FC355-FD355-FH355,)</f>
        <v>0</v>
      </c>
      <c r="FF355" s="15">
        <f ca="1">IF(OR(ER355=0,EW355=0,ES355=0,EX355=0),$AM355-FB355-FC355-FD355-FH355,)</f>
        <v>0</v>
      </c>
      <c r="FG355" s="15">
        <f ca="1">SUM(FB355:FF355)</f>
        <v>0</v>
      </c>
      <c r="FH355" s="15">
        <f ca="1">IF($V355&lt;&gt;0,IF($V355&gt;0,$W355/$V355,-$W355/$V355))*$AH355</f>
        <v>0</v>
      </c>
      <c r="FI355" s="15">
        <f ca="1">SUM(FG355:FH355)</f>
        <v>0</v>
      </c>
      <c r="FJ355" s="20"/>
      <c r="FK355" s="85">
        <f ca="1">BL355+CK355+DJ355+EI355+FH355</f>
        <v>0</v>
      </c>
      <c r="FL355" s="21"/>
      <c r="FM355" s="22"/>
      <c r="FN355" s="104">
        <f ca="1">_xll.DBRW($B$3,$R$37,$R$38,$R$40,$R$41,$R$42,$Q355,FN$2,FN$4,FN$3)</f>
        <v>0</v>
      </c>
      <c r="FO355" s="105">
        <f ca="1">IF(U355&lt;&gt;0,FN355/U355,0)</f>
        <v>0</v>
      </c>
      <c r="FP355" s="104">
        <f ca="1">_xll.DBRW($B$3,$R$37,$R$38,$R$40,$R$41,$R$42,$Q355,FP$2,FP$4,FP$3)</f>
        <v>0</v>
      </c>
      <c r="FQ355" s="105">
        <f ca="1">IF(V355&lt;&gt;0,FP355/V355,0)</f>
        <v>0</v>
      </c>
      <c r="FR355" s="86">
        <f ca="1">FN355-FP355</f>
        <v>0</v>
      </c>
      <c r="FS355" s="103">
        <f ca="1">(FO355-FQ355)*100</f>
        <v>0</v>
      </c>
      <c r="FT355" s="23"/>
      <c r="FV355" s="37"/>
      <c r="FW355" s="37"/>
      <c r="FX355" s="37"/>
      <c r="FY355" s="37"/>
      <c r="FZ355" s="37"/>
      <c r="GA355" s="37"/>
      <c r="GB355" s="37"/>
      <c r="GC355" s="37"/>
      <c r="GD355" s="37"/>
      <c r="GE355" s="37"/>
      <c r="GF355" s="37"/>
      <c r="GG355" s="37"/>
      <c r="GH355" s="37"/>
    </row>
    <row r="356" spans="1:190" ht="15" hidden="1" customHeight="1" x14ac:dyDescent="0.25">
      <c r="A356">
        <f ca="1">IF(ROW()=ROW($A$60),0,1)</f>
        <v>1</v>
      </c>
      <c r="D356" s="30"/>
      <c r="E356" s="30"/>
      <c r="F356" s="30" t="str">
        <f ca="1">IF(A356&lt;&gt;0,IF((AO356+BN356+CM356+DL356+EK356)&lt;&gt;0,ROUND((1-(AO356+BN356+CM356+DL356+EK356))-FO356,5),"VERIF. ELIGIBILITE PMM"),"CHECK "&amp;D341)</f>
        <v>VERIF. ELIGIBILITE PMM</v>
      </c>
      <c r="G356" s="30"/>
      <c r="H356" s="30"/>
      <c r="I356" s="30"/>
      <c r="J356" s="30" t="str">
        <f ca="1">IF(A356&lt;&gt;0,IF((AP356+BO356+CN356+DM356+EL356)&lt;&gt;0,ROUND((1-(AP356+BO356+CN356+DM356+EL356))-FQ356,5),"VERIF. ELIGIBILITE PMM"),"CHECK "&amp;D342)</f>
        <v>VERIF. ELIGIBILITE PMM</v>
      </c>
      <c r="K356" s="30">
        <f ca="1">IF(A356&lt;&gt;0,ROUND(W356+AR356+BQ356+CP356+DO356+EN356+FK356-FR356,5),"CHECK ")</f>
        <v>0</v>
      </c>
      <c r="L356" s="4"/>
      <c r="M356" s="9"/>
      <c r="N356" s="10"/>
      <c r="O356" s="9"/>
      <c r="P356" s="11"/>
      <c r="Q356" s="130" t="s">
        <v>310</v>
      </c>
      <c r="R356" s="130"/>
      <c r="S356" s="12"/>
      <c r="T356" s="13"/>
      <c r="U356" s="84">
        <f ca="1">_xll.DBRW($B$3,$R$37,$R$38,$R$40,$R$41,$R$42,$Q356,U$2,U$4,U$3)</f>
        <v>0</v>
      </c>
      <c r="V356" s="84">
        <f ca="1">_xll.DBRW($B$3,$R$37,$R$38,$R$40,$R$41,$R$42,$Q356,V$2,V$4,V$3)</f>
        <v>0</v>
      </c>
      <c r="W356" s="85">
        <f ca="1">U356-V356</f>
        <v>0</v>
      </c>
      <c r="X356" s="106">
        <f ca="1">IF(V356&lt;&gt;0,W356/V356,0)</f>
        <v>0</v>
      </c>
      <c r="Y356" s="15">
        <f ca="1">_xll.DBRW($B$3,$R$37,$R$38,$R$40,$R$41,$R$42,$Q356,Y$2,Y$4,Y$3)</f>
        <v>0</v>
      </c>
      <c r="Z356" s="15">
        <f ca="1">_xll.DBRW($B$3,$R$37,$R$38,$R$40,$R$41,$R$42,$Q356,Z$2,Z$4,Z$3)</f>
        <v>0</v>
      </c>
      <c r="AA356" s="15">
        <f ca="1">_xll.DBRW($B$3,$R$37,$R$38,$R$40,$R$41,$R$42,$Q356,AA$2,AA$4,AA$3)</f>
        <v>0</v>
      </c>
      <c r="AB356" s="15">
        <f ca="1">_xll.DBRW($B$3,$R$37,$R$38,$R$40,$R$41,$R$42,$Q356,AB$2,AB$4,AB$3)</f>
        <v>0</v>
      </c>
      <c r="AC356" s="15">
        <f ca="1">_xll.DBRW($B$3,$R$37,$R$38,$R$40,$R$41,$R$42,$Q356,AC$2,AC$4,AC$3)</f>
        <v>0</v>
      </c>
      <c r="AD356" s="15">
        <f ca="1">_xll.DBRW($B$3,$R$37,$R$38,$R$40,$R$41,$R$42,$Q356,AD$2,AD$4,AD$3)</f>
        <v>0</v>
      </c>
      <c r="AE356" s="15">
        <f ca="1">_xll.DBRW($B$3,$R$37,$R$38,$R$40,$R$41,$R$42,$Q356,AE$2,AE$4,AE$3)</f>
        <v>0</v>
      </c>
      <c r="AF356" s="15">
        <f ca="1">_xll.DBRW($B$3,$R$37,$R$38,$R$40,$R$41,$R$42,$Q356,AF$2,AF$4,AF$3)</f>
        <v>0</v>
      </c>
      <c r="AG356" s="15">
        <f ca="1">_xll.DBRW($B$3,$R$37,$R$38,$R$40,$R$41,$R$42,$Q356,AG$2,AG$4,AG$3)</f>
        <v>0</v>
      </c>
      <c r="AH356" s="15">
        <f ca="1">_xll.DBRW($B$3,$R$37,$R$38,$R$40,$R$41,$R$42,$Q356,AH$2,AH$4,AH$3)</f>
        <v>0</v>
      </c>
      <c r="AI356" s="15">
        <f ca="1">Y356-AD356</f>
        <v>0</v>
      </c>
      <c r="AJ356" s="15">
        <f ca="1">Z356-AE356</f>
        <v>0</v>
      </c>
      <c r="AK356" s="15">
        <f ca="1">AA356-AF356</f>
        <v>0</v>
      </c>
      <c r="AL356" s="15">
        <f ca="1">AB356-AG356</f>
        <v>0</v>
      </c>
      <c r="AM356" s="15">
        <f ca="1">AC356-AH356</f>
        <v>0</v>
      </c>
      <c r="AN356" s="20"/>
      <c r="AO356" s="16">
        <f ca="1">_xll.DBRW($B$3,$R$37,$R$38,$R$40,$R$41,$R$42,$Q356,AO$2,AO$4,AO$3)</f>
        <v>0</v>
      </c>
      <c r="AP356" s="16">
        <f ca="1">_xll.DBRW($B$3,$R$37,$R$38,$R$40,$R$41,$R$42,$Q356,AP$2,AP$4,AP$3)</f>
        <v>0</v>
      </c>
      <c r="AQ356" s="17">
        <f ca="1">-(AO356-AP356)*100</f>
        <v>0</v>
      </c>
      <c r="AR356" s="14">
        <f ca="1">$Y356-$AD356-BL356</f>
        <v>0</v>
      </c>
      <c r="AS356" s="18">
        <f ca="1">_xll.DBRW($B$3,$R$37,$R$38,$R$40,$R$41,$R$42,$Q356,AS$2,AS$4,AS$3)</f>
        <v>0</v>
      </c>
      <c r="AT356" s="19">
        <f ca="1">_xll.DBRW($B$3,$R$37,$R$38,$R$40,$R$41,$R$42,$Q356,AT$2,AT$4,AT$3)</f>
        <v>0</v>
      </c>
      <c r="AU356" s="18">
        <f ca="1">_xll.DBRW($B$3,$R$37,$R$38,$R$40,$R$41,$R$42,$Q356,AU$2,AU$4,AU$3)</f>
        <v>0</v>
      </c>
      <c r="AV356" s="15">
        <f ca="1">_xll.DBRW($B$3,$R$37,$R$38,$R$40,$R$41,$R$42,$Q356,AV$2,AV$4,AV$3)</f>
        <v>0</v>
      </c>
      <c r="AW356" s="15">
        <f ca="1">_xll.DBRW($B$3,$R$37,$R$38,$R$40,$R$41,$R$42,$Q356,AW$2,AW$4,AW$3)</f>
        <v>0</v>
      </c>
      <c r="AX356" s="18">
        <f ca="1">_xll.DBRW($B$3,$R$37,$R$38,$R$40,$R$41,$R$42,$Q356,AX$2,AX$4,AX$3)</f>
        <v>0</v>
      </c>
      <c r="AY356" s="19">
        <f ca="1">_xll.DBRW($B$3,$R$37,$R$38,$R$40,$R$41,$R$42,$Q356,AY$2,AY$4,AY$3)</f>
        <v>0</v>
      </c>
      <c r="AZ356" s="18">
        <f ca="1">_xll.DBRW($B$3,$R$37,$R$38,$R$40,$R$41,$R$42,$Q356,AZ$2,AZ$4,AZ$3)</f>
        <v>0</v>
      </c>
      <c r="BA356" s="15">
        <f ca="1">_xll.DBRW($B$3,$R$37,$R$38,$R$40,$R$41,$R$42,$Q356,BA$2,BA$4,BA$3)</f>
        <v>0</v>
      </c>
      <c r="BB356" s="15">
        <f ca="1">_xll.DBRW($B$3,$R$37,$R$38,$R$40,$R$41,$R$42,$Q356,BB$2,BB$4,BB$3)</f>
        <v>0</v>
      </c>
      <c r="BC356" s="18">
        <f ca="1">AS356-AX356</f>
        <v>0</v>
      </c>
      <c r="BD356" s="18">
        <f ca="1">AT356-AY356</f>
        <v>0</v>
      </c>
      <c r="BE356" s="18">
        <f ca="1">AU356-AZ356</f>
        <v>0</v>
      </c>
      <c r="BF356" s="15">
        <f ca="1">IF(AND(AV356&lt;&gt;0,BA356&lt;&gt;0),-1*BC356*AV356,0)</f>
        <v>0</v>
      </c>
      <c r="BG356" s="15">
        <f ca="1">IF(AND(AV356&lt;&gt;0,BA356&lt;&gt;0,AW356&lt;&gt;0,BB356&lt;&gt;0),BD356/AY356*$Y356,)</f>
        <v>0</v>
      </c>
      <c r="BH356" s="15">
        <f ca="1">IF(AND(AW356&lt;&gt;0,BB356&lt;&gt;0),BE356*AO356*AW356,)</f>
        <v>0</v>
      </c>
      <c r="BI356" s="15">
        <f ca="1">IF(AND(AV356&lt;&gt;0,BA356&lt;&gt;0,AW356&lt;&gt;0,BB356&lt;&gt;0),$AI356-BF356-BG356-BH356-BL356,)</f>
        <v>0</v>
      </c>
      <c r="BJ356" s="15">
        <f ca="1">IF(OR(AV356=0,BA356=0,AW356=0,BB356=0),$AI356-BF356-BG356-BH356-BL356,)</f>
        <v>0</v>
      </c>
      <c r="BK356" s="15">
        <f ca="1">SUM(BF356:BJ356)</f>
        <v>0</v>
      </c>
      <c r="BL356" s="15">
        <f ca="1">IF($V356&lt;&gt;0,IF($V356&gt;0,$W356/$V356,-$W356/$V356))*$AD356</f>
        <v>0</v>
      </c>
      <c r="BM356" s="15">
        <f ca="1">SUM(BK356:BL356)</f>
        <v>0</v>
      </c>
      <c r="BN356" s="16">
        <f ca="1">_xll.DBRW($B$3,$R$37,$R$38,$R$40,$R$41,$R$42,$Q356,BN$2,BN$4,BN$3)</f>
        <v>0</v>
      </c>
      <c r="BO356" s="16">
        <f ca="1">_xll.DBRW($B$3,$R$37,$R$38,$R$40,$R$41,$R$42,$Q356,BO$2,BO$4,BO$3)</f>
        <v>0</v>
      </c>
      <c r="BP356" s="17">
        <f ca="1">-(BN356-BO356)*100</f>
        <v>0</v>
      </c>
      <c r="BQ356" s="14">
        <f ca="1">$Z356-$AE356-CK356</f>
        <v>0</v>
      </c>
      <c r="BR356" s="15">
        <f ca="1">_xll.DBRW($B$3,$R$37,$R$38,$R$40,$R$41,$R$42,$Q356,BR$2,BR$4,BR$3)</f>
        <v>0</v>
      </c>
      <c r="BS356" s="15">
        <f ca="1">_xll.DBRW($B$3,$R$37,$R$38,$R$40,$R$41,$R$42,$Q356,BS$2,BS$4,BS$3)</f>
        <v>0</v>
      </c>
      <c r="BT356" s="15">
        <f ca="1">_xll.DBRW($B$3,$R$37,$R$38,$R$40,$R$41,$R$42,$Q356,BT$2,BT$4,BT$3)</f>
        <v>0</v>
      </c>
      <c r="BU356" s="15">
        <f ca="1">_xll.DBRW($B$3,$R$37,$R$38,$R$40,$R$41,$R$42,$Q356,BU$2,BU$4,BU$3)</f>
        <v>0</v>
      </c>
      <c r="BV356" s="15">
        <f ca="1">_xll.DBRW($B$3,$R$37,$R$38,$R$40,$R$41,$R$42,$Q356,BV$2,BV$4,BV$3)</f>
        <v>0</v>
      </c>
      <c r="BW356" s="15">
        <f ca="1">_xll.DBRW($B$3,$R$37,$R$38,$R$40,$R$41,$R$42,$Q356,BW$2,BW$4,BW$3)</f>
        <v>0</v>
      </c>
      <c r="BX356" s="15">
        <f ca="1">_xll.DBRW($B$3,$R$37,$R$38,$R$40,$R$41,$R$42,$Q356,BX$2,BX$4,BX$3)</f>
        <v>0</v>
      </c>
      <c r="BY356" s="15">
        <f ca="1">_xll.DBRW($B$3,$R$37,$R$38,$R$40,$R$41,$R$42,$Q356,BY$2,BY$4,BY$3)</f>
        <v>0</v>
      </c>
      <c r="BZ356" s="15">
        <f ca="1">_xll.DBRW($B$3,$R$37,$R$38,$R$40,$R$41,$R$42,$Q356,BZ$2,BZ$4,BZ$3)</f>
        <v>0</v>
      </c>
      <c r="CA356" s="15">
        <f ca="1">_xll.DBRW($B$3,$R$37,$R$38,$R$40,$R$41,$R$42,$Q356,CA$2,CA$4,CA$3)</f>
        <v>0</v>
      </c>
      <c r="CB356" s="15">
        <f ca="1">BR356-BW356</f>
        <v>0</v>
      </c>
      <c r="CC356" s="15">
        <f ca="1">BS356-BX356</f>
        <v>0</v>
      </c>
      <c r="CD356" s="15">
        <f ca="1">BT356-BY356</f>
        <v>0</v>
      </c>
      <c r="CE356" s="15">
        <f ca="1">IF(AND(BU356&lt;&gt;0,BZ356&lt;&gt;0),-1*CB356*BU356,0)</f>
        <v>0</v>
      </c>
      <c r="CF356" s="15">
        <f ca="1">IF(AND(BU356&lt;&gt;0,BZ356&lt;&gt;0,BV356&lt;&gt;0,CA356&lt;&gt;0),CC356/BX356*$Z356,)</f>
        <v>0</v>
      </c>
      <c r="CG356" s="15">
        <f ca="1">IF(AND(BV356&lt;&gt;0,CA356&lt;&gt;0),CD356*BN356*BV356,)</f>
        <v>0</v>
      </c>
      <c r="CH356" s="15">
        <f ca="1">IF(AND(BU356&lt;&gt;0,BZ356&lt;&gt;0,BV356&lt;&gt;0,CA356&lt;&gt;0),$AJ356-CE356-CF356-CG356-CK356,)</f>
        <v>0</v>
      </c>
      <c r="CI356" s="15">
        <f ca="1">IF(OR(BU356=0,BZ356=0,BV356=0,CA356=0),$AJ356-CE356-CF356-CG356-CK356,)</f>
        <v>0</v>
      </c>
      <c r="CJ356" s="15">
        <f ca="1">SUM(CE356:CI356)</f>
        <v>0</v>
      </c>
      <c r="CK356" s="15">
        <f ca="1">IF($V356&lt;&gt;0,IF($V356&gt;0,$W356/$V356,-$W356/$V356))*$AE356</f>
        <v>0</v>
      </c>
      <c r="CL356" s="15">
        <f ca="1">SUM(CJ356:CK356)</f>
        <v>0</v>
      </c>
      <c r="CM356" s="16">
        <f ca="1">_xll.DBRW($B$3,$R$37,$R$38,$R$40,$R$41,$R$42,$Q356,CM$2,CM$4,CM$3)</f>
        <v>0</v>
      </c>
      <c r="CN356" s="16">
        <f ca="1">_xll.DBRW($B$3,$R$37,$R$38,$R$40,$R$41,$R$42,$Q356,CN$2,CN$4,CN$3)</f>
        <v>0</v>
      </c>
      <c r="CO356" s="17">
        <f ca="1">-(CM356-CN356)*100</f>
        <v>0</v>
      </c>
      <c r="CP356" s="14">
        <f ca="1">$AA356-$AF356-DJ356</f>
        <v>0</v>
      </c>
      <c r="CQ356" s="15">
        <f ca="1">_xll.DBRW($B$3,$R$37,$R$38,$R$40,$R$41,$R$42,$Q356,CQ$2,CQ$4,CQ$3)</f>
        <v>0</v>
      </c>
      <c r="CR356" s="15">
        <f ca="1">_xll.DBRW($B$3,$R$37,$R$38,$R$40,$R$41,$R$42,$Q356,CR$2,CR$4,CR$3)</f>
        <v>0</v>
      </c>
      <c r="CS356" s="15">
        <f ca="1">_xll.DBRW($B$3,$R$37,$R$38,$R$40,$R$41,$R$42,$Q356,CS$2,CS$4,CS$3)</f>
        <v>0</v>
      </c>
      <c r="CT356" s="15">
        <f ca="1">_xll.DBRW($B$3,$R$37,$R$38,$R$40,$R$41,$R$42,$Q356,CT$2,CT$4,CT$3)</f>
        <v>0</v>
      </c>
      <c r="CU356" s="15">
        <f ca="1">_xll.DBRW($B$3,$R$37,$R$38,$R$40,$R$41,$R$42,$Q356,CU$2,CU$4,CU$3)</f>
        <v>0</v>
      </c>
      <c r="CV356" s="15">
        <f ca="1">_xll.DBRW($B$3,$R$37,$R$38,$R$40,$R$41,$R$42,$Q356,CV$2,CV$4,CV$3)</f>
        <v>0</v>
      </c>
      <c r="CW356" s="15">
        <f ca="1">_xll.DBRW($B$3,$R$37,$R$38,$R$40,$R$41,$R$42,$Q356,CW$2,CW$4,CW$3)</f>
        <v>0</v>
      </c>
      <c r="CX356" s="15">
        <f ca="1">_xll.DBRW($B$3,$R$37,$R$38,$R$40,$R$41,$R$42,$Q356,CX$2,CX$4,CX$3)</f>
        <v>0</v>
      </c>
      <c r="CY356" s="15">
        <f ca="1">_xll.DBRW($B$3,$R$37,$R$38,$R$40,$R$41,$R$42,$Q356,CY$2,CY$4,CY$3)</f>
        <v>0</v>
      </c>
      <c r="CZ356" s="15">
        <f ca="1">_xll.DBRW($B$3,$R$37,$R$38,$R$40,$R$41,$R$42,$Q356,CZ$2,CZ$4,CZ$3)</f>
        <v>0</v>
      </c>
      <c r="DA356" s="15">
        <f ca="1">CQ356-CV356</f>
        <v>0</v>
      </c>
      <c r="DB356" s="15">
        <f ca="1">CR356-CW356</f>
        <v>0</v>
      </c>
      <c r="DC356" s="15">
        <f ca="1">CS356-CX356</f>
        <v>0</v>
      </c>
      <c r="DD356" s="15">
        <f ca="1">IF(AND(CT356&lt;&gt;0,CY356&lt;&gt;0),-1*DA356*CT356,0)</f>
        <v>0</v>
      </c>
      <c r="DE356" s="15">
        <f ca="1">IF(AND(CT356&lt;&gt;0,CY356&lt;&gt;0,CU356&lt;&gt;0,CZ356&lt;&gt;0),DB356/CW356*$AA356,)</f>
        <v>0</v>
      </c>
      <c r="DF356" s="15">
        <f ca="1">IF(AND(CU356&lt;&gt;0,CZ356&lt;&gt;0),DC356*CM356*CU356,)</f>
        <v>0</v>
      </c>
      <c r="DG356" s="15">
        <f ca="1">IF(AND(CT356&lt;&gt;0,CY356&lt;&gt;0,CU356&lt;&gt;0,CZ356&lt;&gt;0),$AK356-DD356-DE356-DF356-DJ356,)</f>
        <v>0</v>
      </c>
      <c r="DH356" s="15">
        <f ca="1">IF(OR(CT356=0,CY356=0,CU356=0,CZ356=0),$AK356-DD356-DE356-DF356-DJ356,)</f>
        <v>0</v>
      </c>
      <c r="DI356" s="15">
        <f ca="1">SUM(DD356:DH356)</f>
        <v>0</v>
      </c>
      <c r="DJ356" s="15">
        <f ca="1">IF($V356&lt;&gt;0,IF($V356&gt;0,$W356/$V356,-$W356/$V356))*$AF356</f>
        <v>0</v>
      </c>
      <c r="DK356" s="15">
        <f ca="1">SUM(DI356:DJ356)</f>
        <v>0</v>
      </c>
      <c r="DL356" s="16">
        <f ca="1">_xll.DBRW($B$3,$R$37,$R$38,$R$40,$R$41,$R$42,$Q356,DL$2,DL$4,DL$3)</f>
        <v>0</v>
      </c>
      <c r="DM356" s="16">
        <f ca="1">_xll.DBRW($B$3,$R$37,$R$38,$R$40,$R$41,$R$42,$Q356,DM$2,DM$4,DM$3)</f>
        <v>0</v>
      </c>
      <c r="DN356" s="17">
        <f ca="1">-(DL356-DM356)*100</f>
        <v>0</v>
      </c>
      <c r="DO356" s="14">
        <f ca="1">$AB356-$AG356-EI356</f>
        <v>0</v>
      </c>
      <c r="DP356" s="15">
        <f ca="1">_xll.DBRW($B$3,$R$37,$R$38,$R$40,$R$41,$R$42,$Q356,DP$2,DP$4,DP$3)</f>
        <v>0</v>
      </c>
      <c r="DQ356" s="15">
        <f ca="1">_xll.DBRW($B$3,$R$37,$R$38,$R$40,$R$41,$R$42,$Q356,DQ$2,DQ$4,DQ$3)</f>
        <v>0</v>
      </c>
      <c r="DR356" s="15">
        <f ca="1">_xll.DBRW($B$3,$R$37,$R$38,$R$40,$R$41,$R$42,$Q356,DR$2,DR$4,DR$3)</f>
        <v>0</v>
      </c>
      <c r="DS356" s="15" t="str">
        <f ca="1">_xll.DBRW($B$3,$R$37,$R$38,$R$40,$R$41,$R$42,$Q356,DS$2,DS$4,DS$3)</f>
        <v/>
      </c>
      <c r="DT356" s="15">
        <f ca="1">_xll.DBRW($B$3,$R$37,$R$38,$R$40,$R$41,$R$42,$Q356,DT$2,DT$4,DT$3)</f>
        <v>0</v>
      </c>
      <c r="DU356" s="15">
        <f ca="1">_xll.DBRW($B$3,$R$37,$R$38,$R$40,$R$41,$R$42,$Q356,DU$2,DU$4,DU$3)</f>
        <v>0</v>
      </c>
      <c r="DV356" s="15">
        <f ca="1">_xll.DBRW($B$3,$R$37,$R$38,$R$40,$R$41,$R$42,$Q356,DV$2,DV$4,DV$3)</f>
        <v>0</v>
      </c>
      <c r="DW356" s="15">
        <f ca="1">_xll.DBRW($B$3,$R$37,$R$38,$R$40,$R$41,$R$42,$Q356,DW$2,DW$4,DW$3)</f>
        <v>0</v>
      </c>
      <c r="DX356" s="15" t="str">
        <f ca="1">_xll.DBRW($B$3,$R$37,$R$38,$R$40,$R$41,$R$42,$Q356,DX$2,DX$4,DX$3)</f>
        <v/>
      </c>
      <c r="DY356" s="15">
        <f ca="1">_xll.DBRW($B$3,$R$37,$R$38,$R$40,$R$41,$R$42,$Q356,DY$2,DY$4,DY$3)</f>
        <v>0</v>
      </c>
      <c r="DZ356" s="15">
        <f ca="1">DP356-DU356</f>
        <v>0</v>
      </c>
      <c r="EA356" s="15">
        <f ca="1">DQ356-DV356</f>
        <v>0</v>
      </c>
      <c r="EB356" s="15">
        <f ca="1">DR356-DW356</f>
        <v>0</v>
      </c>
      <c r="EC356" s="15" t="e">
        <f ca="1">IF(AND(DS356&lt;&gt;0,DX356&lt;&gt;0),-1*DZ356*DS356,0)</f>
        <v>#VALUE!</v>
      </c>
      <c r="ED356" s="15">
        <f ca="1">IF(AND(DS356&lt;&gt;0,DX356&lt;&gt;0,DT356&lt;&gt;0,DY356&lt;&gt;0),EA356/DV356*$AB356,)</f>
        <v>0</v>
      </c>
      <c r="EE356" s="15">
        <f ca="1">IF(AND(DT356&lt;&gt;0,DY356&lt;&gt;0),EB356*DL356*DT356,)</f>
        <v>0</v>
      </c>
      <c r="EF356" s="15">
        <f ca="1">IF(AND(DS356&lt;&gt;0,DX356&lt;&gt;0,DT356&lt;&gt;0,DY356&lt;&gt;0),$AL356-EC356-ED356-EE356-EI356,)</f>
        <v>0</v>
      </c>
      <c r="EG356" s="15" t="e">
        <f ca="1">IF(OR(DS356=0,DX356=0,DT356=0,DY356=0),$AL356-EC356-ED356-EE356-EI356,)</f>
        <v>#VALUE!</v>
      </c>
      <c r="EH356" s="15" t="e">
        <f ca="1">SUM(EC356:EG356)</f>
        <v>#VALUE!</v>
      </c>
      <c r="EI356" s="15">
        <f ca="1">IF($V356&lt;&gt;0,IF($V356&gt;0,$W356/$V356,-$W356/$V356))*$AG356</f>
        <v>0</v>
      </c>
      <c r="EJ356" s="15" t="e">
        <f ca="1">SUM(EH356:EI356)</f>
        <v>#VALUE!</v>
      </c>
      <c r="EK356" s="16">
        <f ca="1">_xll.DBRW($B$3,$R$37,$R$38,$R$40,$R$41,$R$42,$Q356,EK$2,EK$4,EK$3)</f>
        <v>0</v>
      </c>
      <c r="EL356" s="16">
        <f ca="1">_xll.DBRW($B$3,$R$37,$R$38,$R$40,$R$41,$R$42,$Q356,EL$2,EL$4,EL$3)</f>
        <v>0</v>
      </c>
      <c r="EM356" s="17">
        <f ca="1">-(EK356-EL356)*100</f>
        <v>0</v>
      </c>
      <c r="EN356" s="14">
        <f ca="1">$AC356-$AH356-FH356</f>
        <v>0</v>
      </c>
      <c r="EO356" s="15">
        <f ca="1">_xll.DBRW($B$3,$R$37,$R$38,$R$40,$R$41,$R$42,$Q356,EO$2,EO$4,EO$3)</f>
        <v>0</v>
      </c>
      <c r="EP356" s="15">
        <f ca="1">_xll.DBRW($B$3,$R$37,$R$38,$R$40,$R$41,$R$42,$Q356,EP$2,EP$4,EP$3)</f>
        <v>0</v>
      </c>
      <c r="EQ356" s="15">
        <f ca="1">_xll.DBRW($B$3,$R$37,$R$38,$R$40,$R$41,$R$42,$Q356,EQ$2,EQ$4,EQ$3)</f>
        <v>0</v>
      </c>
      <c r="ER356" s="15">
        <f ca="1">_xll.DBRW($B$3,$R$37,$R$38,$R$40,$R$41,$R$42,$Q356,ER$2,ER$4,ER$3)</f>
        <v>0</v>
      </c>
      <c r="ES356" s="15">
        <f ca="1">_xll.DBRW($B$3,$R$37,$R$38,$R$40,$R$41,$R$42,$Q356,ES$2,ES$4,ES$3)</f>
        <v>0</v>
      </c>
      <c r="ET356" s="15">
        <f ca="1">_xll.DBRW($B$3,$R$37,$R$38,$R$40,$R$41,$R$42,$Q356,ET$2,ET$4,ET$3)</f>
        <v>0</v>
      </c>
      <c r="EU356" s="15">
        <f ca="1">_xll.DBRW($B$3,$R$37,$R$38,$R$40,$R$41,$R$42,$Q356,EU$2,EU$4,EU$3)</f>
        <v>0</v>
      </c>
      <c r="EV356" s="15">
        <f ca="1">_xll.DBRW($B$3,$R$37,$R$38,$R$40,$R$41,$R$42,$Q356,EV$2,EV$4,EV$3)</f>
        <v>0</v>
      </c>
      <c r="EW356" s="15">
        <f ca="1">_xll.DBRW($B$3,$R$37,$R$38,$R$40,$R$41,$R$42,$Q356,EW$2,EW$4,EW$3)</f>
        <v>0</v>
      </c>
      <c r="EX356" s="15">
        <f ca="1">_xll.DBRW($B$3,$R$37,$R$38,$R$40,$R$41,$R$42,$Q356,EX$2,EX$4,EX$3)</f>
        <v>0</v>
      </c>
      <c r="EY356" s="15">
        <f ca="1">EO356-ET356</f>
        <v>0</v>
      </c>
      <c r="EZ356" s="15">
        <f ca="1">EP356-EU356</f>
        <v>0</v>
      </c>
      <c r="FA356" s="15">
        <f ca="1">EQ356-EV356</f>
        <v>0</v>
      </c>
      <c r="FB356" s="15">
        <f ca="1">IF(AND(ER356&lt;&gt;0,EW356&lt;&gt;0),-1*EY356*ER356,0)</f>
        <v>0</v>
      </c>
      <c r="FC356" s="15">
        <f ca="1">IF(AND(ER356&lt;&gt;0,EW356&lt;&gt;0,ES356&lt;&gt;0,EX356&lt;&gt;0),EZ356/EU356*$AC356,)</f>
        <v>0</v>
      </c>
      <c r="FD356" s="15">
        <f ca="1">IF(AND(ES356&lt;&gt;0,EX356&lt;&gt;0),FA356*EK356*ES356,)</f>
        <v>0</v>
      </c>
      <c r="FE356" s="15">
        <f ca="1">IF(AND(ER356&lt;&gt;0,EW356&lt;&gt;0,ES356&lt;&gt;0,EX356&lt;&gt;0),$AM356-FB356-FC356-FD356-FH356,)</f>
        <v>0</v>
      </c>
      <c r="FF356" s="15">
        <f ca="1">IF(OR(ER356=0,EW356=0,ES356=0,EX356=0),$AM356-FB356-FC356-FD356-FH356,)</f>
        <v>0</v>
      </c>
      <c r="FG356" s="15">
        <f ca="1">SUM(FB356:FF356)</f>
        <v>0</v>
      </c>
      <c r="FH356" s="15">
        <f ca="1">IF($V356&lt;&gt;0,IF($V356&gt;0,$W356/$V356,-$W356/$V356))*$AH356</f>
        <v>0</v>
      </c>
      <c r="FI356" s="15">
        <f ca="1">SUM(FG356:FH356)</f>
        <v>0</v>
      </c>
      <c r="FJ356" s="20"/>
      <c r="FK356" s="85">
        <f ca="1">BL356+CK356+DJ356+EI356+FH356</f>
        <v>0</v>
      </c>
      <c r="FL356" s="21"/>
      <c r="FM356" s="22"/>
      <c r="FN356" s="104">
        <f ca="1">_xll.DBRW($B$3,$R$37,$R$38,$R$40,$R$41,$R$42,$Q356,FN$2,FN$4,FN$3)</f>
        <v>0</v>
      </c>
      <c r="FO356" s="105">
        <f ca="1">IF(U356&lt;&gt;0,FN356/U356,0)</f>
        <v>0</v>
      </c>
      <c r="FP356" s="104">
        <f ca="1">_xll.DBRW($B$3,$R$37,$R$38,$R$40,$R$41,$R$42,$Q356,FP$2,FP$4,FP$3)</f>
        <v>0</v>
      </c>
      <c r="FQ356" s="105">
        <f ca="1">IF(V356&lt;&gt;0,FP356/V356,0)</f>
        <v>0</v>
      </c>
      <c r="FR356" s="86">
        <f ca="1">FN356-FP356</f>
        <v>0</v>
      </c>
      <c r="FS356" s="103">
        <f ca="1">(FO356-FQ356)*100</f>
        <v>0</v>
      </c>
      <c r="FT356" s="23"/>
      <c r="FV356" s="37"/>
      <c r="FW356" s="37"/>
      <c r="FX356" s="37"/>
      <c r="FY356" s="37"/>
      <c r="FZ356" s="37"/>
      <c r="GA356" s="37"/>
      <c r="GB356" s="37"/>
      <c r="GC356" s="37"/>
      <c r="GD356" s="37"/>
      <c r="GE356" s="37"/>
      <c r="GF356" s="37"/>
      <c r="GG356" s="37"/>
      <c r="GH356" s="37"/>
    </row>
    <row r="357" spans="1:190" ht="15" hidden="1" customHeight="1" x14ac:dyDescent="0.25">
      <c r="A357">
        <f ca="1">IF(ROW()=ROW($A$60),0,1)</f>
        <v>1</v>
      </c>
      <c r="D357" s="30"/>
      <c r="E357" s="30"/>
      <c r="F357" s="30" t="str">
        <f ca="1">IF(A357&lt;&gt;0,IF((AO357+BN357+CM357+DL357+EK357)&lt;&gt;0,ROUND((1-(AO357+BN357+CM357+DL357+EK357))-FO357,5),"VERIF. ELIGIBILITE PMM"),"CHECK "&amp;D342)</f>
        <v>VERIF. ELIGIBILITE PMM</v>
      </c>
      <c r="G357" s="30"/>
      <c r="H357" s="30"/>
      <c r="I357" s="30"/>
      <c r="J357" s="30" t="str">
        <f ca="1">IF(A357&lt;&gt;0,IF((AP357+BO357+CN357+DM357+EL357)&lt;&gt;0,ROUND((1-(AP357+BO357+CN357+DM357+EL357))-FQ357,5),"VERIF. ELIGIBILITE PMM"),"CHECK "&amp;D343)</f>
        <v>VERIF. ELIGIBILITE PMM</v>
      </c>
      <c r="K357" s="30">
        <f ca="1">IF(A357&lt;&gt;0,ROUND(W357+AR357+BQ357+CP357+DO357+EN357+FK357-FR357,5),"CHECK ")</f>
        <v>0</v>
      </c>
      <c r="L357" s="4"/>
      <c r="M357" s="9"/>
      <c r="N357" s="10"/>
      <c r="O357" s="9"/>
      <c r="P357" s="11"/>
      <c r="Q357" s="130" t="s">
        <v>315</v>
      </c>
      <c r="R357" s="130"/>
      <c r="S357" s="12"/>
      <c r="T357" s="13"/>
      <c r="U357" s="84">
        <f ca="1">_xll.DBRW($B$3,$R$37,$R$38,$R$40,$R$41,$R$42,$Q357,U$2,U$4,U$3)</f>
        <v>0</v>
      </c>
      <c r="V357" s="84">
        <f ca="1">_xll.DBRW($B$3,$R$37,$R$38,$R$40,$R$41,$R$42,$Q357,V$2,V$4,V$3)</f>
        <v>0</v>
      </c>
      <c r="W357" s="85">
        <f ca="1">U357-V357</f>
        <v>0</v>
      </c>
      <c r="X357" s="106">
        <f ca="1">IF(V357&lt;&gt;0,W357/V357,0)</f>
        <v>0</v>
      </c>
      <c r="Y357" s="15">
        <f ca="1">_xll.DBRW($B$3,$R$37,$R$38,$R$40,$R$41,$R$42,$Q357,Y$2,Y$4,Y$3)</f>
        <v>0</v>
      </c>
      <c r="Z357" s="15">
        <f ca="1">_xll.DBRW($B$3,$R$37,$R$38,$R$40,$R$41,$R$42,$Q357,Z$2,Z$4,Z$3)</f>
        <v>0</v>
      </c>
      <c r="AA357" s="15">
        <f ca="1">_xll.DBRW($B$3,$R$37,$R$38,$R$40,$R$41,$R$42,$Q357,AA$2,AA$4,AA$3)</f>
        <v>0</v>
      </c>
      <c r="AB357" s="15">
        <f ca="1">_xll.DBRW($B$3,$R$37,$R$38,$R$40,$R$41,$R$42,$Q357,AB$2,AB$4,AB$3)</f>
        <v>0</v>
      </c>
      <c r="AC357" s="15">
        <f ca="1">_xll.DBRW($B$3,$R$37,$R$38,$R$40,$R$41,$R$42,$Q357,AC$2,AC$4,AC$3)</f>
        <v>0</v>
      </c>
      <c r="AD357" s="15">
        <f ca="1">_xll.DBRW($B$3,$R$37,$R$38,$R$40,$R$41,$R$42,$Q357,AD$2,AD$4,AD$3)</f>
        <v>0</v>
      </c>
      <c r="AE357" s="15">
        <f ca="1">_xll.DBRW($B$3,$R$37,$R$38,$R$40,$R$41,$R$42,$Q357,AE$2,AE$4,AE$3)</f>
        <v>0</v>
      </c>
      <c r="AF357" s="15">
        <f ca="1">_xll.DBRW($B$3,$R$37,$R$38,$R$40,$R$41,$R$42,$Q357,AF$2,AF$4,AF$3)</f>
        <v>0</v>
      </c>
      <c r="AG357" s="15">
        <f ca="1">_xll.DBRW($B$3,$R$37,$R$38,$R$40,$R$41,$R$42,$Q357,AG$2,AG$4,AG$3)</f>
        <v>0</v>
      </c>
      <c r="AH357" s="15">
        <f ca="1">_xll.DBRW($B$3,$R$37,$R$38,$R$40,$R$41,$R$42,$Q357,AH$2,AH$4,AH$3)</f>
        <v>0</v>
      </c>
      <c r="AI357" s="15">
        <f ca="1">Y357-AD357</f>
        <v>0</v>
      </c>
      <c r="AJ357" s="15">
        <f ca="1">Z357-AE357</f>
        <v>0</v>
      </c>
      <c r="AK357" s="15">
        <f ca="1">AA357-AF357</f>
        <v>0</v>
      </c>
      <c r="AL357" s="15">
        <f ca="1">AB357-AG357</f>
        <v>0</v>
      </c>
      <c r="AM357" s="15">
        <f ca="1">AC357-AH357</f>
        <v>0</v>
      </c>
      <c r="AN357" s="20"/>
      <c r="AO357" s="16">
        <f ca="1">_xll.DBRW($B$3,$R$37,$R$38,$R$40,$R$41,$R$42,$Q357,AO$2,AO$4,AO$3)</f>
        <v>0</v>
      </c>
      <c r="AP357" s="16">
        <f ca="1">_xll.DBRW($B$3,$R$37,$R$38,$R$40,$R$41,$R$42,$Q357,AP$2,AP$4,AP$3)</f>
        <v>0</v>
      </c>
      <c r="AQ357" s="17">
        <f ca="1">-(AO357-AP357)*100</f>
        <v>0</v>
      </c>
      <c r="AR357" s="14">
        <f ca="1">$Y357-$AD357-BL357</f>
        <v>0</v>
      </c>
      <c r="AS357" s="18">
        <f ca="1">_xll.DBRW($B$3,$R$37,$R$38,$R$40,$R$41,$R$42,$Q357,AS$2,AS$4,AS$3)</f>
        <v>0</v>
      </c>
      <c r="AT357" s="19">
        <f ca="1">_xll.DBRW($B$3,$R$37,$R$38,$R$40,$R$41,$R$42,$Q357,AT$2,AT$4,AT$3)</f>
        <v>0</v>
      </c>
      <c r="AU357" s="18">
        <f ca="1">_xll.DBRW($B$3,$R$37,$R$38,$R$40,$R$41,$R$42,$Q357,AU$2,AU$4,AU$3)</f>
        <v>0</v>
      </c>
      <c r="AV357" s="15">
        <f ca="1">_xll.DBRW($B$3,$R$37,$R$38,$R$40,$R$41,$R$42,$Q357,AV$2,AV$4,AV$3)</f>
        <v>0</v>
      </c>
      <c r="AW357" s="15">
        <f ca="1">_xll.DBRW($B$3,$R$37,$R$38,$R$40,$R$41,$R$42,$Q357,AW$2,AW$4,AW$3)</f>
        <v>0</v>
      </c>
      <c r="AX357" s="18">
        <f ca="1">_xll.DBRW($B$3,$R$37,$R$38,$R$40,$R$41,$R$42,$Q357,AX$2,AX$4,AX$3)</f>
        <v>0</v>
      </c>
      <c r="AY357" s="19">
        <f ca="1">_xll.DBRW($B$3,$R$37,$R$38,$R$40,$R$41,$R$42,$Q357,AY$2,AY$4,AY$3)</f>
        <v>0</v>
      </c>
      <c r="AZ357" s="18">
        <f ca="1">_xll.DBRW($B$3,$R$37,$R$38,$R$40,$R$41,$R$42,$Q357,AZ$2,AZ$4,AZ$3)</f>
        <v>0</v>
      </c>
      <c r="BA357" s="15">
        <f ca="1">_xll.DBRW($B$3,$R$37,$R$38,$R$40,$R$41,$R$42,$Q357,BA$2,BA$4,BA$3)</f>
        <v>0</v>
      </c>
      <c r="BB357" s="15">
        <f ca="1">_xll.DBRW($B$3,$R$37,$R$38,$R$40,$R$41,$R$42,$Q357,BB$2,BB$4,BB$3)</f>
        <v>0</v>
      </c>
      <c r="BC357" s="18">
        <f ca="1">AS357-AX357</f>
        <v>0</v>
      </c>
      <c r="BD357" s="18">
        <f ca="1">AT357-AY357</f>
        <v>0</v>
      </c>
      <c r="BE357" s="18">
        <f ca="1">AU357-AZ357</f>
        <v>0</v>
      </c>
      <c r="BF357" s="15">
        <f ca="1">IF(AND(AV357&lt;&gt;0,BA357&lt;&gt;0),-1*BC357*AV357,0)</f>
        <v>0</v>
      </c>
      <c r="BG357" s="15">
        <f ca="1">IF(AND(AV357&lt;&gt;0,BA357&lt;&gt;0,AW357&lt;&gt;0,BB357&lt;&gt;0),BD357/AY357*$Y357,)</f>
        <v>0</v>
      </c>
      <c r="BH357" s="15">
        <f ca="1">IF(AND(AW357&lt;&gt;0,BB357&lt;&gt;0),BE357*AO357*AW357,)</f>
        <v>0</v>
      </c>
      <c r="BI357" s="15">
        <f ca="1">IF(AND(AV357&lt;&gt;0,BA357&lt;&gt;0,AW357&lt;&gt;0,BB357&lt;&gt;0),$AI357-BF357-BG357-BH357-BL357,)</f>
        <v>0</v>
      </c>
      <c r="BJ357" s="15">
        <f ca="1">IF(OR(AV357=0,BA357=0,AW357=0,BB357=0),$AI357-BF357-BG357-BH357-BL357,)</f>
        <v>0</v>
      </c>
      <c r="BK357" s="15">
        <f ca="1">SUM(BF357:BJ357)</f>
        <v>0</v>
      </c>
      <c r="BL357" s="15">
        <f ca="1">IF($V357&lt;&gt;0,IF($V357&gt;0,$W357/$V357,-$W357/$V357))*$AD357</f>
        <v>0</v>
      </c>
      <c r="BM357" s="15">
        <f ca="1">SUM(BK357:BL357)</f>
        <v>0</v>
      </c>
      <c r="BN357" s="16">
        <f ca="1">_xll.DBRW($B$3,$R$37,$R$38,$R$40,$R$41,$R$42,$Q357,BN$2,BN$4,BN$3)</f>
        <v>0</v>
      </c>
      <c r="BO357" s="16">
        <f ca="1">_xll.DBRW($B$3,$R$37,$R$38,$R$40,$R$41,$R$42,$Q357,BO$2,BO$4,BO$3)</f>
        <v>0</v>
      </c>
      <c r="BP357" s="17">
        <f ca="1">-(BN357-BO357)*100</f>
        <v>0</v>
      </c>
      <c r="BQ357" s="14">
        <f ca="1">$Z357-$AE357-CK357</f>
        <v>0</v>
      </c>
      <c r="BR357" s="15">
        <f ca="1">_xll.DBRW($B$3,$R$37,$R$38,$R$40,$R$41,$R$42,$Q357,BR$2,BR$4,BR$3)</f>
        <v>0</v>
      </c>
      <c r="BS357" s="15">
        <f ca="1">_xll.DBRW($B$3,$R$37,$R$38,$R$40,$R$41,$R$42,$Q357,BS$2,BS$4,BS$3)</f>
        <v>0</v>
      </c>
      <c r="BT357" s="15">
        <f ca="1">_xll.DBRW($B$3,$R$37,$R$38,$R$40,$R$41,$R$42,$Q357,BT$2,BT$4,BT$3)</f>
        <v>0</v>
      </c>
      <c r="BU357" s="15">
        <f ca="1">_xll.DBRW($B$3,$R$37,$R$38,$R$40,$R$41,$R$42,$Q357,BU$2,BU$4,BU$3)</f>
        <v>0</v>
      </c>
      <c r="BV357" s="15">
        <f ca="1">_xll.DBRW($B$3,$R$37,$R$38,$R$40,$R$41,$R$42,$Q357,BV$2,BV$4,BV$3)</f>
        <v>0</v>
      </c>
      <c r="BW357" s="15">
        <f ca="1">_xll.DBRW($B$3,$R$37,$R$38,$R$40,$R$41,$R$42,$Q357,BW$2,BW$4,BW$3)</f>
        <v>0</v>
      </c>
      <c r="BX357" s="15">
        <f ca="1">_xll.DBRW($B$3,$R$37,$R$38,$R$40,$R$41,$R$42,$Q357,BX$2,BX$4,BX$3)</f>
        <v>0</v>
      </c>
      <c r="BY357" s="15">
        <f ca="1">_xll.DBRW($B$3,$R$37,$R$38,$R$40,$R$41,$R$42,$Q357,BY$2,BY$4,BY$3)</f>
        <v>0</v>
      </c>
      <c r="BZ357" s="15">
        <f ca="1">_xll.DBRW($B$3,$R$37,$R$38,$R$40,$R$41,$R$42,$Q357,BZ$2,BZ$4,BZ$3)</f>
        <v>0</v>
      </c>
      <c r="CA357" s="15">
        <f ca="1">_xll.DBRW($B$3,$R$37,$R$38,$R$40,$R$41,$R$42,$Q357,CA$2,CA$4,CA$3)</f>
        <v>0</v>
      </c>
      <c r="CB357" s="15">
        <f ca="1">BR357-BW357</f>
        <v>0</v>
      </c>
      <c r="CC357" s="15">
        <f ca="1">BS357-BX357</f>
        <v>0</v>
      </c>
      <c r="CD357" s="15">
        <f ca="1">BT357-BY357</f>
        <v>0</v>
      </c>
      <c r="CE357" s="15">
        <f ca="1">IF(AND(BU357&lt;&gt;0,BZ357&lt;&gt;0),-1*CB357*BU357,0)</f>
        <v>0</v>
      </c>
      <c r="CF357" s="15">
        <f ca="1">IF(AND(BU357&lt;&gt;0,BZ357&lt;&gt;0,BV357&lt;&gt;0,CA357&lt;&gt;0),CC357/BX357*$Z357,)</f>
        <v>0</v>
      </c>
      <c r="CG357" s="15">
        <f ca="1">IF(AND(BV357&lt;&gt;0,CA357&lt;&gt;0),CD357*BN357*BV357,)</f>
        <v>0</v>
      </c>
      <c r="CH357" s="15">
        <f ca="1">IF(AND(BU357&lt;&gt;0,BZ357&lt;&gt;0,BV357&lt;&gt;0,CA357&lt;&gt;0),$AJ357-CE357-CF357-CG357-CK357,)</f>
        <v>0</v>
      </c>
      <c r="CI357" s="15">
        <f ca="1">IF(OR(BU357=0,BZ357=0,BV357=0,CA357=0),$AJ357-CE357-CF357-CG357-CK357,)</f>
        <v>0</v>
      </c>
      <c r="CJ357" s="15">
        <f ca="1">SUM(CE357:CI357)</f>
        <v>0</v>
      </c>
      <c r="CK357" s="15">
        <f ca="1">IF($V357&lt;&gt;0,IF($V357&gt;0,$W357/$V357,-$W357/$V357))*$AE357</f>
        <v>0</v>
      </c>
      <c r="CL357" s="15">
        <f ca="1">SUM(CJ357:CK357)</f>
        <v>0</v>
      </c>
      <c r="CM357" s="16">
        <f ca="1">_xll.DBRW($B$3,$R$37,$R$38,$R$40,$R$41,$R$42,$Q357,CM$2,CM$4,CM$3)</f>
        <v>0</v>
      </c>
      <c r="CN357" s="16">
        <f ca="1">_xll.DBRW($B$3,$R$37,$R$38,$R$40,$R$41,$R$42,$Q357,CN$2,CN$4,CN$3)</f>
        <v>0</v>
      </c>
      <c r="CO357" s="17">
        <f ca="1">-(CM357-CN357)*100</f>
        <v>0</v>
      </c>
      <c r="CP357" s="14">
        <f ca="1">$AA357-$AF357-DJ357</f>
        <v>0</v>
      </c>
      <c r="CQ357" s="15">
        <f ca="1">_xll.DBRW($B$3,$R$37,$R$38,$R$40,$R$41,$R$42,$Q357,CQ$2,CQ$4,CQ$3)</f>
        <v>0</v>
      </c>
      <c r="CR357" s="15">
        <f ca="1">_xll.DBRW($B$3,$R$37,$R$38,$R$40,$R$41,$R$42,$Q357,CR$2,CR$4,CR$3)</f>
        <v>0</v>
      </c>
      <c r="CS357" s="15">
        <f ca="1">_xll.DBRW($B$3,$R$37,$R$38,$R$40,$R$41,$R$42,$Q357,CS$2,CS$4,CS$3)</f>
        <v>0</v>
      </c>
      <c r="CT357" s="15">
        <f ca="1">_xll.DBRW($B$3,$R$37,$R$38,$R$40,$R$41,$R$42,$Q357,CT$2,CT$4,CT$3)</f>
        <v>0</v>
      </c>
      <c r="CU357" s="15">
        <f ca="1">_xll.DBRW($B$3,$R$37,$R$38,$R$40,$R$41,$R$42,$Q357,CU$2,CU$4,CU$3)</f>
        <v>0</v>
      </c>
      <c r="CV357" s="15">
        <f ca="1">_xll.DBRW($B$3,$R$37,$R$38,$R$40,$R$41,$R$42,$Q357,CV$2,CV$4,CV$3)</f>
        <v>0</v>
      </c>
      <c r="CW357" s="15">
        <f ca="1">_xll.DBRW($B$3,$R$37,$R$38,$R$40,$R$41,$R$42,$Q357,CW$2,CW$4,CW$3)</f>
        <v>0</v>
      </c>
      <c r="CX357" s="15">
        <f ca="1">_xll.DBRW($B$3,$R$37,$R$38,$R$40,$R$41,$R$42,$Q357,CX$2,CX$4,CX$3)</f>
        <v>0</v>
      </c>
      <c r="CY357" s="15">
        <f ca="1">_xll.DBRW($B$3,$R$37,$R$38,$R$40,$R$41,$R$42,$Q357,CY$2,CY$4,CY$3)</f>
        <v>0</v>
      </c>
      <c r="CZ357" s="15">
        <f ca="1">_xll.DBRW($B$3,$R$37,$R$38,$R$40,$R$41,$R$42,$Q357,CZ$2,CZ$4,CZ$3)</f>
        <v>0</v>
      </c>
      <c r="DA357" s="15">
        <f ca="1">CQ357-CV357</f>
        <v>0</v>
      </c>
      <c r="DB357" s="15">
        <f ca="1">CR357-CW357</f>
        <v>0</v>
      </c>
      <c r="DC357" s="15">
        <f ca="1">CS357-CX357</f>
        <v>0</v>
      </c>
      <c r="DD357" s="15">
        <f ca="1">IF(AND(CT357&lt;&gt;0,CY357&lt;&gt;0),-1*DA357*CT357,0)</f>
        <v>0</v>
      </c>
      <c r="DE357" s="15">
        <f ca="1">IF(AND(CT357&lt;&gt;0,CY357&lt;&gt;0,CU357&lt;&gt;0,CZ357&lt;&gt;0),DB357/CW357*$AA357,)</f>
        <v>0</v>
      </c>
      <c r="DF357" s="15">
        <f ca="1">IF(AND(CU357&lt;&gt;0,CZ357&lt;&gt;0),DC357*CM357*CU357,)</f>
        <v>0</v>
      </c>
      <c r="DG357" s="15">
        <f ca="1">IF(AND(CT357&lt;&gt;0,CY357&lt;&gt;0,CU357&lt;&gt;0,CZ357&lt;&gt;0),$AK357-DD357-DE357-DF357-DJ357,)</f>
        <v>0</v>
      </c>
      <c r="DH357" s="15">
        <f ca="1">IF(OR(CT357=0,CY357=0,CU357=0,CZ357=0),$AK357-DD357-DE357-DF357-DJ357,)</f>
        <v>0</v>
      </c>
      <c r="DI357" s="15">
        <f ca="1">SUM(DD357:DH357)</f>
        <v>0</v>
      </c>
      <c r="DJ357" s="15">
        <f ca="1">IF($V357&lt;&gt;0,IF($V357&gt;0,$W357/$V357,-$W357/$V357))*$AF357</f>
        <v>0</v>
      </c>
      <c r="DK357" s="15">
        <f ca="1">SUM(DI357:DJ357)</f>
        <v>0</v>
      </c>
      <c r="DL357" s="16">
        <f ca="1">_xll.DBRW($B$3,$R$37,$R$38,$R$40,$R$41,$R$42,$Q357,DL$2,DL$4,DL$3)</f>
        <v>0</v>
      </c>
      <c r="DM357" s="16">
        <f ca="1">_xll.DBRW($B$3,$R$37,$R$38,$R$40,$R$41,$R$42,$Q357,DM$2,DM$4,DM$3)</f>
        <v>0</v>
      </c>
      <c r="DN357" s="17">
        <f ca="1">-(DL357-DM357)*100</f>
        <v>0</v>
      </c>
      <c r="DO357" s="14">
        <f ca="1">$AB357-$AG357-EI357</f>
        <v>0</v>
      </c>
      <c r="DP357" s="15">
        <f ca="1">_xll.DBRW($B$3,$R$37,$R$38,$R$40,$R$41,$R$42,$Q357,DP$2,DP$4,DP$3)</f>
        <v>0</v>
      </c>
      <c r="DQ357" s="15">
        <f ca="1">_xll.DBRW($B$3,$R$37,$R$38,$R$40,$R$41,$R$42,$Q357,DQ$2,DQ$4,DQ$3)</f>
        <v>0</v>
      </c>
      <c r="DR357" s="15">
        <f ca="1">_xll.DBRW($B$3,$R$37,$R$38,$R$40,$R$41,$R$42,$Q357,DR$2,DR$4,DR$3)</f>
        <v>0</v>
      </c>
      <c r="DS357" s="15" t="str">
        <f ca="1">_xll.DBRW($B$3,$R$37,$R$38,$R$40,$R$41,$R$42,$Q357,DS$2,DS$4,DS$3)</f>
        <v/>
      </c>
      <c r="DT357" s="15">
        <f ca="1">_xll.DBRW($B$3,$R$37,$R$38,$R$40,$R$41,$R$42,$Q357,DT$2,DT$4,DT$3)</f>
        <v>0</v>
      </c>
      <c r="DU357" s="15">
        <f ca="1">_xll.DBRW($B$3,$R$37,$R$38,$R$40,$R$41,$R$42,$Q357,DU$2,DU$4,DU$3)</f>
        <v>0</v>
      </c>
      <c r="DV357" s="15">
        <f ca="1">_xll.DBRW($B$3,$R$37,$R$38,$R$40,$R$41,$R$42,$Q357,DV$2,DV$4,DV$3)</f>
        <v>0</v>
      </c>
      <c r="DW357" s="15">
        <f ca="1">_xll.DBRW($B$3,$R$37,$R$38,$R$40,$R$41,$R$42,$Q357,DW$2,DW$4,DW$3)</f>
        <v>0</v>
      </c>
      <c r="DX357" s="15" t="str">
        <f ca="1">_xll.DBRW($B$3,$R$37,$R$38,$R$40,$R$41,$R$42,$Q357,DX$2,DX$4,DX$3)</f>
        <v/>
      </c>
      <c r="DY357" s="15">
        <f ca="1">_xll.DBRW($B$3,$R$37,$R$38,$R$40,$R$41,$R$42,$Q357,DY$2,DY$4,DY$3)</f>
        <v>0</v>
      </c>
      <c r="DZ357" s="15">
        <f ca="1">DP357-DU357</f>
        <v>0</v>
      </c>
      <c r="EA357" s="15">
        <f ca="1">DQ357-DV357</f>
        <v>0</v>
      </c>
      <c r="EB357" s="15">
        <f ca="1">DR357-DW357</f>
        <v>0</v>
      </c>
      <c r="EC357" s="15" t="e">
        <f ca="1">IF(AND(DS357&lt;&gt;0,DX357&lt;&gt;0),-1*DZ357*DS357,0)</f>
        <v>#VALUE!</v>
      </c>
      <c r="ED357" s="15">
        <f ca="1">IF(AND(DS357&lt;&gt;0,DX357&lt;&gt;0,DT357&lt;&gt;0,DY357&lt;&gt;0),EA357/DV357*$AB357,)</f>
        <v>0</v>
      </c>
      <c r="EE357" s="15">
        <f ca="1">IF(AND(DT357&lt;&gt;0,DY357&lt;&gt;0),EB357*DL357*DT357,)</f>
        <v>0</v>
      </c>
      <c r="EF357" s="15">
        <f ca="1">IF(AND(DS357&lt;&gt;0,DX357&lt;&gt;0,DT357&lt;&gt;0,DY357&lt;&gt;0),$AL357-EC357-ED357-EE357-EI357,)</f>
        <v>0</v>
      </c>
      <c r="EG357" s="15" t="e">
        <f ca="1">IF(OR(DS357=0,DX357=0,DT357=0,DY357=0),$AL357-EC357-ED357-EE357-EI357,)</f>
        <v>#VALUE!</v>
      </c>
      <c r="EH357" s="15" t="e">
        <f ca="1">SUM(EC357:EG357)</f>
        <v>#VALUE!</v>
      </c>
      <c r="EI357" s="15">
        <f ca="1">IF($V357&lt;&gt;0,IF($V357&gt;0,$W357/$V357,-$W357/$V357))*$AG357</f>
        <v>0</v>
      </c>
      <c r="EJ357" s="15" t="e">
        <f ca="1">SUM(EH357:EI357)</f>
        <v>#VALUE!</v>
      </c>
      <c r="EK357" s="16">
        <f ca="1">_xll.DBRW($B$3,$R$37,$R$38,$R$40,$R$41,$R$42,$Q357,EK$2,EK$4,EK$3)</f>
        <v>0</v>
      </c>
      <c r="EL357" s="16">
        <f ca="1">_xll.DBRW($B$3,$R$37,$R$38,$R$40,$R$41,$R$42,$Q357,EL$2,EL$4,EL$3)</f>
        <v>0</v>
      </c>
      <c r="EM357" s="17">
        <f ca="1">-(EK357-EL357)*100</f>
        <v>0</v>
      </c>
      <c r="EN357" s="14">
        <f ca="1">$AC357-$AH357-FH357</f>
        <v>0</v>
      </c>
      <c r="EO357" s="15">
        <f ca="1">_xll.DBRW($B$3,$R$37,$R$38,$R$40,$R$41,$R$42,$Q357,EO$2,EO$4,EO$3)</f>
        <v>0</v>
      </c>
      <c r="EP357" s="15">
        <f ca="1">_xll.DBRW($B$3,$R$37,$R$38,$R$40,$R$41,$R$42,$Q357,EP$2,EP$4,EP$3)</f>
        <v>0</v>
      </c>
      <c r="EQ357" s="15">
        <f ca="1">_xll.DBRW($B$3,$R$37,$R$38,$R$40,$R$41,$R$42,$Q357,EQ$2,EQ$4,EQ$3)</f>
        <v>0</v>
      </c>
      <c r="ER357" s="15">
        <f ca="1">_xll.DBRW($B$3,$R$37,$R$38,$R$40,$R$41,$R$42,$Q357,ER$2,ER$4,ER$3)</f>
        <v>0</v>
      </c>
      <c r="ES357" s="15">
        <f ca="1">_xll.DBRW($B$3,$R$37,$R$38,$R$40,$R$41,$R$42,$Q357,ES$2,ES$4,ES$3)</f>
        <v>0</v>
      </c>
      <c r="ET357" s="15">
        <f ca="1">_xll.DBRW($B$3,$R$37,$R$38,$R$40,$R$41,$R$42,$Q357,ET$2,ET$4,ET$3)</f>
        <v>0</v>
      </c>
      <c r="EU357" s="15">
        <f ca="1">_xll.DBRW($B$3,$R$37,$R$38,$R$40,$R$41,$R$42,$Q357,EU$2,EU$4,EU$3)</f>
        <v>0</v>
      </c>
      <c r="EV357" s="15">
        <f ca="1">_xll.DBRW($B$3,$R$37,$R$38,$R$40,$R$41,$R$42,$Q357,EV$2,EV$4,EV$3)</f>
        <v>0</v>
      </c>
      <c r="EW357" s="15">
        <f ca="1">_xll.DBRW($B$3,$R$37,$R$38,$R$40,$R$41,$R$42,$Q357,EW$2,EW$4,EW$3)</f>
        <v>0</v>
      </c>
      <c r="EX357" s="15">
        <f ca="1">_xll.DBRW($B$3,$R$37,$R$38,$R$40,$R$41,$R$42,$Q357,EX$2,EX$4,EX$3)</f>
        <v>0</v>
      </c>
      <c r="EY357" s="15">
        <f ca="1">EO357-ET357</f>
        <v>0</v>
      </c>
      <c r="EZ357" s="15">
        <f ca="1">EP357-EU357</f>
        <v>0</v>
      </c>
      <c r="FA357" s="15">
        <f ca="1">EQ357-EV357</f>
        <v>0</v>
      </c>
      <c r="FB357" s="15">
        <f ca="1">IF(AND(ER357&lt;&gt;0,EW357&lt;&gt;0),-1*EY357*ER357,0)</f>
        <v>0</v>
      </c>
      <c r="FC357" s="15">
        <f ca="1">IF(AND(ER357&lt;&gt;0,EW357&lt;&gt;0,ES357&lt;&gt;0,EX357&lt;&gt;0),EZ357/EU357*$AC357,)</f>
        <v>0</v>
      </c>
      <c r="FD357" s="15">
        <f ca="1">IF(AND(ES357&lt;&gt;0,EX357&lt;&gt;0),FA357*EK357*ES357,)</f>
        <v>0</v>
      </c>
      <c r="FE357" s="15">
        <f ca="1">IF(AND(ER357&lt;&gt;0,EW357&lt;&gt;0,ES357&lt;&gt;0,EX357&lt;&gt;0),$AM357-FB357-FC357-FD357-FH357,)</f>
        <v>0</v>
      </c>
      <c r="FF357" s="15">
        <f ca="1">IF(OR(ER357=0,EW357=0,ES357=0,EX357=0),$AM357-FB357-FC357-FD357-FH357,)</f>
        <v>0</v>
      </c>
      <c r="FG357" s="15">
        <f ca="1">SUM(FB357:FF357)</f>
        <v>0</v>
      </c>
      <c r="FH357" s="15">
        <f ca="1">IF($V357&lt;&gt;0,IF($V357&gt;0,$W357/$V357,-$W357/$V357))*$AH357</f>
        <v>0</v>
      </c>
      <c r="FI357" s="15">
        <f ca="1">SUM(FG357:FH357)</f>
        <v>0</v>
      </c>
      <c r="FJ357" s="20"/>
      <c r="FK357" s="85">
        <f ca="1">BL357+CK357+DJ357+EI357+FH357</f>
        <v>0</v>
      </c>
      <c r="FL357" s="21"/>
      <c r="FM357" s="22"/>
      <c r="FN357" s="104">
        <f ca="1">_xll.DBRW($B$3,$R$37,$R$38,$R$40,$R$41,$R$42,$Q357,FN$2,FN$4,FN$3)</f>
        <v>0</v>
      </c>
      <c r="FO357" s="105">
        <f ca="1">IF(U357&lt;&gt;0,FN357/U357,0)</f>
        <v>0</v>
      </c>
      <c r="FP357" s="104">
        <f ca="1">_xll.DBRW($B$3,$R$37,$R$38,$R$40,$R$41,$R$42,$Q357,FP$2,FP$4,FP$3)</f>
        <v>0</v>
      </c>
      <c r="FQ357" s="105">
        <f ca="1">IF(V357&lt;&gt;0,FP357/V357,0)</f>
        <v>0</v>
      </c>
      <c r="FR357" s="86">
        <f ca="1">FN357-FP357</f>
        <v>0</v>
      </c>
      <c r="FS357" s="103">
        <f ca="1">(FO357-FQ357)*100</f>
        <v>0</v>
      </c>
      <c r="FT357" s="23"/>
      <c r="FV357" s="37"/>
      <c r="FW357" s="37"/>
      <c r="FX357" s="37"/>
      <c r="FY357" s="37"/>
      <c r="FZ357" s="37"/>
      <c r="GA357" s="37"/>
      <c r="GB357" s="37"/>
      <c r="GC357" s="37"/>
      <c r="GD357" s="37"/>
      <c r="GE357" s="37"/>
      <c r="GF357" s="37"/>
      <c r="GG357" s="37"/>
      <c r="GH357" s="37"/>
    </row>
    <row r="358" spans="1:190" ht="15" hidden="1" customHeight="1" x14ac:dyDescent="0.25">
      <c r="A358">
        <f ca="1">IF(ROW()=ROW($A$60),0,1)</f>
        <v>1</v>
      </c>
      <c r="D358" s="30"/>
      <c r="E358" s="30"/>
      <c r="F358" s="30" t="str">
        <f ca="1">IF(A358&lt;&gt;0,IF((AO358+BN358+CM358+DL358+EK358)&lt;&gt;0,ROUND((1-(AO358+BN358+CM358+DL358+EK358))-FO358,5),"VERIF. ELIGIBILITE PMM"),"CHECK "&amp;D343)</f>
        <v>VERIF. ELIGIBILITE PMM</v>
      </c>
      <c r="G358" s="30"/>
      <c r="H358" s="30"/>
      <c r="I358" s="30"/>
      <c r="J358" s="30" t="str">
        <f ca="1">IF(A358&lt;&gt;0,IF((AP358+BO358+CN358+DM358+EL358)&lt;&gt;0,ROUND((1-(AP358+BO358+CN358+DM358+EL358))-FQ358,5),"VERIF. ELIGIBILITE PMM"),"CHECK "&amp;D344)</f>
        <v>VERIF. ELIGIBILITE PMM</v>
      </c>
      <c r="K358" s="30">
        <f ca="1">IF(A358&lt;&gt;0,ROUND(W358+AR358+BQ358+CP358+DO358+EN358+FK358-FR358,5),"CHECK ")</f>
        <v>0</v>
      </c>
      <c r="L358" s="4"/>
      <c r="M358" s="9"/>
      <c r="N358" s="10"/>
      <c r="O358" s="9"/>
      <c r="P358" s="11"/>
      <c r="Q358" s="130" t="s">
        <v>550</v>
      </c>
      <c r="R358" s="130"/>
      <c r="S358" s="12"/>
      <c r="T358" s="13"/>
      <c r="U358" s="84">
        <f ca="1">_xll.DBRW($B$3,$R$37,$R$38,$R$40,$R$41,$R$42,$Q358,U$2,U$4,U$3)</f>
        <v>0</v>
      </c>
      <c r="V358" s="84">
        <f ca="1">_xll.DBRW($B$3,$R$37,$R$38,$R$40,$R$41,$R$42,$Q358,V$2,V$4,V$3)</f>
        <v>0</v>
      </c>
      <c r="W358" s="85">
        <f ca="1">U358-V358</f>
        <v>0</v>
      </c>
      <c r="X358" s="106">
        <f ca="1">IF(V358&lt;&gt;0,W358/V358,0)</f>
        <v>0</v>
      </c>
      <c r="Y358" s="15">
        <f ca="1">_xll.DBRW($B$3,$R$37,$R$38,$R$40,$R$41,$R$42,$Q358,Y$2,Y$4,Y$3)</f>
        <v>0</v>
      </c>
      <c r="Z358" s="15">
        <f ca="1">_xll.DBRW($B$3,$R$37,$R$38,$R$40,$R$41,$R$42,$Q358,Z$2,Z$4,Z$3)</f>
        <v>0</v>
      </c>
      <c r="AA358" s="15">
        <f ca="1">_xll.DBRW($B$3,$R$37,$R$38,$R$40,$R$41,$R$42,$Q358,AA$2,AA$4,AA$3)</f>
        <v>0</v>
      </c>
      <c r="AB358" s="15">
        <f ca="1">_xll.DBRW($B$3,$R$37,$R$38,$R$40,$R$41,$R$42,$Q358,AB$2,AB$4,AB$3)</f>
        <v>0</v>
      </c>
      <c r="AC358" s="15">
        <f ca="1">_xll.DBRW($B$3,$R$37,$R$38,$R$40,$R$41,$R$42,$Q358,AC$2,AC$4,AC$3)</f>
        <v>0</v>
      </c>
      <c r="AD358" s="15">
        <f ca="1">_xll.DBRW($B$3,$R$37,$R$38,$R$40,$R$41,$R$42,$Q358,AD$2,AD$4,AD$3)</f>
        <v>0</v>
      </c>
      <c r="AE358" s="15">
        <f ca="1">_xll.DBRW($B$3,$R$37,$R$38,$R$40,$R$41,$R$42,$Q358,AE$2,AE$4,AE$3)</f>
        <v>0</v>
      </c>
      <c r="AF358" s="15">
        <f ca="1">_xll.DBRW($B$3,$R$37,$R$38,$R$40,$R$41,$R$42,$Q358,AF$2,AF$4,AF$3)</f>
        <v>0</v>
      </c>
      <c r="AG358" s="15">
        <f ca="1">_xll.DBRW($B$3,$R$37,$R$38,$R$40,$R$41,$R$42,$Q358,AG$2,AG$4,AG$3)</f>
        <v>0</v>
      </c>
      <c r="AH358" s="15">
        <f ca="1">_xll.DBRW($B$3,$R$37,$R$38,$R$40,$R$41,$R$42,$Q358,AH$2,AH$4,AH$3)</f>
        <v>0</v>
      </c>
      <c r="AI358" s="15">
        <f ca="1">Y358-AD358</f>
        <v>0</v>
      </c>
      <c r="AJ358" s="15">
        <f ca="1">Z358-AE358</f>
        <v>0</v>
      </c>
      <c r="AK358" s="15">
        <f ca="1">AA358-AF358</f>
        <v>0</v>
      </c>
      <c r="AL358" s="15">
        <f ca="1">AB358-AG358</f>
        <v>0</v>
      </c>
      <c r="AM358" s="15">
        <f ca="1">AC358-AH358</f>
        <v>0</v>
      </c>
      <c r="AN358" s="20"/>
      <c r="AO358" s="16">
        <f ca="1">_xll.DBRW($B$3,$R$37,$R$38,$R$40,$R$41,$R$42,$Q358,AO$2,AO$4,AO$3)</f>
        <v>0</v>
      </c>
      <c r="AP358" s="16">
        <f ca="1">_xll.DBRW($B$3,$R$37,$R$38,$R$40,$R$41,$R$42,$Q358,AP$2,AP$4,AP$3)</f>
        <v>0</v>
      </c>
      <c r="AQ358" s="17">
        <f ca="1">-(AO358-AP358)*100</f>
        <v>0</v>
      </c>
      <c r="AR358" s="14">
        <f ca="1">$Y358-$AD358-BL358</f>
        <v>0</v>
      </c>
      <c r="AS358" s="18">
        <f ca="1">_xll.DBRW($B$3,$R$37,$R$38,$R$40,$R$41,$R$42,$Q358,AS$2,AS$4,AS$3)</f>
        <v>0</v>
      </c>
      <c r="AT358" s="19">
        <f ca="1">_xll.DBRW($B$3,$R$37,$R$38,$R$40,$R$41,$R$42,$Q358,AT$2,AT$4,AT$3)</f>
        <v>0</v>
      </c>
      <c r="AU358" s="18">
        <f ca="1">_xll.DBRW($B$3,$R$37,$R$38,$R$40,$R$41,$R$42,$Q358,AU$2,AU$4,AU$3)</f>
        <v>0</v>
      </c>
      <c r="AV358" s="15">
        <f ca="1">_xll.DBRW($B$3,$R$37,$R$38,$R$40,$R$41,$R$42,$Q358,AV$2,AV$4,AV$3)</f>
        <v>0</v>
      </c>
      <c r="AW358" s="15">
        <f ca="1">_xll.DBRW($B$3,$R$37,$R$38,$R$40,$R$41,$R$42,$Q358,AW$2,AW$4,AW$3)</f>
        <v>0</v>
      </c>
      <c r="AX358" s="18">
        <f ca="1">_xll.DBRW($B$3,$R$37,$R$38,$R$40,$R$41,$R$42,$Q358,AX$2,AX$4,AX$3)</f>
        <v>0</v>
      </c>
      <c r="AY358" s="19">
        <f ca="1">_xll.DBRW($B$3,$R$37,$R$38,$R$40,$R$41,$R$42,$Q358,AY$2,AY$4,AY$3)</f>
        <v>0</v>
      </c>
      <c r="AZ358" s="18">
        <f ca="1">_xll.DBRW($B$3,$R$37,$R$38,$R$40,$R$41,$R$42,$Q358,AZ$2,AZ$4,AZ$3)</f>
        <v>0</v>
      </c>
      <c r="BA358" s="15">
        <f ca="1">_xll.DBRW($B$3,$R$37,$R$38,$R$40,$R$41,$R$42,$Q358,BA$2,BA$4,BA$3)</f>
        <v>0</v>
      </c>
      <c r="BB358" s="15">
        <f ca="1">_xll.DBRW($B$3,$R$37,$R$38,$R$40,$R$41,$R$42,$Q358,BB$2,BB$4,BB$3)</f>
        <v>0</v>
      </c>
      <c r="BC358" s="18">
        <f ca="1">AS358-AX358</f>
        <v>0</v>
      </c>
      <c r="BD358" s="18">
        <f ca="1">AT358-AY358</f>
        <v>0</v>
      </c>
      <c r="BE358" s="18">
        <f ca="1">AU358-AZ358</f>
        <v>0</v>
      </c>
      <c r="BF358" s="15">
        <f ca="1">IF(AND(AV358&lt;&gt;0,BA358&lt;&gt;0),-1*BC358*AV358,0)</f>
        <v>0</v>
      </c>
      <c r="BG358" s="15">
        <f ca="1">IF(AND(AV358&lt;&gt;0,BA358&lt;&gt;0,AW358&lt;&gt;0,BB358&lt;&gt;0),BD358/AY358*$Y358,)</f>
        <v>0</v>
      </c>
      <c r="BH358" s="15">
        <f ca="1">IF(AND(AW358&lt;&gt;0,BB358&lt;&gt;0),BE358*AO358*AW358,)</f>
        <v>0</v>
      </c>
      <c r="BI358" s="15">
        <f ca="1">IF(AND(AV358&lt;&gt;0,BA358&lt;&gt;0,AW358&lt;&gt;0,BB358&lt;&gt;0),$AI358-BF358-BG358-BH358-BL358,)</f>
        <v>0</v>
      </c>
      <c r="BJ358" s="15">
        <f ca="1">IF(OR(AV358=0,BA358=0,AW358=0,BB358=0),$AI358-BF358-BG358-BH358-BL358,)</f>
        <v>0</v>
      </c>
      <c r="BK358" s="15">
        <f ca="1">SUM(BF358:BJ358)</f>
        <v>0</v>
      </c>
      <c r="BL358" s="15">
        <f ca="1">IF($V358&lt;&gt;0,IF($V358&gt;0,$W358/$V358,-$W358/$V358))*$AD358</f>
        <v>0</v>
      </c>
      <c r="BM358" s="15">
        <f ca="1">SUM(BK358:BL358)</f>
        <v>0</v>
      </c>
      <c r="BN358" s="16">
        <f ca="1">_xll.DBRW($B$3,$R$37,$R$38,$R$40,$R$41,$R$42,$Q358,BN$2,BN$4,BN$3)</f>
        <v>0</v>
      </c>
      <c r="BO358" s="16">
        <f ca="1">_xll.DBRW($B$3,$R$37,$R$38,$R$40,$R$41,$R$42,$Q358,BO$2,BO$4,BO$3)</f>
        <v>0</v>
      </c>
      <c r="BP358" s="17">
        <f ca="1">-(BN358-BO358)*100</f>
        <v>0</v>
      </c>
      <c r="BQ358" s="14">
        <f ca="1">$Z358-$AE358-CK358</f>
        <v>0</v>
      </c>
      <c r="BR358" s="15">
        <f ca="1">_xll.DBRW($B$3,$R$37,$R$38,$R$40,$R$41,$R$42,$Q358,BR$2,BR$4,BR$3)</f>
        <v>0</v>
      </c>
      <c r="BS358" s="15">
        <f ca="1">_xll.DBRW($B$3,$R$37,$R$38,$R$40,$R$41,$R$42,$Q358,BS$2,BS$4,BS$3)</f>
        <v>0</v>
      </c>
      <c r="BT358" s="15">
        <f ca="1">_xll.DBRW($B$3,$R$37,$R$38,$R$40,$R$41,$R$42,$Q358,BT$2,BT$4,BT$3)</f>
        <v>0</v>
      </c>
      <c r="BU358" s="15">
        <f ca="1">_xll.DBRW($B$3,$R$37,$R$38,$R$40,$R$41,$R$42,$Q358,BU$2,BU$4,BU$3)</f>
        <v>0</v>
      </c>
      <c r="BV358" s="15">
        <f ca="1">_xll.DBRW($B$3,$R$37,$R$38,$R$40,$R$41,$R$42,$Q358,BV$2,BV$4,BV$3)</f>
        <v>0</v>
      </c>
      <c r="BW358" s="15">
        <f ca="1">_xll.DBRW($B$3,$R$37,$R$38,$R$40,$R$41,$R$42,$Q358,BW$2,BW$4,BW$3)</f>
        <v>0</v>
      </c>
      <c r="BX358" s="15">
        <f ca="1">_xll.DBRW($B$3,$R$37,$R$38,$R$40,$R$41,$R$42,$Q358,BX$2,BX$4,BX$3)</f>
        <v>0</v>
      </c>
      <c r="BY358" s="15">
        <f ca="1">_xll.DBRW($B$3,$R$37,$R$38,$R$40,$R$41,$R$42,$Q358,BY$2,BY$4,BY$3)</f>
        <v>0</v>
      </c>
      <c r="BZ358" s="15">
        <f ca="1">_xll.DBRW($B$3,$R$37,$R$38,$R$40,$R$41,$R$42,$Q358,BZ$2,BZ$4,BZ$3)</f>
        <v>0</v>
      </c>
      <c r="CA358" s="15">
        <f ca="1">_xll.DBRW($B$3,$R$37,$R$38,$R$40,$R$41,$R$42,$Q358,CA$2,CA$4,CA$3)</f>
        <v>0</v>
      </c>
      <c r="CB358" s="15">
        <f ca="1">BR358-BW358</f>
        <v>0</v>
      </c>
      <c r="CC358" s="15">
        <f ca="1">BS358-BX358</f>
        <v>0</v>
      </c>
      <c r="CD358" s="15">
        <f ca="1">BT358-BY358</f>
        <v>0</v>
      </c>
      <c r="CE358" s="15">
        <f ca="1">IF(AND(BU358&lt;&gt;0,BZ358&lt;&gt;0),-1*CB358*BU358,0)</f>
        <v>0</v>
      </c>
      <c r="CF358" s="15">
        <f ca="1">IF(AND(BU358&lt;&gt;0,BZ358&lt;&gt;0,BV358&lt;&gt;0,CA358&lt;&gt;0),CC358/BX358*$Z358,)</f>
        <v>0</v>
      </c>
      <c r="CG358" s="15">
        <f ca="1">IF(AND(BV358&lt;&gt;0,CA358&lt;&gt;0),CD358*BN358*BV358,)</f>
        <v>0</v>
      </c>
      <c r="CH358" s="15">
        <f ca="1">IF(AND(BU358&lt;&gt;0,BZ358&lt;&gt;0,BV358&lt;&gt;0,CA358&lt;&gt;0),$AJ358-CE358-CF358-CG358-CK358,)</f>
        <v>0</v>
      </c>
      <c r="CI358" s="15">
        <f ca="1">IF(OR(BU358=0,BZ358=0,BV358=0,CA358=0),$AJ358-CE358-CF358-CG358-CK358,)</f>
        <v>0</v>
      </c>
      <c r="CJ358" s="15">
        <f ca="1">SUM(CE358:CI358)</f>
        <v>0</v>
      </c>
      <c r="CK358" s="15">
        <f ca="1">IF($V358&lt;&gt;0,IF($V358&gt;0,$W358/$V358,-$W358/$V358))*$AE358</f>
        <v>0</v>
      </c>
      <c r="CL358" s="15">
        <f ca="1">SUM(CJ358:CK358)</f>
        <v>0</v>
      </c>
      <c r="CM358" s="16">
        <f ca="1">_xll.DBRW($B$3,$R$37,$R$38,$R$40,$R$41,$R$42,$Q358,CM$2,CM$4,CM$3)</f>
        <v>0</v>
      </c>
      <c r="CN358" s="16">
        <f ca="1">_xll.DBRW($B$3,$R$37,$R$38,$R$40,$R$41,$R$42,$Q358,CN$2,CN$4,CN$3)</f>
        <v>0</v>
      </c>
      <c r="CO358" s="17">
        <f ca="1">-(CM358-CN358)*100</f>
        <v>0</v>
      </c>
      <c r="CP358" s="14">
        <f ca="1">$AA358-$AF358-DJ358</f>
        <v>0</v>
      </c>
      <c r="CQ358" s="15">
        <f ca="1">_xll.DBRW($B$3,$R$37,$R$38,$R$40,$R$41,$R$42,$Q358,CQ$2,CQ$4,CQ$3)</f>
        <v>0</v>
      </c>
      <c r="CR358" s="15">
        <f ca="1">_xll.DBRW($B$3,$R$37,$R$38,$R$40,$R$41,$R$42,$Q358,CR$2,CR$4,CR$3)</f>
        <v>0</v>
      </c>
      <c r="CS358" s="15">
        <f ca="1">_xll.DBRW($B$3,$R$37,$R$38,$R$40,$R$41,$R$42,$Q358,CS$2,CS$4,CS$3)</f>
        <v>0</v>
      </c>
      <c r="CT358" s="15">
        <f ca="1">_xll.DBRW($B$3,$R$37,$R$38,$R$40,$R$41,$R$42,$Q358,CT$2,CT$4,CT$3)</f>
        <v>0</v>
      </c>
      <c r="CU358" s="15">
        <f ca="1">_xll.DBRW($B$3,$R$37,$R$38,$R$40,$R$41,$R$42,$Q358,CU$2,CU$4,CU$3)</f>
        <v>0</v>
      </c>
      <c r="CV358" s="15">
        <f ca="1">_xll.DBRW($B$3,$R$37,$R$38,$R$40,$R$41,$R$42,$Q358,CV$2,CV$4,CV$3)</f>
        <v>0</v>
      </c>
      <c r="CW358" s="15">
        <f ca="1">_xll.DBRW($B$3,$R$37,$R$38,$R$40,$R$41,$R$42,$Q358,CW$2,CW$4,CW$3)</f>
        <v>0</v>
      </c>
      <c r="CX358" s="15">
        <f ca="1">_xll.DBRW($B$3,$R$37,$R$38,$R$40,$R$41,$R$42,$Q358,CX$2,CX$4,CX$3)</f>
        <v>0</v>
      </c>
      <c r="CY358" s="15">
        <f ca="1">_xll.DBRW($B$3,$R$37,$R$38,$R$40,$R$41,$R$42,$Q358,CY$2,CY$4,CY$3)</f>
        <v>0</v>
      </c>
      <c r="CZ358" s="15">
        <f ca="1">_xll.DBRW($B$3,$R$37,$R$38,$R$40,$R$41,$R$42,$Q358,CZ$2,CZ$4,CZ$3)</f>
        <v>0</v>
      </c>
      <c r="DA358" s="15">
        <f ca="1">CQ358-CV358</f>
        <v>0</v>
      </c>
      <c r="DB358" s="15">
        <f ca="1">CR358-CW358</f>
        <v>0</v>
      </c>
      <c r="DC358" s="15">
        <f ca="1">CS358-CX358</f>
        <v>0</v>
      </c>
      <c r="DD358" s="15">
        <f ca="1">IF(AND(CT358&lt;&gt;0,CY358&lt;&gt;0),-1*DA358*CT358,0)</f>
        <v>0</v>
      </c>
      <c r="DE358" s="15">
        <f ca="1">IF(AND(CT358&lt;&gt;0,CY358&lt;&gt;0,CU358&lt;&gt;0,CZ358&lt;&gt;0),DB358/CW358*$AA358,)</f>
        <v>0</v>
      </c>
      <c r="DF358" s="15">
        <f ca="1">IF(AND(CU358&lt;&gt;0,CZ358&lt;&gt;0),DC358*CM358*CU358,)</f>
        <v>0</v>
      </c>
      <c r="DG358" s="15">
        <f ca="1">IF(AND(CT358&lt;&gt;0,CY358&lt;&gt;0,CU358&lt;&gt;0,CZ358&lt;&gt;0),$AK358-DD358-DE358-DF358-DJ358,)</f>
        <v>0</v>
      </c>
      <c r="DH358" s="15">
        <f ca="1">IF(OR(CT358=0,CY358=0,CU358=0,CZ358=0),$AK358-DD358-DE358-DF358-DJ358,)</f>
        <v>0</v>
      </c>
      <c r="DI358" s="15">
        <f ca="1">SUM(DD358:DH358)</f>
        <v>0</v>
      </c>
      <c r="DJ358" s="15">
        <f ca="1">IF($V358&lt;&gt;0,IF($V358&gt;0,$W358/$V358,-$W358/$V358))*$AF358</f>
        <v>0</v>
      </c>
      <c r="DK358" s="15">
        <f ca="1">SUM(DI358:DJ358)</f>
        <v>0</v>
      </c>
      <c r="DL358" s="16">
        <f ca="1">_xll.DBRW($B$3,$R$37,$R$38,$R$40,$R$41,$R$42,$Q358,DL$2,DL$4,DL$3)</f>
        <v>0</v>
      </c>
      <c r="DM358" s="16">
        <f ca="1">_xll.DBRW($B$3,$R$37,$R$38,$R$40,$R$41,$R$42,$Q358,DM$2,DM$4,DM$3)</f>
        <v>0</v>
      </c>
      <c r="DN358" s="17">
        <f ca="1">-(DL358-DM358)*100</f>
        <v>0</v>
      </c>
      <c r="DO358" s="14">
        <f ca="1">$AB358-$AG358-EI358</f>
        <v>0</v>
      </c>
      <c r="DP358" s="15">
        <f ca="1">_xll.DBRW($B$3,$R$37,$R$38,$R$40,$R$41,$R$42,$Q358,DP$2,DP$4,DP$3)</f>
        <v>0</v>
      </c>
      <c r="DQ358" s="15">
        <f ca="1">_xll.DBRW($B$3,$R$37,$R$38,$R$40,$R$41,$R$42,$Q358,DQ$2,DQ$4,DQ$3)</f>
        <v>0</v>
      </c>
      <c r="DR358" s="15">
        <f ca="1">_xll.DBRW($B$3,$R$37,$R$38,$R$40,$R$41,$R$42,$Q358,DR$2,DR$4,DR$3)</f>
        <v>0</v>
      </c>
      <c r="DS358" s="15" t="str">
        <f ca="1">_xll.DBRW($B$3,$R$37,$R$38,$R$40,$R$41,$R$42,$Q358,DS$2,DS$4,DS$3)</f>
        <v/>
      </c>
      <c r="DT358" s="15">
        <f ca="1">_xll.DBRW($B$3,$R$37,$R$38,$R$40,$R$41,$R$42,$Q358,DT$2,DT$4,DT$3)</f>
        <v>0</v>
      </c>
      <c r="DU358" s="15">
        <f ca="1">_xll.DBRW($B$3,$R$37,$R$38,$R$40,$R$41,$R$42,$Q358,DU$2,DU$4,DU$3)</f>
        <v>0</v>
      </c>
      <c r="DV358" s="15">
        <f ca="1">_xll.DBRW($B$3,$R$37,$R$38,$R$40,$R$41,$R$42,$Q358,DV$2,DV$4,DV$3)</f>
        <v>0</v>
      </c>
      <c r="DW358" s="15">
        <f ca="1">_xll.DBRW($B$3,$R$37,$R$38,$R$40,$R$41,$R$42,$Q358,DW$2,DW$4,DW$3)</f>
        <v>0</v>
      </c>
      <c r="DX358" s="15" t="str">
        <f ca="1">_xll.DBRW($B$3,$R$37,$R$38,$R$40,$R$41,$R$42,$Q358,DX$2,DX$4,DX$3)</f>
        <v/>
      </c>
      <c r="DY358" s="15">
        <f ca="1">_xll.DBRW($B$3,$R$37,$R$38,$R$40,$R$41,$R$42,$Q358,DY$2,DY$4,DY$3)</f>
        <v>0</v>
      </c>
      <c r="DZ358" s="15">
        <f ca="1">DP358-DU358</f>
        <v>0</v>
      </c>
      <c r="EA358" s="15">
        <f ca="1">DQ358-DV358</f>
        <v>0</v>
      </c>
      <c r="EB358" s="15">
        <f ca="1">DR358-DW358</f>
        <v>0</v>
      </c>
      <c r="EC358" s="15" t="e">
        <f ca="1">IF(AND(DS358&lt;&gt;0,DX358&lt;&gt;0),-1*DZ358*DS358,0)</f>
        <v>#VALUE!</v>
      </c>
      <c r="ED358" s="15">
        <f ca="1">IF(AND(DS358&lt;&gt;0,DX358&lt;&gt;0,DT358&lt;&gt;0,DY358&lt;&gt;0),EA358/DV358*$AB358,)</f>
        <v>0</v>
      </c>
      <c r="EE358" s="15">
        <f ca="1">IF(AND(DT358&lt;&gt;0,DY358&lt;&gt;0),EB358*DL358*DT358,)</f>
        <v>0</v>
      </c>
      <c r="EF358" s="15">
        <f ca="1">IF(AND(DS358&lt;&gt;0,DX358&lt;&gt;0,DT358&lt;&gt;0,DY358&lt;&gt;0),$AL358-EC358-ED358-EE358-EI358,)</f>
        <v>0</v>
      </c>
      <c r="EG358" s="15" t="e">
        <f ca="1">IF(OR(DS358=0,DX358=0,DT358=0,DY358=0),$AL358-EC358-ED358-EE358-EI358,)</f>
        <v>#VALUE!</v>
      </c>
      <c r="EH358" s="15" t="e">
        <f ca="1">SUM(EC358:EG358)</f>
        <v>#VALUE!</v>
      </c>
      <c r="EI358" s="15">
        <f ca="1">IF($V358&lt;&gt;0,IF($V358&gt;0,$W358/$V358,-$W358/$V358))*$AG358</f>
        <v>0</v>
      </c>
      <c r="EJ358" s="15" t="e">
        <f ca="1">SUM(EH358:EI358)</f>
        <v>#VALUE!</v>
      </c>
      <c r="EK358" s="16">
        <f ca="1">_xll.DBRW($B$3,$R$37,$R$38,$R$40,$R$41,$R$42,$Q358,EK$2,EK$4,EK$3)</f>
        <v>0</v>
      </c>
      <c r="EL358" s="16">
        <f ca="1">_xll.DBRW($B$3,$R$37,$R$38,$R$40,$R$41,$R$42,$Q358,EL$2,EL$4,EL$3)</f>
        <v>0</v>
      </c>
      <c r="EM358" s="17">
        <f ca="1">-(EK358-EL358)*100</f>
        <v>0</v>
      </c>
      <c r="EN358" s="14">
        <f ca="1">$AC358-$AH358-FH358</f>
        <v>0</v>
      </c>
      <c r="EO358" s="15">
        <f ca="1">_xll.DBRW($B$3,$R$37,$R$38,$R$40,$R$41,$R$42,$Q358,EO$2,EO$4,EO$3)</f>
        <v>0</v>
      </c>
      <c r="EP358" s="15">
        <f ca="1">_xll.DBRW($B$3,$R$37,$R$38,$R$40,$R$41,$R$42,$Q358,EP$2,EP$4,EP$3)</f>
        <v>0</v>
      </c>
      <c r="EQ358" s="15">
        <f ca="1">_xll.DBRW($B$3,$R$37,$R$38,$R$40,$R$41,$R$42,$Q358,EQ$2,EQ$4,EQ$3)</f>
        <v>0</v>
      </c>
      <c r="ER358" s="15">
        <f ca="1">_xll.DBRW($B$3,$R$37,$R$38,$R$40,$R$41,$R$42,$Q358,ER$2,ER$4,ER$3)</f>
        <v>0</v>
      </c>
      <c r="ES358" s="15">
        <f ca="1">_xll.DBRW($B$3,$R$37,$R$38,$R$40,$R$41,$R$42,$Q358,ES$2,ES$4,ES$3)</f>
        <v>0</v>
      </c>
      <c r="ET358" s="15">
        <f ca="1">_xll.DBRW($B$3,$R$37,$R$38,$R$40,$R$41,$R$42,$Q358,ET$2,ET$4,ET$3)</f>
        <v>0</v>
      </c>
      <c r="EU358" s="15">
        <f ca="1">_xll.DBRW($B$3,$R$37,$R$38,$R$40,$R$41,$R$42,$Q358,EU$2,EU$4,EU$3)</f>
        <v>0</v>
      </c>
      <c r="EV358" s="15">
        <f ca="1">_xll.DBRW($B$3,$R$37,$R$38,$R$40,$R$41,$R$42,$Q358,EV$2,EV$4,EV$3)</f>
        <v>0</v>
      </c>
      <c r="EW358" s="15">
        <f ca="1">_xll.DBRW($B$3,$R$37,$R$38,$R$40,$R$41,$R$42,$Q358,EW$2,EW$4,EW$3)</f>
        <v>0</v>
      </c>
      <c r="EX358" s="15">
        <f ca="1">_xll.DBRW($B$3,$R$37,$R$38,$R$40,$R$41,$R$42,$Q358,EX$2,EX$4,EX$3)</f>
        <v>0</v>
      </c>
      <c r="EY358" s="15">
        <f ca="1">EO358-ET358</f>
        <v>0</v>
      </c>
      <c r="EZ358" s="15">
        <f ca="1">EP358-EU358</f>
        <v>0</v>
      </c>
      <c r="FA358" s="15">
        <f ca="1">EQ358-EV358</f>
        <v>0</v>
      </c>
      <c r="FB358" s="15">
        <f ca="1">IF(AND(ER358&lt;&gt;0,EW358&lt;&gt;0),-1*EY358*ER358,0)</f>
        <v>0</v>
      </c>
      <c r="FC358" s="15">
        <f ca="1">IF(AND(ER358&lt;&gt;0,EW358&lt;&gt;0,ES358&lt;&gt;0,EX358&lt;&gt;0),EZ358/EU358*$AC358,)</f>
        <v>0</v>
      </c>
      <c r="FD358" s="15">
        <f ca="1">IF(AND(ES358&lt;&gt;0,EX358&lt;&gt;0),FA358*EK358*ES358,)</f>
        <v>0</v>
      </c>
      <c r="FE358" s="15">
        <f ca="1">IF(AND(ER358&lt;&gt;0,EW358&lt;&gt;0,ES358&lt;&gt;0,EX358&lt;&gt;0),$AM358-FB358-FC358-FD358-FH358,)</f>
        <v>0</v>
      </c>
      <c r="FF358" s="15">
        <f ca="1">IF(OR(ER358=0,EW358=0,ES358=0,EX358=0),$AM358-FB358-FC358-FD358-FH358,)</f>
        <v>0</v>
      </c>
      <c r="FG358" s="15">
        <f ca="1">SUM(FB358:FF358)</f>
        <v>0</v>
      </c>
      <c r="FH358" s="15">
        <f ca="1">IF($V358&lt;&gt;0,IF($V358&gt;0,$W358/$V358,-$W358/$V358))*$AH358</f>
        <v>0</v>
      </c>
      <c r="FI358" s="15">
        <f ca="1">SUM(FG358:FH358)</f>
        <v>0</v>
      </c>
      <c r="FJ358" s="20"/>
      <c r="FK358" s="85">
        <f ca="1">BL358+CK358+DJ358+EI358+FH358</f>
        <v>0</v>
      </c>
      <c r="FL358" s="21"/>
      <c r="FM358" s="22"/>
      <c r="FN358" s="104">
        <f ca="1">_xll.DBRW($B$3,$R$37,$R$38,$R$40,$R$41,$R$42,$Q358,FN$2,FN$4,FN$3)</f>
        <v>0</v>
      </c>
      <c r="FO358" s="105">
        <f ca="1">IF(U358&lt;&gt;0,FN358/U358,0)</f>
        <v>0</v>
      </c>
      <c r="FP358" s="104">
        <f ca="1">_xll.DBRW($B$3,$R$37,$R$38,$R$40,$R$41,$R$42,$Q358,FP$2,FP$4,FP$3)</f>
        <v>0</v>
      </c>
      <c r="FQ358" s="105">
        <f ca="1">IF(V358&lt;&gt;0,FP358/V358,0)</f>
        <v>0</v>
      </c>
      <c r="FR358" s="86">
        <f ca="1">FN358-FP358</f>
        <v>0</v>
      </c>
      <c r="FS358" s="103">
        <f ca="1">(FO358-FQ358)*100</f>
        <v>0</v>
      </c>
      <c r="FT358" s="23"/>
      <c r="FV358" s="37"/>
      <c r="FW358" s="37"/>
      <c r="FX358" s="37"/>
      <c r="FY358" s="37"/>
      <c r="FZ358" s="37"/>
      <c r="GA358" s="37"/>
      <c r="GB358" s="37"/>
      <c r="GC358" s="37"/>
      <c r="GD358" s="37"/>
      <c r="GE358" s="37"/>
      <c r="GF358" s="37"/>
      <c r="GG358" s="37"/>
      <c r="GH358" s="37"/>
    </row>
    <row r="359" spans="1:190" ht="15" hidden="1" customHeight="1" x14ac:dyDescent="0.25">
      <c r="A359">
        <f ca="1">IF(ROW()=ROW($A$60),0,1)</f>
        <v>1</v>
      </c>
      <c r="D359" s="30"/>
      <c r="E359" s="30"/>
      <c r="F359" s="30" t="str">
        <f ca="1">IF(A359&lt;&gt;0,IF((AO359+BN359+CM359+DL359+EK359)&lt;&gt;0,ROUND((1-(AO359+BN359+CM359+DL359+EK359))-FO359,5),"VERIF. ELIGIBILITE PMM"),"CHECK "&amp;D344)</f>
        <v>VERIF. ELIGIBILITE PMM</v>
      </c>
      <c r="G359" s="30"/>
      <c r="H359" s="30"/>
      <c r="I359" s="30"/>
      <c r="J359" s="30" t="str">
        <f ca="1">IF(A359&lt;&gt;0,IF((AP359+BO359+CN359+DM359+EL359)&lt;&gt;0,ROUND((1-(AP359+BO359+CN359+DM359+EL359))-FQ359,5),"VERIF. ELIGIBILITE PMM"),"CHECK "&amp;D345)</f>
        <v>VERIF. ELIGIBILITE PMM</v>
      </c>
      <c r="K359" s="30">
        <f ca="1">IF(A359&lt;&gt;0,ROUND(W359+AR359+BQ359+CP359+DO359+EN359+FK359-FR359,5),"CHECK ")</f>
        <v>0</v>
      </c>
      <c r="L359" s="4"/>
      <c r="M359" s="9"/>
      <c r="N359" s="10"/>
      <c r="O359" s="9"/>
      <c r="P359" s="11"/>
      <c r="Q359" s="130" t="s">
        <v>551</v>
      </c>
      <c r="R359" s="130"/>
      <c r="S359" s="12"/>
      <c r="T359" s="13"/>
      <c r="U359" s="84">
        <f ca="1">_xll.DBRW($B$3,$R$37,$R$38,$R$40,$R$41,$R$42,$Q359,U$2,U$4,U$3)</f>
        <v>0</v>
      </c>
      <c r="V359" s="84">
        <f ca="1">_xll.DBRW($B$3,$R$37,$R$38,$R$40,$R$41,$R$42,$Q359,V$2,V$4,V$3)</f>
        <v>0</v>
      </c>
      <c r="W359" s="85">
        <f ca="1">U359-V359</f>
        <v>0</v>
      </c>
      <c r="X359" s="106">
        <f ca="1">IF(V359&lt;&gt;0,W359/V359,0)</f>
        <v>0</v>
      </c>
      <c r="Y359" s="15">
        <f ca="1">_xll.DBRW($B$3,$R$37,$R$38,$R$40,$R$41,$R$42,$Q359,Y$2,Y$4,Y$3)</f>
        <v>0</v>
      </c>
      <c r="Z359" s="15">
        <f ca="1">_xll.DBRW($B$3,$R$37,$R$38,$R$40,$R$41,$R$42,$Q359,Z$2,Z$4,Z$3)</f>
        <v>0</v>
      </c>
      <c r="AA359" s="15">
        <f ca="1">_xll.DBRW($B$3,$R$37,$R$38,$R$40,$R$41,$R$42,$Q359,AA$2,AA$4,AA$3)</f>
        <v>0</v>
      </c>
      <c r="AB359" s="15">
        <f ca="1">_xll.DBRW($B$3,$R$37,$R$38,$R$40,$R$41,$R$42,$Q359,AB$2,AB$4,AB$3)</f>
        <v>0</v>
      </c>
      <c r="AC359" s="15">
        <f ca="1">_xll.DBRW($B$3,$R$37,$R$38,$R$40,$R$41,$R$42,$Q359,AC$2,AC$4,AC$3)</f>
        <v>0</v>
      </c>
      <c r="AD359" s="15">
        <f ca="1">_xll.DBRW($B$3,$R$37,$R$38,$R$40,$R$41,$R$42,$Q359,AD$2,AD$4,AD$3)</f>
        <v>0</v>
      </c>
      <c r="AE359" s="15">
        <f ca="1">_xll.DBRW($B$3,$R$37,$R$38,$R$40,$R$41,$R$42,$Q359,AE$2,AE$4,AE$3)</f>
        <v>0</v>
      </c>
      <c r="AF359" s="15">
        <f ca="1">_xll.DBRW($B$3,$R$37,$R$38,$R$40,$R$41,$R$42,$Q359,AF$2,AF$4,AF$3)</f>
        <v>0</v>
      </c>
      <c r="AG359" s="15">
        <f ca="1">_xll.DBRW($B$3,$R$37,$R$38,$R$40,$R$41,$R$42,$Q359,AG$2,AG$4,AG$3)</f>
        <v>0</v>
      </c>
      <c r="AH359" s="15">
        <f ca="1">_xll.DBRW($B$3,$R$37,$R$38,$R$40,$R$41,$R$42,$Q359,AH$2,AH$4,AH$3)</f>
        <v>0</v>
      </c>
      <c r="AI359" s="15">
        <f ca="1">Y359-AD359</f>
        <v>0</v>
      </c>
      <c r="AJ359" s="15">
        <f ca="1">Z359-AE359</f>
        <v>0</v>
      </c>
      <c r="AK359" s="15">
        <f ca="1">AA359-AF359</f>
        <v>0</v>
      </c>
      <c r="AL359" s="15">
        <f ca="1">AB359-AG359</f>
        <v>0</v>
      </c>
      <c r="AM359" s="15">
        <f ca="1">AC359-AH359</f>
        <v>0</v>
      </c>
      <c r="AN359" s="20"/>
      <c r="AO359" s="16">
        <f ca="1">_xll.DBRW($B$3,$R$37,$R$38,$R$40,$R$41,$R$42,$Q359,AO$2,AO$4,AO$3)</f>
        <v>0</v>
      </c>
      <c r="AP359" s="16">
        <f ca="1">_xll.DBRW($B$3,$R$37,$R$38,$R$40,$R$41,$R$42,$Q359,AP$2,AP$4,AP$3)</f>
        <v>0</v>
      </c>
      <c r="AQ359" s="17">
        <f ca="1">-(AO359-AP359)*100</f>
        <v>0</v>
      </c>
      <c r="AR359" s="14">
        <f ca="1">$Y359-$AD359-BL359</f>
        <v>0</v>
      </c>
      <c r="AS359" s="18">
        <f ca="1">_xll.DBRW($B$3,$R$37,$R$38,$R$40,$R$41,$R$42,$Q359,AS$2,AS$4,AS$3)</f>
        <v>0</v>
      </c>
      <c r="AT359" s="19">
        <f ca="1">_xll.DBRW($B$3,$R$37,$R$38,$R$40,$R$41,$R$42,$Q359,AT$2,AT$4,AT$3)</f>
        <v>0</v>
      </c>
      <c r="AU359" s="18">
        <f ca="1">_xll.DBRW($B$3,$R$37,$R$38,$R$40,$R$41,$R$42,$Q359,AU$2,AU$4,AU$3)</f>
        <v>0</v>
      </c>
      <c r="AV359" s="15">
        <f ca="1">_xll.DBRW($B$3,$R$37,$R$38,$R$40,$R$41,$R$42,$Q359,AV$2,AV$4,AV$3)</f>
        <v>0</v>
      </c>
      <c r="AW359" s="15">
        <f ca="1">_xll.DBRW($B$3,$R$37,$R$38,$R$40,$R$41,$R$42,$Q359,AW$2,AW$4,AW$3)</f>
        <v>0</v>
      </c>
      <c r="AX359" s="18">
        <f ca="1">_xll.DBRW($B$3,$R$37,$R$38,$R$40,$R$41,$R$42,$Q359,AX$2,AX$4,AX$3)</f>
        <v>0</v>
      </c>
      <c r="AY359" s="19">
        <f ca="1">_xll.DBRW($B$3,$R$37,$R$38,$R$40,$R$41,$R$42,$Q359,AY$2,AY$4,AY$3)</f>
        <v>0</v>
      </c>
      <c r="AZ359" s="18">
        <f ca="1">_xll.DBRW($B$3,$R$37,$R$38,$R$40,$R$41,$R$42,$Q359,AZ$2,AZ$4,AZ$3)</f>
        <v>0</v>
      </c>
      <c r="BA359" s="15">
        <f ca="1">_xll.DBRW($B$3,$R$37,$R$38,$R$40,$R$41,$R$42,$Q359,BA$2,BA$4,BA$3)</f>
        <v>0</v>
      </c>
      <c r="BB359" s="15">
        <f ca="1">_xll.DBRW($B$3,$R$37,$R$38,$R$40,$R$41,$R$42,$Q359,BB$2,BB$4,BB$3)</f>
        <v>0</v>
      </c>
      <c r="BC359" s="18">
        <f ca="1">AS359-AX359</f>
        <v>0</v>
      </c>
      <c r="BD359" s="18">
        <f ca="1">AT359-AY359</f>
        <v>0</v>
      </c>
      <c r="BE359" s="18">
        <f ca="1">AU359-AZ359</f>
        <v>0</v>
      </c>
      <c r="BF359" s="15">
        <f ca="1">IF(AND(AV359&lt;&gt;0,BA359&lt;&gt;0),-1*BC359*AV359,0)</f>
        <v>0</v>
      </c>
      <c r="BG359" s="15">
        <f ca="1">IF(AND(AV359&lt;&gt;0,BA359&lt;&gt;0,AW359&lt;&gt;0,BB359&lt;&gt;0),BD359/AY359*$Y359,)</f>
        <v>0</v>
      </c>
      <c r="BH359" s="15">
        <f ca="1">IF(AND(AW359&lt;&gt;0,BB359&lt;&gt;0),BE359*AO359*AW359,)</f>
        <v>0</v>
      </c>
      <c r="BI359" s="15">
        <f ca="1">IF(AND(AV359&lt;&gt;0,BA359&lt;&gt;0,AW359&lt;&gt;0,BB359&lt;&gt;0),$AI359-BF359-BG359-BH359-BL359,)</f>
        <v>0</v>
      </c>
      <c r="BJ359" s="15">
        <f ca="1">IF(OR(AV359=0,BA359=0,AW359=0,BB359=0),$AI359-BF359-BG359-BH359-BL359,)</f>
        <v>0</v>
      </c>
      <c r="BK359" s="15">
        <f ca="1">SUM(BF359:BJ359)</f>
        <v>0</v>
      </c>
      <c r="BL359" s="15">
        <f ca="1">IF($V359&lt;&gt;0,IF($V359&gt;0,$W359/$V359,-$W359/$V359))*$AD359</f>
        <v>0</v>
      </c>
      <c r="BM359" s="15">
        <f ca="1">SUM(BK359:BL359)</f>
        <v>0</v>
      </c>
      <c r="BN359" s="16">
        <f ca="1">_xll.DBRW($B$3,$R$37,$R$38,$R$40,$R$41,$R$42,$Q359,BN$2,BN$4,BN$3)</f>
        <v>0</v>
      </c>
      <c r="BO359" s="16">
        <f ca="1">_xll.DBRW($B$3,$R$37,$R$38,$R$40,$R$41,$R$42,$Q359,BO$2,BO$4,BO$3)</f>
        <v>0</v>
      </c>
      <c r="BP359" s="17">
        <f ca="1">-(BN359-BO359)*100</f>
        <v>0</v>
      </c>
      <c r="BQ359" s="14">
        <f ca="1">$Z359-$AE359-CK359</f>
        <v>0</v>
      </c>
      <c r="BR359" s="15">
        <f ca="1">_xll.DBRW($B$3,$R$37,$R$38,$R$40,$R$41,$R$42,$Q359,BR$2,BR$4,BR$3)</f>
        <v>0</v>
      </c>
      <c r="BS359" s="15">
        <f ca="1">_xll.DBRW($B$3,$R$37,$R$38,$R$40,$R$41,$R$42,$Q359,BS$2,BS$4,BS$3)</f>
        <v>0</v>
      </c>
      <c r="BT359" s="15">
        <f ca="1">_xll.DBRW($B$3,$R$37,$R$38,$R$40,$R$41,$R$42,$Q359,BT$2,BT$4,BT$3)</f>
        <v>0</v>
      </c>
      <c r="BU359" s="15">
        <f ca="1">_xll.DBRW($B$3,$R$37,$R$38,$R$40,$R$41,$R$42,$Q359,BU$2,BU$4,BU$3)</f>
        <v>0</v>
      </c>
      <c r="BV359" s="15">
        <f ca="1">_xll.DBRW($B$3,$R$37,$R$38,$R$40,$R$41,$R$42,$Q359,BV$2,BV$4,BV$3)</f>
        <v>0</v>
      </c>
      <c r="BW359" s="15">
        <f ca="1">_xll.DBRW($B$3,$R$37,$R$38,$R$40,$R$41,$R$42,$Q359,BW$2,BW$4,BW$3)</f>
        <v>0</v>
      </c>
      <c r="BX359" s="15">
        <f ca="1">_xll.DBRW($B$3,$R$37,$R$38,$R$40,$R$41,$R$42,$Q359,BX$2,BX$4,BX$3)</f>
        <v>0</v>
      </c>
      <c r="BY359" s="15">
        <f ca="1">_xll.DBRW($B$3,$R$37,$R$38,$R$40,$R$41,$R$42,$Q359,BY$2,BY$4,BY$3)</f>
        <v>0</v>
      </c>
      <c r="BZ359" s="15">
        <f ca="1">_xll.DBRW($B$3,$R$37,$R$38,$R$40,$R$41,$R$42,$Q359,BZ$2,BZ$4,BZ$3)</f>
        <v>0</v>
      </c>
      <c r="CA359" s="15">
        <f ca="1">_xll.DBRW($B$3,$R$37,$R$38,$R$40,$R$41,$R$42,$Q359,CA$2,CA$4,CA$3)</f>
        <v>0</v>
      </c>
      <c r="CB359" s="15">
        <f ca="1">BR359-BW359</f>
        <v>0</v>
      </c>
      <c r="CC359" s="15">
        <f ca="1">BS359-BX359</f>
        <v>0</v>
      </c>
      <c r="CD359" s="15">
        <f ca="1">BT359-BY359</f>
        <v>0</v>
      </c>
      <c r="CE359" s="15">
        <f ca="1">IF(AND(BU359&lt;&gt;0,BZ359&lt;&gt;0),-1*CB359*BU359,0)</f>
        <v>0</v>
      </c>
      <c r="CF359" s="15">
        <f ca="1">IF(AND(BU359&lt;&gt;0,BZ359&lt;&gt;0,BV359&lt;&gt;0,CA359&lt;&gt;0),CC359/BX359*$Z359,)</f>
        <v>0</v>
      </c>
      <c r="CG359" s="15">
        <f ca="1">IF(AND(BV359&lt;&gt;0,CA359&lt;&gt;0),CD359*BN359*BV359,)</f>
        <v>0</v>
      </c>
      <c r="CH359" s="15">
        <f ca="1">IF(AND(BU359&lt;&gt;0,BZ359&lt;&gt;0,BV359&lt;&gt;0,CA359&lt;&gt;0),$AJ359-CE359-CF359-CG359-CK359,)</f>
        <v>0</v>
      </c>
      <c r="CI359" s="15">
        <f ca="1">IF(OR(BU359=0,BZ359=0,BV359=0,CA359=0),$AJ359-CE359-CF359-CG359-CK359,)</f>
        <v>0</v>
      </c>
      <c r="CJ359" s="15">
        <f ca="1">SUM(CE359:CI359)</f>
        <v>0</v>
      </c>
      <c r="CK359" s="15">
        <f ca="1">IF($V359&lt;&gt;0,IF($V359&gt;0,$W359/$V359,-$W359/$V359))*$AE359</f>
        <v>0</v>
      </c>
      <c r="CL359" s="15">
        <f ca="1">SUM(CJ359:CK359)</f>
        <v>0</v>
      </c>
      <c r="CM359" s="16">
        <f ca="1">_xll.DBRW($B$3,$R$37,$R$38,$R$40,$R$41,$R$42,$Q359,CM$2,CM$4,CM$3)</f>
        <v>0</v>
      </c>
      <c r="CN359" s="16">
        <f ca="1">_xll.DBRW($B$3,$R$37,$R$38,$R$40,$R$41,$R$42,$Q359,CN$2,CN$4,CN$3)</f>
        <v>0</v>
      </c>
      <c r="CO359" s="17">
        <f ca="1">-(CM359-CN359)*100</f>
        <v>0</v>
      </c>
      <c r="CP359" s="14">
        <f ca="1">$AA359-$AF359-DJ359</f>
        <v>0</v>
      </c>
      <c r="CQ359" s="15">
        <f ca="1">_xll.DBRW($B$3,$R$37,$R$38,$R$40,$R$41,$R$42,$Q359,CQ$2,CQ$4,CQ$3)</f>
        <v>0</v>
      </c>
      <c r="CR359" s="15">
        <f ca="1">_xll.DBRW($B$3,$R$37,$R$38,$R$40,$R$41,$R$42,$Q359,CR$2,CR$4,CR$3)</f>
        <v>0</v>
      </c>
      <c r="CS359" s="15">
        <f ca="1">_xll.DBRW($B$3,$R$37,$R$38,$R$40,$R$41,$R$42,$Q359,CS$2,CS$4,CS$3)</f>
        <v>0</v>
      </c>
      <c r="CT359" s="15">
        <f ca="1">_xll.DBRW($B$3,$R$37,$R$38,$R$40,$R$41,$R$42,$Q359,CT$2,CT$4,CT$3)</f>
        <v>0</v>
      </c>
      <c r="CU359" s="15">
        <f ca="1">_xll.DBRW($B$3,$R$37,$R$38,$R$40,$R$41,$R$42,$Q359,CU$2,CU$4,CU$3)</f>
        <v>0</v>
      </c>
      <c r="CV359" s="15">
        <f ca="1">_xll.DBRW($B$3,$R$37,$R$38,$R$40,$R$41,$R$42,$Q359,CV$2,CV$4,CV$3)</f>
        <v>0</v>
      </c>
      <c r="CW359" s="15">
        <f ca="1">_xll.DBRW($B$3,$R$37,$R$38,$R$40,$R$41,$R$42,$Q359,CW$2,CW$4,CW$3)</f>
        <v>0</v>
      </c>
      <c r="CX359" s="15">
        <f ca="1">_xll.DBRW($B$3,$R$37,$R$38,$R$40,$R$41,$R$42,$Q359,CX$2,CX$4,CX$3)</f>
        <v>0</v>
      </c>
      <c r="CY359" s="15">
        <f ca="1">_xll.DBRW($B$3,$R$37,$R$38,$R$40,$R$41,$R$42,$Q359,CY$2,CY$4,CY$3)</f>
        <v>0</v>
      </c>
      <c r="CZ359" s="15">
        <f ca="1">_xll.DBRW($B$3,$R$37,$R$38,$R$40,$R$41,$R$42,$Q359,CZ$2,CZ$4,CZ$3)</f>
        <v>0</v>
      </c>
      <c r="DA359" s="15">
        <f ca="1">CQ359-CV359</f>
        <v>0</v>
      </c>
      <c r="DB359" s="15">
        <f ca="1">CR359-CW359</f>
        <v>0</v>
      </c>
      <c r="DC359" s="15">
        <f ca="1">CS359-CX359</f>
        <v>0</v>
      </c>
      <c r="DD359" s="15">
        <f ca="1">IF(AND(CT359&lt;&gt;0,CY359&lt;&gt;0),-1*DA359*CT359,0)</f>
        <v>0</v>
      </c>
      <c r="DE359" s="15">
        <f ca="1">IF(AND(CT359&lt;&gt;0,CY359&lt;&gt;0,CU359&lt;&gt;0,CZ359&lt;&gt;0),DB359/CW359*$AA359,)</f>
        <v>0</v>
      </c>
      <c r="DF359" s="15">
        <f ca="1">IF(AND(CU359&lt;&gt;0,CZ359&lt;&gt;0),DC359*CM359*CU359,)</f>
        <v>0</v>
      </c>
      <c r="DG359" s="15">
        <f ca="1">IF(AND(CT359&lt;&gt;0,CY359&lt;&gt;0,CU359&lt;&gt;0,CZ359&lt;&gt;0),$AK359-DD359-DE359-DF359-DJ359,)</f>
        <v>0</v>
      </c>
      <c r="DH359" s="15">
        <f ca="1">IF(OR(CT359=0,CY359=0,CU359=0,CZ359=0),$AK359-DD359-DE359-DF359-DJ359,)</f>
        <v>0</v>
      </c>
      <c r="DI359" s="15">
        <f ca="1">SUM(DD359:DH359)</f>
        <v>0</v>
      </c>
      <c r="DJ359" s="15">
        <f ca="1">IF($V359&lt;&gt;0,IF($V359&gt;0,$W359/$V359,-$W359/$V359))*$AF359</f>
        <v>0</v>
      </c>
      <c r="DK359" s="15">
        <f ca="1">SUM(DI359:DJ359)</f>
        <v>0</v>
      </c>
      <c r="DL359" s="16">
        <f ca="1">_xll.DBRW($B$3,$R$37,$R$38,$R$40,$R$41,$R$42,$Q359,DL$2,DL$4,DL$3)</f>
        <v>0</v>
      </c>
      <c r="DM359" s="16">
        <f ca="1">_xll.DBRW($B$3,$R$37,$R$38,$R$40,$R$41,$R$42,$Q359,DM$2,DM$4,DM$3)</f>
        <v>0</v>
      </c>
      <c r="DN359" s="17">
        <f ca="1">-(DL359-DM359)*100</f>
        <v>0</v>
      </c>
      <c r="DO359" s="14">
        <f ca="1">$AB359-$AG359-EI359</f>
        <v>0</v>
      </c>
      <c r="DP359" s="15">
        <f ca="1">_xll.DBRW($B$3,$R$37,$R$38,$R$40,$R$41,$R$42,$Q359,DP$2,DP$4,DP$3)</f>
        <v>0</v>
      </c>
      <c r="DQ359" s="15">
        <f ca="1">_xll.DBRW($B$3,$R$37,$R$38,$R$40,$R$41,$R$42,$Q359,DQ$2,DQ$4,DQ$3)</f>
        <v>0</v>
      </c>
      <c r="DR359" s="15">
        <f ca="1">_xll.DBRW($B$3,$R$37,$R$38,$R$40,$R$41,$R$42,$Q359,DR$2,DR$4,DR$3)</f>
        <v>0</v>
      </c>
      <c r="DS359" s="15" t="str">
        <f ca="1">_xll.DBRW($B$3,$R$37,$R$38,$R$40,$R$41,$R$42,$Q359,DS$2,DS$4,DS$3)</f>
        <v/>
      </c>
      <c r="DT359" s="15">
        <f ca="1">_xll.DBRW($B$3,$R$37,$R$38,$R$40,$R$41,$R$42,$Q359,DT$2,DT$4,DT$3)</f>
        <v>0</v>
      </c>
      <c r="DU359" s="15">
        <f ca="1">_xll.DBRW($B$3,$R$37,$R$38,$R$40,$R$41,$R$42,$Q359,DU$2,DU$4,DU$3)</f>
        <v>0</v>
      </c>
      <c r="DV359" s="15">
        <f ca="1">_xll.DBRW($B$3,$R$37,$R$38,$R$40,$R$41,$R$42,$Q359,DV$2,DV$4,DV$3)</f>
        <v>0</v>
      </c>
      <c r="DW359" s="15">
        <f ca="1">_xll.DBRW($B$3,$R$37,$R$38,$R$40,$R$41,$R$42,$Q359,DW$2,DW$4,DW$3)</f>
        <v>0</v>
      </c>
      <c r="DX359" s="15" t="str">
        <f ca="1">_xll.DBRW($B$3,$R$37,$R$38,$R$40,$R$41,$R$42,$Q359,DX$2,DX$4,DX$3)</f>
        <v/>
      </c>
      <c r="DY359" s="15">
        <f ca="1">_xll.DBRW($B$3,$R$37,$R$38,$R$40,$R$41,$R$42,$Q359,DY$2,DY$4,DY$3)</f>
        <v>0</v>
      </c>
      <c r="DZ359" s="15">
        <f ca="1">DP359-DU359</f>
        <v>0</v>
      </c>
      <c r="EA359" s="15">
        <f ca="1">DQ359-DV359</f>
        <v>0</v>
      </c>
      <c r="EB359" s="15">
        <f ca="1">DR359-DW359</f>
        <v>0</v>
      </c>
      <c r="EC359" s="15" t="e">
        <f ca="1">IF(AND(DS359&lt;&gt;0,DX359&lt;&gt;0),-1*DZ359*DS359,0)</f>
        <v>#VALUE!</v>
      </c>
      <c r="ED359" s="15">
        <f ca="1">IF(AND(DS359&lt;&gt;0,DX359&lt;&gt;0,DT359&lt;&gt;0,DY359&lt;&gt;0),EA359/DV359*$AB359,)</f>
        <v>0</v>
      </c>
      <c r="EE359" s="15">
        <f ca="1">IF(AND(DT359&lt;&gt;0,DY359&lt;&gt;0),EB359*DL359*DT359,)</f>
        <v>0</v>
      </c>
      <c r="EF359" s="15">
        <f ca="1">IF(AND(DS359&lt;&gt;0,DX359&lt;&gt;0,DT359&lt;&gt;0,DY359&lt;&gt;0),$AL359-EC359-ED359-EE359-EI359,)</f>
        <v>0</v>
      </c>
      <c r="EG359" s="15" t="e">
        <f ca="1">IF(OR(DS359=0,DX359=0,DT359=0,DY359=0),$AL359-EC359-ED359-EE359-EI359,)</f>
        <v>#VALUE!</v>
      </c>
      <c r="EH359" s="15" t="e">
        <f ca="1">SUM(EC359:EG359)</f>
        <v>#VALUE!</v>
      </c>
      <c r="EI359" s="15">
        <f ca="1">IF($V359&lt;&gt;0,IF($V359&gt;0,$W359/$V359,-$W359/$V359))*$AG359</f>
        <v>0</v>
      </c>
      <c r="EJ359" s="15" t="e">
        <f ca="1">SUM(EH359:EI359)</f>
        <v>#VALUE!</v>
      </c>
      <c r="EK359" s="16">
        <f ca="1">_xll.DBRW($B$3,$R$37,$R$38,$R$40,$R$41,$R$42,$Q359,EK$2,EK$4,EK$3)</f>
        <v>0</v>
      </c>
      <c r="EL359" s="16">
        <f ca="1">_xll.DBRW($B$3,$R$37,$R$38,$R$40,$R$41,$R$42,$Q359,EL$2,EL$4,EL$3)</f>
        <v>0</v>
      </c>
      <c r="EM359" s="17">
        <f ca="1">-(EK359-EL359)*100</f>
        <v>0</v>
      </c>
      <c r="EN359" s="14">
        <f ca="1">$AC359-$AH359-FH359</f>
        <v>0</v>
      </c>
      <c r="EO359" s="15">
        <f ca="1">_xll.DBRW($B$3,$R$37,$R$38,$R$40,$R$41,$R$42,$Q359,EO$2,EO$4,EO$3)</f>
        <v>0</v>
      </c>
      <c r="EP359" s="15">
        <f ca="1">_xll.DBRW($B$3,$R$37,$R$38,$R$40,$R$41,$R$42,$Q359,EP$2,EP$4,EP$3)</f>
        <v>0</v>
      </c>
      <c r="EQ359" s="15">
        <f ca="1">_xll.DBRW($B$3,$R$37,$R$38,$R$40,$R$41,$R$42,$Q359,EQ$2,EQ$4,EQ$3)</f>
        <v>0</v>
      </c>
      <c r="ER359" s="15">
        <f ca="1">_xll.DBRW($B$3,$R$37,$R$38,$R$40,$R$41,$R$42,$Q359,ER$2,ER$4,ER$3)</f>
        <v>0</v>
      </c>
      <c r="ES359" s="15">
        <f ca="1">_xll.DBRW($B$3,$R$37,$R$38,$R$40,$R$41,$R$42,$Q359,ES$2,ES$4,ES$3)</f>
        <v>0</v>
      </c>
      <c r="ET359" s="15">
        <f ca="1">_xll.DBRW($B$3,$R$37,$R$38,$R$40,$R$41,$R$42,$Q359,ET$2,ET$4,ET$3)</f>
        <v>0</v>
      </c>
      <c r="EU359" s="15">
        <f ca="1">_xll.DBRW($B$3,$R$37,$R$38,$R$40,$R$41,$R$42,$Q359,EU$2,EU$4,EU$3)</f>
        <v>0</v>
      </c>
      <c r="EV359" s="15">
        <f ca="1">_xll.DBRW($B$3,$R$37,$R$38,$R$40,$R$41,$R$42,$Q359,EV$2,EV$4,EV$3)</f>
        <v>0</v>
      </c>
      <c r="EW359" s="15">
        <f ca="1">_xll.DBRW($B$3,$R$37,$R$38,$R$40,$R$41,$R$42,$Q359,EW$2,EW$4,EW$3)</f>
        <v>0</v>
      </c>
      <c r="EX359" s="15">
        <f ca="1">_xll.DBRW($B$3,$R$37,$R$38,$R$40,$R$41,$R$42,$Q359,EX$2,EX$4,EX$3)</f>
        <v>0</v>
      </c>
      <c r="EY359" s="15">
        <f ca="1">EO359-ET359</f>
        <v>0</v>
      </c>
      <c r="EZ359" s="15">
        <f ca="1">EP359-EU359</f>
        <v>0</v>
      </c>
      <c r="FA359" s="15">
        <f ca="1">EQ359-EV359</f>
        <v>0</v>
      </c>
      <c r="FB359" s="15">
        <f ca="1">IF(AND(ER359&lt;&gt;0,EW359&lt;&gt;0),-1*EY359*ER359,0)</f>
        <v>0</v>
      </c>
      <c r="FC359" s="15">
        <f ca="1">IF(AND(ER359&lt;&gt;0,EW359&lt;&gt;0,ES359&lt;&gt;0,EX359&lt;&gt;0),EZ359/EU359*$AC359,)</f>
        <v>0</v>
      </c>
      <c r="FD359" s="15">
        <f ca="1">IF(AND(ES359&lt;&gt;0,EX359&lt;&gt;0),FA359*EK359*ES359,)</f>
        <v>0</v>
      </c>
      <c r="FE359" s="15">
        <f ca="1">IF(AND(ER359&lt;&gt;0,EW359&lt;&gt;0,ES359&lt;&gt;0,EX359&lt;&gt;0),$AM359-FB359-FC359-FD359-FH359,)</f>
        <v>0</v>
      </c>
      <c r="FF359" s="15">
        <f ca="1">IF(OR(ER359=0,EW359=0,ES359=0,EX359=0),$AM359-FB359-FC359-FD359-FH359,)</f>
        <v>0</v>
      </c>
      <c r="FG359" s="15">
        <f ca="1">SUM(FB359:FF359)</f>
        <v>0</v>
      </c>
      <c r="FH359" s="15">
        <f ca="1">IF($V359&lt;&gt;0,IF($V359&gt;0,$W359/$V359,-$W359/$V359))*$AH359</f>
        <v>0</v>
      </c>
      <c r="FI359" s="15">
        <f ca="1">SUM(FG359:FH359)</f>
        <v>0</v>
      </c>
      <c r="FJ359" s="20"/>
      <c r="FK359" s="85">
        <f ca="1">BL359+CK359+DJ359+EI359+FH359</f>
        <v>0</v>
      </c>
      <c r="FL359" s="21"/>
      <c r="FM359" s="22"/>
      <c r="FN359" s="104">
        <f ca="1">_xll.DBRW($B$3,$R$37,$R$38,$R$40,$R$41,$R$42,$Q359,FN$2,FN$4,FN$3)</f>
        <v>0</v>
      </c>
      <c r="FO359" s="105">
        <f ca="1">IF(U359&lt;&gt;0,FN359/U359,0)</f>
        <v>0</v>
      </c>
      <c r="FP359" s="104">
        <f ca="1">_xll.DBRW($B$3,$R$37,$R$38,$R$40,$R$41,$R$42,$Q359,FP$2,FP$4,FP$3)</f>
        <v>0</v>
      </c>
      <c r="FQ359" s="105">
        <f ca="1">IF(V359&lt;&gt;0,FP359/V359,0)</f>
        <v>0</v>
      </c>
      <c r="FR359" s="86">
        <f ca="1">FN359-FP359</f>
        <v>0</v>
      </c>
      <c r="FS359" s="103">
        <f ca="1">(FO359-FQ359)*100</f>
        <v>0</v>
      </c>
      <c r="FT359" s="23"/>
      <c r="FV359" s="37"/>
      <c r="FW359" s="37"/>
      <c r="FX359" s="37"/>
      <c r="FY359" s="37"/>
      <c r="FZ359" s="37"/>
      <c r="GA359" s="37"/>
      <c r="GB359" s="37"/>
      <c r="GC359" s="37"/>
      <c r="GD359" s="37"/>
      <c r="GE359" s="37"/>
      <c r="GF359" s="37"/>
      <c r="GG359" s="37"/>
      <c r="GH359" s="37"/>
    </row>
    <row r="360" spans="1:190" ht="15" hidden="1" customHeight="1" x14ac:dyDescent="0.25">
      <c r="A360">
        <f ca="1">IF(ROW()=ROW($A$60),0,1)</f>
        <v>1</v>
      </c>
      <c r="D360" s="30"/>
      <c r="E360" s="30"/>
      <c r="F360" s="30">
        <f ca="1">IF(A360&lt;&gt;0,IF((AO360+BN360+CM360+DL360+EK360)&lt;&gt;0,ROUND((1-(AO360+BN360+CM360+DL360+EK360))-FO360,5),"VERIF. ELIGIBILITE PMM"),"CHECK "&amp;D345)</f>
        <v>0</v>
      </c>
      <c r="G360" s="30"/>
      <c r="H360" s="30"/>
      <c r="I360" s="30"/>
      <c r="J360" s="30">
        <f ca="1">IF(A360&lt;&gt;0,IF((AP360+BO360+CN360+DM360+EL360)&lt;&gt;0,ROUND((1-(AP360+BO360+CN360+DM360+EL360))-FQ360,5),"VERIF. ELIGIBILITE PMM"),"CHECK "&amp;D346)</f>
        <v>0</v>
      </c>
      <c r="K360" s="30">
        <f ca="1">IF(A360&lt;&gt;0,ROUND(W360+AR360+BQ360+CP360+DO360+EN360+FK360-FR360,5),"CHECK ")</f>
        <v>0</v>
      </c>
      <c r="L360" s="4"/>
      <c r="M360" s="9"/>
      <c r="N360" s="10"/>
      <c r="O360" s="9"/>
      <c r="P360" s="11"/>
      <c r="Q360" s="130" t="s">
        <v>120</v>
      </c>
      <c r="R360" s="130"/>
      <c r="S360" s="12"/>
      <c r="T360" s="13"/>
      <c r="U360" s="84">
        <f ca="1">_xll.DBRW($B$3,$R$37,$R$38,$R$40,$R$41,$R$42,$Q360,U$2,U$4,U$3)</f>
        <v>2946496.16</v>
      </c>
      <c r="V360" s="84">
        <f ca="1">_xll.DBRW($B$3,$R$37,$R$38,$R$40,$R$41,$R$42,$Q360,V$2,V$4,V$3)</f>
        <v>2946496</v>
      </c>
      <c r="W360" s="85">
        <f ca="1">U360-V360</f>
        <v>0.16000000014901161</v>
      </c>
      <c r="X360" s="106">
        <f ca="1">IF(V360&lt;&gt;0,W360/V360,0)</f>
        <v>5.4301787665420759E-8</v>
      </c>
      <c r="Y360" s="15">
        <f ca="1">_xll.DBRW($B$3,$R$37,$R$38,$R$40,$R$41,$R$42,$Q360,Y$2,Y$4,Y$3)</f>
        <v>-1567485.93</v>
      </c>
      <c r="Z360" s="15">
        <f ca="1">_xll.DBRW($B$3,$R$37,$R$38,$R$40,$R$41,$R$42,$Q360,Z$2,Z$4,Z$3)</f>
        <v>-182591.58999999997</v>
      </c>
      <c r="AA360" s="15">
        <f ca="1">_xll.DBRW($B$3,$R$37,$R$38,$R$40,$R$41,$R$42,$Q360,AA$2,AA$4,AA$3)</f>
        <v>-257467.89</v>
      </c>
      <c r="AB360" s="15">
        <f ca="1">_xll.DBRW($B$3,$R$37,$R$38,$R$40,$R$41,$R$42,$Q360,AB$2,AB$4,AB$3)</f>
        <v>-84702.25</v>
      </c>
      <c r="AC360" s="15">
        <f ca="1">_xll.DBRW($B$3,$R$37,$R$38,$R$40,$R$41,$R$42,$Q360,AC$2,AC$4,AC$3)</f>
        <v>-429095.77999999997</v>
      </c>
      <c r="AD360" s="15">
        <f ca="1">_xll.DBRW($B$3,$R$37,$R$38,$R$40,$R$41,$R$42,$Q360,AD$2,AD$4,AD$3)</f>
        <v>-1483087</v>
      </c>
      <c r="AE360" s="15">
        <f ca="1">_xll.DBRW($B$3,$R$37,$R$38,$R$40,$R$41,$R$42,$Q360,AE$2,AE$4,AE$3)</f>
        <v>-223937.93460000001</v>
      </c>
      <c r="AF360" s="15">
        <f ca="1">_xll.DBRW($B$3,$R$37,$R$38,$R$40,$R$41,$R$42,$Q360,AF$2,AF$4,AF$3)</f>
        <v>-328392.65585789992</v>
      </c>
      <c r="AG360" s="15">
        <f ca="1">_xll.DBRW($B$3,$R$37,$R$38,$R$40,$R$41,$R$42,$Q360,AG$2,AG$4,AG$3)</f>
        <v>-85465</v>
      </c>
      <c r="AH360" s="15">
        <f ca="1">_xll.DBRW($B$3,$R$37,$R$38,$R$40,$R$41,$R$42,$Q360,AH$2,AH$4,AH$3)</f>
        <v>-438721</v>
      </c>
      <c r="AI360" s="15">
        <f ca="1">Y360-AD360</f>
        <v>-84398.929999999935</v>
      </c>
      <c r="AJ360" s="15">
        <f ca="1">Z360-AE360</f>
        <v>41346.34460000004</v>
      </c>
      <c r="AK360" s="15">
        <f ca="1">AA360-AF360</f>
        <v>70924.765857899911</v>
      </c>
      <c r="AL360" s="15">
        <f ca="1">AB360-AG360</f>
        <v>762.75</v>
      </c>
      <c r="AM360" s="15">
        <f ca="1">AC360-AH360</f>
        <v>9625.2200000000303</v>
      </c>
      <c r="AN360" s="20"/>
      <c r="AO360" s="16">
        <f ca="1">_xll.DBRW($B$3,$R$37,$R$38,$R$40,$R$41,$R$42,$Q360,AO$2,AO$4,AO$3)</f>
        <v>0.53198302148813925</v>
      </c>
      <c r="AP360" s="16">
        <f ca="1">_xll.DBRW($B$3,$R$37,$R$38,$R$40,$R$41,$R$42,$Q360,AP$2,AP$4,AP$3)</f>
        <v>0.50333922055214053</v>
      </c>
      <c r="AQ360" s="17">
        <f ca="1">-(AO360-AP360)*100</f>
        <v>-2.864380093599872</v>
      </c>
      <c r="AR360" s="14">
        <f ca="1">$Y360-$AD360-BL360</f>
        <v>-84398.849465724576</v>
      </c>
      <c r="AS360" s="18">
        <f ca="1">_xll.DBRW($B$3,$R$37,$R$38,$R$40,$R$41,$R$42,$Q360,AS$2,AS$4,AS$3)</f>
        <v>42.870354781010512</v>
      </c>
      <c r="AT360" s="19">
        <f ca="1">_xll.DBRW($B$3,$R$37,$R$38,$R$40,$R$41,$R$42,$Q360,AT$2,AT$4,AT$3)</f>
        <v>8.0978831408714605E-2</v>
      </c>
      <c r="AU360" s="18">
        <f ca="1">_xll.DBRW($B$3,$R$37,$R$38,$R$40,$R$41,$R$42,$Q360,AU$2,AU$4,AU$3)</f>
        <v>6.5257556952325269</v>
      </c>
      <c r="AV360" s="15">
        <f ca="1">_xll.DBRW($B$3,$R$37,$R$38,$R$40,$R$41,$R$42,$Q360,AV$2,AV$4,AV$3)</f>
        <v>36563.4</v>
      </c>
      <c r="AW360" s="15">
        <f ca="1">_xll.DBRW($B$3,$R$37,$R$38,$R$40,$R$41,$R$42,$Q360,AW$2,AW$4,AW$3)</f>
        <v>451518</v>
      </c>
      <c r="AX360" s="18">
        <f ca="1">_xll.DBRW($B$3,$R$37,$R$38,$R$40,$R$41,$R$42,$Q360,AX$2,AX$4,AX$3)</f>
        <v>28.70472448564848</v>
      </c>
      <c r="AY360" s="19">
        <f ca="1">_xll.DBRW($B$3,$R$37,$R$38,$R$40,$R$41,$R$42,$Q360,AY$2,AY$4,AY$3)</f>
        <v>8.0400297531052475E-2</v>
      </c>
      <c r="AZ360" s="18">
        <f ca="1">_xll.DBRW($B$3,$R$37,$R$38,$R$40,$R$41,$R$42,$Q360,AZ$2,AZ$4,AZ$3)</f>
        <v>4.5851153555278223</v>
      </c>
      <c r="BA360" s="15">
        <f ca="1">_xll.DBRW($B$3,$R$37,$R$38,$R$40,$R$41,$R$42,$Q360,BA$2,BA$4,BA$3)</f>
        <v>51667</v>
      </c>
      <c r="BB360" s="15">
        <f ca="1">_xll.DBRW($B$3,$R$37,$R$38,$R$40,$R$41,$R$42,$Q360,BB$2,BB$4,BB$3)</f>
        <v>642622</v>
      </c>
      <c r="BC360" s="18">
        <f ca="1">AS360-AX360</f>
        <v>14.165630295362032</v>
      </c>
      <c r="BD360" s="18">
        <f ca="1">AT360-AY360</f>
        <v>5.785338776621296E-4</v>
      </c>
      <c r="BE360" s="18">
        <f ca="1">AU360-AZ360</f>
        <v>1.9406403397047045</v>
      </c>
      <c r="BF360" s="15">
        <f ca="1">IF(AND(AV360&lt;&gt;0,BA360&lt;&gt;0),-1*BC360*AV360,0)</f>
        <v>-517943.60674144013</v>
      </c>
      <c r="BG360" s="15">
        <f ca="1">IF(AND(AV360&lt;&gt;0,BA360&lt;&gt;0,AW360&lt;&gt;0,BB360&lt;&gt;0),BD360/AY360*$Y360,)</f>
        <v>-11279.108922619162</v>
      </c>
      <c r="BH360" s="15">
        <f ca="1">IF(AND(AW360&lt;&gt;0,BB360&lt;&gt;0),BE360*AO360*AW360,)</f>
        <v>466141.63473815942</v>
      </c>
      <c r="BI360" s="15">
        <f ca="1">IF(AND(AV360&lt;&gt;0,BA360&lt;&gt;0,AW360&lt;&gt;0,BB360&lt;&gt;0),$AI360-BF360-BG360-BH360-BL360,)</f>
        <v>-21317.768539824723</v>
      </c>
      <c r="BJ360" s="15">
        <f ca="1">IF(OR(AV360=0,BA360=0,AW360=0,BB360=0),$AI360-BF360-BG360-BH360-BL360,)</f>
        <v>0</v>
      </c>
      <c r="BK360" s="15">
        <f ca="1">SUM(BF360:BJ360)</f>
        <v>-84398.849465724576</v>
      </c>
      <c r="BL360" s="15">
        <f ca="1">IF($V360&lt;&gt;0,IF($V360&gt;0,$W360/$V360,-$W360/$V360))*$AD360</f>
        <v>-8.0534275363345884E-2</v>
      </c>
      <c r="BM360" s="15">
        <f ca="1">SUM(BK360:BL360)</f>
        <v>-84398.929999999935</v>
      </c>
      <c r="BN360" s="16">
        <f ca="1">_xll.DBRW($B$3,$R$37,$R$38,$R$40,$R$41,$R$42,$Q360,BN$2,BN$4,BN$3)</f>
        <v>6.1969057512703499E-2</v>
      </c>
      <c r="BO360" s="16">
        <f ca="1">_xll.DBRW($B$3,$R$37,$R$38,$R$40,$R$41,$R$42,$Q360,BO$2,BO$4,BO$3)</f>
        <v>7.6001438522231152E-2</v>
      </c>
      <c r="BP360" s="17">
        <f ca="1">-(BN360-BO360)*100</f>
        <v>1.4032381009527652</v>
      </c>
      <c r="BQ360" s="14">
        <f ca="1">$Z360-$AE360-CK360</f>
        <v>41346.356760230214</v>
      </c>
      <c r="BR360" s="15">
        <f ca="1">_xll.DBRW($B$3,$R$37,$R$38,$R$40,$R$41,$R$42,$Q360,BR$2,BR$4,BR$3)</f>
        <v>0.40439492999171689</v>
      </c>
      <c r="BS360" s="15">
        <f ca="1">_xll.DBRW($B$3,$R$37,$R$38,$R$40,$R$41,$R$42,$Q360,BS$2,BS$4,BS$3)</f>
        <v>1</v>
      </c>
      <c r="BT360" s="15">
        <f ca="1">_xll.DBRW($B$3,$R$37,$R$38,$R$40,$R$41,$R$42,$Q360,BT$2,BT$4,BT$3)</f>
        <v>6.5257556952325269</v>
      </c>
      <c r="BU360" s="15">
        <f ca="1">_xll.DBRW($B$3,$R$37,$R$38,$R$40,$R$41,$R$42,$Q360,BU$2,BU$4,BU$3)</f>
        <v>451518</v>
      </c>
      <c r="BV360" s="15">
        <f ca="1">_xll.DBRW($B$3,$R$37,$R$38,$R$40,$R$41,$R$42,$Q360,BV$2,BV$4,BV$3)</f>
        <v>451518</v>
      </c>
      <c r="BW360" s="15">
        <f ca="1">_xll.DBRW($B$3,$R$37,$R$38,$R$40,$R$41,$R$42,$Q360,BW$2,BW$4,BW$3)</f>
        <v>0.3484753628104858</v>
      </c>
      <c r="BX360" s="15">
        <f ca="1">_xll.DBRW($B$3,$R$37,$R$38,$R$40,$R$41,$R$42,$Q360,BX$2,BX$4,BX$3)</f>
        <v>1</v>
      </c>
      <c r="BY360" s="15">
        <f ca="1">_xll.DBRW($B$3,$R$37,$R$38,$R$40,$R$41,$R$42,$Q360,BY$2,BY$4,BY$3)</f>
        <v>4.5851153555278223</v>
      </c>
      <c r="BZ360" s="15">
        <f ca="1">_xll.DBRW($B$3,$R$37,$R$38,$R$40,$R$41,$R$42,$Q360,BZ$2,BZ$4,BZ$3)</f>
        <v>642622</v>
      </c>
      <c r="CA360" s="15">
        <f ca="1">_xll.DBRW($B$3,$R$37,$R$38,$R$40,$R$41,$R$42,$Q360,CA$2,CA$4,CA$3)</f>
        <v>642622</v>
      </c>
      <c r="CB360" s="15">
        <f ca="1">BR360-BW360</f>
        <v>5.5919567181231089E-2</v>
      </c>
      <c r="CC360" s="15">
        <f ca="1">BS360-BX360</f>
        <v>0</v>
      </c>
      <c r="CD360" s="15">
        <f ca="1">BT360-BY360</f>
        <v>1.9406403397047045</v>
      </c>
      <c r="CE360" s="15">
        <f ca="1">IF(AND(BU360&lt;&gt;0,BZ360&lt;&gt;0),-1*CB360*BU360,0)</f>
        <v>-25248.6911345351</v>
      </c>
      <c r="CF360" s="15">
        <f ca="1">IF(AND(BU360&lt;&gt;0,BZ360&lt;&gt;0,BV360&lt;&gt;0,CA360&lt;&gt;0),CC360/BX360*$Z360,)</f>
        <v>0</v>
      </c>
      <c r="CG360" s="15">
        <f ca="1">IF(AND(BV360&lt;&gt;0,CA360&lt;&gt;0),CD360*BN360*BV360,)</f>
        <v>54299.397923169738</v>
      </c>
      <c r="CH360" s="15">
        <f ca="1">IF(AND(BU360&lt;&gt;0,BZ360&lt;&gt;0,BV360&lt;&gt;0,CA360&lt;&gt;0),$AJ360-CE360-CF360-CG360-CK360,)</f>
        <v>12295.649971595574</v>
      </c>
      <c r="CI360" s="15">
        <f ca="1">IF(OR(BU360=0,BZ360=0,BV360=0,CA360=0),$AJ360-CE360-CF360-CG360-CK360,)</f>
        <v>0</v>
      </c>
      <c r="CJ360" s="15">
        <f ca="1">SUM(CE360:CI360)</f>
        <v>41346.356760230214</v>
      </c>
      <c r="CK360" s="15">
        <f ca="1">IF($V360&lt;&gt;0,IF($V360&gt;0,$W360/$V360,-$W360/$V360))*$AE360</f>
        <v>-1.216023017488208E-2</v>
      </c>
      <c r="CL360" s="15">
        <f ca="1">SUM(CJ360:CK360)</f>
        <v>41346.34460000004</v>
      </c>
      <c r="CM360" s="16">
        <f ca="1">_xll.DBRW($B$3,$R$37,$R$38,$R$40,$R$41,$R$42,$Q360,CM$2,CM$4,CM$3)</f>
        <v>8.738103700769799E-2</v>
      </c>
      <c r="CN360" s="16">
        <f ca="1">_xll.DBRW($B$3,$R$37,$R$38,$R$40,$R$41,$R$42,$Q360,CN$2,CN$4,CN$3)</f>
        <v>0.11145192657919778</v>
      </c>
      <c r="CO360" s="17">
        <f ca="1">-(CM360-CN360)*100</f>
        <v>2.4070889571499792</v>
      </c>
      <c r="CP360" s="14">
        <f ca="1">$AA360-$AF360-DJ360</f>
        <v>70924.783690208176</v>
      </c>
      <c r="CQ360" s="15">
        <f ca="1">_xll.DBRW($B$3,$R$37,$R$38,$R$40,$R$41,$R$42,$Q360,CQ$2,CQ$4,CQ$3)</f>
        <v>1.1800385450945525</v>
      </c>
      <c r="CR360" s="15">
        <f ca="1">_xll.DBRW($B$3,$R$37,$R$38,$R$40,$R$41,$R$42,$Q360,CR$2,CR$4,CR$3)</f>
        <v>0.48322768970450791</v>
      </c>
      <c r="CS360" s="15">
        <f ca="1">_xll.DBRW($B$3,$R$37,$R$38,$R$40,$R$41,$R$42,$Q360,CS$2,CS$4,CS$3)</f>
        <v>6.5257556952325269</v>
      </c>
      <c r="CT360" s="15">
        <f ca="1">_xll.DBRW($B$3,$R$37,$R$38,$R$40,$R$41,$R$42,$Q360,CT$2,CT$4,CT$3)</f>
        <v>218186</v>
      </c>
      <c r="CU360" s="15">
        <f ca="1">_xll.DBRW($B$3,$R$37,$R$38,$R$40,$R$41,$R$42,$Q360,CU$2,CU$4,CU$3)</f>
        <v>451518</v>
      </c>
      <c r="CV360" s="15">
        <f ca="1">_xll.DBRW($B$3,$R$37,$R$38,$R$40,$R$41,$R$42,$Q360,CV$2,CV$4,CV$3)</f>
        <v>1.0154999999999998</v>
      </c>
      <c r="CW360" s="15">
        <f ca="1">_xll.DBRW($B$3,$R$37,$R$38,$R$40,$R$41,$R$42,$Q360,CW$2,CW$4,CW$3)</f>
        <v>0.50322002950412525</v>
      </c>
      <c r="CX360" s="15">
        <f ca="1">_xll.DBRW($B$3,$R$37,$R$38,$R$40,$R$41,$R$42,$Q360,CX$2,CX$4,CX$3)</f>
        <v>4.5851153555278223</v>
      </c>
      <c r="CY360" s="15">
        <f ca="1">_xll.DBRW($B$3,$R$37,$R$38,$R$40,$R$41,$R$42,$Q360,CY$2,CY$4,CY$3)</f>
        <v>323380.26179999998</v>
      </c>
      <c r="CZ360" s="15">
        <f ca="1">_xll.DBRW($B$3,$R$37,$R$38,$R$40,$R$41,$R$42,$Q360,CZ$2,CZ$4,CZ$3)</f>
        <v>642622</v>
      </c>
      <c r="DA360" s="15">
        <f ca="1">CQ360-CV360</f>
        <v>0.16453854509455268</v>
      </c>
      <c r="DB360" s="15">
        <f ca="1">CR360-CW360</f>
        <v>-1.9992339799617342E-2</v>
      </c>
      <c r="DC360" s="15">
        <f ca="1">CS360-CX360</f>
        <v>1.9406403397047045</v>
      </c>
      <c r="DD360" s="15">
        <f ca="1">IF(AND(CT360&lt;&gt;0,CY360&lt;&gt;0),-1*DA360*CT360,0)</f>
        <v>-35900.007000000071</v>
      </c>
      <c r="DE360" s="15">
        <f ca="1">IF(AND(CT360&lt;&gt;0,CY360&lt;&gt;0,CU360&lt;&gt;0,CZ360&lt;&gt;0),DB360/CW360*$AA360,)</f>
        <v>10228.896392384762</v>
      </c>
      <c r="DF360" s="15">
        <f ca="1">IF(AND(CU360&lt;&gt;0,CZ360&lt;&gt;0),DC360*CM360*CU360,)</f>
        <v>76566.239505055491</v>
      </c>
      <c r="DG360" s="15">
        <f ca="1">IF(AND(CT360&lt;&gt;0,CY360&lt;&gt;0,CU360&lt;&gt;0,CZ360&lt;&gt;0),$AK360-DD360-DE360-DF360-DJ360,)</f>
        <v>20029.654792767997</v>
      </c>
      <c r="DH360" s="15">
        <f ca="1">IF(OR(CT360=0,CY360=0,CU360=0,CZ360=0),$AK360-DD360-DE360-DF360-DJ360,)</f>
        <v>0</v>
      </c>
      <c r="DI360" s="15">
        <f ca="1">SUM(DD360:DH360)</f>
        <v>70924.783690208176</v>
      </c>
      <c r="DJ360" s="15">
        <f ca="1">IF($V360&lt;&gt;0,IF($V360&gt;0,$W360/$V360,-$W360/$V360))*$AF360</f>
        <v>-1.7832308269279274E-2</v>
      </c>
      <c r="DK360" s="15">
        <f ca="1">SUM(DI360:DJ360)</f>
        <v>70924.765857899911</v>
      </c>
      <c r="DL360" s="16">
        <f ca="1">_xll.DBRW($B$3,$R$37,$R$38,$R$40,$R$41,$R$42,$Q360,DL$2,DL$4,DL$3)</f>
        <v>2.8746770876497598E-2</v>
      </c>
      <c r="DM360" s="16">
        <f ca="1">_xll.DBRW($B$3,$R$37,$R$38,$R$40,$R$41,$R$42,$Q360,DM$2,DM$4,DM$3)</f>
        <v>2.9005639240643803E-2</v>
      </c>
      <c r="DN360" s="17">
        <f ca="1">-(DL360-DM360)*100</f>
        <v>2.5886836414620515E-2</v>
      </c>
      <c r="DO360" s="14">
        <f ca="1">$AB360-$AG360-EI360</f>
        <v>762.75464090228286</v>
      </c>
      <c r="DP360" s="15">
        <f ca="1">_xll.DBRW($B$3,$R$37,$R$38,$R$40,$R$41,$R$42,$Q360,DP$2,DP$4,DP$3)</f>
        <v>0.27317842883036303</v>
      </c>
      <c r="DQ360" s="15">
        <f ca="1">_xll.DBRW($B$3,$R$37,$R$38,$R$40,$R$41,$R$42,$Q360,DQ$2,DQ$4,DQ$3)</f>
        <v>0.6867101643788287</v>
      </c>
      <c r="DR360" s="15">
        <f ca="1">_xll.DBRW($B$3,$R$37,$R$38,$R$40,$R$41,$R$42,$Q360,DR$2,DR$4,DR$3)</f>
        <v>6.5257556952325269</v>
      </c>
      <c r="DS360" s="15">
        <f ca="1">_xll.DBRW($B$3,$R$37,$R$38,$R$40,$R$41,$R$42,$Q360,DS$2,DS$4,DS$3)</f>
        <v>310062</v>
      </c>
      <c r="DT360" s="15">
        <f ca="1">_xll.DBRW($B$3,$R$37,$R$38,$R$40,$R$41,$R$42,$Q360,DT$2,DT$4,DT$3)</f>
        <v>451518</v>
      </c>
      <c r="DU360" s="15">
        <f ca="1">_xll.DBRW($B$3,$R$37,$R$38,$R$40,$R$41,$R$42,$Q360,DU$2,DU$4,DU$3)</f>
        <v>0.18084156446520919</v>
      </c>
      <c r="DV360" s="15">
        <f ca="1">_xll.DBRW($B$3,$R$37,$R$38,$R$40,$R$41,$R$42,$Q360,DV$2,DV$4,DV$3)</f>
        <v>0.73541833301692128</v>
      </c>
      <c r="DW360" s="15">
        <f ca="1">_xll.DBRW($B$3,$R$37,$R$38,$R$40,$R$41,$R$42,$Q360,DW$2,DW$4,DW$3)</f>
        <v>4.5851153555278223</v>
      </c>
      <c r="DX360" s="15">
        <f ca="1">_xll.DBRW($B$3,$R$37,$R$38,$R$40,$R$41,$R$42,$Q360,DX$2,DX$4,DX$3)</f>
        <v>472596</v>
      </c>
      <c r="DY360" s="15">
        <f ca="1">_xll.DBRW($B$3,$R$37,$R$38,$R$40,$R$41,$R$42,$Q360,DY$2,DY$4,DY$3)</f>
        <v>642622</v>
      </c>
      <c r="DZ360" s="15">
        <f ca="1">DP360-DU360</f>
        <v>9.2336864365153842E-2</v>
      </c>
      <c r="EA360" s="15">
        <f ca="1">DQ360-DV360</f>
        <v>-4.8708168638092575E-2</v>
      </c>
      <c r="EB360" s="15">
        <f ca="1">DR360-DW360</f>
        <v>1.9406403397047045</v>
      </c>
      <c r="EC360" s="15">
        <f ca="1">IF(AND(DS360&lt;&gt;0,DX360&lt;&gt;0),-1*DZ360*DS360,0)</f>
        <v>-28630.15283878833</v>
      </c>
      <c r="ED360" s="15">
        <f ca="1">IF(AND(DS360&lt;&gt;0,DX360&lt;&gt;0,DT360&lt;&gt;0,DY360&lt;&gt;0),EA360/DV360*$AB360,)</f>
        <v>5609.9926964031083</v>
      </c>
      <c r="EE360" s="15">
        <f ca="1">IF(AND(DT360&lt;&gt;0,DY360&lt;&gt;0),EB360*DL360*DT360,)</f>
        <v>25188.899323007179</v>
      </c>
      <c r="EF360" s="15">
        <f ca="1">IF(AND(DS360&lt;&gt;0,DX360&lt;&gt;0,DT360&lt;&gt;0,DY360&lt;&gt;0),$AL360-EC360-ED360-EE360-EI360,)</f>
        <v>-1405.9845397196739</v>
      </c>
      <c r="EG360" s="15">
        <f ca="1">IF(OR(DS360=0,DX360=0,DT360=0,DY360=0),$AL360-EC360-ED360-EE360-EI360,)</f>
        <v>0</v>
      </c>
      <c r="EH360" s="15">
        <f ca="1">SUM(EC360:EG360)</f>
        <v>762.75464090228274</v>
      </c>
      <c r="EI360" s="15">
        <f ca="1">IF($V360&lt;&gt;0,IF($V360&gt;0,$W360/$V360,-$W360/$V360))*$AG360</f>
        <v>-4.6409022828251848E-3</v>
      </c>
      <c r="EJ360" s="15">
        <f ca="1">SUM(EH360:EI360)</f>
        <v>762.74999999999989</v>
      </c>
      <c r="EK360" s="16">
        <f ca="1">_xll.DBRW($B$3,$R$37,$R$38,$R$40,$R$41,$R$42,$Q360,EK$2,EK$4,EK$3)</f>
        <v>0.14562916654199881</v>
      </c>
      <c r="EL360" s="16">
        <f ca="1">_xll.DBRW($B$3,$R$37,$R$38,$R$40,$R$41,$R$42,$Q360,EL$2,EL$4,EL$3)</f>
        <v>0.14889584102608658</v>
      </c>
      <c r="EM360" s="17">
        <f ca="1">-(EK360-EL360)*100</f>
        <v>0.32666744840877671</v>
      </c>
      <c r="EN360" s="14">
        <f ca="1">$AC360-$AH360-FH360</f>
        <v>9625.2438233346165</v>
      </c>
      <c r="EO360" s="15">
        <f ca="1">_xll.DBRW($B$3,$R$37,$R$38,$R$40,$R$41,$R$42,$Q360,EO$2,EO$4,EO$3)</f>
        <v>0.95034036295341495</v>
      </c>
      <c r="EP360" s="15">
        <f ca="1">_xll.DBRW($B$3,$R$37,$R$38,$R$40,$R$41,$R$42,$Q360,EP$2,EP$4,EP$3)</f>
        <v>1</v>
      </c>
      <c r="EQ360" s="15">
        <f ca="1">_xll.DBRW($B$3,$R$37,$R$38,$R$40,$R$41,$R$42,$Q360,EQ$2,EQ$4,EQ$3)</f>
        <v>6.5257556952325269</v>
      </c>
      <c r="ER360" s="15">
        <f ca="1">_xll.DBRW($B$3,$R$37,$R$38,$R$40,$R$41,$R$42,$Q360,ER$2,ER$4,ER$3)</f>
        <v>451518</v>
      </c>
      <c r="ES360" s="15">
        <f ca="1">_xll.DBRW($B$3,$R$37,$R$38,$R$40,$R$41,$R$42,$Q360,ES$2,ES$4,ES$3)</f>
        <v>451518</v>
      </c>
      <c r="ET360" s="15">
        <f ca="1">_xll.DBRW($B$3,$R$37,$R$38,$R$40,$R$41,$R$42,$Q360,ET$2,ET$4,ET$3)</f>
        <v>0.68270460706293901</v>
      </c>
      <c r="EU360" s="15">
        <f ca="1">_xll.DBRW($B$3,$R$37,$R$38,$R$40,$R$41,$R$42,$Q360,EU$2,EU$4,EU$3)</f>
        <v>1</v>
      </c>
      <c r="EV360" s="15">
        <f ca="1">_xll.DBRW($B$3,$R$37,$R$38,$R$40,$R$41,$R$42,$Q360,EV$2,EV$4,EV$3)</f>
        <v>4.5851153555278223</v>
      </c>
      <c r="EW360" s="15">
        <f ca="1">_xll.DBRW($B$3,$R$37,$R$38,$R$40,$R$41,$R$42,$Q360,EW$2,EW$4,EW$3)</f>
        <v>642622</v>
      </c>
      <c r="EX360" s="15">
        <f ca="1">_xll.DBRW($B$3,$R$37,$R$38,$R$40,$R$41,$R$42,$Q360,EX$2,EX$4,EX$3)</f>
        <v>642622</v>
      </c>
      <c r="EY360" s="15">
        <f ca="1">EO360-ET360</f>
        <v>0.26763575589047595</v>
      </c>
      <c r="EZ360" s="15">
        <f ca="1">EP360-EU360</f>
        <v>0</v>
      </c>
      <c r="FA360" s="15">
        <f ca="1">EQ360-EV360</f>
        <v>1.9406403397047045</v>
      </c>
      <c r="FB360" s="15">
        <f ca="1">IF(AND(ER360&lt;&gt;0,EW360&lt;&gt;0),-1*EY360*ER360,0)</f>
        <v>-120842.36122815592</v>
      </c>
      <c r="FC360" s="15">
        <f ca="1">IF(AND(ER360&lt;&gt;0,EW360&lt;&gt;0,ES360&lt;&gt;0,EX360&lt;&gt;0),EZ360/EU360*$AC360,)</f>
        <v>0</v>
      </c>
      <c r="FD360" s="15">
        <f ca="1">IF(AND(ES360&lt;&gt;0,EX360&lt;&gt;0),FA360*EK360*ES360,)</f>
        <v>127605.23365491748</v>
      </c>
      <c r="FE360" s="15">
        <f ca="1">IF(AND(ER360&lt;&gt;0,EW360&lt;&gt;0,ES360&lt;&gt;0,EX360&lt;&gt;0),$AM360-FB360-FC360-FD360-FH360,)</f>
        <v>2862.3713965730549</v>
      </c>
      <c r="FF360" s="15">
        <f ca="1">IF(OR(ER360=0,EW360=0,ES360=0,EX360=0),$AM360-FB360-FC360-FD360-FH360,)</f>
        <v>0</v>
      </c>
      <c r="FG360" s="15">
        <f ca="1">SUM(FB360:FF360)</f>
        <v>9625.2438233346165</v>
      </c>
      <c r="FH360" s="15">
        <f ca="1">IF($V360&lt;&gt;0,IF($V360&gt;0,$W360/$V360,-$W360/$V360))*$AH360</f>
        <v>-2.3823334586361062E-2</v>
      </c>
      <c r="FI360" s="15">
        <f ca="1">SUM(FG360:FH360)</f>
        <v>9625.2200000000303</v>
      </c>
      <c r="FJ360" s="20"/>
      <c r="FK360" s="85">
        <f ca="1">BL360+CK360+DJ360+EI360+FH360</f>
        <v>-0.13899105067669348</v>
      </c>
      <c r="FL360" s="21"/>
      <c r="FM360" s="22"/>
      <c r="FN360" s="104">
        <f ca="1">_xll.DBRW($B$3,$R$37,$R$38,$R$40,$R$41,$R$42,$Q360,FN$2,FN$4,FN$3)</f>
        <v>425152.72</v>
      </c>
      <c r="FO360" s="105">
        <f ca="1">IF(U360&lt;&gt;0,FN360/U360,0)</f>
        <v>0.14429094657296276</v>
      </c>
      <c r="FP360" s="104">
        <f ca="1">_xll.DBRW($B$3,$R$37,$R$38,$R$40,$R$41,$R$42,$Q360,FP$2,FP$4,FP$3)</f>
        <v>386892.4095421001</v>
      </c>
      <c r="FQ360" s="105">
        <f ca="1">IF(V360&lt;&gt;0,FP360/V360,0)</f>
        <v>0.13130593407970012</v>
      </c>
      <c r="FR360" s="86">
        <f ca="1">FN360-FP360</f>
        <v>38260.310457899875</v>
      </c>
      <c r="FS360" s="103">
        <f ca="1">(FO360-FQ360)*100</f>
        <v>1.2985012493262644</v>
      </c>
      <c r="FT360" s="23"/>
      <c r="FV360" s="37"/>
      <c r="FW360" s="37"/>
      <c r="FX360" s="37"/>
      <c r="FY360" s="37"/>
      <c r="FZ360" s="37"/>
      <c r="GA360" s="37"/>
      <c r="GB360" s="37"/>
      <c r="GC360" s="37"/>
      <c r="GD360" s="37"/>
      <c r="GE360" s="37"/>
      <c r="GF360" s="37"/>
      <c r="GG360" s="37"/>
      <c r="GH360" s="37"/>
    </row>
    <row r="361" spans="1:190" ht="15" hidden="1" customHeight="1" x14ac:dyDescent="0.25">
      <c r="A361">
        <f ca="1">IF(ROW()=ROW($A$60),0,1)</f>
        <v>1</v>
      </c>
      <c r="D361" s="30"/>
      <c r="E361" s="30"/>
      <c r="F361" s="30">
        <f ca="1">IF(A361&lt;&gt;0,IF((AO361+BN361+CM361+DL361+EK361)&lt;&gt;0,ROUND((1-(AO361+BN361+CM361+DL361+EK361))-FO361,5),"VERIF. ELIGIBILITE PMM"),"CHECK "&amp;D346)</f>
        <v>0</v>
      </c>
      <c r="G361" s="30"/>
      <c r="H361" s="30"/>
      <c r="I361" s="30"/>
      <c r="J361" s="30" t="str">
        <f ca="1">IF(A361&lt;&gt;0,IF((AP361+BO361+CN361+DM361+EL361)&lt;&gt;0,ROUND((1-(AP361+BO361+CN361+DM361+EL361))-FQ361,5),"VERIF. ELIGIBILITE PMM"),"CHECK "&amp;D347)</f>
        <v>VERIF. ELIGIBILITE PMM</v>
      </c>
      <c r="K361" s="30">
        <f ca="1">IF(A361&lt;&gt;0,ROUND(W361+AR361+BQ361+CP361+DO361+EN361+FK361-FR361,5),"CHECK ")</f>
        <v>0</v>
      </c>
      <c r="L361" s="4"/>
      <c r="M361" s="9"/>
      <c r="N361" s="10"/>
      <c r="O361" s="9"/>
      <c r="P361" s="11"/>
      <c r="Q361" s="130" t="s">
        <v>190</v>
      </c>
      <c r="R361" s="130"/>
      <c r="S361" s="12"/>
      <c r="T361" s="13"/>
      <c r="U361" s="84">
        <f ca="1">_xll.DBRW($B$3,$R$37,$R$38,$R$40,$R$41,$R$42,$Q361,U$2,U$4,U$3)</f>
        <v>0.5</v>
      </c>
      <c r="V361" s="84">
        <f ca="1">_xll.DBRW($B$3,$R$37,$R$38,$R$40,$R$41,$R$42,$Q361,V$2,V$4,V$3)</f>
        <v>0</v>
      </c>
      <c r="W361" s="85">
        <f ca="1">U361-V361</f>
        <v>0.5</v>
      </c>
      <c r="X361" s="106">
        <f ca="1">IF(V361&lt;&gt;0,W361/V361,0)</f>
        <v>0</v>
      </c>
      <c r="Y361" s="15">
        <f ca="1">_xll.DBRW($B$3,$R$37,$R$38,$R$40,$R$41,$R$42,$Q361,Y$2,Y$4,Y$3)</f>
        <v>12464.57</v>
      </c>
      <c r="Z361" s="15">
        <f ca="1">_xll.DBRW($B$3,$R$37,$R$38,$R$40,$R$41,$R$42,$Q361,Z$2,Z$4,Z$3)</f>
        <v>300</v>
      </c>
      <c r="AA361" s="15">
        <f ca="1">_xll.DBRW($B$3,$R$37,$R$38,$R$40,$R$41,$R$42,$Q361,AA$2,AA$4,AA$3)</f>
        <v>0</v>
      </c>
      <c r="AB361" s="15">
        <f ca="1">_xll.DBRW($B$3,$R$37,$R$38,$R$40,$R$41,$R$42,$Q361,AB$2,AB$4,AB$3)</f>
        <v>0</v>
      </c>
      <c r="AC361" s="15">
        <f ca="1">_xll.DBRW($B$3,$R$37,$R$38,$R$40,$R$41,$R$42,$Q361,AC$2,AC$4,AC$3)</f>
        <v>-4882.8399999999638</v>
      </c>
      <c r="AD361" s="15">
        <f ca="1">_xll.DBRW($B$3,$R$37,$R$38,$R$40,$R$41,$R$42,$Q361,AD$2,AD$4,AD$3)</f>
        <v>0</v>
      </c>
      <c r="AE361" s="15">
        <f ca="1">_xll.DBRW($B$3,$R$37,$R$38,$R$40,$R$41,$R$42,$Q361,AE$2,AE$4,AE$3)</f>
        <v>0</v>
      </c>
      <c r="AF361" s="15">
        <f ca="1">_xll.DBRW($B$3,$R$37,$R$38,$R$40,$R$41,$R$42,$Q361,AF$2,AF$4,AF$3)</f>
        <v>0</v>
      </c>
      <c r="AG361" s="15">
        <f ca="1">_xll.DBRW($B$3,$R$37,$R$38,$R$40,$R$41,$R$42,$Q361,AG$2,AG$4,AG$3)</f>
        <v>0</v>
      </c>
      <c r="AH361" s="15">
        <f ca="1">_xll.DBRW($B$3,$R$37,$R$38,$R$40,$R$41,$R$42,$Q361,AH$2,AH$4,AH$3)</f>
        <v>0</v>
      </c>
      <c r="AI361" s="15">
        <f ca="1">Y361-AD361</f>
        <v>12464.57</v>
      </c>
      <c r="AJ361" s="15">
        <f ca="1">Z361-AE361</f>
        <v>300</v>
      </c>
      <c r="AK361" s="15">
        <f ca="1">AA361-AF361</f>
        <v>0</v>
      </c>
      <c r="AL361" s="15">
        <f ca="1">AB361-AG361</f>
        <v>0</v>
      </c>
      <c r="AM361" s="15">
        <f ca="1">AC361-AH361</f>
        <v>-4882.8399999999638</v>
      </c>
      <c r="AN361" s="20"/>
      <c r="AO361" s="16">
        <f ca="1">_xll.DBRW($B$3,$R$37,$R$38,$R$40,$R$41,$R$42,$Q361,AO$2,AO$4,AO$3)</f>
        <v>-24929.14</v>
      </c>
      <c r="AP361" s="16">
        <f ca="1">_xll.DBRW($B$3,$R$37,$R$38,$R$40,$R$41,$R$42,$Q361,AP$2,AP$4,AP$3)</f>
        <v>0</v>
      </c>
      <c r="AQ361" s="17">
        <f ca="1">-(AO361-AP361)*100</f>
        <v>2492914</v>
      </c>
      <c r="AR361" s="14">
        <f ca="1">$Y361-$AD361-BL361</f>
        <v>12464.57</v>
      </c>
      <c r="AS361" s="18">
        <f ca="1">_xll.DBRW($B$3,$R$37,$R$38,$R$40,$R$41,$R$42,$Q361,AS$2,AS$4,AS$3)</f>
        <v>0</v>
      </c>
      <c r="AT361" s="19">
        <f ca="1">_xll.DBRW($B$3,$R$37,$R$38,$R$40,$R$41,$R$42,$Q361,AT$2,AT$4,AT$3)</f>
        <v>0</v>
      </c>
      <c r="AU361" s="18">
        <f ca="1">_xll.DBRW($B$3,$R$37,$R$38,$R$40,$R$41,$R$42,$Q361,AU$2,AU$4,AU$3)</f>
        <v>0</v>
      </c>
      <c r="AV361" s="15">
        <f ca="1">_xll.DBRW($B$3,$R$37,$R$38,$R$40,$R$41,$R$42,$Q361,AV$2,AV$4,AV$3)</f>
        <v>0</v>
      </c>
      <c r="AW361" s="15">
        <f ca="1">_xll.DBRW($B$3,$R$37,$R$38,$R$40,$R$41,$R$42,$Q361,AW$2,AW$4,AW$3)</f>
        <v>0</v>
      </c>
      <c r="AX361" s="18">
        <f ca="1">_xll.DBRW($B$3,$R$37,$R$38,$R$40,$R$41,$R$42,$Q361,AX$2,AX$4,AX$3)</f>
        <v>0</v>
      </c>
      <c r="AY361" s="19">
        <f ca="1">_xll.DBRW($B$3,$R$37,$R$38,$R$40,$R$41,$R$42,$Q361,AY$2,AY$4,AY$3)</f>
        <v>0</v>
      </c>
      <c r="AZ361" s="18">
        <f ca="1">_xll.DBRW($B$3,$R$37,$R$38,$R$40,$R$41,$R$42,$Q361,AZ$2,AZ$4,AZ$3)</f>
        <v>0</v>
      </c>
      <c r="BA361" s="15">
        <f ca="1">_xll.DBRW($B$3,$R$37,$R$38,$R$40,$R$41,$R$42,$Q361,BA$2,BA$4,BA$3)</f>
        <v>0</v>
      </c>
      <c r="BB361" s="15">
        <f ca="1">_xll.DBRW($B$3,$R$37,$R$38,$R$40,$R$41,$R$42,$Q361,BB$2,BB$4,BB$3)</f>
        <v>0</v>
      </c>
      <c r="BC361" s="18">
        <f ca="1">AS361-AX361</f>
        <v>0</v>
      </c>
      <c r="BD361" s="18">
        <f ca="1">AT361-AY361</f>
        <v>0</v>
      </c>
      <c r="BE361" s="18">
        <f ca="1">AU361-AZ361</f>
        <v>0</v>
      </c>
      <c r="BF361" s="15">
        <f ca="1">IF(AND(AV361&lt;&gt;0,BA361&lt;&gt;0),-1*BC361*AV361,0)</f>
        <v>0</v>
      </c>
      <c r="BG361" s="15">
        <f ca="1">IF(AND(AV361&lt;&gt;0,BA361&lt;&gt;0,AW361&lt;&gt;0,BB361&lt;&gt;0),BD361/AY361*$Y361,)</f>
        <v>0</v>
      </c>
      <c r="BH361" s="15">
        <f ca="1">IF(AND(AW361&lt;&gt;0,BB361&lt;&gt;0),BE361*AO361*AW361,)</f>
        <v>0</v>
      </c>
      <c r="BI361" s="15">
        <f ca="1">IF(AND(AV361&lt;&gt;0,BA361&lt;&gt;0,AW361&lt;&gt;0,BB361&lt;&gt;0),$AI361-BF361-BG361-BH361-BL361,)</f>
        <v>0</v>
      </c>
      <c r="BJ361" s="15">
        <f ca="1">IF(OR(AV361=0,BA361=0,AW361=0,BB361=0),$AI361-BF361-BG361-BH361-BL361,)</f>
        <v>12464.57</v>
      </c>
      <c r="BK361" s="15">
        <f ca="1">SUM(BF361:BJ361)</f>
        <v>12464.57</v>
      </c>
      <c r="BL361" s="15">
        <f ca="1">IF($V361&lt;&gt;0,IF($V361&gt;0,$W361/$V361,-$W361/$V361))*$AD361</f>
        <v>0</v>
      </c>
      <c r="BM361" s="15">
        <f ca="1">SUM(BK361:BL361)</f>
        <v>12464.57</v>
      </c>
      <c r="BN361" s="16">
        <f ca="1">_xll.DBRW($B$3,$R$37,$R$38,$R$40,$R$41,$R$42,$Q361,BN$2,BN$4,BN$3)</f>
        <v>-600</v>
      </c>
      <c r="BO361" s="16">
        <f ca="1">_xll.DBRW($B$3,$R$37,$R$38,$R$40,$R$41,$R$42,$Q361,BO$2,BO$4,BO$3)</f>
        <v>0</v>
      </c>
      <c r="BP361" s="17">
        <f ca="1">-(BN361-BO361)*100</f>
        <v>60000</v>
      </c>
      <c r="BQ361" s="14">
        <f ca="1">$Z361-$AE361-CK361</f>
        <v>300</v>
      </c>
      <c r="BR361" s="15">
        <f ca="1">_xll.DBRW($B$3,$R$37,$R$38,$R$40,$R$41,$R$42,$Q361,BR$2,BR$4,BR$3)</f>
        <v>0</v>
      </c>
      <c r="BS361" s="15">
        <f ca="1">_xll.DBRW($B$3,$R$37,$R$38,$R$40,$R$41,$R$42,$Q361,BS$2,BS$4,BS$3)</f>
        <v>0</v>
      </c>
      <c r="BT361" s="15">
        <f ca="1">_xll.DBRW($B$3,$R$37,$R$38,$R$40,$R$41,$R$42,$Q361,BT$2,BT$4,BT$3)</f>
        <v>0</v>
      </c>
      <c r="BU361" s="15">
        <f ca="1">_xll.DBRW($B$3,$R$37,$R$38,$R$40,$R$41,$R$42,$Q361,BU$2,BU$4,BU$3)</f>
        <v>0</v>
      </c>
      <c r="BV361" s="15">
        <f ca="1">_xll.DBRW($B$3,$R$37,$R$38,$R$40,$R$41,$R$42,$Q361,BV$2,BV$4,BV$3)</f>
        <v>0</v>
      </c>
      <c r="BW361" s="15">
        <f ca="1">_xll.DBRW($B$3,$R$37,$R$38,$R$40,$R$41,$R$42,$Q361,BW$2,BW$4,BW$3)</f>
        <v>0</v>
      </c>
      <c r="BX361" s="15">
        <f ca="1">_xll.DBRW($B$3,$R$37,$R$38,$R$40,$R$41,$R$42,$Q361,BX$2,BX$4,BX$3)</f>
        <v>0</v>
      </c>
      <c r="BY361" s="15">
        <f ca="1">_xll.DBRW($B$3,$R$37,$R$38,$R$40,$R$41,$R$42,$Q361,BY$2,BY$4,BY$3)</f>
        <v>0</v>
      </c>
      <c r="BZ361" s="15">
        <f ca="1">_xll.DBRW($B$3,$R$37,$R$38,$R$40,$R$41,$R$42,$Q361,BZ$2,BZ$4,BZ$3)</f>
        <v>0</v>
      </c>
      <c r="CA361" s="15">
        <f ca="1">_xll.DBRW($B$3,$R$37,$R$38,$R$40,$R$41,$R$42,$Q361,CA$2,CA$4,CA$3)</f>
        <v>0</v>
      </c>
      <c r="CB361" s="15">
        <f ca="1">BR361-BW361</f>
        <v>0</v>
      </c>
      <c r="CC361" s="15">
        <f ca="1">BS361-BX361</f>
        <v>0</v>
      </c>
      <c r="CD361" s="15">
        <f ca="1">BT361-BY361</f>
        <v>0</v>
      </c>
      <c r="CE361" s="15">
        <f ca="1">IF(AND(BU361&lt;&gt;0,BZ361&lt;&gt;0),-1*CB361*BU361,0)</f>
        <v>0</v>
      </c>
      <c r="CF361" s="15">
        <f ca="1">IF(AND(BU361&lt;&gt;0,BZ361&lt;&gt;0,BV361&lt;&gt;0,CA361&lt;&gt;0),CC361/BX361*$Z361,)</f>
        <v>0</v>
      </c>
      <c r="CG361" s="15">
        <f ca="1">IF(AND(BV361&lt;&gt;0,CA361&lt;&gt;0),CD361*BN361*BV361,)</f>
        <v>0</v>
      </c>
      <c r="CH361" s="15">
        <f ca="1">IF(AND(BU361&lt;&gt;0,BZ361&lt;&gt;0,BV361&lt;&gt;0,CA361&lt;&gt;0),$AJ361-CE361-CF361-CG361-CK361,)</f>
        <v>0</v>
      </c>
      <c r="CI361" s="15">
        <f ca="1">IF(OR(BU361=0,BZ361=0,BV361=0,CA361=0),$AJ361-CE361-CF361-CG361-CK361,)</f>
        <v>300</v>
      </c>
      <c r="CJ361" s="15">
        <f ca="1">SUM(CE361:CI361)</f>
        <v>300</v>
      </c>
      <c r="CK361" s="15">
        <f ca="1">IF($V361&lt;&gt;0,IF($V361&gt;0,$W361/$V361,-$W361/$V361))*$AE361</f>
        <v>0</v>
      </c>
      <c r="CL361" s="15">
        <f ca="1">SUM(CJ361:CK361)</f>
        <v>300</v>
      </c>
      <c r="CM361" s="16">
        <f ca="1">_xll.DBRW($B$3,$R$37,$R$38,$R$40,$R$41,$R$42,$Q361,CM$2,CM$4,CM$3)</f>
        <v>0</v>
      </c>
      <c r="CN361" s="16">
        <f ca="1">_xll.DBRW($B$3,$R$37,$R$38,$R$40,$R$41,$R$42,$Q361,CN$2,CN$4,CN$3)</f>
        <v>0</v>
      </c>
      <c r="CO361" s="17">
        <f ca="1">-(CM361-CN361)*100</f>
        <v>0</v>
      </c>
      <c r="CP361" s="14">
        <f ca="1">$AA361-$AF361-DJ361</f>
        <v>0</v>
      </c>
      <c r="CQ361" s="15">
        <f ca="1">_xll.DBRW($B$3,$R$37,$R$38,$R$40,$R$41,$R$42,$Q361,CQ$2,CQ$4,CQ$3)</f>
        <v>0</v>
      </c>
      <c r="CR361" s="15">
        <f ca="1">_xll.DBRW($B$3,$R$37,$R$38,$R$40,$R$41,$R$42,$Q361,CR$2,CR$4,CR$3)</f>
        <v>0</v>
      </c>
      <c r="CS361" s="15">
        <f ca="1">_xll.DBRW($B$3,$R$37,$R$38,$R$40,$R$41,$R$42,$Q361,CS$2,CS$4,CS$3)</f>
        <v>0</v>
      </c>
      <c r="CT361" s="15">
        <f ca="1">_xll.DBRW($B$3,$R$37,$R$38,$R$40,$R$41,$R$42,$Q361,CT$2,CT$4,CT$3)</f>
        <v>0</v>
      </c>
      <c r="CU361" s="15">
        <f ca="1">_xll.DBRW($B$3,$R$37,$R$38,$R$40,$R$41,$R$42,$Q361,CU$2,CU$4,CU$3)</f>
        <v>0</v>
      </c>
      <c r="CV361" s="15">
        <f ca="1">_xll.DBRW($B$3,$R$37,$R$38,$R$40,$R$41,$R$42,$Q361,CV$2,CV$4,CV$3)</f>
        <v>0</v>
      </c>
      <c r="CW361" s="15">
        <f ca="1">_xll.DBRW($B$3,$R$37,$R$38,$R$40,$R$41,$R$42,$Q361,CW$2,CW$4,CW$3)</f>
        <v>0</v>
      </c>
      <c r="CX361" s="15">
        <f ca="1">_xll.DBRW($B$3,$R$37,$R$38,$R$40,$R$41,$R$42,$Q361,CX$2,CX$4,CX$3)</f>
        <v>0</v>
      </c>
      <c r="CY361" s="15">
        <f ca="1">_xll.DBRW($B$3,$R$37,$R$38,$R$40,$R$41,$R$42,$Q361,CY$2,CY$4,CY$3)</f>
        <v>0</v>
      </c>
      <c r="CZ361" s="15">
        <f ca="1">_xll.DBRW($B$3,$R$37,$R$38,$R$40,$R$41,$R$42,$Q361,CZ$2,CZ$4,CZ$3)</f>
        <v>0</v>
      </c>
      <c r="DA361" s="15">
        <f ca="1">CQ361-CV361</f>
        <v>0</v>
      </c>
      <c r="DB361" s="15">
        <f ca="1">CR361-CW361</f>
        <v>0</v>
      </c>
      <c r="DC361" s="15">
        <f ca="1">CS361-CX361</f>
        <v>0</v>
      </c>
      <c r="DD361" s="15">
        <f ca="1">IF(AND(CT361&lt;&gt;0,CY361&lt;&gt;0),-1*DA361*CT361,0)</f>
        <v>0</v>
      </c>
      <c r="DE361" s="15">
        <f ca="1">IF(AND(CT361&lt;&gt;0,CY361&lt;&gt;0,CU361&lt;&gt;0,CZ361&lt;&gt;0),DB361/CW361*$AA361,)</f>
        <v>0</v>
      </c>
      <c r="DF361" s="15">
        <f ca="1">IF(AND(CU361&lt;&gt;0,CZ361&lt;&gt;0),DC361*CM361*CU361,)</f>
        <v>0</v>
      </c>
      <c r="DG361" s="15">
        <f ca="1">IF(AND(CT361&lt;&gt;0,CY361&lt;&gt;0,CU361&lt;&gt;0,CZ361&lt;&gt;0),$AK361-DD361-DE361-DF361-DJ361,)</f>
        <v>0</v>
      </c>
      <c r="DH361" s="15">
        <f ca="1">IF(OR(CT361=0,CY361=0,CU361=0,CZ361=0),$AK361-DD361-DE361-DF361-DJ361,)</f>
        <v>0</v>
      </c>
      <c r="DI361" s="15">
        <f ca="1">SUM(DD361:DH361)</f>
        <v>0</v>
      </c>
      <c r="DJ361" s="15">
        <f ca="1">IF($V361&lt;&gt;0,IF($V361&gt;0,$W361/$V361,-$W361/$V361))*$AF361</f>
        <v>0</v>
      </c>
      <c r="DK361" s="15">
        <f ca="1">SUM(DI361:DJ361)</f>
        <v>0</v>
      </c>
      <c r="DL361" s="16">
        <f ca="1">_xll.DBRW($B$3,$R$37,$R$38,$R$40,$R$41,$R$42,$Q361,DL$2,DL$4,DL$3)</f>
        <v>0</v>
      </c>
      <c r="DM361" s="16">
        <f ca="1">_xll.DBRW($B$3,$R$37,$R$38,$R$40,$R$41,$R$42,$Q361,DM$2,DM$4,DM$3)</f>
        <v>0</v>
      </c>
      <c r="DN361" s="17">
        <f ca="1">-(DL361-DM361)*100</f>
        <v>0</v>
      </c>
      <c r="DO361" s="14">
        <f ca="1">$AB361-$AG361-EI361</f>
        <v>0</v>
      </c>
      <c r="DP361" s="15">
        <f ca="1">_xll.DBRW($B$3,$R$37,$R$38,$R$40,$R$41,$R$42,$Q361,DP$2,DP$4,DP$3)</f>
        <v>0</v>
      </c>
      <c r="DQ361" s="15">
        <f ca="1">_xll.DBRW($B$3,$R$37,$R$38,$R$40,$R$41,$R$42,$Q361,DQ$2,DQ$4,DQ$3)</f>
        <v>0</v>
      </c>
      <c r="DR361" s="15">
        <f ca="1">_xll.DBRW($B$3,$R$37,$R$38,$R$40,$R$41,$R$42,$Q361,DR$2,DR$4,DR$3)</f>
        <v>0</v>
      </c>
      <c r="DS361" s="15">
        <f ca="1">_xll.DBRW($B$3,$R$37,$R$38,$R$40,$R$41,$R$42,$Q361,DS$2,DS$4,DS$3)</f>
        <v>0</v>
      </c>
      <c r="DT361" s="15">
        <f ca="1">_xll.DBRW($B$3,$R$37,$R$38,$R$40,$R$41,$R$42,$Q361,DT$2,DT$4,DT$3)</f>
        <v>0</v>
      </c>
      <c r="DU361" s="15">
        <f ca="1">_xll.DBRW($B$3,$R$37,$R$38,$R$40,$R$41,$R$42,$Q361,DU$2,DU$4,DU$3)</f>
        <v>0</v>
      </c>
      <c r="DV361" s="15">
        <f ca="1">_xll.DBRW($B$3,$R$37,$R$38,$R$40,$R$41,$R$42,$Q361,DV$2,DV$4,DV$3)</f>
        <v>0</v>
      </c>
      <c r="DW361" s="15">
        <f ca="1">_xll.DBRW($B$3,$R$37,$R$38,$R$40,$R$41,$R$42,$Q361,DW$2,DW$4,DW$3)</f>
        <v>0</v>
      </c>
      <c r="DX361" s="15">
        <f ca="1">_xll.DBRW($B$3,$R$37,$R$38,$R$40,$R$41,$R$42,$Q361,DX$2,DX$4,DX$3)</f>
        <v>0</v>
      </c>
      <c r="DY361" s="15">
        <f ca="1">_xll.DBRW($B$3,$R$37,$R$38,$R$40,$R$41,$R$42,$Q361,DY$2,DY$4,DY$3)</f>
        <v>0</v>
      </c>
      <c r="DZ361" s="15">
        <f ca="1">DP361-DU361</f>
        <v>0</v>
      </c>
      <c r="EA361" s="15">
        <f ca="1">DQ361-DV361</f>
        <v>0</v>
      </c>
      <c r="EB361" s="15">
        <f ca="1">DR361-DW361</f>
        <v>0</v>
      </c>
      <c r="EC361" s="15">
        <f ca="1">IF(AND(DS361&lt;&gt;0,DX361&lt;&gt;0),-1*DZ361*DS361,0)</f>
        <v>0</v>
      </c>
      <c r="ED361" s="15">
        <f ca="1">IF(AND(DS361&lt;&gt;0,DX361&lt;&gt;0,DT361&lt;&gt;0,DY361&lt;&gt;0),EA361/DV361*$AB361,)</f>
        <v>0</v>
      </c>
      <c r="EE361" s="15">
        <f ca="1">IF(AND(DT361&lt;&gt;0,DY361&lt;&gt;0),EB361*DL361*DT361,)</f>
        <v>0</v>
      </c>
      <c r="EF361" s="15">
        <f ca="1">IF(AND(DS361&lt;&gt;0,DX361&lt;&gt;0,DT361&lt;&gt;0,DY361&lt;&gt;0),$AL361-EC361-ED361-EE361-EI361,)</f>
        <v>0</v>
      </c>
      <c r="EG361" s="15">
        <f ca="1">IF(OR(DS361=0,DX361=0,DT361=0,DY361=0),$AL361-EC361-ED361-EE361-EI361,)</f>
        <v>0</v>
      </c>
      <c r="EH361" s="15">
        <f ca="1">SUM(EC361:EG361)</f>
        <v>0</v>
      </c>
      <c r="EI361" s="15">
        <f ca="1">IF($V361&lt;&gt;0,IF($V361&gt;0,$W361/$V361,-$W361/$V361))*$AG361</f>
        <v>0</v>
      </c>
      <c r="EJ361" s="15">
        <f ca="1">SUM(EH361:EI361)</f>
        <v>0</v>
      </c>
      <c r="EK361" s="16">
        <f ca="1">_xll.DBRW($B$3,$R$37,$R$38,$R$40,$R$41,$R$42,$Q361,EK$2,EK$4,EK$3)</f>
        <v>9765.6799999999494</v>
      </c>
      <c r="EL361" s="16">
        <f ca="1">_xll.DBRW($B$3,$R$37,$R$38,$R$40,$R$41,$R$42,$Q361,EL$2,EL$4,EL$3)</f>
        <v>0</v>
      </c>
      <c r="EM361" s="17">
        <f ca="1">-(EK361-EL361)*100</f>
        <v>-976567.99999999488</v>
      </c>
      <c r="EN361" s="14">
        <f ca="1">$AC361-$AH361-FH361</f>
        <v>-4882.8399999999638</v>
      </c>
      <c r="EO361" s="15">
        <f ca="1">_xll.DBRW($B$3,$R$37,$R$38,$R$40,$R$41,$R$42,$Q361,EO$2,EO$4,EO$3)</f>
        <v>0</v>
      </c>
      <c r="EP361" s="15">
        <f ca="1">_xll.DBRW($B$3,$R$37,$R$38,$R$40,$R$41,$R$42,$Q361,EP$2,EP$4,EP$3)</f>
        <v>0</v>
      </c>
      <c r="EQ361" s="15">
        <f ca="1">_xll.DBRW($B$3,$R$37,$R$38,$R$40,$R$41,$R$42,$Q361,EQ$2,EQ$4,EQ$3)</f>
        <v>0</v>
      </c>
      <c r="ER361" s="15">
        <f ca="1">_xll.DBRW($B$3,$R$37,$R$38,$R$40,$R$41,$R$42,$Q361,ER$2,ER$4,ER$3)</f>
        <v>0</v>
      </c>
      <c r="ES361" s="15">
        <f ca="1">_xll.DBRW($B$3,$R$37,$R$38,$R$40,$R$41,$R$42,$Q361,ES$2,ES$4,ES$3)</f>
        <v>0</v>
      </c>
      <c r="ET361" s="15">
        <f ca="1">_xll.DBRW($B$3,$R$37,$R$38,$R$40,$R$41,$R$42,$Q361,ET$2,ET$4,ET$3)</f>
        <v>0</v>
      </c>
      <c r="EU361" s="15">
        <f ca="1">_xll.DBRW($B$3,$R$37,$R$38,$R$40,$R$41,$R$42,$Q361,EU$2,EU$4,EU$3)</f>
        <v>0</v>
      </c>
      <c r="EV361" s="15">
        <f ca="1">_xll.DBRW($B$3,$R$37,$R$38,$R$40,$R$41,$R$42,$Q361,EV$2,EV$4,EV$3)</f>
        <v>0</v>
      </c>
      <c r="EW361" s="15">
        <f ca="1">_xll.DBRW($B$3,$R$37,$R$38,$R$40,$R$41,$R$42,$Q361,EW$2,EW$4,EW$3)</f>
        <v>0</v>
      </c>
      <c r="EX361" s="15">
        <f ca="1">_xll.DBRW($B$3,$R$37,$R$38,$R$40,$R$41,$R$42,$Q361,EX$2,EX$4,EX$3)</f>
        <v>0</v>
      </c>
      <c r="EY361" s="15">
        <f ca="1">EO361-ET361</f>
        <v>0</v>
      </c>
      <c r="EZ361" s="15">
        <f ca="1">EP361-EU361</f>
        <v>0</v>
      </c>
      <c r="FA361" s="15">
        <f ca="1">EQ361-EV361</f>
        <v>0</v>
      </c>
      <c r="FB361" s="15">
        <f ca="1">IF(AND(ER361&lt;&gt;0,EW361&lt;&gt;0),-1*EY361*ER361,0)</f>
        <v>0</v>
      </c>
      <c r="FC361" s="15">
        <f ca="1">IF(AND(ER361&lt;&gt;0,EW361&lt;&gt;0,ES361&lt;&gt;0,EX361&lt;&gt;0),EZ361/EU361*$AC361,)</f>
        <v>0</v>
      </c>
      <c r="FD361" s="15">
        <f ca="1">IF(AND(ES361&lt;&gt;0,EX361&lt;&gt;0),FA361*EK361*ES361,)</f>
        <v>0</v>
      </c>
      <c r="FE361" s="15">
        <f ca="1">IF(AND(ER361&lt;&gt;0,EW361&lt;&gt;0,ES361&lt;&gt;0,EX361&lt;&gt;0),$AM361-FB361-FC361-FD361-FH361,)</f>
        <v>0</v>
      </c>
      <c r="FF361" s="15">
        <f ca="1">IF(OR(ER361=0,EW361=0,ES361=0,EX361=0),$AM361-FB361-FC361-FD361-FH361,)</f>
        <v>-4882.8399999999638</v>
      </c>
      <c r="FG361" s="15">
        <f ca="1">SUM(FB361:FF361)</f>
        <v>-4882.8399999999638</v>
      </c>
      <c r="FH361" s="15">
        <f ca="1">IF($V361&lt;&gt;0,IF($V361&gt;0,$W361/$V361,-$W361/$V361))*$AH361</f>
        <v>0</v>
      </c>
      <c r="FI361" s="15">
        <f ca="1">SUM(FG361:FH361)</f>
        <v>-4882.8399999999638</v>
      </c>
      <c r="FJ361" s="20"/>
      <c r="FK361" s="85">
        <f ca="1">BL361+CK361+DJ361+EI361+FH361</f>
        <v>0</v>
      </c>
      <c r="FL361" s="21"/>
      <c r="FM361" s="22"/>
      <c r="FN361" s="104">
        <f ca="1">_xll.DBRW($B$3,$R$37,$R$38,$R$40,$R$41,$R$42,$Q361,FN$2,FN$4,FN$3)</f>
        <v>7882.2300000000441</v>
      </c>
      <c r="FO361" s="105">
        <f ca="1">IF(U361&lt;&gt;0,FN361/U361,0)</f>
        <v>15764.460000000088</v>
      </c>
      <c r="FP361" s="104">
        <f ca="1">_xll.DBRW($B$3,$R$37,$R$38,$R$40,$R$41,$R$42,$Q361,FP$2,FP$4,FP$3)</f>
        <v>0</v>
      </c>
      <c r="FQ361" s="105">
        <f ca="1">IF(V361&lt;&gt;0,FP361/V361,0)</f>
        <v>0</v>
      </c>
      <c r="FR361" s="86">
        <f ca="1">FN361-FP361</f>
        <v>7882.2300000000441</v>
      </c>
      <c r="FS361" s="103">
        <f ca="1">(FO361-FQ361)*100</f>
        <v>1576446.0000000088</v>
      </c>
      <c r="FT361" s="23"/>
      <c r="FV361" s="37"/>
      <c r="FW361" s="37"/>
      <c r="FX361" s="37"/>
      <c r="FY361" s="37"/>
      <c r="FZ361" s="37"/>
      <c r="GA361" s="37"/>
      <c r="GB361" s="37"/>
      <c r="GC361" s="37"/>
      <c r="GD361" s="37"/>
      <c r="GE361" s="37"/>
      <c r="GF361" s="37"/>
      <c r="GG361" s="37"/>
      <c r="GH361" s="37"/>
    </row>
    <row r="362" spans="1:190" ht="15" hidden="1" customHeight="1" x14ac:dyDescent="0.25">
      <c r="A362">
        <f ca="1">IF(ROW()=ROW($A$60),0,1)</f>
        <v>1</v>
      </c>
      <c r="D362" s="30"/>
      <c r="E362" s="30"/>
      <c r="F362" s="30">
        <f ca="1">IF(A362&lt;&gt;0,IF((AO362+BN362+CM362+DL362+EK362)&lt;&gt;0,ROUND((1-(AO362+BN362+CM362+DL362+EK362))-FO362,5),"VERIF. ELIGIBILITE PMM"),"CHECK "&amp;D347)</f>
        <v>0</v>
      </c>
      <c r="G362" s="30"/>
      <c r="H362" s="30"/>
      <c r="I362" s="30"/>
      <c r="J362" s="30" t="str">
        <f ca="1">IF(A362&lt;&gt;0,IF((AP362+BO362+CN362+DM362+EL362)&lt;&gt;0,ROUND((1-(AP362+BO362+CN362+DM362+EL362))-FQ362,5),"VERIF. ELIGIBILITE PMM"),"CHECK "&amp;D348)</f>
        <v>VERIF. ELIGIBILITE PMM</v>
      </c>
      <c r="K362" s="30">
        <f ca="1">IF(A362&lt;&gt;0,ROUND(W362+AR362+BQ362+CP362+DO362+EN362+FK362-FR362,5),"CHECK ")</f>
        <v>0</v>
      </c>
      <c r="L362" s="4"/>
      <c r="M362" s="9"/>
      <c r="N362" s="10"/>
      <c r="O362" s="9"/>
      <c r="P362" s="11"/>
      <c r="Q362" s="130" t="s">
        <v>154</v>
      </c>
      <c r="R362" s="130"/>
      <c r="S362" s="12"/>
      <c r="T362" s="13"/>
      <c r="U362" s="84">
        <f ca="1">_xll.DBRW($B$3,$R$37,$R$38,$R$40,$R$41,$R$42,$Q362,U$2,U$4,U$3)</f>
        <v>2647.04</v>
      </c>
      <c r="V362" s="84">
        <f ca="1">_xll.DBRW($B$3,$R$37,$R$38,$R$40,$R$41,$R$42,$Q362,V$2,V$4,V$3)</f>
        <v>0</v>
      </c>
      <c r="W362" s="85">
        <f ca="1">U362-V362</f>
        <v>2647.04</v>
      </c>
      <c r="X362" s="106">
        <f ca="1">IF(V362&lt;&gt;0,W362/V362,0)</f>
        <v>0</v>
      </c>
      <c r="Y362" s="15">
        <f ca="1">_xll.DBRW($B$3,$R$37,$R$38,$R$40,$R$41,$R$42,$Q362,Y$2,Y$4,Y$3)</f>
        <v>0</v>
      </c>
      <c r="Z362" s="15">
        <f ca="1">_xll.DBRW($B$3,$R$37,$R$38,$R$40,$R$41,$R$42,$Q362,Z$2,Z$4,Z$3)</f>
        <v>0</v>
      </c>
      <c r="AA362" s="15">
        <f ca="1">_xll.DBRW($B$3,$R$37,$R$38,$R$40,$R$41,$R$42,$Q362,AA$2,AA$4,AA$3)</f>
        <v>0</v>
      </c>
      <c r="AB362" s="15">
        <f ca="1">_xll.DBRW($B$3,$R$37,$R$38,$R$40,$R$41,$R$42,$Q362,AB$2,AB$4,AB$3)</f>
        <v>0</v>
      </c>
      <c r="AC362" s="15">
        <f ca="1">_xll.DBRW($B$3,$R$37,$R$38,$R$40,$R$41,$R$42,$Q362,AC$2,AC$4,AC$3)</f>
        <v>-5089.4300000000021</v>
      </c>
      <c r="AD362" s="15">
        <f ca="1">_xll.DBRW($B$3,$R$37,$R$38,$R$40,$R$41,$R$42,$Q362,AD$2,AD$4,AD$3)</f>
        <v>0</v>
      </c>
      <c r="AE362" s="15">
        <f ca="1">_xll.DBRW($B$3,$R$37,$R$38,$R$40,$R$41,$R$42,$Q362,AE$2,AE$4,AE$3)</f>
        <v>0</v>
      </c>
      <c r="AF362" s="15">
        <f ca="1">_xll.DBRW($B$3,$R$37,$R$38,$R$40,$R$41,$R$42,$Q362,AF$2,AF$4,AF$3)</f>
        <v>0</v>
      </c>
      <c r="AG362" s="15">
        <f ca="1">_xll.DBRW($B$3,$R$37,$R$38,$R$40,$R$41,$R$42,$Q362,AG$2,AG$4,AG$3)</f>
        <v>0</v>
      </c>
      <c r="AH362" s="15">
        <f ca="1">_xll.DBRW($B$3,$R$37,$R$38,$R$40,$R$41,$R$42,$Q362,AH$2,AH$4,AH$3)</f>
        <v>-5603.3066666666673</v>
      </c>
      <c r="AI362" s="15">
        <f ca="1">Y362-AD362</f>
        <v>0</v>
      </c>
      <c r="AJ362" s="15">
        <f ca="1">Z362-AE362</f>
        <v>0</v>
      </c>
      <c r="AK362" s="15">
        <f ca="1">AA362-AF362</f>
        <v>0</v>
      </c>
      <c r="AL362" s="15">
        <f ca="1">AB362-AG362</f>
        <v>0</v>
      </c>
      <c r="AM362" s="15">
        <f ca="1">AC362-AH362</f>
        <v>513.87666666666519</v>
      </c>
      <c r="AN362" s="20"/>
      <c r="AO362" s="16">
        <f ca="1">_xll.DBRW($B$3,$R$37,$R$38,$R$40,$R$41,$R$42,$Q362,AO$2,AO$4,AO$3)</f>
        <v>0</v>
      </c>
      <c r="AP362" s="16">
        <f ca="1">_xll.DBRW($B$3,$R$37,$R$38,$R$40,$R$41,$R$42,$Q362,AP$2,AP$4,AP$3)</f>
        <v>0</v>
      </c>
      <c r="AQ362" s="17">
        <f ca="1">-(AO362-AP362)*100</f>
        <v>0</v>
      </c>
      <c r="AR362" s="14">
        <f ca="1">$Y362-$AD362-BL362</f>
        <v>0</v>
      </c>
      <c r="AS362" s="18">
        <f ca="1">_xll.DBRW($B$3,$R$37,$R$38,$R$40,$R$41,$R$42,$Q362,AS$2,AS$4,AS$3)</f>
        <v>0</v>
      </c>
      <c r="AT362" s="19">
        <f ca="1">_xll.DBRW($B$3,$R$37,$R$38,$R$40,$R$41,$R$42,$Q362,AT$2,AT$4,AT$3)</f>
        <v>0</v>
      </c>
      <c r="AU362" s="18">
        <f ca="1">_xll.DBRW($B$3,$R$37,$R$38,$R$40,$R$41,$R$42,$Q362,AU$2,AU$4,AU$3)</f>
        <v>0</v>
      </c>
      <c r="AV362" s="15">
        <f ca="1">_xll.DBRW($B$3,$R$37,$R$38,$R$40,$R$41,$R$42,$Q362,AV$2,AV$4,AV$3)</f>
        <v>0</v>
      </c>
      <c r="AW362" s="15">
        <f ca="1">_xll.DBRW($B$3,$R$37,$R$38,$R$40,$R$41,$R$42,$Q362,AW$2,AW$4,AW$3)</f>
        <v>0</v>
      </c>
      <c r="AX362" s="18">
        <f ca="1">_xll.DBRW($B$3,$R$37,$R$38,$R$40,$R$41,$R$42,$Q362,AX$2,AX$4,AX$3)</f>
        <v>0</v>
      </c>
      <c r="AY362" s="19">
        <f ca="1">_xll.DBRW($B$3,$R$37,$R$38,$R$40,$R$41,$R$42,$Q362,AY$2,AY$4,AY$3)</f>
        <v>0</v>
      </c>
      <c r="AZ362" s="18">
        <f ca="1">_xll.DBRW($B$3,$R$37,$R$38,$R$40,$R$41,$R$42,$Q362,AZ$2,AZ$4,AZ$3)</f>
        <v>0</v>
      </c>
      <c r="BA362" s="15">
        <f ca="1">_xll.DBRW($B$3,$R$37,$R$38,$R$40,$R$41,$R$42,$Q362,BA$2,BA$4,BA$3)</f>
        <v>0</v>
      </c>
      <c r="BB362" s="15">
        <f ca="1">_xll.DBRW($B$3,$R$37,$R$38,$R$40,$R$41,$R$42,$Q362,BB$2,BB$4,BB$3)</f>
        <v>0</v>
      </c>
      <c r="BC362" s="18">
        <f ca="1">AS362-AX362</f>
        <v>0</v>
      </c>
      <c r="BD362" s="18">
        <f ca="1">AT362-AY362</f>
        <v>0</v>
      </c>
      <c r="BE362" s="18">
        <f ca="1">AU362-AZ362</f>
        <v>0</v>
      </c>
      <c r="BF362" s="15">
        <f ca="1">IF(AND(AV362&lt;&gt;0,BA362&lt;&gt;0),-1*BC362*AV362,0)</f>
        <v>0</v>
      </c>
      <c r="BG362" s="15">
        <f ca="1">IF(AND(AV362&lt;&gt;0,BA362&lt;&gt;0,AW362&lt;&gt;0,BB362&lt;&gt;0),BD362/AY362*$Y362,)</f>
        <v>0</v>
      </c>
      <c r="BH362" s="15">
        <f ca="1">IF(AND(AW362&lt;&gt;0,BB362&lt;&gt;0),BE362*AO362*AW362,)</f>
        <v>0</v>
      </c>
      <c r="BI362" s="15">
        <f ca="1">IF(AND(AV362&lt;&gt;0,BA362&lt;&gt;0,AW362&lt;&gt;0,BB362&lt;&gt;0),$AI362-BF362-BG362-BH362-BL362,)</f>
        <v>0</v>
      </c>
      <c r="BJ362" s="15">
        <f ca="1">IF(OR(AV362=0,BA362=0,AW362=0,BB362=0),$AI362-BF362-BG362-BH362-BL362,)</f>
        <v>0</v>
      </c>
      <c r="BK362" s="15">
        <f ca="1">SUM(BF362:BJ362)</f>
        <v>0</v>
      </c>
      <c r="BL362" s="15">
        <f ca="1">IF($V362&lt;&gt;0,IF($V362&gt;0,$W362/$V362,-$W362/$V362))*$AD362</f>
        <v>0</v>
      </c>
      <c r="BM362" s="15">
        <f ca="1">SUM(BK362:BL362)</f>
        <v>0</v>
      </c>
      <c r="BN362" s="16">
        <f ca="1">_xll.DBRW($B$3,$R$37,$R$38,$R$40,$R$41,$R$42,$Q362,BN$2,BN$4,BN$3)</f>
        <v>0</v>
      </c>
      <c r="BO362" s="16">
        <f ca="1">_xll.DBRW($B$3,$R$37,$R$38,$R$40,$R$41,$R$42,$Q362,BO$2,BO$4,BO$3)</f>
        <v>0</v>
      </c>
      <c r="BP362" s="17">
        <f ca="1">-(BN362-BO362)*100</f>
        <v>0</v>
      </c>
      <c r="BQ362" s="14">
        <f ca="1">$Z362-$AE362-CK362</f>
        <v>0</v>
      </c>
      <c r="BR362" s="15">
        <f ca="1">_xll.DBRW($B$3,$R$37,$R$38,$R$40,$R$41,$R$42,$Q362,BR$2,BR$4,BR$3)</f>
        <v>0</v>
      </c>
      <c r="BS362" s="15">
        <f ca="1">_xll.DBRW($B$3,$R$37,$R$38,$R$40,$R$41,$R$42,$Q362,BS$2,BS$4,BS$3)</f>
        <v>0</v>
      </c>
      <c r="BT362" s="15">
        <f ca="1">_xll.DBRW($B$3,$R$37,$R$38,$R$40,$R$41,$R$42,$Q362,BT$2,BT$4,BT$3)</f>
        <v>0</v>
      </c>
      <c r="BU362" s="15">
        <f ca="1">_xll.DBRW($B$3,$R$37,$R$38,$R$40,$R$41,$R$42,$Q362,BU$2,BU$4,BU$3)</f>
        <v>0</v>
      </c>
      <c r="BV362" s="15">
        <f ca="1">_xll.DBRW($B$3,$R$37,$R$38,$R$40,$R$41,$R$42,$Q362,BV$2,BV$4,BV$3)</f>
        <v>0</v>
      </c>
      <c r="BW362" s="15">
        <f ca="1">_xll.DBRW($B$3,$R$37,$R$38,$R$40,$R$41,$R$42,$Q362,BW$2,BW$4,BW$3)</f>
        <v>0</v>
      </c>
      <c r="BX362" s="15">
        <f ca="1">_xll.DBRW($B$3,$R$37,$R$38,$R$40,$R$41,$R$42,$Q362,BX$2,BX$4,BX$3)</f>
        <v>0</v>
      </c>
      <c r="BY362" s="15">
        <f ca="1">_xll.DBRW($B$3,$R$37,$R$38,$R$40,$R$41,$R$42,$Q362,BY$2,BY$4,BY$3)</f>
        <v>0</v>
      </c>
      <c r="BZ362" s="15">
        <f ca="1">_xll.DBRW($B$3,$R$37,$R$38,$R$40,$R$41,$R$42,$Q362,BZ$2,BZ$4,BZ$3)</f>
        <v>0</v>
      </c>
      <c r="CA362" s="15">
        <f ca="1">_xll.DBRW($B$3,$R$37,$R$38,$R$40,$R$41,$R$42,$Q362,CA$2,CA$4,CA$3)</f>
        <v>0</v>
      </c>
      <c r="CB362" s="15">
        <f ca="1">BR362-BW362</f>
        <v>0</v>
      </c>
      <c r="CC362" s="15">
        <f ca="1">BS362-BX362</f>
        <v>0</v>
      </c>
      <c r="CD362" s="15">
        <f ca="1">BT362-BY362</f>
        <v>0</v>
      </c>
      <c r="CE362" s="15">
        <f ca="1">IF(AND(BU362&lt;&gt;0,BZ362&lt;&gt;0),-1*CB362*BU362,0)</f>
        <v>0</v>
      </c>
      <c r="CF362" s="15">
        <f ca="1">IF(AND(BU362&lt;&gt;0,BZ362&lt;&gt;0,BV362&lt;&gt;0,CA362&lt;&gt;0),CC362/BX362*$Z362,)</f>
        <v>0</v>
      </c>
      <c r="CG362" s="15">
        <f ca="1">IF(AND(BV362&lt;&gt;0,CA362&lt;&gt;0),CD362*BN362*BV362,)</f>
        <v>0</v>
      </c>
      <c r="CH362" s="15">
        <f ca="1">IF(AND(BU362&lt;&gt;0,BZ362&lt;&gt;0,BV362&lt;&gt;0,CA362&lt;&gt;0),$AJ362-CE362-CF362-CG362-CK362,)</f>
        <v>0</v>
      </c>
      <c r="CI362" s="15">
        <f ca="1">IF(OR(BU362=0,BZ362=0,BV362=0,CA362=0),$AJ362-CE362-CF362-CG362-CK362,)</f>
        <v>0</v>
      </c>
      <c r="CJ362" s="15">
        <f ca="1">SUM(CE362:CI362)</f>
        <v>0</v>
      </c>
      <c r="CK362" s="15">
        <f ca="1">IF($V362&lt;&gt;0,IF($V362&gt;0,$W362/$V362,-$W362/$V362))*$AE362</f>
        <v>0</v>
      </c>
      <c r="CL362" s="15">
        <f ca="1">SUM(CJ362:CK362)</f>
        <v>0</v>
      </c>
      <c r="CM362" s="16">
        <f ca="1">_xll.DBRW($B$3,$R$37,$R$38,$R$40,$R$41,$R$42,$Q362,CM$2,CM$4,CM$3)</f>
        <v>0</v>
      </c>
      <c r="CN362" s="16">
        <f ca="1">_xll.DBRW($B$3,$R$37,$R$38,$R$40,$R$41,$R$42,$Q362,CN$2,CN$4,CN$3)</f>
        <v>0</v>
      </c>
      <c r="CO362" s="17">
        <f ca="1">-(CM362-CN362)*100</f>
        <v>0</v>
      </c>
      <c r="CP362" s="14">
        <f ca="1">$AA362-$AF362-DJ362</f>
        <v>0</v>
      </c>
      <c r="CQ362" s="15">
        <f ca="1">_xll.DBRW($B$3,$R$37,$R$38,$R$40,$R$41,$R$42,$Q362,CQ$2,CQ$4,CQ$3)</f>
        <v>0</v>
      </c>
      <c r="CR362" s="15">
        <f ca="1">_xll.DBRW($B$3,$R$37,$R$38,$R$40,$R$41,$R$42,$Q362,CR$2,CR$4,CR$3)</f>
        <v>0</v>
      </c>
      <c r="CS362" s="15">
        <f ca="1">_xll.DBRW($B$3,$R$37,$R$38,$R$40,$R$41,$R$42,$Q362,CS$2,CS$4,CS$3)</f>
        <v>0</v>
      </c>
      <c r="CT362" s="15">
        <f ca="1">_xll.DBRW($B$3,$R$37,$R$38,$R$40,$R$41,$R$42,$Q362,CT$2,CT$4,CT$3)</f>
        <v>0</v>
      </c>
      <c r="CU362" s="15">
        <f ca="1">_xll.DBRW($B$3,$R$37,$R$38,$R$40,$R$41,$R$42,$Q362,CU$2,CU$4,CU$3)</f>
        <v>0</v>
      </c>
      <c r="CV362" s="15">
        <f ca="1">_xll.DBRW($B$3,$R$37,$R$38,$R$40,$R$41,$R$42,$Q362,CV$2,CV$4,CV$3)</f>
        <v>0</v>
      </c>
      <c r="CW362" s="15">
        <f ca="1">_xll.DBRW($B$3,$R$37,$R$38,$R$40,$R$41,$R$42,$Q362,CW$2,CW$4,CW$3)</f>
        <v>0</v>
      </c>
      <c r="CX362" s="15">
        <f ca="1">_xll.DBRW($B$3,$R$37,$R$38,$R$40,$R$41,$R$42,$Q362,CX$2,CX$4,CX$3)</f>
        <v>0</v>
      </c>
      <c r="CY362" s="15">
        <f ca="1">_xll.DBRW($B$3,$R$37,$R$38,$R$40,$R$41,$R$42,$Q362,CY$2,CY$4,CY$3)</f>
        <v>0</v>
      </c>
      <c r="CZ362" s="15">
        <f ca="1">_xll.DBRW($B$3,$R$37,$R$38,$R$40,$R$41,$R$42,$Q362,CZ$2,CZ$4,CZ$3)</f>
        <v>0</v>
      </c>
      <c r="DA362" s="15">
        <f ca="1">CQ362-CV362</f>
        <v>0</v>
      </c>
      <c r="DB362" s="15">
        <f ca="1">CR362-CW362</f>
        <v>0</v>
      </c>
      <c r="DC362" s="15">
        <f ca="1">CS362-CX362</f>
        <v>0</v>
      </c>
      <c r="DD362" s="15">
        <f ca="1">IF(AND(CT362&lt;&gt;0,CY362&lt;&gt;0),-1*DA362*CT362,0)</f>
        <v>0</v>
      </c>
      <c r="DE362" s="15">
        <f ca="1">IF(AND(CT362&lt;&gt;0,CY362&lt;&gt;0,CU362&lt;&gt;0,CZ362&lt;&gt;0),DB362/CW362*$AA362,)</f>
        <v>0</v>
      </c>
      <c r="DF362" s="15">
        <f ca="1">IF(AND(CU362&lt;&gt;0,CZ362&lt;&gt;0),DC362*CM362*CU362,)</f>
        <v>0</v>
      </c>
      <c r="DG362" s="15">
        <f ca="1">IF(AND(CT362&lt;&gt;0,CY362&lt;&gt;0,CU362&lt;&gt;0,CZ362&lt;&gt;0),$AK362-DD362-DE362-DF362-DJ362,)</f>
        <v>0</v>
      </c>
      <c r="DH362" s="15">
        <f ca="1">IF(OR(CT362=0,CY362=0,CU362=0,CZ362=0),$AK362-DD362-DE362-DF362-DJ362,)</f>
        <v>0</v>
      </c>
      <c r="DI362" s="15">
        <f ca="1">SUM(DD362:DH362)</f>
        <v>0</v>
      </c>
      <c r="DJ362" s="15">
        <f ca="1">IF($V362&lt;&gt;0,IF($V362&gt;0,$W362/$V362,-$W362/$V362))*$AF362</f>
        <v>0</v>
      </c>
      <c r="DK362" s="15">
        <f ca="1">SUM(DI362:DJ362)</f>
        <v>0</v>
      </c>
      <c r="DL362" s="16">
        <f ca="1">_xll.DBRW($B$3,$R$37,$R$38,$R$40,$R$41,$R$42,$Q362,DL$2,DL$4,DL$3)</f>
        <v>0</v>
      </c>
      <c r="DM362" s="16">
        <f ca="1">_xll.DBRW($B$3,$R$37,$R$38,$R$40,$R$41,$R$42,$Q362,DM$2,DM$4,DM$3)</f>
        <v>0</v>
      </c>
      <c r="DN362" s="17">
        <f ca="1">-(DL362-DM362)*100</f>
        <v>0</v>
      </c>
      <c r="DO362" s="14">
        <f ca="1">$AB362-$AG362-EI362</f>
        <v>0</v>
      </c>
      <c r="DP362" s="15">
        <f ca="1">_xll.DBRW($B$3,$R$37,$R$38,$R$40,$R$41,$R$42,$Q362,DP$2,DP$4,DP$3)</f>
        <v>0</v>
      </c>
      <c r="DQ362" s="15">
        <f ca="1">_xll.DBRW($B$3,$R$37,$R$38,$R$40,$R$41,$R$42,$Q362,DQ$2,DQ$4,DQ$3)</f>
        <v>0</v>
      </c>
      <c r="DR362" s="15">
        <f ca="1">_xll.DBRW($B$3,$R$37,$R$38,$R$40,$R$41,$R$42,$Q362,DR$2,DR$4,DR$3)</f>
        <v>0</v>
      </c>
      <c r="DS362" s="15">
        <f ca="1">_xll.DBRW($B$3,$R$37,$R$38,$R$40,$R$41,$R$42,$Q362,DS$2,DS$4,DS$3)</f>
        <v>0</v>
      </c>
      <c r="DT362" s="15">
        <f ca="1">_xll.DBRW($B$3,$R$37,$R$38,$R$40,$R$41,$R$42,$Q362,DT$2,DT$4,DT$3)</f>
        <v>0</v>
      </c>
      <c r="DU362" s="15">
        <f ca="1">_xll.DBRW($B$3,$R$37,$R$38,$R$40,$R$41,$R$42,$Q362,DU$2,DU$4,DU$3)</f>
        <v>0</v>
      </c>
      <c r="DV362" s="15">
        <f ca="1">_xll.DBRW($B$3,$R$37,$R$38,$R$40,$R$41,$R$42,$Q362,DV$2,DV$4,DV$3)</f>
        <v>0</v>
      </c>
      <c r="DW362" s="15">
        <f ca="1">_xll.DBRW($B$3,$R$37,$R$38,$R$40,$R$41,$R$42,$Q362,DW$2,DW$4,DW$3)</f>
        <v>0</v>
      </c>
      <c r="DX362" s="15">
        <f ca="1">_xll.DBRW($B$3,$R$37,$R$38,$R$40,$R$41,$R$42,$Q362,DX$2,DX$4,DX$3)</f>
        <v>0</v>
      </c>
      <c r="DY362" s="15">
        <f ca="1">_xll.DBRW($B$3,$R$37,$R$38,$R$40,$R$41,$R$42,$Q362,DY$2,DY$4,DY$3)</f>
        <v>0</v>
      </c>
      <c r="DZ362" s="15">
        <f ca="1">DP362-DU362</f>
        <v>0</v>
      </c>
      <c r="EA362" s="15">
        <f ca="1">DQ362-DV362</f>
        <v>0</v>
      </c>
      <c r="EB362" s="15">
        <f ca="1">DR362-DW362</f>
        <v>0</v>
      </c>
      <c r="EC362" s="15">
        <f ca="1">IF(AND(DS362&lt;&gt;0,DX362&lt;&gt;0),-1*DZ362*DS362,0)</f>
        <v>0</v>
      </c>
      <c r="ED362" s="15">
        <f ca="1">IF(AND(DS362&lt;&gt;0,DX362&lt;&gt;0,DT362&lt;&gt;0,DY362&lt;&gt;0),EA362/DV362*$AB362,)</f>
        <v>0</v>
      </c>
      <c r="EE362" s="15">
        <f ca="1">IF(AND(DT362&lt;&gt;0,DY362&lt;&gt;0),EB362*DL362*DT362,)</f>
        <v>0</v>
      </c>
      <c r="EF362" s="15">
        <f ca="1">IF(AND(DS362&lt;&gt;0,DX362&lt;&gt;0,DT362&lt;&gt;0,DY362&lt;&gt;0),$AL362-EC362-ED362-EE362-EI362,)</f>
        <v>0</v>
      </c>
      <c r="EG362" s="15">
        <f ca="1">IF(OR(DS362=0,DX362=0,DT362=0,DY362=0),$AL362-EC362-ED362-EE362-EI362,)</f>
        <v>0</v>
      </c>
      <c r="EH362" s="15">
        <f ca="1">SUM(EC362:EG362)</f>
        <v>0</v>
      </c>
      <c r="EI362" s="15">
        <f ca="1">IF($V362&lt;&gt;0,IF($V362&gt;0,$W362/$V362,-$W362/$V362))*$AG362</f>
        <v>0</v>
      </c>
      <c r="EJ362" s="15">
        <f ca="1">SUM(EH362:EI362)</f>
        <v>0</v>
      </c>
      <c r="EK362" s="16">
        <f ca="1">_xll.DBRW($B$3,$R$37,$R$38,$R$40,$R$41,$R$42,$Q362,EK$2,EK$4,EK$3)</f>
        <v>1.9226872279980667</v>
      </c>
      <c r="EL362" s="16">
        <f ca="1">_xll.DBRW($B$3,$R$37,$R$38,$R$40,$R$41,$R$42,$Q362,EL$2,EL$4,EL$3)</f>
        <v>0</v>
      </c>
      <c r="EM362" s="17">
        <f ca="1">-(EK362-EL362)*100</f>
        <v>-192.26872279980668</v>
      </c>
      <c r="EN362" s="14">
        <f ca="1">$AC362-$AH362-FH362</f>
        <v>513.87666666666519</v>
      </c>
      <c r="EO362" s="15">
        <f ca="1">_xll.DBRW($B$3,$R$37,$R$38,$R$40,$R$41,$R$42,$Q362,EO$2,EO$4,EO$3)</f>
        <v>0</v>
      </c>
      <c r="EP362" s="15">
        <f ca="1">_xll.DBRW($B$3,$R$37,$R$38,$R$40,$R$41,$R$42,$Q362,EP$2,EP$4,EP$3)</f>
        <v>0</v>
      </c>
      <c r="EQ362" s="15">
        <f ca="1">_xll.DBRW($B$3,$R$37,$R$38,$R$40,$R$41,$R$42,$Q362,EQ$2,EQ$4,EQ$3)</f>
        <v>0</v>
      </c>
      <c r="ER362" s="15">
        <f ca="1">_xll.DBRW($B$3,$R$37,$R$38,$R$40,$R$41,$R$42,$Q362,ER$2,ER$4,ER$3)</f>
        <v>0</v>
      </c>
      <c r="ES362" s="15">
        <f ca="1">_xll.DBRW($B$3,$R$37,$R$38,$R$40,$R$41,$R$42,$Q362,ES$2,ES$4,ES$3)</f>
        <v>0</v>
      </c>
      <c r="ET362" s="15">
        <f ca="1">_xll.DBRW($B$3,$R$37,$R$38,$R$40,$R$41,$R$42,$Q362,ET$2,ET$4,ET$3)</f>
        <v>0</v>
      </c>
      <c r="EU362" s="15">
        <f ca="1">_xll.DBRW($B$3,$R$37,$R$38,$R$40,$R$41,$R$42,$Q362,EU$2,EU$4,EU$3)</f>
        <v>0</v>
      </c>
      <c r="EV362" s="15">
        <f ca="1">_xll.DBRW($B$3,$R$37,$R$38,$R$40,$R$41,$R$42,$Q362,EV$2,EV$4,EV$3)</f>
        <v>0</v>
      </c>
      <c r="EW362" s="15">
        <f ca="1">_xll.DBRW($B$3,$R$37,$R$38,$R$40,$R$41,$R$42,$Q362,EW$2,EW$4,EW$3)</f>
        <v>0</v>
      </c>
      <c r="EX362" s="15">
        <f ca="1">_xll.DBRW($B$3,$R$37,$R$38,$R$40,$R$41,$R$42,$Q362,EX$2,EX$4,EX$3)</f>
        <v>0</v>
      </c>
      <c r="EY362" s="15">
        <f ca="1">EO362-ET362</f>
        <v>0</v>
      </c>
      <c r="EZ362" s="15">
        <f ca="1">EP362-EU362</f>
        <v>0</v>
      </c>
      <c r="FA362" s="15">
        <f ca="1">EQ362-EV362</f>
        <v>0</v>
      </c>
      <c r="FB362" s="15">
        <f ca="1">IF(AND(ER362&lt;&gt;0,EW362&lt;&gt;0),-1*EY362*ER362,0)</f>
        <v>0</v>
      </c>
      <c r="FC362" s="15">
        <f ca="1">IF(AND(ER362&lt;&gt;0,EW362&lt;&gt;0,ES362&lt;&gt;0,EX362&lt;&gt;0),EZ362/EU362*$AC362,)</f>
        <v>0</v>
      </c>
      <c r="FD362" s="15">
        <f ca="1">IF(AND(ES362&lt;&gt;0,EX362&lt;&gt;0),FA362*EK362*ES362,)</f>
        <v>0</v>
      </c>
      <c r="FE362" s="15">
        <f ca="1">IF(AND(ER362&lt;&gt;0,EW362&lt;&gt;0,ES362&lt;&gt;0,EX362&lt;&gt;0),$AM362-FB362-FC362-FD362-FH362,)</f>
        <v>0</v>
      </c>
      <c r="FF362" s="15">
        <f ca="1">IF(OR(ER362=0,EW362=0,ES362=0,EX362=0),$AM362-FB362-FC362-FD362-FH362,)</f>
        <v>513.87666666666519</v>
      </c>
      <c r="FG362" s="15">
        <f ca="1">SUM(FB362:FF362)</f>
        <v>513.87666666666519</v>
      </c>
      <c r="FH362" s="15">
        <f ca="1">IF($V362&lt;&gt;0,IF($V362&gt;0,$W362/$V362,-$W362/$V362))*$AH362</f>
        <v>0</v>
      </c>
      <c r="FI362" s="15">
        <f ca="1">SUM(FG362:FH362)</f>
        <v>513.87666666666519</v>
      </c>
      <c r="FJ362" s="20"/>
      <c r="FK362" s="85">
        <f ca="1">BL362+CK362+DJ362+EI362+FH362</f>
        <v>0</v>
      </c>
      <c r="FL362" s="21"/>
      <c r="FM362" s="22"/>
      <c r="FN362" s="104">
        <f ca="1">_xll.DBRW($B$3,$R$37,$R$38,$R$40,$R$41,$R$42,$Q362,FN$2,FN$4,FN$3)</f>
        <v>-2442.3900000000026</v>
      </c>
      <c r="FO362" s="105">
        <f ca="1">IF(U362&lt;&gt;0,FN362/U362,0)</f>
        <v>-0.92268722799806679</v>
      </c>
      <c r="FP362" s="104">
        <f ca="1">_xll.DBRW($B$3,$R$37,$R$38,$R$40,$R$41,$R$42,$Q362,FP$2,FP$4,FP$3)</f>
        <v>-5603.3066666666673</v>
      </c>
      <c r="FQ362" s="105">
        <f ca="1">IF(V362&lt;&gt;0,FP362/V362,0)</f>
        <v>0</v>
      </c>
      <c r="FR362" s="86">
        <f ca="1">FN362-FP362</f>
        <v>3160.9166666666647</v>
      </c>
      <c r="FS362" s="103">
        <f ca="1">(FO362-FQ362)*100</f>
        <v>-92.268722799806682</v>
      </c>
      <c r="FT362" s="23"/>
      <c r="FV362" s="37"/>
      <c r="FW362" s="37"/>
      <c r="FX362" s="37"/>
      <c r="FY362" s="37"/>
      <c r="FZ362" s="37"/>
      <c r="GA362" s="37"/>
      <c r="GB362" s="37"/>
      <c r="GC362" s="37"/>
      <c r="GD362" s="37"/>
      <c r="GE362" s="37"/>
      <c r="GF362" s="37"/>
      <c r="GG362" s="37"/>
      <c r="GH362" s="37"/>
    </row>
    <row r="363" spans="1:190" ht="15" hidden="1" customHeight="1" x14ac:dyDescent="0.25">
      <c r="A363">
        <f ca="1">IF(ROW()=ROW($A$60),0,1)</f>
        <v>1</v>
      </c>
      <c r="D363" s="30"/>
      <c r="E363" s="30"/>
      <c r="F363" s="30">
        <f ca="1">IF(A363&lt;&gt;0,IF((AO363+BN363+CM363+DL363+EK363)&lt;&gt;0,ROUND((1-(AO363+BN363+CM363+DL363+EK363))-FO363,5),"VERIF. ELIGIBILITE PMM"),"CHECK "&amp;D348)</f>
        <v>0</v>
      </c>
      <c r="G363" s="30"/>
      <c r="H363" s="30"/>
      <c r="I363" s="30"/>
      <c r="J363" s="30">
        <f ca="1">IF(A363&lt;&gt;0,IF((AP363+BO363+CN363+DM363+EL363)&lt;&gt;0,ROUND((1-(AP363+BO363+CN363+DM363+EL363))-FQ363,5),"VERIF. ELIGIBILITE PMM"),"CHECK "&amp;D349)</f>
        <v>0</v>
      </c>
      <c r="K363" s="30">
        <f ca="1">IF(A363&lt;&gt;0,ROUND(W363+AR363+BQ363+CP363+DO363+EN363+FK363-FR363,5),"CHECK ")</f>
        <v>0</v>
      </c>
      <c r="L363" s="4"/>
      <c r="M363" s="9"/>
      <c r="N363" s="10"/>
      <c r="O363" s="9"/>
      <c r="P363" s="11"/>
      <c r="Q363" s="130" t="s">
        <v>196</v>
      </c>
      <c r="R363" s="130"/>
      <c r="S363" s="12"/>
      <c r="T363" s="13"/>
      <c r="U363" s="84">
        <f ca="1">_xll.DBRW($B$3,$R$37,$R$38,$R$40,$R$41,$R$42,$Q363,U$2,U$4,U$3)</f>
        <v>6054791.8900000015</v>
      </c>
      <c r="V363" s="84">
        <f ca="1">_xll.DBRW($B$3,$R$37,$R$38,$R$40,$R$41,$R$42,$Q363,V$2,V$4,V$3)</f>
        <v>6052016</v>
      </c>
      <c r="W363" s="85">
        <f ca="1">U363-V363</f>
        <v>2775.8900000015274</v>
      </c>
      <c r="X363" s="106">
        <f ca="1">IF(V363&lt;&gt;0,W363/V363,0)</f>
        <v>4.5867195327995287E-4</v>
      </c>
      <c r="Y363" s="15">
        <f ca="1">_xll.DBRW($B$3,$R$37,$R$38,$R$40,$R$41,$R$42,$Q363,Y$2,Y$4,Y$3)</f>
        <v>-2206295.6</v>
      </c>
      <c r="Z363" s="15">
        <f ca="1">_xll.DBRW($B$3,$R$37,$R$38,$R$40,$R$41,$R$42,$Q363,Z$2,Z$4,Z$3)</f>
        <v>-522751.65000000008</v>
      </c>
      <c r="AA363" s="15">
        <f ca="1">_xll.DBRW($B$3,$R$37,$R$38,$R$40,$R$41,$R$42,$Q363,AA$2,AA$4,AA$3)</f>
        <v>-583102.77</v>
      </c>
      <c r="AB363" s="15">
        <f ca="1">_xll.DBRW($B$3,$R$37,$R$38,$R$40,$R$41,$R$42,$Q363,AB$2,AB$4,AB$3)</f>
        <v>-714469.93000000017</v>
      </c>
      <c r="AC363" s="15">
        <f ca="1">_xll.DBRW($B$3,$R$37,$R$38,$R$40,$R$41,$R$42,$Q363,AC$2,AC$4,AC$3)</f>
        <v>-559243.70000000019</v>
      </c>
      <c r="AD363" s="15">
        <f ca="1">_xll.DBRW($B$3,$R$37,$R$38,$R$40,$R$41,$R$42,$Q363,AD$2,AD$4,AD$3)</f>
        <v>-2268530.66</v>
      </c>
      <c r="AE363" s="15">
        <f ca="1">_xll.DBRW($B$3,$R$37,$R$38,$R$40,$R$41,$R$42,$Q363,AE$2,AE$4,AE$3)</f>
        <v>-609127.50133666664</v>
      </c>
      <c r="AF363" s="15">
        <f ca="1">_xll.DBRW($B$3,$R$37,$R$38,$R$40,$R$41,$R$42,$Q363,AF$2,AF$4,AF$3)</f>
        <v>-732914.97924420796</v>
      </c>
      <c r="AG363" s="15">
        <f ca="1">_xll.DBRW($B$3,$R$37,$R$38,$R$40,$R$41,$R$42,$Q363,AG$2,AG$4,AG$3)</f>
        <v>-717420.78000000014</v>
      </c>
      <c r="AH363" s="15">
        <f ca="1">_xll.DBRW($B$3,$R$37,$R$38,$R$40,$R$41,$R$42,$Q363,AH$2,AH$4,AH$3)</f>
        <v>-783067.85333333362</v>
      </c>
      <c r="AI363" s="15">
        <f ca="1">Y363-AD363</f>
        <v>62235.060000000056</v>
      </c>
      <c r="AJ363" s="15">
        <f ca="1">Z363-AE363</f>
        <v>86375.851336666557</v>
      </c>
      <c r="AK363" s="15">
        <f ca="1">AA363-AF363</f>
        <v>149812.20924420794</v>
      </c>
      <c r="AL363" s="15">
        <f ca="1">AB363-AG363</f>
        <v>2950.8499999999767</v>
      </c>
      <c r="AM363" s="15">
        <f ca="1">AC363-AH363</f>
        <v>223824.15333333344</v>
      </c>
      <c r="AN363" s="20"/>
      <c r="AO363" s="16">
        <f ca="1">_xll.DBRW($B$3,$R$37,$R$38,$R$40,$R$41,$R$42,$Q363,AO$2,AO$4,AO$3)</f>
        <v>0.36438834564138922</v>
      </c>
      <c r="AP363" s="16">
        <f ca="1">_xll.DBRW($B$3,$R$37,$R$38,$R$40,$R$41,$R$42,$Q363,AP$2,AP$4,AP$3)</f>
        <v>0.37483884047894128</v>
      </c>
      <c r="AQ363" s="17">
        <f ca="1">-(AO363-AP363)*100</f>
        <v>1.045049483755206</v>
      </c>
      <c r="AR363" s="14">
        <f ca="1">$Y363-$AD363-BL363</f>
        <v>63275.571388897719</v>
      </c>
      <c r="AS363" s="18">
        <f ca="1">_xll.DBRW($B$3,$R$37,$R$38,$R$40,$R$41,$R$42,$Q363,AS$2,AS$4,AS$3)</f>
        <v>54.968887941028235</v>
      </c>
      <c r="AT363" s="19">
        <f ca="1">_xll.DBRW($B$3,$R$37,$R$38,$R$40,$R$41,$R$42,$Q363,AT$2,AT$4,AT$3)</f>
        <v>2.8957137672977709E-2</v>
      </c>
      <c r="AU363" s="18">
        <f ca="1">_xll.DBRW($B$3,$R$37,$R$38,$R$40,$R$41,$R$42,$Q363,AU$2,AU$4,AU$3)</f>
        <v>4.3682562158706979</v>
      </c>
      <c r="AV363" s="15">
        <f ca="1">_xll.DBRW($B$3,$R$37,$R$38,$R$40,$R$41,$R$42,$Q363,AV$2,AV$4,AV$3)</f>
        <v>40137.17</v>
      </c>
      <c r="AW363" s="15">
        <f ca="1">_xll.DBRW($B$3,$R$37,$R$38,$R$40,$R$41,$R$42,$Q363,AW$2,AW$4,AW$3)</f>
        <v>1386089</v>
      </c>
      <c r="AX363" s="18">
        <f ca="1">_xll.DBRW($B$3,$R$37,$R$38,$R$40,$R$41,$R$42,$Q363,AX$2,AX$4,AX$3)</f>
        <v>0</v>
      </c>
      <c r="AY363" s="19">
        <f ca="1">_xll.DBRW($B$3,$R$37,$R$38,$R$40,$R$41,$R$42,$Q363,AY$2,AY$4,AY$3)</f>
        <v>0</v>
      </c>
      <c r="AZ363" s="18">
        <f ca="1">_xll.DBRW($B$3,$R$37,$R$38,$R$40,$R$41,$R$42,$Q363,AZ$2,AZ$4,AZ$3)</f>
        <v>3.8996280156474414</v>
      </c>
      <c r="BA363" s="15">
        <f ca="1">_xll.DBRW($B$3,$R$37,$R$38,$R$40,$R$41,$R$42,$Q363,BA$2,BA$4,BA$3)</f>
        <v>0</v>
      </c>
      <c r="BB363" s="15">
        <f ca="1">_xll.DBRW($B$3,$R$37,$R$38,$R$40,$R$41,$R$42,$Q363,BB$2,BB$4,BB$3)</f>
        <v>1551947</v>
      </c>
      <c r="BC363" s="18">
        <f ca="1">AS363-AX363</f>
        <v>54.968887941028235</v>
      </c>
      <c r="BD363" s="18">
        <f ca="1">AT363-AY363</f>
        <v>2.8957137672977709E-2</v>
      </c>
      <c r="BE363" s="18">
        <f ca="1">AU363-AZ363</f>
        <v>0.46862820022325646</v>
      </c>
      <c r="BF363" s="15">
        <f ca="1">IF(AND(AV363&lt;&gt;0,BA363&lt;&gt;0),-1*BC363*AV363,0)</f>
        <v>0</v>
      </c>
      <c r="BG363" s="15">
        <f ca="1">IF(AND(AV363&lt;&gt;0,BA363&lt;&gt;0,AW363&lt;&gt;0,BB363&lt;&gt;0),BD363/AY363*$Y363,)</f>
        <v>0</v>
      </c>
      <c r="BH363" s="15">
        <f ca="1">IF(AND(AW363&lt;&gt;0,BB363&lt;&gt;0),BE363*AO363*AW363,)</f>
        <v>236692.23715221166</v>
      </c>
      <c r="BI363" s="15">
        <f ca="1">IF(AND(AV363&lt;&gt;0,BA363&lt;&gt;0,AW363&lt;&gt;0,BB363&lt;&gt;0),$AI363-BF363-BG363-BH363-BL363,)</f>
        <v>0</v>
      </c>
      <c r="BJ363" s="15">
        <f ca="1">IF(OR(AV363=0,BA363=0,AW363=0,BB363=0),$AI363-BF363-BG363-BH363-BL363,)</f>
        <v>-173416.66576331394</v>
      </c>
      <c r="BK363" s="15">
        <f ca="1">SUM(BF363:BJ363)</f>
        <v>63275.571388897719</v>
      </c>
      <c r="BL363" s="15">
        <f ca="1">IF($V363&lt;&gt;0,IF($V363&gt;0,$W363/$V363,-$W363/$V363))*$AD363</f>
        <v>-1040.5113888976607</v>
      </c>
      <c r="BM363" s="15">
        <f ca="1">SUM(BK363:BL363)</f>
        <v>62235.060000000056</v>
      </c>
      <c r="BN363" s="16">
        <f ca="1">_xll.DBRW($B$3,$R$37,$R$38,$R$40,$R$41,$R$42,$Q363,BN$2,BN$4,BN$3)</f>
        <v>8.6336848482500034E-2</v>
      </c>
      <c r="BO363" s="16">
        <f ca="1">_xll.DBRW($B$3,$R$37,$R$38,$R$40,$R$41,$R$42,$Q363,BO$2,BO$4,BO$3)</f>
        <v>0.10064869315227633</v>
      </c>
      <c r="BP363" s="17">
        <f ca="1">-(BN363-BO363)*100</f>
        <v>1.4311844669776295</v>
      </c>
      <c r="BQ363" s="14">
        <f ca="1">$Z363-$AE363-CK363</f>
        <v>86655.241037501182</v>
      </c>
      <c r="BR363" s="15">
        <f ca="1">_xll.DBRW($B$3,$R$37,$R$38,$R$40,$R$41,$R$42,$Q363,BR$2,BR$4,BR$3)</f>
        <v>0.37714147504236745</v>
      </c>
      <c r="BS363" s="15">
        <f ca="1">_xll.DBRW($B$3,$R$37,$R$38,$R$40,$R$41,$R$42,$Q363,BS$2,BS$4,BS$3)</f>
        <v>1</v>
      </c>
      <c r="BT363" s="15">
        <f ca="1">_xll.DBRW($B$3,$R$37,$R$38,$R$40,$R$41,$R$42,$Q363,BT$2,BT$4,BT$3)</f>
        <v>4.3682562158706979</v>
      </c>
      <c r="BU363" s="15">
        <f ca="1">_xll.DBRW($B$3,$R$37,$R$38,$R$40,$R$41,$R$42,$Q363,BU$2,BU$4,BU$3)</f>
        <v>1386089</v>
      </c>
      <c r="BV363" s="15">
        <f ca="1">_xll.DBRW($B$3,$R$37,$R$38,$R$40,$R$41,$R$42,$Q363,BV$2,BV$4,BV$3)</f>
        <v>1386089</v>
      </c>
      <c r="BW363" s="15">
        <f ca="1">_xll.DBRW($B$3,$R$37,$R$38,$R$40,$R$41,$R$42,$Q363,BW$2,BW$4,BW$3)</f>
        <v>0.39249246355491957</v>
      </c>
      <c r="BX363" s="15">
        <f ca="1">_xll.DBRW($B$3,$R$37,$R$38,$R$40,$R$41,$R$42,$Q363,BX$2,BX$4,BX$3)</f>
        <v>1</v>
      </c>
      <c r="BY363" s="15">
        <f ca="1">_xll.DBRW($B$3,$R$37,$R$38,$R$40,$R$41,$R$42,$Q363,BY$2,BY$4,BY$3)</f>
        <v>3.8996280156474414</v>
      </c>
      <c r="BZ363" s="15">
        <f ca="1">_xll.DBRW($B$3,$R$37,$R$38,$R$40,$R$41,$R$42,$Q363,BZ$2,BZ$4,BZ$3)</f>
        <v>1551947</v>
      </c>
      <c r="CA363" s="15">
        <f ca="1">_xll.DBRW($B$3,$R$37,$R$38,$R$40,$R$41,$R$42,$Q363,CA$2,CA$4,CA$3)</f>
        <v>1551947</v>
      </c>
      <c r="CB363" s="15">
        <f ca="1">BR363-BW363</f>
        <v>-1.5350988512552122E-2</v>
      </c>
      <c r="CC363" s="15">
        <f ca="1">BS363-BX363</f>
        <v>0</v>
      </c>
      <c r="CD363" s="15">
        <f ca="1">BT363-BY363</f>
        <v>0.46862820022325646</v>
      </c>
      <c r="CE363" s="15">
        <f ca="1">IF(AND(BU363&lt;&gt;0,BZ363&lt;&gt;0),-1*CB363*BU363,0)</f>
        <v>21277.836316374858</v>
      </c>
      <c r="CF363" s="15">
        <f ca="1">IF(AND(BU363&lt;&gt;0,BZ363&lt;&gt;0,BV363&lt;&gt;0,CA363&lt;&gt;0),CC363/BX363*$Z363,)</f>
        <v>0</v>
      </c>
      <c r="CG363" s="15">
        <f ca="1">IF(AND(BV363&lt;&gt;0,CA363&lt;&gt;0),CD363*BN363*BV363,)</f>
        <v>56080.997266871185</v>
      </c>
      <c r="CH363" s="15">
        <f ca="1">IF(AND(BU363&lt;&gt;0,BZ363&lt;&gt;0,BV363&lt;&gt;0,CA363&lt;&gt;0),$AJ363-CE363-CF363-CG363-CK363,)</f>
        <v>9296.4074542551407</v>
      </c>
      <c r="CI363" s="15">
        <f ca="1">IF(OR(BU363=0,BZ363=0,BV363=0,CA363=0),$AJ363-CE363-CF363-CG363-CK363,)</f>
        <v>0</v>
      </c>
      <c r="CJ363" s="15">
        <f ca="1">SUM(CE363:CI363)</f>
        <v>86655.241037501182</v>
      </c>
      <c r="CK363" s="15">
        <f ca="1">IF($V363&lt;&gt;0,IF($V363&gt;0,$W363/$V363,-$W363/$V363))*$AE363</f>
        <v>-279.38970083462601</v>
      </c>
      <c r="CL363" s="15">
        <f ca="1">SUM(CJ363:CK363)</f>
        <v>86375.851336666557</v>
      </c>
      <c r="CM363" s="16">
        <f ca="1">_xll.DBRW($B$3,$R$37,$R$38,$R$40,$R$41,$R$42,$Q363,CM$2,CM$4,CM$3)</f>
        <v>9.6304345482632281E-2</v>
      </c>
      <c r="CN363" s="16">
        <f ca="1">_xll.DBRW($B$3,$R$37,$R$38,$R$40,$R$41,$R$42,$Q363,CN$2,CN$4,CN$3)</f>
        <v>0.12110261758134941</v>
      </c>
      <c r="CO363" s="17">
        <f ca="1">-(CM363-CN363)*100</f>
        <v>2.4798272098717127</v>
      </c>
      <c r="CP363" s="14">
        <f ca="1">$AA363-$AF363-DJ363</f>
        <v>150148.37678932602</v>
      </c>
      <c r="CQ363" s="15">
        <f ca="1">_xll.DBRW($B$3,$R$37,$R$38,$R$40,$R$41,$R$42,$Q363,CQ$2,CQ$4,CQ$3)</f>
        <v>0.93593396327869061</v>
      </c>
      <c r="CR363" s="15">
        <f ca="1">_xll.DBRW($B$3,$R$37,$R$38,$R$40,$R$41,$R$42,$Q363,CR$2,CR$4,CR$3)</f>
        <v>0.44947835240017053</v>
      </c>
      <c r="CS363" s="15">
        <f ca="1">_xll.DBRW($B$3,$R$37,$R$38,$R$40,$R$41,$R$42,$Q363,CS$2,CS$4,CS$3)</f>
        <v>4.3682562158706979</v>
      </c>
      <c r="CT363" s="15">
        <f ca="1">_xll.DBRW($B$3,$R$37,$R$38,$R$40,$R$41,$R$42,$Q363,CT$2,CT$4,CT$3)</f>
        <v>623017</v>
      </c>
      <c r="CU363" s="15">
        <f ca="1">_xll.DBRW($B$3,$R$37,$R$38,$R$40,$R$41,$R$42,$Q363,CU$2,CU$4,CU$3)</f>
        <v>1386089</v>
      </c>
      <c r="CV363" s="15">
        <f ca="1">_xll.DBRW($B$3,$R$37,$R$38,$R$40,$R$41,$R$42,$Q363,CV$2,CV$4,CV$3)</f>
        <v>1.0135988552276916</v>
      </c>
      <c r="CW363" s="15">
        <f ca="1">_xll.DBRW($B$3,$R$37,$R$38,$R$40,$R$41,$R$42,$Q363,CW$2,CW$4,CW$3)</f>
        <v>0.46591919263995485</v>
      </c>
      <c r="CX363" s="15">
        <f ca="1">_xll.DBRW($B$3,$R$37,$R$38,$R$40,$R$41,$R$42,$Q363,CX$2,CX$4,CX$3)</f>
        <v>3.8996280156474414</v>
      </c>
      <c r="CY363" s="15">
        <f ca="1">_xll.DBRW($B$3,$R$37,$R$38,$R$40,$R$41,$R$42,$Q363,CY$2,CY$4,CY$3)</f>
        <v>723081.89326000004</v>
      </c>
      <c r="CZ363" s="15">
        <f ca="1">_xll.DBRW($B$3,$R$37,$R$38,$R$40,$R$41,$R$42,$Q363,CZ$2,CZ$4,CZ$3)</f>
        <v>1551947</v>
      </c>
      <c r="DA363" s="15">
        <f ca="1">CQ363-CV363</f>
        <v>-7.7664891949000947E-2</v>
      </c>
      <c r="DB363" s="15">
        <f ca="1">CR363-CW363</f>
        <v>-1.6440840239784316E-2</v>
      </c>
      <c r="DC363" s="15">
        <f ca="1">CS363-CX363</f>
        <v>0.46862820022325646</v>
      </c>
      <c r="DD363" s="15">
        <f ca="1">IF(AND(CT363&lt;&gt;0,CY363&lt;&gt;0),-1*DA363*CT363,0)</f>
        <v>48386.547987390724</v>
      </c>
      <c r="DE363" s="15">
        <f ca="1">IF(AND(CT363&lt;&gt;0,CY363&lt;&gt;0,CU363&lt;&gt;0,CZ363&lt;&gt;0),DB363/CW363*$AA363,)</f>
        <v>20575.884480367276</v>
      </c>
      <c r="DF363" s="15">
        <f ca="1">IF(AND(CU363&lt;&gt;0,CZ363&lt;&gt;0),DC363*CM363*CU363,)</f>
        <v>62555.488539682316</v>
      </c>
      <c r="DG363" s="15">
        <f ca="1">IF(AND(CT363&lt;&gt;0,CY363&lt;&gt;0,CU363&lt;&gt;0,CZ363&lt;&gt;0),$AK363-DD363-DE363-DF363-DJ363,)</f>
        <v>18630.455781885721</v>
      </c>
      <c r="DH363" s="15">
        <f ca="1">IF(OR(CT363=0,CY363=0,CU363=0,CZ363=0),$AK363-DD363-DE363-DF363-DJ363,)</f>
        <v>0</v>
      </c>
      <c r="DI363" s="15">
        <f ca="1">SUM(DD363:DH363)</f>
        <v>150148.37678932602</v>
      </c>
      <c r="DJ363" s="15">
        <f ca="1">IF($V363&lt;&gt;0,IF($V363&gt;0,$W363/$V363,-$W363/$V363))*$AF363</f>
        <v>-336.16754511807699</v>
      </c>
      <c r="DK363" s="15">
        <f ca="1">SUM(DI363:DJ363)</f>
        <v>149812.20924420794</v>
      </c>
      <c r="DL363" s="16">
        <f ca="1">_xll.DBRW($B$3,$R$37,$R$38,$R$40,$R$41,$R$42,$Q363,DL$2,DL$4,DL$3)</f>
        <v>0.11800074106262967</v>
      </c>
      <c r="DM363" s="16">
        <f ca="1">_xll.DBRW($B$3,$R$37,$R$38,$R$40,$R$41,$R$42,$Q363,DM$2,DM$4,DM$3)</f>
        <v>0.11854244602129274</v>
      </c>
      <c r="DN363" s="17">
        <f ca="1">-(DL363-DM363)*100</f>
        <v>5.4170495866306956E-2</v>
      </c>
      <c r="DO363" s="14">
        <f ca="1">$AB363-$AG363-EI363</f>
        <v>3279.910790486204</v>
      </c>
      <c r="DP363" s="15">
        <f ca="1">_xll.DBRW($B$3,$R$37,$R$38,$R$40,$R$41,$R$42,$Q363,DP$2,DP$4,DP$3)</f>
        <v>0.59809900315427844</v>
      </c>
      <c r="DQ363" s="15">
        <f ca="1">_xll.DBRW($B$3,$R$37,$R$38,$R$40,$R$41,$R$42,$Q363,DQ$2,DQ$4,DQ$3)</f>
        <v>0.86182633294110267</v>
      </c>
      <c r="DR363" s="15">
        <f ca="1">_xll.DBRW($B$3,$R$37,$R$38,$R$40,$R$41,$R$42,$Q363,DR$2,DR$4,DR$3)</f>
        <v>4.3682562158706979</v>
      </c>
      <c r="DS363" s="15">
        <f ca="1">_xll.DBRW($B$3,$R$37,$R$38,$R$40,$R$41,$R$42,$Q363,DS$2,DS$4,DS$3)</f>
        <v>1194568</v>
      </c>
      <c r="DT363" s="15">
        <f ca="1">_xll.DBRW($B$3,$R$37,$R$38,$R$40,$R$41,$R$42,$Q363,DT$2,DT$4,DT$3)</f>
        <v>1386089</v>
      </c>
      <c r="DU363" s="15">
        <f ca="1">_xll.DBRW($B$3,$R$37,$R$38,$R$40,$R$41,$R$42,$Q363,DU$2,DU$4,DU$3)</f>
        <v>0.52224825218604143</v>
      </c>
      <c r="DV363" s="15">
        <f ca="1">_xll.DBRW($B$3,$R$37,$R$38,$R$40,$R$41,$R$42,$Q363,DV$2,DV$4,DV$3)</f>
        <v>0.88515651629855918</v>
      </c>
      <c r="DW363" s="15">
        <f ca="1">_xll.DBRW($B$3,$R$37,$R$38,$R$40,$R$41,$R$42,$Q363,DW$2,DW$4,DW$3)</f>
        <v>3.8996280156474414</v>
      </c>
      <c r="DX363" s="15">
        <f ca="1">_xll.DBRW($B$3,$R$37,$R$38,$R$40,$R$41,$R$42,$Q363,DX$2,DX$4,DX$3)</f>
        <v>1373716</v>
      </c>
      <c r="DY363" s="15">
        <f ca="1">_xll.DBRW($B$3,$R$37,$R$38,$R$40,$R$41,$R$42,$Q363,DY$2,DY$4,DY$3)</f>
        <v>1551947</v>
      </c>
      <c r="DZ363" s="15">
        <f ca="1">DP363-DU363</f>
        <v>7.5850750968237013E-2</v>
      </c>
      <c r="EA363" s="15">
        <f ca="1">DQ363-DV363</f>
        <v>-2.3330183357456513E-2</v>
      </c>
      <c r="EB363" s="15">
        <f ca="1">DR363-DW363</f>
        <v>0.46862820022325646</v>
      </c>
      <c r="EC363" s="15">
        <f ca="1">IF(AND(DS363&lt;&gt;0,DX363&lt;&gt;0),-1*DZ363*DS363,0)</f>
        <v>-90608.879882624955</v>
      </c>
      <c r="ED363" s="15">
        <f ca="1">IF(AND(DS363&lt;&gt;0,DX363&lt;&gt;0,DT363&lt;&gt;0,DY363&lt;&gt;0),EA363/DV363*$AB363,)</f>
        <v>18831.375201294733</v>
      </c>
      <c r="EE363" s="15">
        <f ca="1">IF(AND(DT363&lt;&gt;0,DY363&lt;&gt;0),EB363*DL363*DT363,)</f>
        <v>76648.607788405177</v>
      </c>
      <c r="EF363" s="15">
        <f ca="1">IF(AND(DS363&lt;&gt;0,DX363&lt;&gt;0,DT363&lt;&gt;0,DY363&lt;&gt;0),$AL363-EC363-ED363-EE363-EI363,)</f>
        <v>-1591.1923165887554</v>
      </c>
      <c r="EG363" s="15">
        <f ca="1">IF(OR(DS363=0,DX363=0,DT363=0,DY363=0),$AL363-EC363-ED363-EE363-EI363,)</f>
        <v>0</v>
      </c>
      <c r="EH363" s="15">
        <f ca="1">SUM(EC363:EG363)</f>
        <v>3279.910790486204</v>
      </c>
      <c r="EI363" s="15">
        <f ca="1">IF($V363&lt;&gt;0,IF($V363&gt;0,$W363/$V363,-$W363/$V363))*$AG363</f>
        <v>-329.0607904862274</v>
      </c>
      <c r="EJ363" s="15">
        <f ca="1">SUM(EH363:EI363)</f>
        <v>2950.8499999999767</v>
      </c>
      <c r="EK363" s="16">
        <f ca="1">_xll.DBRW($B$3,$R$37,$R$38,$R$40,$R$41,$R$42,$Q363,EK$2,EK$4,EK$3)</f>
        <v>9.236381863489615E-2</v>
      </c>
      <c r="EL363" s="16">
        <f ca="1">_xll.DBRW($B$3,$R$37,$R$38,$R$40,$R$41,$R$42,$Q363,EL$2,EL$4,EL$3)</f>
        <v>0.12938958742563358</v>
      </c>
      <c r="EM363" s="17">
        <f ca="1">-(EK363-EL363)*100</f>
        <v>3.7025768790737432</v>
      </c>
      <c r="EN363" s="14">
        <f ca="1">$AC363-$AH363-FH363</f>
        <v>224183.32459517257</v>
      </c>
      <c r="EO363" s="15">
        <f ca="1">_xll.DBRW($B$3,$R$37,$R$38,$R$40,$R$41,$R$42,$Q363,EO$2,EO$4,EO$3)</f>
        <v>0.40346882487343894</v>
      </c>
      <c r="EP363" s="15">
        <f ca="1">_xll.DBRW($B$3,$R$37,$R$38,$R$40,$R$41,$R$42,$Q363,EP$2,EP$4,EP$3)</f>
        <v>1</v>
      </c>
      <c r="EQ363" s="15">
        <f ca="1">_xll.DBRW($B$3,$R$37,$R$38,$R$40,$R$41,$R$42,$Q363,EQ$2,EQ$4,EQ$3)</f>
        <v>4.3682562158706979</v>
      </c>
      <c r="ER363" s="15">
        <f ca="1">_xll.DBRW($B$3,$R$37,$R$38,$R$40,$R$41,$R$42,$Q363,ER$2,ER$4,ER$3)</f>
        <v>1386089</v>
      </c>
      <c r="ES363" s="15">
        <f ca="1">_xll.DBRW($B$3,$R$37,$R$38,$R$40,$R$41,$R$42,$Q363,ES$2,ES$4,ES$3)</f>
        <v>1386089</v>
      </c>
      <c r="ET363" s="15">
        <f ca="1">_xll.DBRW($B$3,$R$37,$R$38,$R$40,$R$41,$R$42,$Q363,ET$2,ET$4,ET$3)</f>
        <v>0.50457126005806463</v>
      </c>
      <c r="EU363" s="15">
        <f ca="1">_xll.DBRW($B$3,$R$37,$R$38,$R$40,$R$41,$R$42,$Q363,EU$2,EU$4,EU$3)</f>
        <v>1</v>
      </c>
      <c r="EV363" s="15">
        <f ca="1">_xll.DBRW($B$3,$R$37,$R$38,$R$40,$R$41,$R$42,$Q363,EV$2,EV$4,EV$3)</f>
        <v>3.8996280156474414</v>
      </c>
      <c r="EW363" s="15">
        <f ca="1">_xll.DBRW($B$3,$R$37,$R$38,$R$40,$R$41,$R$42,$Q363,EW$2,EW$4,EW$3)</f>
        <v>1551947</v>
      </c>
      <c r="EX363" s="15">
        <f ca="1">_xll.DBRW($B$3,$R$37,$R$38,$R$40,$R$41,$R$42,$Q363,EX$2,EX$4,EX$3)</f>
        <v>1551947</v>
      </c>
      <c r="EY363" s="15">
        <f ca="1">EO363-ET363</f>
        <v>-0.10110243518462569</v>
      </c>
      <c r="EZ363" s="15">
        <f ca="1">EP363-EU363</f>
        <v>0</v>
      </c>
      <c r="FA363" s="15">
        <f ca="1">EQ363-EV363</f>
        <v>0.46862820022325646</v>
      </c>
      <c r="FB363" s="15">
        <f ca="1">IF(AND(ER363&lt;&gt;0,EW363&lt;&gt;0),-1*EY363*ER363,0)</f>
        <v>140136.97328262264</v>
      </c>
      <c r="FC363" s="15">
        <f ca="1">IF(AND(ER363&lt;&gt;0,EW363&lt;&gt;0,ES363&lt;&gt;0,EX363&lt;&gt;0),EZ363/EU363*$AC363,)</f>
        <v>0</v>
      </c>
      <c r="FD363" s="15">
        <f ca="1">IF(AND(ES363&lt;&gt;0,EX363&lt;&gt;0),FA363*EK363*ES363,)</f>
        <v>59995.878370187704</v>
      </c>
      <c r="FE363" s="15">
        <f ca="1">IF(AND(ER363&lt;&gt;0,EW363&lt;&gt;0,ES363&lt;&gt;0,EX363&lt;&gt;0),$AM363-FB363-FC363-FD363-FH363,)</f>
        <v>24050.472942362234</v>
      </c>
      <c r="FF363" s="15">
        <f ca="1">IF(OR(ER363=0,EW363=0,ES363=0,EX363=0),$AM363-FB363-FC363-FD363-FH363,)</f>
        <v>0</v>
      </c>
      <c r="FG363" s="15">
        <f ca="1">SUM(FB363:FF363)</f>
        <v>224183.3245951726</v>
      </c>
      <c r="FH363" s="15">
        <f ca="1">IF($V363&lt;&gt;0,IF($V363&gt;0,$W363/$V363,-$W363/$V363))*$AH363</f>
        <v>-359.17126183913979</v>
      </c>
      <c r="FI363" s="15">
        <f ca="1">SUM(FG363:FH363)</f>
        <v>223824.15333333347</v>
      </c>
      <c r="FJ363" s="20"/>
      <c r="FK363" s="85">
        <f ca="1">BL363+CK363+DJ363+EI363+FH363</f>
        <v>-2344.3006871757307</v>
      </c>
      <c r="FL363" s="21"/>
      <c r="FM363" s="22"/>
      <c r="FN363" s="104">
        <f ca="1">_xll.DBRW($B$3,$R$37,$R$38,$R$40,$R$41,$R$42,$Q363,FN$2,FN$4,FN$3)</f>
        <v>1468928.2399999995</v>
      </c>
      <c r="FO363" s="105">
        <f ca="1">IF(U363&lt;&gt;0,FN363/U363,0)</f>
        <v>0.24260590069595259</v>
      </c>
      <c r="FP363" s="104">
        <f ca="1">_xll.DBRW($B$3,$R$37,$R$38,$R$40,$R$41,$R$42,$Q363,FP$2,FP$4,FP$3)</f>
        <v>940954.22608579206</v>
      </c>
      <c r="FQ363" s="105">
        <f ca="1">IF(V363&lt;&gt;0,FP363/V363,0)</f>
        <v>0.1554778153405067</v>
      </c>
      <c r="FR363" s="86">
        <f ca="1">FN363-FP363</f>
        <v>527974.01391420746</v>
      </c>
      <c r="FS363" s="103">
        <f ca="1">(FO363-FQ363)*100</f>
        <v>8.712808535544589</v>
      </c>
      <c r="FT363" s="23"/>
      <c r="FV363" s="37"/>
      <c r="FW363" s="37"/>
      <c r="FX363" s="37"/>
      <c r="FY363" s="37"/>
      <c r="FZ363" s="37"/>
      <c r="GA363" s="37"/>
      <c r="GB363" s="37"/>
      <c r="GC363" s="37"/>
      <c r="GD363" s="37"/>
      <c r="GE363" s="37"/>
      <c r="GF363" s="37"/>
      <c r="GG363" s="37"/>
      <c r="GH363" s="37"/>
    </row>
    <row r="364" spans="1:190" ht="15" hidden="1" customHeight="1" x14ac:dyDescent="0.25">
      <c r="A364">
        <f ca="1">IF(ROW()=ROW($A$60),0,1)</f>
        <v>1</v>
      </c>
      <c r="D364" s="30"/>
      <c r="E364" s="30"/>
      <c r="F364" s="30">
        <f ca="1">IF(A364&lt;&gt;0,IF((AO364+BN364+CM364+DL364+EK364)&lt;&gt;0,ROUND((1-(AO364+BN364+CM364+DL364+EK364))-FO364,5),"VERIF. ELIGIBILITE PMM"),"CHECK "&amp;D349)</f>
        <v>0</v>
      </c>
      <c r="G364" s="30"/>
      <c r="H364" s="30"/>
      <c r="I364" s="30"/>
      <c r="J364" s="30">
        <f ca="1">IF(A364&lt;&gt;0,IF((AP364+BO364+CN364+DM364+EL364)&lt;&gt;0,ROUND((1-(AP364+BO364+CN364+DM364+EL364))-FQ364,5),"VERIF. ELIGIBILITE PMM"),"CHECK "&amp;D350)</f>
        <v>0</v>
      </c>
      <c r="K364" s="30">
        <f ca="1">IF(A364&lt;&gt;0,ROUND(W364+AR364+BQ364+CP364+DO364+EN364+FK364-FR364,5),"CHECK ")</f>
        <v>0</v>
      </c>
      <c r="L364" s="4"/>
      <c r="M364" s="9"/>
      <c r="N364" s="10"/>
      <c r="O364" s="9"/>
      <c r="P364" s="11"/>
      <c r="Q364" s="130" t="s">
        <v>366</v>
      </c>
      <c r="R364" s="130"/>
      <c r="S364" s="12"/>
      <c r="T364" s="13"/>
      <c r="U364" s="84">
        <f ca="1">_xll.DBRW($B$3,$R$37,$R$38,$R$40,$R$41,$R$42,$Q364,U$2,U$4,U$3)</f>
        <v>954568.29000000027</v>
      </c>
      <c r="V364" s="84">
        <f ca="1">_xll.DBRW($B$3,$R$37,$R$38,$R$40,$R$41,$R$42,$Q364,V$2,V$4,V$3)</f>
        <v>948683.10000000009</v>
      </c>
      <c r="W364" s="85">
        <f ca="1">U364-V364</f>
        <v>5885.190000000177</v>
      </c>
      <c r="X364" s="106">
        <f ca="1">IF(V364&lt;&gt;0,W364/V364,0)</f>
        <v>6.2035362493546862E-3</v>
      </c>
      <c r="Y364" s="15">
        <f ca="1">_xll.DBRW($B$3,$R$37,$R$38,$R$40,$R$41,$R$42,$Q364,Y$2,Y$4,Y$3)</f>
        <v>-464279.25999999995</v>
      </c>
      <c r="Z364" s="15">
        <f ca="1">_xll.DBRW($B$3,$R$37,$R$38,$R$40,$R$41,$R$42,$Q364,Z$2,Z$4,Z$3)</f>
        <v>-60032.95</v>
      </c>
      <c r="AA364" s="15">
        <f ca="1">_xll.DBRW($B$3,$R$37,$R$38,$R$40,$R$41,$R$42,$Q364,AA$2,AA$4,AA$3)</f>
        <v>-108454.59000000001</v>
      </c>
      <c r="AB364" s="15">
        <f ca="1">_xll.DBRW($B$3,$R$37,$R$38,$R$40,$R$41,$R$42,$Q364,AB$2,AB$4,AB$3)</f>
        <v>0</v>
      </c>
      <c r="AC364" s="15">
        <f ca="1">_xll.DBRW($B$3,$R$37,$R$38,$R$40,$R$41,$R$42,$Q364,AC$2,AC$4,AC$3)</f>
        <v>-221284.43</v>
      </c>
      <c r="AD364" s="15">
        <f ca="1">_xll.DBRW($B$3,$R$37,$R$38,$R$40,$R$41,$R$42,$Q364,AD$2,AD$4,AD$3)</f>
        <v>-460411.90173272899</v>
      </c>
      <c r="AE364" s="15">
        <f ca="1">_xll.DBRW($B$3,$R$37,$R$38,$R$40,$R$41,$R$42,$Q364,AE$2,AE$4,AE$3)</f>
        <v>-55448.323026439219</v>
      </c>
      <c r="AF364" s="15">
        <f ca="1">_xll.DBRW($B$3,$R$37,$R$38,$R$40,$R$41,$R$42,$Q364,AF$2,AF$4,AF$3)</f>
        <v>-106715.0952031519</v>
      </c>
      <c r="AG364" s="15">
        <f ca="1">_xll.DBRW($B$3,$R$37,$R$38,$R$40,$R$41,$R$42,$Q364,AG$2,AG$4,AG$3)</f>
        <v>0</v>
      </c>
      <c r="AH364" s="15">
        <f ca="1">_xll.DBRW($B$3,$R$37,$R$38,$R$40,$R$41,$R$42,$Q364,AH$2,AH$4,AH$3)</f>
        <v>-206350.39394471538</v>
      </c>
      <c r="AI364" s="15">
        <f ca="1">Y364-AD364</f>
        <v>-3867.3582672709599</v>
      </c>
      <c r="AJ364" s="15">
        <f ca="1">Z364-AE364</f>
        <v>-4584.6269735607784</v>
      </c>
      <c r="AK364" s="15">
        <f ca="1">AA364-AF364</f>
        <v>-1739.4947968481138</v>
      </c>
      <c r="AL364" s="15">
        <f ca="1">AB364-AG364</f>
        <v>0</v>
      </c>
      <c r="AM364" s="15">
        <f ca="1">AC364-AH364</f>
        <v>-14934.03605528461</v>
      </c>
      <c r="AN364" s="20"/>
      <c r="AO364" s="16">
        <f ca="1">_xll.DBRW($B$3,$R$37,$R$38,$R$40,$R$41,$R$42,$Q364,AO$2,AO$4,AO$3)</f>
        <v>0.48637616068306661</v>
      </c>
      <c r="AP364" s="16">
        <f ca="1">_xll.DBRW($B$3,$R$37,$R$38,$R$40,$R$41,$R$42,$Q364,AP$2,AP$4,AP$3)</f>
        <v>0.48531685842483013</v>
      </c>
      <c r="AQ364" s="17">
        <f ca="1">-(AO364-AP364)*100</f>
        <v>-0.10593022582364719</v>
      </c>
      <c r="AR364" s="14">
        <f ca="1">$Y364-$AD364-BL364</f>
        <v>-1011.1763452376481</v>
      </c>
      <c r="AS364" s="18">
        <f ca="1">_xll.DBRW($B$3,$R$37,$R$38,$R$40,$R$41,$R$42,$Q364,AS$2,AS$4,AS$3)</f>
        <v>22.074898250285283</v>
      </c>
      <c r="AT364" s="19">
        <f ca="1">_xll.DBRW($B$3,$R$37,$R$38,$R$40,$R$41,$R$42,$Q364,AT$2,AT$4,AT$3)</f>
        <v>8.4254381572358539E-2</v>
      </c>
      <c r="AU364" s="18">
        <f ca="1">_xll.DBRW($B$3,$R$37,$R$38,$R$40,$R$41,$R$42,$Q364,AU$2,AU$4,AU$3)</f>
        <v>3.8240091737606408</v>
      </c>
      <c r="AV364" s="15">
        <f ca="1">_xll.DBRW($B$3,$R$37,$R$38,$R$40,$R$41,$R$42,$Q364,AV$2,AV$4,AV$3)</f>
        <v>21032</v>
      </c>
      <c r="AW364" s="15">
        <f ca="1">_xll.DBRW($B$3,$R$37,$R$38,$R$40,$R$41,$R$42,$Q364,AW$2,AW$4,AW$3)</f>
        <v>249625</v>
      </c>
      <c r="AX364" s="18">
        <f ca="1">_xll.DBRW($B$3,$R$37,$R$38,$R$40,$R$41,$R$42,$Q364,AX$2,AX$4,AX$3)</f>
        <v>22.903785779162721</v>
      </c>
      <c r="AY364" s="19">
        <f ca="1">_xll.DBRW($B$3,$R$37,$R$38,$R$40,$R$41,$R$42,$Q364,AY$2,AY$4,AY$3)</f>
        <v>7.302672707240293E-2</v>
      </c>
      <c r="AZ364" s="18">
        <f ca="1">_xll.DBRW($B$3,$R$37,$R$38,$R$40,$R$41,$R$42,$Q364,AZ$2,AZ$4,AZ$3)</f>
        <v>3.4463845299920974</v>
      </c>
      <c r="BA364" s="15">
        <f ca="1">_xll.DBRW($B$3,$R$37,$R$38,$R$40,$R$41,$R$42,$Q364,BA$2,BA$4,BA$3)</f>
        <v>20102</v>
      </c>
      <c r="BB364" s="15">
        <f ca="1">_xll.DBRW($B$3,$R$37,$R$38,$R$40,$R$41,$R$42,$Q364,BB$2,BB$4,BB$3)</f>
        <v>275269.08032000001</v>
      </c>
      <c r="BC364" s="18">
        <f ca="1">AS364-AX364</f>
        <v>-0.82888752887743777</v>
      </c>
      <c r="BD364" s="18">
        <f ca="1">AT364-AY364</f>
        <v>1.1227654499955608E-2</v>
      </c>
      <c r="BE364" s="18">
        <f ca="1">AU364-AZ364</f>
        <v>0.37762464376854332</v>
      </c>
      <c r="BF364" s="15">
        <f ca="1">IF(AND(AV364&lt;&gt;0,BA364&lt;&gt;0),-1*BC364*AV364,0)</f>
        <v>17433.162507350273</v>
      </c>
      <c r="BG364" s="15">
        <f ca="1">IF(AND(AV364&lt;&gt;0,BA364&lt;&gt;0,AW364&lt;&gt;0,BB364&lt;&gt;0),BD364/AY364*$Y364,)</f>
        <v>-71381.634255726953</v>
      </c>
      <c r="BH364" s="15">
        <f ca="1">IF(AND(AW364&lt;&gt;0,BB364&lt;&gt;0),BE364*AO364*AW364,)</f>
        <v>45848.03074470791</v>
      </c>
      <c r="BI364" s="15">
        <f ca="1">IF(AND(AV364&lt;&gt;0,BA364&lt;&gt;0,AW364&lt;&gt;0,BB364&lt;&gt;0),$AI364-BF364-BG364-BH364-BL364,)</f>
        <v>7089.2646584311215</v>
      </c>
      <c r="BJ364" s="15">
        <f ca="1">IF(OR(AV364=0,BA364=0,AW364=0,BB364=0),$AI364-BF364-BG364-BH364-BL364,)</f>
        <v>0</v>
      </c>
      <c r="BK364" s="15">
        <f ca="1">SUM(BF364:BJ364)</f>
        <v>-1011.1763452376481</v>
      </c>
      <c r="BL364" s="15">
        <f ca="1">IF($V364&lt;&gt;0,IF($V364&gt;0,$W364/$V364,-$W364/$V364))*$AD364</f>
        <v>-2856.1819220333118</v>
      </c>
      <c r="BM364" s="15">
        <f ca="1">SUM(BK364:BL364)</f>
        <v>-3867.3582672709599</v>
      </c>
      <c r="BN364" s="16">
        <f ca="1">_xll.DBRW($B$3,$R$37,$R$38,$R$40,$R$41,$R$42,$Q364,BN$2,BN$4,BN$3)</f>
        <v>6.2890157392510929E-2</v>
      </c>
      <c r="BO364" s="16">
        <f ca="1">_xll.DBRW($B$3,$R$37,$R$38,$R$40,$R$41,$R$42,$Q364,BO$2,BO$4,BO$3)</f>
        <v>5.8447676601848603E-2</v>
      </c>
      <c r="BP364" s="17">
        <f ca="1">-(BN364-BO364)*100</f>
        <v>-0.44424807906623259</v>
      </c>
      <c r="BQ364" s="14">
        <f ca="1">$Z364-$AE364-CK364</f>
        <v>-4240.6512917003347</v>
      </c>
      <c r="BR364" s="15">
        <f ca="1">_xll.DBRW($B$3,$R$37,$R$38,$R$40,$R$41,$R$42,$Q364,BR$2,BR$4,BR$3)</f>
        <v>0.24049253880821234</v>
      </c>
      <c r="BS364" s="15">
        <f ca="1">_xll.DBRW($B$3,$R$37,$R$38,$R$40,$R$41,$R$42,$Q364,BS$2,BS$4,BS$3)</f>
        <v>1</v>
      </c>
      <c r="BT364" s="15">
        <f ca="1">_xll.DBRW($B$3,$R$37,$R$38,$R$40,$R$41,$R$42,$Q364,BT$2,BT$4,BT$3)</f>
        <v>3.8240091737606408</v>
      </c>
      <c r="BU364" s="15">
        <f ca="1">_xll.DBRW($B$3,$R$37,$R$38,$R$40,$R$41,$R$42,$Q364,BU$2,BU$4,BU$3)</f>
        <v>249625</v>
      </c>
      <c r="BV364" s="15">
        <f ca="1">_xll.DBRW($B$3,$R$37,$R$38,$R$40,$R$41,$R$42,$Q364,BV$2,BV$4,BV$3)</f>
        <v>249625</v>
      </c>
      <c r="BW364" s="15">
        <f ca="1">_xll.DBRW($B$3,$R$37,$R$38,$R$40,$R$41,$R$42,$Q364,BW$2,BW$4,BW$3)</f>
        <v>0.20143316845459211</v>
      </c>
      <c r="BX364" s="15">
        <f ca="1">_xll.DBRW($B$3,$R$37,$R$38,$R$40,$R$41,$R$42,$Q364,BX$2,BX$4,BX$3)</f>
        <v>1</v>
      </c>
      <c r="BY364" s="15">
        <f ca="1">_xll.DBRW($B$3,$R$37,$R$38,$R$40,$R$41,$R$42,$Q364,BY$2,BY$4,BY$3)</f>
        <v>3.4463845299920974</v>
      </c>
      <c r="BZ364" s="15">
        <f ca="1">_xll.DBRW($B$3,$R$37,$R$38,$R$40,$R$41,$R$42,$Q364,BZ$2,BZ$4,BZ$3)</f>
        <v>275269.08032000001</v>
      </c>
      <c r="CA364" s="15">
        <f ca="1">_xll.DBRW($B$3,$R$37,$R$38,$R$40,$R$41,$R$42,$Q364,CA$2,CA$4,CA$3)</f>
        <v>275269.08032000001</v>
      </c>
      <c r="CB364" s="15">
        <f ca="1">BR364-BW364</f>
        <v>3.9059370353620226E-2</v>
      </c>
      <c r="CC364" s="15">
        <f ca="1">BS364-BX364</f>
        <v>0</v>
      </c>
      <c r="CD364" s="15">
        <f ca="1">BT364-BY364</f>
        <v>0.37762464376854332</v>
      </c>
      <c r="CE364" s="15">
        <f ca="1">IF(AND(BU364&lt;&gt;0,BZ364&lt;&gt;0),-1*CB364*BU364,0)</f>
        <v>-9750.1953245224486</v>
      </c>
      <c r="CF364" s="15">
        <f ca="1">IF(AND(BU364&lt;&gt;0,BZ364&lt;&gt;0,BV364&lt;&gt;0,CA364&lt;&gt;0),CC364/BX364*$Z364,)</f>
        <v>0</v>
      </c>
      <c r="CG364" s="15">
        <f ca="1">IF(AND(BV364&lt;&gt;0,CA364&lt;&gt;0),CD364*BN364*BV364,)</f>
        <v>5928.3124929929299</v>
      </c>
      <c r="CH364" s="15">
        <f ca="1">IF(AND(BU364&lt;&gt;0,BZ364&lt;&gt;0,BV364&lt;&gt;0,CA364&lt;&gt;0),$AJ364-CE364-CF364-CG364-CK364,)</f>
        <v>-418.76846017081596</v>
      </c>
      <c r="CI364" s="15">
        <f ca="1">IF(OR(BU364=0,BZ364=0,BV364=0,CA364=0),$AJ364-CE364-CF364-CG364-CK364,)</f>
        <v>0</v>
      </c>
      <c r="CJ364" s="15">
        <f ca="1">SUM(CE364:CI364)</f>
        <v>-4240.6512917003347</v>
      </c>
      <c r="CK364" s="15">
        <f ca="1">IF($V364&lt;&gt;0,IF($V364&gt;0,$W364/$V364,-$W364/$V364))*$AE364</f>
        <v>-343.97568186044384</v>
      </c>
      <c r="CL364" s="15">
        <f ca="1">SUM(CJ364:CK364)</f>
        <v>-4584.6269735607784</v>
      </c>
      <c r="CM364" s="16">
        <f ca="1">_xll.DBRW($B$3,$R$37,$R$38,$R$40,$R$41,$R$42,$Q364,CM$2,CM$4,CM$3)</f>
        <v>0.113616376257376</v>
      </c>
      <c r="CN364" s="16">
        <f ca="1">_xll.DBRW($B$3,$R$37,$R$38,$R$40,$R$41,$R$42,$Q364,CN$2,CN$4,CN$3)</f>
        <v>0.11248761067120508</v>
      </c>
      <c r="CO364" s="17">
        <f ca="1">-(CM364-CN364)*100</f>
        <v>-0.11287655861709212</v>
      </c>
      <c r="CP364" s="14">
        <f ca="1">$AA364-$AF364-DJ364</f>
        <v>-1077.4838354020246</v>
      </c>
      <c r="CQ364" s="15">
        <f ca="1">_xll.DBRW($B$3,$R$37,$R$38,$R$40,$R$41,$R$42,$Q364,CQ$2,CQ$4,CQ$3)</f>
        <v>1.0494725281105455</v>
      </c>
      <c r="CR364" s="15">
        <f ca="1">_xll.DBRW($B$3,$R$37,$R$38,$R$40,$R$41,$R$42,$Q364,CR$2,CR$4,CR$3)</f>
        <v>0.41398898347521285</v>
      </c>
      <c r="CS364" s="15">
        <f ca="1">_xll.DBRW($B$3,$R$37,$R$38,$R$40,$R$41,$R$42,$Q364,CS$2,CS$4,CS$3)</f>
        <v>3.8240091737606408</v>
      </c>
      <c r="CT364" s="15">
        <f ca="1">_xll.DBRW($B$3,$R$37,$R$38,$R$40,$R$41,$R$42,$Q364,CT$2,CT$4,CT$3)</f>
        <v>103342</v>
      </c>
      <c r="CU364" s="15">
        <f ca="1">_xll.DBRW($B$3,$R$37,$R$38,$R$40,$R$41,$R$42,$Q364,CU$2,CU$4,CU$3)</f>
        <v>249625</v>
      </c>
      <c r="CV364" s="15">
        <f ca="1">_xll.DBRW($B$3,$R$37,$R$38,$R$40,$R$41,$R$42,$Q364,CV$2,CV$4,CV$3)</f>
        <v>0.96080000000000454</v>
      </c>
      <c r="CW364" s="15">
        <f ca="1">_xll.DBRW($B$3,$R$37,$R$38,$R$40,$R$41,$R$42,$Q364,CW$2,CW$4,CW$3)</f>
        <v>0.40349246589614207</v>
      </c>
      <c r="CX364" s="15">
        <f ca="1">_xll.DBRW($B$3,$R$37,$R$38,$R$40,$R$41,$R$42,$Q364,CX$2,CX$4,CX$3)</f>
        <v>3.4463845299920974</v>
      </c>
      <c r="CY364" s="15">
        <f ca="1">_xll.DBRW($B$3,$R$37,$R$38,$R$40,$R$41,$R$42,$Q364,CY$2,CY$4,CY$3)</f>
        <v>111069.00000328</v>
      </c>
      <c r="CZ364" s="15">
        <f ca="1">_xll.DBRW($B$3,$R$37,$R$38,$R$40,$R$41,$R$42,$Q364,CZ$2,CZ$4,CZ$3)</f>
        <v>275269.08032000001</v>
      </c>
      <c r="DA364" s="15">
        <f ca="1">CQ364-CV364</f>
        <v>8.8672528110540938E-2</v>
      </c>
      <c r="DB364" s="15">
        <f ca="1">CR364-CW364</f>
        <v>1.0496517579070774E-2</v>
      </c>
      <c r="DC364" s="15">
        <f ca="1">CS364-CX364</f>
        <v>0.37762464376854332</v>
      </c>
      <c r="DD364" s="15">
        <f ca="1">IF(AND(CT364&lt;&gt;0,CY364&lt;&gt;0),-1*DA364*CT364,0)</f>
        <v>-9163.596399999522</v>
      </c>
      <c r="DE364" s="15">
        <f ca="1">IF(AND(CT364&lt;&gt;0,CY364&lt;&gt;0,CU364&lt;&gt;0,CZ364&lt;&gt;0),DB364/CW364*$AA364,)</f>
        <v>-2821.3550603419039</v>
      </c>
      <c r="DF364" s="15">
        <f ca="1">IF(AND(CU364&lt;&gt;0,CZ364&lt;&gt;0),DC364*CM364*CU364,)</f>
        <v>10709.996773762176</v>
      </c>
      <c r="DG364" s="15">
        <f ca="1">IF(AND(CT364&lt;&gt;0,CY364&lt;&gt;0,CU364&lt;&gt;0,CZ364&lt;&gt;0),$AK364-DD364-DE364-DF364-DJ364,)</f>
        <v>197.47085117722622</v>
      </c>
      <c r="DH364" s="15">
        <f ca="1">IF(OR(CT364=0,CY364=0,CU364=0,CZ364=0),$AK364-DD364-DE364-DF364-DJ364,)</f>
        <v>0</v>
      </c>
      <c r="DI364" s="15">
        <f ca="1">SUM(DD364:DH364)</f>
        <v>-1077.4838354020246</v>
      </c>
      <c r="DJ364" s="15">
        <f ca="1">IF($V364&lt;&gt;0,IF($V364&gt;0,$W364/$V364,-$W364/$V364))*$AF364</f>
        <v>-662.01096144608914</v>
      </c>
      <c r="DK364" s="15">
        <f ca="1">SUM(DI364:DJ364)</f>
        <v>-1739.4947968481138</v>
      </c>
      <c r="DL364" s="16">
        <f ca="1">_xll.DBRW($B$3,$R$37,$R$38,$R$40,$R$41,$R$42,$Q364,DL$2,DL$4,DL$3)</f>
        <v>0</v>
      </c>
      <c r="DM364" s="16">
        <f ca="1">_xll.DBRW($B$3,$R$37,$R$38,$R$40,$R$41,$R$42,$Q364,DM$2,DM$4,DM$3)</f>
        <v>0</v>
      </c>
      <c r="DN364" s="17">
        <f ca="1">-(DL364-DM364)*100</f>
        <v>0</v>
      </c>
      <c r="DO364" s="14">
        <f ca="1">$AB364-$AG364-EI364</f>
        <v>0</v>
      </c>
      <c r="DP364" s="15">
        <f ca="1">_xll.DBRW($B$3,$R$37,$R$38,$R$40,$R$41,$R$42,$Q364,DP$2,DP$4,DP$3)</f>
        <v>0</v>
      </c>
      <c r="DQ364" s="15">
        <f ca="1">_xll.DBRW($B$3,$R$37,$R$38,$R$40,$R$41,$R$42,$Q364,DQ$2,DQ$4,DQ$3)</f>
        <v>0.84999899849774663</v>
      </c>
      <c r="DR364" s="15">
        <f ca="1">_xll.DBRW($B$3,$R$37,$R$38,$R$40,$R$41,$R$42,$Q364,DR$2,DR$4,DR$3)</f>
        <v>3.8240091737606408</v>
      </c>
      <c r="DS364" s="15">
        <f ca="1">_xll.DBRW($B$3,$R$37,$R$38,$R$40,$R$41,$R$42,$Q364,DS$2,DS$4,DS$3)</f>
        <v>212181</v>
      </c>
      <c r="DT364" s="15">
        <f ca="1">_xll.DBRW($B$3,$R$37,$R$38,$R$40,$R$41,$R$42,$Q364,DT$2,DT$4,DT$3)</f>
        <v>249625</v>
      </c>
      <c r="DU364" s="15">
        <f ca="1">_xll.DBRW($B$3,$R$37,$R$38,$R$40,$R$41,$R$42,$Q364,DU$2,DU$4,DU$3)</f>
        <v>0</v>
      </c>
      <c r="DV364" s="15">
        <f ca="1">_xll.DBRW($B$3,$R$37,$R$38,$R$40,$R$41,$R$42,$Q364,DV$2,DV$4,DV$3)</f>
        <v>0.84899836817240981</v>
      </c>
      <c r="DW364" s="15">
        <f ca="1">_xll.DBRW($B$3,$R$37,$R$38,$R$40,$R$41,$R$42,$Q364,DW$2,DW$4,DW$3)</f>
        <v>3.4463845299920974</v>
      </c>
      <c r="DX364" s="15">
        <f ca="1">_xll.DBRW($B$3,$R$37,$R$38,$R$40,$R$41,$R$42,$Q364,DX$2,DX$4,DX$3)</f>
        <v>233703</v>
      </c>
      <c r="DY364" s="15">
        <f ca="1">_xll.DBRW($B$3,$R$37,$R$38,$R$40,$R$41,$R$42,$Q364,DY$2,DY$4,DY$3)</f>
        <v>275269.08032000001</v>
      </c>
      <c r="DZ364" s="15">
        <f ca="1">DP364-DU364</f>
        <v>0</v>
      </c>
      <c r="EA364" s="15">
        <f ca="1">DQ364-DV364</f>
        <v>1.0006303253368154E-3</v>
      </c>
      <c r="EB364" s="15">
        <f ca="1">DR364-DW364</f>
        <v>0.37762464376854332</v>
      </c>
      <c r="EC364" s="15">
        <f ca="1">IF(AND(DS364&lt;&gt;0,DX364&lt;&gt;0),-1*DZ364*DS364,0)</f>
        <v>0</v>
      </c>
      <c r="ED364" s="15">
        <f ca="1">IF(AND(DS364&lt;&gt;0,DX364&lt;&gt;0,DT364&lt;&gt;0,DY364&lt;&gt;0),EA364/DV364*$AB364,)</f>
        <v>0</v>
      </c>
      <c r="EE364" s="15">
        <f ca="1">IF(AND(DT364&lt;&gt;0,DY364&lt;&gt;0),EB364*DL364*DT364,)</f>
        <v>0</v>
      </c>
      <c r="EF364" s="15">
        <f ca="1">IF(AND(DS364&lt;&gt;0,DX364&lt;&gt;0,DT364&lt;&gt;0,DY364&lt;&gt;0),$AL364-EC364-ED364-EE364-EI364,)</f>
        <v>0</v>
      </c>
      <c r="EG364" s="15">
        <f ca="1">IF(OR(DS364=0,DX364=0,DT364=0,DY364=0),$AL364-EC364-ED364-EE364-EI364,)</f>
        <v>0</v>
      </c>
      <c r="EH364" s="15">
        <f ca="1">SUM(EC364:EG364)</f>
        <v>0</v>
      </c>
      <c r="EI364" s="15">
        <f ca="1">IF($V364&lt;&gt;0,IF($V364&gt;0,$W364/$V364,-$W364/$V364))*$AG364</f>
        <v>0</v>
      </c>
      <c r="EJ364" s="15">
        <f ca="1">SUM(EH364:EI364)</f>
        <v>0</v>
      </c>
      <c r="EK364" s="16">
        <f ca="1">_xll.DBRW($B$3,$R$37,$R$38,$R$40,$R$41,$R$42,$Q364,EK$2,EK$4,EK$3)</f>
        <v>0.23181623810277632</v>
      </c>
      <c r="EL364" s="16">
        <f ca="1">_xll.DBRW($B$3,$R$37,$R$38,$R$40,$R$41,$R$42,$Q364,EL$2,EL$4,EL$3)</f>
        <v>0.21751245905478386</v>
      </c>
      <c r="EM364" s="17">
        <f ca="1">-(EK364-EL364)*100</f>
        <v>-1.430377904799246</v>
      </c>
      <c r="EN364" s="14">
        <f ca="1">$AC364-$AH364-FH364</f>
        <v>-13653.933906379949</v>
      </c>
      <c r="EO364" s="15">
        <f ca="1">_xll.DBRW($B$3,$R$37,$R$38,$R$40,$R$41,$R$42,$Q364,EO$2,EO$4,EO$3)</f>
        <v>0.88646742113169763</v>
      </c>
      <c r="EP364" s="15">
        <f ca="1">_xll.DBRW($B$3,$R$37,$R$38,$R$40,$R$41,$R$42,$Q364,EP$2,EP$4,EP$3)</f>
        <v>1</v>
      </c>
      <c r="EQ364" s="15">
        <f ca="1">_xll.DBRW($B$3,$R$37,$R$38,$R$40,$R$41,$R$42,$Q364,EQ$2,EQ$4,EQ$3)</f>
        <v>3.8240091737606408</v>
      </c>
      <c r="ER364" s="15">
        <f ca="1">_xll.DBRW($B$3,$R$37,$R$38,$R$40,$R$41,$R$42,$Q364,ER$2,ER$4,ER$3)</f>
        <v>249625</v>
      </c>
      <c r="ES364" s="15">
        <f ca="1">_xll.DBRW($B$3,$R$37,$R$38,$R$40,$R$41,$R$42,$Q364,ES$2,ES$4,ES$3)</f>
        <v>249625</v>
      </c>
      <c r="ET364" s="15">
        <f ca="1">_xll.DBRW($B$3,$R$37,$R$38,$R$40,$R$41,$R$42,$Q364,ET$2,ET$4,ET$3)</f>
        <v>0.74963157396694657</v>
      </c>
      <c r="EU364" s="15">
        <f ca="1">_xll.DBRW($B$3,$R$37,$R$38,$R$40,$R$41,$R$42,$Q364,EU$2,EU$4,EU$3)</f>
        <v>1</v>
      </c>
      <c r="EV364" s="15">
        <f ca="1">_xll.DBRW($B$3,$R$37,$R$38,$R$40,$R$41,$R$42,$Q364,EV$2,EV$4,EV$3)</f>
        <v>3.4463845299920974</v>
      </c>
      <c r="EW364" s="15">
        <f ca="1">_xll.DBRW($B$3,$R$37,$R$38,$R$40,$R$41,$R$42,$Q364,EW$2,EW$4,EW$3)</f>
        <v>275269.08032000001</v>
      </c>
      <c r="EX364" s="15">
        <f ca="1">_xll.DBRW($B$3,$R$37,$R$38,$R$40,$R$41,$R$42,$Q364,EX$2,EX$4,EX$3)</f>
        <v>275269.08032000001</v>
      </c>
      <c r="EY364" s="15">
        <f ca="1">EO364-ET364</f>
        <v>0.13683584716475106</v>
      </c>
      <c r="EZ364" s="15">
        <f ca="1">EP364-EU364</f>
        <v>0</v>
      </c>
      <c r="FA364" s="15">
        <f ca="1">EQ364-EV364</f>
        <v>0.37762464376854332</v>
      </c>
      <c r="FB364" s="15">
        <f ca="1">IF(AND(ER364&lt;&gt;0,EW364&lt;&gt;0),-1*EY364*ER364,0)</f>
        <v>-34157.648348500981</v>
      </c>
      <c r="FC364" s="15">
        <f ca="1">IF(AND(ER364&lt;&gt;0,EW364&lt;&gt;0,ES364&lt;&gt;0,EX364&lt;&gt;0),EZ364/EU364*$AC364,)</f>
        <v>0</v>
      </c>
      <c r="FD364" s="15">
        <f ca="1">IF(AND(ES364&lt;&gt;0,EX364&lt;&gt;0),FA364*EK364*ES364,)</f>
        <v>21852.053761706185</v>
      </c>
      <c r="FE364" s="15">
        <f ca="1">IF(AND(ER364&lt;&gt;0,EW364&lt;&gt;0,ES364&lt;&gt;0,EX364&lt;&gt;0),$AM364-FB364-FC364-FD364-FH364,)</f>
        <v>-1348.3393195851531</v>
      </c>
      <c r="FF364" s="15">
        <f ca="1">IF(OR(ER364=0,EW364=0,ES364=0,EX364=0),$AM364-FB364-FC364-FD364-FH364,)</f>
        <v>0</v>
      </c>
      <c r="FG364" s="15">
        <f ca="1">SUM(FB364:FF364)</f>
        <v>-13653.933906379949</v>
      </c>
      <c r="FH364" s="15">
        <f ca="1">IF($V364&lt;&gt;0,IF($V364&gt;0,$W364/$V364,-$W364/$V364))*$AH364</f>
        <v>-1280.1021489046616</v>
      </c>
      <c r="FI364" s="15">
        <f ca="1">SUM(FG364:FH364)</f>
        <v>-14934.03605528461</v>
      </c>
      <c r="FJ364" s="20"/>
      <c r="FK364" s="85">
        <f ca="1">BL364+CK364+DJ364+EI364+FH364</f>
        <v>-5142.2707142445061</v>
      </c>
      <c r="FL364" s="21"/>
      <c r="FM364" s="22"/>
      <c r="FN364" s="104">
        <f ca="1">_xll.DBRW($B$3,$R$37,$R$38,$R$40,$R$41,$R$42,$Q364,FN$2,FN$4,FN$3)</f>
        <v>100517.05999999992</v>
      </c>
      <c r="FO364" s="105">
        <f ca="1">IF(U364&lt;&gt;0,FN364/U364,0)</f>
        <v>0.10530106756427023</v>
      </c>
      <c r="FP364" s="104">
        <f ca="1">_xll.DBRW($B$3,$R$37,$R$38,$R$40,$R$41,$R$42,$Q364,FP$2,FP$4,FP$3)</f>
        <v>119757.38609296456</v>
      </c>
      <c r="FQ364" s="105">
        <f ca="1">IF(V364&lt;&gt;0,FP364/V364,0)</f>
        <v>0.12623539524733238</v>
      </c>
      <c r="FR364" s="86">
        <f ca="1">FN364-FP364</f>
        <v>-19240.326092964635</v>
      </c>
      <c r="FS364" s="103">
        <f ca="1">(FO364-FQ364)*100</f>
        <v>-2.0934327683062151</v>
      </c>
      <c r="FT364" s="23"/>
      <c r="FV364" s="37"/>
      <c r="FW364" s="37"/>
      <c r="FX364" s="37"/>
      <c r="FY364" s="37"/>
      <c r="FZ364" s="37"/>
      <c r="GA364" s="37"/>
      <c r="GB364" s="37"/>
      <c r="GC364" s="37"/>
      <c r="GD364" s="37"/>
      <c r="GE364" s="37"/>
      <c r="GF364" s="37"/>
      <c r="GG364" s="37"/>
      <c r="GH364" s="37"/>
    </row>
    <row r="365" spans="1:190" ht="15" hidden="1" customHeight="1" x14ac:dyDescent="0.25">
      <c r="A365">
        <f ca="1">IF(ROW()=ROW($A$60),0,1)</f>
        <v>1</v>
      </c>
      <c r="D365" s="30"/>
      <c r="E365" s="30"/>
      <c r="F365" s="30">
        <f ca="1">IF(A365&lt;&gt;0,IF((AO365+BN365+CM365+DL365+EK365)&lt;&gt;0,ROUND((1-(AO365+BN365+CM365+DL365+EK365))-FO365,5),"VERIF. ELIGIBILITE PMM"),"CHECK "&amp;D350)</f>
        <v>0</v>
      </c>
      <c r="G365" s="30"/>
      <c r="H365" s="30"/>
      <c r="I365" s="30"/>
      <c r="J365" s="30">
        <f ca="1">IF(A365&lt;&gt;0,IF((AP365+BO365+CN365+DM365+EL365)&lt;&gt;0,ROUND((1-(AP365+BO365+CN365+DM365+EL365))-FQ365,5),"VERIF. ELIGIBILITE PMM"),"CHECK "&amp;D351)</f>
        <v>0</v>
      </c>
      <c r="K365" s="30">
        <f ca="1">IF(A365&lt;&gt;0,ROUND(W365+AR365+BQ365+CP365+DO365+EN365+FK365-FR365,5),"CHECK ")</f>
        <v>0</v>
      </c>
      <c r="L365" s="4"/>
      <c r="M365" s="9"/>
      <c r="N365" s="10"/>
      <c r="O365" s="9"/>
      <c r="P365" s="11"/>
      <c r="Q365" s="130" t="s">
        <v>362</v>
      </c>
      <c r="R365" s="130"/>
      <c r="S365" s="12"/>
      <c r="T365" s="13"/>
      <c r="U365" s="84">
        <f ca="1">_xll.DBRW($B$3,$R$37,$R$38,$R$40,$R$41,$R$42,$Q365,U$2,U$4,U$3)</f>
        <v>2653972.36</v>
      </c>
      <c r="V365" s="84">
        <f ca="1">_xll.DBRW($B$3,$R$37,$R$38,$R$40,$R$41,$R$42,$Q365,V$2,V$4,V$3)</f>
        <v>2647922.8223049552</v>
      </c>
      <c r="W365" s="85">
        <f ca="1">U365-V365</f>
        <v>6049.5376950446516</v>
      </c>
      <c r="X365" s="106">
        <f ca="1">IF(V365&lt;&gt;0,W365/V365,0)</f>
        <v>2.2846352031433716E-3</v>
      </c>
      <c r="Y365" s="15">
        <f ca="1">_xll.DBRW($B$3,$R$37,$R$38,$R$40,$R$41,$R$42,$Q365,Y$2,Y$4,Y$3)</f>
        <v>-1074173.3900000001</v>
      </c>
      <c r="Z365" s="15">
        <f ca="1">_xll.DBRW($B$3,$R$37,$R$38,$R$40,$R$41,$R$42,$Q365,Z$2,Z$4,Z$3)</f>
        <v>-207491.31999999995</v>
      </c>
      <c r="AA365" s="15">
        <f ca="1">_xll.DBRW($B$3,$R$37,$R$38,$R$40,$R$41,$R$42,$Q365,AA$2,AA$4,AA$3)</f>
        <v>-219101.7</v>
      </c>
      <c r="AB365" s="15">
        <f ca="1">_xll.DBRW($B$3,$R$37,$R$38,$R$40,$R$41,$R$42,$Q365,AB$2,AB$4,AB$3)</f>
        <v>-200336.97000000003</v>
      </c>
      <c r="AC365" s="15">
        <f ca="1">_xll.DBRW($B$3,$R$37,$R$38,$R$40,$R$41,$R$42,$Q365,AC$2,AC$4,AC$3)</f>
        <v>-481121.14999999985</v>
      </c>
      <c r="AD365" s="15">
        <f ca="1">_xll.DBRW($B$3,$R$37,$R$38,$R$40,$R$41,$R$42,$Q365,AD$2,AD$4,AD$3)</f>
        <v>-1052478.654588535</v>
      </c>
      <c r="AE365" s="15">
        <f ca="1">_xll.DBRW($B$3,$R$37,$R$38,$R$40,$R$41,$R$42,$Q365,AE$2,AE$4,AE$3)</f>
        <v>-199849.42564295221</v>
      </c>
      <c r="AF365" s="15">
        <f ca="1">_xll.DBRW($B$3,$R$37,$R$38,$R$40,$R$41,$R$42,$Q365,AF$2,AF$4,AF$3)</f>
        <v>-190808.46146130419</v>
      </c>
      <c r="AG365" s="15">
        <f ca="1">_xll.DBRW($B$3,$R$37,$R$38,$R$40,$R$41,$R$42,$Q365,AG$2,AG$4,AG$3)</f>
        <v>-222084.6333333333</v>
      </c>
      <c r="AH365" s="15">
        <f ca="1">_xll.DBRW($B$3,$R$37,$R$38,$R$40,$R$41,$R$42,$Q365,AH$2,AH$4,AH$3)</f>
        <v>-526897.34255088214</v>
      </c>
      <c r="AI365" s="15">
        <f ca="1">Y365-AD365</f>
        <v>-21694.735411465168</v>
      </c>
      <c r="AJ365" s="15">
        <f ca="1">Z365-AE365</f>
        <v>-7641.8943570477422</v>
      </c>
      <c r="AK365" s="15">
        <f ca="1">AA365-AF365</f>
        <v>-28293.238538695819</v>
      </c>
      <c r="AL365" s="15">
        <f ca="1">AB365-AG365</f>
        <v>21747.663333333272</v>
      </c>
      <c r="AM365" s="15">
        <f ca="1">AC365-AH365</f>
        <v>45776.19255088229</v>
      </c>
      <c r="AN365" s="20"/>
      <c r="AO365" s="16">
        <f ca="1">_xll.DBRW($B$3,$R$37,$R$38,$R$40,$R$41,$R$42,$Q365,AO$2,AO$4,AO$3)</f>
        <v>0.40474173966152382</v>
      </c>
      <c r="AP365" s="16">
        <f ca="1">_xll.DBRW($B$3,$R$37,$R$38,$R$40,$R$41,$R$42,$Q365,AP$2,AP$4,AP$3)</f>
        <v>0.39747331218376558</v>
      </c>
      <c r="AQ365" s="17">
        <f ca="1">-(AO365-AP365)*100</f>
        <v>-0.72684274777582436</v>
      </c>
      <c r="AR365" s="14">
        <f ca="1">$Y365-$AD365-BL365</f>
        <v>-19290.205626635227</v>
      </c>
      <c r="AS365" s="18">
        <f ca="1">_xll.DBRW($B$3,$R$37,$R$38,$R$40,$R$41,$R$42,$Q365,AS$2,AS$4,AS$3)</f>
        <v>38.887597728410356</v>
      </c>
      <c r="AT365" s="19">
        <f ca="1">_xll.DBRW($B$3,$R$37,$R$38,$R$40,$R$41,$R$42,$Q365,AT$2,AT$4,AT$3)</f>
        <v>7.7505783109725501E-2</v>
      </c>
      <c r="AU365" s="18">
        <f ca="1">_xll.DBRW($B$3,$R$37,$R$38,$R$40,$R$41,$R$42,$Q365,AU$2,AU$4,AU$3)</f>
        <v>7.4467578207203857</v>
      </c>
      <c r="AV365" s="15">
        <f ca="1">_xll.DBRW($B$3,$R$37,$R$38,$R$40,$R$41,$R$42,$Q365,AV$2,AV$4,AV$3)</f>
        <v>27622.518559824399</v>
      </c>
      <c r="AW365" s="15">
        <f ca="1">_xll.DBRW($B$3,$R$37,$R$38,$R$40,$R$41,$R$42,$Q365,AW$2,AW$4,AW$3)</f>
        <v>356393</v>
      </c>
      <c r="AX365" s="18">
        <f ca="1">_xll.DBRW($B$3,$R$37,$R$38,$R$40,$R$41,$R$42,$Q365,AX$2,AX$4,AX$3)</f>
        <v>24.981542638693739</v>
      </c>
      <c r="AY365" s="19">
        <f ca="1">_xll.DBRW($B$3,$R$37,$R$38,$R$40,$R$41,$R$42,$Q365,AY$2,AY$4,AY$3)</f>
        <v>8.1219539451831982E-2</v>
      </c>
      <c r="AZ365" s="18">
        <f ca="1">_xll.DBRW($B$3,$R$37,$R$38,$R$40,$R$41,$R$42,$Q365,AZ$2,AZ$4,AZ$3)</f>
        <v>5.1047185451609325</v>
      </c>
      <c r="BA365" s="15">
        <f ca="1">_xll.DBRW($B$3,$R$37,$R$38,$R$40,$R$41,$R$42,$Q365,BA$2,BA$4,BA$3)</f>
        <v>42130.250713915404</v>
      </c>
      <c r="BB365" s="15">
        <f ca="1">_xll.DBRW($B$3,$R$37,$R$38,$R$40,$R$41,$R$42,$Q365,BB$2,BB$4,BB$3)</f>
        <v>518720.63050666702</v>
      </c>
      <c r="BC365" s="18">
        <f ca="1">AS365-AX365</f>
        <v>13.906055089716617</v>
      </c>
      <c r="BD365" s="18">
        <f ca="1">AT365-AY365</f>
        <v>-3.7137563421064806E-3</v>
      </c>
      <c r="BE365" s="18">
        <f ca="1">AU365-AZ365</f>
        <v>2.3420392755594532</v>
      </c>
      <c r="BF365" s="15">
        <f ca="1">IF(AND(AV365&lt;&gt;0,BA365&lt;&gt;0),-1*BC365*AV365,0)</f>
        <v>-384120.2648096378</v>
      </c>
      <c r="BG365" s="15">
        <f ca="1">IF(AND(AV365&lt;&gt;0,BA365&lt;&gt;0,AW365&lt;&gt;0,BB365&lt;&gt;0),BD365/AY365*$Y365,)</f>
        <v>49116.484365198383</v>
      </c>
      <c r="BH365" s="15">
        <f ca="1">IF(AND(AW365&lt;&gt;0,BB365&lt;&gt;0),BE365*AO365*AW365,)</f>
        <v>337832.42703835812</v>
      </c>
      <c r="BI365" s="15">
        <f ca="1">IF(AND(AV365&lt;&gt;0,BA365&lt;&gt;0,AW365&lt;&gt;0,BB365&lt;&gt;0),$AI365-BF365-BG365-BH365-BL365,)</f>
        <v>-22118.852220553959</v>
      </c>
      <c r="BJ365" s="15">
        <f ca="1">IF(OR(AV365=0,BA365=0,AW365=0,BB365=0),$AI365-BF365-BG365-BH365-BL365,)</f>
        <v>0</v>
      </c>
      <c r="BK365" s="15">
        <f ca="1">SUM(BF365:BJ365)</f>
        <v>-19290.205626635227</v>
      </c>
      <c r="BL365" s="15">
        <f ca="1">IF($V365&lt;&gt;0,IF($V365&gt;0,$W365/$V365,-$W365/$V365))*$AD365</f>
        <v>-2404.5297848299401</v>
      </c>
      <c r="BM365" s="15">
        <f ca="1">SUM(BK365:BL365)</f>
        <v>-21694.735411465168</v>
      </c>
      <c r="BN365" s="16">
        <f ca="1">_xll.DBRW($B$3,$R$37,$R$38,$R$40,$R$41,$R$42,$Q365,BN$2,BN$4,BN$3)</f>
        <v>7.8181417081525276E-2</v>
      </c>
      <c r="BO365" s="16">
        <f ca="1">_xll.DBRW($B$3,$R$37,$R$38,$R$40,$R$41,$R$42,$Q365,BO$2,BO$4,BO$3)</f>
        <v>7.5474037218723755E-2</v>
      </c>
      <c r="BP365" s="17">
        <f ca="1">-(BN365-BO365)*100</f>
        <v>-0.27073798628015205</v>
      </c>
      <c r="BQ365" s="14">
        <f ca="1">$Z365-$AE365-CK365</f>
        <v>-7185.3113238958704</v>
      </c>
      <c r="BR365" s="15">
        <f ca="1">_xll.DBRW($B$3,$R$37,$R$38,$R$40,$R$41,$R$42,$Q365,BR$2,BR$4,BR$3)</f>
        <v>0.58219807908685073</v>
      </c>
      <c r="BS365" s="15">
        <f ca="1">_xll.DBRW($B$3,$R$37,$R$38,$R$40,$R$41,$R$42,$Q365,BS$2,BS$4,BS$3)</f>
        <v>1</v>
      </c>
      <c r="BT365" s="15">
        <f ca="1">_xll.DBRW($B$3,$R$37,$R$38,$R$40,$R$41,$R$42,$Q365,BT$2,BT$4,BT$3)</f>
        <v>7.4467578207203857</v>
      </c>
      <c r="BU365" s="15">
        <f ca="1">_xll.DBRW($B$3,$R$37,$R$38,$R$40,$R$41,$R$42,$Q365,BU$2,BU$4,BU$3)</f>
        <v>356393</v>
      </c>
      <c r="BV365" s="15">
        <f ca="1">_xll.DBRW($B$3,$R$37,$R$38,$R$40,$R$41,$R$42,$Q365,BV$2,BV$4,BV$3)</f>
        <v>356393</v>
      </c>
      <c r="BW365" s="15">
        <f ca="1">_xll.DBRW($B$3,$R$37,$R$38,$R$40,$R$41,$R$42,$Q365,BW$2,BW$4,BW$3)</f>
        <v>0.38527371746858557</v>
      </c>
      <c r="BX365" s="15">
        <f ca="1">_xll.DBRW($B$3,$R$37,$R$38,$R$40,$R$41,$R$42,$Q365,BX$2,BX$4,BX$3)</f>
        <v>1</v>
      </c>
      <c r="BY365" s="15">
        <f ca="1">_xll.DBRW($B$3,$R$37,$R$38,$R$40,$R$41,$R$42,$Q365,BY$2,BY$4,BY$3)</f>
        <v>5.1047185451609325</v>
      </c>
      <c r="BZ365" s="15">
        <f ca="1">_xll.DBRW($B$3,$R$37,$R$38,$R$40,$R$41,$R$42,$Q365,BZ$2,BZ$4,BZ$3)</f>
        <v>518720.63050666702</v>
      </c>
      <c r="CA365" s="15">
        <f ca="1">_xll.DBRW($B$3,$R$37,$R$38,$R$40,$R$41,$R$42,$Q365,CA$2,CA$4,CA$3)</f>
        <v>518720.63050666702</v>
      </c>
      <c r="CB365" s="15">
        <f ca="1">BR365-BW365</f>
        <v>0.19692436161826515</v>
      </c>
      <c r="CC365" s="15">
        <f ca="1">BS365-BX365</f>
        <v>0</v>
      </c>
      <c r="CD365" s="15">
        <f ca="1">BT365-BY365</f>
        <v>2.3420392755594532</v>
      </c>
      <c r="CE365" s="15">
        <f ca="1">IF(AND(BU365&lt;&gt;0,BZ365&lt;&gt;0),-1*CB365*BU365,0)</f>
        <v>-70182.464010218377</v>
      </c>
      <c r="CF365" s="15">
        <f ca="1">IF(AND(BU365&lt;&gt;0,BZ365&lt;&gt;0,BV365&lt;&gt;0,CA365&lt;&gt;0),CC365/BX365*$Z365,)</f>
        <v>0</v>
      </c>
      <c r="CG365" s="15">
        <f ca="1">IF(AND(BV365&lt;&gt;0,CA365&lt;&gt;0),CD365*BN365*BV365,)</f>
        <v>65256.965847005944</v>
      </c>
      <c r="CH365" s="15">
        <f ca="1">IF(AND(BU365&lt;&gt;0,BZ365&lt;&gt;0,BV365&lt;&gt;0,CA365&lt;&gt;0),$AJ365-CE365-CF365-CG365-CK365,)</f>
        <v>-2259.8131606834372</v>
      </c>
      <c r="CI365" s="15">
        <f ca="1">IF(OR(BU365=0,BZ365=0,BV365=0,CA365=0),$AJ365-CE365-CF365-CG365-CK365,)</f>
        <v>0</v>
      </c>
      <c r="CJ365" s="15">
        <f ca="1">SUM(CE365:CI365)</f>
        <v>-7185.3113238958704</v>
      </c>
      <c r="CK365" s="15">
        <f ca="1">IF($V365&lt;&gt;0,IF($V365&gt;0,$W365/$V365,-$W365/$V365))*$AE365</f>
        <v>-456.58303315187226</v>
      </c>
      <c r="CL365" s="15">
        <f ca="1">SUM(CJ365:CK365)</f>
        <v>-7641.8943570477422</v>
      </c>
      <c r="CM365" s="16">
        <f ca="1">_xll.DBRW($B$3,$R$37,$R$38,$R$40,$R$41,$R$42,$Q365,CM$2,CM$4,CM$3)</f>
        <v>8.2556134834802869E-2</v>
      </c>
      <c r="CN365" s="16">
        <f ca="1">_xll.DBRW($B$3,$R$37,$R$38,$R$40,$R$41,$R$42,$Q365,CN$2,CN$4,CN$3)</f>
        <v>7.205967630703447E-2</v>
      </c>
      <c r="CO365" s="17">
        <f ca="1">-(CM365-CN365)*100</f>
        <v>-1.0496458527768397</v>
      </c>
      <c r="CP365" s="14">
        <f ca="1">$AA365-$AF365-DJ365</f>
        <v>-27857.310810583698</v>
      </c>
      <c r="CQ365" s="15">
        <f ca="1">_xll.DBRW($B$3,$R$37,$R$38,$R$40,$R$41,$R$42,$Q365,CQ$2,CQ$4,CQ$3)</f>
        <v>1.754526298391438</v>
      </c>
      <c r="CR365" s="15">
        <f ca="1">_xll.DBRW($B$3,$R$37,$R$38,$R$40,$R$41,$R$42,$Q365,CR$2,CR$4,CR$3)</f>
        <v>0.35039403130813457</v>
      </c>
      <c r="CS365" s="15">
        <f ca="1">_xll.DBRW($B$3,$R$37,$R$38,$R$40,$R$41,$R$42,$Q365,CS$2,CS$4,CS$3)</f>
        <v>7.4467578207203857</v>
      </c>
      <c r="CT365" s="15">
        <f ca="1">_xll.DBRW($B$3,$R$37,$R$38,$R$40,$R$41,$R$42,$Q365,CT$2,CT$4,CT$3)</f>
        <v>124877.98</v>
      </c>
      <c r="CU365" s="15">
        <f ca="1">_xll.DBRW($B$3,$R$37,$R$38,$R$40,$R$41,$R$42,$Q365,CU$2,CU$4,CU$3)</f>
        <v>356393</v>
      </c>
      <c r="CV365" s="15">
        <f ca="1">_xll.DBRW($B$3,$R$37,$R$38,$R$40,$R$41,$R$42,$Q365,CV$2,CV$4,CV$3)</f>
        <v>0.99240857730106047</v>
      </c>
      <c r="CW365" s="15">
        <f ca="1">_xll.DBRW($B$3,$R$37,$R$38,$R$40,$R$41,$R$42,$Q365,CW$2,CW$4,CW$3)</f>
        <v>0.37065818899227648</v>
      </c>
      <c r="CX365" s="15">
        <f ca="1">_xll.DBRW($B$3,$R$37,$R$38,$R$40,$R$41,$R$42,$Q365,CX$2,CX$4,CX$3)</f>
        <v>5.1047185451609325</v>
      </c>
      <c r="CY365" s="15">
        <f ca="1">_xll.DBRW($B$3,$R$37,$R$38,$R$40,$R$41,$R$42,$Q365,CY$2,CY$4,CY$3)</f>
        <v>192268.049496533</v>
      </c>
      <c r="CZ365" s="15">
        <f ca="1">_xll.DBRW($B$3,$R$37,$R$38,$R$40,$R$41,$R$42,$Q365,CZ$2,CZ$4,CZ$3)</f>
        <v>518720.63050666702</v>
      </c>
      <c r="DA365" s="15">
        <f ca="1">CQ365-CV365</f>
        <v>0.76211772109037756</v>
      </c>
      <c r="DB365" s="15">
        <f ca="1">CR365-CW365</f>
        <v>-2.0264157684141915E-2</v>
      </c>
      <c r="DC365" s="15">
        <f ca="1">CS365-CX365</f>
        <v>2.3420392755594532</v>
      </c>
      <c r="DD365" s="15">
        <f ca="1">IF(AND(CT365&lt;&gt;0,CY365&lt;&gt;0),-1*DA365*CT365,0)</f>
        <v>-95171.721531969743</v>
      </c>
      <c r="DE365" s="15">
        <f ca="1">IF(AND(CT365&lt;&gt;0,CY365&lt;&gt;0,CU365&lt;&gt;0,CZ365&lt;&gt;0),DB365/CW365*$AA365,)</f>
        <v>11978.452195362323</v>
      </c>
      <c r="DF365" s="15">
        <f ca="1">IF(AND(CU365&lt;&gt;0,CZ365&lt;&gt;0),DC365*CM365*CU365,)</f>
        <v>68908.48327496757</v>
      </c>
      <c r="DG365" s="15">
        <f ca="1">IF(AND(CT365&lt;&gt;0,CY365&lt;&gt;0,CU365&lt;&gt;0,CZ365&lt;&gt;0),$AK365-DD365-DE365-DF365-DJ365,)</f>
        <v>-13572.524748943844</v>
      </c>
      <c r="DH365" s="15">
        <f ca="1">IF(OR(CT365=0,CY365=0,CU365=0,CZ365=0),$AK365-DD365-DE365-DF365-DJ365,)</f>
        <v>0</v>
      </c>
      <c r="DI365" s="15">
        <f ca="1">SUM(DD365:DH365)</f>
        <v>-27857.310810583698</v>
      </c>
      <c r="DJ365" s="15">
        <f ca="1">IF($V365&lt;&gt;0,IF($V365&gt;0,$W365/$V365,-$W365/$V365))*$AF365</f>
        <v>-435.92772811212092</v>
      </c>
      <c r="DK365" s="15">
        <f ca="1">SUM(DI365:DJ365)</f>
        <v>-28293.238538695819</v>
      </c>
      <c r="DL365" s="16">
        <f ca="1">_xll.DBRW($B$3,$R$37,$R$38,$R$40,$R$41,$R$42,$Q365,DL$2,DL$4,DL$3)</f>
        <v>7.5485703249750485E-2</v>
      </c>
      <c r="DM365" s="16">
        <f ca="1">_xll.DBRW($B$3,$R$37,$R$38,$R$40,$R$41,$R$42,$Q365,DM$2,DM$4,DM$3)</f>
        <v>8.3871263717578387E-2</v>
      </c>
      <c r="DN365" s="17">
        <f ca="1">-(DL365-DM365)*100</f>
        <v>0.83855604678279017</v>
      </c>
      <c r="DO365" s="14">
        <f ca="1">$AB365-$AG365-EI365</f>
        <v>22255.045704723794</v>
      </c>
      <c r="DP365" s="15">
        <f ca="1">_xll.DBRW($B$3,$R$37,$R$38,$R$40,$R$41,$R$42,$Q365,DP$2,DP$4,DP$3)</f>
        <v>0.76839191940484741</v>
      </c>
      <c r="DQ365" s="15">
        <f ca="1">_xll.DBRW($B$3,$R$37,$R$38,$R$40,$R$41,$R$42,$Q365,DQ$2,DQ$4,DQ$3)</f>
        <v>0.73155864453005537</v>
      </c>
      <c r="DR365" s="15">
        <f ca="1">_xll.DBRW($B$3,$R$37,$R$38,$R$40,$R$41,$R$42,$Q365,DR$2,DR$4,DR$3)</f>
        <v>7.4467578207203857</v>
      </c>
      <c r="DS365" s="15">
        <f ca="1">_xll.DBRW($B$3,$R$37,$R$38,$R$40,$R$41,$R$42,$Q365,DS$2,DS$4,DS$3)</f>
        <v>260722.38</v>
      </c>
      <c r="DT365" s="15">
        <f ca="1">_xll.DBRW($B$3,$R$37,$R$38,$R$40,$R$41,$R$42,$Q365,DT$2,DT$4,DT$3)</f>
        <v>356393</v>
      </c>
      <c r="DU365" s="15">
        <f ca="1">_xll.DBRW($B$3,$R$37,$R$38,$R$40,$R$41,$R$42,$Q365,DU$2,DU$4,DU$3)</f>
        <v>0.53334351775337241</v>
      </c>
      <c r="DV365" s="15">
        <f ca="1">_xll.DBRW($B$3,$R$37,$R$38,$R$40,$R$41,$R$42,$Q365,DV$2,DV$4,DV$3)</f>
        <v>0.80274566213662102</v>
      </c>
      <c r="DW365" s="15">
        <f ca="1">_xll.DBRW($B$3,$R$37,$R$38,$R$40,$R$41,$R$42,$Q365,DW$2,DW$4,DW$3)</f>
        <v>5.1047185451609325</v>
      </c>
      <c r="DX365" s="15">
        <f ca="1">_xll.DBRW($B$3,$R$37,$R$38,$R$40,$R$41,$R$42,$Q365,DX$2,DX$4,DX$3)</f>
        <v>416400.73599999998</v>
      </c>
      <c r="DY365" s="15">
        <f ca="1">_xll.DBRW($B$3,$R$37,$R$38,$R$40,$R$41,$R$42,$Q365,DY$2,DY$4,DY$3)</f>
        <v>518720.63050666702</v>
      </c>
      <c r="DZ365" s="15">
        <f ca="1">DP365-DU365</f>
        <v>0.235048401651475</v>
      </c>
      <c r="EA365" s="15">
        <f ca="1">DQ365-DV365</f>
        <v>-7.118701760656565E-2</v>
      </c>
      <c r="EB365" s="15">
        <f ca="1">DR365-DW365</f>
        <v>2.3420392755594532</v>
      </c>
      <c r="EC365" s="15">
        <f ca="1">IF(AND(DS365&lt;&gt;0,DX365&lt;&gt;0),-1*DZ365*DS365,0)</f>
        <v>-61282.378693768493</v>
      </c>
      <c r="ED365" s="15">
        <f ca="1">IF(AND(DS365&lt;&gt;0,DX365&lt;&gt;0,DT365&lt;&gt;0,DY365&lt;&gt;0),EA365/DV365*$AB365,)</f>
        <v>17765.765775273463</v>
      </c>
      <c r="EE365" s="15">
        <f ca="1">IF(AND(DT365&lt;&gt;0,DY365&lt;&gt;0),EB365*DL365*DT365,)</f>
        <v>63006.89016380375</v>
      </c>
      <c r="EF365" s="15">
        <f ca="1">IF(AND(DS365&lt;&gt;0,DX365&lt;&gt;0,DT365&lt;&gt;0,DY365&lt;&gt;0),$AL365-EC365-ED365-EE365-EI365,)</f>
        <v>2764.7684594150696</v>
      </c>
      <c r="EG365" s="15">
        <f ca="1">IF(OR(DS365=0,DX365=0,DT365=0,DY365=0),$AL365-EC365-ED365-EE365-EI365,)</f>
        <v>0</v>
      </c>
      <c r="EH365" s="15">
        <f ca="1">SUM(EC365:EG365)</f>
        <v>22255.045704723794</v>
      </c>
      <c r="EI365" s="15">
        <f ca="1">IF($V365&lt;&gt;0,IF($V365&gt;0,$W365/$V365,-$W365/$V365))*$AG365</f>
        <v>-507.38237139052114</v>
      </c>
      <c r="EJ365" s="15">
        <f ca="1">SUM(EH365:EI365)</f>
        <v>21747.663333333272</v>
      </c>
      <c r="EK365" s="16">
        <f ca="1">_xll.DBRW($B$3,$R$37,$R$38,$R$40,$R$41,$R$42,$Q365,EK$2,EK$4,EK$3)</f>
        <v>0.18128340643306473</v>
      </c>
      <c r="EL365" s="16">
        <f ca="1">_xll.DBRW($B$3,$R$37,$R$38,$R$40,$R$41,$R$42,$Q365,EL$2,EL$4,EL$3)</f>
        <v>0.1989851585221922</v>
      </c>
      <c r="EM365" s="17">
        <f ca="1">-(EK365-EL365)*100</f>
        <v>1.7701752089127472</v>
      </c>
      <c r="EN365" s="14">
        <f ca="1">$AC365-$AH365-FH365</f>
        <v>46979.960768116725</v>
      </c>
      <c r="EO365" s="15">
        <f ca="1">_xll.DBRW($B$3,$R$37,$R$38,$R$40,$R$41,$R$42,$Q365,EO$2,EO$4,EO$3)</f>
        <v>1.3499736246222569</v>
      </c>
      <c r="EP365" s="15">
        <f ca="1">_xll.DBRW($B$3,$R$37,$R$38,$R$40,$R$41,$R$42,$Q365,EP$2,EP$4,EP$3)</f>
        <v>1</v>
      </c>
      <c r="EQ365" s="15">
        <f ca="1">_xll.DBRW($B$3,$R$37,$R$38,$R$40,$R$41,$R$42,$Q365,EQ$2,EQ$4,EQ$3)</f>
        <v>7.4467578207203857</v>
      </c>
      <c r="ER365" s="15">
        <f ca="1">_xll.DBRW($B$3,$R$37,$R$38,$R$40,$R$41,$R$42,$Q365,ER$2,ER$4,ER$3)</f>
        <v>356393</v>
      </c>
      <c r="ES365" s="15">
        <f ca="1">_xll.DBRW($B$3,$R$37,$R$38,$R$40,$R$41,$R$42,$Q365,ES$2,ES$4,ES$3)</f>
        <v>356393</v>
      </c>
      <c r="ET365" s="15">
        <f ca="1">_xll.DBRW($B$3,$R$37,$R$38,$R$40,$R$41,$R$42,$Q365,ET$2,ET$4,ET$3)</f>
        <v>1.0157632289200225</v>
      </c>
      <c r="EU365" s="15">
        <f ca="1">_xll.DBRW($B$3,$R$37,$R$38,$R$40,$R$41,$R$42,$Q365,EU$2,EU$4,EU$3)</f>
        <v>1</v>
      </c>
      <c r="EV365" s="15">
        <f ca="1">_xll.DBRW($B$3,$R$37,$R$38,$R$40,$R$41,$R$42,$Q365,EV$2,EV$4,EV$3)</f>
        <v>5.1047185451609325</v>
      </c>
      <c r="EW365" s="15">
        <f ca="1">_xll.DBRW($B$3,$R$37,$R$38,$R$40,$R$41,$R$42,$Q365,EW$2,EW$4,EW$3)</f>
        <v>518720.63050666702</v>
      </c>
      <c r="EX365" s="15">
        <f ca="1">_xll.DBRW($B$3,$R$37,$R$38,$R$40,$R$41,$R$42,$Q365,EX$2,EX$4,EX$3)</f>
        <v>518720.63050666702</v>
      </c>
      <c r="EY365" s="15">
        <f ca="1">EO365-ET365</f>
        <v>0.33421039570223443</v>
      </c>
      <c r="EZ365" s="15">
        <f ca="1">EP365-EU365</f>
        <v>0</v>
      </c>
      <c r="FA365" s="15">
        <f ca="1">EQ365-EV365</f>
        <v>2.3420392755594532</v>
      </c>
      <c r="FB365" s="15">
        <f ca="1">IF(AND(ER365&lt;&gt;0,EW365&lt;&gt;0),-1*EY365*ER365,0)</f>
        <v>-119110.24555550644</v>
      </c>
      <c r="FC365" s="15">
        <f ca="1">IF(AND(ER365&lt;&gt;0,EW365&lt;&gt;0,ES365&lt;&gt;0,EX365&lt;&gt;0),EZ365/EU365*$AC365,)</f>
        <v>0</v>
      </c>
      <c r="FD365" s="15">
        <f ca="1">IF(AND(ES365&lt;&gt;0,EX365&lt;&gt;0),FA365*EK365*ES365,)</f>
        <v>151314.79453609063</v>
      </c>
      <c r="FE365" s="15">
        <f ca="1">IF(AND(ER365&lt;&gt;0,EW365&lt;&gt;0,ES365&lt;&gt;0,EX365&lt;&gt;0),$AM365-FB365-FC365-FD365-FH365,)</f>
        <v>14775.411787532534</v>
      </c>
      <c r="FF365" s="15">
        <f ca="1">IF(OR(ER365=0,EW365=0,ES365=0,EX365=0),$AM365-FB365-FC365-FD365-FH365,)</f>
        <v>0</v>
      </c>
      <c r="FG365" s="15">
        <f ca="1">SUM(FB365:FF365)</f>
        <v>46979.960768116725</v>
      </c>
      <c r="FH365" s="15">
        <f ca="1">IF($V365&lt;&gt;0,IF($V365&gt;0,$W365/$V365,-$W365/$V365))*$AH365</f>
        <v>-1203.7682172344373</v>
      </c>
      <c r="FI365" s="15">
        <f ca="1">SUM(FG365:FH365)</f>
        <v>45776.19255088229</v>
      </c>
      <c r="FJ365" s="20"/>
      <c r="FK365" s="85">
        <f ca="1">BL365+CK365+DJ365+EI365+FH365</f>
        <v>-5008.1911347188916</v>
      </c>
      <c r="FL365" s="21"/>
      <c r="FM365" s="22"/>
      <c r="FN365" s="104">
        <f ca="1">_xll.DBRW($B$3,$R$37,$R$38,$R$40,$R$41,$R$42,$Q365,FN$2,FN$4,FN$3)</f>
        <v>471747.83000000007</v>
      </c>
      <c r="FO365" s="105">
        <f ca="1">IF(U365&lt;&gt;0,FN365/U365,0)</f>
        <v>0.1777515987393328</v>
      </c>
      <c r="FP365" s="104">
        <f ca="1">_xll.DBRW($B$3,$R$37,$R$38,$R$40,$R$41,$R$42,$Q365,FP$2,FP$4,FP$3)</f>
        <v>455804.30472794792</v>
      </c>
      <c r="FQ365" s="105">
        <f ca="1">IF(V365&lt;&gt;0,FP365/V365,0)</f>
        <v>0.17213655205070549</v>
      </c>
      <c r="FR365" s="86">
        <f ca="1">FN365-FP365</f>
        <v>15943.525272052153</v>
      </c>
      <c r="FS365" s="103">
        <f ca="1">(FO365-FQ365)*100</f>
        <v>0.56150466886273065</v>
      </c>
      <c r="FT365" s="23"/>
      <c r="FV365" s="37"/>
      <c r="FW365" s="37"/>
      <c r="FX365" s="37"/>
      <c r="FY365" s="37"/>
      <c r="FZ365" s="37"/>
      <c r="GA365" s="37"/>
      <c r="GB365" s="37"/>
      <c r="GC365" s="37"/>
      <c r="GD365" s="37"/>
      <c r="GE365" s="37"/>
      <c r="GF365" s="37"/>
      <c r="GG365" s="37"/>
      <c r="GH365" s="37"/>
    </row>
    <row r="366" spans="1:190" ht="15" hidden="1" customHeight="1" x14ac:dyDescent="0.25">
      <c r="A366">
        <f ca="1">IF(ROW()=ROW($A$60),0,1)</f>
        <v>1</v>
      </c>
      <c r="D366" s="30"/>
      <c r="E366" s="30"/>
      <c r="F366" s="30">
        <f ca="1">IF(A366&lt;&gt;0,IF((AO366+BN366+CM366+DL366+EK366)&lt;&gt;0,ROUND((1-(AO366+BN366+CM366+DL366+EK366))-FO366,5),"VERIF. ELIGIBILITE PMM"),"CHECK "&amp;D351)</f>
        <v>0</v>
      </c>
      <c r="G366" s="30"/>
      <c r="H366" s="30"/>
      <c r="I366" s="30"/>
      <c r="J366" s="30" t="str">
        <f ca="1">IF(A366&lt;&gt;0,IF((AP366+BO366+CN366+DM366+EL366)&lt;&gt;0,ROUND((1-(AP366+BO366+CN366+DM366+EL366))-FQ366,5),"VERIF. ELIGIBILITE PMM"),"CHECK "&amp;D352)</f>
        <v>VERIF. ELIGIBILITE PMM</v>
      </c>
      <c r="K366" s="30">
        <f ca="1">IF(A366&lt;&gt;0,ROUND(W366+AR366+BQ366+CP366+DO366+EN366+FK366-FR366,5),"CHECK ")</f>
        <v>0</v>
      </c>
      <c r="L366" s="4"/>
      <c r="M366" s="9"/>
      <c r="N366" s="10"/>
      <c r="O366" s="9"/>
      <c r="P366" s="11"/>
      <c r="Q366" s="130" t="s">
        <v>376</v>
      </c>
      <c r="R366" s="130"/>
      <c r="S366" s="12"/>
      <c r="T366" s="13"/>
      <c r="U366" s="84">
        <f ca="1">_xll.DBRW($B$3,$R$37,$R$38,$R$40,$R$41,$R$42,$Q366,U$2,U$4,U$3)</f>
        <v>6895.9900000000007</v>
      </c>
      <c r="V366" s="84">
        <f ca="1">_xll.DBRW($B$3,$R$37,$R$38,$R$40,$R$41,$R$42,$Q366,V$2,V$4,V$3)</f>
        <v>0</v>
      </c>
      <c r="W366" s="85">
        <f ca="1">U366-V366</f>
        <v>6895.9900000000007</v>
      </c>
      <c r="X366" s="106">
        <f ca="1">IF(V366&lt;&gt;0,W366/V366,0)</f>
        <v>0</v>
      </c>
      <c r="Y366" s="15">
        <f ca="1">_xll.DBRW($B$3,$R$37,$R$38,$R$40,$R$41,$R$42,$Q366,Y$2,Y$4,Y$3)</f>
        <v>-1855.9000000000015</v>
      </c>
      <c r="Z366" s="15">
        <f ca="1">_xll.DBRW($B$3,$R$37,$R$38,$R$40,$R$41,$R$42,$Q366,Z$2,Z$4,Z$3)</f>
        <v>-35547.680000000008</v>
      </c>
      <c r="AA366" s="15">
        <f ca="1">_xll.DBRW($B$3,$R$37,$R$38,$R$40,$R$41,$R$42,$Q366,AA$2,AA$4,AA$3)</f>
        <v>2354.3700000000026</v>
      </c>
      <c r="AB366" s="15">
        <f ca="1">_xll.DBRW($B$3,$R$37,$R$38,$R$40,$R$41,$R$42,$Q366,AB$2,AB$4,AB$3)</f>
        <v>53872.380000000107</v>
      </c>
      <c r="AC366" s="15">
        <f ca="1">_xll.DBRW($B$3,$R$37,$R$38,$R$40,$R$41,$R$42,$Q366,AC$2,AC$4,AC$3)</f>
        <v>-183846.25999999998</v>
      </c>
      <c r="AD366" s="15">
        <f ca="1">_xll.DBRW($B$3,$R$37,$R$38,$R$40,$R$41,$R$42,$Q366,AD$2,AD$4,AD$3)</f>
        <v>0</v>
      </c>
      <c r="AE366" s="15">
        <f ca="1">_xll.DBRW($B$3,$R$37,$R$38,$R$40,$R$41,$R$42,$Q366,AE$2,AE$4,AE$3)</f>
        <v>0</v>
      </c>
      <c r="AF366" s="15">
        <f ca="1">_xll.DBRW($B$3,$R$37,$R$38,$R$40,$R$41,$R$42,$Q366,AF$2,AF$4,AF$3)</f>
        <v>0</v>
      </c>
      <c r="AG366" s="15">
        <f ca="1">_xll.DBRW($B$3,$R$37,$R$38,$R$40,$R$41,$R$42,$Q366,AG$2,AG$4,AG$3)</f>
        <v>0</v>
      </c>
      <c r="AH366" s="15">
        <f ca="1">_xll.DBRW($B$3,$R$37,$R$38,$R$40,$R$41,$R$42,$Q366,AH$2,AH$4,AH$3)</f>
        <v>0</v>
      </c>
      <c r="AI366" s="15">
        <f ca="1">Y366-AD366</f>
        <v>-1855.9000000000015</v>
      </c>
      <c r="AJ366" s="15">
        <f ca="1">Z366-AE366</f>
        <v>-35547.680000000008</v>
      </c>
      <c r="AK366" s="15">
        <f ca="1">AA366-AF366</f>
        <v>2354.3700000000026</v>
      </c>
      <c r="AL366" s="15">
        <f ca="1">AB366-AG366</f>
        <v>53872.380000000107</v>
      </c>
      <c r="AM366" s="15">
        <f ca="1">AC366-AH366</f>
        <v>-183846.25999999998</v>
      </c>
      <c r="AN366" s="20"/>
      <c r="AO366" s="16">
        <f ca="1">_xll.DBRW($B$3,$R$37,$R$38,$R$40,$R$41,$R$42,$Q366,AO$2,AO$4,AO$3)</f>
        <v>0.26912742042839399</v>
      </c>
      <c r="AP366" s="16">
        <f ca="1">_xll.DBRW($B$3,$R$37,$R$38,$R$40,$R$41,$R$42,$Q366,AP$2,AP$4,AP$3)</f>
        <v>0</v>
      </c>
      <c r="AQ366" s="17">
        <f ca="1">-(AO366-AP366)*100</f>
        <v>-26.912742042839398</v>
      </c>
      <c r="AR366" s="14">
        <f ca="1">$Y366-$AD366-BL366</f>
        <v>-1855.9000000000015</v>
      </c>
      <c r="AS366" s="18">
        <f ca="1">_xll.DBRW($B$3,$R$37,$R$38,$R$40,$R$41,$R$42,$Q366,AS$2,AS$4,AS$3)</f>
        <v>0</v>
      </c>
      <c r="AT366" s="19">
        <f ca="1">_xll.DBRW($B$3,$R$37,$R$38,$R$40,$R$41,$R$42,$Q366,AT$2,AT$4,AT$3)</f>
        <v>0</v>
      </c>
      <c r="AU366" s="18">
        <f ca="1">_xll.DBRW($B$3,$R$37,$R$38,$R$40,$R$41,$R$42,$Q366,AU$2,AU$4,AU$3)</f>
        <v>0</v>
      </c>
      <c r="AV366" s="15">
        <f ca="1">_xll.DBRW($B$3,$R$37,$R$38,$R$40,$R$41,$R$42,$Q366,AV$2,AV$4,AV$3)</f>
        <v>0</v>
      </c>
      <c r="AW366" s="15">
        <f ca="1">_xll.DBRW($B$3,$R$37,$R$38,$R$40,$R$41,$R$42,$Q366,AW$2,AW$4,AW$3)</f>
        <v>0</v>
      </c>
      <c r="AX366" s="18">
        <f ca="1">_xll.DBRW($B$3,$R$37,$R$38,$R$40,$R$41,$R$42,$Q366,AX$2,AX$4,AX$3)</f>
        <v>0</v>
      </c>
      <c r="AY366" s="19">
        <f ca="1">_xll.DBRW($B$3,$R$37,$R$38,$R$40,$R$41,$R$42,$Q366,AY$2,AY$4,AY$3)</f>
        <v>0</v>
      </c>
      <c r="AZ366" s="18">
        <f ca="1">_xll.DBRW($B$3,$R$37,$R$38,$R$40,$R$41,$R$42,$Q366,AZ$2,AZ$4,AZ$3)</f>
        <v>0</v>
      </c>
      <c r="BA366" s="15">
        <f ca="1">_xll.DBRW($B$3,$R$37,$R$38,$R$40,$R$41,$R$42,$Q366,BA$2,BA$4,BA$3)</f>
        <v>0</v>
      </c>
      <c r="BB366" s="15">
        <f ca="1">_xll.DBRW($B$3,$R$37,$R$38,$R$40,$R$41,$R$42,$Q366,BB$2,BB$4,BB$3)</f>
        <v>0</v>
      </c>
      <c r="BC366" s="18">
        <f ca="1">AS366-AX366</f>
        <v>0</v>
      </c>
      <c r="BD366" s="18">
        <f ca="1">AT366-AY366</f>
        <v>0</v>
      </c>
      <c r="BE366" s="18">
        <f ca="1">AU366-AZ366</f>
        <v>0</v>
      </c>
      <c r="BF366" s="15">
        <f ca="1">IF(AND(AV366&lt;&gt;0,BA366&lt;&gt;0),-1*BC366*AV366,0)</f>
        <v>0</v>
      </c>
      <c r="BG366" s="15">
        <f ca="1">IF(AND(AV366&lt;&gt;0,BA366&lt;&gt;0,AW366&lt;&gt;0,BB366&lt;&gt;0),BD366/AY366*$Y366,)</f>
        <v>0</v>
      </c>
      <c r="BH366" s="15">
        <f ca="1">IF(AND(AW366&lt;&gt;0,BB366&lt;&gt;0),BE366*AO366*AW366,)</f>
        <v>0</v>
      </c>
      <c r="BI366" s="15">
        <f ca="1">IF(AND(AV366&lt;&gt;0,BA366&lt;&gt;0,AW366&lt;&gt;0,BB366&lt;&gt;0),$AI366-BF366-BG366-BH366-BL366,)</f>
        <v>0</v>
      </c>
      <c r="BJ366" s="15">
        <f ca="1">IF(OR(AV366=0,BA366=0,AW366=0,BB366=0),$AI366-BF366-BG366-BH366-BL366,)</f>
        <v>-1855.9000000000015</v>
      </c>
      <c r="BK366" s="15">
        <f ca="1">SUM(BF366:BJ366)</f>
        <v>-1855.9000000000015</v>
      </c>
      <c r="BL366" s="15">
        <f ca="1">IF($V366&lt;&gt;0,IF($V366&gt;0,$W366/$V366,-$W366/$V366))*$AD366</f>
        <v>0</v>
      </c>
      <c r="BM366" s="15">
        <f ca="1">SUM(BK366:BL366)</f>
        <v>-1855.9000000000015</v>
      </c>
      <c r="BN366" s="16">
        <f ca="1">_xll.DBRW($B$3,$R$37,$R$38,$R$40,$R$41,$R$42,$Q366,BN$2,BN$4,BN$3)</f>
        <v>5.1548334611854134</v>
      </c>
      <c r="BO366" s="16">
        <f ca="1">_xll.DBRW($B$3,$R$37,$R$38,$R$40,$R$41,$R$42,$Q366,BO$2,BO$4,BO$3)</f>
        <v>0</v>
      </c>
      <c r="BP366" s="17">
        <f ca="1">-(BN366-BO366)*100</f>
        <v>-515.48334611854136</v>
      </c>
      <c r="BQ366" s="14">
        <f ca="1">$Z366-$AE366-CK366</f>
        <v>-35547.680000000008</v>
      </c>
      <c r="BR366" s="15">
        <f ca="1">_xll.DBRW($B$3,$R$37,$R$38,$R$40,$R$41,$R$42,$Q366,BR$2,BR$4,BR$3)</f>
        <v>0</v>
      </c>
      <c r="BS366" s="15">
        <f ca="1">_xll.DBRW($B$3,$R$37,$R$38,$R$40,$R$41,$R$42,$Q366,BS$2,BS$4,BS$3)</f>
        <v>0</v>
      </c>
      <c r="BT366" s="15">
        <f ca="1">_xll.DBRW($B$3,$R$37,$R$38,$R$40,$R$41,$R$42,$Q366,BT$2,BT$4,BT$3)</f>
        <v>0</v>
      </c>
      <c r="BU366" s="15">
        <f ca="1">_xll.DBRW($B$3,$R$37,$R$38,$R$40,$R$41,$R$42,$Q366,BU$2,BU$4,BU$3)</f>
        <v>0</v>
      </c>
      <c r="BV366" s="15">
        <f ca="1">_xll.DBRW($B$3,$R$37,$R$38,$R$40,$R$41,$R$42,$Q366,BV$2,BV$4,BV$3)</f>
        <v>0</v>
      </c>
      <c r="BW366" s="15">
        <f ca="1">_xll.DBRW($B$3,$R$37,$R$38,$R$40,$R$41,$R$42,$Q366,BW$2,BW$4,BW$3)</f>
        <v>0</v>
      </c>
      <c r="BX366" s="15">
        <f ca="1">_xll.DBRW($B$3,$R$37,$R$38,$R$40,$R$41,$R$42,$Q366,BX$2,BX$4,BX$3)</f>
        <v>0</v>
      </c>
      <c r="BY366" s="15">
        <f ca="1">_xll.DBRW($B$3,$R$37,$R$38,$R$40,$R$41,$R$42,$Q366,BY$2,BY$4,BY$3)</f>
        <v>0</v>
      </c>
      <c r="BZ366" s="15">
        <f ca="1">_xll.DBRW($B$3,$R$37,$R$38,$R$40,$R$41,$R$42,$Q366,BZ$2,BZ$4,BZ$3)</f>
        <v>0</v>
      </c>
      <c r="CA366" s="15">
        <f ca="1">_xll.DBRW($B$3,$R$37,$R$38,$R$40,$R$41,$R$42,$Q366,CA$2,CA$4,CA$3)</f>
        <v>0</v>
      </c>
      <c r="CB366" s="15">
        <f ca="1">BR366-BW366</f>
        <v>0</v>
      </c>
      <c r="CC366" s="15">
        <f ca="1">BS366-BX366</f>
        <v>0</v>
      </c>
      <c r="CD366" s="15">
        <f ca="1">BT366-BY366</f>
        <v>0</v>
      </c>
      <c r="CE366" s="15">
        <f ca="1">IF(AND(BU366&lt;&gt;0,BZ366&lt;&gt;0),-1*CB366*BU366,0)</f>
        <v>0</v>
      </c>
      <c r="CF366" s="15">
        <f ca="1">IF(AND(BU366&lt;&gt;0,BZ366&lt;&gt;0,BV366&lt;&gt;0,CA366&lt;&gt;0),CC366/BX366*$Z366,)</f>
        <v>0</v>
      </c>
      <c r="CG366" s="15">
        <f ca="1">IF(AND(BV366&lt;&gt;0,CA366&lt;&gt;0),CD366*BN366*BV366,)</f>
        <v>0</v>
      </c>
      <c r="CH366" s="15">
        <f ca="1">IF(AND(BU366&lt;&gt;0,BZ366&lt;&gt;0,BV366&lt;&gt;0,CA366&lt;&gt;0),$AJ366-CE366-CF366-CG366-CK366,)</f>
        <v>0</v>
      </c>
      <c r="CI366" s="15">
        <f ca="1">IF(OR(BU366=0,BZ366=0,BV366=0,CA366=0),$AJ366-CE366-CF366-CG366-CK366,)</f>
        <v>-35547.680000000008</v>
      </c>
      <c r="CJ366" s="15">
        <f ca="1">SUM(CE366:CI366)</f>
        <v>-35547.680000000008</v>
      </c>
      <c r="CK366" s="15">
        <f ca="1">IF($V366&lt;&gt;0,IF($V366&gt;0,$W366/$V366,-$W366/$V366))*$AE366</f>
        <v>0</v>
      </c>
      <c r="CL366" s="15">
        <f ca="1">SUM(CJ366:CK366)</f>
        <v>-35547.680000000008</v>
      </c>
      <c r="CM366" s="16">
        <f ca="1">_xll.DBRW($B$3,$R$37,$R$38,$R$40,$R$41,$R$42,$Q366,CM$2,CM$4,CM$3)</f>
        <v>-0.34141145796325134</v>
      </c>
      <c r="CN366" s="16">
        <f ca="1">_xll.DBRW($B$3,$R$37,$R$38,$R$40,$R$41,$R$42,$Q366,CN$2,CN$4,CN$3)</f>
        <v>0</v>
      </c>
      <c r="CO366" s="17">
        <f ca="1">-(CM366-CN366)*100</f>
        <v>34.141145796325134</v>
      </c>
      <c r="CP366" s="14">
        <f ca="1">$AA366-$AF366-DJ366</f>
        <v>2354.3700000000026</v>
      </c>
      <c r="CQ366" s="15">
        <f ca="1">_xll.DBRW($B$3,$R$37,$R$38,$R$40,$R$41,$R$42,$Q366,CQ$2,CQ$4,CQ$3)</f>
        <v>0</v>
      </c>
      <c r="CR366" s="15">
        <f ca="1">_xll.DBRW($B$3,$R$37,$R$38,$R$40,$R$41,$R$42,$Q366,CR$2,CR$4,CR$3)</f>
        <v>0</v>
      </c>
      <c r="CS366" s="15">
        <f ca="1">_xll.DBRW($B$3,$R$37,$R$38,$R$40,$R$41,$R$42,$Q366,CS$2,CS$4,CS$3)</f>
        <v>0</v>
      </c>
      <c r="CT366" s="15">
        <f ca="1">_xll.DBRW($B$3,$R$37,$R$38,$R$40,$R$41,$R$42,$Q366,CT$2,CT$4,CT$3)</f>
        <v>0</v>
      </c>
      <c r="CU366" s="15">
        <f ca="1">_xll.DBRW($B$3,$R$37,$R$38,$R$40,$R$41,$R$42,$Q366,CU$2,CU$4,CU$3)</f>
        <v>0</v>
      </c>
      <c r="CV366" s="15">
        <f ca="1">_xll.DBRW($B$3,$R$37,$R$38,$R$40,$R$41,$R$42,$Q366,CV$2,CV$4,CV$3)</f>
        <v>0</v>
      </c>
      <c r="CW366" s="15">
        <f ca="1">_xll.DBRW($B$3,$R$37,$R$38,$R$40,$R$41,$R$42,$Q366,CW$2,CW$4,CW$3)</f>
        <v>0</v>
      </c>
      <c r="CX366" s="15">
        <f ca="1">_xll.DBRW($B$3,$R$37,$R$38,$R$40,$R$41,$R$42,$Q366,CX$2,CX$4,CX$3)</f>
        <v>0</v>
      </c>
      <c r="CY366" s="15">
        <f ca="1">_xll.DBRW($B$3,$R$37,$R$38,$R$40,$R$41,$R$42,$Q366,CY$2,CY$4,CY$3)</f>
        <v>0</v>
      </c>
      <c r="CZ366" s="15">
        <f ca="1">_xll.DBRW($B$3,$R$37,$R$38,$R$40,$R$41,$R$42,$Q366,CZ$2,CZ$4,CZ$3)</f>
        <v>0</v>
      </c>
      <c r="DA366" s="15">
        <f ca="1">CQ366-CV366</f>
        <v>0</v>
      </c>
      <c r="DB366" s="15">
        <f ca="1">CR366-CW366</f>
        <v>0</v>
      </c>
      <c r="DC366" s="15">
        <f ca="1">CS366-CX366</f>
        <v>0</v>
      </c>
      <c r="DD366" s="15">
        <f ca="1">IF(AND(CT366&lt;&gt;0,CY366&lt;&gt;0),-1*DA366*CT366,0)</f>
        <v>0</v>
      </c>
      <c r="DE366" s="15">
        <f ca="1">IF(AND(CT366&lt;&gt;0,CY366&lt;&gt;0,CU366&lt;&gt;0,CZ366&lt;&gt;0),DB366/CW366*$AA366,)</f>
        <v>0</v>
      </c>
      <c r="DF366" s="15">
        <f ca="1">IF(AND(CU366&lt;&gt;0,CZ366&lt;&gt;0),DC366*CM366*CU366,)</f>
        <v>0</v>
      </c>
      <c r="DG366" s="15">
        <f ca="1">IF(AND(CT366&lt;&gt;0,CY366&lt;&gt;0,CU366&lt;&gt;0,CZ366&lt;&gt;0),$AK366-DD366-DE366-DF366-DJ366,)</f>
        <v>0</v>
      </c>
      <c r="DH366" s="15">
        <f ca="1">IF(OR(CT366=0,CY366=0,CU366=0,CZ366=0),$AK366-DD366-DE366-DF366-DJ366,)</f>
        <v>2354.3700000000026</v>
      </c>
      <c r="DI366" s="15">
        <f ca="1">SUM(DD366:DH366)</f>
        <v>2354.3700000000026</v>
      </c>
      <c r="DJ366" s="15">
        <f ca="1">IF($V366&lt;&gt;0,IF($V366&gt;0,$W366/$V366,-$W366/$V366))*$AF366</f>
        <v>0</v>
      </c>
      <c r="DK366" s="15">
        <f ca="1">SUM(DI366:DJ366)</f>
        <v>2354.3700000000026</v>
      </c>
      <c r="DL366" s="16">
        <f ca="1">_xll.DBRW($B$3,$R$37,$R$38,$R$40,$R$41,$R$42,$Q366,DL$2,DL$4,DL$3)</f>
        <v>-7.812131398102391</v>
      </c>
      <c r="DM366" s="16">
        <f ca="1">_xll.DBRW($B$3,$R$37,$R$38,$R$40,$R$41,$R$42,$Q366,DM$2,DM$4,DM$3)</f>
        <v>0</v>
      </c>
      <c r="DN366" s="17">
        <f ca="1">-(DL366-DM366)*100</f>
        <v>781.21313981023911</v>
      </c>
      <c r="DO366" s="14">
        <f ca="1">$AB366-$AG366-EI366</f>
        <v>53872.380000000107</v>
      </c>
      <c r="DP366" s="15">
        <f ca="1">_xll.DBRW($B$3,$R$37,$R$38,$R$40,$R$41,$R$42,$Q366,DP$2,DP$4,DP$3)</f>
        <v>0</v>
      </c>
      <c r="DQ366" s="15">
        <f ca="1">_xll.DBRW($B$3,$R$37,$R$38,$R$40,$R$41,$R$42,$Q366,DQ$2,DQ$4,DQ$3)</f>
        <v>0</v>
      </c>
      <c r="DR366" s="15">
        <f ca="1">_xll.DBRW($B$3,$R$37,$R$38,$R$40,$R$41,$R$42,$Q366,DR$2,DR$4,DR$3)</f>
        <v>0</v>
      </c>
      <c r="DS366" s="15">
        <f ca="1">_xll.DBRW($B$3,$R$37,$R$38,$R$40,$R$41,$R$42,$Q366,DS$2,DS$4,DS$3)</f>
        <v>0</v>
      </c>
      <c r="DT366" s="15">
        <f ca="1">_xll.DBRW($B$3,$R$37,$R$38,$R$40,$R$41,$R$42,$Q366,DT$2,DT$4,DT$3)</f>
        <v>0</v>
      </c>
      <c r="DU366" s="15">
        <f ca="1">_xll.DBRW($B$3,$R$37,$R$38,$R$40,$R$41,$R$42,$Q366,DU$2,DU$4,DU$3)</f>
        <v>0</v>
      </c>
      <c r="DV366" s="15">
        <f ca="1">_xll.DBRW($B$3,$R$37,$R$38,$R$40,$R$41,$R$42,$Q366,DV$2,DV$4,DV$3)</f>
        <v>0</v>
      </c>
      <c r="DW366" s="15">
        <f ca="1">_xll.DBRW($B$3,$R$37,$R$38,$R$40,$R$41,$R$42,$Q366,DW$2,DW$4,DW$3)</f>
        <v>0</v>
      </c>
      <c r="DX366" s="15">
        <f ca="1">_xll.DBRW($B$3,$R$37,$R$38,$R$40,$R$41,$R$42,$Q366,DX$2,DX$4,DX$3)</f>
        <v>0</v>
      </c>
      <c r="DY366" s="15">
        <f ca="1">_xll.DBRW($B$3,$R$37,$R$38,$R$40,$R$41,$R$42,$Q366,DY$2,DY$4,DY$3)</f>
        <v>0</v>
      </c>
      <c r="DZ366" s="15">
        <f ca="1">DP366-DU366</f>
        <v>0</v>
      </c>
      <c r="EA366" s="15">
        <f ca="1">DQ366-DV366</f>
        <v>0</v>
      </c>
      <c r="EB366" s="15">
        <f ca="1">DR366-DW366</f>
        <v>0</v>
      </c>
      <c r="EC366" s="15">
        <f ca="1">IF(AND(DS366&lt;&gt;0,DX366&lt;&gt;0),-1*DZ366*DS366,0)</f>
        <v>0</v>
      </c>
      <c r="ED366" s="15">
        <f ca="1">IF(AND(DS366&lt;&gt;0,DX366&lt;&gt;0,DT366&lt;&gt;0,DY366&lt;&gt;0),EA366/DV366*$AB366,)</f>
        <v>0</v>
      </c>
      <c r="EE366" s="15">
        <f ca="1">IF(AND(DT366&lt;&gt;0,DY366&lt;&gt;0),EB366*DL366*DT366,)</f>
        <v>0</v>
      </c>
      <c r="EF366" s="15">
        <f ca="1">IF(AND(DS366&lt;&gt;0,DX366&lt;&gt;0,DT366&lt;&gt;0,DY366&lt;&gt;0),$AL366-EC366-ED366-EE366-EI366,)</f>
        <v>0</v>
      </c>
      <c r="EG366" s="15">
        <f ca="1">IF(OR(DS366=0,DX366=0,DT366=0,DY366=0),$AL366-EC366-ED366-EE366-EI366,)</f>
        <v>53872.380000000107</v>
      </c>
      <c r="EH366" s="15">
        <f ca="1">SUM(EC366:EG366)</f>
        <v>53872.380000000107</v>
      </c>
      <c r="EI366" s="15">
        <f ca="1">IF($V366&lt;&gt;0,IF($V366&gt;0,$W366/$V366,-$W366/$V366))*$AG366</f>
        <v>0</v>
      </c>
      <c r="EJ366" s="15">
        <f ca="1">SUM(EH366:EI366)</f>
        <v>53872.380000000107</v>
      </c>
      <c r="EK366" s="16">
        <f ca="1">_xll.DBRW($B$3,$R$37,$R$38,$R$40,$R$41,$R$42,$Q366,EK$2,EK$4,EK$3)</f>
        <v>26.659879147156538</v>
      </c>
      <c r="EL366" s="16">
        <f ca="1">_xll.DBRW($B$3,$R$37,$R$38,$R$40,$R$41,$R$42,$Q366,EL$2,EL$4,EL$3)</f>
        <v>0</v>
      </c>
      <c r="EM366" s="17">
        <f ca="1">-(EK366-EL366)*100</f>
        <v>-2665.9879147156539</v>
      </c>
      <c r="EN366" s="14">
        <f ca="1">$AC366-$AH366-FH366</f>
        <v>-183846.25999999998</v>
      </c>
      <c r="EO366" s="15">
        <f ca="1">_xll.DBRW($B$3,$R$37,$R$38,$R$40,$R$41,$R$42,$Q366,EO$2,EO$4,EO$3)</f>
        <v>0</v>
      </c>
      <c r="EP366" s="15">
        <f ca="1">_xll.DBRW($B$3,$R$37,$R$38,$R$40,$R$41,$R$42,$Q366,EP$2,EP$4,EP$3)</f>
        <v>0</v>
      </c>
      <c r="EQ366" s="15">
        <f ca="1">_xll.DBRW($B$3,$R$37,$R$38,$R$40,$R$41,$R$42,$Q366,EQ$2,EQ$4,EQ$3)</f>
        <v>0</v>
      </c>
      <c r="ER366" s="15">
        <f ca="1">_xll.DBRW($B$3,$R$37,$R$38,$R$40,$R$41,$R$42,$Q366,ER$2,ER$4,ER$3)</f>
        <v>0</v>
      </c>
      <c r="ES366" s="15">
        <f ca="1">_xll.DBRW($B$3,$R$37,$R$38,$R$40,$R$41,$R$42,$Q366,ES$2,ES$4,ES$3)</f>
        <v>0</v>
      </c>
      <c r="ET366" s="15">
        <f ca="1">_xll.DBRW($B$3,$R$37,$R$38,$R$40,$R$41,$R$42,$Q366,ET$2,ET$4,ET$3)</f>
        <v>0</v>
      </c>
      <c r="EU366" s="15">
        <f ca="1">_xll.DBRW($B$3,$R$37,$R$38,$R$40,$R$41,$R$42,$Q366,EU$2,EU$4,EU$3)</f>
        <v>0</v>
      </c>
      <c r="EV366" s="15">
        <f ca="1">_xll.DBRW($B$3,$R$37,$R$38,$R$40,$R$41,$R$42,$Q366,EV$2,EV$4,EV$3)</f>
        <v>0</v>
      </c>
      <c r="EW366" s="15">
        <f ca="1">_xll.DBRW($B$3,$R$37,$R$38,$R$40,$R$41,$R$42,$Q366,EW$2,EW$4,EW$3)</f>
        <v>0</v>
      </c>
      <c r="EX366" s="15">
        <f ca="1">_xll.DBRW($B$3,$R$37,$R$38,$R$40,$R$41,$R$42,$Q366,EX$2,EX$4,EX$3)</f>
        <v>0</v>
      </c>
      <c r="EY366" s="15">
        <f ca="1">EO366-ET366</f>
        <v>0</v>
      </c>
      <c r="EZ366" s="15">
        <f ca="1">EP366-EU366</f>
        <v>0</v>
      </c>
      <c r="FA366" s="15">
        <f ca="1">EQ366-EV366</f>
        <v>0</v>
      </c>
      <c r="FB366" s="15">
        <f ca="1">IF(AND(ER366&lt;&gt;0,EW366&lt;&gt;0),-1*EY366*ER366,0)</f>
        <v>0</v>
      </c>
      <c r="FC366" s="15">
        <f ca="1">IF(AND(ER366&lt;&gt;0,EW366&lt;&gt;0,ES366&lt;&gt;0,EX366&lt;&gt;0),EZ366/EU366*$AC366,)</f>
        <v>0</v>
      </c>
      <c r="FD366" s="15">
        <f ca="1">IF(AND(ES366&lt;&gt;0,EX366&lt;&gt;0),FA366*EK366*ES366,)</f>
        <v>0</v>
      </c>
      <c r="FE366" s="15">
        <f ca="1">IF(AND(ER366&lt;&gt;0,EW366&lt;&gt;0,ES366&lt;&gt;0,EX366&lt;&gt;0),$AM366-FB366-FC366-FD366-FH366,)</f>
        <v>0</v>
      </c>
      <c r="FF366" s="15">
        <f ca="1">IF(OR(ER366=0,EW366=0,ES366=0,EX366=0),$AM366-FB366-FC366-FD366-FH366,)</f>
        <v>-183846.25999999998</v>
      </c>
      <c r="FG366" s="15">
        <f ca="1">SUM(FB366:FF366)</f>
        <v>-183846.25999999998</v>
      </c>
      <c r="FH366" s="15">
        <f ca="1">IF($V366&lt;&gt;0,IF($V366&gt;0,$W366/$V366,-$W366/$V366))*$AH366</f>
        <v>0</v>
      </c>
      <c r="FI366" s="15">
        <f ca="1">SUM(FG366:FH366)</f>
        <v>-183846.25999999998</v>
      </c>
      <c r="FJ366" s="20"/>
      <c r="FK366" s="85">
        <f ca="1">BL366+CK366+DJ366+EI366+FH366</f>
        <v>0</v>
      </c>
      <c r="FL366" s="21"/>
      <c r="FM366" s="22"/>
      <c r="FN366" s="104">
        <f ca="1">_xll.DBRW($B$3,$R$37,$R$38,$R$40,$R$41,$R$42,$Q366,FN$2,FN$4,FN$3)</f>
        <v>-158127.09999999995</v>
      </c>
      <c r="FO366" s="105">
        <f ca="1">IF(U366&lt;&gt;0,FN366/U366,0)</f>
        <v>-22.930297172704705</v>
      </c>
      <c r="FP366" s="104">
        <f ca="1">_xll.DBRW($B$3,$R$37,$R$38,$R$40,$R$41,$R$42,$Q366,FP$2,FP$4,FP$3)</f>
        <v>0</v>
      </c>
      <c r="FQ366" s="105">
        <f ca="1">IF(V366&lt;&gt;0,FP366/V366,0)</f>
        <v>0</v>
      </c>
      <c r="FR366" s="86">
        <f ca="1">FN366-FP366</f>
        <v>-158127.09999999995</v>
      </c>
      <c r="FS366" s="103">
        <f ca="1">(FO366-FQ366)*100</f>
        <v>-2293.0297172704704</v>
      </c>
      <c r="FT366" s="23"/>
      <c r="FV366" s="37"/>
      <c r="FW366" s="37"/>
      <c r="FX366" s="37"/>
      <c r="FY366" s="37"/>
      <c r="FZ366" s="37"/>
      <c r="GA366" s="37"/>
      <c r="GB366" s="37"/>
      <c r="GC366" s="37"/>
      <c r="GD366" s="37"/>
      <c r="GE366" s="37"/>
      <c r="GF366" s="37"/>
      <c r="GG366" s="37"/>
      <c r="GH366" s="37"/>
    </row>
    <row r="367" spans="1:190" ht="15" hidden="1" customHeight="1" x14ac:dyDescent="0.25">
      <c r="A367">
        <f ca="1">IF(ROW()=ROW($A$60),0,1)</f>
        <v>1</v>
      </c>
      <c r="D367" s="30"/>
      <c r="E367" s="30"/>
      <c r="F367" s="30">
        <f ca="1">IF(A367&lt;&gt;0,IF((AO367+BN367+CM367+DL367+EK367)&lt;&gt;0,ROUND((1-(AO367+BN367+CM367+DL367+EK367))-FO367,5),"VERIF. ELIGIBILITE PMM"),"CHECK "&amp;D352)</f>
        <v>0</v>
      </c>
      <c r="G367" s="30"/>
      <c r="H367" s="30"/>
      <c r="I367" s="30"/>
      <c r="J367" s="30">
        <f ca="1">IF(A367&lt;&gt;0,IF((AP367+BO367+CN367+DM367+EL367)&lt;&gt;0,ROUND((1-(AP367+BO367+CN367+DM367+EL367))-FQ367,5),"VERIF. ELIGIBILITE PMM"),"CHECK "&amp;D353)</f>
        <v>0</v>
      </c>
      <c r="K367" s="30">
        <f ca="1">IF(A367&lt;&gt;0,ROUND(W367+AR367+BQ367+CP367+DO367+EN367+FK367-FR367,5),"CHECK ")</f>
        <v>0</v>
      </c>
      <c r="L367" s="4"/>
      <c r="M367" s="9"/>
      <c r="N367" s="10"/>
      <c r="O367" s="9"/>
      <c r="P367" s="11"/>
      <c r="Q367" s="130" t="s">
        <v>200</v>
      </c>
      <c r="R367" s="130"/>
      <c r="S367" s="12"/>
      <c r="T367" s="13"/>
      <c r="U367" s="84">
        <f ca="1">_xll.DBRW($B$3,$R$37,$R$38,$R$40,$R$41,$R$42,$Q367,U$2,U$4,U$3)</f>
        <v>4772441.4699999988</v>
      </c>
      <c r="V367" s="84">
        <f ca="1">_xll.DBRW($B$3,$R$37,$R$38,$R$40,$R$41,$R$42,$Q367,V$2,V$4,V$3)</f>
        <v>4764396</v>
      </c>
      <c r="W367" s="85">
        <f ca="1">U367-V367</f>
        <v>8045.4699999988079</v>
      </c>
      <c r="X367" s="106">
        <f ca="1">IF(V367&lt;&gt;0,W367/V367,0)</f>
        <v>1.6886652578834353E-3</v>
      </c>
      <c r="Y367" s="15">
        <f ca="1">_xll.DBRW($B$3,$R$37,$R$38,$R$40,$R$41,$R$42,$Q367,Y$2,Y$4,Y$3)</f>
        <v>-2823272.14</v>
      </c>
      <c r="Z367" s="15">
        <f ca="1">_xll.DBRW($B$3,$R$37,$R$38,$R$40,$R$41,$R$42,$Q367,Z$2,Z$4,Z$3)</f>
        <v>-600976.21</v>
      </c>
      <c r="AA367" s="15">
        <f ca="1">_xll.DBRW($B$3,$R$37,$R$38,$R$40,$R$41,$R$42,$Q367,AA$2,AA$4,AA$3)</f>
        <v>-334802.90999999968</v>
      </c>
      <c r="AB367" s="15">
        <f ca="1">_xll.DBRW($B$3,$R$37,$R$38,$R$40,$R$41,$R$42,$Q367,AB$2,AB$4,AB$3)</f>
        <v>-485452.49999999988</v>
      </c>
      <c r="AC367" s="15">
        <f ca="1">_xll.DBRW($B$3,$R$37,$R$38,$R$40,$R$41,$R$42,$Q367,AC$2,AC$4,AC$3)</f>
        <v>-1003256.1100000003</v>
      </c>
      <c r="AD367" s="15">
        <f ca="1">_xll.DBRW($B$3,$R$37,$R$38,$R$40,$R$41,$R$42,$Q367,AD$2,AD$4,AD$3)</f>
        <v>-2632986.4700000002</v>
      </c>
      <c r="AE367" s="15">
        <f ca="1">_xll.DBRW($B$3,$R$37,$R$38,$R$40,$R$41,$R$42,$Q367,AE$2,AE$4,AE$3)</f>
        <v>-503306.58120000013</v>
      </c>
      <c r="AF367" s="15">
        <f ca="1">_xll.DBRW($B$3,$R$37,$R$38,$R$40,$R$41,$R$42,$Q367,AF$2,AF$4,AF$3)</f>
        <v>-367395.41391752812</v>
      </c>
      <c r="AG367" s="15">
        <f ca="1">_xll.DBRW($B$3,$R$37,$R$38,$R$40,$R$41,$R$42,$Q367,AG$2,AG$4,AG$3)</f>
        <v>-505438.84</v>
      </c>
      <c r="AH367" s="15">
        <f ca="1">_xll.DBRW($B$3,$R$37,$R$38,$R$40,$R$41,$R$42,$Q367,AH$2,AH$4,AH$3)</f>
        <v>-941085.12666666659</v>
      </c>
      <c r="AI367" s="15">
        <f ca="1">Y367-AD367</f>
        <v>-190285.66999999993</v>
      </c>
      <c r="AJ367" s="15">
        <f ca="1">Z367-AE367</f>
        <v>-97669.628799999831</v>
      </c>
      <c r="AK367" s="15">
        <f ca="1">AA367-AF367</f>
        <v>32592.503917528433</v>
      </c>
      <c r="AL367" s="15">
        <f ca="1">AB367-AG367</f>
        <v>19986.340000000142</v>
      </c>
      <c r="AM367" s="15">
        <f ca="1">AC367-AH367</f>
        <v>-62170.983333333745</v>
      </c>
      <c r="AN367" s="20"/>
      <c r="AO367" s="16">
        <f ca="1">_xll.DBRW($B$3,$R$37,$R$38,$R$40,$R$41,$R$42,$Q367,AO$2,AO$4,AO$3)</f>
        <v>0.59157815926027491</v>
      </c>
      <c r="AP367" s="16">
        <f ca="1">_xll.DBRW($B$3,$R$37,$R$38,$R$40,$R$41,$R$42,$Q367,AP$2,AP$4,AP$3)</f>
        <v>0.55263804058268884</v>
      </c>
      <c r="AQ367" s="17">
        <f ca="1">-(AO367-AP367)*100</f>
        <v>-3.8940118677586066</v>
      </c>
      <c r="AR367" s="14">
        <f ca="1">$Y367-$AD367-BL367</f>
        <v>-185839.43722363378</v>
      </c>
      <c r="AS367" s="18">
        <f ca="1">_xll.DBRW($B$3,$R$37,$R$38,$R$40,$R$41,$R$42,$Q367,AS$2,AS$4,AS$3)</f>
        <v>820.71864534883707</v>
      </c>
      <c r="AT367" s="19">
        <f ca="1">_xll.DBRW($B$3,$R$37,$R$38,$R$40,$R$41,$R$42,$Q367,AT$2,AT$4,AT$3)</f>
        <v>3.0729513285601348E-3</v>
      </c>
      <c r="AU367" s="18">
        <f ca="1">_xll.DBRW($B$3,$R$37,$R$38,$R$40,$R$41,$R$42,$Q367,AU$2,AU$4,AU$3)</f>
        <v>4.263221033637203</v>
      </c>
      <c r="AV367" s="15">
        <f ca="1">_xll.DBRW($B$3,$R$37,$R$38,$R$40,$R$41,$R$42,$Q367,AV$2,AV$4,AV$3)</f>
        <v>3440</v>
      </c>
      <c r="AW367" s="15">
        <f ca="1">_xll.DBRW($B$3,$R$37,$R$38,$R$40,$R$41,$R$42,$Q367,AW$2,AW$4,AW$3)</f>
        <v>1119445</v>
      </c>
      <c r="AX367" s="18">
        <f ca="1">_xll.DBRW($B$3,$R$37,$R$38,$R$40,$R$41,$R$42,$Q367,AX$2,AX$4,AX$3)</f>
        <v>0</v>
      </c>
      <c r="AY367" s="19">
        <f ca="1">_xll.DBRW($B$3,$R$37,$R$38,$R$40,$R$41,$R$42,$Q367,AY$2,AY$4,AY$3)</f>
        <v>0</v>
      </c>
      <c r="AZ367" s="18">
        <f ca="1">_xll.DBRW($B$3,$R$37,$R$38,$R$40,$R$41,$R$42,$Q367,AZ$2,AZ$4,AZ$3)</f>
        <v>4.0521531015020811</v>
      </c>
      <c r="BA367" s="15">
        <f ca="1">_xll.DBRW($B$3,$R$37,$R$38,$R$40,$R$41,$R$42,$Q367,BA$2,BA$4,BA$3)</f>
        <v>0</v>
      </c>
      <c r="BB367" s="15">
        <f ca="1">_xll.DBRW($B$3,$R$37,$R$38,$R$40,$R$41,$R$42,$Q367,BB$2,BB$4,BB$3)</f>
        <v>1175769</v>
      </c>
      <c r="BC367" s="18">
        <f ca="1">AS367-AX367</f>
        <v>820.71864534883707</v>
      </c>
      <c r="BD367" s="18">
        <f ca="1">AT367-AY367</f>
        <v>3.0729513285601348E-3</v>
      </c>
      <c r="BE367" s="18">
        <f ca="1">AU367-AZ367</f>
        <v>0.21106793213512187</v>
      </c>
      <c r="BF367" s="15">
        <f ca="1">IF(AND(AV367&lt;&gt;0,BA367&lt;&gt;0),-1*BC367*AV367,0)</f>
        <v>0</v>
      </c>
      <c r="BG367" s="15">
        <f ca="1">IF(AND(AV367&lt;&gt;0,BA367&lt;&gt;0,AW367&lt;&gt;0,BB367&lt;&gt;0),BD367/AY367*$Y367,)</f>
        <v>0</v>
      </c>
      <c r="BH367" s="15">
        <f ca="1">IF(AND(AW367&lt;&gt;0,BB367&lt;&gt;0),BE367*AO367*AW367,)</f>
        <v>139777.46115971406</v>
      </c>
      <c r="BI367" s="15">
        <f ca="1">IF(AND(AV367&lt;&gt;0,BA367&lt;&gt;0,AW367&lt;&gt;0,BB367&lt;&gt;0),$AI367-BF367-BG367-BH367-BL367,)</f>
        <v>0</v>
      </c>
      <c r="BJ367" s="15">
        <f ca="1">IF(OR(AV367=0,BA367=0,AW367=0,BB367=0),$AI367-BF367-BG367-BH367-BL367,)</f>
        <v>-325616.89838334778</v>
      </c>
      <c r="BK367" s="15">
        <f ca="1">SUM(BF367:BJ367)</f>
        <v>-185839.43722363372</v>
      </c>
      <c r="BL367" s="15">
        <f ca="1">IF($V367&lt;&gt;0,IF($V367&gt;0,$W367/$V367,-$W367/$V367))*$AD367</f>
        <v>-4446.232776366146</v>
      </c>
      <c r="BM367" s="15">
        <f ca="1">SUM(BK367:BL367)</f>
        <v>-190285.66999999987</v>
      </c>
      <c r="BN367" s="16">
        <f ca="1">_xll.DBRW($B$3,$R$37,$R$38,$R$40,$R$41,$R$42,$Q367,BN$2,BN$4,BN$3)</f>
        <v>0.12592636573497887</v>
      </c>
      <c r="BO367" s="16">
        <f ca="1">_xll.DBRW($B$3,$R$37,$R$38,$R$40,$R$41,$R$42,$Q367,BO$2,BO$4,BO$3)</f>
        <v>0.10563911589212988</v>
      </c>
      <c r="BP367" s="17">
        <f ca="1">-(BN367-BO367)*100</f>
        <v>-2.0287249842848993</v>
      </c>
      <c r="BQ367" s="14">
        <f ca="1">$Z367-$AE367-CK367</f>
        <v>-96819.712462263298</v>
      </c>
      <c r="BR367" s="15">
        <f ca="1">_xll.DBRW($B$3,$R$37,$R$38,$R$40,$R$41,$R$42,$Q367,BR$2,BR$4,BR$3)</f>
        <v>0.53685193109085305</v>
      </c>
      <c r="BS367" s="15">
        <f ca="1">_xll.DBRW($B$3,$R$37,$R$38,$R$40,$R$41,$R$42,$Q367,BS$2,BS$4,BS$3)</f>
        <v>1</v>
      </c>
      <c r="BT367" s="15">
        <f ca="1">_xll.DBRW($B$3,$R$37,$R$38,$R$40,$R$41,$R$42,$Q367,BT$2,BT$4,BT$3)</f>
        <v>4.263221033637203</v>
      </c>
      <c r="BU367" s="15">
        <f ca="1">_xll.DBRW($B$3,$R$37,$R$38,$R$40,$R$41,$R$42,$Q367,BU$2,BU$4,BU$3)</f>
        <v>1119445</v>
      </c>
      <c r="BV367" s="15">
        <f ca="1">_xll.DBRW($B$3,$R$37,$R$38,$R$40,$R$41,$R$42,$Q367,BV$2,BV$4,BV$3)</f>
        <v>1119445</v>
      </c>
      <c r="BW367" s="15">
        <f ca="1">_xll.DBRW($B$3,$R$37,$R$38,$R$40,$R$41,$R$42,$Q367,BW$2,BW$4,BW$3)</f>
        <v>0.42806587110223182</v>
      </c>
      <c r="BX367" s="15">
        <f ca="1">_xll.DBRW($B$3,$R$37,$R$38,$R$40,$R$41,$R$42,$Q367,BX$2,BX$4,BX$3)</f>
        <v>1</v>
      </c>
      <c r="BY367" s="15">
        <f ca="1">_xll.DBRW($B$3,$R$37,$R$38,$R$40,$R$41,$R$42,$Q367,BY$2,BY$4,BY$3)</f>
        <v>4.0521531015020811</v>
      </c>
      <c r="BZ367" s="15">
        <f ca="1">_xll.DBRW($B$3,$R$37,$R$38,$R$40,$R$41,$R$42,$Q367,BZ$2,BZ$4,BZ$3)</f>
        <v>1175769</v>
      </c>
      <c r="CA367" s="15">
        <f ca="1">_xll.DBRW($B$3,$R$37,$R$38,$R$40,$R$41,$R$42,$Q367,CA$2,CA$4,CA$3)</f>
        <v>1175769</v>
      </c>
      <c r="CB367" s="15">
        <f ca="1">BR367-BW367</f>
        <v>0.10878605998862123</v>
      </c>
      <c r="CC367" s="15">
        <f ca="1">BS367-BX367</f>
        <v>0</v>
      </c>
      <c r="CD367" s="15">
        <f ca="1">BT367-BY367</f>
        <v>0.21106793213512187</v>
      </c>
      <c r="CE367" s="15">
        <f ca="1">IF(AND(BU367&lt;&gt;0,BZ367&lt;&gt;0),-1*CB367*BU367,0)</f>
        <v>-121780.01092396209</v>
      </c>
      <c r="CF367" s="15">
        <f ca="1">IF(AND(BU367&lt;&gt;0,BZ367&lt;&gt;0,BV367&lt;&gt;0,CA367&lt;&gt;0),CC367/BX367*$Z367,)</f>
        <v>0</v>
      </c>
      <c r="CG367" s="15">
        <f ca="1">IF(AND(BV367&lt;&gt;0,CA367&lt;&gt;0),CD367*BN367*BV367,)</f>
        <v>29753.748376232401</v>
      </c>
      <c r="CH367" s="15">
        <f ca="1">IF(AND(BU367&lt;&gt;0,BZ367&lt;&gt;0,BV367&lt;&gt;0,CA367&lt;&gt;0),$AJ367-CE367-CF367-CG367-CK367,)</f>
        <v>-4793.4499145336094</v>
      </c>
      <c r="CI367" s="15">
        <f ca="1">IF(OR(BU367=0,BZ367=0,BV367=0,CA367=0),$AJ367-CE367-CF367-CG367-CK367,)</f>
        <v>0</v>
      </c>
      <c r="CJ367" s="15">
        <f ca="1">SUM(CE367:CI367)</f>
        <v>-96819.712462263313</v>
      </c>
      <c r="CK367" s="15">
        <f ca="1">IF($V367&lt;&gt;0,IF($V367&gt;0,$W367/$V367,-$W367/$V367))*$AE367</f>
        <v>-849.91633773652836</v>
      </c>
      <c r="CL367" s="15">
        <f ca="1">SUM(CJ367:CK367)</f>
        <v>-97669.628799999846</v>
      </c>
      <c r="CM367" s="16">
        <f ca="1">_xll.DBRW($B$3,$R$37,$R$38,$R$40,$R$41,$R$42,$Q367,CM$2,CM$4,CM$3)</f>
        <v>7.0153382101090442E-2</v>
      </c>
      <c r="CN367" s="16">
        <f ca="1">_xll.DBRW($B$3,$R$37,$R$38,$R$40,$R$41,$R$42,$Q367,CN$2,CN$4,CN$3)</f>
        <v>7.7112694645350213E-2</v>
      </c>
      <c r="CO367" s="17">
        <f ca="1">-(CM367-CN367)*100</f>
        <v>0.69593125442597714</v>
      </c>
      <c r="CP367" s="14">
        <f ca="1">$AA367-$AF367-DJ367</f>
        <v>33212.911788916666</v>
      </c>
      <c r="CQ367" s="15">
        <f ca="1">_xll.DBRW($B$3,$R$37,$R$38,$R$40,$R$41,$R$42,$Q367,CQ$2,CQ$4,CQ$3)</f>
        <v>0.86921833338958365</v>
      </c>
      <c r="CR367" s="15">
        <f ca="1">_xll.DBRW($B$3,$R$37,$R$38,$R$40,$R$41,$R$42,$Q367,CR$2,CR$4,CR$3)</f>
        <v>0.34407853891883927</v>
      </c>
      <c r="CS367" s="15">
        <f ca="1">_xll.DBRW($B$3,$R$37,$R$38,$R$40,$R$41,$R$42,$Q367,CS$2,CS$4,CS$3)</f>
        <v>4.263221033637203</v>
      </c>
      <c r="CT367" s="15">
        <f ca="1">_xll.DBRW($B$3,$R$37,$R$38,$R$40,$R$41,$R$42,$Q367,CT$2,CT$4,CT$3)</f>
        <v>385177</v>
      </c>
      <c r="CU367" s="15">
        <f ca="1">_xll.DBRW($B$3,$R$37,$R$38,$R$40,$R$41,$R$42,$Q367,CU$2,CU$4,CU$3)</f>
        <v>1119445</v>
      </c>
      <c r="CV367" s="15">
        <f ca="1">_xll.DBRW($B$3,$R$37,$R$38,$R$40,$R$41,$R$42,$Q367,CV$2,CV$4,CV$3)</f>
        <v>0.96360000000000101</v>
      </c>
      <c r="CW367" s="15">
        <f ca="1">_xll.DBRW($B$3,$R$37,$R$38,$R$40,$R$41,$R$42,$Q367,CW$2,CW$4,CW$3)</f>
        <v>0.32427609461637447</v>
      </c>
      <c r="CX367" s="15">
        <f ca="1">_xll.DBRW($B$3,$R$37,$R$38,$R$40,$R$41,$R$42,$Q367,CX$2,CX$4,CX$3)</f>
        <v>4.0521531015020811</v>
      </c>
      <c r="CY367" s="15">
        <f ca="1">_xll.DBRW($B$3,$R$37,$R$38,$R$40,$R$41,$R$42,$Q367,CY$2,CY$4,CY$3)</f>
        <v>381273.77949099999</v>
      </c>
      <c r="CZ367" s="15">
        <f ca="1">_xll.DBRW($B$3,$R$37,$R$38,$R$40,$R$41,$R$42,$Q367,CZ$2,CZ$4,CZ$3)</f>
        <v>1175769</v>
      </c>
      <c r="DA367" s="15">
        <f ca="1">CQ367-CV367</f>
        <v>-9.4381666610417358E-2</v>
      </c>
      <c r="DB367" s="15">
        <f ca="1">CR367-CW367</f>
        <v>1.9802444302464806E-2</v>
      </c>
      <c r="DC367" s="15">
        <f ca="1">CS367-CX367</f>
        <v>0.21106793213512187</v>
      </c>
      <c r="DD367" s="15">
        <f ca="1">IF(AND(CT367&lt;&gt;0,CY367&lt;&gt;0),-1*DA367*CT367,0)</f>
        <v>36353.647200000727</v>
      </c>
      <c r="DE367" s="15">
        <f ca="1">IF(AND(CT367&lt;&gt;0,CY367&lt;&gt;0,CU367&lt;&gt;0,CZ367&lt;&gt;0),DB367/CW367*$AA367,)</f>
        <v>-20445.281313201525</v>
      </c>
      <c r="DF367" s="15">
        <f ca="1">IF(AND(CU367&lt;&gt;0,CZ367&lt;&gt;0),DC367*CM367*CU367,)</f>
        <v>16575.766850688437</v>
      </c>
      <c r="DG367" s="15">
        <f ca="1">IF(AND(CT367&lt;&gt;0,CY367&lt;&gt;0,CU367&lt;&gt;0,CZ367&lt;&gt;0),$AK367-DD367-DE367-DF367-DJ367,)</f>
        <v>728.77905142902864</v>
      </c>
      <c r="DH367" s="15">
        <f ca="1">IF(OR(CT367=0,CY367=0,CU367=0,CZ367=0),$AK367-DD367-DE367-DF367-DJ367,)</f>
        <v>0</v>
      </c>
      <c r="DI367" s="15">
        <f ca="1">SUM(DD367:DH367)</f>
        <v>33212.911788916666</v>
      </c>
      <c r="DJ367" s="15">
        <f ca="1">IF($V367&lt;&gt;0,IF($V367&gt;0,$W367/$V367,-$W367/$V367))*$AF367</f>
        <v>-620.40787138823407</v>
      </c>
      <c r="DK367" s="15">
        <f ca="1">SUM(DI367:DJ367)</f>
        <v>32592.503917528433</v>
      </c>
      <c r="DL367" s="16">
        <f ca="1">_xll.DBRW($B$3,$R$37,$R$38,$R$40,$R$41,$R$42,$Q367,DL$2,DL$4,DL$3)</f>
        <v>0.10171994838524444</v>
      </c>
      <c r="DM367" s="16">
        <f ca="1">_xll.DBRW($B$3,$R$37,$R$38,$R$40,$R$41,$R$42,$Q367,DM$2,DM$4,DM$3)</f>
        <v>0.10608665610499211</v>
      </c>
      <c r="DN367" s="17">
        <f ca="1">-(DL367-DM367)*100</f>
        <v>0.43667077197476756</v>
      </c>
      <c r="DO367" s="14">
        <f ca="1">$AB367-$AG367-EI367</f>
        <v>20839.857009093048</v>
      </c>
      <c r="DP367" s="15">
        <f ca="1">_xll.DBRW($B$3,$R$37,$R$38,$R$40,$R$41,$R$42,$Q367,DP$2,DP$4,DP$3)</f>
        <v>0.66632146327804576</v>
      </c>
      <c r="DQ367" s="15">
        <f ca="1">_xll.DBRW($B$3,$R$37,$R$38,$R$40,$R$41,$R$42,$Q367,DQ$2,DQ$4,DQ$3)</f>
        <v>0.65081893259606327</v>
      </c>
      <c r="DR367" s="15">
        <f ca="1">_xll.DBRW($B$3,$R$37,$R$38,$R$40,$R$41,$R$42,$Q367,DR$2,DR$4,DR$3)</f>
        <v>4.263221033637203</v>
      </c>
      <c r="DS367" s="15">
        <f ca="1">_xll.DBRW($B$3,$R$37,$R$38,$R$40,$R$41,$R$42,$Q367,DS$2,DS$4,DS$3)</f>
        <v>728556</v>
      </c>
      <c r="DT367" s="15">
        <f ca="1">_xll.DBRW($B$3,$R$37,$R$38,$R$40,$R$41,$R$42,$Q367,DT$2,DT$4,DT$3)</f>
        <v>1119445</v>
      </c>
      <c r="DU367" s="15">
        <f ca="1">_xll.DBRW($B$3,$R$37,$R$38,$R$40,$R$41,$R$42,$Q367,DU$2,DU$4,DU$3)</f>
        <v>0</v>
      </c>
      <c r="DV367" s="15">
        <f ca="1">_xll.DBRW($B$3,$R$37,$R$38,$R$40,$R$41,$R$42,$Q367,DV$2,DV$4,DV$3)</f>
        <v>0</v>
      </c>
      <c r="DW367" s="15">
        <f ca="1">_xll.DBRW($B$3,$R$37,$R$38,$R$40,$R$41,$R$42,$Q367,DW$2,DW$4,DW$3)</f>
        <v>4.0521531015020811</v>
      </c>
      <c r="DX367" s="15">
        <f ca="1">_xll.DBRW($B$3,$R$37,$R$38,$R$40,$R$41,$R$42,$Q367,DX$2,DX$4,DX$3)</f>
        <v>0</v>
      </c>
      <c r="DY367" s="15">
        <f ca="1">_xll.DBRW($B$3,$R$37,$R$38,$R$40,$R$41,$R$42,$Q367,DY$2,DY$4,DY$3)</f>
        <v>1175769</v>
      </c>
      <c r="DZ367" s="15">
        <f ca="1">DP367-DU367</f>
        <v>0.66632146327804576</v>
      </c>
      <c r="EA367" s="15">
        <f ca="1">DQ367-DV367</f>
        <v>0.65081893259606327</v>
      </c>
      <c r="EB367" s="15">
        <f ca="1">DR367-DW367</f>
        <v>0.21106793213512187</v>
      </c>
      <c r="EC367" s="15">
        <f ca="1">IF(AND(DS367&lt;&gt;0,DX367&lt;&gt;0),-1*DZ367*DS367,0)</f>
        <v>0</v>
      </c>
      <c r="ED367" s="15">
        <f ca="1">IF(AND(DS367&lt;&gt;0,DX367&lt;&gt;0,DT367&lt;&gt;0,DY367&lt;&gt;0),EA367/DV367*$AB367,)</f>
        <v>0</v>
      </c>
      <c r="EE367" s="15">
        <f ca="1">IF(AND(DT367&lt;&gt;0,DY367&lt;&gt;0),EB367*DL367*DT367,)</f>
        <v>24034.281712437434</v>
      </c>
      <c r="EF367" s="15">
        <f ca="1">IF(AND(DS367&lt;&gt;0,DX367&lt;&gt;0,DT367&lt;&gt;0,DY367&lt;&gt;0),$AL367-EC367-ED367-EE367-EI367,)</f>
        <v>0</v>
      </c>
      <c r="EG367" s="15">
        <f ca="1">IF(OR(DS367=0,DX367=0,DT367=0,DY367=0),$AL367-EC367-ED367-EE367-EI367,)</f>
        <v>-3194.4247033443876</v>
      </c>
      <c r="EH367" s="15">
        <f ca="1">SUM(EC367:EG367)</f>
        <v>20839.857009093048</v>
      </c>
      <c r="EI367" s="15">
        <f ca="1">IF($V367&lt;&gt;0,IF($V367&gt;0,$W367/$V367,-$W367/$V367))*$AG367</f>
        <v>-853.51700909290446</v>
      </c>
      <c r="EJ367" s="15">
        <f ca="1">SUM(EH367:EI367)</f>
        <v>19986.340000000142</v>
      </c>
      <c r="EK367" s="16">
        <f ca="1">_xll.DBRW($B$3,$R$37,$R$38,$R$40,$R$41,$R$42,$Q367,EK$2,EK$4,EK$3)</f>
        <v>0.21021863050737433</v>
      </c>
      <c r="EL367" s="16">
        <f ca="1">_xll.DBRW($B$3,$R$37,$R$38,$R$40,$R$41,$R$42,$Q367,EL$2,EL$4,EL$3)</f>
        <v>0.19752453966183045</v>
      </c>
      <c r="EM367" s="17">
        <f ca="1">-(EK367-EL367)*100</f>
        <v>-1.2694090845543875</v>
      </c>
      <c r="EN367" s="14">
        <f ca="1">$AC367-$AH367-FH367</f>
        <v>-60581.805575220911</v>
      </c>
      <c r="EO367" s="15">
        <f ca="1">_xll.DBRW($B$3,$R$37,$R$38,$R$40,$R$41,$R$42,$Q367,EO$2,EO$4,EO$3)</f>
        <v>0.89620848724144564</v>
      </c>
      <c r="EP367" s="15">
        <f ca="1">_xll.DBRW($B$3,$R$37,$R$38,$R$40,$R$41,$R$42,$Q367,EP$2,EP$4,EP$3)</f>
        <v>1</v>
      </c>
      <c r="EQ367" s="15">
        <f ca="1">_xll.DBRW($B$3,$R$37,$R$38,$R$40,$R$41,$R$42,$Q367,EQ$2,EQ$4,EQ$3)</f>
        <v>4.263221033637203</v>
      </c>
      <c r="ER367" s="15">
        <f ca="1">_xll.DBRW($B$3,$R$37,$R$38,$R$40,$R$41,$R$42,$Q367,ER$2,ER$4,ER$3)</f>
        <v>1119445</v>
      </c>
      <c r="ES367" s="15">
        <f ca="1">_xll.DBRW($B$3,$R$37,$R$38,$R$40,$R$41,$R$42,$Q367,ES$2,ES$4,ES$3)</f>
        <v>1119445</v>
      </c>
      <c r="ET367" s="15">
        <f ca="1">_xll.DBRW($B$3,$R$37,$R$38,$R$40,$R$41,$R$42,$Q367,ET$2,ET$4,ET$3)</f>
        <v>0.80039967601345707</v>
      </c>
      <c r="EU367" s="15">
        <f ca="1">_xll.DBRW($B$3,$R$37,$R$38,$R$40,$R$41,$R$42,$Q367,EU$2,EU$4,EU$3)</f>
        <v>1</v>
      </c>
      <c r="EV367" s="15">
        <f ca="1">_xll.DBRW($B$3,$R$37,$R$38,$R$40,$R$41,$R$42,$Q367,EV$2,EV$4,EV$3)</f>
        <v>4.0521531015020811</v>
      </c>
      <c r="EW367" s="15">
        <f ca="1">_xll.DBRW($B$3,$R$37,$R$38,$R$40,$R$41,$R$42,$Q367,EW$2,EW$4,EW$3)</f>
        <v>1175769</v>
      </c>
      <c r="EX367" s="15">
        <f ca="1">_xll.DBRW($B$3,$R$37,$R$38,$R$40,$R$41,$R$42,$Q367,EX$2,EX$4,EX$3)</f>
        <v>1175769</v>
      </c>
      <c r="EY367" s="15">
        <f ca="1">EO367-ET367</f>
        <v>9.5808811227988566E-2</v>
      </c>
      <c r="EZ367" s="15">
        <f ca="1">EP367-EU367</f>
        <v>0</v>
      </c>
      <c r="FA367" s="15">
        <f ca="1">EQ367-EV367</f>
        <v>0.21106793213512187</v>
      </c>
      <c r="FB367" s="15">
        <f ca="1">IF(AND(ER367&lt;&gt;0,EW367&lt;&gt;0),-1*EY367*ER367,0)</f>
        <v>-107252.69468511565</v>
      </c>
      <c r="FC367" s="15">
        <f ca="1">IF(AND(ER367&lt;&gt;0,EW367&lt;&gt;0,ES367&lt;&gt;0,EX367&lt;&gt;0),EZ367/EU367*$AC367,)</f>
        <v>0</v>
      </c>
      <c r="FD367" s="15">
        <f ca="1">IF(AND(ES367&lt;&gt;0,EX367&lt;&gt;0),FA367*EK367*ES367,)</f>
        <v>49670.235455506197</v>
      </c>
      <c r="FE367" s="15">
        <f ca="1">IF(AND(ER367&lt;&gt;0,EW367&lt;&gt;0,ES367&lt;&gt;0,EX367&lt;&gt;0),$AM367-FB367-FC367-FD367-FH367,)</f>
        <v>-2999.3463456114569</v>
      </c>
      <c r="FF367" s="15">
        <f ca="1">IF(OR(ER367=0,EW367=0,ES367=0,EX367=0),$AM367-FB367-FC367-FD367-FH367,)</f>
        <v>0</v>
      </c>
      <c r="FG367" s="15">
        <f ca="1">SUM(FB367:FF367)</f>
        <v>-60581.805575220911</v>
      </c>
      <c r="FH367" s="15">
        <f ca="1">IF($V367&lt;&gt;0,IF($V367&gt;0,$W367/$V367,-$W367/$V367))*$AH367</f>
        <v>-1589.177758112832</v>
      </c>
      <c r="FI367" s="15">
        <f ca="1">SUM(FG367:FH367)</f>
        <v>-62170.983333333745</v>
      </c>
      <c r="FJ367" s="20"/>
      <c r="FK367" s="85">
        <f ca="1">BL367+CK367+DJ367+EI367+FH367</f>
        <v>-8359.251752696644</v>
      </c>
      <c r="FL367" s="21"/>
      <c r="FM367" s="22"/>
      <c r="FN367" s="104">
        <f ca="1">_xll.DBRW($B$3,$R$37,$R$38,$R$40,$R$41,$R$42,$Q367,FN$2,FN$4,FN$3)</f>
        <v>-475318.39999999962</v>
      </c>
      <c r="FO367" s="105">
        <f ca="1">IF(U367&lt;&gt;0,FN367/U367,0)</f>
        <v>-9.9596485988962744E-2</v>
      </c>
      <c r="FP367" s="104">
        <f ca="1">_xll.DBRW($B$3,$R$37,$R$38,$R$40,$R$41,$R$42,$Q367,FP$2,FP$4,FP$3)</f>
        <v>-185816.43178419457</v>
      </c>
      <c r="FQ367" s="105">
        <f ca="1">IF(V367&lt;&gt;0,FP367/V367,0)</f>
        <v>-3.9001046886991464E-2</v>
      </c>
      <c r="FR367" s="86">
        <f ca="1">FN367-FP367</f>
        <v>-289501.96821580501</v>
      </c>
      <c r="FS367" s="103">
        <f ca="1">(FO367-FQ367)*100</f>
        <v>-6.059543910197128</v>
      </c>
      <c r="FT367" s="23"/>
      <c r="FV367" s="37"/>
      <c r="FW367" s="37"/>
      <c r="FX367" s="37"/>
      <c r="FY367" s="37"/>
      <c r="FZ367" s="37"/>
      <c r="GA367" s="37"/>
      <c r="GB367" s="37"/>
      <c r="GC367" s="37"/>
      <c r="GD367" s="37"/>
      <c r="GE367" s="37"/>
      <c r="GF367" s="37"/>
      <c r="GG367" s="37"/>
      <c r="GH367" s="37"/>
    </row>
    <row r="368" spans="1:190" ht="15" hidden="1" customHeight="1" x14ac:dyDescent="0.25">
      <c r="A368">
        <f ca="1">IF(ROW()=ROW($A$60),0,1)</f>
        <v>1</v>
      </c>
      <c r="D368" s="30"/>
      <c r="E368" s="30"/>
      <c r="F368" s="30">
        <f ca="1">IF(A368&lt;&gt;0,IF((AO368+BN368+CM368+DL368+EK368)&lt;&gt;0,ROUND((1-(AO368+BN368+CM368+DL368+EK368))-FO368,5),"VERIF. ELIGIBILITE PMM"),"CHECK "&amp;D353)</f>
        <v>0</v>
      </c>
      <c r="G368" s="30"/>
      <c r="H368" s="30"/>
      <c r="I368" s="30"/>
      <c r="J368" s="30" t="str">
        <f ca="1">IF(A368&lt;&gt;0,IF((AP368+BO368+CN368+DM368+EL368)&lt;&gt;0,ROUND((1-(AP368+BO368+CN368+DM368+EL368))-FQ368,5),"VERIF. ELIGIBILITE PMM"),"CHECK "&amp;D354)</f>
        <v>VERIF. ELIGIBILITE PMM</v>
      </c>
      <c r="K368" s="30">
        <f ca="1">IF(A368&lt;&gt;0,ROUND(W368+AR368+BQ368+CP368+DO368+EN368+FK368-FR368,5),"CHECK ")</f>
        <v>0</v>
      </c>
      <c r="L368" s="4"/>
      <c r="M368" s="9"/>
      <c r="N368" s="10"/>
      <c r="O368" s="9"/>
      <c r="P368" s="11"/>
      <c r="Q368" s="130" t="s">
        <v>406</v>
      </c>
      <c r="R368" s="130"/>
      <c r="S368" s="12"/>
      <c r="T368" s="13"/>
      <c r="U368" s="84">
        <f ca="1">_xll.DBRW($B$3,$R$37,$R$38,$R$40,$R$41,$R$42,$Q368,U$2,U$4,U$3)</f>
        <v>8655.07</v>
      </c>
      <c r="V368" s="84">
        <f ca="1">_xll.DBRW($B$3,$R$37,$R$38,$R$40,$R$41,$R$42,$Q368,V$2,V$4,V$3)</f>
        <v>0</v>
      </c>
      <c r="W368" s="85">
        <f ca="1">U368-V368</f>
        <v>8655.07</v>
      </c>
      <c r="X368" s="106">
        <f ca="1">IF(V368&lt;&gt;0,W368/V368,0)</f>
        <v>0</v>
      </c>
      <c r="Y368" s="15">
        <f ca="1">_xll.DBRW($B$3,$R$37,$R$38,$R$40,$R$41,$R$42,$Q368,Y$2,Y$4,Y$3)</f>
        <v>-3</v>
      </c>
      <c r="Z368" s="15">
        <f ca="1">_xll.DBRW($B$3,$R$37,$R$38,$R$40,$R$41,$R$42,$Q368,Z$2,Z$4,Z$3)</f>
        <v>0</v>
      </c>
      <c r="AA368" s="15">
        <f ca="1">_xll.DBRW($B$3,$R$37,$R$38,$R$40,$R$41,$R$42,$Q368,AA$2,AA$4,AA$3)</f>
        <v>484.96</v>
      </c>
      <c r="AB368" s="15">
        <f ca="1">_xll.DBRW($B$3,$R$37,$R$38,$R$40,$R$41,$R$42,$Q368,AB$2,AB$4,AB$3)</f>
        <v>0</v>
      </c>
      <c r="AC368" s="15">
        <f ca="1">_xll.DBRW($B$3,$R$37,$R$38,$R$40,$R$41,$R$42,$Q368,AC$2,AC$4,AC$3)</f>
        <v>-822.94000000000096</v>
      </c>
      <c r="AD368" s="15">
        <f ca="1">_xll.DBRW($B$3,$R$37,$R$38,$R$40,$R$41,$R$42,$Q368,AD$2,AD$4,AD$3)</f>
        <v>0</v>
      </c>
      <c r="AE368" s="15">
        <f ca="1">_xll.DBRW($B$3,$R$37,$R$38,$R$40,$R$41,$R$42,$Q368,AE$2,AE$4,AE$3)</f>
        <v>0</v>
      </c>
      <c r="AF368" s="15">
        <f ca="1">_xll.DBRW($B$3,$R$37,$R$38,$R$40,$R$41,$R$42,$Q368,AF$2,AF$4,AF$3)</f>
        <v>0</v>
      </c>
      <c r="AG368" s="15">
        <f ca="1">_xll.DBRW($B$3,$R$37,$R$38,$R$40,$R$41,$R$42,$Q368,AG$2,AG$4,AG$3)</f>
        <v>0</v>
      </c>
      <c r="AH368" s="15">
        <f ca="1">_xll.DBRW($B$3,$R$37,$R$38,$R$40,$R$41,$R$42,$Q368,AH$2,AH$4,AH$3)</f>
        <v>0</v>
      </c>
      <c r="AI368" s="15">
        <f ca="1">Y368-AD368</f>
        <v>-3</v>
      </c>
      <c r="AJ368" s="15">
        <f ca="1">Z368-AE368</f>
        <v>0</v>
      </c>
      <c r="AK368" s="15">
        <f ca="1">AA368-AF368</f>
        <v>484.96</v>
      </c>
      <c r="AL368" s="15">
        <f ca="1">AB368-AG368</f>
        <v>0</v>
      </c>
      <c r="AM368" s="15">
        <f ca="1">AC368-AH368</f>
        <v>-822.94000000000096</v>
      </c>
      <c r="AN368" s="20"/>
      <c r="AO368" s="16">
        <f ca="1">_xll.DBRW($B$3,$R$37,$R$38,$R$40,$R$41,$R$42,$Q368,AO$2,AO$4,AO$3)</f>
        <v>3.4661764722873417E-4</v>
      </c>
      <c r="AP368" s="16">
        <f ca="1">_xll.DBRW($B$3,$R$37,$R$38,$R$40,$R$41,$R$42,$Q368,AP$2,AP$4,AP$3)</f>
        <v>0</v>
      </c>
      <c r="AQ368" s="17">
        <f ca="1">-(AO368-AP368)*100</f>
        <v>-3.4661764722873419E-2</v>
      </c>
      <c r="AR368" s="14">
        <f ca="1">$Y368-$AD368-BL368</f>
        <v>-3</v>
      </c>
      <c r="AS368" s="18">
        <f ca="1">_xll.DBRW($B$3,$R$37,$R$38,$R$40,$R$41,$R$42,$Q368,AS$2,AS$4,AS$3)</f>
        <v>0</v>
      </c>
      <c r="AT368" s="19">
        <f ca="1">_xll.DBRW($B$3,$R$37,$R$38,$R$40,$R$41,$R$42,$Q368,AT$2,AT$4,AT$3)</f>
        <v>0</v>
      </c>
      <c r="AU368" s="18">
        <f ca="1">_xll.DBRW($B$3,$R$37,$R$38,$R$40,$R$41,$R$42,$Q368,AU$2,AU$4,AU$3)</f>
        <v>0</v>
      </c>
      <c r="AV368" s="15">
        <f ca="1">_xll.DBRW($B$3,$R$37,$R$38,$R$40,$R$41,$R$42,$Q368,AV$2,AV$4,AV$3)</f>
        <v>0</v>
      </c>
      <c r="AW368" s="15">
        <f ca="1">_xll.DBRW($B$3,$R$37,$R$38,$R$40,$R$41,$R$42,$Q368,AW$2,AW$4,AW$3)</f>
        <v>0</v>
      </c>
      <c r="AX368" s="18">
        <f ca="1">_xll.DBRW($B$3,$R$37,$R$38,$R$40,$R$41,$R$42,$Q368,AX$2,AX$4,AX$3)</f>
        <v>0</v>
      </c>
      <c r="AY368" s="19">
        <f ca="1">_xll.DBRW($B$3,$R$37,$R$38,$R$40,$R$41,$R$42,$Q368,AY$2,AY$4,AY$3)</f>
        <v>0</v>
      </c>
      <c r="AZ368" s="18">
        <f ca="1">_xll.DBRW($B$3,$R$37,$R$38,$R$40,$R$41,$R$42,$Q368,AZ$2,AZ$4,AZ$3)</f>
        <v>0</v>
      </c>
      <c r="BA368" s="15">
        <f ca="1">_xll.DBRW($B$3,$R$37,$R$38,$R$40,$R$41,$R$42,$Q368,BA$2,BA$4,BA$3)</f>
        <v>0</v>
      </c>
      <c r="BB368" s="15">
        <f ca="1">_xll.DBRW($B$3,$R$37,$R$38,$R$40,$R$41,$R$42,$Q368,BB$2,BB$4,BB$3)</f>
        <v>0</v>
      </c>
      <c r="BC368" s="18">
        <f ca="1">AS368-AX368</f>
        <v>0</v>
      </c>
      <c r="BD368" s="18">
        <f ca="1">AT368-AY368</f>
        <v>0</v>
      </c>
      <c r="BE368" s="18">
        <f ca="1">AU368-AZ368</f>
        <v>0</v>
      </c>
      <c r="BF368" s="15">
        <f ca="1">IF(AND(AV368&lt;&gt;0,BA368&lt;&gt;0),-1*BC368*AV368,0)</f>
        <v>0</v>
      </c>
      <c r="BG368" s="15">
        <f ca="1">IF(AND(AV368&lt;&gt;0,BA368&lt;&gt;0,AW368&lt;&gt;0,BB368&lt;&gt;0),BD368/AY368*$Y368,)</f>
        <v>0</v>
      </c>
      <c r="BH368" s="15">
        <f ca="1">IF(AND(AW368&lt;&gt;0,BB368&lt;&gt;0),BE368*AO368*AW368,)</f>
        <v>0</v>
      </c>
      <c r="BI368" s="15">
        <f ca="1">IF(AND(AV368&lt;&gt;0,BA368&lt;&gt;0,AW368&lt;&gt;0,BB368&lt;&gt;0),$AI368-BF368-BG368-BH368-BL368,)</f>
        <v>0</v>
      </c>
      <c r="BJ368" s="15">
        <f ca="1">IF(OR(AV368=0,BA368=0,AW368=0,BB368=0),$AI368-BF368-BG368-BH368-BL368,)</f>
        <v>-3</v>
      </c>
      <c r="BK368" s="15">
        <f ca="1">SUM(BF368:BJ368)</f>
        <v>-3</v>
      </c>
      <c r="BL368" s="15">
        <f ca="1">IF($V368&lt;&gt;0,IF($V368&gt;0,$W368/$V368,-$W368/$V368))*$AD368</f>
        <v>0</v>
      </c>
      <c r="BM368" s="15">
        <f ca="1">SUM(BK368:BL368)</f>
        <v>-3</v>
      </c>
      <c r="BN368" s="16">
        <f ca="1">_xll.DBRW($B$3,$R$37,$R$38,$R$40,$R$41,$R$42,$Q368,BN$2,BN$4,BN$3)</f>
        <v>0</v>
      </c>
      <c r="BO368" s="16">
        <f ca="1">_xll.DBRW($B$3,$R$37,$R$38,$R$40,$R$41,$R$42,$Q368,BO$2,BO$4,BO$3)</f>
        <v>0</v>
      </c>
      <c r="BP368" s="17">
        <f ca="1">-(BN368-BO368)*100</f>
        <v>0</v>
      </c>
      <c r="BQ368" s="14">
        <f ca="1">$Z368-$AE368-CK368</f>
        <v>0</v>
      </c>
      <c r="BR368" s="15">
        <f ca="1">_xll.DBRW($B$3,$R$37,$R$38,$R$40,$R$41,$R$42,$Q368,BR$2,BR$4,BR$3)</f>
        <v>0</v>
      </c>
      <c r="BS368" s="15">
        <f ca="1">_xll.DBRW($B$3,$R$37,$R$38,$R$40,$R$41,$R$42,$Q368,BS$2,BS$4,BS$3)</f>
        <v>0</v>
      </c>
      <c r="BT368" s="15">
        <f ca="1">_xll.DBRW($B$3,$R$37,$R$38,$R$40,$R$41,$R$42,$Q368,BT$2,BT$4,BT$3)</f>
        <v>0</v>
      </c>
      <c r="BU368" s="15">
        <f ca="1">_xll.DBRW($B$3,$R$37,$R$38,$R$40,$R$41,$R$42,$Q368,BU$2,BU$4,BU$3)</f>
        <v>0</v>
      </c>
      <c r="BV368" s="15">
        <f ca="1">_xll.DBRW($B$3,$R$37,$R$38,$R$40,$R$41,$R$42,$Q368,BV$2,BV$4,BV$3)</f>
        <v>0</v>
      </c>
      <c r="BW368" s="15">
        <f ca="1">_xll.DBRW($B$3,$R$37,$R$38,$R$40,$R$41,$R$42,$Q368,BW$2,BW$4,BW$3)</f>
        <v>0</v>
      </c>
      <c r="BX368" s="15">
        <f ca="1">_xll.DBRW($B$3,$R$37,$R$38,$R$40,$R$41,$R$42,$Q368,BX$2,BX$4,BX$3)</f>
        <v>0</v>
      </c>
      <c r="BY368" s="15">
        <f ca="1">_xll.DBRW($B$3,$R$37,$R$38,$R$40,$R$41,$R$42,$Q368,BY$2,BY$4,BY$3)</f>
        <v>0</v>
      </c>
      <c r="BZ368" s="15">
        <f ca="1">_xll.DBRW($B$3,$R$37,$R$38,$R$40,$R$41,$R$42,$Q368,BZ$2,BZ$4,BZ$3)</f>
        <v>0</v>
      </c>
      <c r="CA368" s="15">
        <f ca="1">_xll.DBRW($B$3,$R$37,$R$38,$R$40,$R$41,$R$42,$Q368,CA$2,CA$4,CA$3)</f>
        <v>0</v>
      </c>
      <c r="CB368" s="15">
        <f ca="1">BR368-BW368</f>
        <v>0</v>
      </c>
      <c r="CC368" s="15">
        <f ca="1">BS368-BX368</f>
        <v>0</v>
      </c>
      <c r="CD368" s="15">
        <f ca="1">BT368-BY368</f>
        <v>0</v>
      </c>
      <c r="CE368" s="15">
        <f ca="1">IF(AND(BU368&lt;&gt;0,BZ368&lt;&gt;0),-1*CB368*BU368,0)</f>
        <v>0</v>
      </c>
      <c r="CF368" s="15">
        <f ca="1">IF(AND(BU368&lt;&gt;0,BZ368&lt;&gt;0,BV368&lt;&gt;0,CA368&lt;&gt;0),CC368/BX368*$Z368,)</f>
        <v>0</v>
      </c>
      <c r="CG368" s="15">
        <f ca="1">IF(AND(BV368&lt;&gt;0,CA368&lt;&gt;0),CD368*BN368*BV368,)</f>
        <v>0</v>
      </c>
      <c r="CH368" s="15">
        <f ca="1">IF(AND(BU368&lt;&gt;0,BZ368&lt;&gt;0,BV368&lt;&gt;0,CA368&lt;&gt;0),$AJ368-CE368-CF368-CG368-CK368,)</f>
        <v>0</v>
      </c>
      <c r="CI368" s="15">
        <f ca="1">IF(OR(BU368=0,BZ368=0,BV368=0,CA368=0),$AJ368-CE368-CF368-CG368-CK368,)</f>
        <v>0</v>
      </c>
      <c r="CJ368" s="15">
        <f ca="1">SUM(CE368:CI368)</f>
        <v>0</v>
      </c>
      <c r="CK368" s="15">
        <f ca="1">IF($V368&lt;&gt;0,IF($V368&gt;0,$W368/$V368,-$W368/$V368))*$AE368</f>
        <v>0</v>
      </c>
      <c r="CL368" s="15">
        <f ca="1">SUM(CJ368:CK368)</f>
        <v>0</v>
      </c>
      <c r="CM368" s="16">
        <f ca="1">_xll.DBRW($B$3,$R$37,$R$38,$R$40,$R$41,$R$42,$Q368,CM$2,CM$4,CM$3)</f>
        <v>-5.6031898066682302E-2</v>
      </c>
      <c r="CN368" s="16">
        <f ca="1">_xll.DBRW($B$3,$R$37,$R$38,$R$40,$R$41,$R$42,$Q368,CN$2,CN$4,CN$3)</f>
        <v>0</v>
      </c>
      <c r="CO368" s="17">
        <f ca="1">-(CM368-CN368)*100</f>
        <v>5.6031898066682304</v>
      </c>
      <c r="CP368" s="14">
        <f ca="1">$AA368-$AF368-DJ368</f>
        <v>484.96</v>
      </c>
      <c r="CQ368" s="15">
        <f ca="1">_xll.DBRW($B$3,$R$37,$R$38,$R$40,$R$41,$R$42,$Q368,CQ$2,CQ$4,CQ$3)</f>
        <v>0</v>
      </c>
      <c r="CR368" s="15">
        <f ca="1">_xll.DBRW($B$3,$R$37,$R$38,$R$40,$R$41,$R$42,$Q368,CR$2,CR$4,CR$3)</f>
        <v>0</v>
      </c>
      <c r="CS368" s="15">
        <f ca="1">_xll.DBRW($B$3,$R$37,$R$38,$R$40,$R$41,$R$42,$Q368,CS$2,CS$4,CS$3)</f>
        <v>0</v>
      </c>
      <c r="CT368" s="15">
        <f ca="1">_xll.DBRW($B$3,$R$37,$R$38,$R$40,$R$41,$R$42,$Q368,CT$2,CT$4,CT$3)</f>
        <v>0</v>
      </c>
      <c r="CU368" s="15">
        <f ca="1">_xll.DBRW($B$3,$R$37,$R$38,$R$40,$R$41,$R$42,$Q368,CU$2,CU$4,CU$3)</f>
        <v>0</v>
      </c>
      <c r="CV368" s="15">
        <f ca="1">_xll.DBRW($B$3,$R$37,$R$38,$R$40,$R$41,$R$42,$Q368,CV$2,CV$4,CV$3)</f>
        <v>0</v>
      </c>
      <c r="CW368" s="15">
        <f ca="1">_xll.DBRW($B$3,$R$37,$R$38,$R$40,$R$41,$R$42,$Q368,CW$2,CW$4,CW$3)</f>
        <v>0</v>
      </c>
      <c r="CX368" s="15">
        <f ca="1">_xll.DBRW($B$3,$R$37,$R$38,$R$40,$R$41,$R$42,$Q368,CX$2,CX$4,CX$3)</f>
        <v>0</v>
      </c>
      <c r="CY368" s="15">
        <f ca="1">_xll.DBRW($B$3,$R$37,$R$38,$R$40,$R$41,$R$42,$Q368,CY$2,CY$4,CY$3)</f>
        <v>0</v>
      </c>
      <c r="CZ368" s="15">
        <f ca="1">_xll.DBRW($B$3,$R$37,$R$38,$R$40,$R$41,$R$42,$Q368,CZ$2,CZ$4,CZ$3)</f>
        <v>0</v>
      </c>
      <c r="DA368" s="15">
        <f ca="1">CQ368-CV368</f>
        <v>0</v>
      </c>
      <c r="DB368" s="15">
        <f ca="1">CR368-CW368</f>
        <v>0</v>
      </c>
      <c r="DC368" s="15">
        <f ca="1">CS368-CX368</f>
        <v>0</v>
      </c>
      <c r="DD368" s="15">
        <f ca="1">IF(AND(CT368&lt;&gt;0,CY368&lt;&gt;0),-1*DA368*CT368,0)</f>
        <v>0</v>
      </c>
      <c r="DE368" s="15">
        <f ca="1">IF(AND(CT368&lt;&gt;0,CY368&lt;&gt;0,CU368&lt;&gt;0,CZ368&lt;&gt;0),DB368/CW368*$AA368,)</f>
        <v>0</v>
      </c>
      <c r="DF368" s="15">
        <f ca="1">IF(AND(CU368&lt;&gt;0,CZ368&lt;&gt;0),DC368*CM368*CU368,)</f>
        <v>0</v>
      </c>
      <c r="DG368" s="15">
        <f ca="1">IF(AND(CT368&lt;&gt;0,CY368&lt;&gt;0,CU368&lt;&gt;0,CZ368&lt;&gt;0),$AK368-DD368-DE368-DF368-DJ368,)</f>
        <v>0</v>
      </c>
      <c r="DH368" s="15">
        <f ca="1">IF(OR(CT368=0,CY368=0,CU368=0,CZ368=0),$AK368-DD368-DE368-DF368-DJ368,)</f>
        <v>484.96</v>
      </c>
      <c r="DI368" s="15">
        <f ca="1">SUM(DD368:DH368)</f>
        <v>484.96</v>
      </c>
      <c r="DJ368" s="15">
        <f ca="1">IF($V368&lt;&gt;0,IF($V368&gt;0,$W368/$V368,-$W368/$V368))*$AF368</f>
        <v>0</v>
      </c>
      <c r="DK368" s="15">
        <f ca="1">SUM(DI368:DJ368)</f>
        <v>484.96</v>
      </c>
      <c r="DL368" s="16">
        <f ca="1">_xll.DBRW($B$3,$R$37,$R$38,$R$40,$R$41,$R$42,$Q368,DL$2,DL$4,DL$3)</f>
        <v>0</v>
      </c>
      <c r="DM368" s="16">
        <f ca="1">_xll.DBRW($B$3,$R$37,$R$38,$R$40,$R$41,$R$42,$Q368,DM$2,DM$4,DM$3)</f>
        <v>0</v>
      </c>
      <c r="DN368" s="17">
        <f ca="1">-(DL368-DM368)*100</f>
        <v>0</v>
      </c>
      <c r="DO368" s="14">
        <f ca="1">$AB368-$AG368-EI368</f>
        <v>0</v>
      </c>
      <c r="DP368" s="15">
        <f ca="1">_xll.DBRW($B$3,$R$37,$R$38,$R$40,$R$41,$R$42,$Q368,DP$2,DP$4,DP$3)</f>
        <v>0</v>
      </c>
      <c r="DQ368" s="15">
        <f ca="1">_xll.DBRW($B$3,$R$37,$R$38,$R$40,$R$41,$R$42,$Q368,DQ$2,DQ$4,DQ$3)</f>
        <v>0</v>
      </c>
      <c r="DR368" s="15">
        <f ca="1">_xll.DBRW($B$3,$R$37,$R$38,$R$40,$R$41,$R$42,$Q368,DR$2,DR$4,DR$3)</f>
        <v>0</v>
      </c>
      <c r="DS368" s="15">
        <f ca="1">_xll.DBRW($B$3,$R$37,$R$38,$R$40,$R$41,$R$42,$Q368,DS$2,DS$4,DS$3)</f>
        <v>0</v>
      </c>
      <c r="DT368" s="15">
        <f ca="1">_xll.DBRW($B$3,$R$37,$R$38,$R$40,$R$41,$R$42,$Q368,DT$2,DT$4,DT$3)</f>
        <v>0</v>
      </c>
      <c r="DU368" s="15">
        <f ca="1">_xll.DBRW($B$3,$R$37,$R$38,$R$40,$R$41,$R$42,$Q368,DU$2,DU$4,DU$3)</f>
        <v>0</v>
      </c>
      <c r="DV368" s="15">
        <f ca="1">_xll.DBRW($B$3,$R$37,$R$38,$R$40,$R$41,$R$42,$Q368,DV$2,DV$4,DV$3)</f>
        <v>0</v>
      </c>
      <c r="DW368" s="15">
        <f ca="1">_xll.DBRW($B$3,$R$37,$R$38,$R$40,$R$41,$R$42,$Q368,DW$2,DW$4,DW$3)</f>
        <v>0</v>
      </c>
      <c r="DX368" s="15">
        <f ca="1">_xll.DBRW($B$3,$R$37,$R$38,$R$40,$R$41,$R$42,$Q368,DX$2,DX$4,DX$3)</f>
        <v>0</v>
      </c>
      <c r="DY368" s="15">
        <f ca="1">_xll.DBRW($B$3,$R$37,$R$38,$R$40,$R$41,$R$42,$Q368,DY$2,DY$4,DY$3)</f>
        <v>0</v>
      </c>
      <c r="DZ368" s="15">
        <f ca="1">DP368-DU368</f>
        <v>0</v>
      </c>
      <c r="EA368" s="15">
        <f ca="1">DQ368-DV368</f>
        <v>0</v>
      </c>
      <c r="EB368" s="15">
        <f ca="1">DR368-DW368</f>
        <v>0</v>
      </c>
      <c r="EC368" s="15">
        <f ca="1">IF(AND(DS368&lt;&gt;0,DX368&lt;&gt;0),-1*DZ368*DS368,0)</f>
        <v>0</v>
      </c>
      <c r="ED368" s="15">
        <f ca="1">IF(AND(DS368&lt;&gt;0,DX368&lt;&gt;0,DT368&lt;&gt;0,DY368&lt;&gt;0),EA368/DV368*$AB368,)</f>
        <v>0</v>
      </c>
      <c r="EE368" s="15">
        <f ca="1">IF(AND(DT368&lt;&gt;0,DY368&lt;&gt;0),EB368*DL368*DT368,)</f>
        <v>0</v>
      </c>
      <c r="EF368" s="15">
        <f ca="1">IF(AND(DS368&lt;&gt;0,DX368&lt;&gt;0,DT368&lt;&gt;0,DY368&lt;&gt;0),$AL368-EC368-ED368-EE368-EI368,)</f>
        <v>0</v>
      </c>
      <c r="EG368" s="15">
        <f ca="1">IF(OR(DS368=0,DX368=0,DT368=0,DY368=0),$AL368-EC368-ED368-EE368-EI368,)</f>
        <v>0</v>
      </c>
      <c r="EH368" s="15">
        <f ca="1">SUM(EC368:EG368)</f>
        <v>0</v>
      </c>
      <c r="EI368" s="15">
        <f ca="1">IF($V368&lt;&gt;0,IF($V368&gt;0,$W368/$V368,-$W368/$V368))*$AG368</f>
        <v>0</v>
      </c>
      <c r="EJ368" s="15">
        <f ca="1">SUM(EH368:EI368)</f>
        <v>0</v>
      </c>
      <c r="EK368" s="16">
        <f ca="1">_xll.DBRW($B$3,$R$37,$R$38,$R$40,$R$41,$R$42,$Q368,EK$2,EK$4,EK$3)</f>
        <v>9.50818422034716E-2</v>
      </c>
      <c r="EL368" s="16">
        <f ca="1">_xll.DBRW($B$3,$R$37,$R$38,$R$40,$R$41,$R$42,$Q368,EL$2,EL$4,EL$3)</f>
        <v>0</v>
      </c>
      <c r="EM368" s="17">
        <f ca="1">-(EK368-EL368)*100</f>
        <v>-9.5081842203471609</v>
      </c>
      <c r="EN368" s="14">
        <f ca="1">$AC368-$AH368-FH368</f>
        <v>-822.94000000000096</v>
      </c>
      <c r="EO368" s="15">
        <f ca="1">_xll.DBRW($B$3,$R$37,$R$38,$R$40,$R$41,$R$42,$Q368,EO$2,EO$4,EO$3)</f>
        <v>0</v>
      </c>
      <c r="EP368" s="15">
        <f ca="1">_xll.DBRW($B$3,$R$37,$R$38,$R$40,$R$41,$R$42,$Q368,EP$2,EP$4,EP$3)</f>
        <v>0</v>
      </c>
      <c r="EQ368" s="15">
        <f ca="1">_xll.DBRW($B$3,$R$37,$R$38,$R$40,$R$41,$R$42,$Q368,EQ$2,EQ$4,EQ$3)</f>
        <v>0</v>
      </c>
      <c r="ER368" s="15">
        <f ca="1">_xll.DBRW($B$3,$R$37,$R$38,$R$40,$R$41,$R$42,$Q368,ER$2,ER$4,ER$3)</f>
        <v>0</v>
      </c>
      <c r="ES368" s="15">
        <f ca="1">_xll.DBRW($B$3,$R$37,$R$38,$R$40,$R$41,$R$42,$Q368,ES$2,ES$4,ES$3)</f>
        <v>0</v>
      </c>
      <c r="ET368" s="15">
        <f ca="1">_xll.DBRW($B$3,$R$37,$R$38,$R$40,$R$41,$R$42,$Q368,ET$2,ET$4,ET$3)</f>
        <v>0</v>
      </c>
      <c r="EU368" s="15">
        <f ca="1">_xll.DBRW($B$3,$R$37,$R$38,$R$40,$R$41,$R$42,$Q368,EU$2,EU$4,EU$3)</f>
        <v>0</v>
      </c>
      <c r="EV368" s="15">
        <f ca="1">_xll.DBRW($B$3,$R$37,$R$38,$R$40,$R$41,$R$42,$Q368,EV$2,EV$4,EV$3)</f>
        <v>0</v>
      </c>
      <c r="EW368" s="15">
        <f ca="1">_xll.DBRW($B$3,$R$37,$R$38,$R$40,$R$41,$R$42,$Q368,EW$2,EW$4,EW$3)</f>
        <v>0</v>
      </c>
      <c r="EX368" s="15">
        <f ca="1">_xll.DBRW($B$3,$R$37,$R$38,$R$40,$R$41,$R$42,$Q368,EX$2,EX$4,EX$3)</f>
        <v>0</v>
      </c>
      <c r="EY368" s="15">
        <f ca="1">EO368-ET368</f>
        <v>0</v>
      </c>
      <c r="EZ368" s="15">
        <f ca="1">EP368-EU368</f>
        <v>0</v>
      </c>
      <c r="FA368" s="15">
        <f ca="1">EQ368-EV368</f>
        <v>0</v>
      </c>
      <c r="FB368" s="15">
        <f ca="1">IF(AND(ER368&lt;&gt;0,EW368&lt;&gt;0),-1*EY368*ER368,0)</f>
        <v>0</v>
      </c>
      <c r="FC368" s="15">
        <f ca="1">IF(AND(ER368&lt;&gt;0,EW368&lt;&gt;0,ES368&lt;&gt;0,EX368&lt;&gt;0),EZ368/EU368*$AC368,)</f>
        <v>0</v>
      </c>
      <c r="FD368" s="15">
        <f ca="1">IF(AND(ES368&lt;&gt;0,EX368&lt;&gt;0),FA368*EK368*ES368,)</f>
        <v>0</v>
      </c>
      <c r="FE368" s="15">
        <f ca="1">IF(AND(ER368&lt;&gt;0,EW368&lt;&gt;0,ES368&lt;&gt;0,EX368&lt;&gt;0),$AM368-FB368-FC368-FD368-FH368,)</f>
        <v>0</v>
      </c>
      <c r="FF368" s="15">
        <f ca="1">IF(OR(ER368=0,EW368=0,ES368=0,EX368=0),$AM368-FB368-FC368-FD368-FH368,)</f>
        <v>-822.94000000000096</v>
      </c>
      <c r="FG368" s="15">
        <f ca="1">SUM(FB368:FF368)</f>
        <v>-822.94000000000096</v>
      </c>
      <c r="FH368" s="15">
        <f ca="1">IF($V368&lt;&gt;0,IF($V368&gt;0,$W368/$V368,-$W368/$V368))*$AH368</f>
        <v>0</v>
      </c>
      <c r="FI368" s="15">
        <f ca="1">SUM(FG368:FH368)</f>
        <v>-822.94000000000096</v>
      </c>
      <c r="FJ368" s="20"/>
      <c r="FK368" s="85">
        <f ca="1">BL368+CK368+DJ368+EI368+FH368</f>
        <v>0</v>
      </c>
      <c r="FL368" s="21"/>
      <c r="FM368" s="22"/>
      <c r="FN368" s="104">
        <f ca="1">_xll.DBRW($B$3,$R$37,$R$38,$R$40,$R$41,$R$42,$Q368,FN$2,FN$4,FN$3)</f>
        <v>8314.0899999999983</v>
      </c>
      <c r="FO368" s="105">
        <f ca="1">IF(U368&lt;&gt;0,FN368/U368,0)</f>
        <v>0.96060343821598193</v>
      </c>
      <c r="FP368" s="104">
        <f ca="1">_xll.DBRW($B$3,$R$37,$R$38,$R$40,$R$41,$R$42,$Q368,FP$2,FP$4,FP$3)</f>
        <v>0</v>
      </c>
      <c r="FQ368" s="105">
        <f ca="1">IF(V368&lt;&gt;0,FP368/V368,0)</f>
        <v>0</v>
      </c>
      <c r="FR368" s="86">
        <f ca="1">FN368-FP368</f>
        <v>8314.0899999999983</v>
      </c>
      <c r="FS368" s="103">
        <f ca="1">(FO368-FQ368)*100</f>
        <v>96.060343821598195</v>
      </c>
      <c r="FT368" s="23"/>
      <c r="FV368" s="37"/>
      <c r="FW368" s="37"/>
      <c r="FX368" s="37"/>
      <c r="FY368" s="37"/>
      <c r="FZ368" s="37"/>
      <c r="GA368" s="37"/>
      <c r="GB368" s="37"/>
      <c r="GC368" s="37"/>
      <c r="GD368" s="37"/>
      <c r="GE368" s="37"/>
      <c r="GF368" s="37"/>
      <c r="GG368" s="37"/>
      <c r="GH368" s="37"/>
    </row>
    <row r="369" spans="1:190" ht="15" hidden="1" customHeight="1" x14ac:dyDescent="0.25">
      <c r="A369">
        <f ca="1">IF(ROW()=ROW($A$60),0,1)</f>
        <v>1</v>
      </c>
      <c r="D369" s="30"/>
      <c r="E369" s="30"/>
      <c r="F369" s="30">
        <f ca="1">IF(A369&lt;&gt;0,IF((AO369+BN369+CM369+DL369+EK369)&lt;&gt;0,ROUND((1-(AO369+BN369+CM369+DL369+EK369))-FO369,5),"VERIF. ELIGIBILITE PMM"),"CHECK "&amp;D354)</f>
        <v>0</v>
      </c>
      <c r="G369" s="30"/>
      <c r="H369" s="30"/>
      <c r="I369" s="30"/>
      <c r="J369" s="30">
        <f ca="1">IF(A369&lt;&gt;0,IF((AP369+BO369+CN369+DM369+EL369)&lt;&gt;0,ROUND((1-(AP369+BO369+CN369+DM369+EL369))-FQ369,5),"VERIF. ELIGIBILITE PMM"),"CHECK "&amp;D355)</f>
        <v>0</v>
      </c>
      <c r="K369" s="30">
        <f ca="1">IF(A369&lt;&gt;0,ROUND(W369+AR369+BQ369+CP369+DO369+EN369+FK369-FR369,5),"CHECK ")</f>
        <v>0</v>
      </c>
      <c r="L369" s="4"/>
      <c r="M369" s="9"/>
      <c r="N369" s="10"/>
      <c r="O369" s="9"/>
      <c r="P369" s="11"/>
      <c r="Q369" s="130" t="s">
        <v>184</v>
      </c>
      <c r="R369" s="130"/>
      <c r="S369" s="12"/>
      <c r="T369" s="13"/>
      <c r="U369" s="84">
        <f ca="1">_xll.DBRW($B$3,$R$37,$R$38,$R$40,$R$41,$R$42,$Q369,U$2,U$4,U$3)</f>
        <v>1756716.7000000002</v>
      </c>
      <c r="V369" s="84">
        <f ca="1">_xll.DBRW($B$3,$R$37,$R$38,$R$40,$R$41,$R$42,$Q369,V$2,V$4,V$3)</f>
        <v>1747446</v>
      </c>
      <c r="W369" s="85">
        <f ca="1">U369-V369</f>
        <v>9270.7000000001863</v>
      </c>
      <c r="X369" s="106">
        <f ca="1">IF(V369&lt;&gt;0,W369/V369,0)</f>
        <v>5.3052855424431918E-3</v>
      </c>
      <c r="Y369" s="15">
        <f ca="1">_xll.DBRW($B$3,$R$37,$R$38,$R$40,$R$41,$R$42,$Q369,Y$2,Y$4,Y$3)</f>
        <v>-504309.54</v>
      </c>
      <c r="Z369" s="15">
        <f ca="1">_xll.DBRW($B$3,$R$37,$R$38,$R$40,$R$41,$R$42,$Q369,Z$2,Z$4,Z$3)</f>
        <v>-168951.33</v>
      </c>
      <c r="AA369" s="15">
        <f ca="1">_xll.DBRW($B$3,$R$37,$R$38,$R$40,$R$41,$R$42,$Q369,AA$2,AA$4,AA$3)</f>
        <v>-193308.15000000005</v>
      </c>
      <c r="AB369" s="15">
        <f ca="1">_xll.DBRW($B$3,$R$37,$R$38,$R$40,$R$41,$R$42,$Q369,AB$2,AB$4,AB$3)</f>
        <v>-419188.71</v>
      </c>
      <c r="AC369" s="15">
        <f ca="1">_xll.DBRW($B$3,$R$37,$R$38,$R$40,$R$41,$R$42,$Q369,AC$2,AC$4,AC$3)</f>
        <v>-213895.93000000005</v>
      </c>
      <c r="AD369" s="15">
        <f ca="1">_xll.DBRW($B$3,$R$37,$R$38,$R$40,$R$41,$R$42,$Q369,AD$2,AD$4,AD$3)</f>
        <v>-547756.54</v>
      </c>
      <c r="AE369" s="15">
        <f ca="1">_xll.DBRW($B$3,$R$37,$R$38,$R$40,$R$41,$R$42,$Q369,AE$2,AE$4,AE$3)</f>
        <v>-134587.34999999998</v>
      </c>
      <c r="AF369" s="15">
        <f ca="1">_xll.DBRW($B$3,$R$37,$R$38,$R$40,$R$41,$R$42,$Q369,AF$2,AF$4,AF$3)</f>
        <v>-176233.51658995877</v>
      </c>
      <c r="AG369" s="15">
        <f ca="1">_xll.DBRW($B$3,$R$37,$R$38,$R$40,$R$41,$R$42,$Q369,AG$2,AG$4,AG$3)</f>
        <v>-431300.24</v>
      </c>
      <c r="AH369" s="15">
        <f ca="1">_xll.DBRW($B$3,$R$37,$R$38,$R$40,$R$41,$R$42,$Q369,AH$2,AH$4,AH$3)</f>
        <v>-216085.9599999999</v>
      </c>
      <c r="AI369" s="15">
        <f ca="1">Y369-AD369</f>
        <v>43447.000000000058</v>
      </c>
      <c r="AJ369" s="15">
        <f ca="1">Z369-AE369</f>
        <v>-34363.98000000001</v>
      </c>
      <c r="AK369" s="15">
        <f ca="1">AA369-AF369</f>
        <v>-17074.633410041279</v>
      </c>
      <c r="AL369" s="15">
        <f ca="1">AB369-AG369</f>
        <v>12111.52999999997</v>
      </c>
      <c r="AM369" s="15">
        <f ca="1">AC369-AH369</f>
        <v>2190.0299999998533</v>
      </c>
      <c r="AN369" s="20"/>
      <c r="AO369" s="16">
        <f ca="1">_xll.DBRW($B$3,$R$37,$R$38,$R$40,$R$41,$R$42,$Q369,AO$2,AO$4,AO$3)</f>
        <v>0.28707505313748083</v>
      </c>
      <c r="AP369" s="16">
        <f ca="1">_xll.DBRW($B$3,$R$37,$R$38,$R$40,$R$41,$R$42,$Q369,AP$2,AP$4,AP$3)</f>
        <v>0.31346121139079552</v>
      </c>
      <c r="AQ369" s="17">
        <f ca="1">-(AO369-AP369)*100</f>
        <v>2.6386158253314695</v>
      </c>
      <c r="AR369" s="14">
        <f ca="1">$Y369-$AD369-BL369</f>
        <v>46353.004852440761</v>
      </c>
      <c r="AS369" s="18">
        <f ca="1">_xll.DBRW($B$3,$R$37,$R$38,$R$40,$R$41,$R$42,$Q369,AS$2,AS$4,AS$3)</f>
        <v>17.857739924979793</v>
      </c>
      <c r="AT369" s="19">
        <f ca="1">_xll.DBRW($B$3,$R$37,$R$38,$R$40,$R$41,$R$42,$Q369,AT$2,AT$4,AT$3)</f>
        <v>4.3016391395012663E-2</v>
      </c>
      <c r="AU369" s="18">
        <f ca="1">_xll.DBRW($B$3,$R$37,$R$38,$R$40,$R$41,$R$42,$Q369,AU$2,AU$4,AU$3)</f>
        <v>2.6758700264888358</v>
      </c>
      <c r="AV369" s="15">
        <f ca="1">_xll.DBRW($B$3,$R$37,$R$38,$R$40,$R$41,$R$42,$Q369,AV$2,AV$4,AV$3)</f>
        <v>28240.39</v>
      </c>
      <c r="AW369" s="15">
        <f ca="1">_xll.DBRW($B$3,$R$37,$R$38,$R$40,$R$41,$R$42,$Q369,AW$2,AW$4,AW$3)</f>
        <v>656503</v>
      </c>
      <c r="AX369" s="18">
        <f ca="1">_xll.DBRW($B$3,$R$37,$R$38,$R$40,$R$41,$R$42,$Q369,AX$2,AX$4,AX$3)</f>
        <v>18.187402215864868</v>
      </c>
      <c r="AY369" s="19">
        <f ca="1">_xll.DBRW($B$3,$R$37,$R$38,$R$40,$R$41,$R$42,$Q369,AY$2,AY$4,AY$3)</f>
        <v>4.8620371628893017E-2</v>
      </c>
      <c r="AZ369" s="18">
        <f ca="1">_xll.DBRW($B$3,$R$37,$R$38,$R$40,$R$41,$R$42,$Q369,AZ$2,AZ$4,AZ$3)</f>
        <v>2.8210133265805029</v>
      </c>
      <c r="BA369" s="15">
        <f ca="1">_xll.DBRW($B$3,$R$37,$R$38,$R$40,$R$41,$R$42,$Q369,BA$2,BA$4,BA$3)</f>
        <v>30117.360000000004</v>
      </c>
      <c r="BB369" s="15">
        <f ca="1">_xll.DBRW($B$3,$R$37,$R$38,$R$40,$R$41,$R$42,$Q369,BB$2,BB$4,BB$3)</f>
        <v>619439.11555999995</v>
      </c>
      <c r="BC369" s="18">
        <f ca="1">AS369-AX369</f>
        <v>-0.32966229088507504</v>
      </c>
      <c r="BD369" s="18">
        <f ca="1">AT369-AY369</f>
        <v>-5.603980233880354E-3</v>
      </c>
      <c r="BE369" s="18">
        <f ca="1">AU369-AZ369</f>
        <v>-0.14514330009166709</v>
      </c>
      <c r="BF369" s="15">
        <f ca="1">IF(AND(AV369&lt;&gt;0,BA369&lt;&gt;0),-1*BC369*AV369,0)</f>
        <v>9309.7916628879648</v>
      </c>
      <c r="BG369" s="15">
        <f ca="1">IF(AND(AV369&lt;&gt;0,BA369&lt;&gt;0,AW369&lt;&gt;0,BB369&lt;&gt;0),BD369/AY369*$Y369,)</f>
        <v>58126.6781646284</v>
      </c>
      <c r="BH369" s="15">
        <f ca="1">IF(AND(AW369&lt;&gt;0,BB369&lt;&gt;0),BE369*AO369*AW369,)</f>
        <v>-27354.524016010157</v>
      </c>
      <c r="BI369" s="15">
        <f ca="1">IF(AND(AV369&lt;&gt;0,BA369&lt;&gt;0,AW369&lt;&gt;0,BB369&lt;&gt;0),$AI369-BF369-BG369-BH369-BL369,)</f>
        <v>6271.0590409345605</v>
      </c>
      <c r="BJ369" s="15">
        <f ca="1">IF(OR(AV369=0,BA369=0,AW369=0,BB369=0),$AI369-BF369-BG369-BH369-BL369,)</f>
        <v>0</v>
      </c>
      <c r="BK369" s="15">
        <f ca="1">SUM(BF369:BJ369)</f>
        <v>46353.004852440776</v>
      </c>
      <c r="BL369" s="15">
        <f ca="1">IF($V369&lt;&gt;0,IF($V369&gt;0,$W369/$V369,-$W369/$V369))*$AD369</f>
        <v>-2906.0048524407061</v>
      </c>
      <c r="BM369" s="15">
        <f ca="1">SUM(BK369:BL369)</f>
        <v>43447.000000000073</v>
      </c>
      <c r="BN369" s="16">
        <f ca="1">_xll.DBRW($B$3,$R$37,$R$38,$R$40,$R$41,$R$42,$Q369,BN$2,BN$4,BN$3)</f>
        <v>9.6174488464759289E-2</v>
      </c>
      <c r="BO369" s="16">
        <f ca="1">_xll.DBRW($B$3,$R$37,$R$38,$R$40,$R$41,$R$42,$Q369,BO$2,BO$4,BO$3)</f>
        <v>7.7019461545592832E-2</v>
      </c>
      <c r="BP369" s="17">
        <f ca="1">-(BN369-BO369)*100</f>
        <v>-1.9155026919166458</v>
      </c>
      <c r="BQ369" s="14">
        <f ca="1">$Z369-$AE369-CK369</f>
        <v>-33649.95567784927</v>
      </c>
      <c r="BR369" s="15">
        <f ca="1">_xll.DBRW($B$3,$R$37,$R$38,$R$40,$R$41,$R$42,$Q369,BR$2,BR$4,BR$3)</f>
        <v>0.25735043099574567</v>
      </c>
      <c r="BS369" s="15">
        <f ca="1">_xll.DBRW($B$3,$R$37,$R$38,$R$40,$R$41,$R$42,$Q369,BS$2,BS$4,BS$3)</f>
        <v>1</v>
      </c>
      <c r="BT369" s="15">
        <f ca="1">_xll.DBRW($B$3,$R$37,$R$38,$R$40,$R$41,$R$42,$Q369,BT$2,BT$4,BT$3)</f>
        <v>2.6758700264888358</v>
      </c>
      <c r="BU369" s="15">
        <f ca="1">_xll.DBRW($B$3,$R$37,$R$38,$R$40,$R$41,$R$42,$Q369,BU$2,BU$4,BU$3)</f>
        <v>656503</v>
      </c>
      <c r="BV369" s="15">
        <f ca="1">_xll.DBRW($B$3,$R$37,$R$38,$R$40,$R$41,$R$42,$Q369,BV$2,BV$4,BV$3)</f>
        <v>656503</v>
      </c>
      <c r="BW369" s="15">
        <f ca="1">_xll.DBRW($B$3,$R$37,$R$38,$R$40,$R$41,$R$42,$Q369,BW$2,BW$4,BW$3)</f>
        <v>0.21727292742617194</v>
      </c>
      <c r="BX369" s="15">
        <f ca="1">_xll.DBRW($B$3,$R$37,$R$38,$R$40,$R$41,$R$42,$Q369,BX$2,BX$4,BX$3)</f>
        <v>1</v>
      </c>
      <c r="BY369" s="15">
        <f ca="1">_xll.DBRW($B$3,$R$37,$R$38,$R$40,$R$41,$R$42,$Q369,BY$2,BY$4,BY$3)</f>
        <v>2.8210133265805029</v>
      </c>
      <c r="BZ369" s="15">
        <f ca="1">_xll.DBRW($B$3,$R$37,$R$38,$R$40,$R$41,$R$42,$Q369,BZ$2,BZ$4,BZ$3)</f>
        <v>619439.11555999995</v>
      </c>
      <c r="CA369" s="15">
        <f ca="1">_xll.DBRW($B$3,$R$37,$R$38,$R$40,$R$41,$R$42,$Q369,CA$2,CA$4,CA$3)</f>
        <v>619439.11555999995</v>
      </c>
      <c r="CB369" s="15">
        <f ca="1">BR369-BW369</f>
        <v>4.0077503569573736E-2</v>
      </c>
      <c r="CC369" s="15">
        <f ca="1">BS369-BX369</f>
        <v>0</v>
      </c>
      <c r="CD369" s="15">
        <f ca="1">BT369-BY369</f>
        <v>-0.14514330009166709</v>
      </c>
      <c r="CE369" s="15">
        <f ca="1">IF(AND(BU369&lt;&gt;0,BZ369&lt;&gt;0),-1*CB369*BU369,0)</f>
        <v>-26311.001325935867</v>
      </c>
      <c r="CF369" s="15">
        <f ca="1">IF(AND(BU369&lt;&gt;0,BZ369&lt;&gt;0,BV369&lt;&gt;0,CA369&lt;&gt;0),CC369/BX369*$Z369,)</f>
        <v>0</v>
      </c>
      <c r="CG369" s="15">
        <f ca="1">IF(AND(BV369&lt;&gt;0,CA369&lt;&gt;0),CD369*BN369*BV369,)</f>
        <v>-9164.1796306725773</v>
      </c>
      <c r="CH369" s="15">
        <f ca="1">IF(AND(BU369&lt;&gt;0,BZ369&lt;&gt;0,BV369&lt;&gt;0,CA369&lt;&gt;0),$AJ369-CE369-CF369-CG369-CK369,)</f>
        <v>1825.225278759176</v>
      </c>
      <c r="CI369" s="15">
        <f ca="1">IF(OR(BU369=0,BZ369=0,BV369=0,CA369=0),$AJ369-CE369-CF369-CG369-CK369,)</f>
        <v>0</v>
      </c>
      <c r="CJ369" s="15">
        <f ca="1">SUM(CE369:CI369)</f>
        <v>-33649.955677849262</v>
      </c>
      <c r="CK369" s="15">
        <f ca="1">IF($V369&lt;&gt;0,IF($V369&gt;0,$W369/$V369,-$W369/$V369))*$AE369</f>
        <v>-714.02432215074157</v>
      </c>
      <c r="CL369" s="15">
        <f ca="1">SUM(CJ369:CK369)</f>
        <v>-34363.980000000003</v>
      </c>
      <c r="CM369" s="16">
        <f ca="1">_xll.DBRW($B$3,$R$37,$R$38,$R$40,$R$41,$R$42,$Q369,CM$2,CM$4,CM$3)</f>
        <v>0.11003945599196503</v>
      </c>
      <c r="CN369" s="16">
        <f ca="1">_xll.DBRW($B$3,$R$37,$R$38,$R$40,$R$41,$R$42,$Q369,CN$2,CN$4,CN$3)</f>
        <v>0.1008520529904551</v>
      </c>
      <c r="CO369" s="17">
        <f ca="1">-(CM369-CN369)*100</f>
        <v>-0.91874030015099284</v>
      </c>
      <c r="CP369" s="14">
        <f ca="1">$AA369-$AF369-DJ369</f>
        <v>-16139.664282382648</v>
      </c>
      <c r="CQ369" s="15">
        <f ca="1">_xll.DBRW($B$3,$R$37,$R$38,$R$40,$R$41,$R$42,$Q369,CQ$2,CQ$4,CQ$3)</f>
        <v>1.0258143550643273</v>
      </c>
      <c r="CR369" s="15">
        <f ca="1">_xll.DBRW($B$3,$R$37,$R$38,$R$40,$R$41,$R$42,$Q369,CR$2,CR$4,CR$3)</f>
        <v>0.28704149105183069</v>
      </c>
      <c r="CS369" s="15">
        <f ca="1">_xll.DBRW($B$3,$R$37,$R$38,$R$40,$R$41,$R$42,$Q369,CS$2,CS$4,CS$3)</f>
        <v>2.6758700264888358</v>
      </c>
      <c r="CT369" s="15">
        <f ca="1">_xll.DBRW($B$3,$R$37,$R$38,$R$40,$R$41,$R$42,$Q369,CT$2,CT$4,CT$3)</f>
        <v>188443.6</v>
      </c>
      <c r="CU369" s="15">
        <f ca="1">_xll.DBRW($B$3,$R$37,$R$38,$R$40,$R$41,$R$42,$Q369,CU$2,CU$4,CU$3)</f>
        <v>656503</v>
      </c>
      <c r="CV369" s="15">
        <f ca="1">_xll.DBRW($B$3,$R$37,$R$38,$R$40,$R$41,$R$42,$Q369,CV$2,CV$4,CV$3)</f>
        <v>1.0007996731034423</v>
      </c>
      <c r="CW369" s="15">
        <f ca="1">_xll.DBRW($B$3,$R$37,$R$38,$R$40,$R$41,$R$42,$Q369,CW$2,CW$4,CW$3)</f>
        <v>0.28427765630342139</v>
      </c>
      <c r="CX369" s="15">
        <f ca="1">_xll.DBRW($B$3,$R$37,$R$38,$R$40,$R$41,$R$42,$Q369,CX$2,CX$4,CX$3)</f>
        <v>2.8210133265805029</v>
      </c>
      <c r="CY369" s="15">
        <f ca="1">_xll.DBRW($B$3,$R$37,$R$38,$R$40,$R$41,$R$42,$Q369,CY$2,CY$4,CY$3)</f>
        <v>176092.699994061</v>
      </c>
      <c r="CZ369" s="15">
        <f ca="1">_xll.DBRW($B$3,$R$37,$R$38,$R$40,$R$41,$R$42,$Q369,CZ$2,CZ$4,CZ$3)</f>
        <v>619439.11555999995</v>
      </c>
      <c r="DA369" s="15">
        <f ca="1">CQ369-CV369</f>
        <v>2.5014681960884966E-2</v>
      </c>
      <c r="DB369" s="15">
        <f ca="1">CR369-CW369</f>
        <v>2.7638347484092995E-3</v>
      </c>
      <c r="DC369" s="15">
        <f ca="1">CS369-CX369</f>
        <v>-0.14514330009166709</v>
      </c>
      <c r="DD369" s="15">
        <f ca="1">IF(AND(CT369&lt;&gt;0,CY369&lt;&gt;0),-1*DA369*CT369,0)</f>
        <v>-4713.8567215642224</v>
      </c>
      <c r="DE369" s="15">
        <f ca="1">IF(AND(CT369&lt;&gt;0,CY369&lt;&gt;0,CU369&lt;&gt;0,CZ369&lt;&gt;0),DB369/CW369*$AA369,)</f>
        <v>-1879.4012483009456</v>
      </c>
      <c r="DF369" s="15">
        <f ca="1">IF(AND(CU369&lt;&gt;0,CZ369&lt;&gt;0),DC369*CM369*CU369,)</f>
        <v>-10485.33095698625</v>
      </c>
      <c r="DG369" s="15">
        <f ca="1">IF(AND(CT369&lt;&gt;0,CY369&lt;&gt;0,CU369&lt;&gt;0,CZ369&lt;&gt;0),$AK369-DD369-DE369-DF369-DJ369,)</f>
        <v>938.92464446877034</v>
      </c>
      <c r="DH369" s="15">
        <f ca="1">IF(OR(CT369=0,CY369=0,CU369=0,CZ369=0),$AK369-DD369-DE369-DF369-DJ369,)</f>
        <v>0</v>
      </c>
      <c r="DI369" s="15">
        <f ca="1">SUM(DD369:DH369)</f>
        <v>-16139.664282382648</v>
      </c>
      <c r="DJ369" s="15">
        <f ca="1">IF($V369&lt;&gt;0,IF($V369&gt;0,$W369/$V369,-$W369/$V369))*$AF369</f>
        <v>-934.96912765863067</v>
      </c>
      <c r="DK369" s="15">
        <f ca="1">SUM(DI369:DJ369)</f>
        <v>-17074.633410041279</v>
      </c>
      <c r="DL369" s="16">
        <f ca="1">_xll.DBRW($B$3,$R$37,$R$38,$R$40,$R$41,$R$42,$Q369,DL$2,DL$4,DL$3)</f>
        <v>0.23862055276186533</v>
      </c>
      <c r="DM369" s="16">
        <f ca="1">_xll.DBRW($B$3,$R$37,$R$38,$R$40,$R$41,$R$42,$Q369,DM$2,DM$4,DM$3)</f>
        <v>0.2468174925004836</v>
      </c>
      <c r="DN369" s="17">
        <f ca="1">-(DL369-DM369)*100</f>
        <v>0.81969397386182641</v>
      </c>
      <c r="DO369" s="14">
        <f ca="1">$AB369-$AG369-EI369</f>
        <v>14399.700927724249</v>
      </c>
      <c r="DP369" s="15">
        <f ca="1">_xll.DBRW($B$3,$R$37,$R$38,$R$40,$R$41,$R$42,$Q369,DP$2,DP$4,DP$3)</f>
        <v>1.3137952530346291</v>
      </c>
      <c r="DQ369" s="15">
        <f ca="1">_xll.DBRW($B$3,$R$37,$R$38,$R$40,$R$41,$R$42,$Q369,DQ$2,DQ$4,DQ$3)</f>
        <v>0.48600996492019077</v>
      </c>
      <c r="DR369" s="15">
        <f ca="1">_xll.DBRW($B$3,$R$37,$R$38,$R$40,$R$41,$R$42,$Q369,DR$2,DR$4,DR$3)</f>
        <v>2.6758700264888358</v>
      </c>
      <c r="DS369" s="15">
        <f ca="1">_xll.DBRW($B$3,$R$37,$R$38,$R$40,$R$41,$R$42,$Q369,DS$2,DS$4,DS$3)</f>
        <v>319067</v>
      </c>
      <c r="DT369" s="15">
        <f ca="1">_xll.DBRW($B$3,$R$37,$R$38,$R$40,$R$41,$R$42,$Q369,DT$2,DT$4,DT$3)</f>
        <v>656503</v>
      </c>
      <c r="DU369" s="15">
        <f ca="1">_xll.DBRW($B$3,$R$37,$R$38,$R$40,$R$41,$R$42,$Q369,DU$2,DU$4,DU$3)</f>
        <v>1.2247693605529015</v>
      </c>
      <c r="DV369" s="15">
        <f ca="1">_xll.DBRW($B$3,$R$37,$R$38,$R$40,$R$41,$R$42,$Q369,DV$2,DV$4,DV$3)</f>
        <v>0.56849514529227418</v>
      </c>
      <c r="DW369" s="15">
        <f ca="1">_xll.DBRW($B$3,$R$37,$R$38,$R$40,$R$41,$R$42,$Q369,DW$2,DW$4,DW$3)</f>
        <v>2.8210133265805029</v>
      </c>
      <c r="DX369" s="15">
        <f ca="1">_xll.DBRW($B$3,$R$37,$R$38,$R$40,$R$41,$R$42,$Q369,DX$2,DX$4,DX$3)</f>
        <v>352148.13</v>
      </c>
      <c r="DY369" s="15">
        <f ca="1">_xll.DBRW($B$3,$R$37,$R$38,$R$40,$R$41,$R$42,$Q369,DY$2,DY$4,DY$3)</f>
        <v>619439.11555999995</v>
      </c>
      <c r="DZ369" s="15">
        <f ca="1">DP369-DU369</f>
        <v>8.9025892481727542E-2</v>
      </c>
      <c r="EA369" s="15">
        <f ca="1">DQ369-DV369</f>
        <v>-8.2485180372083411E-2</v>
      </c>
      <c r="EB369" s="15">
        <f ca="1">DR369-DW369</f>
        <v>-0.14514330009166709</v>
      </c>
      <c r="EC369" s="15">
        <f ca="1">IF(AND(DS369&lt;&gt;0,DX369&lt;&gt;0),-1*DZ369*DS369,0)</f>
        <v>-28405.224436467361</v>
      </c>
      <c r="ED369" s="15">
        <f ca="1">IF(AND(DS369&lt;&gt;0,DX369&lt;&gt;0,DT369&lt;&gt;0,DY369&lt;&gt;0),EA369/DV369*$AB369,)</f>
        <v>60821.726694806421</v>
      </c>
      <c r="EE369" s="15">
        <f ca="1">IF(AND(DT369&lt;&gt;0,DY369&lt;&gt;0),EB369*DL369*DT369,)</f>
        <v>-22737.439460168287</v>
      </c>
      <c r="EF369" s="15">
        <f ca="1">IF(AND(DS369&lt;&gt;0,DX369&lt;&gt;0,DT369&lt;&gt;0,DY369&lt;&gt;0),$AL369-EC369-ED369-EE369-EI369,)</f>
        <v>4720.6381295534757</v>
      </c>
      <c r="EG369" s="15">
        <f ca="1">IF(OR(DS369=0,DX369=0,DT369=0,DY369=0),$AL369-EC369-ED369-EE369-EI369,)</f>
        <v>0</v>
      </c>
      <c r="EH369" s="15">
        <f ca="1">SUM(EC369:EG369)</f>
        <v>14399.700927724249</v>
      </c>
      <c r="EI369" s="15">
        <f ca="1">IF($V369&lt;&gt;0,IF($V369&gt;0,$W369/$V369,-$W369/$V369))*$AG369</f>
        <v>-2288.170927724279</v>
      </c>
      <c r="EJ369" s="15">
        <f ca="1">SUM(EH369:EI369)</f>
        <v>12111.52999999997</v>
      </c>
      <c r="EK369" s="16">
        <f ca="1">_xll.DBRW($B$3,$R$37,$R$38,$R$40,$R$41,$R$42,$Q369,EK$2,EK$4,EK$3)</f>
        <v>0.12175892105995234</v>
      </c>
      <c r="EL369" s="16">
        <f ca="1">_xll.DBRW($B$3,$R$37,$R$38,$R$40,$R$41,$R$42,$Q369,EL$2,EL$4,EL$3)</f>
        <v>0.12365816168282169</v>
      </c>
      <c r="EM369" s="17">
        <f ca="1">-(EK369-EL369)*100</f>
        <v>0.18992406228693498</v>
      </c>
      <c r="EN369" s="14">
        <f ca="1">$AC369-$AH369-FH369</f>
        <v>3336.4277195128107</v>
      </c>
      <c r="EO369" s="15">
        <f ca="1">_xll.DBRW($B$3,$R$37,$R$38,$R$40,$R$41,$R$42,$Q369,EO$2,EO$4,EO$3)</f>
        <v>0.32581104732194671</v>
      </c>
      <c r="EP369" s="15">
        <f ca="1">_xll.DBRW($B$3,$R$37,$R$38,$R$40,$R$41,$R$42,$Q369,EP$2,EP$4,EP$3)</f>
        <v>1</v>
      </c>
      <c r="EQ369" s="15">
        <f ca="1">_xll.DBRW($B$3,$R$37,$R$38,$R$40,$R$41,$R$42,$Q369,EQ$2,EQ$4,EQ$3)</f>
        <v>2.6758700264888358</v>
      </c>
      <c r="ER369" s="15">
        <f ca="1">_xll.DBRW($B$3,$R$37,$R$38,$R$40,$R$41,$R$42,$Q369,ER$2,ER$4,ER$3)</f>
        <v>656503</v>
      </c>
      <c r="ES369" s="15">
        <f ca="1">_xll.DBRW($B$3,$R$37,$R$38,$R$40,$R$41,$R$42,$Q369,ES$2,ES$4,ES$3)</f>
        <v>656503</v>
      </c>
      <c r="ET369" s="15">
        <f ca="1">_xll.DBRW($B$3,$R$37,$R$38,$R$40,$R$41,$R$42,$Q369,ET$2,ET$4,ET$3)</f>
        <v>0.34884132204768648</v>
      </c>
      <c r="EU369" s="15">
        <f ca="1">_xll.DBRW($B$3,$R$37,$R$38,$R$40,$R$41,$R$42,$Q369,EU$2,EU$4,EU$3)</f>
        <v>1</v>
      </c>
      <c r="EV369" s="15">
        <f ca="1">_xll.DBRW($B$3,$R$37,$R$38,$R$40,$R$41,$R$42,$Q369,EV$2,EV$4,EV$3)</f>
        <v>2.8210133265805029</v>
      </c>
      <c r="EW369" s="15">
        <f ca="1">_xll.DBRW($B$3,$R$37,$R$38,$R$40,$R$41,$R$42,$Q369,EW$2,EW$4,EW$3)</f>
        <v>619439.11555999995</v>
      </c>
      <c r="EX369" s="15">
        <f ca="1">_xll.DBRW($B$3,$R$37,$R$38,$R$40,$R$41,$R$42,$Q369,EX$2,EX$4,EX$3)</f>
        <v>619439.11555999995</v>
      </c>
      <c r="EY369" s="15">
        <f ca="1">EO369-ET369</f>
        <v>-2.3030274725739763E-2</v>
      </c>
      <c r="EZ369" s="15">
        <f ca="1">EP369-EU369</f>
        <v>0</v>
      </c>
      <c r="FA369" s="15">
        <f ca="1">EQ369-EV369</f>
        <v>-0.14514330009166709</v>
      </c>
      <c r="FB369" s="15">
        <f ca="1">IF(AND(ER369&lt;&gt;0,EW369&lt;&gt;0),-1*EY369*ER369,0)</f>
        <v>15119.444448272332</v>
      </c>
      <c r="FC369" s="15">
        <f ca="1">IF(AND(ER369&lt;&gt;0,EW369&lt;&gt;0,ES369&lt;&gt;0,EX369&lt;&gt;0),EZ369/EU369*$AC369,)</f>
        <v>0</v>
      </c>
      <c r="FD369" s="15">
        <f ca="1">IF(AND(ES369&lt;&gt;0,EX369&lt;&gt;0),FA369*EK369*ES369,)</f>
        <v>-11602.043764850903</v>
      </c>
      <c r="FE369" s="15">
        <f ca="1">IF(AND(ER369&lt;&gt;0,EW369&lt;&gt;0,ES369&lt;&gt;0,EX369&lt;&gt;0),$AM369-FB369-FC369-FD369-FH369,)</f>
        <v>-180.97296390861811</v>
      </c>
      <c r="FF369" s="15">
        <f ca="1">IF(OR(ER369=0,EW369=0,ES369=0,EX369=0),$AM369-FB369-FC369-FD369-FH369,)</f>
        <v>0</v>
      </c>
      <c r="FG369" s="15">
        <f ca="1">SUM(FB369:FF369)</f>
        <v>3336.4277195128107</v>
      </c>
      <c r="FH369" s="15">
        <f ca="1">IF($V369&lt;&gt;0,IF($V369&gt;0,$W369/$V369,-$W369/$V369))*$AH369</f>
        <v>-1146.3977195129573</v>
      </c>
      <c r="FI369" s="15">
        <f ca="1">SUM(FG369:FH369)</f>
        <v>2190.0299999998533</v>
      </c>
      <c r="FJ369" s="20"/>
      <c r="FK369" s="85">
        <f ca="1">BL369+CK369+DJ369+EI369+FH369</f>
        <v>-7989.5669494873146</v>
      </c>
      <c r="FL369" s="21"/>
      <c r="FM369" s="22"/>
      <c r="FN369" s="104">
        <f ca="1">_xll.DBRW($B$3,$R$37,$R$38,$R$40,$R$41,$R$42,$Q369,FN$2,FN$4,FN$3)</f>
        <v>257063.03999999998</v>
      </c>
      <c r="FO369" s="105">
        <f ca="1">IF(U369&lt;&gt;0,FN369/U369,0)</f>
        <v>0.14633152858397711</v>
      </c>
      <c r="FP369" s="104">
        <f ca="1">_xll.DBRW($B$3,$R$37,$R$38,$R$40,$R$41,$R$42,$Q369,FP$2,FP$4,FP$3)</f>
        <v>241482.39341004094</v>
      </c>
      <c r="FQ369" s="105">
        <f ca="1">IF(V369&lt;&gt;0,FP369/V369,0)</f>
        <v>0.13819161988985121</v>
      </c>
      <c r="FR369" s="86">
        <f ca="1">FN369-FP369</f>
        <v>15580.64658995904</v>
      </c>
      <c r="FS369" s="103">
        <f ca="1">(FO369-FQ369)*100</f>
        <v>0.81399086941258969</v>
      </c>
      <c r="FT369" s="23"/>
      <c r="FV369" s="37"/>
      <c r="FW369" s="37"/>
      <c r="FX369" s="37"/>
      <c r="FY369" s="37"/>
      <c r="FZ369" s="37"/>
      <c r="GA369" s="37"/>
      <c r="GB369" s="37"/>
      <c r="GC369" s="37"/>
      <c r="GD369" s="37"/>
      <c r="GE369" s="37"/>
      <c r="GF369" s="37"/>
      <c r="GG369" s="37"/>
      <c r="GH369" s="37"/>
    </row>
    <row r="370" spans="1:190" ht="15" hidden="1" customHeight="1" x14ac:dyDescent="0.25">
      <c r="A370">
        <f ca="1">IF(ROW()=ROW($A$60),0,1)</f>
        <v>1</v>
      </c>
      <c r="D370" s="30"/>
      <c r="E370" s="30"/>
      <c r="F370" s="30">
        <f ca="1">IF(A370&lt;&gt;0,IF((AO370+BN370+CM370+DL370+EK370)&lt;&gt;0,ROUND((1-(AO370+BN370+CM370+DL370+EK370))-FO370,5),"VERIF. ELIGIBILITE PMM"),"CHECK "&amp;D355)</f>
        <v>0</v>
      </c>
      <c r="G370" s="30"/>
      <c r="H370" s="30"/>
      <c r="I370" s="30"/>
      <c r="J370" s="30">
        <f ca="1">IF(A370&lt;&gt;0,IF((AP370+BO370+CN370+DM370+EL370)&lt;&gt;0,ROUND((1-(AP370+BO370+CN370+DM370+EL370))-FQ370,5),"VERIF. ELIGIBILITE PMM"),"CHECK "&amp;D356)</f>
        <v>0</v>
      </c>
      <c r="K370" s="30">
        <f ca="1">IF(A370&lt;&gt;0,ROUND(W370+AR370+BQ370+CP370+DO370+EN370+FK370-FR370,5),"CHECK ")</f>
        <v>0</v>
      </c>
      <c r="L370" s="4"/>
      <c r="M370" s="9"/>
      <c r="N370" s="10"/>
      <c r="O370" s="9"/>
      <c r="P370" s="11"/>
      <c r="Q370" s="130" t="s">
        <v>199</v>
      </c>
      <c r="R370" s="130"/>
      <c r="S370" s="12"/>
      <c r="T370" s="13"/>
      <c r="U370" s="84">
        <f ca="1">_xll.DBRW($B$3,$R$37,$R$38,$R$40,$R$41,$R$42,$Q370,U$2,U$4,U$3)</f>
        <v>1037139.3299999998</v>
      </c>
      <c r="V370" s="84">
        <f ca="1">_xll.DBRW($B$3,$R$37,$R$38,$R$40,$R$41,$R$42,$Q370,V$2,V$4,V$3)</f>
        <v>1025967.77</v>
      </c>
      <c r="W370" s="85">
        <f ca="1">U370-V370</f>
        <v>11171.559999999823</v>
      </c>
      <c r="X370" s="106">
        <f ca="1">IF(V370&lt;&gt;0,W370/V370,0)</f>
        <v>1.088880209170686E-2</v>
      </c>
      <c r="Y370" s="15">
        <f ca="1">_xll.DBRW($B$3,$R$37,$R$38,$R$40,$R$41,$R$42,$Q370,Y$2,Y$4,Y$3)</f>
        <v>-492436.77999999991</v>
      </c>
      <c r="Z370" s="15">
        <f ca="1">_xll.DBRW($B$3,$R$37,$R$38,$R$40,$R$41,$R$42,$Q370,Z$2,Z$4,Z$3)</f>
        <v>-83824.5</v>
      </c>
      <c r="AA370" s="15">
        <f ca="1">_xll.DBRW($B$3,$R$37,$R$38,$R$40,$R$41,$R$42,$Q370,AA$2,AA$4,AA$3)</f>
        <v>-72835.349999999991</v>
      </c>
      <c r="AB370" s="15">
        <f ca="1">_xll.DBRW($B$3,$R$37,$R$38,$R$40,$R$41,$R$42,$Q370,AB$2,AB$4,AB$3)</f>
        <v>-166906.04000000004</v>
      </c>
      <c r="AC370" s="15">
        <f ca="1">_xll.DBRW($B$3,$R$37,$R$38,$R$40,$R$41,$R$42,$Q370,AC$2,AC$4,AC$3)</f>
        <v>-172032.30000000002</v>
      </c>
      <c r="AD370" s="15">
        <f ca="1">_xll.DBRW($B$3,$R$37,$R$38,$R$40,$R$41,$R$42,$Q370,AD$2,AD$4,AD$3)</f>
        <v>-494690.18</v>
      </c>
      <c r="AE370" s="15">
        <f ca="1">_xll.DBRW($B$3,$R$37,$R$38,$R$40,$R$41,$R$42,$Q370,AE$2,AE$4,AE$3)</f>
        <v>-83969.823943280004</v>
      </c>
      <c r="AF370" s="15">
        <f ca="1">_xll.DBRW($B$3,$R$37,$R$38,$R$40,$R$41,$R$42,$Q370,AF$2,AF$4,AF$3)</f>
        <v>-78480.881820641502</v>
      </c>
      <c r="AG370" s="15">
        <f ca="1">_xll.DBRW($B$3,$R$37,$R$38,$R$40,$R$41,$R$42,$Q370,AG$2,AG$4,AG$3)</f>
        <v>-170455.15000000002</v>
      </c>
      <c r="AH370" s="15">
        <f ca="1">_xll.DBRW($B$3,$R$37,$R$38,$R$40,$R$41,$R$42,$Q370,AH$2,AH$4,AH$3)</f>
        <v>-179716.98</v>
      </c>
      <c r="AI370" s="15">
        <f ca="1">Y370-AD370</f>
        <v>2253.4000000000815</v>
      </c>
      <c r="AJ370" s="15">
        <f ca="1">Z370-AE370</f>
        <v>145.32394328000373</v>
      </c>
      <c r="AK370" s="15">
        <f ca="1">AA370-AF370</f>
        <v>5645.5318206415104</v>
      </c>
      <c r="AL370" s="15">
        <f ca="1">AB370-AG370</f>
        <v>3549.109999999986</v>
      </c>
      <c r="AM370" s="15">
        <f ca="1">AC370-AH370</f>
        <v>7684.679999999993</v>
      </c>
      <c r="AN370" s="20"/>
      <c r="AO370" s="16">
        <f ca="1">_xll.DBRW($B$3,$R$37,$R$38,$R$40,$R$41,$R$42,$Q370,AO$2,AO$4,AO$3)</f>
        <v>0.47480291775262251</v>
      </c>
      <c r="AP370" s="16">
        <f ca="1">_xll.DBRW($B$3,$R$37,$R$38,$R$40,$R$41,$R$42,$Q370,AP$2,AP$4,AP$3)</f>
        <v>0.48216931804787588</v>
      </c>
      <c r="AQ370" s="17">
        <f ca="1">-(AO370-AP370)*100</f>
        <v>0.73664002952533725</v>
      </c>
      <c r="AR370" s="14">
        <f ca="1">$Y370-$AD370-BL370</f>
        <v>7639.9834667309251</v>
      </c>
      <c r="AS370" s="18">
        <f ca="1">_xll.DBRW($B$3,$R$37,$R$38,$R$40,$R$41,$R$42,$Q370,AS$2,AS$4,AS$3)</f>
        <v>0</v>
      </c>
      <c r="AT370" s="19">
        <f ca="1">_xll.DBRW($B$3,$R$37,$R$38,$R$40,$R$41,$R$42,$Q370,AT$2,AT$4,AT$3)</f>
        <v>0</v>
      </c>
      <c r="AU370" s="18">
        <f ca="1">_xll.DBRW($B$3,$R$37,$R$38,$R$40,$R$41,$R$42,$Q370,AU$2,AU$4,AU$3)</f>
        <v>5.1194762250292456</v>
      </c>
      <c r="AV370" s="15">
        <f ca="1">_xll.DBRW($B$3,$R$37,$R$38,$R$40,$R$41,$R$42,$Q370,AV$2,AV$4,AV$3)</f>
        <v>0</v>
      </c>
      <c r="AW370" s="15">
        <f ca="1">_xll.DBRW($B$3,$R$37,$R$38,$R$40,$R$41,$R$42,$Q370,AW$2,AW$4,AW$3)</f>
        <v>202587</v>
      </c>
      <c r="AX370" s="18">
        <f ca="1">_xll.DBRW($B$3,$R$37,$R$38,$R$40,$R$41,$R$42,$Q370,AX$2,AX$4,AX$3)</f>
        <v>25.943474931822948</v>
      </c>
      <c r="AY370" s="19">
        <f ca="1">_xll.DBRW($B$3,$R$37,$R$38,$R$40,$R$41,$R$42,$Q370,AY$2,AY$4,AY$3)</f>
        <v>9.1703545249633131E-2</v>
      </c>
      <c r="AZ370" s="18">
        <f ca="1">_xll.DBRW($B$3,$R$37,$R$38,$R$40,$R$41,$R$42,$Q370,AZ$2,AZ$4,AZ$3)</f>
        <v>4.9341767264978076</v>
      </c>
      <c r="BA370" s="15">
        <f ca="1">_xll.DBRW($B$3,$R$37,$R$38,$R$40,$R$41,$R$42,$Q370,BA$2,BA$4,BA$3)</f>
        <v>19068</v>
      </c>
      <c r="BB370" s="15">
        <f ca="1">_xll.DBRW($B$3,$R$37,$R$38,$R$40,$R$41,$R$42,$Q370,BB$2,BB$4,BB$3)</f>
        <v>207930.89240000004</v>
      </c>
      <c r="BC370" s="18">
        <f ca="1">AS370-AX370</f>
        <v>-25.943474931822948</v>
      </c>
      <c r="BD370" s="18">
        <f ca="1">AT370-AY370</f>
        <v>-9.1703545249633131E-2</v>
      </c>
      <c r="BE370" s="18">
        <f ca="1">AU370-AZ370</f>
        <v>0.18529949853143801</v>
      </c>
      <c r="BF370" s="15">
        <f ca="1">IF(AND(AV370&lt;&gt;0,BA370&lt;&gt;0),-1*BC370*AV370,0)</f>
        <v>0</v>
      </c>
      <c r="BG370" s="15">
        <f ca="1">IF(AND(AV370&lt;&gt;0,BA370&lt;&gt;0,AW370&lt;&gt;0,BB370&lt;&gt;0),BD370/AY370*$Y370,)</f>
        <v>0</v>
      </c>
      <c r="BH370" s="15">
        <f ca="1">IF(AND(AW370&lt;&gt;0,BB370&lt;&gt;0),BE370*AO370*AW370,)</f>
        <v>17823.754693169765</v>
      </c>
      <c r="BI370" s="15">
        <f ca="1">IF(AND(AV370&lt;&gt;0,BA370&lt;&gt;0,AW370&lt;&gt;0,BB370&lt;&gt;0),$AI370-BF370-BG370-BH370-BL370,)</f>
        <v>0</v>
      </c>
      <c r="BJ370" s="15">
        <f ca="1">IF(OR(AV370=0,BA370=0,AW370=0,BB370=0),$AI370-BF370-BG370-BH370-BL370,)</f>
        <v>-10183.771226438839</v>
      </c>
      <c r="BK370" s="15">
        <f ca="1">SUM(BF370:BJ370)</f>
        <v>7639.983466730926</v>
      </c>
      <c r="BL370" s="15">
        <f ca="1">IF($V370&lt;&gt;0,IF($V370&gt;0,$W370/$V370,-$W370/$V370))*$AD370</f>
        <v>-5386.5834667308436</v>
      </c>
      <c r="BM370" s="15">
        <f ca="1">SUM(BK370:BL370)</f>
        <v>2253.4000000000824</v>
      </c>
      <c r="BN370" s="16">
        <f ca="1">_xll.DBRW($B$3,$R$37,$R$38,$R$40,$R$41,$R$42,$Q370,BN$2,BN$4,BN$3)</f>
        <v>8.0822795525457528E-2</v>
      </c>
      <c r="BO370" s="16">
        <f ca="1">_xll.DBRW($B$3,$R$37,$R$38,$R$40,$R$41,$R$42,$Q370,BO$2,BO$4,BO$3)</f>
        <v>8.1844504670239307E-2</v>
      </c>
      <c r="BP370" s="17">
        <f ca="1">-(BN370-BO370)*100</f>
        <v>0.10217091447817794</v>
      </c>
      <c r="BQ370" s="14">
        <f ca="1">$Z370-$AE370-CK370</f>
        <v>1059.6547378738478</v>
      </c>
      <c r="BR370" s="15">
        <f ca="1">_xll.DBRW($B$3,$R$37,$R$38,$R$40,$R$41,$R$42,$Q370,BR$2,BR$4,BR$3)</f>
        <v>0.4137703801329799</v>
      </c>
      <c r="BS370" s="15">
        <f ca="1">_xll.DBRW($B$3,$R$37,$R$38,$R$40,$R$41,$R$42,$Q370,BS$2,BS$4,BS$3)</f>
        <v>1</v>
      </c>
      <c r="BT370" s="15">
        <f ca="1">_xll.DBRW($B$3,$R$37,$R$38,$R$40,$R$41,$R$42,$Q370,BT$2,BT$4,BT$3)</f>
        <v>5.1194762250292456</v>
      </c>
      <c r="BU370" s="15">
        <f ca="1">_xll.DBRW($B$3,$R$37,$R$38,$R$40,$R$41,$R$42,$Q370,BU$2,BU$4,BU$3)</f>
        <v>202587</v>
      </c>
      <c r="BV370" s="15">
        <f ca="1">_xll.DBRW($B$3,$R$37,$R$38,$R$40,$R$41,$R$42,$Q370,BV$2,BV$4,BV$3)</f>
        <v>202587</v>
      </c>
      <c r="BW370" s="15">
        <f ca="1">_xll.DBRW($B$3,$R$37,$R$38,$R$40,$R$41,$R$42,$Q370,BW$2,BW$4,BW$3)</f>
        <v>0.40383525013563587</v>
      </c>
      <c r="BX370" s="15">
        <f ca="1">_xll.DBRW($B$3,$R$37,$R$38,$R$40,$R$41,$R$42,$Q370,BX$2,BX$4,BX$3)</f>
        <v>1</v>
      </c>
      <c r="BY370" s="15">
        <f ca="1">_xll.DBRW($B$3,$R$37,$R$38,$R$40,$R$41,$R$42,$Q370,BY$2,BY$4,BY$3)</f>
        <v>4.9341767264978076</v>
      </c>
      <c r="BZ370" s="15">
        <f ca="1">_xll.DBRW($B$3,$R$37,$R$38,$R$40,$R$41,$R$42,$Q370,BZ$2,BZ$4,BZ$3)</f>
        <v>207930.89240000004</v>
      </c>
      <c r="CA370" s="15">
        <f ca="1">_xll.DBRW($B$3,$R$37,$R$38,$R$40,$R$41,$R$42,$Q370,CA$2,CA$4,CA$3)</f>
        <v>207930.89240000004</v>
      </c>
      <c r="CB370" s="15">
        <f ca="1">BR370-BW370</f>
        <v>9.9351299973440277E-3</v>
      </c>
      <c r="CC370" s="15">
        <f ca="1">BS370-BX370</f>
        <v>0</v>
      </c>
      <c r="CD370" s="15">
        <f ca="1">BT370-BY370</f>
        <v>0.18529949853143801</v>
      </c>
      <c r="CE370" s="15">
        <f ca="1">IF(AND(BU370&lt;&gt;0,BZ370&lt;&gt;0),-1*CB370*BU370,0)</f>
        <v>-2012.7281807719346</v>
      </c>
      <c r="CF370" s="15">
        <f ca="1">IF(AND(BU370&lt;&gt;0,BZ370&lt;&gt;0,BV370&lt;&gt;0,CA370&lt;&gt;0),CC370/BX370*$Z370,)</f>
        <v>0</v>
      </c>
      <c r="CG370" s="15">
        <f ca="1">IF(AND(BV370&lt;&gt;0,CA370&lt;&gt;0),CD370*BN370*BV370,)</f>
        <v>3034.0287037000144</v>
      </c>
      <c r="CH370" s="15">
        <f ca="1">IF(AND(BU370&lt;&gt;0,BZ370&lt;&gt;0,BV370&lt;&gt;0,CA370&lt;&gt;0),$AJ370-CE370-CF370-CG370-CK370,)</f>
        <v>38.354214945768035</v>
      </c>
      <c r="CI370" s="15">
        <f ca="1">IF(OR(BU370=0,BZ370=0,BV370=0,CA370=0),$AJ370-CE370-CF370-CG370-CK370,)</f>
        <v>0</v>
      </c>
      <c r="CJ370" s="15">
        <f ca="1">SUM(CE370:CI370)</f>
        <v>1059.6547378738478</v>
      </c>
      <c r="CK370" s="15">
        <f ca="1">IF($V370&lt;&gt;0,IF($V370&gt;0,$W370/$V370,-$W370/$V370))*$AE370</f>
        <v>-914.33079459384408</v>
      </c>
      <c r="CL370" s="15">
        <f ca="1">SUM(CJ370:CK370)</f>
        <v>145.32394328000373</v>
      </c>
      <c r="CM370" s="16">
        <f ca="1">_xll.DBRW($B$3,$R$37,$R$38,$R$40,$R$41,$R$42,$Q370,CM$2,CM$4,CM$3)</f>
        <v>7.0227160317987369E-2</v>
      </c>
      <c r="CN370" s="16">
        <f ca="1">_xll.DBRW($B$3,$R$37,$R$38,$R$40,$R$41,$R$42,$Q370,CN$2,CN$4,CN$3)</f>
        <v>7.6494490485448194E-2</v>
      </c>
      <c r="CO370" s="17">
        <f ca="1">-(CM370-CN370)*100</f>
        <v>0.62673301674608251</v>
      </c>
      <c r="CP370" s="14">
        <f ca="1">$AA370-$AF370-DJ370</f>
        <v>6500.0946107691107</v>
      </c>
      <c r="CQ370" s="15">
        <f ca="1">_xll.DBRW($B$3,$R$37,$R$38,$R$40,$R$41,$R$42,$Q370,CQ$2,CQ$4,CQ$3)</f>
        <v>0.95934445878664931</v>
      </c>
      <c r="CR370" s="15">
        <f ca="1">_xll.DBRW($B$3,$R$37,$R$38,$R$40,$R$41,$R$42,$Q370,CR$2,CR$4,CR$3)</f>
        <v>0.37476244773850248</v>
      </c>
      <c r="CS370" s="15">
        <f ca="1">_xll.DBRW($B$3,$R$37,$R$38,$R$40,$R$41,$R$42,$Q370,CS$2,CS$4,CS$3)</f>
        <v>5.1194762250292456</v>
      </c>
      <c r="CT370" s="15">
        <f ca="1">_xll.DBRW($B$3,$R$37,$R$38,$R$40,$R$41,$R$42,$Q370,CT$2,CT$4,CT$3)</f>
        <v>75922</v>
      </c>
      <c r="CU370" s="15">
        <f ca="1">_xll.DBRW($B$3,$R$37,$R$38,$R$40,$R$41,$R$42,$Q370,CU$2,CU$4,CU$3)</f>
        <v>202587</v>
      </c>
      <c r="CV370" s="15">
        <f ca="1">_xll.DBRW($B$3,$R$37,$R$38,$R$40,$R$41,$R$42,$Q370,CV$2,CV$4,CV$3)</f>
        <v>0.96079999999999977</v>
      </c>
      <c r="CW370" s="15">
        <f ca="1">_xll.DBRW($B$3,$R$37,$R$38,$R$40,$R$41,$R$42,$Q370,CW$2,CW$4,CW$3)</f>
        <v>0.39283652649730072</v>
      </c>
      <c r="CX370" s="15">
        <f ca="1">_xll.DBRW($B$3,$R$37,$R$38,$R$40,$R$41,$R$42,$Q370,CX$2,CX$4,CX$3)</f>
        <v>4.9341767264978076</v>
      </c>
      <c r="CY370" s="15">
        <f ca="1">_xll.DBRW($B$3,$R$37,$R$38,$R$40,$R$41,$R$42,$Q370,CY$2,CY$4,CY$3)</f>
        <v>81682.849521900003</v>
      </c>
      <c r="CZ370" s="15">
        <f ca="1">_xll.DBRW($B$3,$R$37,$R$38,$R$40,$R$41,$R$42,$Q370,CZ$2,CZ$4,CZ$3)</f>
        <v>207930.89240000004</v>
      </c>
      <c r="DA370" s="15">
        <f ca="1">CQ370-CV370</f>
        <v>-1.4555412133504531E-3</v>
      </c>
      <c r="DB370" s="15">
        <f ca="1">CR370-CW370</f>
        <v>-1.807407875879824E-2</v>
      </c>
      <c r="DC370" s="15">
        <f ca="1">CS370-CX370</f>
        <v>0.18529949853143801</v>
      </c>
      <c r="DD370" s="15">
        <f ca="1">IF(AND(CT370&lt;&gt;0,CY370&lt;&gt;0),-1*DA370*CT370,0)</f>
        <v>110.50759999999309</v>
      </c>
      <c r="DE370" s="15">
        <f ca="1">IF(AND(CT370&lt;&gt;0,CY370&lt;&gt;0,CU370&lt;&gt;0,CZ370&lt;&gt;0),DB370/CW370*$AA370,)</f>
        <v>3351.0933009781634</v>
      </c>
      <c r="DF370" s="15">
        <f ca="1">IF(AND(CU370&lt;&gt;0,CZ370&lt;&gt;0),DC370*CM370*CU370,)</f>
        <v>2636.2762980278658</v>
      </c>
      <c r="DG370" s="15">
        <f ca="1">IF(AND(CT370&lt;&gt;0,CY370&lt;&gt;0,CU370&lt;&gt;0,CZ370&lt;&gt;0),$AK370-DD370-DE370-DF370-DJ370,)</f>
        <v>402.21741176308785</v>
      </c>
      <c r="DH370" s="15">
        <f ca="1">IF(OR(CT370=0,CY370=0,CU370=0,CZ370=0),$AK370-DD370-DE370-DF370-DJ370,)</f>
        <v>0</v>
      </c>
      <c r="DI370" s="15">
        <f ca="1">SUM(DD370:DH370)</f>
        <v>6500.0946107691097</v>
      </c>
      <c r="DJ370" s="15">
        <f ca="1">IF($V370&lt;&gt;0,IF($V370&gt;0,$W370/$V370,-$W370/$V370))*$AF370</f>
        <v>-854.56279012760012</v>
      </c>
      <c r="DK370" s="15">
        <f ca="1">SUM(DI370:DJ370)</f>
        <v>5645.5318206415095</v>
      </c>
      <c r="DL370" s="16">
        <f ca="1">_xll.DBRW($B$3,$R$37,$R$38,$R$40,$R$41,$R$42,$Q370,DL$2,DL$4,DL$3)</f>
        <v>0.16092923599763598</v>
      </c>
      <c r="DM370" s="16">
        <f ca="1">_xll.DBRW($B$3,$R$37,$R$38,$R$40,$R$41,$R$42,$Q370,DM$2,DM$4,DM$3)</f>
        <v>0.16614084280639735</v>
      </c>
      <c r="DN370" s="17">
        <f ca="1">-(DL370-DM370)*100</f>
        <v>0.52116068087613709</v>
      </c>
      <c r="DO370" s="14">
        <f ca="1">$AB370-$AG370-EI370</f>
        <v>5405.1623938621924</v>
      </c>
      <c r="DP370" s="15">
        <f ca="1">_xll.DBRW($B$3,$R$37,$R$38,$R$40,$R$41,$R$42,$Q370,DP$2,DP$4,DP$3)</f>
        <v>0</v>
      </c>
      <c r="DQ370" s="15">
        <f ca="1">_xll.DBRW($B$3,$R$37,$R$38,$R$40,$R$41,$R$42,$Q370,DQ$2,DQ$4,DQ$3)</f>
        <v>0</v>
      </c>
      <c r="DR370" s="15">
        <f ca="1">_xll.DBRW($B$3,$R$37,$R$38,$R$40,$R$41,$R$42,$Q370,DR$2,DR$4,DR$3)</f>
        <v>5.1194762250292456</v>
      </c>
      <c r="DS370" s="15">
        <f ca="1">_xll.DBRW($B$3,$R$37,$R$38,$R$40,$R$41,$R$42,$Q370,DS$2,DS$4,DS$3)</f>
        <v>0</v>
      </c>
      <c r="DT370" s="15">
        <f ca="1">_xll.DBRW($B$3,$R$37,$R$38,$R$40,$R$41,$R$42,$Q370,DT$2,DT$4,DT$3)</f>
        <v>202587</v>
      </c>
      <c r="DU370" s="15">
        <f ca="1">_xll.DBRW($B$3,$R$37,$R$38,$R$40,$R$41,$R$42,$Q370,DU$2,DU$4,DU$3)</f>
        <v>0</v>
      </c>
      <c r="DV370" s="15">
        <f ca="1">_xll.DBRW($B$3,$R$37,$R$38,$R$40,$R$41,$R$42,$Q370,DV$2,DV$4,DV$3)</f>
        <v>0</v>
      </c>
      <c r="DW370" s="15">
        <f ca="1">_xll.DBRW($B$3,$R$37,$R$38,$R$40,$R$41,$R$42,$Q370,DW$2,DW$4,DW$3)</f>
        <v>4.9341767264978076</v>
      </c>
      <c r="DX370" s="15">
        <f ca="1">_xll.DBRW($B$3,$R$37,$R$38,$R$40,$R$41,$R$42,$Q370,DX$2,DX$4,DX$3)</f>
        <v>0</v>
      </c>
      <c r="DY370" s="15">
        <f ca="1">_xll.DBRW($B$3,$R$37,$R$38,$R$40,$R$41,$R$42,$Q370,DY$2,DY$4,DY$3)</f>
        <v>207930.89240000004</v>
      </c>
      <c r="DZ370" s="15">
        <f ca="1">DP370-DU370</f>
        <v>0</v>
      </c>
      <c r="EA370" s="15">
        <f ca="1">DQ370-DV370</f>
        <v>0</v>
      </c>
      <c r="EB370" s="15">
        <f ca="1">DR370-DW370</f>
        <v>0.18529949853143801</v>
      </c>
      <c r="EC370" s="15">
        <f ca="1">IF(AND(DS370&lt;&gt;0,DX370&lt;&gt;0),-1*DZ370*DS370,0)</f>
        <v>0</v>
      </c>
      <c r="ED370" s="15">
        <f ca="1">IF(AND(DS370&lt;&gt;0,DX370&lt;&gt;0,DT370&lt;&gt;0,DY370&lt;&gt;0),EA370/DV370*$AB370,)</f>
        <v>0</v>
      </c>
      <c r="EE370" s="15">
        <f ca="1">IF(AND(DT370&lt;&gt;0,DY370&lt;&gt;0),EB370*DL370*DT370,)</f>
        <v>6041.1659619908596</v>
      </c>
      <c r="EF370" s="15">
        <f ca="1">IF(AND(DS370&lt;&gt;0,DX370&lt;&gt;0,DT370&lt;&gt;0,DY370&lt;&gt;0),$AL370-EC370-ED370-EE370-EI370,)</f>
        <v>0</v>
      </c>
      <c r="EG370" s="15">
        <f ca="1">IF(OR(DS370=0,DX370=0,DT370=0,DY370=0),$AL370-EC370-ED370-EE370-EI370,)</f>
        <v>-636.00356812866676</v>
      </c>
      <c r="EH370" s="15">
        <f ca="1">SUM(EC370:EG370)</f>
        <v>5405.1623938621924</v>
      </c>
      <c r="EI370" s="15">
        <f ca="1">IF($V370&lt;&gt;0,IF($V370&gt;0,$W370/$V370,-$W370/$V370))*$AG370</f>
        <v>-1856.0523938622068</v>
      </c>
      <c r="EJ370" s="15">
        <f ca="1">SUM(EH370:EI370)</f>
        <v>3549.1099999999856</v>
      </c>
      <c r="EK370" s="16">
        <f ca="1">_xll.DBRW($B$3,$R$37,$R$38,$R$40,$R$41,$R$42,$Q370,EK$2,EK$4,EK$3)</f>
        <v>0.16587192773800219</v>
      </c>
      <c r="EL370" s="16">
        <f ca="1">_xll.DBRW($B$3,$R$37,$R$38,$R$40,$R$41,$R$42,$Q370,EL$2,EL$4,EL$3)</f>
        <v>0.1751682511430159</v>
      </c>
      <c r="EM370" s="17">
        <f ca="1">-(EK370-EL370)*100</f>
        <v>0.92963234050137122</v>
      </c>
      <c r="EN370" s="14">
        <f ca="1">$AC370-$AH370-FH370</f>
        <v>9641.5826277392334</v>
      </c>
      <c r="EO370" s="15">
        <f ca="1">_xll.DBRW($B$3,$R$37,$R$38,$R$40,$R$41,$R$42,$Q370,EO$2,EO$4,EO$3)</f>
        <v>0.84917739045447138</v>
      </c>
      <c r="EP370" s="15">
        <f ca="1">_xll.DBRW($B$3,$R$37,$R$38,$R$40,$R$41,$R$42,$Q370,EP$2,EP$4,EP$3)</f>
        <v>1</v>
      </c>
      <c r="EQ370" s="15">
        <f ca="1">_xll.DBRW($B$3,$R$37,$R$38,$R$40,$R$41,$R$42,$Q370,EQ$2,EQ$4,EQ$3)</f>
        <v>5.1194762250292456</v>
      </c>
      <c r="ER370" s="15">
        <f ca="1">_xll.DBRW($B$3,$R$37,$R$38,$R$40,$R$41,$R$42,$Q370,ER$2,ER$4,ER$3)</f>
        <v>202587</v>
      </c>
      <c r="ES370" s="15">
        <f ca="1">_xll.DBRW($B$3,$R$37,$R$38,$R$40,$R$41,$R$42,$Q370,ES$2,ES$4,ES$3)</f>
        <v>202587</v>
      </c>
      <c r="ET370" s="15">
        <f ca="1">_xll.DBRW($B$3,$R$37,$R$38,$R$40,$R$41,$R$42,$Q370,ET$2,ET$4,ET$3)</f>
        <v>0.86431110801119204</v>
      </c>
      <c r="EU370" s="15">
        <f ca="1">_xll.DBRW($B$3,$R$37,$R$38,$R$40,$R$41,$R$42,$Q370,EU$2,EU$4,EU$3)</f>
        <v>1</v>
      </c>
      <c r="EV370" s="15">
        <f ca="1">_xll.DBRW($B$3,$R$37,$R$38,$R$40,$R$41,$R$42,$Q370,EV$2,EV$4,EV$3)</f>
        <v>4.9341767264978076</v>
      </c>
      <c r="EW370" s="15">
        <f ca="1">_xll.DBRW($B$3,$R$37,$R$38,$R$40,$R$41,$R$42,$Q370,EW$2,EW$4,EW$3)</f>
        <v>207930.89240000004</v>
      </c>
      <c r="EX370" s="15">
        <f ca="1">_xll.DBRW($B$3,$R$37,$R$38,$R$40,$R$41,$R$42,$Q370,EX$2,EX$4,EX$3)</f>
        <v>207930.89240000004</v>
      </c>
      <c r="EY370" s="15">
        <f ca="1">EO370-ET370</f>
        <v>-1.5133717556720661E-2</v>
      </c>
      <c r="EZ370" s="15">
        <f ca="1">EP370-EU370</f>
        <v>0</v>
      </c>
      <c r="FA370" s="15">
        <f ca="1">EQ370-EV370</f>
        <v>0.18529949853143801</v>
      </c>
      <c r="FB370" s="15">
        <f ca="1">IF(AND(ER370&lt;&gt;0,EW370&lt;&gt;0),-1*EY370*ER370,0)</f>
        <v>3065.8944386633684</v>
      </c>
      <c r="FC370" s="15">
        <f ca="1">IF(AND(ER370&lt;&gt;0,EW370&lt;&gt;0,ES370&lt;&gt;0,EX370&lt;&gt;0),EZ370/EU370*$AC370,)</f>
        <v>0</v>
      </c>
      <c r="FD370" s="15">
        <f ca="1">IF(AND(ES370&lt;&gt;0,EX370&lt;&gt;0),FA370*EK370*ES370,)</f>
        <v>6226.7109993323184</v>
      </c>
      <c r="FE370" s="15">
        <f ca="1">IF(AND(ER370&lt;&gt;0,EW370&lt;&gt;0,ES370&lt;&gt;0,EX370&lt;&gt;0),$AM370-FB370-FC370-FD370-FH370,)</f>
        <v>348.97718974354643</v>
      </c>
      <c r="FF370" s="15">
        <f ca="1">IF(OR(ER370=0,EW370=0,ES370=0,EX370=0),$AM370-FB370-FC370-FD370-FH370,)</f>
        <v>0</v>
      </c>
      <c r="FG370" s="15">
        <f ca="1">SUM(FB370:FF370)</f>
        <v>9641.5826277392334</v>
      </c>
      <c r="FH370" s="15">
        <f ca="1">IF($V370&lt;&gt;0,IF($V370&gt;0,$W370/$V370,-$W370/$V370))*$AH370</f>
        <v>-1956.9026277392402</v>
      </c>
      <c r="FI370" s="15">
        <f ca="1">SUM(FG370:FH370)</f>
        <v>7684.679999999993</v>
      </c>
      <c r="FJ370" s="20"/>
      <c r="FK370" s="85">
        <f ca="1">BL370+CK370+DJ370+EI370+FH370</f>
        <v>-10968.432073053735</v>
      </c>
      <c r="FL370" s="21"/>
      <c r="FM370" s="22"/>
      <c r="FN370" s="104">
        <f ca="1">_xll.DBRW($B$3,$R$37,$R$38,$R$40,$R$41,$R$42,$Q370,FN$2,FN$4,FN$3)</f>
        <v>49104.36000000003</v>
      </c>
      <c r="FO370" s="105">
        <f ca="1">IF(U370&lt;&gt;0,FN370/U370,0)</f>
        <v>4.7345962668294564E-2</v>
      </c>
      <c r="FP370" s="104">
        <f ca="1">_xll.DBRW($B$3,$R$37,$R$38,$R$40,$R$41,$R$42,$Q370,FP$2,FP$4,FP$3)</f>
        <v>18654.754236078596</v>
      </c>
      <c r="FQ370" s="105">
        <f ca="1">IF(V370&lt;&gt;0,FP370/V370,0)</f>
        <v>1.8182592847023445E-2</v>
      </c>
      <c r="FR370" s="86">
        <f ca="1">FN370-FP370</f>
        <v>30449.605763921434</v>
      </c>
      <c r="FS370" s="103">
        <f ca="1">(FO370-FQ370)*100</f>
        <v>2.9163369821271119</v>
      </c>
      <c r="FT370" s="23"/>
      <c r="FV370" s="37"/>
      <c r="FW370" s="37"/>
      <c r="FX370" s="37"/>
      <c r="FY370" s="37"/>
      <c r="FZ370" s="37"/>
      <c r="GA370" s="37"/>
      <c r="GB370" s="37"/>
      <c r="GC370" s="37"/>
      <c r="GD370" s="37"/>
      <c r="GE370" s="37"/>
      <c r="GF370" s="37"/>
      <c r="GG370" s="37"/>
      <c r="GH370" s="37"/>
    </row>
    <row r="371" spans="1:190" ht="15" hidden="1" customHeight="1" x14ac:dyDescent="0.25">
      <c r="A371">
        <f ca="1">IF(ROW()=ROW($A$60),0,1)</f>
        <v>1</v>
      </c>
      <c r="D371" s="30"/>
      <c r="E371" s="30"/>
      <c r="F371" s="30">
        <f ca="1">IF(A371&lt;&gt;0,IF((AO371+BN371+CM371+DL371+EK371)&lt;&gt;0,ROUND((1-(AO371+BN371+CM371+DL371+EK371))-FO371,5),"VERIF. ELIGIBILITE PMM"),"CHECK "&amp;D356)</f>
        <v>0</v>
      </c>
      <c r="G371" s="30"/>
      <c r="H371" s="30"/>
      <c r="I371" s="30"/>
      <c r="J371" s="30" t="str">
        <f ca="1">IF(A371&lt;&gt;0,IF((AP371+BO371+CN371+DM371+EL371)&lt;&gt;0,ROUND((1-(AP371+BO371+CN371+DM371+EL371))-FQ371,5),"VERIF. ELIGIBILITE PMM"),"CHECK "&amp;D357)</f>
        <v>VERIF. ELIGIBILITE PMM</v>
      </c>
      <c r="K371" s="30">
        <f ca="1">IF(A371&lt;&gt;0,ROUND(W371+AR371+BQ371+CP371+DO371+EN371+FK371-FR371,5),"CHECK ")</f>
        <v>0</v>
      </c>
      <c r="L371" s="4"/>
      <c r="M371" s="9"/>
      <c r="N371" s="10"/>
      <c r="O371" s="9"/>
      <c r="P371" s="11"/>
      <c r="Q371" s="130" t="s">
        <v>208</v>
      </c>
      <c r="R371" s="130"/>
      <c r="S371" s="12"/>
      <c r="T371" s="13"/>
      <c r="U371" s="84">
        <f ca="1">_xll.DBRW($B$3,$R$37,$R$38,$R$40,$R$41,$R$42,$Q371,U$2,U$4,U$3)</f>
        <v>11606.25</v>
      </c>
      <c r="V371" s="84">
        <f ca="1">_xll.DBRW($B$3,$R$37,$R$38,$R$40,$R$41,$R$42,$Q371,V$2,V$4,V$3)</f>
        <v>0</v>
      </c>
      <c r="W371" s="85">
        <f ca="1">U371-V371</f>
        <v>11606.25</v>
      </c>
      <c r="X371" s="106">
        <f ca="1">IF(V371&lt;&gt;0,W371/V371,0)</f>
        <v>0</v>
      </c>
      <c r="Y371" s="15">
        <f ca="1">_xll.DBRW($B$3,$R$37,$R$38,$R$40,$R$41,$R$42,$Q371,Y$2,Y$4,Y$3)</f>
        <v>-11428.58</v>
      </c>
      <c r="Z371" s="15">
        <f ca="1">_xll.DBRW($B$3,$R$37,$R$38,$R$40,$R$41,$R$42,$Q371,Z$2,Z$4,Z$3)</f>
        <v>-3138.2900000000009</v>
      </c>
      <c r="AA371" s="15">
        <f ca="1">_xll.DBRW($B$3,$R$37,$R$38,$R$40,$R$41,$R$42,$Q371,AA$2,AA$4,AA$3)</f>
        <v>0</v>
      </c>
      <c r="AB371" s="15">
        <f ca="1">_xll.DBRW($B$3,$R$37,$R$38,$R$40,$R$41,$R$42,$Q371,AB$2,AB$4,AB$3)</f>
        <v>-3026.63</v>
      </c>
      <c r="AC371" s="15">
        <f ca="1">_xll.DBRW($B$3,$R$37,$R$38,$R$40,$R$41,$R$42,$Q371,AC$2,AC$4,AC$3)</f>
        <v>17639.570000000018</v>
      </c>
      <c r="AD371" s="15">
        <f ca="1">_xll.DBRW($B$3,$R$37,$R$38,$R$40,$R$41,$R$42,$Q371,AD$2,AD$4,AD$3)</f>
        <v>0</v>
      </c>
      <c r="AE371" s="15">
        <f ca="1">_xll.DBRW($B$3,$R$37,$R$38,$R$40,$R$41,$R$42,$Q371,AE$2,AE$4,AE$3)</f>
        <v>0</v>
      </c>
      <c r="AF371" s="15">
        <f ca="1">_xll.DBRW($B$3,$R$37,$R$38,$R$40,$R$41,$R$42,$Q371,AF$2,AF$4,AF$3)</f>
        <v>0</v>
      </c>
      <c r="AG371" s="15">
        <f ca="1">_xll.DBRW($B$3,$R$37,$R$38,$R$40,$R$41,$R$42,$Q371,AG$2,AG$4,AG$3)</f>
        <v>0</v>
      </c>
      <c r="AH371" s="15">
        <f ca="1">_xll.DBRW($B$3,$R$37,$R$38,$R$40,$R$41,$R$42,$Q371,AH$2,AH$4,AH$3)</f>
        <v>18538.666666667006</v>
      </c>
      <c r="AI371" s="15">
        <f ca="1">Y371-AD371</f>
        <v>-11428.58</v>
      </c>
      <c r="AJ371" s="15">
        <f ca="1">Z371-AE371</f>
        <v>-3138.2900000000009</v>
      </c>
      <c r="AK371" s="15">
        <f ca="1">AA371-AF371</f>
        <v>0</v>
      </c>
      <c r="AL371" s="15">
        <f ca="1">AB371-AG371</f>
        <v>-3026.63</v>
      </c>
      <c r="AM371" s="15">
        <f ca="1">AC371-AH371</f>
        <v>-899.09666666698831</v>
      </c>
      <c r="AN371" s="20"/>
      <c r="AO371" s="16">
        <f ca="1">_xll.DBRW($B$3,$R$37,$R$38,$R$40,$R$41,$R$42,$Q371,AO$2,AO$4,AO$3)</f>
        <v>0.98469186860527735</v>
      </c>
      <c r="AP371" s="16">
        <f ca="1">_xll.DBRW($B$3,$R$37,$R$38,$R$40,$R$41,$R$42,$Q371,AP$2,AP$4,AP$3)</f>
        <v>0</v>
      </c>
      <c r="AQ371" s="17">
        <f ca="1">-(AO371-AP371)*100</f>
        <v>-98.469186860527742</v>
      </c>
      <c r="AR371" s="14">
        <f ca="1">$Y371-$AD371-BL371</f>
        <v>-11428.58</v>
      </c>
      <c r="AS371" s="18">
        <f ca="1">_xll.DBRW($B$3,$R$37,$R$38,$R$40,$R$41,$R$42,$Q371,AS$2,AS$4,AS$3)</f>
        <v>0</v>
      </c>
      <c r="AT371" s="19">
        <f ca="1">_xll.DBRW($B$3,$R$37,$R$38,$R$40,$R$41,$R$42,$Q371,AT$2,AT$4,AT$3)</f>
        <v>0</v>
      </c>
      <c r="AU371" s="18">
        <f ca="1">_xll.DBRW($B$3,$R$37,$R$38,$R$40,$R$41,$R$42,$Q371,AU$2,AU$4,AU$3)</f>
        <v>0</v>
      </c>
      <c r="AV371" s="15">
        <f ca="1">_xll.DBRW($B$3,$R$37,$R$38,$R$40,$R$41,$R$42,$Q371,AV$2,AV$4,AV$3)</f>
        <v>0</v>
      </c>
      <c r="AW371" s="15">
        <f ca="1">_xll.DBRW($B$3,$R$37,$R$38,$R$40,$R$41,$R$42,$Q371,AW$2,AW$4,AW$3)</f>
        <v>0</v>
      </c>
      <c r="AX371" s="18">
        <f ca="1">_xll.DBRW($B$3,$R$37,$R$38,$R$40,$R$41,$R$42,$Q371,AX$2,AX$4,AX$3)</f>
        <v>0</v>
      </c>
      <c r="AY371" s="19">
        <f ca="1">_xll.DBRW($B$3,$R$37,$R$38,$R$40,$R$41,$R$42,$Q371,AY$2,AY$4,AY$3)</f>
        <v>0</v>
      </c>
      <c r="AZ371" s="18">
        <f ca="1">_xll.DBRW($B$3,$R$37,$R$38,$R$40,$R$41,$R$42,$Q371,AZ$2,AZ$4,AZ$3)</f>
        <v>0</v>
      </c>
      <c r="BA371" s="15">
        <f ca="1">_xll.DBRW($B$3,$R$37,$R$38,$R$40,$R$41,$R$42,$Q371,BA$2,BA$4,BA$3)</f>
        <v>0</v>
      </c>
      <c r="BB371" s="15">
        <f ca="1">_xll.DBRW($B$3,$R$37,$R$38,$R$40,$R$41,$R$42,$Q371,BB$2,BB$4,BB$3)</f>
        <v>0</v>
      </c>
      <c r="BC371" s="18">
        <f ca="1">AS371-AX371</f>
        <v>0</v>
      </c>
      <c r="BD371" s="18">
        <f ca="1">AT371-AY371</f>
        <v>0</v>
      </c>
      <c r="BE371" s="18">
        <f ca="1">AU371-AZ371</f>
        <v>0</v>
      </c>
      <c r="BF371" s="15">
        <f ca="1">IF(AND(AV371&lt;&gt;0,BA371&lt;&gt;0),-1*BC371*AV371,0)</f>
        <v>0</v>
      </c>
      <c r="BG371" s="15">
        <f ca="1">IF(AND(AV371&lt;&gt;0,BA371&lt;&gt;0,AW371&lt;&gt;0,BB371&lt;&gt;0),BD371/AY371*$Y371,)</f>
        <v>0</v>
      </c>
      <c r="BH371" s="15">
        <f ca="1">IF(AND(AW371&lt;&gt;0,BB371&lt;&gt;0),BE371*AO371*AW371,)</f>
        <v>0</v>
      </c>
      <c r="BI371" s="15">
        <f ca="1">IF(AND(AV371&lt;&gt;0,BA371&lt;&gt;0,AW371&lt;&gt;0,BB371&lt;&gt;0),$AI371-BF371-BG371-BH371-BL371,)</f>
        <v>0</v>
      </c>
      <c r="BJ371" s="15">
        <f ca="1">IF(OR(AV371=0,BA371=0,AW371=0,BB371=0),$AI371-BF371-BG371-BH371-BL371,)</f>
        <v>-11428.58</v>
      </c>
      <c r="BK371" s="15">
        <f ca="1">SUM(BF371:BJ371)</f>
        <v>-11428.58</v>
      </c>
      <c r="BL371" s="15">
        <f ca="1">IF($V371&lt;&gt;0,IF($V371&gt;0,$W371/$V371,-$W371/$V371))*$AD371</f>
        <v>0</v>
      </c>
      <c r="BM371" s="15">
        <f ca="1">SUM(BK371:BL371)</f>
        <v>-11428.58</v>
      </c>
      <c r="BN371" s="16">
        <f ca="1">_xll.DBRW($B$3,$R$37,$R$38,$R$40,$R$41,$R$42,$Q371,BN$2,BN$4,BN$3)</f>
        <v>0.27039655358104475</v>
      </c>
      <c r="BO371" s="16">
        <f ca="1">_xll.DBRW($B$3,$R$37,$R$38,$R$40,$R$41,$R$42,$Q371,BO$2,BO$4,BO$3)</f>
        <v>0</v>
      </c>
      <c r="BP371" s="17">
        <f ca="1">-(BN371-BO371)*100</f>
        <v>-27.039655358104476</v>
      </c>
      <c r="BQ371" s="14">
        <f ca="1">$Z371-$AE371-CK371</f>
        <v>-3138.2900000000009</v>
      </c>
      <c r="BR371" s="15">
        <f ca="1">_xll.DBRW($B$3,$R$37,$R$38,$R$40,$R$41,$R$42,$Q371,BR$2,BR$4,BR$3)</f>
        <v>0</v>
      </c>
      <c r="BS371" s="15">
        <f ca="1">_xll.DBRW($B$3,$R$37,$R$38,$R$40,$R$41,$R$42,$Q371,BS$2,BS$4,BS$3)</f>
        <v>0</v>
      </c>
      <c r="BT371" s="15">
        <f ca="1">_xll.DBRW($B$3,$R$37,$R$38,$R$40,$R$41,$R$42,$Q371,BT$2,BT$4,BT$3)</f>
        <v>0</v>
      </c>
      <c r="BU371" s="15">
        <f ca="1">_xll.DBRW($B$3,$R$37,$R$38,$R$40,$R$41,$R$42,$Q371,BU$2,BU$4,BU$3)</f>
        <v>0</v>
      </c>
      <c r="BV371" s="15">
        <f ca="1">_xll.DBRW($B$3,$R$37,$R$38,$R$40,$R$41,$R$42,$Q371,BV$2,BV$4,BV$3)</f>
        <v>0</v>
      </c>
      <c r="BW371" s="15">
        <f ca="1">_xll.DBRW($B$3,$R$37,$R$38,$R$40,$R$41,$R$42,$Q371,BW$2,BW$4,BW$3)</f>
        <v>0</v>
      </c>
      <c r="BX371" s="15">
        <f ca="1">_xll.DBRW($B$3,$R$37,$R$38,$R$40,$R$41,$R$42,$Q371,BX$2,BX$4,BX$3)</f>
        <v>0</v>
      </c>
      <c r="BY371" s="15">
        <f ca="1">_xll.DBRW($B$3,$R$37,$R$38,$R$40,$R$41,$R$42,$Q371,BY$2,BY$4,BY$3)</f>
        <v>0</v>
      </c>
      <c r="BZ371" s="15">
        <f ca="1">_xll.DBRW($B$3,$R$37,$R$38,$R$40,$R$41,$R$42,$Q371,BZ$2,BZ$4,BZ$3)</f>
        <v>0</v>
      </c>
      <c r="CA371" s="15">
        <f ca="1">_xll.DBRW($B$3,$R$37,$R$38,$R$40,$R$41,$R$42,$Q371,CA$2,CA$4,CA$3)</f>
        <v>0</v>
      </c>
      <c r="CB371" s="15">
        <f ca="1">BR371-BW371</f>
        <v>0</v>
      </c>
      <c r="CC371" s="15">
        <f ca="1">BS371-BX371</f>
        <v>0</v>
      </c>
      <c r="CD371" s="15">
        <f ca="1">BT371-BY371</f>
        <v>0</v>
      </c>
      <c r="CE371" s="15">
        <f ca="1">IF(AND(BU371&lt;&gt;0,BZ371&lt;&gt;0),-1*CB371*BU371,0)</f>
        <v>0</v>
      </c>
      <c r="CF371" s="15">
        <f ca="1">IF(AND(BU371&lt;&gt;0,BZ371&lt;&gt;0,BV371&lt;&gt;0,CA371&lt;&gt;0),CC371/BX371*$Z371,)</f>
        <v>0</v>
      </c>
      <c r="CG371" s="15">
        <f ca="1">IF(AND(BV371&lt;&gt;0,CA371&lt;&gt;0),CD371*BN371*BV371,)</f>
        <v>0</v>
      </c>
      <c r="CH371" s="15">
        <f ca="1">IF(AND(BU371&lt;&gt;0,BZ371&lt;&gt;0,BV371&lt;&gt;0,CA371&lt;&gt;0),$AJ371-CE371-CF371-CG371-CK371,)</f>
        <v>0</v>
      </c>
      <c r="CI371" s="15">
        <f ca="1">IF(OR(BU371=0,BZ371=0,BV371=0,CA371=0),$AJ371-CE371-CF371-CG371-CK371,)</f>
        <v>-3138.2900000000009</v>
      </c>
      <c r="CJ371" s="15">
        <f ca="1">SUM(CE371:CI371)</f>
        <v>-3138.2900000000009</v>
      </c>
      <c r="CK371" s="15">
        <f ca="1">IF($V371&lt;&gt;0,IF($V371&gt;0,$W371/$V371,-$W371/$V371))*$AE371</f>
        <v>0</v>
      </c>
      <c r="CL371" s="15">
        <f ca="1">SUM(CJ371:CK371)</f>
        <v>-3138.2900000000009</v>
      </c>
      <c r="CM371" s="16">
        <f ca="1">_xll.DBRW($B$3,$R$37,$R$38,$R$40,$R$41,$R$42,$Q371,CM$2,CM$4,CM$3)</f>
        <v>0</v>
      </c>
      <c r="CN371" s="16">
        <f ca="1">_xll.DBRW($B$3,$R$37,$R$38,$R$40,$R$41,$R$42,$Q371,CN$2,CN$4,CN$3)</f>
        <v>0</v>
      </c>
      <c r="CO371" s="17">
        <f ca="1">-(CM371-CN371)*100</f>
        <v>0</v>
      </c>
      <c r="CP371" s="14">
        <f ca="1">$AA371-$AF371-DJ371</f>
        <v>0</v>
      </c>
      <c r="CQ371" s="15">
        <f ca="1">_xll.DBRW($B$3,$R$37,$R$38,$R$40,$R$41,$R$42,$Q371,CQ$2,CQ$4,CQ$3)</f>
        <v>0</v>
      </c>
      <c r="CR371" s="15">
        <f ca="1">_xll.DBRW($B$3,$R$37,$R$38,$R$40,$R$41,$R$42,$Q371,CR$2,CR$4,CR$3)</f>
        <v>0</v>
      </c>
      <c r="CS371" s="15">
        <f ca="1">_xll.DBRW($B$3,$R$37,$R$38,$R$40,$R$41,$R$42,$Q371,CS$2,CS$4,CS$3)</f>
        <v>0</v>
      </c>
      <c r="CT371" s="15">
        <f ca="1">_xll.DBRW($B$3,$R$37,$R$38,$R$40,$R$41,$R$42,$Q371,CT$2,CT$4,CT$3)</f>
        <v>0</v>
      </c>
      <c r="CU371" s="15">
        <f ca="1">_xll.DBRW($B$3,$R$37,$R$38,$R$40,$R$41,$R$42,$Q371,CU$2,CU$4,CU$3)</f>
        <v>0</v>
      </c>
      <c r="CV371" s="15">
        <f ca="1">_xll.DBRW($B$3,$R$37,$R$38,$R$40,$R$41,$R$42,$Q371,CV$2,CV$4,CV$3)</f>
        <v>0</v>
      </c>
      <c r="CW371" s="15">
        <f ca="1">_xll.DBRW($B$3,$R$37,$R$38,$R$40,$R$41,$R$42,$Q371,CW$2,CW$4,CW$3)</f>
        <v>0</v>
      </c>
      <c r="CX371" s="15">
        <f ca="1">_xll.DBRW($B$3,$R$37,$R$38,$R$40,$R$41,$R$42,$Q371,CX$2,CX$4,CX$3)</f>
        <v>0</v>
      </c>
      <c r="CY371" s="15">
        <f ca="1">_xll.DBRW($B$3,$R$37,$R$38,$R$40,$R$41,$R$42,$Q371,CY$2,CY$4,CY$3)</f>
        <v>0</v>
      </c>
      <c r="CZ371" s="15">
        <f ca="1">_xll.DBRW($B$3,$R$37,$R$38,$R$40,$R$41,$R$42,$Q371,CZ$2,CZ$4,CZ$3)</f>
        <v>0</v>
      </c>
      <c r="DA371" s="15">
        <f ca="1">CQ371-CV371</f>
        <v>0</v>
      </c>
      <c r="DB371" s="15">
        <f ca="1">CR371-CW371</f>
        <v>0</v>
      </c>
      <c r="DC371" s="15">
        <f ca="1">CS371-CX371</f>
        <v>0</v>
      </c>
      <c r="DD371" s="15">
        <f ca="1">IF(AND(CT371&lt;&gt;0,CY371&lt;&gt;0),-1*DA371*CT371,0)</f>
        <v>0</v>
      </c>
      <c r="DE371" s="15">
        <f ca="1">IF(AND(CT371&lt;&gt;0,CY371&lt;&gt;0,CU371&lt;&gt;0,CZ371&lt;&gt;0),DB371/CW371*$AA371,)</f>
        <v>0</v>
      </c>
      <c r="DF371" s="15">
        <f ca="1">IF(AND(CU371&lt;&gt;0,CZ371&lt;&gt;0),DC371*CM371*CU371,)</f>
        <v>0</v>
      </c>
      <c r="DG371" s="15">
        <f ca="1">IF(AND(CT371&lt;&gt;0,CY371&lt;&gt;0,CU371&lt;&gt;0,CZ371&lt;&gt;0),$AK371-DD371-DE371-DF371-DJ371,)</f>
        <v>0</v>
      </c>
      <c r="DH371" s="15">
        <f ca="1">IF(OR(CT371=0,CY371=0,CU371=0,CZ371=0),$AK371-DD371-DE371-DF371-DJ371,)</f>
        <v>0</v>
      </c>
      <c r="DI371" s="15">
        <f ca="1">SUM(DD371:DH371)</f>
        <v>0</v>
      </c>
      <c r="DJ371" s="15">
        <f ca="1">IF($V371&lt;&gt;0,IF($V371&gt;0,$W371/$V371,-$W371/$V371))*$AF371</f>
        <v>0</v>
      </c>
      <c r="DK371" s="15">
        <f ca="1">SUM(DI371:DJ371)</f>
        <v>0</v>
      </c>
      <c r="DL371" s="16">
        <f ca="1">_xll.DBRW($B$3,$R$37,$R$38,$R$40,$R$41,$R$42,$Q371,DL$2,DL$4,DL$3)</f>
        <v>0.26077587506731287</v>
      </c>
      <c r="DM371" s="16">
        <f ca="1">_xll.DBRW($B$3,$R$37,$R$38,$R$40,$R$41,$R$42,$Q371,DM$2,DM$4,DM$3)</f>
        <v>0</v>
      </c>
      <c r="DN371" s="17">
        <f ca="1">-(DL371-DM371)*100</f>
        <v>-26.077587506731287</v>
      </c>
      <c r="DO371" s="14">
        <f ca="1">$AB371-$AG371-EI371</f>
        <v>-3026.63</v>
      </c>
      <c r="DP371" s="15">
        <f ca="1">_xll.DBRW($B$3,$R$37,$R$38,$R$40,$R$41,$R$42,$Q371,DP$2,DP$4,DP$3)</f>
        <v>0</v>
      </c>
      <c r="DQ371" s="15">
        <f ca="1">_xll.DBRW($B$3,$R$37,$R$38,$R$40,$R$41,$R$42,$Q371,DQ$2,DQ$4,DQ$3)</f>
        <v>0</v>
      </c>
      <c r="DR371" s="15">
        <f ca="1">_xll.DBRW($B$3,$R$37,$R$38,$R$40,$R$41,$R$42,$Q371,DR$2,DR$4,DR$3)</f>
        <v>0</v>
      </c>
      <c r="DS371" s="15">
        <f ca="1">_xll.DBRW($B$3,$R$37,$R$38,$R$40,$R$41,$R$42,$Q371,DS$2,DS$4,DS$3)</f>
        <v>0</v>
      </c>
      <c r="DT371" s="15">
        <f ca="1">_xll.DBRW($B$3,$R$37,$R$38,$R$40,$R$41,$R$42,$Q371,DT$2,DT$4,DT$3)</f>
        <v>0</v>
      </c>
      <c r="DU371" s="15">
        <f ca="1">_xll.DBRW($B$3,$R$37,$R$38,$R$40,$R$41,$R$42,$Q371,DU$2,DU$4,DU$3)</f>
        <v>0</v>
      </c>
      <c r="DV371" s="15">
        <f ca="1">_xll.DBRW($B$3,$R$37,$R$38,$R$40,$R$41,$R$42,$Q371,DV$2,DV$4,DV$3)</f>
        <v>0</v>
      </c>
      <c r="DW371" s="15">
        <f ca="1">_xll.DBRW($B$3,$R$37,$R$38,$R$40,$R$41,$R$42,$Q371,DW$2,DW$4,DW$3)</f>
        <v>0</v>
      </c>
      <c r="DX371" s="15">
        <f ca="1">_xll.DBRW($B$3,$R$37,$R$38,$R$40,$R$41,$R$42,$Q371,DX$2,DX$4,DX$3)</f>
        <v>0</v>
      </c>
      <c r="DY371" s="15">
        <f ca="1">_xll.DBRW($B$3,$R$37,$R$38,$R$40,$R$41,$R$42,$Q371,DY$2,DY$4,DY$3)</f>
        <v>0</v>
      </c>
      <c r="DZ371" s="15">
        <f ca="1">DP371-DU371</f>
        <v>0</v>
      </c>
      <c r="EA371" s="15">
        <f ca="1">DQ371-DV371</f>
        <v>0</v>
      </c>
      <c r="EB371" s="15">
        <f ca="1">DR371-DW371</f>
        <v>0</v>
      </c>
      <c r="EC371" s="15">
        <f ca="1">IF(AND(DS371&lt;&gt;0,DX371&lt;&gt;0),-1*DZ371*DS371,0)</f>
        <v>0</v>
      </c>
      <c r="ED371" s="15">
        <f ca="1">IF(AND(DS371&lt;&gt;0,DX371&lt;&gt;0,DT371&lt;&gt;0,DY371&lt;&gt;0),EA371/DV371*$AB371,)</f>
        <v>0</v>
      </c>
      <c r="EE371" s="15">
        <f ca="1">IF(AND(DT371&lt;&gt;0,DY371&lt;&gt;0),EB371*DL371*DT371,)</f>
        <v>0</v>
      </c>
      <c r="EF371" s="15">
        <f ca="1">IF(AND(DS371&lt;&gt;0,DX371&lt;&gt;0,DT371&lt;&gt;0,DY371&lt;&gt;0),$AL371-EC371-ED371-EE371-EI371,)</f>
        <v>0</v>
      </c>
      <c r="EG371" s="15">
        <f ca="1">IF(OR(DS371=0,DX371=0,DT371=0,DY371=0),$AL371-EC371-ED371-EE371-EI371,)</f>
        <v>-3026.63</v>
      </c>
      <c r="EH371" s="15">
        <f ca="1">SUM(EC371:EG371)</f>
        <v>-3026.63</v>
      </c>
      <c r="EI371" s="15">
        <f ca="1">IF($V371&lt;&gt;0,IF($V371&gt;0,$W371/$V371,-$W371/$V371))*$AG371</f>
        <v>0</v>
      </c>
      <c r="EJ371" s="15">
        <f ca="1">SUM(EH371:EI371)</f>
        <v>-3026.63</v>
      </c>
      <c r="EK371" s="16">
        <f ca="1">_xll.DBRW($B$3,$R$37,$R$38,$R$40,$R$41,$R$42,$Q371,EK$2,EK$4,EK$3)</f>
        <v>-1.5198337102854096</v>
      </c>
      <c r="EL371" s="16">
        <f ca="1">_xll.DBRW($B$3,$R$37,$R$38,$R$40,$R$41,$R$42,$Q371,EL$2,EL$4,EL$3)</f>
        <v>0</v>
      </c>
      <c r="EM371" s="17">
        <f ca="1">-(EK371-EL371)*100</f>
        <v>151.98337102854097</v>
      </c>
      <c r="EN371" s="14">
        <f ca="1">$AC371-$AH371-FH371</f>
        <v>-899.09666666698831</v>
      </c>
      <c r="EO371" s="15">
        <f ca="1">_xll.DBRW($B$3,$R$37,$R$38,$R$40,$R$41,$R$42,$Q371,EO$2,EO$4,EO$3)</f>
        <v>0</v>
      </c>
      <c r="EP371" s="15">
        <f ca="1">_xll.DBRW($B$3,$R$37,$R$38,$R$40,$R$41,$R$42,$Q371,EP$2,EP$4,EP$3)</f>
        <v>0</v>
      </c>
      <c r="EQ371" s="15">
        <f ca="1">_xll.DBRW($B$3,$R$37,$R$38,$R$40,$R$41,$R$42,$Q371,EQ$2,EQ$4,EQ$3)</f>
        <v>0</v>
      </c>
      <c r="ER371" s="15">
        <f ca="1">_xll.DBRW($B$3,$R$37,$R$38,$R$40,$R$41,$R$42,$Q371,ER$2,ER$4,ER$3)</f>
        <v>0</v>
      </c>
      <c r="ES371" s="15">
        <f ca="1">_xll.DBRW($B$3,$R$37,$R$38,$R$40,$R$41,$R$42,$Q371,ES$2,ES$4,ES$3)</f>
        <v>0</v>
      </c>
      <c r="ET371" s="15">
        <f ca="1">_xll.DBRW($B$3,$R$37,$R$38,$R$40,$R$41,$R$42,$Q371,ET$2,ET$4,ET$3)</f>
        <v>0</v>
      </c>
      <c r="EU371" s="15">
        <f ca="1">_xll.DBRW($B$3,$R$37,$R$38,$R$40,$R$41,$R$42,$Q371,EU$2,EU$4,EU$3)</f>
        <v>0</v>
      </c>
      <c r="EV371" s="15">
        <f ca="1">_xll.DBRW($B$3,$R$37,$R$38,$R$40,$R$41,$R$42,$Q371,EV$2,EV$4,EV$3)</f>
        <v>0</v>
      </c>
      <c r="EW371" s="15">
        <f ca="1">_xll.DBRW($B$3,$R$37,$R$38,$R$40,$R$41,$R$42,$Q371,EW$2,EW$4,EW$3)</f>
        <v>0</v>
      </c>
      <c r="EX371" s="15">
        <f ca="1">_xll.DBRW($B$3,$R$37,$R$38,$R$40,$R$41,$R$42,$Q371,EX$2,EX$4,EX$3)</f>
        <v>0</v>
      </c>
      <c r="EY371" s="15">
        <f ca="1">EO371-ET371</f>
        <v>0</v>
      </c>
      <c r="EZ371" s="15">
        <f ca="1">EP371-EU371</f>
        <v>0</v>
      </c>
      <c r="FA371" s="15">
        <f ca="1">EQ371-EV371</f>
        <v>0</v>
      </c>
      <c r="FB371" s="15">
        <f ca="1">IF(AND(ER371&lt;&gt;0,EW371&lt;&gt;0),-1*EY371*ER371,0)</f>
        <v>0</v>
      </c>
      <c r="FC371" s="15">
        <f ca="1">IF(AND(ER371&lt;&gt;0,EW371&lt;&gt;0,ES371&lt;&gt;0,EX371&lt;&gt;0),EZ371/EU371*$AC371,)</f>
        <v>0</v>
      </c>
      <c r="FD371" s="15">
        <f ca="1">IF(AND(ES371&lt;&gt;0,EX371&lt;&gt;0),FA371*EK371*ES371,)</f>
        <v>0</v>
      </c>
      <c r="FE371" s="15">
        <f ca="1">IF(AND(ER371&lt;&gt;0,EW371&lt;&gt;0,ES371&lt;&gt;0,EX371&lt;&gt;0),$AM371-FB371-FC371-FD371-FH371,)</f>
        <v>0</v>
      </c>
      <c r="FF371" s="15">
        <f ca="1">IF(OR(ER371=0,EW371=0,ES371=0,EX371=0),$AM371-FB371-FC371-FD371-FH371,)</f>
        <v>-899.09666666698831</v>
      </c>
      <c r="FG371" s="15">
        <f ca="1">SUM(FB371:FF371)</f>
        <v>-899.09666666698831</v>
      </c>
      <c r="FH371" s="15">
        <f ca="1">IF($V371&lt;&gt;0,IF($V371&gt;0,$W371/$V371,-$W371/$V371))*$AH371</f>
        <v>0</v>
      </c>
      <c r="FI371" s="15">
        <f ca="1">SUM(FG371:FH371)</f>
        <v>-899.09666666698831</v>
      </c>
      <c r="FJ371" s="20"/>
      <c r="FK371" s="85">
        <f ca="1">BL371+CK371+DJ371+EI371+FH371</f>
        <v>0</v>
      </c>
      <c r="FL371" s="21"/>
      <c r="FM371" s="22"/>
      <c r="FN371" s="104">
        <f ca="1">_xll.DBRW($B$3,$R$37,$R$38,$R$40,$R$41,$R$42,$Q371,FN$2,FN$4,FN$3)</f>
        <v>11652.320000000018</v>
      </c>
      <c r="FO371" s="105">
        <f ca="1">IF(U371&lt;&gt;0,FN371/U371,0)</f>
        <v>1.0039694130317731</v>
      </c>
      <c r="FP371" s="104">
        <f ca="1">_xll.DBRW($B$3,$R$37,$R$38,$R$40,$R$41,$R$42,$Q371,FP$2,FP$4,FP$3)</f>
        <v>18538.666666667006</v>
      </c>
      <c r="FQ371" s="105">
        <f ca="1">IF(V371&lt;&gt;0,FP371/V371,0)</f>
        <v>0</v>
      </c>
      <c r="FR371" s="86">
        <f ca="1">FN371-FP371</f>
        <v>-6886.3466666669883</v>
      </c>
      <c r="FS371" s="103">
        <f ca="1">(FO371-FQ371)*100</f>
        <v>100.39694130317731</v>
      </c>
      <c r="FT371" s="23"/>
      <c r="FV371" s="37"/>
      <c r="FW371" s="37"/>
      <c r="FX371" s="37"/>
      <c r="FY371" s="37"/>
      <c r="FZ371" s="37"/>
      <c r="GA371" s="37"/>
      <c r="GB371" s="37"/>
      <c r="GC371" s="37"/>
      <c r="GD371" s="37"/>
      <c r="GE371" s="37"/>
      <c r="GF371" s="37"/>
      <c r="GG371" s="37"/>
      <c r="GH371" s="37"/>
    </row>
    <row r="372" spans="1:190" ht="15" hidden="1" customHeight="1" x14ac:dyDescent="0.25">
      <c r="A372">
        <f ca="1">IF(ROW()=ROW($A$60),0,1)</f>
        <v>1</v>
      </c>
      <c r="D372" s="30"/>
      <c r="E372" s="30"/>
      <c r="F372" s="30">
        <f ca="1">IF(A372&lt;&gt;0,IF((AO372+BN372+CM372+DL372+EK372)&lt;&gt;0,ROUND((1-(AO372+BN372+CM372+DL372+EK372))-FO372,5),"VERIF. ELIGIBILITE PMM"),"CHECK "&amp;D357)</f>
        <v>-1.1440000000000001E-2</v>
      </c>
      <c r="G372" s="30"/>
      <c r="H372" s="30"/>
      <c r="I372" s="30"/>
      <c r="J372" s="30">
        <f ca="1">IF(A372&lt;&gt;0,IF((AP372+BO372+CN372+DM372+EL372)&lt;&gt;0,ROUND((1-(AP372+BO372+CN372+DM372+EL372))-FQ372,5),"VERIF. ELIGIBILITE PMM"),"CHECK "&amp;D358)</f>
        <v>-8.0499999999999999E-3</v>
      </c>
      <c r="K372" s="30">
        <f ca="1">IF(A372&lt;&gt;0,ROUND(W372+AR372+BQ372+CP372+DO372+EN372+FK372-FR372,5),"CHECK ")</f>
        <v>-9093</v>
      </c>
      <c r="L372" s="4"/>
      <c r="M372" s="9"/>
      <c r="N372" s="10"/>
      <c r="O372" s="9"/>
      <c r="P372" s="11"/>
      <c r="Q372" s="130" t="s">
        <v>445</v>
      </c>
      <c r="R372" s="130"/>
      <c r="S372" s="12"/>
      <c r="T372" s="13"/>
      <c r="U372" s="84">
        <f ca="1">_xll.DBRW($B$3,$R$37,$R$38,$R$40,$R$41,$R$42,$Q372,U$2,U$4,U$3)</f>
        <v>2649676.0493000005</v>
      </c>
      <c r="V372" s="84">
        <f ca="1">_xll.DBRW($B$3,$R$37,$R$38,$R$40,$R$41,$R$42,$Q372,V$2,V$4,V$3)</f>
        <v>2636043.7226</v>
      </c>
      <c r="W372" s="85">
        <f ca="1">U372-V372</f>
        <v>13632.326700000558</v>
      </c>
      <c r="X372" s="106">
        <f ca="1">IF(V372&lt;&gt;0,W372/V372,0)</f>
        <v>5.1715100865453905E-3</v>
      </c>
      <c r="Y372" s="15">
        <f ca="1">_xll.DBRW($B$3,$R$37,$R$38,$R$40,$R$41,$R$42,$Q372,Y$2,Y$4,Y$3)</f>
        <v>-1059210.1700000002</v>
      </c>
      <c r="Z372" s="15">
        <f ca="1">_xll.DBRW($B$3,$R$37,$R$38,$R$40,$R$41,$R$42,$Q372,Z$2,Z$4,Z$3)</f>
        <v>-203666.97</v>
      </c>
      <c r="AA372" s="15">
        <f ca="1">_xll.DBRW($B$3,$R$37,$R$38,$R$40,$R$41,$R$42,$Q372,AA$2,AA$4,AA$3)</f>
        <v>-160001.19330200003</v>
      </c>
      <c r="AB372" s="15">
        <f ca="1">_xll.DBRW($B$3,$R$37,$R$38,$R$40,$R$41,$R$42,$Q372,AB$2,AB$4,AB$3)</f>
        <v>-169469.37</v>
      </c>
      <c r="AC372" s="15">
        <f ca="1">_xll.DBRW($B$3,$R$37,$R$38,$R$40,$R$41,$R$42,$Q372,AC$2,AC$4,AC$3)</f>
        <v>-97804.476667400013</v>
      </c>
      <c r="AD372" s="15">
        <f ca="1">_xll.DBRW($B$3,$R$37,$R$38,$R$40,$R$41,$R$42,$Q372,AD$2,AD$4,AD$3)</f>
        <v>-1111960.1066663</v>
      </c>
      <c r="AE372" s="15">
        <f ca="1">_xll.DBRW($B$3,$R$37,$R$38,$R$40,$R$41,$R$42,$Q372,AE$2,AE$4,AE$3)</f>
        <v>-177757.2</v>
      </c>
      <c r="AF372" s="15">
        <f ca="1">_xll.DBRW($B$3,$R$37,$R$38,$R$40,$R$41,$R$42,$Q372,AF$2,AF$4,AF$3)</f>
        <v>-220377.6667</v>
      </c>
      <c r="AG372" s="15">
        <f ca="1">_xll.DBRW($B$3,$R$37,$R$38,$R$40,$R$41,$R$42,$Q372,AG$2,AG$4,AG$3)</f>
        <v>-196533.30000000002</v>
      </c>
      <c r="AH372" s="15">
        <f ca="1">_xll.DBRW($B$3,$R$37,$R$38,$R$40,$R$41,$R$42,$Q372,AH$2,AH$4,AH$3)</f>
        <v>-104697.93999859999</v>
      </c>
      <c r="AI372" s="15">
        <f ca="1">Y372-AD372</f>
        <v>52749.936666299822</v>
      </c>
      <c r="AJ372" s="15">
        <f ca="1">Z372-AE372</f>
        <v>-25909.76999999999</v>
      </c>
      <c r="AK372" s="15">
        <f ca="1">AA372-AF372</f>
        <v>60376.473397999973</v>
      </c>
      <c r="AL372" s="15">
        <f ca="1">AB372-AG372</f>
        <v>27063.930000000022</v>
      </c>
      <c r="AM372" s="15">
        <f ca="1">AC372-AH372</f>
        <v>6893.4633311999787</v>
      </c>
      <c r="AN372" s="20"/>
      <c r="AO372" s="16">
        <f ca="1">_xll.DBRW($B$3,$R$37,$R$38,$R$40,$R$41,$R$42,$Q372,AO$2,AO$4,AO$3)</f>
        <v>0.39975081870095991</v>
      </c>
      <c r="AP372" s="16">
        <f ca="1">_xll.DBRW($B$3,$R$37,$R$38,$R$40,$R$41,$R$42,$Q372,AP$2,AP$4,AP$3)</f>
        <v>0.42182915902834273</v>
      </c>
      <c r="AQ372" s="17">
        <f ca="1">-(AO372-AP372)*100</f>
        <v>2.2078340327382815</v>
      </c>
      <c r="AR372" s="14">
        <f ca="1">$Y372-$AD372-BL372</f>
        <v>58500.449573760678</v>
      </c>
      <c r="AS372" s="18">
        <f ca="1">_xll.DBRW($B$3,$R$37,$R$38,$R$40,$R$41,$R$42,$Q372,AS$2,AS$4,AS$3)</f>
        <v>0</v>
      </c>
      <c r="AT372" s="19">
        <f ca="1">_xll.DBRW($B$3,$R$37,$R$38,$R$40,$R$41,$R$42,$Q372,AT$2,AT$4,AT$3)</f>
        <v>0</v>
      </c>
      <c r="AU372" s="18">
        <f ca="1">_xll.DBRW($B$3,$R$37,$R$38,$R$40,$R$41,$R$42,$Q372,AU$2,AU$4,AU$3)</f>
        <v>0</v>
      </c>
      <c r="AV372" s="15">
        <f ca="1">_xll.DBRW($B$3,$R$37,$R$38,$R$40,$R$41,$R$42,$Q372,AV$2,AV$4,AV$3)</f>
        <v>0</v>
      </c>
      <c r="AW372" s="15">
        <f ca="1">_xll.DBRW($B$3,$R$37,$R$38,$R$40,$R$41,$R$42,$Q372,AW$2,AW$4,AW$3)</f>
        <v>0</v>
      </c>
      <c r="AX372" s="18">
        <f ca="1">_xll.DBRW($B$3,$R$37,$R$38,$R$40,$R$41,$R$42,$Q372,AX$2,AX$4,AX$3)</f>
        <v>17.660532866306085</v>
      </c>
      <c r="AY372" s="19">
        <f ca="1">_xll.DBRW($B$3,$R$37,$R$38,$R$40,$R$41,$R$42,$Q372,AY$2,AY$4,AY$3)</f>
        <v>3.8396848528719427E-2</v>
      </c>
      <c r="AZ372" s="18">
        <f ca="1">_xll.DBRW($B$3,$R$37,$R$38,$R$40,$R$41,$R$42,$Q372,AZ$2,AZ$4,AZ$3)</f>
        <v>1.6075436960451177</v>
      </c>
      <c r="BA372" s="15">
        <f ca="1">_xll.DBRW($B$3,$R$37,$R$38,$R$40,$R$41,$R$42,$Q372,BA$2,BA$4,BA$3)</f>
        <v>62962.998630000002</v>
      </c>
      <c r="BB372" s="15">
        <f ca="1">_xll.DBRW($B$3,$R$37,$R$38,$R$40,$R$41,$R$42,$Q372,BB$2,BB$4,BB$3)</f>
        <v>1639796</v>
      </c>
      <c r="BC372" s="18">
        <f ca="1">AS372-AX372</f>
        <v>-17.660532866306085</v>
      </c>
      <c r="BD372" s="18">
        <f ca="1">AT372-AY372</f>
        <v>-3.8396848528719427E-2</v>
      </c>
      <c r="BE372" s="18">
        <f ca="1">AU372-AZ372</f>
        <v>-1.6075436960451177</v>
      </c>
      <c r="BF372" s="15">
        <f ca="1">IF(AND(AV372&lt;&gt;0,BA372&lt;&gt;0),-1*BC372*AV372,0)</f>
        <v>0</v>
      </c>
      <c r="BG372" s="15">
        <f ca="1">IF(AND(AV372&lt;&gt;0,BA372&lt;&gt;0,AW372&lt;&gt;0,BB372&lt;&gt;0),BD372/AY372*$Y372,)</f>
        <v>0</v>
      </c>
      <c r="BH372" s="15">
        <f ca="1">IF(AND(AW372&lt;&gt;0,BB372&lt;&gt;0),BE372*AO372*AW372,)</f>
        <v>0</v>
      </c>
      <c r="BI372" s="15">
        <f ca="1">IF(AND(AV372&lt;&gt;0,BA372&lt;&gt;0,AW372&lt;&gt;0,BB372&lt;&gt;0),$AI372-BF372-BG372-BH372-BL372,)</f>
        <v>0</v>
      </c>
      <c r="BJ372" s="15">
        <f ca="1">IF(OR(AV372=0,BA372=0,AW372=0,BB372=0),$AI372-BF372-BG372-BH372-BL372,)</f>
        <v>58500.449573760678</v>
      </c>
      <c r="BK372" s="15">
        <f ca="1">SUM(BF372:BJ372)</f>
        <v>58500.449573760678</v>
      </c>
      <c r="BL372" s="15">
        <f ca="1">IF($V372&lt;&gt;0,IF($V372&gt;0,$W372/$V372,-$W372/$V372))*$AD372</f>
        <v>-5750.5129074608585</v>
      </c>
      <c r="BM372" s="15">
        <f ca="1">SUM(BK372:BL372)</f>
        <v>52749.936666299822</v>
      </c>
      <c r="BN372" s="16">
        <f ca="1">_xll.DBRW($B$3,$R$37,$R$38,$R$40,$R$41,$R$42,$Q372,BN$2,BN$4,BN$3)</f>
        <v>7.6864856763831729E-2</v>
      </c>
      <c r="BO372" s="16">
        <f ca="1">_xll.DBRW($B$3,$R$37,$R$38,$R$40,$R$41,$R$42,$Q372,BO$2,BO$4,BO$3)</f>
        <v>6.7433327632621123E-2</v>
      </c>
      <c r="BP372" s="17">
        <f ca="1">-(BN372-BO372)*100</f>
        <v>-0.94315291312106053</v>
      </c>
      <c r="BQ372" s="14">
        <f ca="1">$Z372-$AE372-CK372</f>
        <v>-24990.496847243921</v>
      </c>
      <c r="BR372" s="15">
        <f ca="1">_xll.DBRW($B$3,$R$37,$R$38,$R$40,$R$41,$R$42,$Q372,BR$2,BR$4,BR$3)</f>
        <v>0</v>
      </c>
      <c r="BS372" s="15">
        <f ca="1">_xll.DBRW($B$3,$R$37,$R$38,$R$40,$R$41,$R$42,$Q372,BS$2,BS$4,BS$3)</f>
        <v>0</v>
      </c>
      <c r="BT372" s="15">
        <f ca="1">_xll.DBRW($B$3,$R$37,$R$38,$R$40,$R$41,$R$42,$Q372,BT$2,BT$4,BT$3)</f>
        <v>0</v>
      </c>
      <c r="BU372" s="15">
        <f ca="1">_xll.DBRW($B$3,$R$37,$R$38,$R$40,$R$41,$R$42,$Q372,BU$2,BU$4,BU$3)</f>
        <v>0</v>
      </c>
      <c r="BV372" s="15">
        <f ca="1">_xll.DBRW($B$3,$R$37,$R$38,$R$40,$R$41,$R$42,$Q372,BV$2,BV$4,BV$3)</f>
        <v>0</v>
      </c>
      <c r="BW372" s="15">
        <f ca="1">_xll.DBRW($B$3,$R$37,$R$38,$R$40,$R$41,$R$42,$Q372,BW$2,BW$4,BW$3)</f>
        <v>0.12033251720683437</v>
      </c>
      <c r="BX372" s="15">
        <f ca="1">_xll.DBRW($B$3,$R$37,$R$38,$R$40,$R$41,$R$42,$Q372,BX$2,BX$4,BX$3)</f>
        <v>0.900853927561721</v>
      </c>
      <c r="BY372" s="15">
        <f ca="1">_xll.DBRW($B$3,$R$37,$R$38,$R$40,$R$41,$R$42,$Q372,BY$2,BY$4,BY$3)</f>
        <v>1.6075436960451177</v>
      </c>
      <c r="BZ372" s="15">
        <f ca="1">_xll.DBRW($B$3,$R$37,$R$38,$R$40,$R$41,$R$42,$Q372,BZ$2,BZ$4,BZ$3)</f>
        <v>1477216.6669999999</v>
      </c>
      <c r="CA372" s="15">
        <f ca="1">_xll.DBRW($B$3,$R$37,$R$38,$R$40,$R$41,$R$42,$Q372,CA$2,CA$4,CA$3)</f>
        <v>1639796</v>
      </c>
      <c r="CB372" s="15">
        <f ca="1">BR372-BW372</f>
        <v>-0.12033251720683437</v>
      </c>
      <c r="CC372" s="15">
        <f ca="1">BS372-BX372</f>
        <v>-0.900853927561721</v>
      </c>
      <c r="CD372" s="15">
        <f ca="1">BT372-BY372</f>
        <v>-1.6075436960451177</v>
      </c>
      <c r="CE372" s="15">
        <f ca="1">IF(AND(BU372&lt;&gt;0,BZ372&lt;&gt;0),-1*CB372*BU372,0)</f>
        <v>0</v>
      </c>
      <c r="CF372" s="15">
        <f ca="1">IF(AND(BU372&lt;&gt;0,BZ372&lt;&gt;0,BV372&lt;&gt;0,CA372&lt;&gt;0),CC372/BX372*$Z372,)</f>
        <v>0</v>
      </c>
      <c r="CG372" s="15">
        <f ca="1">IF(AND(BV372&lt;&gt;0,CA372&lt;&gt;0),CD372*BN372*BV372,)</f>
        <v>0</v>
      </c>
      <c r="CH372" s="15">
        <f ca="1">IF(AND(BU372&lt;&gt;0,BZ372&lt;&gt;0,BV372&lt;&gt;0,CA372&lt;&gt;0),$AJ372-CE372-CF372-CG372-CK372,)</f>
        <v>0</v>
      </c>
      <c r="CI372" s="15">
        <f ca="1">IF(OR(BU372=0,BZ372=0,BV372=0,CA372=0),$AJ372-CE372-CF372-CG372-CK372,)</f>
        <v>-24990.496847243921</v>
      </c>
      <c r="CJ372" s="15">
        <f ca="1">SUM(CE372:CI372)</f>
        <v>-24990.496847243921</v>
      </c>
      <c r="CK372" s="15">
        <f ca="1">IF($V372&lt;&gt;0,IF($V372&gt;0,$W372/$V372,-$W372/$V372))*$AE372</f>
        <v>-919.27315275606634</v>
      </c>
      <c r="CL372" s="15">
        <f ca="1">SUM(CJ372:CK372)</f>
        <v>-25909.76999999999</v>
      </c>
      <c r="CM372" s="16">
        <f ca="1">_xll.DBRW($B$3,$R$37,$R$38,$R$40,$R$41,$R$42,$Q372,CM$2,CM$4,CM$3)</f>
        <v>6.0385190613875116E-2</v>
      </c>
      <c r="CN372" s="16">
        <f ca="1">_xll.DBRW($B$3,$R$37,$R$38,$R$40,$R$41,$R$42,$Q372,CN$2,CN$4,CN$3)</f>
        <v>8.3601673527112688E-2</v>
      </c>
      <c r="CO372" s="17">
        <f ca="1">-(CM372-CN372)*100</f>
        <v>2.3216482913237573</v>
      </c>
      <c r="CP372" s="14">
        <f ca="1">$AA372-$AF372-DJ372</f>
        <v>61516.158724188361</v>
      </c>
      <c r="CQ372" s="15">
        <f ca="1">_xll.DBRW($B$3,$R$37,$R$38,$R$40,$R$41,$R$42,$Q372,CQ$2,CQ$4,CQ$3)</f>
        <v>0</v>
      </c>
      <c r="CR372" s="15">
        <f ca="1">_xll.DBRW($B$3,$R$37,$R$38,$R$40,$R$41,$R$42,$Q372,CR$2,CR$4,CR$3)</f>
        <v>0</v>
      </c>
      <c r="CS372" s="15">
        <f ca="1">_xll.DBRW($B$3,$R$37,$R$38,$R$40,$R$41,$R$42,$Q372,CS$2,CS$4,CS$3)</f>
        <v>0</v>
      </c>
      <c r="CT372" s="15">
        <f ca="1">_xll.DBRW($B$3,$R$37,$R$38,$R$40,$R$41,$R$42,$Q372,CT$2,CT$4,CT$3)</f>
        <v>0</v>
      </c>
      <c r="CU372" s="15">
        <f ca="1">_xll.DBRW($B$3,$R$37,$R$38,$R$40,$R$41,$R$42,$Q372,CU$2,CU$4,CU$3)</f>
        <v>0</v>
      </c>
      <c r="CV372" s="15">
        <f ca="1">_xll.DBRW($B$3,$R$37,$R$38,$R$40,$R$41,$R$42,$Q372,CV$2,CV$4,CV$3)</f>
        <v>0.52001136763775346</v>
      </c>
      <c r="CW372" s="15">
        <f ca="1">_xll.DBRW($B$3,$R$37,$R$38,$R$40,$R$41,$R$42,$Q372,CW$2,CW$4,CW$3)</f>
        <v>0.25844308724987741</v>
      </c>
      <c r="CX372" s="15">
        <f ca="1">_xll.DBRW($B$3,$R$37,$R$38,$R$40,$R$41,$R$42,$Q372,CX$2,CX$4,CX$3)</f>
        <v>1.6075436960451177</v>
      </c>
      <c r="CY372" s="15">
        <f ca="1">_xll.DBRW($B$3,$R$37,$R$38,$R$40,$R$41,$R$42,$Q372,CY$2,CY$4,CY$3)</f>
        <v>423793.94069999998</v>
      </c>
      <c r="CZ372" s="15">
        <f ca="1">_xll.DBRW($B$3,$R$37,$R$38,$R$40,$R$41,$R$42,$Q372,CZ$2,CZ$4,CZ$3)</f>
        <v>1639796</v>
      </c>
      <c r="DA372" s="15">
        <f ca="1">CQ372-CV372</f>
        <v>-0.52001136763775346</v>
      </c>
      <c r="DB372" s="15">
        <f ca="1">CR372-CW372</f>
        <v>-0.25844308724987741</v>
      </c>
      <c r="DC372" s="15">
        <f ca="1">CS372-CX372</f>
        <v>-1.6075436960451177</v>
      </c>
      <c r="DD372" s="15">
        <f ca="1">IF(AND(CT372&lt;&gt;0,CY372&lt;&gt;0),-1*DA372*CT372,0)</f>
        <v>0</v>
      </c>
      <c r="DE372" s="15">
        <f ca="1">IF(AND(CT372&lt;&gt;0,CY372&lt;&gt;0,CU372&lt;&gt;0,CZ372&lt;&gt;0),DB372/CW372*$AA372,)</f>
        <v>0</v>
      </c>
      <c r="DF372" s="15">
        <f ca="1">IF(AND(CU372&lt;&gt;0,CZ372&lt;&gt;0),DC372*CM372*CU372,)</f>
        <v>0</v>
      </c>
      <c r="DG372" s="15">
        <f ca="1">IF(AND(CT372&lt;&gt;0,CY372&lt;&gt;0,CU372&lt;&gt;0,CZ372&lt;&gt;0),$AK372-DD372-DE372-DF372-DJ372,)</f>
        <v>0</v>
      </c>
      <c r="DH372" s="15">
        <f ca="1">IF(OR(CT372=0,CY372=0,CU372=0,CZ372=0),$AK372-DD372-DE372-DF372-DJ372,)</f>
        <v>61516.158724188361</v>
      </c>
      <c r="DI372" s="15">
        <f ca="1">SUM(DD372:DH372)</f>
        <v>61516.158724188361</v>
      </c>
      <c r="DJ372" s="15">
        <f ca="1">IF($V372&lt;&gt;0,IF($V372&gt;0,$W372/$V372,-$W372/$V372))*$AF372</f>
        <v>-1139.6853261883882</v>
      </c>
      <c r="DK372" s="15">
        <f ca="1">SUM(DI372:DJ372)</f>
        <v>60376.473397999973</v>
      </c>
      <c r="DL372" s="16">
        <f ca="1">_xll.DBRW($B$3,$R$37,$R$38,$R$40,$R$41,$R$42,$Q372,DL$2,DL$4,DL$3)</f>
        <v>6.395852430517722E-2</v>
      </c>
      <c r="DM372" s="16">
        <f ca="1">_xll.DBRW($B$3,$R$37,$R$38,$R$40,$R$41,$R$42,$Q372,DM$2,DM$4,DM$3)</f>
        <v>7.4556160929741336E-2</v>
      </c>
      <c r="DN372" s="17">
        <f ca="1">-(DL372-DM372)*100</f>
        <v>1.0597636624564117</v>
      </c>
      <c r="DO372" s="14">
        <f ca="1">$AB372-$AG372-EI372</f>
        <v>28080.303943292074</v>
      </c>
      <c r="DP372" s="15">
        <f ca="1">_xll.DBRW($B$3,$R$37,$R$38,$R$40,$R$41,$R$42,$Q372,DP$2,DP$4,DP$3)</f>
        <v>0</v>
      </c>
      <c r="DQ372" s="15">
        <f ca="1">_xll.DBRW($B$3,$R$37,$R$38,$R$40,$R$41,$R$42,$Q372,DQ$2,DQ$4,DQ$3)</f>
        <v>0</v>
      </c>
      <c r="DR372" s="15">
        <f ca="1">_xll.DBRW($B$3,$R$37,$R$38,$R$40,$R$41,$R$42,$Q372,DR$2,DR$4,DR$3)</f>
        <v>0</v>
      </c>
      <c r="DS372" s="15">
        <f ca="1">_xll.DBRW($B$3,$R$37,$R$38,$R$40,$R$41,$R$42,$Q372,DS$2,DS$4,DS$3)</f>
        <v>0</v>
      </c>
      <c r="DT372" s="15">
        <f ca="1">_xll.DBRW($B$3,$R$37,$R$38,$R$40,$R$41,$R$42,$Q372,DT$2,DT$4,DT$3)</f>
        <v>0</v>
      </c>
      <c r="DU372" s="15">
        <f ca="1">_xll.DBRW($B$3,$R$37,$R$38,$R$40,$R$41,$R$42,$Q372,DU$2,DU$4,DU$3)</f>
        <v>2585.9644736842106</v>
      </c>
      <c r="DV372" s="15">
        <f ca="1">_xll.DBRW($B$3,$R$37,$R$38,$R$40,$R$41,$R$42,$Q372,DV$2,DV$4,DV$3)</f>
        <v>4.6347228557698641E-5</v>
      </c>
      <c r="DW372" s="15">
        <f ca="1">_xll.DBRW($B$3,$R$37,$R$38,$R$40,$R$41,$R$42,$Q372,DW$2,DW$4,DW$3)</f>
        <v>1.6075436960451177</v>
      </c>
      <c r="DX372" s="15">
        <f ca="1">_xll.DBRW($B$3,$R$37,$R$38,$R$40,$R$41,$R$42,$Q372,DX$2,DX$4,DX$3)</f>
        <v>76</v>
      </c>
      <c r="DY372" s="15">
        <f ca="1">_xll.DBRW($B$3,$R$37,$R$38,$R$40,$R$41,$R$42,$Q372,DY$2,DY$4,DY$3)</f>
        <v>1639796</v>
      </c>
      <c r="DZ372" s="15">
        <f ca="1">DP372-DU372</f>
        <v>-2585.9644736842106</v>
      </c>
      <c r="EA372" s="15">
        <f ca="1">DQ372-DV372</f>
        <v>-4.6347228557698641E-5</v>
      </c>
      <c r="EB372" s="15">
        <f ca="1">DR372-DW372</f>
        <v>-1.6075436960451177</v>
      </c>
      <c r="EC372" s="15">
        <f ca="1">IF(AND(DS372&lt;&gt;0,DX372&lt;&gt;0),-1*DZ372*DS372,0)</f>
        <v>0</v>
      </c>
      <c r="ED372" s="15">
        <f ca="1">IF(AND(DS372&lt;&gt;0,DX372&lt;&gt;0,DT372&lt;&gt;0,DY372&lt;&gt;0),EA372/DV372*$AB372,)</f>
        <v>0</v>
      </c>
      <c r="EE372" s="15">
        <f ca="1">IF(AND(DT372&lt;&gt;0,DY372&lt;&gt;0),EB372*DL372*DT372,)</f>
        <v>0</v>
      </c>
      <c r="EF372" s="15">
        <f ca="1">IF(AND(DS372&lt;&gt;0,DX372&lt;&gt;0,DT372&lt;&gt;0,DY372&lt;&gt;0),$AL372-EC372-ED372-EE372-EI372,)</f>
        <v>0</v>
      </c>
      <c r="EG372" s="15">
        <f ca="1">IF(OR(DS372=0,DX372=0,DT372=0,DY372=0),$AL372-EC372-ED372-EE372-EI372,)</f>
        <v>28080.303943292074</v>
      </c>
      <c r="EH372" s="15">
        <f ca="1">SUM(EC372:EG372)</f>
        <v>28080.303943292074</v>
      </c>
      <c r="EI372" s="15">
        <f ca="1">IF($V372&lt;&gt;0,IF($V372&gt;0,$W372/$V372,-$W372/$V372))*$AG372</f>
        <v>-1016.3739432920513</v>
      </c>
      <c r="EJ372" s="15">
        <f ca="1">SUM(EH372:EI372)</f>
        <v>27063.930000000022</v>
      </c>
      <c r="EK372" s="16">
        <f ca="1">_xll.DBRW($B$3,$R$37,$R$38,$R$40,$R$41,$R$42,$Q372,EK$2,EK$4,EK$3)</f>
        <v>3.6911861996578157E-2</v>
      </c>
      <c r="EL372" s="16">
        <f ca="1">_xll.DBRW($B$3,$R$37,$R$38,$R$40,$R$41,$R$42,$Q372,EL$2,EL$4,EL$3)</f>
        <v>3.9717831347400277E-2</v>
      </c>
      <c r="EM372" s="17">
        <f ca="1">-(EK372-EL372)*100</f>
        <v>0.28059693508221195</v>
      </c>
      <c r="EN372" s="14">
        <f ca="1">$AC372-$AH372-FH372</f>
        <v>7434.9097839432625</v>
      </c>
      <c r="EO372" s="15">
        <f ca="1">_xll.DBRW($B$3,$R$37,$R$38,$R$40,$R$41,$R$42,$Q372,EO$2,EO$4,EO$3)</f>
        <v>0</v>
      </c>
      <c r="EP372" s="15">
        <f ca="1">_xll.DBRW($B$3,$R$37,$R$38,$R$40,$R$41,$R$42,$Q372,EP$2,EP$4,EP$3)</f>
        <v>0</v>
      </c>
      <c r="EQ372" s="15">
        <f ca="1">_xll.DBRW($B$3,$R$37,$R$38,$R$40,$R$41,$R$42,$Q372,EQ$2,EQ$4,EQ$3)</f>
        <v>0</v>
      </c>
      <c r="ER372" s="15">
        <f ca="1">_xll.DBRW($B$3,$R$37,$R$38,$R$40,$R$41,$R$42,$Q372,ER$2,ER$4,ER$3)</f>
        <v>0</v>
      </c>
      <c r="ES372" s="15">
        <f ca="1">_xll.DBRW($B$3,$R$37,$R$38,$R$40,$R$41,$R$42,$Q372,ES$2,ES$4,ES$3)</f>
        <v>0</v>
      </c>
      <c r="ET372" s="15">
        <f ca="1">_xll.DBRW($B$3,$R$37,$R$38,$R$40,$R$41,$R$42,$Q372,ET$2,ET$4,ET$3)</f>
        <v>6.384814940309648E-2</v>
      </c>
      <c r="EU372" s="15">
        <f ca="1">_xll.DBRW($B$3,$R$37,$R$38,$R$40,$R$41,$R$42,$Q372,EU$2,EU$4,EU$3)</f>
        <v>1</v>
      </c>
      <c r="EV372" s="15">
        <f ca="1">_xll.DBRW($B$3,$R$37,$R$38,$R$40,$R$41,$R$42,$Q372,EV$2,EV$4,EV$3)</f>
        <v>1.6075436960451177</v>
      </c>
      <c r="EW372" s="15">
        <f ca="1">_xll.DBRW($B$3,$R$37,$R$38,$R$40,$R$41,$R$42,$Q372,EW$2,EW$4,EW$3)</f>
        <v>1639796</v>
      </c>
      <c r="EX372" s="15">
        <f ca="1">_xll.DBRW($B$3,$R$37,$R$38,$R$40,$R$41,$R$42,$Q372,EX$2,EX$4,EX$3)</f>
        <v>1639796</v>
      </c>
      <c r="EY372" s="15">
        <f ca="1">EO372-ET372</f>
        <v>-6.384814940309648E-2</v>
      </c>
      <c r="EZ372" s="15">
        <f ca="1">EP372-EU372</f>
        <v>-1</v>
      </c>
      <c r="FA372" s="15">
        <f ca="1">EQ372-EV372</f>
        <v>-1.6075436960451177</v>
      </c>
      <c r="FB372" s="15">
        <f ca="1">IF(AND(ER372&lt;&gt;0,EW372&lt;&gt;0),-1*EY372*ER372,0)</f>
        <v>0</v>
      </c>
      <c r="FC372" s="15">
        <f ca="1">IF(AND(ER372&lt;&gt;0,EW372&lt;&gt;0,ES372&lt;&gt;0,EX372&lt;&gt;0),EZ372/EU372*$AC372,)</f>
        <v>0</v>
      </c>
      <c r="FD372" s="15">
        <f ca="1">IF(AND(ES372&lt;&gt;0,EX372&lt;&gt;0),FA372*EK372*ES372,)</f>
        <v>0</v>
      </c>
      <c r="FE372" s="15">
        <f ca="1">IF(AND(ER372&lt;&gt;0,EW372&lt;&gt;0,ES372&lt;&gt;0,EX372&lt;&gt;0),$AM372-FB372-FC372-FD372-FH372,)</f>
        <v>0</v>
      </c>
      <c r="FF372" s="15">
        <f ca="1">IF(OR(ER372=0,EW372=0,ES372=0,EX372=0),$AM372-FB372-FC372-FD372-FH372,)</f>
        <v>7434.9097839432625</v>
      </c>
      <c r="FG372" s="15">
        <f ca="1">SUM(FB372:FF372)</f>
        <v>7434.9097839432625</v>
      </c>
      <c r="FH372" s="15">
        <f ca="1">IF($V372&lt;&gt;0,IF($V372&gt;0,$W372/$V372,-$W372/$V372))*$AH372</f>
        <v>-541.44645274328388</v>
      </c>
      <c r="FI372" s="15">
        <f ca="1">SUM(FG372:FH372)</f>
        <v>6893.4633311999787</v>
      </c>
      <c r="FJ372" s="20"/>
      <c r="FK372" s="85">
        <f ca="1">BL372+CK372+DJ372+EI372+FH372</f>
        <v>-9367.2917824406486</v>
      </c>
      <c r="FL372" s="21"/>
      <c r="FM372" s="22"/>
      <c r="FN372" s="104">
        <f ca="1">_xll.DBRW($B$3,$R$37,$R$38,$R$40,$R$41,$R$42,$Q372,FN$2,FN$4,FN$3)</f>
        <v>989833.86933060002</v>
      </c>
      <c r="FO372" s="105">
        <f ca="1">IF(U372&lt;&gt;0,FN372/U372,0)</f>
        <v>0.37356788185185785</v>
      </c>
      <c r="FP372" s="104">
        <f ca="1">_xll.DBRW($B$3,$R$37,$R$38,$R$40,$R$41,$R$42,$Q372,FP$2,FP$4,FP$3)</f>
        <v>845934.50923509942</v>
      </c>
      <c r="FQ372" s="105">
        <f ca="1">IF(V372&lt;&gt;0,FP372/V372,0)</f>
        <v>0.32091065181602213</v>
      </c>
      <c r="FR372" s="86">
        <f ca="1">FN372-FP372</f>
        <v>143899.3600955006</v>
      </c>
      <c r="FS372" s="103">
        <f ca="1">(FO372-FQ372)*100</f>
        <v>5.265723003583572</v>
      </c>
      <c r="FT372" s="23"/>
      <c r="FV372" s="37"/>
      <c r="FW372" s="37"/>
      <c r="FX372" s="37"/>
      <c r="FY372" s="37"/>
      <c r="FZ372" s="37"/>
      <c r="GA372" s="37"/>
      <c r="GB372" s="37"/>
      <c r="GC372" s="37"/>
      <c r="GD372" s="37"/>
      <c r="GE372" s="37"/>
      <c r="GF372" s="37"/>
      <c r="GG372" s="37"/>
      <c r="GH372" s="37"/>
    </row>
    <row r="373" spans="1:190" ht="15" hidden="1" customHeight="1" x14ac:dyDescent="0.25">
      <c r="A373">
        <f ca="1">IF(ROW()=ROW($A$60),0,1)</f>
        <v>1</v>
      </c>
      <c r="D373" s="30"/>
      <c r="E373" s="30"/>
      <c r="F373" s="30">
        <f ca="1">IF(A373&lt;&gt;0,IF((AO373+BN373+CM373+DL373+EK373)&lt;&gt;0,ROUND((1-(AO373+BN373+CM373+DL373+EK373))-FO373,5),"VERIF. ELIGIBILITE PMM"),"CHECK "&amp;D358)</f>
        <v>0</v>
      </c>
      <c r="G373" s="30"/>
      <c r="H373" s="30"/>
      <c r="I373" s="30"/>
      <c r="J373" s="30">
        <f ca="1">IF(A373&lt;&gt;0,IF((AP373+BO373+CN373+DM373+EL373)&lt;&gt;0,ROUND((1-(AP373+BO373+CN373+DM373+EL373))-FQ373,5),"VERIF. ELIGIBILITE PMM"),"CHECK "&amp;D359)</f>
        <v>0</v>
      </c>
      <c r="K373" s="30">
        <f ca="1">IF(A373&lt;&gt;0,ROUND(W373+AR373+BQ373+CP373+DO373+EN373+FK373-FR373,5),"CHECK ")</f>
        <v>0</v>
      </c>
      <c r="L373" s="4"/>
      <c r="M373" s="9"/>
      <c r="N373" s="10"/>
      <c r="O373" s="9"/>
      <c r="P373" s="11"/>
      <c r="Q373" s="130" t="s">
        <v>402</v>
      </c>
      <c r="R373" s="130"/>
      <c r="S373" s="12"/>
      <c r="T373" s="13"/>
      <c r="U373" s="84">
        <f ca="1">_xll.DBRW($B$3,$R$37,$R$38,$R$40,$R$41,$R$42,$Q373,U$2,U$4,U$3)</f>
        <v>250309.47999999998</v>
      </c>
      <c r="V373" s="84">
        <f ca="1">_xll.DBRW($B$3,$R$37,$R$38,$R$40,$R$41,$R$42,$Q373,V$2,V$4,V$3)</f>
        <v>234169.3233333333</v>
      </c>
      <c r="W373" s="85">
        <f ca="1">U373-V373</f>
        <v>16140.156666666677</v>
      </c>
      <c r="X373" s="106">
        <f ca="1">IF(V373&lt;&gt;0,W373/V373,0)</f>
        <v>6.8925153973698028E-2</v>
      </c>
      <c r="Y373" s="15">
        <f ca="1">_xll.DBRW($B$3,$R$37,$R$38,$R$40,$R$41,$R$42,$Q373,Y$2,Y$4,Y$3)</f>
        <v>0</v>
      </c>
      <c r="Z373" s="15">
        <f ca="1">_xll.DBRW($B$3,$R$37,$R$38,$R$40,$R$41,$R$42,$Q373,Z$2,Z$4,Z$3)</f>
        <v>-12126.55</v>
      </c>
      <c r="AA373" s="15">
        <f ca="1">_xll.DBRW($B$3,$R$37,$R$38,$R$40,$R$41,$R$42,$Q373,AA$2,AA$4,AA$3)</f>
        <v>0</v>
      </c>
      <c r="AB373" s="15">
        <f ca="1">_xll.DBRW($B$3,$R$37,$R$38,$R$40,$R$41,$R$42,$Q373,AB$2,AB$4,AB$3)</f>
        <v>-890.74999999998545</v>
      </c>
      <c r="AC373" s="15">
        <f ca="1">_xll.DBRW($B$3,$R$37,$R$38,$R$40,$R$41,$R$42,$Q373,AC$2,AC$4,AC$3)</f>
        <v>-76714.049999999988</v>
      </c>
      <c r="AD373" s="15">
        <f ca="1">_xll.DBRW($B$3,$R$37,$R$38,$R$40,$R$41,$R$42,$Q373,AD$2,AD$4,AD$3)</f>
        <v>0</v>
      </c>
      <c r="AE373" s="15">
        <f ca="1">_xll.DBRW($B$3,$R$37,$R$38,$R$40,$R$41,$R$42,$Q373,AE$2,AE$4,AE$3)</f>
        <v>-6862.6666666666697</v>
      </c>
      <c r="AF373" s="15">
        <f ca="1">_xll.DBRW($B$3,$R$37,$R$38,$R$40,$R$41,$R$42,$Q373,AF$2,AF$4,AF$3)</f>
        <v>-2383.5981610666699</v>
      </c>
      <c r="AG373" s="15">
        <f ca="1">_xll.DBRW($B$3,$R$37,$R$38,$R$40,$R$41,$R$42,$Q373,AG$2,AG$4,AG$3)</f>
        <v>-28196.84</v>
      </c>
      <c r="AH373" s="15">
        <f ca="1">_xll.DBRW($B$3,$R$37,$R$38,$R$40,$R$41,$R$42,$Q373,AH$2,AH$4,AH$3)</f>
        <v>-149736.4533333334</v>
      </c>
      <c r="AI373" s="15">
        <f ca="1">Y373-AD373</f>
        <v>0</v>
      </c>
      <c r="AJ373" s="15">
        <f ca="1">Z373-AE373</f>
        <v>-5263.8833333333296</v>
      </c>
      <c r="AK373" s="15">
        <f ca="1">AA373-AF373</f>
        <v>2383.5981610666699</v>
      </c>
      <c r="AL373" s="15">
        <f ca="1">AB373-AG373</f>
        <v>27306.090000000015</v>
      </c>
      <c r="AM373" s="15">
        <f ca="1">AC373-AH373</f>
        <v>73022.403333333408</v>
      </c>
      <c r="AN373" s="20"/>
      <c r="AO373" s="16">
        <f ca="1">_xll.DBRW($B$3,$R$37,$R$38,$R$40,$R$41,$R$42,$Q373,AO$2,AO$4,AO$3)</f>
        <v>0</v>
      </c>
      <c r="AP373" s="16">
        <f ca="1">_xll.DBRW($B$3,$R$37,$R$38,$R$40,$R$41,$R$42,$Q373,AP$2,AP$4,AP$3)</f>
        <v>0</v>
      </c>
      <c r="AQ373" s="17">
        <f ca="1">-(AO373-AP373)*100</f>
        <v>0</v>
      </c>
      <c r="AR373" s="14">
        <f ca="1">$Y373-$AD373-BL373</f>
        <v>0</v>
      </c>
      <c r="AS373" s="18">
        <f ca="1">_xll.DBRW($B$3,$R$37,$R$38,$R$40,$R$41,$R$42,$Q373,AS$2,AS$4,AS$3)</f>
        <v>0</v>
      </c>
      <c r="AT373" s="19">
        <f ca="1">_xll.DBRW($B$3,$R$37,$R$38,$R$40,$R$41,$R$42,$Q373,AT$2,AT$4,AT$3)</f>
        <v>0</v>
      </c>
      <c r="AU373" s="18">
        <f ca="1">_xll.DBRW($B$3,$R$37,$R$38,$R$40,$R$41,$R$42,$Q373,AU$2,AU$4,AU$3)</f>
        <v>0</v>
      </c>
      <c r="AV373" s="15">
        <f ca="1">_xll.DBRW($B$3,$R$37,$R$38,$R$40,$R$41,$R$42,$Q373,AV$2,AV$4,AV$3)</f>
        <v>0</v>
      </c>
      <c r="AW373" s="15">
        <f ca="1">_xll.DBRW($B$3,$R$37,$R$38,$R$40,$R$41,$R$42,$Q373,AW$2,AW$4,AW$3)</f>
        <v>0</v>
      </c>
      <c r="AX373" s="18">
        <f ca="1">_xll.DBRW($B$3,$R$37,$R$38,$R$40,$R$41,$R$42,$Q373,AX$2,AX$4,AX$3)</f>
        <v>0</v>
      </c>
      <c r="AY373" s="19">
        <f ca="1">_xll.DBRW($B$3,$R$37,$R$38,$R$40,$R$41,$R$42,$Q373,AY$2,AY$4,AY$3)</f>
        <v>0</v>
      </c>
      <c r="AZ373" s="18">
        <f ca="1">_xll.DBRW($B$3,$R$37,$R$38,$R$40,$R$41,$R$42,$Q373,AZ$2,AZ$4,AZ$3)</f>
        <v>11.089550935900144</v>
      </c>
      <c r="BA373" s="15">
        <f ca="1">_xll.DBRW($B$3,$R$37,$R$38,$R$40,$R$41,$R$42,$Q373,BA$2,BA$4,BA$3)</f>
        <v>0</v>
      </c>
      <c r="BB373" s="15">
        <f ca="1">_xll.DBRW($B$3,$R$37,$R$38,$R$40,$R$41,$R$42,$Q373,BB$2,BB$4,BB$3)</f>
        <v>21116.2133333333</v>
      </c>
      <c r="BC373" s="18">
        <f ca="1">AS373-AX373</f>
        <v>0</v>
      </c>
      <c r="BD373" s="18">
        <f ca="1">AT373-AY373</f>
        <v>0</v>
      </c>
      <c r="BE373" s="18">
        <f ca="1">AU373-AZ373</f>
        <v>-11.089550935900144</v>
      </c>
      <c r="BF373" s="15">
        <f ca="1">IF(AND(AV373&lt;&gt;0,BA373&lt;&gt;0),-1*BC373*AV373,0)</f>
        <v>0</v>
      </c>
      <c r="BG373" s="15">
        <f ca="1">IF(AND(AV373&lt;&gt;0,BA373&lt;&gt;0,AW373&lt;&gt;0,BB373&lt;&gt;0),BD373/AY373*$Y373,)</f>
        <v>0</v>
      </c>
      <c r="BH373" s="15">
        <f ca="1">IF(AND(AW373&lt;&gt;0,BB373&lt;&gt;0),BE373*AO373*AW373,)</f>
        <v>0</v>
      </c>
      <c r="BI373" s="15">
        <f ca="1">IF(AND(AV373&lt;&gt;0,BA373&lt;&gt;0,AW373&lt;&gt;0,BB373&lt;&gt;0),$AI373-BF373-BG373-BH373-BL373,)</f>
        <v>0</v>
      </c>
      <c r="BJ373" s="15">
        <f ca="1">IF(OR(AV373=0,BA373=0,AW373=0,BB373=0),$AI373-BF373-BG373-BH373-BL373,)</f>
        <v>0</v>
      </c>
      <c r="BK373" s="15">
        <f ca="1">SUM(BF373:BJ373)</f>
        <v>0</v>
      </c>
      <c r="BL373" s="15">
        <f ca="1">IF($V373&lt;&gt;0,IF($V373&gt;0,$W373/$V373,-$W373/$V373))*$AD373</f>
        <v>0</v>
      </c>
      <c r="BM373" s="15">
        <f ca="1">SUM(BK373:BL373)</f>
        <v>0</v>
      </c>
      <c r="BN373" s="16">
        <f ca="1">_xll.DBRW($B$3,$R$37,$R$38,$R$40,$R$41,$R$42,$Q373,BN$2,BN$4,BN$3)</f>
        <v>4.8446227446119906E-2</v>
      </c>
      <c r="BO373" s="16">
        <f ca="1">_xll.DBRW($B$3,$R$37,$R$38,$R$40,$R$41,$R$42,$Q373,BO$2,BO$4,BO$3)</f>
        <v>2.9306429078662273E-2</v>
      </c>
      <c r="BP373" s="17">
        <f ca="1">-(BN373-BO373)*100</f>
        <v>-1.9139798367457632</v>
      </c>
      <c r="BQ373" s="14">
        <f ca="1">$Z373-$AE373-CK373</f>
        <v>-4790.8729766631641</v>
      </c>
      <c r="BR373" s="15">
        <f ca="1">_xll.DBRW($B$3,$R$37,$R$38,$R$40,$R$41,$R$42,$Q373,BR$2,BR$4,BR$3)</f>
        <v>0</v>
      </c>
      <c r="BS373" s="15">
        <f ca="1">_xll.DBRW($B$3,$R$37,$R$38,$R$40,$R$41,$R$42,$Q373,BS$2,BS$4,BS$3)</f>
        <v>0</v>
      </c>
      <c r="BT373" s="15">
        <f ca="1">_xll.DBRW($B$3,$R$37,$R$38,$R$40,$R$41,$R$42,$Q373,BT$2,BT$4,BT$3)</f>
        <v>0</v>
      </c>
      <c r="BU373" s="15">
        <f ca="1">_xll.DBRW($B$3,$R$37,$R$38,$R$40,$R$41,$R$42,$Q373,BU$2,BU$4,BU$3)</f>
        <v>0</v>
      </c>
      <c r="BV373" s="15">
        <f ca="1">_xll.DBRW($B$3,$R$37,$R$38,$R$40,$R$41,$R$42,$Q373,BV$2,BV$4,BV$3)</f>
        <v>0</v>
      </c>
      <c r="BW373" s="15">
        <f ca="1">_xll.DBRW($B$3,$R$37,$R$38,$R$40,$R$41,$R$42,$Q373,BW$2,BW$4,BW$3)</f>
        <v>0.32499513801717039</v>
      </c>
      <c r="BX373" s="15">
        <f ca="1">_xll.DBRW($B$3,$R$37,$R$38,$R$40,$R$41,$R$42,$Q373,BX$2,BX$4,BX$3)</f>
        <v>1</v>
      </c>
      <c r="BY373" s="15">
        <f ca="1">_xll.DBRW($B$3,$R$37,$R$38,$R$40,$R$41,$R$42,$Q373,BY$2,BY$4,BY$3)</f>
        <v>11.089550935900144</v>
      </c>
      <c r="BZ373" s="15">
        <f ca="1">_xll.DBRW($B$3,$R$37,$R$38,$R$40,$R$41,$R$42,$Q373,BZ$2,BZ$4,BZ$3)</f>
        <v>21116.2133333333</v>
      </c>
      <c r="CA373" s="15">
        <f ca="1">_xll.DBRW($B$3,$R$37,$R$38,$R$40,$R$41,$R$42,$Q373,CA$2,CA$4,CA$3)</f>
        <v>21116.2133333333</v>
      </c>
      <c r="CB373" s="15">
        <f ca="1">BR373-BW373</f>
        <v>-0.32499513801717039</v>
      </c>
      <c r="CC373" s="15">
        <f ca="1">BS373-BX373</f>
        <v>-1</v>
      </c>
      <c r="CD373" s="15">
        <f ca="1">BT373-BY373</f>
        <v>-11.089550935900144</v>
      </c>
      <c r="CE373" s="15">
        <f ca="1">IF(AND(BU373&lt;&gt;0,BZ373&lt;&gt;0),-1*CB373*BU373,0)</f>
        <v>0</v>
      </c>
      <c r="CF373" s="15">
        <f ca="1">IF(AND(BU373&lt;&gt;0,BZ373&lt;&gt;0,BV373&lt;&gt;0,CA373&lt;&gt;0),CC373/BX373*$Z373,)</f>
        <v>0</v>
      </c>
      <c r="CG373" s="15">
        <f ca="1">IF(AND(BV373&lt;&gt;0,CA373&lt;&gt;0),CD373*BN373*BV373,)</f>
        <v>0</v>
      </c>
      <c r="CH373" s="15">
        <f ca="1">IF(AND(BU373&lt;&gt;0,BZ373&lt;&gt;0,BV373&lt;&gt;0,CA373&lt;&gt;0),$AJ373-CE373-CF373-CG373-CK373,)</f>
        <v>0</v>
      </c>
      <c r="CI373" s="15">
        <f ca="1">IF(OR(BU373=0,BZ373=0,BV373=0,CA373=0),$AJ373-CE373-CF373-CG373-CK373,)</f>
        <v>-4790.8729766631641</v>
      </c>
      <c r="CJ373" s="15">
        <f ca="1">SUM(CE373:CI373)</f>
        <v>-4790.8729766631641</v>
      </c>
      <c r="CK373" s="15">
        <f ca="1">IF($V373&lt;&gt;0,IF($V373&gt;0,$W373/$V373,-$W373/$V373))*$AE373</f>
        <v>-473.01035667016521</v>
      </c>
      <c r="CL373" s="15">
        <f ca="1">SUM(CJ373:CK373)</f>
        <v>-5263.8833333333296</v>
      </c>
      <c r="CM373" s="16">
        <f ca="1">_xll.DBRW($B$3,$R$37,$R$38,$R$40,$R$41,$R$42,$Q373,CM$2,CM$4,CM$3)</f>
        <v>0</v>
      </c>
      <c r="CN373" s="16">
        <f ca="1">_xll.DBRW($B$3,$R$37,$R$38,$R$40,$R$41,$R$42,$Q373,CN$2,CN$4,CN$3)</f>
        <v>1.0178951397804082E-2</v>
      </c>
      <c r="CO373" s="17">
        <f ca="1">-(CM373-CN373)*100</f>
        <v>1.0178951397804081</v>
      </c>
      <c r="CP373" s="14">
        <f ca="1">$AA373-$AF373-DJ373</f>
        <v>2547.8880313296136</v>
      </c>
      <c r="CQ373" s="15">
        <f ca="1">_xll.DBRW($B$3,$R$37,$R$38,$R$40,$R$41,$R$42,$Q373,CQ$2,CQ$4,CQ$3)</f>
        <v>0</v>
      </c>
      <c r="CR373" s="15">
        <f ca="1">_xll.DBRW($B$3,$R$37,$R$38,$R$40,$R$41,$R$42,$Q373,CR$2,CR$4,CR$3)</f>
        <v>0</v>
      </c>
      <c r="CS373" s="15">
        <f ca="1">_xll.DBRW($B$3,$R$37,$R$38,$R$40,$R$41,$R$42,$Q373,CS$2,CS$4,CS$3)</f>
        <v>0</v>
      </c>
      <c r="CT373" s="15">
        <f ca="1">_xll.DBRW($B$3,$R$37,$R$38,$R$40,$R$41,$R$42,$Q373,CT$2,CT$4,CT$3)</f>
        <v>0</v>
      </c>
      <c r="CU373" s="15">
        <f ca="1">_xll.DBRW($B$3,$R$37,$R$38,$R$40,$R$41,$R$42,$Q373,CU$2,CU$4,CU$3)</f>
        <v>0</v>
      </c>
      <c r="CV373" s="15">
        <f ca="1">_xll.DBRW($B$3,$R$37,$R$38,$R$40,$R$41,$R$42,$Q373,CV$2,CV$4,CV$3)</f>
        <v>1.4281376518218614</v>
      </c>
      <c r="CW373" s="15">
        <f ca="1">_xll.DBRW($B$3,$R$37,$R$38,$R$40,$R$41,$R$42,$Q373,CW$2,CW$4,CW$3)</f>
        <v>7.9040000000000291E-2</v>
      </c>
      <c r="CX373" s="15">
        <f ca="1">_xll.DBRW($B$3,$R$37,$R$38,$R$40,$R$41,$R$42,$Q373,CX$2,CX$4,CX$3)</f>
        <v>11.089550935900144</v>
      </c>
      <c r="CY373" s="15">
        <f ca="1">_xll.DBRW($B$3,$R$37,$R$38,$R$40,$R$41,$R$42,$Q373,CY$2,CY$4,CY$3)</f>
        <v>1669.0255018666701</v>
      </c>
      <c r="CZ373" s="15">
        <f ca="1">_xll.DBRW($B$3,$R$37,$R$38,$R$40,$R$41,$R$42,$Q373,CZ$2,CZ$4,CZ$3)</f>
        <v>21116.2133333333</v>
      </c>
      <c r="DA373" s="15">
        <f ca="1">CQ373-CV373</f>
        <v>-1.4281376518218614</v>
      </c>
      <c r="DB373" s="15">
        <f ca="1">CR373-CW373</f>
        <v>-7.9040000000000291E-2</v>
      </c>
      <c r="DC373" s="15">
        <f ca="1">CS373-CX373</f>
        <v>-11.089550935900144</v>
      </c>
      <c r="DD373" s="15">
        <f ca="1">IF(AND(CT373&lt;&gt;0,CY373&lt;&gt;0),-1*DA373*CT373,0)</f>
        <v>0</v>
      </c>
      <c r="DE373" s="15">
        <f ca="1">IF(AND(CT373&lt;&gt;0,CY373&lt;&gt;0,CU373&lt;&gt;0,CZ373&lt;&gt;0),DB373/CW373*$AA373,)</f>
        <v>0</v>
      </c>
      <c r="DF373" s="15">
        <f ca="1">IF(AND(CU373&lt;&gt;0,CZ373&lt;&gt;0),DC373*CM373*CU373,)</f>
        <v>0</v>
      </c>
      <c r="DG373" s="15">
        <f ca="1">IF(AND(CT373&lt;&gt;0,CY373&lt;&gt;0,CU373&lt;&gt;0,CZ373&lt;&gt;0),$AK373-DD373-DE373-DF373-DJ373,)</f>
        <v>0</v>
      </c>
      <c r="DH373" s="15">
        <f ca="1">IF(OR(CT373=0,CY373=0,CU373=0,CZ373=0),$AK373-DD373-DE373-DF373-DJ373,)</f>
        <v>2547.8880313296136</v>
      </c>
      <c r="DI373" s="15">
        <f ca="1">SUM(DD373:DH373)</f>
        <v>2547.8880313296136</v>
      </c>
      <c r="DJ373" s="15">
        <f ca="1">IF($V373&lt;&gt;0,IF($V373&gt;0,$W373/$V373,-$W373/$V373))*$AF373</f>
        <v>-164.28987026294371</v>
      </c>
      <c r="DK373" s="15">
        <f ca="1">SUM(DI373:DJ373)</f>
        <v>2383.5981610666699</v>
      </c>
      <c r="DL373" s="16">
        <f ca="1">_xll.DBRW($B$3,$R$37,$R$38,$R$40,$R$41,$R$42,$Q373,DL$2,DL$4,DL$3)</f>
        <v>3.5585947443939696E-3</v>
      </c>
      <c r="DM373" s="16">
        <f ca="1">_xll.DBRW($B$3,$R$37,$R$38,$R$40,$R$41,$R$42,$Q373,DM$2,DM$4,DM$3)</f>
        <v>0.12041218550161072</v>
      </c>
      <c r="DN373" s="17">
        <f ca="1">-(DL373-DM373)*100</f>
        <v>11.685359075721674</v>
      </c>
      <c r="DO373" s="14">
        <f ca="1">$AB373-$AG373-EI373</f>
        <v>29249.561538571743</v>
      </c>
      <c r="DP373" s="15">
        <f ca="1">_xll.DBRW($B$3,$R$37,$R$38,$R$40,$R$41,$R$42,$Q373,DP$2,DP$4,DP$3)</f>
        <v>0</v>
      </c>
      <c r="DQ373" s="15">
        <f ca="1">_xll.DBRW($B$3,$R$37,$R$38,$R$40,$R$41,$R$42,$Q373,DQ$2,DQ$4,DQ$3)</f>
        <v>0</v>
      </c>
      <c r="DR373" s="15">
        <f ca="1">_xll.DBRW($B$3,$R$37,$R$38,$R$40,$R$41,$R$42,$Q373,DR$2,DR$4,DR$3)</f>
        <v>0</v>
      </c>
      <c r="DS373" s="15">
        <f ca="1">_xll.DBRW($B$3,$R$37,$R$38,$R$40,$R$41,$R$42,$Q373,DS$2,DS$4,DS$3)</f>
        <v>0</v>
      </c>
      <c r="DT373" s="15">
        <f ca="1">_xll.DBRW($B$3,$R$37,$R$38,$R$40,$R$41,$R$42,$Q373,DT$2,DT$4,DT$3)</f>
        <v>0</v>
      </c>
      <c r="DU373" s="15">
        <f ca="1">_xll.DBRW($B$3,$R$37,$R$38,$R$40,$R$41,$R$42,$Q373,DU$2,DU$4,DU$3)</f>
        <v>0</v>
      </c>
      <c r="DV373" s="15">
        <f ca="1">_xll.DBRW($B$3,$R$37,$R$38,$R$40,$R$41,$R$42,$Q373,DV$2,DV$4,DV$3)</f>
        <v>0</v>
      </c>
      <c r="DW373" s="15">
        <f ca="1">_xll.DBRW($B$3,$R$37,$R$38,$R$40,$R$41,$R$42,$Q373,DW$2,DW$4,DW$3)</f>
        <v>11.089550935900144</v>
      </c>
      <c r="DX373" s="15">
        <f ca="1">_xll.DBRW($B$3,$R$37,$R$38,$R$40,$R$41,$R$42,$Q373,DX$2,DX$4,DX$3)</f>
        <v>0</v>
      </c>
      <c r="DY373" s="15">
        <f ca="1">_xll.DBRW($B$3,$R$37,$R$38,$R$40,$R$41,$R$42,$Q373,DY$2,DY$4,DY$3)</f>
        <v>21116.2133333333</v>
      </c>
      <c r="DZ373" s="15">
        <f ca="1">DP373-DU373</f>
        <v>0</v>
      </c>
      <c r="EA373" s="15">
        <f ca="1">DQ373-DV373</f>
        <v>0</v>
      </c>
      <c r="EB373" s="15">
        <f ca="1">DR373-DW373</f>
        <v>-11.089550935900144</v>
      </c>
      <c r="EC373" s="15">
        <f ca="1">IF(AND(DS373&lt;&gt;0,DX373&lt;&gt;0),-1*DZ373*DS373,0)</f>
        <v>0</v>
      </c>
      <c r="ED373" s="15">
        <f ca="1">IF(AND(DS373&lt;&gt;0,DX373&lt;&gt;0,DT373&lt;&gt;0,DY373&lt;&gt;0),EA373/DV373*$AB373,)</f>
        <v>0</v>
      </c>
      <c r="EE373" s="15">
        <f ca="1">IF(AND(DT373&lt;&gt;0,DY373&lt;&gt;0),EB373*DL373*DT373,)</f>
        <v>0</v>
      </c>
      <c r="EF373" s="15">
        <f ca="1">IF(AND(DS373&lt;&gt;0,DX373&lt;&gt;0,DT373&lt;&gt;0,DY373&lt;&gt;0),$AL373-EC373-ED373-EE373-EI373,)</f>
        <v>0</v>
      </c>
      <c r="EG373" s="15">
        <f ca="1">IF(OR(DS373=0,DX373=0,DT373=0,DY373=0),$AL373-EC373-ED373-EE373-EI373,)</f>
        <v>29249.561538571743</v>
      </c>
      <c r="EH373" s="15">
        <f ca="1">SUM(EC373:EG373)</f>
        <v>29249.561538571743</v>
      </c>
      <c r="EI373" s="15">
        <f ca="1">IF($V373&lt;&gt;0,IF($V373&gt;0,$W373/$V373,-$W373/$V373))*$AG373</f>
        <v>-1943.4715385717275</v>
      </c>
      <c r="EJ373" s="15">
        <f ca="1">SUM(EH373:EI373)</f>
        <v>27306.090000000015</v>
      </c>
      <c r="EK373" s="16">
        <f ca="1">_xll.DBRW($B$3,$R$37,$R$38,$R$40,$R$41,$R$42,$Q373,EK$2,EK$4,EK$3)</f>
        <v>0.30647680623202939</v>
      </c>
      <c r="EL373" s="16">
        <f ca="1">_xll.DBRW($B$3,$R$37,$R$38,$R$40,$R$41,$R$42,$Q373,EL$2,EL$4,EL$3)</f>
        <v>0.63943667429139639</v>
      </c>
      <c r="EM373" s="17">
        <f ca="1">-(EK373-EL373)*100</f>
        <v>33.2959868059367</v>
      </c>
      <c r="EN373" s="14">
        <f ca="1">$AC373-$AH373-FH373</f>
        <v>83343.011434808868</v>
      </c>
      <c r="EO373" s="15">
        <f ca="1">_xll.DBRW($B$3,$R$37,$R$38,$R$40,$R$41,$R$42,$Q373,EO$2,EO$4,EO$3)</f>
        <v>0</v>
      </c>
      <c r="EP373" s="15">
        <f ca="1">_xll.DBRW($B$3,$R$37,$R$38,$R$40,$R$41,$R$42,$Q373,EP$2,EP$4,EP$3)</f>
        <v>0</v>
      </c>
      <c r="EQ373" s="15">
        <f ca="1">_xll.DBRW($B$3,$R$37,$R$38,$R$40,$R$41,$R$42,$Q373,EQ$2,EQ$4,EQ$3)</f>
        <v>0</v>
      </c>
      <c r="ER373" s="15">
        <f ca="1">_xll.DBRW($B$3,$R$37,$R$38,$R$40,$R$41,$R$42,$Q373,ER$2,ER$4,ER$3)</f>
        <v>0</v>
      </c>
      <c r="ES373" s="15">
        <f ca="1">_xll.DBRW($B$3,$R$37,$R$38,$R$40,$R$41,$R$42,$Q373,ES$2,ES$4,ES$3)</f>
        <v>0</v>
      </c>
      <c r="ET373" s="15">
        <f ca="1">_xll.DBRW($B$3,$R$37,$R$38,$R$40,$R$41,$R$42,$Q373,ET$2,ET$4,ET$3)</f>
        <v>7.0910655698370304</v>
      </c>
      <c r="EU373" s="15">
        <f ca="1">_xll.DBRW($B$3,$R$37,$R$38,$R$40,$R$41,$R$42,$Q373,EU$2,EU$4,EU$3)</f>
        <v>1</v>
      </c>
      <c r="EV373" s="15">
        <f ca="1">_xll.DBRW($B$3,$R$37,$R$38,$R$40,$R$41,$R$42,$Q373,EV$2,EV$4,EV$3)</f>
        <v>11.089550935900144</v>
      </c>
      <c r="EW373" s="15">
        <f ca="1">_xll.DBRW($B$3,$R$37,$R$38,$R$40,$R$41,$R$42,$Q373,EW$2,EW$4,EW$3)</f>
        <v>21116.2133333333</v>
      </c>
      <c r="EX373" s="15">
        <f ca="1">_xll.DBRW($B$3,$R$37,$R$38,$R$40,$R$41,$R$42,$Q373,EX$2,EX$4,EX$3)</f>
        <v>21116.2133333333</v>
      </c>
      <c r="EY373" s="15">
        <f ca="1">EO373-ET373</f>
        <v>-7.0910655698370304</v>
      </c>
      <c r="EZ373" s="15">
        <f ca="1">EP373-EU373</f>
        <v>-1</v>
      </c>
      <c r="FA373" s="15">
        <f ca="1">EQ373-EV373</f>
        <v>-11.089550935900144</v>
      </c>
      <c r="FB373" s="15">
        <f ca="1">IF(AND(ER373&lt;&gt;0,EW373&lt;&gt;0),-1*EY373*ER373,0)</f>
        <v>0</v>
      </c>
      <c r="FC373" s="15">
        <f ca="1">IF(AND(ER373&lt;&gt;0,EW373&lt;&gt;0,ES373&lt;&gt;0,EX373&lt;&gt;0),EZ373/EU373*$AC373,)</f>
        <v>0</v>
      </c>
      <c r="FD373" s="15">
        <f ca="1">IF(AND(ES373&lt;&gt;0,EX373&lt;&gt;0),FA373*EK373*ES373,)</f>
        <v>0</v>
      </c>
      <c r="FE373" s="15">
        <f ca="1">IF(AND(ER373&lt;&gt;0,EW373&lt;&gt;0,ES373&lt;&gt;0,EX373&lt;&gt;0),$AM373-FB373-FC373-FD373-FH373,)</f>
        <v>0</v>
      </c>
      <c r="FF373" s="15">
        <f ca="1">IF(OR(ER373=0,EW373=0,ES373=0,EX373=0),$AM373-FB373-FC373-FD373-FH373,)</f>
        <v>83343.011434808868</v>
      </c>
      <c r="FG373" s="15">
        <f ca="1">SUM(FB373:FF373)</f>
        <v>83343.011434808868</v>
      </c>
      <c r="FH373" s="15">
        <f ca="1">IF($V373&lt;&gt;0,IF($V373&gt;0,$W373/$V373,-$W373/$V373))*$AH373</f>
        <v>-10320.608101475455</v>
      </c>
      <c r="FI373" s="15">
        <f ca="1">SUM(FG373:FH373)</f>
        <v>73022.403333333408</v>
      </c>
      <c r="FJ373" s="20"/>
      <c r="FK373" s="85">
        <f ca="1">BL373+CK373+DJ373+EI373+FH373</f>
        <v>-12901.379866980291</v>
      </c>
      <c r="FL373" s="21"/>
      <c r="FM373" s="22"/>
      <c r="FN373" s="104">
        <f ca="1">_xll.DBRW($B$3,$R$37,$R$38,$R$40,$R$41,$R$42,$Q373,FN$2,FN$4,FN$3)</f>
        <v>160578.12999999995</v>
      </c>
      <c r="FO373" s="105">
        <f ca="1">IF(U373&lt;&gt;0,FN373/U373,0)</f>
        <v>0.64151837157745661</v>
      </c>
      <c r="FP373" s="104">
        <f ca="1">_xll.DBRW($B$3,$R$37,$R$38,$R$40,$R$41,$R$42,$Q373,FP$2,FP$4,FP$3)</f>
        <v>46989.765172266605</v>
      </c>
      <c r="FQ373" s="105">
        <f ca="1">IF(V373&lt;&gt;0,FP373/V373,0)</f>
        <v>0.20066575973052639</v>
      </c>
      <c r="FR373" s="86">
        <f ca="1">FN373-FP373</f>
        <v>113588.36482773334</v>
      </c>
      <c r="FS373" s="103">
        <f ca="1">(FO373-FQ373)*100</f>
        <v>44.085261184693024</v>
      </c>
      <c r="FT373" s="23"/>
      <c r="FV373" s="37"/>
      <c r="FW373" s="37"/>
      <c r="FX373" s="37"/>
      <c r="FY373" s="37"/>
      <c r="FZ373" s="37"/>
      <c r="GA373" s="37"/>
      <c r="GB373" s="37"/>
      <c r="GC373" s="37"/>
      <c r="GD373" s="37"/>
      <c r="GE373" s="37"/>
      <c r="GF373" s="37"/>
      <c r="GG373" s="37"/>
      <c r="GH373" s="37"/>
    </row>
    <row r="374" spans="1:190" ht="15" hidden="1" customHeight="1" x14ac:dyDescent="0.25">
      <c r="A374">
        <f ca="1">IF(ROW()=ROW($A$60),0,1)</f>
        <v>1</v>
      </c>
      <c r="D374" s="30"/>
      <c r="E374" s="30"/>
      <c r="F374" s="30">
        <f ca="1">IF(A374&lt;&gt;0,IF((AO374+BN374+CM374+DL374+EK374)&lt;&gt;0,ROUND((1-(AO374+BN374+CM374+DL374+EK374))-FO374,5),"VERIF. ELIGIBILITE PMM"),"CHECK "&amp;D359)</f>
        <v>0</v>
      </c>
      <c r="G374" s="30"/>
      <c r="H374" s="30"/>
      <c r="I374" s="30"/>
      <c r="J374" s="30">
        <f ca="1">IF(A374&lt;&gt;0,IF((AP374+BO374+CN374+DM374+EL374)&lt;&gt;0,ROUND((1-(AP374+BO374+CN374+DM374+EL374))-FQ374,5),"VERIF. ELIGIBILITE PMM"),"CHECK "&amp;D360)</f>
        <v>0</v>
      </c>
      <c r="K374" s="30">
        <f ca="1">IF(A374&lt;&gt;0,ROUND(W374+AR374+BQ374+CP374+DO374+EN374+FK374-FR374,5),"CHECK ")</f>
        <v>0</v>
      </c>
      <c r="L374" s="4"/>
      <c r="M374" s="9"/>
      <c r="N374" s="10"/>
      <c r="O374" s="9"/>
      <c r="P374" s="11"/>
      <c r="Q374" s="130" t="s">
        <v>158</v>
      </c>
      <c r="R374" s="130"/>
      <c r="S374" s="12"/>
      <c r="T374" s="13"/>
      <c r="U374" s="84">
        <f ca="1">_xll.DBRW($B$3,$R$37,$R$38,$R$40,$R$41,$R$42,$Q374,U$2,U$4,U$3)</f>
        <v>5311296.2100000028</v>
      </c>
      <c r="V374" s="84">
        <f ca="1">_xll.DBRW($B$3,$R$37,$R$38,$R$40,$R$41,$R$42,$Q374,V$2,V$4,V$3)</f>
        <v>5292664.662113254</v>
      </c>
      <c r="W374" s="85">
        <f ca="1">U374-V374</f>
        <v>18631.547886748798</v>
      </c>
      <c r="X374" s="106">
        <f ca="1">IF(V374&lt;&gt;0,W374/V374,0)</f>
        <v>3.5202585231065061E-3</v>
      </c>
      <c r="Y374" s="15">
        <f ca="1">_xll.DBRW($B$3,$R$37,$R$38,$R$40,$R$41,$R$42,$Q374,Y$2,Y$4,Y$3)</f>
        <v>-2236732.0499999998</v>
      </c>
      <c r="Z374" s="15">
        <f ca="1">_xll.DBRW($B$3,$R$37,$R$38,$R$40,$R$41,$R$42,$Q374,Z$2,Z$4,Z$3)</f>
        <v>-616197.05000000005</v>
      </c>
      <c r="AA374" s="15">
        <f ca="1">_xll.DBRW($B$3,$R$37,$R$38,$R$40,$R$41,$R$42,$Q374,AA$2,AA$4,AA$3)</f>
        <v>-608271.99000000011</v>
      </c>
      <c r="AB374" s="15">
        <f ca="1">_xll.DBRW($B$3,$R$37,$R$38,$R$40,$R$41,$R$42,$Q374,AB$2,AB$4,AB$3)</f>
        <v>-996831.28999999992</v>
      </c>
      <c r="AC374" s="15">
        <f ca="1">_xll.DBRW($B$3,$R$37,$R$38,$R$40,$R$41,$R$42,$Q374,AC$2,AC$4,AC$3)</f>
        <v>-638113.60000000009</v>
      </c>
      <c r="AD374" s="15">
        <f ca="1">_xll.DBRW($B$3,$R$37,$R$38,$R$40,$R$41,$R$42,$Q374,AD$2,AD$4,AD$3)</f>
        <v>-2186501.8166999868</v>
      </c>
      <c r="AE374" s="15">
        <f ca="1">_xll.DBRW($B$3,$R$37,$R$38,$R$40,$R$41,$R$42,$Q374,AE$2,AE$4,AE$3)</f>
        <v>-628882.9038665609</v>
      </c>
      <c r="AF374" s="15">
        <f ca="1">_xll.DBRW($B$3,$R$37,$R$38,$R$40,$R$41,$R$42,$Q374,AF$2,AF$4,AF$3)</f>
        <v>-612471.3137417658</v>
      </c>
      <c r="AG374" s="15">
        <f ca="1">_xll.DBRW($B$3,$R$37,$R$38,$R$40,$R$41,$R$42,$Q374,AG$2,AG$4,AG$3)</f>
        <v>-998665.12</v>
      </c>
      <c r="AH374" s="15">
        <f ca="1">_xll.DBRW($B$3,$R$37,$R$38,$R$40,$R$41,$R$42,$Q374,AH$2,AH$4,AH$3)</f>
        <v>-634327.47058201151</v>
      </c>
      <c r="AI374" s="15">
        <f ca="1">Y374-AD374</f>
        <v>-50230.233300013002</v>
      </c>
      <c r="AJ374" s="15">
        <f ca="1">Z374-AE374</f>
        <v>12685.85386656085</v>
      </c>
      <c r="AK374" s="15">
        <f ca="1">AA374-AF374</f>
        <v>4199.3237417656928</v>
      </c>
      <c r="AL374" s="15">
        <f ca="1">AB374-AG374</f>
        <v>1833.8300000000745</v>
      </c>
      <c r="AM374" s="15">
        <f ca="1">AC374-AH374</f>
        <v>-3786.1294179885881</v>
      </c>
      <c r="AN374" s="20"/>
      <c r="AO374" s="16">
        <f ca="1">_xll.DBRW($B$3,$R$37,$R$38,$R$40,$R$41,$R$42,$Q374,AO$2,AO$4,AO$3)</f>
        <v>0.42112734096598242</v>
      </c>
      <c r="AP374" s="16">
        <f ca="1">_xll.DBRW($B$3,$R$37,$R$38,$R$40,$R$41,$R$42,$Q374,AP$2,AP$4,AP$3)</f>
        <v>0.41311928041686302</v>
      </c>
      <c r="AQ374" s="17">
        <f ca="1">-(AO374-AP374)*100</f>
        <v>-0.80080605491194001</v>
      </c>
      <c r="AR374" s="14">
        <f ca="1">$Y374-$AD374-BL374</f>
        <v>-42533.181643987016</v>
      </c>
      <c r="AS374" s="18">
        <f ca="1">_xll.DBRW($B$3,$R$37,$R$38,$R$40,$R$41,$R$42,$Q374,AS$2,AS$4,AS$3)</f>
        <v>26.615177323294269</v>
      </c>
      <c r="AT374" s="19">
        <f ca="1">_xll.DBRW($B$3,$R$37,$R$38,$R$40,$R$41,$R$42,$Q374,AT$2,AT$4,AT$3)</f>
        <v>3.9976139816111048E-2</v>
      </c>
      <c r="AU374" s="18">
        <f ca="1">_xll.DBRW($B$3,$R$37,$R$38,$R$40,$R$41,$R$42,$Q374,AU$2,AU$4,AU$3)</f>
        <v>2.5264853321231993</v>
      </c>
      <c r="AV374" s="15">
        <f ca="1">_xll.DBRW($B$3,$R$37,$R$38,$R$40,$R$41,$R$42,$Q374,AV$2,AV$4,AV$3)</f>
        <v>84039.72</v>
      </c>
      <c r="AW374" s="15">
        <f ca="1">_xll.DBRW($B$3,$R$37,$R$38,$R$40,$R$41,$R$42,$Q374,AW$2,AW$4,AW$3)</f>
        <v>2102247</v>
      </c>
      <c r="AX374" s="18">
        <f ca="1">_xll.DBRW($B$3,$R$37,$R$38,$R$40,$R$41,$R$42,$Q374,AX$2,AX$4,AX$3)</f>
        <v>24.710496618176858</v>
      </c>
      <c r="AY374" s="19">
        <f ca="1">_xll.DBRW($B$3,$R$37,$R$38,$R$40,$R$41,$R$42,$Q374,AY$2,AY$4,AY$3)</f>
        <v>4.1600476520973012E-2</v>
      </c>
      <c r="AZ374" s="18">
        <f ca="1">_xll.DBRW($B$3,$R$37,$R$38,$R$40,$R$41,$R$42,$Q374,AZ$2,AZ$4,AZ$3)</f>
        <v>2.4883090262666161</v>
      </c>
      <c r="BA374" s="15">
        <f ca="1">_xll.DBRW($B$3,$R$37,$R$38,$R$40,$R$41,$R$42,$Q374,BA$2,BA$4,BA$3)</f>
        <v>88484.737902499794</v>
      </c>
      <c r="BB374" s="15">
        <f ca="1">_xll.DBRW($B$3,$R$37,$R$38,$R$40,$R$41,$R$42,$Q374,BB$2,BB$4,BB$3)</f>
        <v>2127012.6042400002</v>
      </c>
      <c r="BC374" s="18">
        <f ca="1">AS374-AX374</f>
        <v>1.9046807051174106</v>
      </c>
      <c r="BD374" s="18">
        <f ca="1">AT374-AY374</f>
        <v>-1.6243367048619645E-3</v>
      </c>
      <c r="BE374" s="18">
        <f ca="1">AU374-AZ374</f>
        <v>3.8176305856583159E-2</v>
      </c>
      <c r="BF374" s="15">
        <f ca="1">IF(AND(AV374&lt;&gt;0,BA374&lt;&gt;0),-1*BC374*AV374,0)</f>
        <v>-160068.83314746976</v>
      </c>
      <c r="BG374" s="15">
        <f ca="1">IF(AND(AV374&lt;&gt;0,BA374&lt;&gt;0,AW374&lt;&gt;0,BB374&lt;&gt;0),BD374/AY374*$Y374,)</f>
        <v>87335.68150173602</v>
      </c>
      <c r="BH374" s="15">
        <f ca="1">IF(AND(AW374&lt;&gt;0,BB374&lt;&gt;0),BE374*AO374*AW374,)</f>
        <v>33798.00617653392</v>
      </c>
      <c r="BI374" s="15">
        <f ca="1">IF(AND(AV374&lt;&gt;0,BA374&lt;&gt;0,AW374&lt;&gt;0,BB374&lt;&gt;0),$AI374-BF374-BG374-BH374-BL374,)</f>
        <v>-3598.0361747871912</v>
      </c>
      <c r="BJ374" s="15">
        <f ca="1">IF(OR(AV374=0,BA374=0,AW374=0,BB374=0),$AI374-BF374-BG374-BH374-BL374,)</f>
        <v>0</v>
      </c>
      <c r="BK374" s="15">
        <f ca="1">SUM(BF374:BJ374)</f>
        <v>-42533.181643987016</v>
      </c>
      <c r="BL374" s="15">
        <f ca="1">IF($V374&lt;&gt;0,IF($V374&gt;0,$W374/$V374,-$W374/$V374))*$AD374</f>
        <v>-7697.0516560259884</v>
      </c>
      <c r="BM374" s="15">
        <f ca="1">SUM(BK374:BL374)</f>
        <v>-50230.233300013002</v>
      </c>
      <c r="BN374" s="16">
        <f ca="1">_xll.DBRW($B$3,$R$37,$R$38,$R$40,$R$41,$R$42,$Q374,BN$2,BN$4,BN$3)</f>
        <v>0.11601632174832142</v>
      </c>
      <c r="BO374" s="16">
        <f ca="1">_xll.DBRW($B$3,$R$37,$R$38,$R$40,$R$41,$R$42,$Q374,BO$2,BO$4,BO$3)</f>
        <v>0.11882160386399028</v>
      </c>
      <c r="BP374" s="17">
        <f ca="1">-(BN374-BO374)*100</f>
        <v>0.28052821156688557</v>
      </c>
      <c r="BQ374" s="14">
        <f ca="1">$Z374-$AE374-CK374</f>
        <v>14899.684268933081</v>
      </c>
      <c r="BR374" s="15">
        <f ca="1">_xll.DBRW($B$3,$R$37,$R$38,$R$40,$R$41,$R$42,$Q374,BR$2,BR$4,BR$3)</f>
        <v>0.29311353518401978</v>
      </c>
      <c r="BS374" s="15">
        <f ca="1">_xll.DBRW($B$3,$R$37,$R$38,$R$40,$R$41,$R$42,$Q374,BS$2,BS$4,BS$3)</f>
        <v>1</v>
      </c>
      <c r="BT374" s="15">
        <f ca="1">_xll.DBRW($B$3,$R$37,$R$38,$R$40,$R$41,$R$42,$Q374,BT$2,BT$4,BT$3)</f>
        <v>2.5264853321231993</v>
      </c>
      <c r="BU374" s="15">
        <f ca="1">_xll.DBRW($B$3,$R$37,$R$38,$R$40,$R$41,$R$42,$Q374,BU$2,BU$4,BU$3)</f>
        <v>2102247</v>
      </c>
      <c r="BV374" s="15">
        <f ca="1">_xll.DBRW($B$3,$R$37,$R$38,$R$40,$R$41,$R$42,$Q374,BV$2,BV$4,BV$3)</f>
        <v>2102247</v>
      </c>
      <c r="BW374" s="15">
        <f ca="1">_xll.DBRW($B$3,$R$37,$R$38,$R$40,$R$41,$R$42,$Q374,BW$2,BW$4,BW$3)</f>
        <v>0.29566486941024323</v>
      </c>
      <c r="BX374" s="15">
        <f ca="1">_xll.DBRW($B$3,$R$37,$R$38,$R$40,$R$41,$R$42,$Q374,BX$2,BX$4,BX$3)</f>
        <v>1</v>
      </c>
      <c r="BY374" s="15">
        <f ca="1">_xll.DBRW($B$3,$R$37,$R$38,$R$40,$R$41,$R$42,$Q374,BY$2,BY$4,BY$3)</f>
        <v>2.4883090262666161</v>
      </c>
      <c r="BZ374" s="15">
        <f ca="1">_xll.DBRW($B$3,$R$37,$R$38,$R$40,$R$41,$R$42,$Q374,BZ$2,BZ$4,BZ$3)</f>
        <v>2127012.6042400002</v>
      </c>
      <c r="CA374" s="15">
        <f ca="1">_xll.DBRW($B$3,$R$37,$R$38,$R$40,$R$41,$R$42,$Q374,CA$2,CA$4,CA$3)</f>
        <v>2127012.6042400002</v>
      </c>
      <c r="CB374" s="15">
        <f ca="1">BR374-BW374</f>
        <v>-2.5513342262234451E-3</v>
      </c>
      <c r="CC374" s="15">
        <f ca="1">BS374-BX374</f>
        <v>0</v>
      </c>
      <c r="CD374" s="15">
        <f ca="1">BT374-BY374</f>
        <v>3.8176305856583159E-2</v>
      </c>
      <c r="CE374" s="15">
        <f ca="1">IF(AND(BU374&lt;&gt;0,BZ374&lt;&gt;0),-1*CB374*BU374,0)</f>
        <v>5363.5347230755588</v>
      </c>
      <c r="CF374" s="15">
        <f ca="1">IF(AND(BU374&lt;&gt;0,BZ374&lt;&gt;0,BV374&lt;&gt;0,CA374&lt;&gt;0),CC374/BX374*$Z374,)</f>
        <v>0</v>
      </c>
      <c r="CG374" s="15">
        <f ca="1">IF(AND(BV374&lt;&gt;0,CA374&lt;&gt;0),CD374*BN374*BV374,)</f>
        <v>9311.0087557702718</v>
      </c>
      <c r="CH374" s="15">
        <f ca="1">IF(AND(BU374&lt;&gt;0,BZ374&lt;&gt;0,BV374&lt;&gt;0,CA374&lt;&gt;0),$AJ374-CE374-CF374-CG374-CK374,)</f>
        <v>225.14079008725002</v>
      </c>
      <c r="CI374" s="15">
        <f ca="1">IF(OR(BU374=0,BZ374=0,BV374=0,CA374=0),$AJ374-CE374-CF374-CG374-CK374,)</f>
        <v>0</v>
      </c>
      <c r="CJ374" s="15">
        <f ca="1">SUM(CE374:CI374)</f>
        <v>14899.684268933081</v>
      </c>
      <c r="CK374" s="15">
        <f ca="1">IF($V374&lt;&gt;0,IF($V374&gt;0,$W374/$V374,-$W374/$V374))*$AE374</f>
        <v>-2213.8304023722303</v>
      </c>
      <c r="CL374" s="15">
        <f ca="1">SUM(CJ374:CK374)</f>
        <v>12685.85386656085</v>
      </c>
      <c r="CM374" s="16">
        <f ca="1">_xll.DBRW($B$3,$R$37,$R$38,$R$40,$R$41,$R$42,$Q374,CM$2,CM$4,CM$3)</f>
        <v>0.11452420764158439</v>
      </c>
      <c r="CN374" s="16">
        <f ca="1">_xll.DBRW($B$3,$R$37,$R$38,$R$40,$R$41,$R$42,$Q374,CN$2,CN$4,CN$3)</f>
        <v>0.11572078581249438</v>
      </c>
      <c r="CO374" s="17">
        <f ca="1">-(CM374-CN374)*100</f>
        <v>0.11965781709099982</v>
      </c>
      <c r="CP374" s="14">
        <f ca="1">$AA374-$AF374-DJ374</f>
        <v>6355.381104123383</v>
      </c>
      <c r="CQ374" s="15">
        <f ca="1">_xll.DBRW($B$3,$R$37,$R$38,$R$40,$R$41,$R$42,$Q374,CQ$2,CQ$4,CQ$3)</f>
        <v>1.0467089614148759</v>
      </c>
      <c r="CR374" s="15">
        <f ca="1">_xll.DBRW($B$3,$R$37,$R$38,$R$40,$R$41,$R$42,$Q374,CR$2,CR$4,CR$3)</f>
        <v>0.27643188455019796</v>
      </c>
      <c r="CS374" s="15">
        <f ca="1">_xll.DBRW($B$3,$R$37,$R$38,$R$40,$R$41,$R$42,$Q374,CS$2,CS$4,CS$3)</f>
        <v>2.5264853321231993</v>
      </c>
      <c r="CT374" s="15">
        <f ca="1">_xll.DBRW($B$3,$R$37,$R$38,$R$40,$R$41,$R$42,$Q374,CT$2,CT$4,CT$3)</f>
        <v>581128.1</v>
      </c>
      <c r="CU374" s="15">
        <f ca="1">_xll.DBRW($B$3,$R$37,$R$38,$R$40,$R$41,$R$42,$Q374,CU$2,CU$4,CU$3)</f>
        <v>2102247</v>
      </c>
      <c r="CV374" s="15">
        <f ca="1">_xll.DBRW($B$3,$R$37,$R$38,$R$40,$R$41,$R$42,$Q374,CV$2,CV$4,CV$3)</f>
        <v>0.98110000000000108</v>
      </c>
      <c r="CW374" s="15">
        <f ca="1">_xll.DBRW($B$3,$R$37,$R$38,$R$40,$R$41,$R$42,$Q374,CW$2,CW$4,CW$3)</f>
        <v>0.29349615315859257</v>
      </c>
      <c r="CX374" s="15">
        <f ca="1">_xll.DBRW($B$3,$R$37,$R$38,$R$40,$R$41,$R$42,$Q374,CX$2,CX$4,CX$3)</f>
        <v>2.4883090262666161</v>
      </c>
      <c r="CY374" s="15">
        <f ca="1">_xll.DBRW($B$3,$R$37,$R$38,$R$40,$R$41,$R$42,$Q374,CY$2,CY$4,CY$3)</f>
        <v>624270.01706427999</v>
      </c>
      <c r="CZ374" s="15">
        <f ca="1">_xll.DBRW($B$3,$R$37,$R$38,$R$40,$R$41,$R$42,$Q374,CZ$2,CZ$4,CZ$3)</f>
        <v>2127012.6042400002</v>
      </c>
      <c r="DA374" s="15">
        <f ca="1">CQ374-CV374</f>
        <v>6.5608961414874822E-2</v>
      </c>
      <c r="DB374" s="15">
        <f ca="1">CR374-CW374</f>
        <v>-1.7064268608394606E-2</v>
      </c>
      <c r="DC374" s="15">
        <f ca="1">CS374-CX374</f>
        <v>3.8176305856583159E-2</v>
      </c>
      <c r="DD374" s="15">
        <f ca="1">IF(AND(CT374&lt;&gt;0,CY374&lt;&gt;0),-1*DA374*CT374,0)</f>
        <v>-38127.211089999517</v>
      </c>
      <c r="DE374" s="15">
        <f ca="1">IF(AND(CT374&lt;&gt;0,CY374&lt;&gt;0,CU374&lt;&gt;0,CZ374&lt;&gt;0),DB374/CW374*$AA374,)</f>
        <v>35365.767191892191</v>
      </c>
      <c r="DF374" s="15">
        <f ca="1">IF(AND(CU374&lt;&gt;0,CZ374&lt;&gt;0),DC374*CM374*CU374,)</f>
        <v>9191.25760952573</v>
      </c>
      <c r="DG374" s="15">
        <f ca="1">IF(AND(CT374&lt;&gt;0,CY374&lt;&gt;0,CU374&lt;&gt;0,CZ374&lt;&gt;0),$AK374-DD374-DE374-DF374-DJ374,)</f>
        <v>-74.432607295021626</v>
      </c>
      <c r="DH374" s="15">
        <f ca="1">IF(OR(CT374=0,CY374=0,CU374=0,CZ374=0),$AK374-DD374-DE374-DF374-DJ374,)</f>
        <v>0</v>
      </c>
      <c r="DI374" s="15">
        <f ca="1">SUM(DD374:DH374)</f>
        <v>6355.381104123383</v>
      </c>
      <c r="DJ374" s="15">
        <f ca="1">IF($V374&lt;&gt;0,IF($V374&gt;0,$W374/$V374,-$W374/$V374))*$AF374</f>
        <v>-2156.0573623576902</v>
      </c>
      <c r="DK374" s="15">
        <f ca="1">SUM(DI374:DJ374)</f>
        <v>4199.3237417656928</v>
      </c>
      <c r="DL374" s="16">
        <f ca="1">_xll.DBRW($B$3,$R$37,$R$38,$R$40,$R$41,$R$42,$Q374,DL$2,DL$4,DL$3)</f>
        <v>0.1876813588598554</v>
      </c>
      <c r="DM374" s="16">
        <f ca="1">_xll.DBRW($B$3,$R$37,$R$38,$R$40,$R$41,$R$42,$Q374,DM$2,DM$4,DM$3)</f>
        <v>0.18868853096792518</v>
      </c>
      <c r="DN374" s="17">
        <f ca="1">-(DL374-DM374)*100</f>
        <v>0.1007172108069776</v>
      </c>
      <c r="DO374" s="14">
        <f ca="1">$AB374-$AG374-EI374</f>
        <v>5349.3894004092563</v>
      </c>
      <c r="DP374" s="15">
        <f ca="1">_xll.DBRW($B$3,$R$37,$R$38,$R$40,$R$41,$R$42,$Q374,DP$2,DP$4,DP$3)</f>
        <v>0.73170468333552308</v>
      </c>
      <c r="DQ374" s="15">
        <f ca="1">_xll.DBRW($B$3,$R$37,$R$38,$R$40,$R$41,$R$42,$Q374,DQ$2,DQ$4,DQ$3)</f>
        <v>0.64804040628908022</v>
      </c>
      <c r="DR374" s="15">
        <f ca="1">_xll.DBRW($B$3,$R$37,$R$38,$R$40,$R$41,$R$42,$Q374,DR$2,DR$4,DR$3)</f>
        <v>2.5264853321231993</v>
      </c>
      <c r="DS374" s="15">
        <f ca="1">_xll.DBRW($B$3,$R$37,$R$38,$R$40,$R$41,$R$42,$Q374,DS$2,DS$4,DS$3)</f>
        <v>1362341</v>
      </c>
      <c r="DT374" s="15">
        <f ca="1">_xll.DBRW($B$3,$R$37,$R$38,$R$40,$R$41,$R$42,$Q374,DT$2,DT$4,DT$3)</f>
        <v>2102247</v>
      </c>
      <c r="DU374" s="15">
        <f ca="1">_xll.DBRW($B$3,$R$37,$R$38,$R$40,$R$41,$R$42,$Q374,DU$2,DU$4,DU$3)</f>
        <v>0.71162609319998849</v>
      </c>
      <c r="DV374" s="15">
        <f ca="1">_xll.DBRW($B$3,$R$37,$R$38,$R$40,$R$41,$R$42,$Q374,DV$2,DV$4,DV$3)</f>
        <v>0.65977818864003923</v>
      </c>
      <c r="DW374" s="15">
        <f ca="1">_xll.DBRW($B$3,$R$37,$R$38,$R$40,$R$41,$R$42,$Q374,DW$2,DW$4,DW$3)</f>
        <v>2.4883090262666161</v>
      </c>
      <c r="DX374" s="15">
        <f ca="1">_xll.DBRW($B$3,$R$37,$R$38,$R$40,$R$41,$R$42,$Q374,DX$2,DX$4,DX$3)</f>
        <v>1403356.52324</v>
      </c>
      <c r="DY374" s="15">
        <f ca="1">_xll.DBRW($B$3,$R$37,$R$38,$R$40,$R$41,$R$42,$Q374,DY$2,DY$4,DY$3)</f>
        <v>2127012.6042400002</v>
      </c>
      <c r="DZ374" s="15">
        <f ca="1">DP374-DU374</f>
        <v>2.0078590135534591E-2</v>
      </c>
      <c r="EA374" s="15">
        <f ca="1">DQ374-DV374</f>
        <v>-1.1737782350959014E-2</v>
      </c>
      <c r="EB374" s="15">
        <f ca="1">DR374-DW374</f>
        <v>3.8176305856583159E-2</v>
      </c>
      <c r="EC374" s="15">
        <f ca="1">IF(AND(DS374&lt;&gt;0,DX374&lt;&gt;0),-1*DZ374*DS374,0)</f>
        <v>-27353.88656383433</v>
      </c>
      <c r="ED374" s="15">
        <f ca="1">IF(AND(DS374&lt;&gt;0,DX374&lt;&gt;0,DT374&lt;&gt;0,DY374&lt;&gt;0),EA374/DV374*$AB374,)</f>
        <v>17734.124777242818</v>
      </c>
      <c r="EE374" s="15">
        <f ca="1">IF(AND(DT374&lt;&gt;0,DY374&lt;&gt;0),EB374*DL374*DT374,)</f>
        <v>15062.559726983067</v>
      </c>
      <c r="EF374" s="15">
        <f ca="1">IF(AND(DS374&lt;&gt;0,DX374&lt;&gt;0,DT374&lt;&gt;0,DY374&lt;&gt;0),$AL374-EC374-ED374-EE374-EI374,)</f>
        <v>-93.408539982297953</v>
      </c>
      <c r="EG374" s="15">
        <f ca="1">IF(OR(DS374=0,DX374=0,DT374=0,DY374=0),$AL374-EC374-ED374-EE374-EI374,)</f>
        <v>0</v>
      </c>
      <c r="EH374" s="15">
        <f ca="1">SUM(EC374:EG374)</f>
        <v>5349.3894004092563</v>
      </c>
      <c r="EI374" s="15">
        <f ca="1">IF($V374&lt;&gt;0,IF($V374&gt;0,$W374/$V374,-$W374/$V374))*$AG374</f>
        <v>-3515.5594004091818</v>
      </c>
      <c r="EJ374" s="15">
        <f ca="1">SUM(EH374:EI374)</f>
        <v>1833.8300000000745</v>
      </c>
      <c r="EK374" s="16">
        <f ca="1">_xll.DBRW($B$3,$R$37,$R$38,$R$40,$R$41,$R$42,$Q374,EK$2,EK$4,EK$3)</f>
        <v>0.12014272500911792</v>
      </c>
      <c r="EL374" s="16">
        <f ca="1">_xll.DBRW($B$3,$R$37,$R$38,$R$40,$R$41,$R$42,$Q374,EL$2,EL$4,EL$3)</f>
        <v>0.1198503043509916</v>
      </c>
      <c r="EM374" s="17">
        <f ca="1">-(EK374-EL374)*100</f>
        <v>-2.924206581263189E-2</v>
      </c>
      <c r="EN374" s="14">
        <f ca="1">$AC374-$AH374-FH374</f>
        <v>-1553.1327332316705</v>
      </c>
      <c r="EO374" s="15">
        <f ca="1">_xll.DBRW($B$3,$R$37,$R$38,$R$40,$R$41,$R$42,$Q374,EO$2,EO$4,EO$3)</f>
        <v>0.30353883249684749</v>
      </c>
      <c r="EP374" s="15">
        <f ca="1">_xll.DBRW($B$3,$R$37,$R$38,$R$40,$R$41,$R$42,$Q374,EP$2,EP$4,EP$3)</f>
        <v>1</v>
      </c>
      <c r="EQ374" s="15">
        <f ca="1">_xll.DBRW($B$3,$R$37,$R$38,$R$40,$R$41,$R$42,$Q374,EQ$2,EQ$4,EQ$3)</f>
        <v>2.5264853321231993</v>
      </c>
      <c r="ER374" s="15">
        <f ca="1">_xll.DBRW($B$3,$R$37,$R$38,$R$40,$R$41,$R$42,$Q374,ER$2,ER$4,ER$3)</f>
        <v>2102247</v>
      </c>
      <c r="ES374" s="15">
        <f ca="1">_xll.DBRW($B$3,$R$37,$R$38,$R$40,$R$41,$R$42,$Q374,ES$2,ES$4,ES$3)</f>
        <v>2102247</v>
      </c>
      <c r="ET374" s="15">
        <f ca="1">_xll.DBRW($B$3,$R$37,$R$38,$R$40,$R$41,$R$42,$Q374,ET$2,ET$4,ET$3)</f>
        <v>0.29822459411737345</v>
      </c>
      <c r="EU374" s="15">
        <f ca="1">_xll.DBRW($B$3,$R$37,$R$38,$R$40,$R$41,$R$42,$Q374,EU$2,EU$4,EU$3)</f>
        <v>1</v>
      </c>
      <c r="EV374" s="15">
        <f ca="1">_xll.DBRW($B$3,$R$37,$R$38,$R$40,$R$41,$R$42,$Q374,EV$2,EV$4,EV$3)</f>
        <v>2.4883090262666161</v>
      </c>
      <c r="EW374" s="15">
        <f ca="1">_xll.DBRW($B$3,$R$37,$R$38,$R$40,$R$41,$R$42,$Q374,EW$2,EW$4,EW$3)</f>
        <v>2127012.6042400002</v>
      </c>
      <c r="EX374" s="15">
        <f ca="1">_xll.DBRW($B$3,$R$37,$R$38,$R$40,$R$41,$R$42,$Q374,EX$2,EX$4,EX$3)</f>
        <v>2127012.6042400002</v>
      </c>
      <c r="EY374" s="15">
        <f ca="1">EO374-ET374</f>
        <v>5.3142383794740344E-3</v>
      </c>
      <c r="EZ374" s="15">
        <f ca="1">EP374-EU374</f>
        <v>0</v>
      </c>
      <c r="FA374" s="15">
        <f ca="1">EQ374-EV374</f>
        <v>3.8176305856583159E-2</v>
      </c>
      <c r="FB374" s="15">
        <f ca="1">IF(AND(ER374&lt;&gt;0,EW374&lt;&gt;0),-1*EY374*ER374,0)</f>
        <v>-11171.841690534151</v>
      </c>
      <c r="FC374" s="15">
        <f ca="1">IF(AND(ER374&lt;&gt;0,EW374&lt;&gt;0,ES374&lt;&gt;0,EX374&lt;&gt;0),EZ374/EU374*$AC374,)</f>
        <v>0</v>
      </c>
      <c r="FD374" s="15">
        <f ca="1">IF(AND(ES374&lt;&gt;0,EX374&lt;&gt;0),FA374*EK374*ES374,)</f>
        <v>9642.1774767926745</v>
      </c>
      <c r="FE374" s="15">
        <f ca="1">IF(AND(ER374&lt;&gt;0,EW374&lt;&gt;0,ES374&lt;&gt;0,EX374&lt;&gt;0),$AM374-FB374-FC374-FD374-FH374,)</f>
        <v>-23.468519490194012</v>
      </c>
      <c r="FF374" s="15">
        <f ca="1">IF(OR(ER374=0,EW374=0,ES374=0,EX374=0),$AM374-FB374-FC374-FD374-FH374,)</f>
        <v>0</v>
      </c>
      <c r="FG374" s="15">
        <f ca="1">SUM(FB374:FF374)</f>
        <v>-1553.1327332316705</v>
      </c>
      <c r="FH374" s="15">
        <f ca="1">IF($V374&lt;&gt;0,IF($V374&gt;0,$W374/$V374,-$W374/$V374))*$AH374</f>
        <v>-2232.9966847569176</v>
      </c>
      <c r="FI374" s="15">
        <f ca="1">SUM(FG374:FH374)</f>
        <v>-3786.1294179885881</v>
      </c>
      <c r="FJ374" s="20"/>
      <c r="FK374" s="85">
        <f ca="1">BL374+CK374+DJ374+EI374+FH374</f>
        <v>-17815.495505922008</v>
      </c>
      <c r="FL374" s="21"/>
      <c r="FM374" s="22"/>
      <c r="FN374" s="104">
        <f ca="1">_xll.DBRW($B$3,$R$37,$R$38,$R$40,$R$41,$R$42,$Q374,FN$2,FN$4,FN$3)</f>
        <v>215150.22999999928</v>
      </c>
      <c r="FO374" s="105">
        <f ca="1">IF(U374&lt;&gt;0,FN374/U374,0)</f>
        <v>4.0508045775138411E-2</v>
      </c>
      <c r="FP374" s="104">
        <f ca="1">_xll.DBRW($B$3,$R$37,$R$38,$R$40,$R$41,$R$42,$Q374,FP$2,FP$4,FP$3)</f>
        <v>231816.03722292825</v>
      </c>
      <c r="FQ374" s="105">
        <f ca="1">IF(V374&lt;&gt;0,FP374/V374,0)</f>
        <v>4.3799494587735473E-2</v>
      </c>
      <c r="FR374" s="86">
        <f ca="1">FN374-FP374</f>
        <v>-16665.807222928968</v>
      </c>
      <c r="FS374" s="103">
        <f ca="1">(FO374-FQ374)*100</f>
        <v>-0.32914488125970615</v>
      </c>
      <c r="FT374" s="23"/>
      <c r="FV374" s="37"/>
      <c r="FW374" s="37"/>
      <c r="FX374" s="37"/>
      <c r="FY374" s="37"/>
      <c r="FZ374" s="37"/>
      <c r="GA374" s="37"/>
      <c r="GB374" s="37"/>
      <c r="GC374" s="37"/>
      <c r="GD374" s="37"/>
      <c r="GE374" s="37"/>
      <c r="GF374" s="37"/>
      <c r="GG374" s="37"/>
      <c r="GH374" s="37"/>
    </row>
    <row r="375" spans="1:190" ht="15" hidden="1" customHeight="1" x14ac:dyDescent="0.25">
      <c r="A375">
        <f ca="1">IF(ROW()=ROW($A$60),0,1)</f>
        <v>1</v>
      </c>
      <c r="D375" s="30"/>
      <c r="E375" s="30"/>
      <c r="F375" s="30">
        <f ca="1">IF(A375&lt;&gt;0,IF((AO375+BN375+CM375+DL375+EK375)&lt;&gt;0,ROUND((1-(AO375+BN375+CM375+DL375+EK375))-FO375,5),"VERIF. ELIGIBILITE PMM"),"CHECK "&amp;D360)</f>
        <v>0</v>
      </c>
      <c r="G375" s="30"/>
      <c r="H375" s="30"/>
      <c r="I375" s="30"/>
      <c r="J375" s="30">
        <f ca="1">IF(A375&lt;&gt;0,IF((AP375+BO375+CN375+DM375+EL375)&lt;&gt;0,ROUND((1-(AP375+BO375+CN375+DM375+EL375))-FQ375,5),"VERIF. ELIGIBILITE PMM"),"CHECK "&amp;D361)</f>
        <v>0</v>
      </c>
      <c r="K375" s="30">
        <f ca="1">IF(A375&lt;&gt;0,ROUND(W375+AR375+BQ375+CP375+DO375+EN375+FK375-FR375,5),"CHECK ")</f>
        <v>0</v>
      </c>
      <c r="L375" s="4"/>
      <c r="M375" s="9"/>
      <c r="N375" s="10"/>
      <c r="O375" s="9"/>
      <c r="P375" s="11"/>
      <c r="Q375" s="130" t="s">
        <v>183</v>
      </c>
      <c r="R375" s="130"/>
      <c r="S375" s="12"/>
      <c r="T375" s="13"/>
      <c r="U375" s="84">
        <f ca="1">_xll.DBRW($B$3,$R$37,$R$38,$R$40,$R$41,$R$42,$Q375,U$2,U$4,U$3)</f>
        <v>2081469.5600000008</v>
      </c>
      <c r="V375" s="84">
        <f ca="1">_xll.DBRW($B$3,$R$37,$R$38,$R$40,$R$41,$R$42,$Q375,V$2,V$4,V$3)</f>
        <v>2059673.75</v>
      </c>
      <c r="W375" s="85">
        <f ca="1">U375-V375</f>
        <v>21795.810000000754</v>
      </c>
      <c r="X375" s="106">
        <f ca="1">IF(V375&lt;&gt;0,W375/V375,0)</f>
        <v>1.0582166228996584E-2</v>
      </c>
      <c r="Y375" s="15">
        <f ca="1">_xll.DBRW($B$3,$R$37,$R$38,$R$40,$R$41,$R$42,$Q375,Y$2,Y$4,Y$3)</f>
        <v>-669073.57000000007</v>
      </c>
      <c r="Z375" s="15">
        <f ca="1">_xll.DBRW($B$3,$R$37,$R$38,$R$40,$R$41,$R$42,$Q375,Z$2,Z$4,Z$3)</f>
        <v>-237972.03</v>
      </c>
      <c r="AA375" s="15">
        <f ca="1">_xll.DBRW($B$3,$R$37,$R$38,$R$40,$R$41,$R$42,$Q375,AA$2,AA$4,AA$3)</f>
        <v>-177811.10000000003</v>
      </c>
      <c r="AB375" s="15">
        <f ca="1">_xll.DBRW($B$3,$R$37,$R$38,$R$40,$R$41,$R$42,$Q375,AB$2,AB$4,AB$3)</f>
        <v>-415697.07</v>
      </c>
      <c r="AC375" s="15">
        <f ca="1">_xll.DBRW($B$3,$R$37,$R$38,$R$40,$R$41,$R$42,$Q375,AC$2,AC$4,AC$3)</f>
        <v>-326976.02999999997</v>
      </c>
      <c r="AD375" s="15">
        <f ca="1">_xll.DBRW($B$3,$R$37,$R$38,$R$40,$R$41,$R$42,$Q375,AD$2,AD$4,AD$3)</f>
        <v>-656587.14</v>
      </c>
      <c r="AE375" s="15">
        <f ca="1">_xll.DBRW($B$3,$R$37,$R$38,$R$40,$R$41,$R$42,$Q375,AE$2,AE$4,AE$3)</f>
        <v>-137735.33000000002</v>
      </c>
      <c r="AF375" s="15">
        <f ca="1">_xll.DBRW($B$3,$R$37,$R$38,$R$40,$R$41,$R$42,$Q375,AF$2,AF$4,AF$3)</f>
        <v>-188969.20738436069</v>
      </c>
      <c r="AG375" s="15">
        <f ca="1">_xll.DBRW($B$3,$R$37,$R$38,$R$40,$R$41,$R$42,$Q375,AG$2,AG$4,AG$3)</f>
        <v>-481753.60000000003</v>
      </c>
      <c r="AH375" s="15">
        <f ca="1">_xll.DBRW($B$3,$R$37,$R$38,$R$40,$R$41,$R$42,$Q375,AH$2,AH$4,AH$3)</f>
        <v>-332926.99</v>
      </c>
      <c r="AI375" s="15">
        <f ca="1">Y375-AD375</f>
        <v>-12486.430000000051</v>
      </c>
      <c r="AJ375" s="15">
        <f ca="1">Z375-AE375</f>
        <v>-100236.69999999998</v>
      </c>
      <c r="AK375" s="15">
        <f ca="1">AA375-AF375</f>
        <v>11158.107384360657</v>
      </c>
      <c r="AL375" s="15">
        <f ca="1">AB375-AG375</f>
        <v>66056.530000000028</v>
      </c>
      <c r="AM375" s="15">
        <f ca="1">AC375-AH375</f>
        <v>5950.960000000021</v>
      </c>
      <c r="AN375" s="20"/>
      <c r="AO375" s="16">
        <f ca="1">_xll.DBRW($B$3,$R$37,$R$38,$R$40,$R$41,$R$42,$Q375,AO$2,AO$4,AO$3)</f>
        <v>0.32144288000060878</v>
      </c>
      <c r="AP375" s="16">
        <f ca="1">_xll.DBRW($B$3,$R$37,$R$38,$R$40,$R$41,$R$42,$Q375,AP$2,AP$4,AP$3)</f>
        <v>0.31878210808872032</v>
      </c>
      <c r="AQ375" s="17">
        <f ca="1">-(AO375-AP375)*100</f>
        <v>-0.26607719118884599</v>
      </c>
      <c r="AR375" s="14">
        <f ca="1">$Y375-$AD375-BL375</f>
        <v>-5538.3157406985983</v>
      </c>
      <c r="AS375" s="18">
        <f ca="1">_xll.DBRW($B$3,$R$37,$R$38,$R$40,$R$41,$R$42,$Q375,AS$2,AS$4,AS$3)</f>
        <v>21.68912016363922</v>
      </c>
      <c r="AT375" s="19">
        <f ca="1">_xll.DBRW($B$3,$R$37,$R$38,$R$40,$R$41,$R$42,$Q375,AT$2,AT$4,AT$3)</f>
        <v>4.5657225401871677E-2</v>
      </c>
      <c r="AU375" s="18">
        <f ca="1">_xll.DBRW($B$3,$R$37,$R$38,$R$40,$R$41,$R$42,$Q375,AU$2,AU$4,AU$3)</f>
        <v>3.080687455505875</v>
      </c>
      <c r="AV375" s="15">
        <f ca="1">_xll.DBRW($B$3,$R$37,$R$38,$R$40,$R$41,$R$42,$Q375,AV$2,AV$4,AV$3)</f>
        <v>30848.35</v>
      </c>
      <c r="AW375" s="15">
        <f ca="1">_xll.DBRW($B$3,$R$37,$R$38,$R$40,$R$41,$R$42,$Q375,AW$2,AW$4,AW$3)</f>
        <v>675651</v>
      </c>
      <c r="AX375" s="18">
        <f ca="1">_xll.DBRW($B$3,$R$37,$R$38,$R$40,$R$41,$R$42,$Q375,AX$2,AX$4,AX$3)</f>
        <v>21.576606504458848</v>
      </c>
      <c r="AY375" s="19">
        <f ca="1">_xll.DBRW($B$3,$R$37,$R$38,$R$40,$R$41,$R$42,$Q375,AY$2,AY$4,AY$3)</f>
        <v>4.3786722411632534E-2</v>
      </c>
      <c r="AZ375" s="18">
        <f ca="1">_xll.DBRW($B$3,$R$37,$R$38,$R$40,$R$41,$R$42,$Q375,AZ$2,AZ$4,AZ$3)</f>
        <v>2.9636822632869526</v>
      </c>
      <c r="BA375" s="15">
        <f ca="1">_xll.DBRW($B$3,$R$37,$R$38,$R$40,$R$41,$R$42,$Q375,BA$2,BA$4,BA$3)</f>
        <v>30430.51</v>
      </c>
      <c r="BB375" s="15">
        <f ca="1">_xll.DBRW($B$3,$R$37,$R$38,$R$40,$R$41,$R$42,$Q375,BB$2,BB$4,BB$3)</f>
        <v>694971.17674000014</v>
      </c>
      <c r="BC375" s="18">
        <f ca="1">AS375-AX375</f>
        <v>0.11251365918037237</v>
      </c>
      <c r="BD375" s="18">
        <f ca="1">AT375-AY375</f>
        <v>1.8705029902391437E-3</v>
      </c>
      <c r="BE375" s="18">
        <f ca="1">AU375-AZ375</f>
        <v>0.11700519221892236</v>
      </c>
      <c r="BF375" s="15">
        <f ca="1">IF(AND(AV375&lt;&gt;0,BA375&lt;&gt;0),-1*BC375*AV375,0)</f>
        <v>-3470.8607381768397</v>
      </c>
      <c r="BG375" s="15">
        <f ca="1">IF(AND(AV375&lt;&gt;0,BA375&lt;&gt;0,AW375&lt;&gt;0,BB375&lt;&gt;0),BD375/AY375*$Y375,)</f>
        <v>-28581.817602372088</v>
      </c>
      <c r="BH375" s="15">
        <f ca="1">IF(AND(AW375&lt;&gt;0,BB375&lt;&gt;0),BE375*AO375*AW375,)</f>
        <v>25411.562450626956</v>
      </c>
      <c r="BI375" s="15">
        <f ca="1">IF(AND(AV375&lt;&gt;0,BA375&lt;&gt;0,AW375&lt;&gt;0,BB375&lt;&gt;0),$AI375-BF375-BG375-BH375-BL375,)</f>
        <v>1102.8001492233716</v>
      </c>
      <c r="BJ375" s="15">
        <f ca="1">IF(OR(AV375=0,BA375=0,AW375=0,BB375=0),$AI375-BF375-BG375-BH375-BL375,)</f>
        <v>0</v>
      </c>
      <c r="BK375" s="15">
        <f ca="1">SUM(BF375:BJ375)</f>
        <v>-5538.3157406985983</v>
      </c>
      <c r="BL375" s="15">
        <f ca="1">IF($V375&lt;&gt;0,IF($V375&gt;0,$W375/$V375,-$W375/$V375))*$AD375</f>
        <v>-6948.1142593014529</v>
      </c>
      <c r="BM375" s="15">
        <f ca="1">SUM(BK375:BL375)</f>
        <v>-12486.430000000051</v>
      </c>
      <c r="BN375" s="16">
        <f ca="1">_xll.DBRW($B$3,$R$37,$R$38,$R$40,$R$41,$R$42,$Q375,BN$2,BN$4,BN$3)</f>
        <v>0.11432885427351624</v>
      </c>
      <c r="BO375" s="16">
        <f ca="1">_xll.DBRW($B$3,$R$37,$R$38,$R$40,$R$41,$R$42,$Q375,BO$2,BO$4,BO$3)</f>
        <v>6.6872401515045768E-2</v>
      </c>
      <c r="BP375" s="17">
        <f ca="1">-(BN375-BO375)*100</f>
        <v>-4.745645275847048</v>
      </c>
      <c r="BQ375" s="14">
        <f ca="1">$Z375-$AE375-CK375</f>
        <v>-98779.161842334288</v>
      </c>
      <c r="BR375" s="15">
        <f ca="1">_xll.DBRW($B$3,$R$37,$R$38,$R$40,$R$41,$R$42,$Q375,BR$2,BR$4,BR$3)</f>
        <v>0.35221146716278079</v>
      </c>
      <c r="BS375" s="15">
        <f ca="1">_xll.DBRW($B$3,$R$37,$R$38,$R$40,$R$41,$R$42,$Q375,BS$2,BS$4,BS$3)</f>
        <v>1</v>
      </c>
      <c r="BT375" s="15">
        <f ca="1">_xll.DBRW($B$3,$R$37,$R$38,$R$40,$R$41,$R$42,$Q375,BT$2,BT$4,BT$3)</f>
        <v>3.080687455505875</v>
      </c>
      <c r="BU375" s="15">
        <f ca="1">_xll.DBRW($B$3,$R$37,$R$38,$R$40,$R$41,$R$42,$Q375,BU$2,BU$4,BU$3)</f>
        <v>675651</v>
      </c>
      <c r="BV375" s="15">
        <f ca="1">_xll.DBRW($B$3,$R$37,$R$38,$R$40,$R$41,$R$42,$Q375,BV$2,BV$4,BV$3)</f>
        <v>675651</v>
      </c>
      <c r="BW375" s="15">
        <f ca="1">_xll.DBRW($B$3,$R$37,$R$38,$R$40,$R$41,$R$42,$Q375,BW$2,BW$4,BW$3)</f>
        <v>0.19818855027354468</v>
      </c>
      <c r="BX375" s="15">
        <f ca="1">_xll.DBRW($B$3,$R$37,$R$38,$R$40,$R$41,$R$42,$Q375,BX$2,BX$4,BX$3)</f>
        <v>1</v>
      </c>
      <c r="BY375" s="15">
        <f ca="1">_xll.DBRW($B$3,$R$37,$R$38,$R$40,$R$41,$R$42,$Q375,BY$2,BY$4,BY$3)</f>
        <v>2.9636822632869526</v>
      </c>
      <c r="BZ375" s="15">
        <f ca="1">_xll.DBRW($B$3,$R$37,$R$38,$R$40,$R$41,$R$42,$Q375,BZ$2,BZ$4,BZ$3)</f>
        <v>694971.17674000014</v>
      </c>
      <c r="CA375" s="15">
        <f ca="1">_xll.DBRW($B$3,$R$37,$R$38,$R$40,$R$41,$R$42,$Q375,CA$2,CA$4,CA$3)</f>
        <v>694971.17674000014</v>
      </c>
      <c r="CB375" s="15">
        <f ca="1">BR375-BW375</f>
        <v>0.15402291688923611</v>
      </c>
      <c r="CC375" s="15">
        <f ca="1">BS375-BX375</f>
        <v>0</v>
      </c>
      <c r="CD375" s="15">
        <f ca="1">BT375-BY375</f>
        <v>0.11700519221892236</v>
      </c>
      <c r="CE375" s="15">
        <f ca="1">IF(AND(BU375&lt;&gt;0,BZ375&lt;&gt;0),-1*CB375*BU375,0)</f>
        <v>-104065.73781912927</v>
      </c>
      <c r="CF375" s="15">
        <f ca="1">IF(AND(BU375&lt;&gt;0,BZ375&lt;&gt;0,BV375&lt;&gt;0,CA375&lt;&gt;0),CC375/BX375*$Z375,)</f>
        <v>0</v>
      </c>
      <c r="CG375" s="15">
        <f ca="1">IF(AND(BV375&lt;&gt;0,CA375&lt;&gt;0),CD375*BN375*BV375,)</f>
        <v>9038.2304323386616</v>
      </c>
      <c r="CH375" s="15">
        <f ca="1">IF(AND(BU375&lt;&gt;0,BZ375&lt;&gt;0,BV375&lt;&gt;0,CA375&lt;&gt;0),$AJ375-CE375-CF375-CG375-CK375,)</f>
        <v>-3751.6544555436776</v>
      </c>
      <c r="CI375" s="15">
        <f ca="1">IF(OR(BU375=0,BZ375=0,BV375=0,CA375=0),$AJ375-CE375-CF375-CG375-CK375,)</f>
        <v>0</v>
      </c>
      <c r="CJ375" s="15">
        <f ca="1">SUM(CE375:CI375)</f>
        <v>-98779.161842334288</v>
      </c>
      <c r="CK375" s="15">
        <f ca="1">IF($V375&lt;&gt;0,IF($V375&gt;0,$W375/$V375,-$W375/$V375))*$AE375</f>
        <v>-1457.5381576657003</v>
      </c>
      <c r="CL375" s="15">
        <f ca="1">SUM(CJ375:CK375)</f>
        <v>-100236.69999999998</v>
      </c>
      <c r="CM375" s="16">
        <f ca="1">_xll.DBRW($B$3,$R$37,$R$38,$R$40,$R$41,$R$42,$Q375,CM$2,CM$4,CM$3)</f>
        <v>8.5425750833464043E-2</v>
      </c>
      <c r="CN375" s="16">
        <f ca="1">_xll.DBRW($B$3,$R$37,$R$38,$R$40,$R$41,$R$42,$Q375,CN$2,CN$4,CN$3)</f>
        <v>9.1747155288239554E-2</v>
      </c>
      <c r="CO375" s="17">
        <f ca="1">-(CM375-CN375)*100</f>
        <v>0.63214044547755122</v>
      </c>
      <c r="CP375" s="14">
        <f ca="1">$AA375-$AF375-DJ375</f>
        <v>13157.810949063691</v>
      </c>
      <c r="CQ375" s="15">
        <f ca="1">_xll.DBRW($B$3,$R$37,$R$38,$R$40,$R$41,$R$42,$Q375,CQ$2,CQ$4,CQ$3)</f>
        <v>0.94362580493075809</v>
      </c>
      <c r="CR375" s="15">
        <f ca="1">_xll.DBRW($B$3,$R$37,$R$38,$R$40,$R$41,$R$42,$Q375,CR$2,CR$4,CR$3)</f>
        <v>0.27889237194942362</v>
      </c>
      <c r="CS375" s="15">
        <f ca="1">_xll.DBRW($B$3,$R$37,$R$38,$R$40,$R$41,$R$42,$Q375,CS$2,CS$4,CS$3)</f>
        <v>3.080687455505875</v>
      </c>
      <c r="CT375" s="15">
        <f ca="1">_xll.DBRW($B$3,$R$37,$R$38,$R$40,$R$41,$R$42,$Q375,CT$2,CT$4,CT$3)</f>
        <v>188433.91</v>
      </c>
      <c r="CU375" s="15">
        <f ca="1">_xll.DBRW($B$3,$R$37,$R$38,$R$40,$R$41,$R$42,$Q375,CU$2,CU$4,CU$3)</f>
        <v>675651</v>
      </c>
      <c r="CV375" s="15">
        <f ca="1">_xll.DBRW($B$3,$R$37,$R$38,$R$40,$R$41,$R$42,$Q375,CV$2,CV$4,CV$3)</f>
        <v>0.95406812924487494</v>
      </c>
      <c r="CW375" s="15">
        <f ca="1">_xll.DBRW($B$3,$R$37,$R$38,$R$40,$R$41,$R$42,$Q375,CW$2,CW$4,CW$3)</f>
        <v>0.28499999999999998</v>
      </c>
      <c r="CX375" s="15">
        <f ca="1">_xll.DBRW($B$3,$R$37,$R$38,$R$40,$R$41,$R$42,$Q375,CX$2,CX$4,CX$3)</f>
        <v>2.9636822632869526</v>
      </c>
      <c r="CY375" s="15">
        <f ca="1">_xll.DBRW($B$3,$R$37,$R$38,$R$40,$R$41,$R$42,$Q375,CY$2,CY$4,CY$3)</f>
        <v>198066.7853709</v>
      </c>
      <c r="CZ375" s="15">
        <f ca="1">_xll.DBRW($B$3,$R$37,$R$38,$R$40,$R$41,$R$42,$Q375,CZ$2,CZ$4,CZ$3)</f>
        <v>694971.17674000014</v>
      </c>
      <c r="DA375" s="15">
        <f ca="1">CQ375-CV375</f>
        <v>-1.0442324314116846E-2</v>
      </c>
      <c r="DB375" s="15">
        <f ca="1">CR375-CW375</f>
        <v>-6.1076280505763525E-3</v>
      </c>
      <c r="DC375" s="15">
        <f ca="1">CS375-CX375</f>
        <v>0.11700519221892236</v>
      </c>
      <c r="DD375" s="15">
        <f ca="1">IF(AND(CT375&lt;&gt;0,CY375&lt;&gt;0),-1*DA375*CT375,0)</f>
        <v>1967.6879999971056</v>
      </c>
      <c r="DE375" s="15">
        <f ca="1">IF(AND(CT375&lt;&gt;0,CY375&lt;&gt;0,CU375&lt;&gt;0,CZ375&lt;&gt;0),DB375/CW375*$AA375,)</f>
        <v>3810.5405686450426</v>
      </c>
      <c r="DF375" s="15">
        <f ca="1">IF(AND(CU375&lt;&gt;0,CZ375&lt;&gt;0),DC375*CM375*CU375,)</f>
        <v>6753.3049796970399</v>
      </c>
      <c r="DG375" s="15">
        <f ca="1">IF(AND(CT375&lt;&gt;0,CY375&lt;&gt;0,CU375&lt;&gt;0,CZ375&lt;&gt;0),$AK375-DD375-DE375-DF375-DJ375,)</f>
        <v>626.27740072450183</v>
      </c>
      <c r="DH375" s="15">
        <f ca="1">IF(OR(CT375=0,CY375=0,CU375=0,CZ375=0),$AK375-DD375-DE375-DF375-DJ375,)</f>
        <v>0</v>
      </c>
      <c r="DI375" s="15">
        <f ca="1">SUM(DD375:DH375)</f>
        <v>13157.810949063691</v>
      </c>
      <c r="DJ375" s="15">
        <f ca="1">IF($V375&lt;&gt;0,IF($V375&gt;0,$W375/$V375,-$W375/$V375))*$AF375</f>
        <v>-1999.7035647030336</v>
      </c>
      <c r="DK375" s="15">
        <f ca="1">SUM(DI375:DJ375)</f>
        <v>11158.107384360657</v>
      </c>
      <c r="DL375" s="16">
        <f ca="1">_xll.DBRW($B$3,$R$37,$R$38,$R$40,$R$41,$R$42,$Q375,DL$2,DL$4,DL$3)</f>
        <v>0.19971325931857487</v>
      </c>
      <c r="DM375" s="16">
        <f ca="1">_xll.DBRW($B$3,$R$37,$R$38,$R$40,$R$41,$R$42,$Q375,DM$2,DM$4,DM$3)</f>
        <v>0.23389801418792663</v>
      </c>
      <c r="DN375" s="17">
        <f ca="1">-(DL375-DM375)*100</f>
        <v>3.418475486935177</v>
      </c>
      <c r="DO375" s="14">
        <f ca="1">$AB375-$AG375-EI375</f>
        <v>71154.526676617563</v>
      </c>
      <c r="DP375" s="15">
        <f ca="1">_xll.DBRW($B$3,$R$37,$R$38,$R$40,$R$41,$R$42,$Q375,DP$2,DP$4,DP$3)</f>
        <v>1.2481484666401521</v>
      </c>
      <c r="DQ375" s="15">
        <f ca="1">_xll.DBRW($B$3,$R$37,$R$38,$R$40,$R$41,$R$42,$Q375,DQ$2,DQ$4,DQ$3)</f>
        <v>0.49293345232967906</v>
      </c>
      <c r="DR375" s="15">
        <f ca="1">_xll.DBRW($B$3,$R$37,$R$38,$R$40,$R$41,$R$42,$Q375,DR$2,DR$4,DR$3)</f>
        <v>3.080687455505875</v>
      </c>
      <c r="DS375" s="15">
        <f ca="1">_xll.DBRW($B$3,$R$37,$R$38,$R$40,$R$41,$R$42,$Q375,DS$2,DS$4,DS$3)</f>
        <v>333050.98</v>
      </c>
      <c r="DT375" s="15">
        <f ca="1">_xll.DBRW($B$3,$R$37,$R$38,$R$40,$R$41,$R$42,$Q375,DT$2,DT$4,DT$3)</f>
        <v>675651</v>
      </c>
      <c r="DU375" s="15">
        <f ca="1">_xll.DBRW($B$3,$R$37,$R$38,$R$40,$R$41,$R$42,$Q375,DU$2,DU$4,DU$3)</f>
        <v>1.1807084344719683</v>
      </c>
      <c r="DV375" s="15">
        <f ca="1">_xll.DBRW($B$3,$R$37,$R$38,$R$40,$R$41,$R$42,$Q375,DV$2,DV$4,DV$3)</f>
        <v>0.58710463635910914</v>
      </c>
      <c r="DW375" s="15">
        <f ca="1">_xll.DBRW($B$3,$R$37,$R$38,$R$40,$R$41,$R$42,$Q375,DW$2,DW$4,DW$3)</f>
        <v>2.9636822632869526</v>
      </c>
      <c r="DX375" s="15">
        <f ca="1">_xll.DBRW($B$3,$R$37,$R$38,$R$40,$R$41,$R$42,$Q375,DX$2,DX$4,DX$3)</f>
        <v>408020.8</v>
      </c>
      <c r="DY375" s="15">
        <f ca="1">_xll.DBRW($B$3,$R$37,$R$38,$R$40,$R$41,$R$42,$Q375,DY$2,DY$4,DY$3)</f>
        <v>694971.17674000014</v>
      </c>
      <c r="DZ375" s="15">
        <f ca="1">DP375-DU375</f>
        <v>6.7440032168183839E-2</v>
      </c>
      <c r="EA375" s="15">
        <f ca="1">DQ375-DV375</f>
        <v>-9.4171184029430088E-2</v>
      </c>
      <c r="EB375" s="15">
        <f ca="1">DR375-DW375</f>
        <v>0.11700519221892236</v>
      </c>
      <c r="EC375" s="15">
        <f ca="1">IF(AND(DS375&lt;&gt;0,DX375&lt;&gt;0),-1*DZ375*DS375,0)</f>
        <v>-22460.96880484515</v>
      </c>
      <c r="ED375" s="15">
        <f ca="1">IF(AND(DS375&lt;&gt;0,DX375&lt;&gt;0,DT375&lt;&gt;0,DY375&lt;&gt;0),EA375/DV375*$AB375,)</f>
        <v>66677.527062689333</v>
      </c>
      <c r="EE375" s="15">
        <f ca="1">IF(AND(DT375&lt;&gt;0,DY375&lt;&gt;0),EB375*DL375*DT375,)</f>
        <v>15788.266834165404</v>
      </c>
      <c r="EF375" s="15">
        <f ca="1">IF(AND(DS375&lt;&gt;0,DX375&lt;&gt;0,DT375&lt;&gt;0,DY375&lt;&gt;0),$AL375-EC375-ED375-EE375-EI375,)</f>
        <v>11149.70158460797</v>
      </c>
      <c r="EG375" s="15">
        <f ca="1">IF(OR(DS375=0,DX375=0,DT375=0,DY375=0),$AL375-EC375-ED375-EE375-EI375,)</f>
        <v>0</v>
      </c>
      <c r="EH375" s="15">
        <f ca="1">SUM(EC375:EG375)</f>
        <v>71154.526676617563</v>
      </c>
      <c r="EI375" s="15">
        <f ca="1">IF($V375&lt;&gt;0,IF($V375&gt;0,$W375/$V375,-$W375/$V375))*$AG375</f>
        <v>-5097.9966766175294</v>
      </c>
      <c r="EJ375" s="15">
        <f ca="1">SUM(EH375:EI375)</f>
        <v>66056.530000000028</v>
      </c>
      <c r="EK375" s="16">
        <f ca="1">_xll.DBRW($B$3,$R$37,$R$38,$R$40,$R$41,$R$42,$Q375,EK$2,EK$4,EK$3)</f>
        <v>0.15708902800384933</v>
      </c>
      <c r="EL375" s="16">
        <f ca="1">_xll.DBRW($B$3,$R$37,$R$38,$R$40,$R$41,$R$42,$Q375,EL$2,EL$4,EL$3)</f>
        <v>0.16164064333004191</v>
      </c>
      <c r="EM375" s="17">
        <f ca="1">-(EK375-EL375)*100</f>
        <v>0.45516153261925818</v>
      </c>
      <c r="EN375" s="14">
        <f ca="1">$AC375-$AH375-FH375</f>
        <v>9474.0487502995038</v>
      </c>
      <c r="EO375" s="15">
        <f ca="1">_xll.DBRW($B$3,$R$37,$R$38,$R$40,$R$41,$R$42,$Q375,EO$2,EO$4,EO$3)</f>
        <v>0.48394219796906979</v>
      </c>
      <c r="EP375" s="15">
        <f ca="1">_xll.DBRW($B$3,$R$37,$R$38,$R$40,$R$41,$R$42,$Q375,EP$2,EP$4,EP$3)</f>
        <v>1</v>
      </c>
      <c r="EQ375" s="15">
        <f ca="1">_xll.DBRW($B$3,$R$37,$R$38,$R$40,$R$41,$R$42,$Q375,EQ$2,EQ$4,EQ$3)</f>
        <v>3.080687455505875</v>
      </c>
      <c r="ER375" s="15">
        <f ca="1">_xll.DBRW($B$3,$R$37,$R$38,$R$40,$R$41,$R$42,$Q375,ER$2,ER$4,ER$3)</f>
        <v>675651</v>
      </c>
      <c r="ES375" s="15">
        <f ca="1">_xll.DBRW($B$3,$R$37,$R$38,$R$40,$R$41,$R$42,$Q375,ES$2,ES$4,ES$3)</f>
        <v>675651</v>
      </c>
      <c r="ET375" s="15">
        <f ca="1">_xll.DBRW($B$3,$R$37,$R$38,$R$40,$R$41,$R$42,$Q375,ET$2,ET$4,ET$3)</f>
        <v>0.4790515076635376</v>
      </c>
      <c r="EU375" s="15">
        <f ca="1">_xll.DBRW($B$3,$R$37,$R$38,$R$40,$R$41,$R$42,$Q375,EU$2,EU$4,EU$3)</f>
        <v>1</v>
      </c>
      <c r="EV375" s="15">
        <f ca="1">_xll.DBRW($B$3,$R$37,$R$38,$R$40,$R$41,$R$42,$Q375,EV$2,EV$4,EV$3)</f>
        <v>2.9636822632869526</v>
      </c>
      <c r="EW375" s="15">
        <f ca="1">_xll.DBRW($B$3,$R$37,$R$38,$R$40,$R$41,$R$42,$Q375,EW$2,EW$4,EW$3)</f>
        <v>694971.17674000014</v>
      </c>
      <c r="EX375" s="15">
        <f ca="1">_xll.DBRW($B$3,$R$37,$R$38,$R$40,$R$41,$R$42,$Q375,EX$2,EX$4,EX$3)</f>
        <v>694971.17674000014</v>
      </c>
      <c r="EY375" s="15">
        <f ca="1">EO375-ET375</f>
        <v>4.890690305532186E-3</v>
      </c>
      <c r="EZ375" s="15">
        <f ca="1">EP375-EU375</f>
        <v>0</v>
      </c>
      <c r="FA375" s="15">
        <f ca="1">EQ375-EV375</f>
        <v>0.11700519221892236</v>
      </c>
      <c r="FB375" s="15">
        <f ca="1">IF(AND(ER375&lt;&gt;0,EW375&lt;&gt;0),-1*EY375*ER375,0)</f>
        <v>-3304.3997956231269</v>
      </c>
      <c r="FC375" s="15">
        <f ca="1">IF(AND(ER375&lt;&gt;0,EW375&lt;&gt;0,ES375&lt;&gt;0,EX375&lt;&gt;0),EZ375/EU375*$AC375,)</f>
        <v>0</v>
      </c>
      <c r="FD375" s="15">
        <f ca="1">IF(AND(ES375&lt;&gt;0,EX375&lt;&gt;0),FA375*EK375*ES375,)</f>
        <v>12418.622075003012</v>
      </c>
      <c r="FE375" s="15">
        <f ca="1">IF(AND(ER375&lt;&gt;0,EW375&lt;&gt;0,ES375&lt;&gt;0,EX375&lt;&gt;0),$AM375-FB375-FC375-FD375-FH375,)</f>
        <v>359.82647091961962</v>
      </c>
      <c r="FF375" s="15">
        <f ca="1">IF(OR(ER375=0,EW375=0,ES375=0,EX375=0),$AM375-FB375-FC375-FD375-FH375,)</f>
        <v>0</v>
      </c>
      <c r="FG375" s="15">
        <f ca="1">SUM(FB375:FF375)</f>
        <v>9474.0487502995038</v>
      </c>
      <c r="FH375" s="15">
        <f ca="1">IF($V375&lt;&gt;0,IF($V375&gt;0,$W375/$V375,-$W375/$V375))*$AH375</f>
        <v>-3523.0887502994833</v>
      </c>
      <c r="FI375" s="15">
        <f ca="1">SUM(FG375:FH375)</f>
        <v>5950.960000000021</v>
      </c>
      <c r="FJ375" s="20"/>
      <c r="FK375" s="85">
        <f ca="1">BL375+CK375+DJ375+EI375+FH375</f>
        <v>-19026.441408587201</v>
      </c>
      <c r="FL375" s="21"/>
      <c r="FM375" s="22"/>
      <c r="FN375" s="104">
        <f ca="1">_xll.DBRW($B$3,$R$37,$R$38,$R$40,$R$41,$R$42,$Q375,FN$2,FN$4,FN$3)</f>
        <v>253939.76000000007</v>
      </c>
      <c r="FO375" s="105">
        <f ca="1">IF(U375&lt;&gt;0,FN375/U375,0)</f>
        <v>0.12200022756998664</v>
      </c>
      <c r="FP375" s="104">
        <f ca="1">_xll.DBRW($B$3,$R$37,$R$38,$R$40,$R$41,$R$42,$Q375,FP$2,FP$4,FP$3)</f>
        <v>261701.48261563943</v>
      </c>
      <c r="FQ375" s="105">
        <f ca="1">IF(V375&lt;&gt;0,FP375/V375,0)</f>
        <v>0.12705967759002582</v>
      </c>
      <c r="FR375" s="86">
        <f ca="1">FN375-FP375</f>
        <v>-7761.722615639359</v>
      </c>
      <c r="FS375" s="103">
        <f ca="1">(FO375-FQ375)*100</f>
        <v>-0.50594500200391712</v>
      </c>
      <c r="FT375" s="23"/>
      <c r="FV375" s="37"/>
      <c r="FW375" s="37"/>
      <c r="FX375" s="37"/>
      <c r="FY375" s="37"/>
      <c r="FZ375" s="37"/>
      <c r="GA375" s="37"/>
      <c r="GB375" s="37"/>
      <c r="GC375" s="37"/>
      <c r="GD375" s="37"/>
      <c r="GE375" s="37"/>
      <c r="GF375" s="37"/>
      <c r="GG375" s="37"/>
      <c r="GH375" s="37"/>
    </row>
    <row r="376" spans="1:190" ht="15" hidden="1" customHeight="1" x14ac:dyDescent="0.25">
      <c r="A376">
        <f ca="1">IF(ROW()=ROW($A$60),0,1)</f>
        <v>1</v>
      </c>
      <c r="D376" s="30"/>
      <c r="E376" s="30"/>
      <c r="F376" s="30">
        <f ca="1">IF(A376&lt;&gt;0,IF((AO376+BN376+CM376+DL376+EK376)&lt;&gt;0,ROUND((1-(AO376+BN376+CM376+DL376+EK376))-FO376,5),"VERIF. ELIGIBILITE PMM"),"CHECK "&amp;D361)</f>
        <v>0</v>
      </c>
      <c r="G376" s="30"/>
      <c r="H376" s="30"/>
      <c r="I376" s="30"/>
      <c r="J376" s="30">
        <f ca="1">IF(A376&lt;&gt;0,IF((AP376+BO376+CN376+DM376+EL376)&lt;&gt;0,ROUND((1-(AP376+BO376+CN376+DM376+EL376))-FQ376,5),"VERIF. ELIGIBILITE PMM"),"CHECK "&amp;D362)</f>
        <v>0</v>
      </c>
      <c r="K376" s="30">
        <f ca="1">IF(A376&lt;&gt;0,ROUND(W376+AR376+BQ376+CP376+DO376+EN376+FK376-FR376,5),"CHECK ")</f>
        <v>0</v>
      </c>
      <c r="L376" s="4"/>
      <c r="M376" s="9"/>
      <c r="N376" s="10"/>
      <c r="O376" s="9"/>
      <c r="P376" s="11"/>
      <c r="Q376" s="130" t="s">
        <v>137</v>
      </c>
      <c r="R376" s="130"/>
      <c r="S376" s="12"/>
      <c r="T376" s="13"/>
      <c r="U376" s="84">
        <f ca="1">_xll.DBRW($B$3,$R$37,$R$38,$R$40,$R$41,$R$42,$Q376,U$2,U$4,U$3)</f>
        <v>11793710.67</v>
      </c>
      <c r="V376" s="84">
        <f ca="1">_xll.DBRW($B$3,$R$37,$R$38,$R$40,$R$41,$R$42,$Q376,V$2,V$4,V$3)</f>
        <v>11768748.133333337</v>
      </c>
      <c r="W376" s="85">
        <f ca="1">U376-V376</f>
        <v>24962.536666663364</v>
      </c>
      <c r="X376" s="106">
        <f ca="1">IF(V376&lt;&gt;0,W376/V376,0)</f>
        <v>2.1210868296144825E-3</v>
      </c>
      <c r="Y376" s="15">
        <f ca="1">_xll.DBRW($B$3,$R$37,$R$38,$R$40,$R$41,$R$42,$Q376,Y$2,Y$4,Y$3)</f>
        <v>-5117064.99</v>
      </c>
      <c r="Z376" s="15">
        <f ca="1">_xll.DBRW($B$3,$R$37,$R$38,$R$40,$R$41,$R$42,$Q376,Z$2,Z$4,Z$3)</f>
        <v>-1193493.5299999996</v>
      </c>
      <c r="AA376" s="15">
        <f ca="1">_xll.DBRW($B$3,$R$37,$R$38,$R$40,$R$41,$R$42,$Q376,AA$2,AA$4,AA$3)</f>
        <v>-818444.66000000027</v>
      </c>
      <c r="AB376" s="15">
        <f ca="1">_xll.DBRW($B$3,$R$37,$R$38,$R$40,$R$41,$R$42,$Q376,AB$2,AB$4,AB$3)</f>
        <v>-928795.95</v>
      </c>
      <c r="AC376" s="15">
        <f ca="1">_xll.DBRW($B$3,$R$37,$R$38,$R$40,$R$41,$R$42,$Q376,AC$2,AC$4,AC$3)</f>
        <v>-1667530.9000000006</v>
      </c>
      <c r="AD376" s="15">
        <f ca="1">_xll.DBRW($B$3,$R$37,$R$38,$R$40,$R$41,$R$42,$Q376,AD$2,AD$4,AD$3)</f>
        <v>-5604801.6762058903</v>
      </c>
      <c r="AE376" s="15">
        <f ca="1">_xll.DBRW($B$3,$R$37,$R$38,$R$40,$R$41,$R$42,$Q376,AE$2,AE$4,AE$3)</f>
        <v>-1245019.8370604485</v>
      </c>
      <c r="AF376" s="15">
        <f ca="1">_xll.DBRW($B$3,$R$37,$R$38,$R$40,$R$41,$R$42,$Q376,AF$2,AF$4,AF$3)</f>
        <v>-1159077.2838699999</v>
      </c>
      <c r="AG376" s="15">
        <f ca="1">_xll.DBRW($B$3,$R$37,$R$38,$R$40,$R$41,$R$42,$Q376,AG$2,AG$4,AG$3)</f>
        <v>-937355.2066666669</v>
      </c>
      <c r="AH376" s="15">
        <f ca="1">_xll.DBRW($B$3,$R$37,$R$38,$R$40,$R$41,$R$42,$Q376,AH$2,AH$4,AH$3)</f>
        <v>-1593166.2326897348</v>
      </c>
      <c r="AI376" s="15">
        <f ca="1">Y376-AD376</f>
        <v>487736.68620589003</v>
      </c>
      <c r="AJ376" s="15">
        <f ca="1">Z376-AE376</f>
        <v>51526.307060448918</v>
      </c>
      <c r="AK376" s="15">
        <f ca="1">AA376-AF376</f>
        <v>340632.62386999966</v>
      </c>
      <c r="AL376" s="15">
        <f ca="1">AB376-AG376</f>
        <v>8559.2566666669445</v>
      </c>
      <c r="AM376" s="15">
        <f ca="1">AC376-AH376</f>
        <v>-74364.667310265824</v>
      </c>
      <c r="AN376" s="20"/>
      <c r="AO376" s="16">
        <f ca="1">_xll.DBRW($B$3,$R$37,$R$38,$R$40,$R$41,$R$42,$Q376,AO$2,AO$4,AO$3)</f>
        <v>0.43388083133295996</v>
      </c>
      <c r="AP376" s="16">
        <f ca="1">_xll.DBRW($B$3,$R$37,$R$38,$R$40,$R$41,$R$42,$Q376,AP$2,AP$4,AP$3)</f>
        <v>0.47624450899166326</v>
      </c>
      <c r="AQ376" s="17">
        <f ca="1">-(AO376-AP376)*100</f>
        <v>4.2363677658703303</v>
      </c>
      <c r="AR376" s="14">
        <f ca="1">$Y376-$AD376-BL376</f>
        <v>499624.95722389151</v>
      </c>
      <c r="AS376" s="18">
        <f ca="1">_xll.DBRW($B$3,$R$37,$R$38,$R$40,$R$41,$R$42,$Q376,AS$2,AS$4,AS$3)</f>
        <v>31.769513276998261</v>
      </c>
      <c r="AT376" s="19">
        <f ca="1">_xll.DBRW($B$3,$R$37,$R$38,$R$40,$R$41,$R$42,$Q376,AT$2,AT$4,AT$3)</f>
        <v>5.139887895918397E-2</v>
      </c>
      <c r="AU376" s="18">
        <f ca="1">_xll.DBRW($B$3,$R$37,$R$38,$R$40,$R$41,$R$42,$Q376,AU$2,AU$4,AU$3)</f>
        <v>3.7635158080157765</v>
      </c>
      <c r="AV376" s="15">
        <f ca="1">_xll.DBRW($B$3,$R$37,$R$38,$R$40,$R$41,$R$42,$Q376,AV$2,AV$4,AV$3)</f>
        <v>161068.41</v>
      </c>
      <c r="AW376" s="15">
        <f ca="1">_xll.DBRW($B$3,$R$37,$R$38,$R$40,$R$41,$R$42,$Q376,AW$2,AW$4,AW$3)</f>
        <v>3133695</v>
      </c>
      <c r="AX376" s="18">
        <f ca="1">_xll.DBRW($B$3,$R$37,$R$38,$R$40,$R$41,$R$42,$Q376,AX$2,AX$4,AX$3)</f>
        <v>34.002930702583591</v>
      </c>
      <c r="AY376" s="19">
        <f ca="1">_xll.DBRW($B$3,$R$37,$R$38,$R$40,$R$41,$R$42,$Q376,AY$2,AY$4,AY$3)</f>
        <v>4.8709485815602832E-2</v>
      </c>
      <c r="AZ376" s="18">
        <f ca="1">_xll.DBRW($B$3,$R$37,$R$38,$R$40,$R$41,$R$42,$Q376,AZ$2,AZ$4,AZ$3)</f>
        <v>3.4777624507486231</v>
      </c>
      <c r="BA376" s="15">
        <f ca="1">_xll.DBRW($B$3,$R$37,$R$38,$R$40,$R$41,$R$42,$Q376,BA$2,BA$4,BA$3)</f>
        <v>164832.9</v>
      </c>
      <c r="BB376" s="15">
        <f ca="1">_xll.DBRW($B$3,$R$37,$R$38,$R$40,$R$41,$R$42,$Q376,BB$2,BB$4,BB$3)</f>
        <v>3384000</v>
      </c>
      <c r="BC376" s="18">
        <f ca="1">AS376-AX376</f>
        <v>-2.2334174255853299</v>
      </c>
      <c r="BD376" s="18">
        <f ca="1">AT376-AY376</f>
        <v>2.6893931435811383E-3</v>
      </c>
      <c r="BE376" s="18">
        <f ca="1">AU376-AZ376</f>
        <v>0.28575335726715334</v>
      </c>
      <c r="BF376" s="15">
        <f ca="1">IF(AND(AV376&lt;&gt;0,BA376&lt;&gt;0),-1*BC376*AV376,0)</f>
        <v>359732.99360532238</v>
      </c>
      <c r="BG376" s="15">
        <f ca="1">IF(AND(AV376&lt;&gt;0,BA376&lt;&gt;0,AW376&lt;&gt;0,BB376&lt;&gt;0),BD376/AY376*$Y376,)</f>
        <v>-282528.12093854725</v>
      </c>
      <c r="BH376" s="15">
        <f ca="1">IF(AND(AW376&lt;&gt;0,BB376&lt;&gt;0),BE376*AO376*AW376,)</f>
        <v>388524.60699975962</v>
      </c>
      <c r="BI376" s="15">
        <f ca="1">IF(AND(AV376&lt;&gt;0,BA376&lt;&gt;0,AW376&lt;&gt;0,BB376&lt;&gt;0),$AI376-BF376-BG376-BH376-BL376,)</f>
        <v>33895.477557356768</v>
      </c>
      <c r="BJ376" s="15">
        <f ca="1">IF(OR(AV376=0,BA376=0,AW376=0,BB376=0),$AI376-BF376-BG376-BH376-BL376,)</f>
        <v>0</v>
      </c>
      <c r="BK376" s="15">
        <f ca="1">SUM(BF376:BJ376)</f>
        <v>499624.95722389151</v>
      </c>
      <c r="BL376" s="15">
        <f ca="1">IF($V376&lt;&gt;0,IF($V376&gt;0,$W376/$V376,-$W376/$V376))*$AD376</f>
        <v>-11888.271018001489</v>
      </c>
      <c r="BM376" s="15">
        <f ca="1">SUM(BK376:BL376)</f>
        <v>487736.68620589003</v>
      </c>
      <c r="BN376" s="16">
        <f ca="1">_xll.DBRW($B$3,$R$37,$R$38,$R$40,$R$41,$R$42,$Q376,BN$2,BN$4,BN$3)</f>
        <v>0.10119745713585496</v>
      </c>
      <c r="BO376" s="16">
        <f ca="1">_xll.DBRW($B$3,$R$37,$R$38,$R$40,$R$41,$R$42,$Q376,BO$2,BO$4,BO$3)</f>
        <v>0.10579033750702024</v>
      </c>
      <c r="BP376" s="17">
        <f ca="1">-(BN376-BO376)*100</f>
        <v>0.45928803711652866</v>
      </c>
      <c r="BQ376" s="14">
        <f ca="1">$Z376-$AE376-CK376</f>
        <v>54167.102239446605</v>
      </c>
      <c r="BR376" s="15">
        <f ca="1">_xll.DBRW($B$3,$R$37,$R$38,$R$40,$R$41,$R$42,$Q376,BR$2,BR$4,BR$3)</f>
        <v>0.38085822966178906</v>
      </c>
      <c r="BS376" s="15">
        <f ca="1">_xll.DBRW($B$3,$R$37,$R$38,$R$40,$R$41,$R$42,$Q376,BS$2,BS$4,BS$3)</f>
        <v>1</v>
      </c>
      <c r="BT376" s="15">
        <f ca="1">_xll.DBRW($B$3,$R$37,$R$38,$R$40,$R$41,$R$42,$Q376,BT$2,BT$4,BT$3)</f>
        <v>3.7635158080157765</v>
      </c>
      <c r="BU376" s="15">
        <f ca="1">_xll.DBRW($B$3,$R$37,$R$38,$R$40,$R$41,$R$42,$Q376,BU$2,BU$4,BU$3)</f>
        <v>3133695</v>
      </c>
      <c r="BV376" s="15">
        <f ca="1">_xll.DBRW($B$3,$R$37,$R$38,$R$40,$R$41,$R$42,$Q376,BV$2,BV$4,BV$3)</f>
        <v>3133695</v>
      </c>
      <c r="BW376" s="15">
        <f ca="1">_xll.DBRW($B$3,$R$37,$R$38,$R$40,$R$41,$R$42,$Q376,BW$2,BW$4,BW$3)</f>
        <v>0.36791366343393866</v>
      </c>
      <c r="BX376" s="15">
        <f ca="1">_xll.DBRW($B$3,$R$37,$R$38,$R$40,$R$41,$R$42,$Q376,BX$2,BX$4,BX$3)</f>
        <v>1</v>
      </c>
      <c r="BY376" s="15">
        <f ca="1">_xll.DBRW($B$3,$R$37,$R$38,$R$40,$R$41,$R$42,$Q376,BY$2,BY$4,BY$3)</f>
        <v>3.4777624507486231</v>
      </c>
      <c r="BZ376" s="15">
        <f ca="1">_xll.DBRW($B$3,$R$37,$R$38,$R$40,$R$41,$R$42,$Q376,BZ$2,BZ$4,BZ$3)</f>
        <v>3384000</v>
      </c>
      <c r="CA376" s="15">
        <f ca="1">_xll.DBRW($B$3,$R$37,$R$38,$R$40,$R$41,$R$42,$Q376,CA$2,CA$4,CA$3)</f>
        <v>3384000</v>
      </c>
      <c r="CB376" s="15">
        <f ca="1">BR376-BW376</f>
        <v>1.2944566227850396E-2</v>
      </c>
      <c r="CC376" s="15">
        <f ca="1">BS376-BX376</f>
        <v>0</v>
      </c>
      <c r="CD376" s="15">
        <f ca="1">BT376-BY376</f>
        <v>0.28575335726715334</v>
      </c>
      <c r="CE376" s="15">
        <f ca="1">IF(AND(BU376&lt;&gt;0,BZ376&lt;&gt;0),-1*CB376*BU376,0)</f>
        <v>-40564.322465383644</v>
      </c>
      <c r="CF376" s="15">
        <f ca="1">IF(AND(BU376&lt;&gt;0,BZ376&lt;&gt;0,BV376&lt;&gt;0,CA376&lt;&gt;0),CC376/BX376*$Z376,)</f>
        <v>0</v>
      </c>
      <c r="CG376" s="15">
        <f ca="1">IF(AND(BV376&lt;&gt;0,CA376&lt;&gt;0),CD376*BN376*BV376,)</f>
        <v>90618.666287450425</v>
      </c>
      <c r="CH376" s="15">
        <f ca="1">IF(AND(BU376&lt;&gt;0,BZ376&lt;&gt;0,BV376&lt;&gt;0,CA376&lt;&gt;0),$AJ376-CE376-CF376-CG376-CK376,)</f>
        <v>4112.7584173798314</v>
      </c>
      <c r="CI376" s="15">
        <f ca="1">IF(OR(BU376=0,BZ376=0,BV376=0,CA376=0),$AJ376-CE376-CF376-CG376-CK376,)</f>
        <v>0</v>
      </c>
      <c r="CJ376" s="15">
        <f ca="1">SUM(CE376:CI376)</f>
        <v>54167.102239446613</v>
      </c>
      <c r="CK376" s="15">
        <f ca="1">IF($V376&lt;&gt;0,IF($V376&gt;0,$W376/$V376,-$W376/$V376))*$AE376</f>
        <v>-2640.7951789976864</v>
      </c>
      <c r="CL376" s="15">
        <f ca="1">SUM(CJ376:CK376)</f>
        <v>51526.307060448926</v>
      </c>
      <c r="CM376" s="16">
        <f ca="1">_xll.DBRW($B$3,$R$37,$R$38,$R$40,$R$41,$R$42,$Q376,CM$2,CM$4,CM$3)</f>
        <v>6.939670498123221E-2</v>
      </c>
      <c r="CN376" s="16">
        <f ca="1">_xll.DBRW($B$3,$R$37,$R$38,$R$40,$R$41,$R$42,$Q376,CN$2,CN$4,CN$3)</f>
        <v>9.8487729598620177E-2</v>
      </c>
      <c r="CO376" s="17">
        <f ca="1">-(CM376-CN376)*100</f>
        <v>2.9091024617387968</v>
      </c>
      <c r="CP376" s="14">
        <f ca="1">$AA376-$AF376-DJ376</f>
        <v>343091.12743132166</v>
      </c>
      <c r="CQ376" s="15">
        <f ca="1">_xll.DBRW($B$3,$R$37,$R$38,$R$40,$R$41,$R$42,$Q376,CQ$2,CQ$4,CQ$3)</f>
        <v>0.73874050623799581</v>
      </c>
      <c r="CR376" s="15">
        <f ca="1">_xll.DBRW($B$3,$R$37,$R$38,$R$40,$R$41,$R$42,$Q376,CR$2,CR$4,CR$3)</f>
        <v>0.35354172949186186</v>
      </c>
      <c r="CS376" s="15">
        <f ca="1">_xll.DBRW($B$3,$R$37,$R$38,$R$40,$R$41,$R$42,$Q376,CS$2,CS$4,CS$3)</f>
        <v>3.7635158080157765</v>
      </c>
      <c r="CT376" s="15">
        <f ca="1">_xll.DBRW($B$3,$R$37,$R$38,$R$40,$R$41,$R$42,$Q376,CT$2,CT$4,CT$3)</f>
        <v>1107891.95</v>
      </c>
      <c r="CU376" s="15">
        <f ca="1">_xll.DBRW($B$3,$R$37,$R$38,$R$40,$R$41,$R$42,$Q376,CU$2,CU$4,CU$3)</f>
        <v>3133695</v>
      </c>
      <c r="CV376" s="15">
        <f ca="1">_xll.DBRW($B$3,$R$37,$R$38,$R$40,$R$41,$R$42,$Q376,CV$2,CV$4,CV$3)</f>
        <v>0.96189999999999987</v>
      </c>
      <c r="CW376" s="15">
        <f ca="1">_xll.DBRW($B$3,$R$37,$R$38,$R$40,$R$41,$R$42,$Q376,CW$2,CW$4,CW$3)</f>
        <v>0.35608371749408985</v>
      </c>
      <c r="CX376" s="15">
        <f ca="1">_xll.DBRW($B$3,$R$37,$R$38,$R$40,$R$41,$R$42,$Q376,CX$2,CX$4,CX$3)</f>
        <v>3.4777624507486231</v>
      </c>
      <c r="CY376" s="15">
        <f ca="1">_xll.DBRW($B$3,$R$37,$R$38,$R$40,$R$41,$R$42,$Q376,CY$2,CY$4,CY$3)</f>
        <v>1204987.3</v>
      </c>
      <c r="CZ376" s="15">
        <f ca="1">_xll.DBRW($B$3,$R$37,$R$38,$R$40,$R$41,$R$42,$Q376,CZ$2,CZ$4,CZ$3)</f>
        <v>3384000</v>
      </c>
      <c r="DA376" s="15">
        <f ca="1">CQ376-CV376</f>
        <v>-0.22315949376200406</v>
      </c>
      <c r="DB376" s="15">
        <f ca="1">CR376-CW376</f>
        <v>-2.5419880022279906E-3</v>
      </c>
      <c r="DC376" s="15">
        <f ca="1">CS376-CX376</f>
        <v>0.28575335726715334</v>
      </c>
      <c r="DD376" s="15">
        <f ca="1">IF(AND(CT376&lt;&gt;0,CY376&lt;&gt;0),-1*DA376*CT376,0)</f>
        <v>247236.60670499949</v>
      </c>
      <c r="DE376" s="15">
        <f ca="1">IF(AND(CT376&lt;&gt;0,CY376&lt;&gt;0,CU376&lt;&gt;0,CZ376&lt;&gt;0),DB376/CW376*$AA376,)</f>
        <v>5842.6611608324911</v>
      </c>
      <c r="DF376" s="15">
        <f ca="1">IF(AND(CU376&lt;&gt;0,CZ376&lt;&gt;0),DC376*CM376*CU376,)</f>
        <v>62142.241792702356</v>
      </c>
      <c r="DG376" s="15">
        <f ca="1">IF(AND(CT376&lt;&gt;0,CY376&lt;&gt;0,CU376&lt;&gt;0,CZ376&lt;&gt;0),$AK376-DD376-DE376-DF376-DJ376,)</f>
        <v>27869.617772787311</v>
      </c>
      <c r="DH376" s="15">
        <f ca="1">IF(OR(CT376=0,CY376=0,CU376=0,CZ376=0),$AK376-DD376-DE376-DF376-DJ376,)</f>
        <v>0</v>
      </c>
      <c r="DI376" s="15">
        <f ca="1">SUM(DD376:DH376)</f>
        <v>343091.12743132166</v>
      </c>
      <c r="DJ376" s="15">
        <f ca="1">IF($V376&lt;&gt;0,IF($V376&gt;0,$W376/$V376,-$W376/$V376))*$AF376</f>
        <v>-2458.5035613219839</v>
      </c>
      <c r="DK376" s="15">
        <f ca="1">SUM(DI376:DJ376)</f>
        <v>340632.62386999966</v>
      </c>
      <c r="DL376" s="16">
        <f ca="1">_xll.DBRW($B$3,$R$37,$R$38,$R$40,$R$41,$R$42,$Q376,DL$2,DL$4,DL$3)</f>
        <v>7.8753496332804318E-2</v>
      </c>
      <c r="DM376" s="16">
        <f ca="1">_xll.DBRW($B$3,$R$37,$R$38,$R$40,$R$41,$R$42,$Q376,DM$2,DM$4,DM$3)</f>
        <v>7.9647826263843549E-2</v>
      </c>
      <c r="DN376" s="17">
        <f ca="1">-(DL376-DM376)*100</f>
        <v>8.9432993103923109E-2</v>
      </c>
      <c r="DO376" s="14">
        <f ca="1">$AB376-$AG376-EI376</f>
        <v>10547.468450198174</v>
      </c>
      <c r="DP376" s="15">
        <f ca="1">_xll.DBRW($B$3,$R$37,$R$38,$R$40,$R$41,$R$42,$Q376,DP$2,DP$4,DP$3)</f>
        <v>0.4202302996959108</v>
      </c>
      <c r="DQ376" s="15">
        <f ca="1">_xll.DBRW($B$3,$R$37,$R$38,$R$40,$R$41,$R$42,$Q376,DQ$2,DQ$4,DQ$3)</f>
        <v>0.70530380269936932</v>
      </c>
      <c r="DR376" s="15">
        <f ca="1">_xll.DBRW($B$3,$R$37,$R$38,$R$40,$R$41,$R$42,$Q376,DR$2,DR$4,DR$3)</f>
        <v>3.7635158080157765</v>
      </c>
      <c r="DS376" s="15">
        <f ca="1">_xll.DBRW($B$3,$R$37,$R$38,$R$40,$R$41,$R$42,$Q376,DS$2,DS$4,DS$3)</f>
        <v>2210207</v>
      </c>
      <c r="DT376" s="15">
        <f ca="1">_xll.DBRW($B$3,$R$37,$R$38,$R$40,$R$41,$R$42,$Q376,DT$2,DT$4,DT$3)</f>
        <v>3133695</v>
      </c>
      <c r="DU376" s="15">
        <f ca="1">_xll.DBRW($B$3,$R$37,$R$38,$R$40,$R$41,$R$42,$Q376,DU$2,DU$4,DU$3)</f>
        <v>0.39426318668823579</v>
      </c>
      <c r="DV376" s="15">
        <f ca="1">_xll.DBRW($B$3,$R$37,$R$38,$R$40,$R$41,$R$42,$Q376,DV$2,DV$4,DV$3)</f>
        <v>0.70256678486997637</v>
      </c>
      <c r="DW376" s="15">
        <f ca="1">_xll.DBRW($B$3,$R$37,$R$38,$R$40,$R$41,$R$42,$Q376,DW$2,DW$4,DW$3)</f>
        <v>3.4777624507486231</v>
      </c>
      <c r="DX376" s="15">
        <f ca="1">_xll.DBRW($B$3,$R$37,$R$38,$R$40,$R$41,$R$42,$Q376,DX$2,DX$4,DX$3)</f>
        <v>2377486</v>
      </c>
      <c r="DY376" s="15">
        <f ca="1">_xll.DBRW($B$3,$R$37,$R$38,$R$40,$R$41,$R$42,$Q376,DY$2,DY$4,DY$3)</f>
        <v>3384000</v>
      </c>
      <c r="DZ376" s="15">
        <f ca="1">DP376-DU376</f>
        <v>2.5967113007675013E-2</v>
      </c>
      <c r="EA376" s="15">
        <f ca="1">DQ376-DV376</f>
        <v>2.7370178293929515E-3</v>
      </c>
      <c r="EB376" s="15">
        <f ca="1">DR376-DW376</f>
        <v>0.28575335726715334</v>
      </c>
      <c r="EC376" s="15">
        <f ca="1">IF(AND(DS376&lt;&gt;0,DX376&lt;&gt;0),-1*DZ376*DS376,0)</f>
        <v>-57392.694939354369</v>
      </c>
      <c r="ED376" s="15">
        <f ca="1">IF(AND(DS376&lt;&gt;0,DX376&lt;&gt;0,DT376&lt;&gt;0,DY376&lt;&gt;0),EA376/DV376*$AB376,)</f>
        <v>-3618.3479346926924</v>
      </c>
      <c r="EE376" s="15">
        <f ca="1">IF(AND(DT376&lt;&gt;0,DY376&lt;&gt;0),EB376*DL376*DT376,)</f>
        <v>70520.910358169684</v>
      </c>
      <c r="EF376" s="15">
        <f ca="1">IF(AND(DS376&lt;&gt;0,DX376&lt;&gt;0,DT376&lt;&gt;0,DY376&lt;&gt;0),$AL376-EC376-ED376-EE376-EI376,)</f>
        <v>1037.6009660755565</v>
      </c>
      <c r="EG376" s="15">
        <f ca="1">IF(OR(DS376=0,DX376=0,DT376=0,DY376=0),$AL376-EC376-ED376-EE376-EI376,)</f>
        <v>0</v>
      </c>
      <c r="EH376" s="15">
        <f ca="1">SUM(EC376:EG376)</f>
        <v>10547.468450198181</v>
      </c>
      <c r="EI376" s="15">
        <f ca="1">IF($V376&lt;&gt;0,IF($V376&gt;0,$W376/$V376,-$W376/$V376))*$AG376</f>
        <v>-1988.2117835312285</v>
      </c>
      <c r="EJ376" s="15">
        <f ca="1">SUM(EH376:EI376)</f>
        <v>8559.2566666669518</v>
      </c>
      <c r="EK376" s="16">
        <f ca="1">_xll.DBRW($B$3,$R$37,$R$38,$R$40,$R$41,$R$42,$Q376,EK$2,EK$4,EK$3)</f>
        <v>0.14139153881752808</v>
      </c>
      <c r="EL376" s="16">
        <f ca="1">_xll.DBRW($B$3,$R$37,$R$38,$R$40,$R$41,$R$42,$Q376,EL$2,EL$4,EL$3)</f>
        <v>0.13537261692068275</v>
      </c>
      <c r="EM376" s="17">
        <f ca="1">-(EK376-EL376)*100</f>
        <v>-0.60189218968453306</v>
      </c>
      <c r="EN376" s="14">
        <f ca="1">$AC376-$AH376-FH376</f>
        <v>-70985.423396721104</v>
      </c>
      <c r="EO376" s="15">
        <f ca="1">_xll.DBRW($B$3,$R$37,$R$38,$R$40,$R$41,$R$42,$Q376,EO$2,EO$4,EO$3)</f>
        <v>0.53212929145944321</v>
      </c>
      <c r="EP376" s="15">
        <f ca="1">_xll.DBRW($B$3,$R$37,$R$38,$R$40,$R$41,$R$42,$Q376,EP$2,EP$4,EP$3)</f>
        <v>1</v>
      </c>
      <c r="EQ376" s="15">
        <f ca="1">_xll.DBRW($B$3,$R$37,$R$38,$R$40,$R$41,$R$42,$Q376,EQ$2,EQ$4,EQ$3)</f>
        <v>3.7635158080157765</v>
      </c>
      <c r="ER376" s="15">
        <f ca="1">_xll.DBRW($B$3,$R$37,$R$38,$R$40,$R$41,$R$42,$Q376,ER$2,ER$4,ER$3)</f>
        <v>3133695</v>
      </c>
      <c r="ES376" s="15">
        <f ca="1">_xll.DBRW($B$3,$R$37,$R$38,$R$40,$R$41,$R$42,$Q376,ES$2,ES$4,ES$3)</f>
        <v>3133695</v>
      </c>
      <c r="ET376" s="15">
        <f ca="1">_xll.DBRW($B$3,$R$37,$R$38,$R$40,$R$41,$R$42,$Q376,ET$2,ET$4,ET$3)</f>
        <v>0.4707938039863282</v>
      </c>
      <c r="EU376" s="15">
        <f ca="1">_xll.DBRW($B$3,$R$37,$R$38,$R$40,$R$41,$R$42,$Q376,EU$2,EU$4,EU$3)</f>
        <v>1</v>
      </c>
      <c r="EV376" s="15">
        <f ca="1">_xll.DBRW($B$3,$R$37,$R$38,$R$40,$R$41,$R$42,$Q376,EV$2,EV$4,EV$3)</f>
        <v>3.4777624507486231</v>
      </c>
      <c r="EW376" s="15">
        <f ca="1">_xll.DBRW($B$3,$R$37,$R$38,$R$40,$R$41,$R$42,$Q376,EW$2,EW$4,EW$3)</f>
        <v>3384000</v>
      </c>
      <c r="EX376" s="15">
        <f ca="1">_xll.DBRW($B$3,$R$37,$R$38,$R$40,$R$41,$R$42,$Q376,EX$2,EX$4,EX$3)</f>
        <v>3384000</v>
      </c>
      <c r="EY376" s="15">
        <f ca="1">EO376-ET376</f>
        <v>6.1335487473115013E-2</v>
      </c>
      <c r="EZ376" s="15">
        <f ca="1">EP376-EU376</f>
        <v>0</v>
      </c>
      <c r="FA376" s="15">
        <f ca="1">EQ376-EV376</f>
        <v>0.28575335726715334</v>
      </c>
      <c r="FB376" s="15">
        <f ca="1">IF(AND(ER376&lt;&gt;0,EW376&lt;&gt;0),-1*EY376*ER376,0)</f>
        <v>-192206.71041706315</v>
      </c>
      <c r="FC376" s="15">
        <f ca="1">IF(AND(ER376&lt;&gt;0,EW376&lt;&gt;0,ES376&lt;&gt;0,EX376&lt;&gt;0),EZ376/EU376*$AC376,)</f>
        <v>0</v>
      </c>
      <c r="FD376" s="15">
        <f ca="1">IF(AND(ES376&lt;&gt;0,EX376&lt;&gt;0),FA376*EK376*ES376,)</f>
        <v>126611.01409666783</v>
      </c>
      <c r="FE376" s="15">
        <f ca="1">IF(AND(ER376&lt;&gt;0,EW376&lt;&gt;0,ES376&lt;&gt;0,EX376&lt;&gt;0),$AM376-FB376-FC376-FD376-FH376,)</f>
        <v>-5389.7270763257857</v>
      </c>
      <c r="FF376" s="15">
        <f ca="1">IF(OR(ER376=0,EW376=0,ES376=0,EX376=0),$AM376-FB376-FC376-FD376-FH376,)</f>
        <v>0</v>
      </c>
      <c r="FG376" s="15">
        <f ca="1">SUM(FB376:FF376)</f>
        <v>-70985.423396721104</v>
      </c>
      <c r="FH376" s="15">
        <f ca="1">IF($V376&lt;&gt;0,IF($V376&gt;0,$W376/$V376,-$W376/$V376))*$AH376</f>
        <v>-3379.2439135447185</v>
      </c>
      <c r="FI376" s="15">
        <f ca="1">SUM(FG376:FH376)</f>
        <v>-74364.667310265824</v>
      </c>
      <c r="FJ376" s="20"/>
      <c r="FK376" s="85">
        <f ca="1">BL376+CK376+DJ376+EI376+FH376</f>
        <v>-22355.025455397103</v>
      </c>
      <c r="FL376" s="21"/>
      <c r="FM376" s="22"/>
      <c r="FN376" s="104">
        <f ca="1">_xll.DBRW($B$3,$R$37,$R$38,$R$40,$R$41,$R$42,$Q376,FN$2,FN$4,FN$3)</f>
        <v>2068380.64</v>
      </c>
      <c r="FO376" s="105">
        <f ca="1">IF(U376&lt;&gt;0,FN376/U376,0)</f>
        <v>0.17537997139962055</v>
      </c>
      <c r="FP376" s="104">
        <f ca="1">_xll.DBRW($B$3,$R$37,$R$38,$R$40,$R$41,$R$42,$Q376,FP$2,FP$4,FP$3)</f>
        <v>1229327.8968405998</v>
      </c>
      <c r="FQ376" s="105">
        <f ca="1">IF(V376&lt;&gt;0,FP376/V376,0)</f>
        <v>0.10445698071817003</v>
      </c>
      <c r="FR376" s="86">
        <f ca="1">FN376-FP376</f>
        <v>839052.74315940007</v>
      </c>
      <c r="FS376" s="103">
        <f ca="1">(FO376-FQ376)*100</f>
        <v>7.0922990681450528</v>
      </c>
      <c r="FT376" s="23"/>
      <c r="FV376" s="37"/>
      <c r="FW376" s="37"/>
      <c r="FX376" s="37"/>
      <c r="FY376" s="37"/>
      <c r="FZ376" s="37"/>
      <c r="GA376" s="37"/>
      <c r="GB376" s="37"/>
      <c r="GC376" s="37"/>
      <c r="GD376" s="37"/>
      <c r="GE376" s="37"/>
      <c r="GF376" s="37"/>
      <c r="GG376" s="37"/>
      <c r="GH376" s="37"/>
    </row>
    <row r="377" spans="1:190" ht="15" hidden="1" customHeight="1" x14ac:dyDescent="0.25">
      <c r="A377">
        <f ca="1">IF(ROW()=ROW($A$60),0,1)</f>
        <v>1</v>
      </c>
      <c r="D377" s="30"/>
      <c r="E377" s="30"/>
      <c r="F377" s="30">
        <f ca="1">IF(A377&lt;&gt;0,IF((AO377+BN377+CM377+DL377+EK377)&lt;&gt;0,ROUND((1-(AO377+BN377+CM377+DL377+EK377))-FO377,5),"VERIF. ELIGIBILITE PMM"),"CHECK "&amp;D362)</f>
        <v>0</v>
      </c>
      <c r="G377" s="30"/>
      <c r="H377" s="30"/>
      <c r="I377" s="30"/>
      <c r="J377" s="30">
        <f ca="1">IF(A377&lt;&gt;0,IF((AP377+BO377+CN377+DM377+EL377)&lt;&gt;0,ROUND((1-(AP377+BO377+CN377+DM377+EL377))-FQ377,5),"VERIF. ELIGIBILITE PMM"),"CHECK "&amp;D363)</f>
        <v>0</v>
      </c>
      <c r="K377" s="30">
        <f ca="1">IF(A377&lt;&gt;0,ROUND(W377+AR377+BQ377+CP377+DO377+EN377+FK377-FR377,5),"CHECK ")</f>
        <v>0</v>
      </c>
      <c r="L377" s="4"/>
      <c r="M377" s="9"/>
      <c r="N377" s="10"/>
      <c r="O377" s="9"/>
      <c r="P377" s="11"/>
      <c r="Q377" s="130" t="s">
        <v>388</v>
      </c>
      <c r="R377" s="130"/>
      <c r="S377" s="12"/>
      <c r="T377" s="13"/>
      <c r="U377" s="84">
        <f ca="1">_xll.DBRW($B$3,$R$37,$R$38,$R$40,$R$41,$R$42,$Q377,U$2,U$4,U$3)</f>
        <v>142930.55333</v>
      </c>
      <c r="V377" s="84">
        <f ca="1">_xll.DBRW($B$3,$R$37,$R$38,$R$40,$R$41,$R$42,$Q377,V$2,V$4,V$3)</f>
        <v>114174.66666999999</v>
      </c>
      <c r="W377" s="85">
        <f ca="1">U377-V377</f>
        <v>28755.886660000004</v>
      </c>
      <c r="X377" s="106">
        <f ca="1">IF(V377&lt;&gt;0,W377/V377,0)</f>
        <v>0.25185873100127709</v>
      </c>
      <c r="Y377" s="15">
        <f ca="1">_xll.DBRW($B$3,$R$37,$R$38,$R$40,$R$41,$R$42,$Q377,Y$2,Y$4,Y$3)</f>
        <v>-83030.843434000009</v>
      </c>
      <c r="Z377" s="15">
        <f ca="1">_xll.DBRW($B$3,$R$37,$R$38,$R$40,$R$41,$R$42,$Q377,Z$2,Z$4,Z$3)</f>
        <v>-2560</v>
      </c>
      <c r="AA377" s="15">
        <f ca="1">_xll.DBRW($B$3,$R$37,$R$38,$R$40,$R$41,$R$42,$Q377,AA$2,AA$4,AA$3)</f>
        <v>-10809.82</v>
      </c>
      <c r="AB377" s="15">
        <f ca="1">_xll.DBRW($B$3,$R$37,$R$38,$R$40,$R$41,$R$42,$Q377,AB$2,AB$4,AB$3)</f>
        <v>-9614.8133309999994</v>
      </c>
      <c r="AC377" s="15">
        <f ca="1">_xll.DBRW($B$3,$R$37,$R$38,$R$40,$R$41,$R$42,$Q377,AC$2,AC$4,AC$3)</f>
        <v>-3037.6025</v>
      </c>
      <c r="AD377" s="15">
        <f ca="1">_xll.DBRW($B$3,$R$37,$R$38,$R$40,$R$41,$R$42,$Q377,AD$2,AD$4,AD$3)</f>
        <v>-13736.866867000001</v>
      </c>
      <c r="AE377" s="15">
        <f ca="1">_xll.DBRW($B$3,$R$37,$R$38,$R$40,$R$41,$R$42,$Q377,AE$2,AE$4,AE$3)</f>
        <v>-6640</v>
      </c>
      <c r="AF377" s="15">
        <f ca="1">_xll.DBRW($B$3,$R$37,$R$38,$R$40,$R$41,$R$42,$Q377,AF$2,AF$4,AF$3)</f>
        <v>-4654.84</v>
      </c>
      <c r="AG377" s="15">
        <f ca="1">_xll.DBRW($B$3,$R$37,$R$38,$R$40,$R$41,$R$42,$Q377,AG$2,AG$4,AG$3)</f>
        <v>-12136.666660000003</v>
      </c>
      <c r="AH377" s="15">
        <f ca="1">_xll.DBRW($B$3,$R$37,$R$38,$R$40,$R$41,$R$42,$Q377,AH$2,AH$4,AH$3)</f>
        <v>-4935.1266667</v>
      </c>
      <c r="AI377" s="15">
        <f ca="1">Y377-AD377</f>
        <v>-69293.976567000005</v>
      </c>
      <c r="AJ377" s="15">
        <f ca="1">Z377-AE377</f>
        <v>4080</v>
      </c>
      <c r="AK377" s="15">
        <f ca="1">AA377-AF377</f>
        <v>-6154.98</v>
      </c>
      <c r="AL377" s="15">
        <f ca="1">AB377-AG377</f>
        <v>2521.8533290000032</v>
      </c>
      <c r="AM377" s="15">
        <f ca="1">AC377-AH377</f>
        <v>1897.5241667</v>
      </c>
      <c r="AN377" s="20"/>
      <c r="AO377" s="16">
        <f ca="1">_xll.DBRW($B$3,$R$37,$R$38,$R$40,$R$41,$R$42,$Q377,AO$2,AO$4,AO$3)</f>
        <v>0.58091738609796917</v>
      </c>
      <c r="AP377" s="16">
        <f ca="1">_xll.DBRW($B$3,$R$37,$R$38,$R$40,$R$41,$R$42,$Q377,AP$2,AP$4,AP$3)</f>
        <v>0.12031449066283488</v>
      </c>
      <c r="AQ377" s="17">
        <f ca="1">-(AO377-AP377)*100</f>
        <v>-46.060289543513427</v>
      </c>
      <c r="AR377" s="14">
        <f ca="1">$Y377-$AD377-BL377</f>
        <v>-65834.22670994389</v>
      </c>
      <c r="AS377" s="18">
        <f ca="1">_xll.DBRW($B$3,$R$37,$R$38,$R$40,$R$41,$R$42,$Q377,AS$2,AS$4,AS$3)</f>
        <v>0</v>
      </c>
      <c r="AT377" s="19">
        <f ca="1">_xll.DBRW($B$3,$R$37,$R$38,$R$40,$R$41,$R$42,$Q377,AT$2,AT$4,AT$3)</f>
        <v>0</v>
      </c>
      <c r="AU377" s="18">
        <f ca="1">_xll.DBRW($B$3,$R$37,$R$38,$R$40,$R$41,$R$42,$Q377,AU$2,AU$4,AU$3)</f>
        <v>0</v>
      </c>
      <c r="AV377" s="15">
        <f ca="1">_xll.DBRW($B$3,$R$37,$R$38,$R$40,$R$41,$R$42,$Q377,AV$2,AV$4,AV$3)</f>
        <v>0</v>
      </c>
      <c r="AW377" s="15">
        <f ca="1">_xll.DBRW($B$3,$R$37,$R$38,$R$40,$R$41,$R$42,$Q377,AW$2,AW$4,AW$3)</f>
        <v>0</v>
      </c>
      <c r="AX377" s="18">
        <f ca="1">_xll.DBRW($B$3,$R$37,$R$38,$R$40,$R$41,$R$42,$Q377,AX$2,AX$4,AX$3)</f>
        <v>16.05633746483268</v>
      </c>
      <c r="AY377" s="19">
        <f ca="1">_xll.DBRW($B$3,$R$37,$R$38,$R$40,$R$41,$R$42,$Q377,AY$2,AY$4,AY$3)</f>
        <v>4.6868726766736056E-2</v>
      </c>
      <c r="AZ377" s="18">
        <f ca="1">_xll.DBRW($B$3,$R$37,$R$38,$R$40,$R$41,$R$42,$Q377,AZ$2,AZ$4,AZ$3)</f>
        <v>6.2547752092692015</v>
      </c>
      <c r="BA377" s="15">
        <f ca="1">_xll.DBRW($B$3,$R$37,$R$38,$R$40,$R$41,$R$42,$Q377,BA$2,BA$4,BA$3)</f>
        <v>855.54173839999999</v>
      </c>
      <c r="BB377" s="15">
        <f ca="1">_xll.DBRW($B$3,$R$37,$R$38,$R$40,$R$41,$R$42,$Q377,BB$2,BB$4,BB$3)</f>
        <v>18254</v>
      </c>
      <c r="BC377" s="18">
        <f ca="1">AS377-AX377</f>
        <v>-16.05633746483268</v>
      </c>
      <c r="BD377" s="18">
        <f ca="1">AT377-AY377</f>
        <v>-4.6868726766736056E-2</v>
      </c>
      <c r="BE377" s="18">
        <f ca="1">AU377-AZ377</f>
        <v>-6.2547752092692015</v>
      </c>
      <c r="BF377" s="15">
        <f ca="1">IF(AND(AV377&lt;&gt;0,BA377&lt;&gt;0),-1*BC377*AV377,0)</f>
        <v>0</v>
      </c>
      <c r="BG377" s="15">
        <f ca="1">IF(AND(AV377&lt;&gt;0,BA377&lt;&gt;0,AW377&lt;&gt;0,BB377&lt;&gt;0),BD377/AY377*$Y377,)</f>
        <v>0</v>
      </c>
      <c r="BH377" s="15">
        <f ca="1">IF(AND(AW377&lt;&gt;0,BB377&lt;&gt;0),BE377*AO377*AW377,)</f>
        <v>0</v>
      </c>
      <c r="BI377" s="15">
        <f ca="1">IF(AND(AV377&lt;&gt;0,BA377&lt;&gt;0,AW377&lt;&gt;0,BB377&lt;&gt;0),$AI377-BF377-BG377-BH377-BL377,)</f>
        <v>0</v>
      </c>
      <c r="BJ377" s="15">
        <f ca="1">IF(OR(AV377=0,BA377=0,AW377=0,BB377=0),$AI377-BF377-BG377-BH377-BL377,)</f>
        <v>-65834.22670994389</v>
      </c>
      <c r="BK377" s="15">
        <f ca="1">SUM(BF377:BJ377)</f>
        <v>-65834.22670994389</v>
      </c>
      <c r="BL377" s="15">
        <f ca="1">IF($V377&lt;&gt;0,IF($V377&gt;0,$W377/$V377,-$W377/$V377))*$AD377</f>
        <v>-3459.7498570561092</v>
      </c>
      <c r="BM377" s="15">
        <f ca="1">SUM(BK377:BL377)</f>
        <v>-69293.976567000005</v>
      </c>
      <c r="BN377" s="16">
        <f ca="1">_xll.DBRW($B$3,$R$37,$R$38,$R$40,$R$41,$R$42,$Q377,BN$2,BN$4,BN$3)</f>
        <v>1.7910796119913121E-2</v>
      </c>
      <c r="BO377" s="16">
        <f ca="1">_xll.DBRW($B$3,$R$37,$R$38,$R$40,$R$41,$R$42,$Q377,BO$2,BO$4,BO$3)</f>
        <v>5.8156508739295447E-2</v>
      </c>
      <c r="BP377" s="17">
        <f ca="1">-(BN377-BO377)*100</f>
        <v>4.0245712619382328</v>
      </c>
      <c r="BQ377" s="14">
        <f ca="1">$Z377-$AE377-CK377</f>
        <v>5752.3419738484799</v>
      </c>
      <c r="BR377" s="15">
        <f ca="1">_xll.DBRW($B$3,$R$37,$R$38,$R$40,$R$41,$R$42,$Q377,BR$2,BR$4,BR$3)</f>
        <v>0</v>
      </c>
      <c r="BS377" s="15">
        <f ca="1">_xll.DBRW($B$3,$R$37,$R$38,$R$40,$R$41,$R$42,$Q377,BS$2,BS$4,BS$3)</f>
        <v>0</v>
      </c>
      <c r="BT377" s="15">
        <f ca="1">_xll.DBRW($B$3,$R$37,$R$38,$R$40,$R$41,$R$42,$Q377,BT$2,BT$4,BT$3)</f>
        <v>0</v>
      </c>
      <c r="BU377" s="15">
        <f ca="1">_xll.DBRW($B$3,$R$37,$R$38,$R$40,$R$41,$R$42,$Q377,BU$2,BU$4,BU$3)</f>
        <v>0</v>
      </c>
      <c r="BV377" s="15">
        <f ca="1">_xll.DBRW($B$3,$R$37,$R$38,$R$40,$R$41,$R$42,$Q377,BV$2,BV$4,BV$3)</f>
        <v>0</v>
      </c>
      <c r="BW377" s="15">
        <f ca="1">_xll.DBRW($B$3,$R$37,$R$38,$R$40,$R$41,$R$42,$Q377,BW$2,BW$4,BW$3)</f>
        <v>0.42849767681982448</v>
      </c>
      <c r="BX377" s="15">
        <f ca="1">_xll.DBRW($B$3,$R$37,$R$38,$R$40,$R$41,$R$42,$Q377,BX$2,BX$4,BX$3)</f>
        <v>0.84890982798290782</v>
      </c>
      <c r="BY377" s="15">
        <f ca="1">_xll.DBRW($B$3,$R$37,$R$38,$R$40,$R$41,$R$42,$Q377,BY$2,BY$4,BY$3)</f>
        <v>6.2547752092692015</v>
      </c>
      <c r="BZ377" s="15">
        <f ca="1">_xll.DBRW($B$3,$R$37,$R$38,$R$40,$R$41,$R$42,$Q377,BZ$2,BZ$4,BZ$3)</f>
        <v>15496</v>
      </c>
      <c r="CA377" s="15">
        <f ca="1">_xll.DBRW($B$3,$R$37,$R$38,$R$40,$R$41,$R$42,$Q377,CA$2,CA$4,CA$3)</f>
        <v>18254</v>
      </c>
      <c r="CB377" s="15">
        <f ca="1">BR377-BW377</f>
        <v>-0.42849767681982448</v>
      </c>
      <c r="CC377" s="15">
        <f ca="1">BS377-BX377</f>
        <v>-0.84890982798290782</v>
      </c>
      <c r="CD377" s="15">
        <f ca="1">BT377-BY377</f>
        <v>-6.2547752092692015</v>
      </c>
      <c r="CE377" s="15">
        <f ca="1">IF(AND(BU377&lt;&gt;0,BZ377&lt;&gt;0),-1*CB377*BU377,0)</f>
        <v>0</v>
      </c>
      <c r="CF377" s="15">
        <f ca="1">IF(AND(BU377&lt;&gt;0,BZ377&lt;&gt;0,BV377&lt;&gt;0,CA377&lt;&gt;0),CC377/BX377*$Z377,)</f>
        <v>0</v>
      </c>
      <c r="CG377" s="15">
        <f ca="1">IF(AND(BV377&lt;&gt;0,CA377&lt;&gt;0),CD377*BN377*BV377,)</f>
        <v>0</v>
      </c>
      <c r="CH377" s="15">
        <f ca="1">IF(AND(BU377&lt;&gt;0,BZ377&lt;&gt;0,BV377&lt;&gt;0,CA377&lt;&gt;0),$AJ377-CE377-CF377-CG377-CK377,)</f>
        <v>0</v>
      </c>
      <c r="CI377" s="15">
        <f ca="1">IF(OR(BU377=0,BZ377=0,BV377=0,CA377=0),$AJ377-CE377-CF377-CG377-CK377,)</f>
        <v>5752.3419738484799</v>
      </c>
      <c r="CJ377" s="15">
        <f ca="1">SUM(CE377:CI377)</f>
        <v>5752.3419738484799</v>
      </c>
      <c r="CK377" s="15">
        <f ca="1">IF($V377&lt;&gt;0,IF($V377&gt;0,$W377/$V377,-$W377/$V377))*$AE377</f>
        <v>-1672.3419738484799</v>
      </c>
      <c r="CL377" s="15">
        <f ca="1">SUM(CJ377:CK377)</f>
        <v>4080</v>
      </c>
      <c r="CM377" s="16">
        <f ca="1">_xll.DBRW($B$3,$R$37,$R$38,$R$40,$R$41,$R$42,$Q377,CM$2,CM$4,CM$3)</f>
        <v>7.5629875825374712E-2</v>
      </c>
      <c r="CN377" s="16">
        <f ca="1">_xll.DBRW($B$3,$R$37,$R$38,$R$40,$R$41,$R$42,$Q377,CN$2,CN$4,CN$3)</f>
        <v>4.0769464328316574E-2</v>
      </c>
      <c r="CO377" s="17">
        <f ca="1">-(CM377-CN377)*100</f>
        <v>-3.4860411497058137</v>
      </c>
      <c r="CP377" s="14">
        <f ca="1">$AA377-$AF377-DJ377</f>
        <v>-4982.6179045860154</v>
      </c>
      <c r="CQ377" s="15">
        <f ca="1">_xll.DBRW($B$3,$R$37,$R$38,$R$40,$R$41,$R$42,$Q377,CQ$2,CQ$4,CQ$3)</f>
        <v>0</v>
      </c>
      <c r="CR377" s="15">
        <f ca="1">_xll.DBRW($B$3,$R$37,$R$38,$R$40,$R$41,$R$42,$Q377,CR$2,CR$4,CR$3)</f>
        <v>0</v>
      </c>
      <c r="CS377" s="15">
        <f ca="1">_xll.DBRW($B$3,$R$37,$R$38,$R$40,$R$41,$R$42,$Q377,CS$2,CS$4,CS$3)</f>
        <v>0</v>
      </c>
      <c r="CT377" s="15">
        <f ca="1">_xll.DBRW($B$3,$R$37,$R$38,$R$40,$R$41,$R$42,$Q377,CT$2,CT$4,CT$3)</f>
        <v>0</v>
      </c>
      <c r="CU377" s="15">
        <f ca="1">_xll.DBRW($B$3,$R$37,$R$38,$R$40,$R$41,$R$42,$Q377,CU$2,CU$4,CU$3)</f>
        <v>0</v>
      </c>
      <c r="CV377" s="15">
        <f ca="1">_xll.DBRW($B$3,$R$37,$R$38,$R$40,$R$41,$R$42,$Q377,CV$2,CV$4,CV$3)</f>
        <v>0.9102720545673566</v>
      </c>
      <c r="CW377" s="15">
        <f ca="1">_xll.DBRW($B$3,$R$37,$R$38,$R$40,$R$41,$R$42,$Q377,CW$2,CW$4,CW$3)</f>
        <v>0.2801402432343596</v>
      </c>
      <c r="CX377" s="15">
        <f ca="1">_xll.DBRW($B$3,$R$37,$R$38,$R$40,$R$41,$R$42,$Q377,CX$2,CX$4,CX$3)</f>
        <v>6.2547752092692015</v>
      </c>
      <c r="CY377" s="15">
        <f ca="1">_xll.DBRW($B$3,$R$37,$R$38,$R$40,$R$41,$R$42,$Q377,CY$2,CY$4,CY$3)</f>
        <v>5113.68</v>
      </c>
      <c r="CZ377" s="15">
        <f ca="1">_xll.DBRW($B$3,$R$37,$R$38,$R$40,$R$41,$R$42,$Q377,CZ$2,CZ$4,CZ$3)</f>
        <v>18254</v>
      </c>
      <c r="DA377" s="15">
        <f ca="1">CQ377-CV377</f>
        <v>-0.9102720545673566</v>
      </c>
      <c r="DB377" s="15">
        <f ca="1">CR377-CW377</f>
        <v>-0.2801402432343596</v>
      </c>
      <c r="DC377" s="15">
        <f ca="1">CS377-CX377</f>
        <v>-6.2547752092692015</v>
      </c>
      <c r="DD377" s="15">
        <f ca="1">IF(AND(CT377&lt;&gt;0,CY377&lt;&gt;0),-1*DA377*CT377,0)</f>
        <v>0</v>
      </c>
      <c r="DE377" s="15">
        <f ca="1">IF(AND(CT377&lt;&gt;0,CY377&lt;&gt;0,CU377&lt;&gt;0,CZ377&lt;&gt;0),DB377/CW377*$AA377,)</f>
        <v>0</v>
      </c>
      <c r="DF377" s="15">
        <f ca="1">IF(AND(CU377&lt;&gt;0,CZ377&lt;&gt;0),DC377*CM377*CU377,)</f>
        <v>0</v>
      </c>
      <c r="DG377" s="15">
        <f ca="1">IF(AND(CT377&lt;&gt;0,CY377&lt;&gt;0,CU377&lt;&gt;0,CZ377&lt;&gt;0),$AK377-DD377-DE377-DF377-DJ377,)</f>
        <v>0</v>
      </c>
      <c r="DH377" s="15">
        <f ca="1">IF(OR(CT377=0,CY377=0,CU377=0,CZ377=0),$AK377-DD377-DE377-DF377-DJ377,)</f>
        <v>-4982.6179045860154</v>
      </c>
      <c r="DI377" s="15">
        <f ca="1">SUM(DD377:DH377)</f>
        <v>-4982.6179045860154</v>
      </c>
      <c r="DJ377" s="15">
        <f ca="1">IF($V377&lt;&gt;0,IF($V377&gt;0,$W377/$V377,-$W377/$V377))*$AF377</f>
        <v>-1172.3620954139847</v>
      </c>
      <c r="DK377" s="15">
        <f ca="1">SUM(DI377:DJ377)</f>
        <v>-6154.98</v>
      </c>
      <c r="DL377" s="16">
        <f ca="1">_xll.DBRW($B$3,$R$37,$R$38,$R$40,$R$41,$R$42,$Q377,DL$2,DL$4,DL$3)</f>
        <v>6.7269125508813962E-2</v>
      </c>
      <c r="DM377" s="16">
        <f ca="1">_xll.DBRW($B$3,$R$37,$R$38,$R$40,$R$41,$R$42,$Q377,DM$2,DM$4,DM$3)</f>
        <v>0.10629912058406714</v>
      </c>
      <c r="DN377" s="17">
        <f ca="1">-(DL377-DM377)*100</f>
        <v>3.9029995075253177</v>
      </c>
      <c r="DO377" s="14">
        <f ca="1">$AB377-$AG377-EI377</f>
        <v>5578.578792573112</v>
      </c>
      <c r="DP377" s="15">
        <f ca="1">_xll.DBRW($B$3,$R$37,$R$38,$R$40,$R$41,$R$42,$Q377,DP$2,DP$4,DP$3)</f>
        <v>0</v>
      </c>
      <c r="DQ377" s="15">
        <f ca="1">_xll.DBRW($B$3,$R$37,$R$38,$R$40,$R$41,$R$42,$Q377,DQ$2,DQ$4,DQ$3)</f>
        <v>0</v>
      </c>
      <c r="DR377" s="15">
        <f ca="1">_xll.DBRW($B$3,$R$37,$R$38,$R$40,$R$41,$R$42,$Q377,DR$2,DR$4,DR$3)</f>
        <v>0</v>
      </c>
      <c r="DS377" s="15" t="str">
        <f ca="1">_xll.DBRW($B$3,$R$37,$R$38,$R$40,$R$41,$R$42,$Q377,DS$2,DS$4,DS$3)</f>
        <v/>
      </c>
      <c r="DT377" s="15">
        <f ca="1">_xll.DBRW($B$3,$R$37,$R$38,$R$40,$R$41,$R$42,$Q377,DT$2,DT$4,DT$3)</f>
        <v>0</v>
      </c>
      <c r="DU377" s="15">
        <f ca="1">_xll.DBRW($B$3,$R$37,$R$38,$R$40,$R$41,$R$42,$Q377,DU$2,DU$4,DU$3)</f>
        <v>12136.666660000003</v>
      </c>
      <c r="DV377" s="15">
        <f ca="1">_xll.DBRW($B$3,$R$37,$R$38,$R$40,$R$41,$R$42,$Q377,DV$2,DV$4,DV$3)</f>
        <v>5.4782513421715792E-5</v>
      </c>
      <c r="DW377" s="15">
        <f ca="1">_xll.DBRW($B$3,$R$37,$R$38,$R$40,$R$41,$R$42,$Q377,DW$2,DW$4,DW$3)</f>
        <v>6.2547752092692015</v>
      </c>
      <c r="DX377" s="15">
        <f ca="1">_xll.DBRW($B$3,$R$37,$R$38,$R$40,$R$41,$R$42,$Q377,DX$2,DX$4,DX$3)</f>
        <v>1</v>
      </c>
      <c r="DY377" s="15">
        <f ca="1">_xll.DBRW($B$3,$R$37,$R$38,$R$40,$R$41,$R$42,$Q377,DY$2,DY$4,DY$3)</f>
        <v>18254</v>
      </c>
      <c r="DZ377" s="15">
        <f ca="1">DP377-DU377</f>
        <v>-12136.666660000003</v>
      </c>
      <c r="EA377" s="15">
        <f ca="1">DQ377-DV377</f>
        <v>-5.4782513421715792E-5</v>
      </c>
      <c r="EB377" s="15">
        <f ca="1">DR377-DW377</f>
        <v>-6.2547752092692015</v>
      </c>
      <c r="EC377" s="15" t="e">
        <f ca="1">IF(AND(DS377&lt;&gt;0,DX377&lt;&gt;0),-1*DZ377*DS377,0)</f>
        <v>#VALUE!</v>
      </c>
      <c r="ED377" s="15">
        <f ca="1">IF(AND(DS377&lt;&gt;0,DX377&lt;&gt;0,DT377&lt;&gt;0,DY377&lt;&gt;0),EA377/DV377*$AB377,)</f>
        <v>0</v>
      </c>
      <c r="EE377" s="15">
        <f ca="1">IF(AND(DT377&lt;&gt;0,DY377&lt;&gt;0),EB377*DL377*DT377,)</f>
        <v>0</v>
      </c>
      <c r="EF377" s="15">
        <f ca="1">IF(AND(DS377&lt;&gt;0,DX377&lt;&gt;0,DT377&lt;&gt;0,DY377&lt;&gt;0),$AL377-EC377-ED377-EE377-EI377,)</f>
        <v>0</v>
      </c>
      <c r="EG377" s="15" t="e">
        <f ca="1">IF(OR(DS377=0,DX377=0,DT377=0,DY377=0),$AL377-EC377-ED377-EE377-EI377,)</f>
        <v>#VALUE!</v>
      </c>
      <c r="EH377" s="15" t="e">
        <f ca="1">SUM(EC377:EG377)</f>
        <v>#VALUE!</v>
      </c>
      <c r="EI377" s="15">
        <f ca="1">IF($V377&lt;&gt;0,IF($V377&gt;0,$W377/$V377,-$W377/$V377))*$AG377</f>
        <v>-3056.7254635731088</v>
      </c>
      <c r="EJ377" s="15" t="e">
        <f ca="1">SUM(EH377:EI377)</f>
        <v>#VALUE!</v>
      </c>
      <c r="EK377" s="16">
        <f ca="1">_xll.DBRW($B$3,$R$37,$R$38,$R$40,$R$41,$R$42,$Q377,EK$2,EK$4,EK$3)</f>
        <v>2.125229651204625E-2</v>
      </c>
      <c r="EL377" s="16">
        <f ca="1">_xll.DBRW($B$3,$R$37,$R$38,$R$40,$R$41,$R$42,$Q377,EL$2,EL$4,EL$3)</f>
        <v>4.3224358000221168E-2</v>
      </c>
      <c r="EM377" s="17">
        <f ca="1">-(EK377-EL377)*100</f>
        <v>2.1972061488174917</v>
      </c>
      <c r="EN377" s="14">
        <f ca="1">$AC377-$AH377-FH377</f>
        <v>3140.4789063056246</v>
      </c>
      <c r="EO377" s="15">
        <f ca="1">_xll.DBRW($B$3,$R$37,$R$38,$R$40,$R$41,$R$42,$Q377,EO$2,EO$4,EO$3)</f>
        <v>0</v>
      </c>
      <c r="EP377" s="15">
        <f ca="1">_xll.DBRW($B$3,$R$37,$R$38,$R$40,$R$41,$R$42,$Q377,EP$2,EP$4,EP$3)</f>
        <v>0</v>
      </c>
      <c r="EQ377" s="15">
        <f ca="1">_xll.DBRW($B$3,$R$37,$R$38,$R$40,$R$41,$R$42,$Q377,EQ$2,EQ$4,EQ$3)</f>
        <v>0</v>
      </c>
      <c r="ER377" s="15">
        <f ca="1">_xll.DBRW($B$3,$R$37,$R$38,$R$40,$R$41,$R$42,$Q377,ER$2,ER$4,ER$3)</f>
        <v>0</v>
      </c>
      <c r="ES377" s="15">
        <f ca="1">_xll.DBRW($B$3,$R$37,$R$38,$R$40,$R$41,$R$42,$Q377,ES$2,ES$4,ES$3)</f>
        <v>0</v>
      </c>
      <c r="ET377" s="15">
        <f ca="1">_xll.DBRW($B$3,$R$37,$R$38,$R$40,$R$41,$R$42,$Q377,ET$2,ET$4,ET$3)</f>
        <v>0.27035864285636024</v>
      </c>
      <c r="EU377" s="15">
        <f ca="1">_xll.DBRW($B$3,$R$37,$R$38,$R$40,$R$41,$R$42,$Q377,EU$2,EU$4,EU$3)</f>
        <v>1</v>
      </c>
      <c r="EV377" s="15">
        <f ca="1">_xll.DBRW($B$3,$R$37,$R$38,$R$40,$R$41,$R$42,$Q377,EV$2,EV$4,EV$3)</f>
        <v>6.2547752092692015</v>
      </c>
      <c r="EW377" s="15">
        <f ca="1">_xll.DBRW($B$3,$R$37,$R$38,$R$40,$R$41,$R$42,$Q377,EW$2,EW$4,EW$3)</f>
        <v>18254</v>
      </c>
      <c r="EX377" s="15">
        <f ca="1">_xll.DBRW($B$3,$R$37,$R$38,$R$40,$R$41,$R$42,$Q377,EX$2,EX$4,EX$3)</f>
        <v>18254</v>
      </c>
      <c r="EY377" s="15">
        <f ca="1">EO377-ET377</f>
        <v>-0.27035864285636024</v>
      </c>
      <c r="EZ377" s="15">
        <f ca="1">EP377-EU377</f>
        <v>-1</v>
      </c>
      <c r="FA377" s="15">
        <f ca="1">EQ377-EV377</f>
        <v>-6.2547752092692015</v>
      </c>
      <c r="FB377" s="15">
        <f ca="1">IF(AND(ER377&lt;&gt;0,EW377&lt;&gt;0),-1*EY377*ER377,0)</f>
        <v>0</v>
      </c>
      <c r="FC377" s="15">
        <f ca="1">IF(AND(ER377&lt;&gt;0,EW377&lt;&gt;0,ES377&lt;&gt;0,EX377&lt;&gt;0),EZ377/EU377*$AC377,)</f>
        <v>0</v>
      </c>
      <c r="FD377" s="15">
        <f ca="1">IF(AND(ES377&lt;&gt;0,EX377&lt;&gt;0),FA377*EK377*ES377,)</f>
        <v>0</v>
      </c>
      <c r="FE377" s="15">
        <f ca="1">IF(AND(ER377&lt;&gt;0,EW377&lt;&gt;0,ES377&lt;&gt;0,EX377&lt;&gt;0),$AM377-FB377-FC377-FD377-FH377,)</f>
        <v>0</v>
      </c>
      <c r="FF377" s="15">
        <f ca="1">IF(OR(ER377=0,EW377=0,ES377=0,EX377=0),$AM377-FB377-FC377-FD377-FH377,)</f>
        <v>3140.4789063056246</v>
      </c>
      <c r="FG377" s="15">
        <f ca="1">SUM(FB377:FF377)</f>
        <v>3140.4789063056246</v>
      </c>
      <c r="FH377" s="15">
        <f ca="1">IF($V377&lt;&gt;0,IF($V377&gt;0,$W377/$V377,-$W377/$V377))*$AH377</f>
        <v>-1242.9547396056246</v>
      </c>
      <c r="FI377" s="15">
        <f ca="1">SUM(FG377:FH377)</f>
        <v>1897.5241667</v>
      </c>
      <c r="FJ377" s="20"/>
      <c r="FK377" s="85">
        <f ca="1">BL377+CK377+DJ377+EI377+FH377</f>
        <v>-10604.134129497308</v>
      </c>
      <c r="FL377" s="21"/>
      <c r="FM377" s="22"/>
      <c r="FN377" s="104">
        <f ca="1">_xll.DBRW($B$3,$R$37,$R$38,$R$40,$R$41,$R$42,$Q377,FN$2,FN$4,FN$3)</f>
        <v>33877.474065000009</v>
      </c>
      <c r="FO377" s="105">
        <f ca="1">IF(U377&lt;&gt;0,FN377/U377,0)</f>
        <v>0.23702051993588269</v>
      </c>
      <c r="FP377" s="104">
        <f ca="1">_xll.DBRW($B$3,$R$37,$R$38,$R$40,$R$41,$R$42,$Q377,FP$2,FP$4,FP$3)</f>
        <v>72071.166476299986</v>
      </c>
      <c r="FQ377" s="105">
        <f ca="1">IF(V377&lt;&gt;0,FP377/V377,0)</f>
        <v>0.6312360576852647</v>
      </c>
      <c r="FR377" s="86">
        <f ca="1">FN377-FP377</f>
        <v>-38193.692411299977</v>
      </c>
      <c r="FS377" s="103">
        <f ca="1">(FO377-FQ377)*100</f>
        <v>-39.421553774938204</v>
      </c>
      <c r="FT377" s="23"/>
      <c r="FV377" s="37"/>
      <c r="FW377" s="37"/>
      <c r="FX377" s="37"/>
      <c r="FY377" s="37"/>
      <c r="FZ377" s="37"/>
      <c r="GA377" s="37"/>
      <c r="GB377" s="37"/>
      <c r="GC377" s="37"/>
      <c r="GD377" s="37"/>
      <c r="GE377" s="37"/>
      <c r="GF377" s="37"/>
      <c r="GG377" s="37"/>
      <c r="GH377" s="37"/>
    </row>
    <row r="378" spans="1:190" ht="15" hidden="1" customHeight="1" x14ac:dyDescent="0.25">
      <c r="A378">
        <f ca="1">IF(ROW()=ROW($A$60),0,1)</f>
        <v>1</v>
      </c>
      <c r="D378" s="30"/>
      <c r="E378" s="30"/>
      <c r="F378" s="30">
        <f ca="1">IF(A378&lt;&gt;0,IF((AO378+BN378+CM378+DL378+EK378)&lt;&gt;0,ROUND((1-(AO378+BN378+CM378+DL378+EK378))-FO378,5),"VERIF. ELIGIBILITE PMM"),"CHECK "&amp;D363)</f>
        <v>0</v>
      </c>
      <c r="G378" s="30"/>
      <c r="H378" s="30"/>
      <c r="I378" s="30"/>
      <c r="J378" s="30">
        <f ca="1">IF(A378&lt;&gt;0,IF((AP378+BO378+CN378+DM378+EL378)&lt;&gt;0,ROUND((1-(AP378+BO378+CN378+DM378+EL378))-FQ378,5),"VERIF. ELIGIBILITE PMM"),"CHECK "&amp;D364)</f>
        <v>0</v>
      </c>
      <c r="K378" s="30">
        <f ca="1">IF(A378&lt;&gt;0,ROUND(W378+AR378+BQ378+CP378+DO378+EN378+FK378-FR378,5),"CHECK ")</f>
        <v>0</v>
      </c>
      <c r="L378" s="4"/>
      <c r="M378" s="9"/>
      <c r="N378" s="10"/>
      <c r="O378" s="9"/>
      <c r="P378" s="11"/>
      <c r="Q378" s="130" t="s">
        <v>377</v>
      </c>
      <c r="R378" s="130"/>
      <c r="S378" s="12"/>
      <c r="T378" s="13"/>
      <c r="U378" s="84">
        <f ca="1">_xll.DBRW($B$3,$R$37,$R$38,$R$40,$R$41,$R$42,$Q378,U$2,U$4,U$3)</f>
        <v>2594894.4700000002</v>
      </c>
      <c r="V378" s="84">
        <f ca="1">_xll.DBRW($B$3,$R$37,$R$38,$R$40,$R$41,$R$42,$Q378,V$2,V$4,V$3)</f>
        <v>2561217.6462703799</v>
      </c>
      <c r="W378" s="85">
        <f ca="1">U378-V378</f>
        <v>33676.823729620315</v>
      </c>
      <c r="X378" s="106">
        <f ca="1">IF(V378&lt;&gt;0,W378/V378,0)</f>
        <v>1.3148755155056884E-2</v>
      </c>
      <c r="Y378" s="15">
        <f ca="1">_xll.DBRW($B$3,$R$37,$R$38,$R$40,$R$41,$R$42,$Q378,Y$2,Y$4,Y$3)</f>
        <v>-976019.96</v>
      </c>
      <c r="Z378" s="15">
        <f ca="1">_xll.DBRW($B$3,$R$37,$R$38,$R$40,$R$41,$R$42,$Q378,Z$2,Z$4,Z$3)</f>
        <v>-288566.81999999989</v>
      </c>
      <c r="AA378" s="15">
        <f ca="1">_xll.DBRW($B$3,$R$37,$R$38,$R$40,$R$41,$R$42,$Q378,AA$2,AA$4,AA$3)</f>
        <v>-255136.02999999994</v>
      </c>
      <c r="AB378" s="15">
        <f ca="1">_xll.DBRW($B$3,$R$37,$R$38,$R$40,$R$41,$R$42,$Q378,AB$2,AB$4,AB$3)</f>
        <v>-368305.44000000012</v>
      </c>
      <c r="AC378" s="15">
        <f ca="1">_xll.DBRW($B$3,$R$37,$R$38,$R$40,$R$41,$R$42,$Q378,AC$2,AC$4,AC$3)</f>
        <v>-538409.79</v>
      </c>
      <c r="AD378" s="15">
        <f ca="1">_xll.DBRW($B$3,$R$37,$R$38,$R$40,$R$41,$R$42,$Q378,AD$2,AD$4,AD$3)</f>
        <v>-737871.09166959987</v>
      </c>
      <c r="AE378" s="15">
        <f ca="1">_xll.DBRW($B$3,$R$37,$R$38,$R$40,$R$41,$R$42,$Q378,AE$2,AE$4,AE$3)</f>
        <v>-209839.37085520005</v>
      </c>
      <c r="AF378" s="15">
        <f ca="1">_xll.DBRW($B$3,$R$37,$R$38,$R$40,$R$41,$R$42,$Q378,AF$2,AF$4,AF$3)</f>
        <v>-261397.02163680003</v>
      </c>
      <c r="AG378" s="15">
        <f ca="1">_xll.DBRW($B$3,$R$37,$R$38,$R$40,$R$41,$R$42,$Q378,AG$2,AG$4,AG$3)</f>
        <v>-396401.57999999996</v>
      </c>
      <c r="AH378" s="15">
        <f ca="1">_xll.DBRW($B$3,$R$37,$R$38,$R$40,$R$41,$R$42,$Q378,AH$2,AH$4,AH$3)</f>
        <v>-540468.92136839987</v>
      </c>
      <c r="AI378" s="15">
        <f ca="1">Y378-AD378</f>
        <v>-238148.86833040009</v>
      </c>
      <c r="AJ378" s="15">
        <f ca="1">Z378-AE378</f>
        <v>-78727.449144799844</v>
      </c>
      <c r="AK378" s="15">
        <f ca="1">AA378-AF378</f>
        <v>6260.991636800085</v>
      </c>
      <c r="AL378" s="15">
        <f ca="1">AB378-AG378</f>
        <v>28096.139999999839</v>
      </c>
      <c r="AM378" s="15">
        <f ca="1">AC378-AH378</f>
        <v>2059.1313683998305</v>
      </c>
      <c r="AN378" s="20"/>
      <c r="AO378" s="16">
        <f ca="1">_xll.DBRW($B$3,$R$37,$R$38,$R$40,$R$41,$R$42,$Q378,AO$2,AO$4,AO$3)</f>
        <v>0.37613088751158352</v>
      </c>
      <c r="AP378" s="16">
        <f ca="1">_xll.DBRW($B$3,$R$37,$R$38,$R$40,$R$41,$R$42,$Q378,AP$2,AP$4,AP$3)</f>
        <v>0.28809386533162479</v>
      </c>
      <c r="AQ378" s="17">
        <f ca="1">-(AO378-AP378)*100</f>
        <v>-8.8037022179958733</v>
      </c>
      <c r="AR378" s="14">
        <f ca="1">$Y378-$AD378-BL378</f>
        <v>-228446.78201004199</v>
      </c>
      <c r="AS378" s="18">
        <f ca="1">_xll.DBRW($B$3,$R$37,$R$38,$R$40,$R$41,$R$42,$Q378,AS$2,AS$4,AS$3)</f>
        <v>33.470365615115128</v>
      </c>
      <c r="AT378" s="19">
        <f ca="1">_xll.DBRW($B$3,$R$37,$R$38,$R$40,$R$41,$R$42,$Q378,AT$2,AT$4,AT$3)</f>
        <v>2.6731789418102916E-2</v>
      </c>
      <c r="AU378" s="18">
        <f ca="1">_xll.DBRW($B$3,$R$37,$R$38,$R$40,$R$41,$R$42,$Q378,AU$2,AU$4,AU$3)</f>
        <v>2.3787537665133014</v>
      </c>
      <c r="AV378" s="15">
        <f ca="1">_xll.DBRW($B$3,$R$37,$R$38,$R$40,$R$41,$R$42,$Q378,AV$2,AV$4,AV$3)</f>
        <v>29160.720000000001</v>
      </c>
      <c r="AW378" s="15">
        <f ca="1">_xll.DBRW($B$3,$R$37,$R$38,$R$40,$R$41,$R$42,$Q378,AW$2,AW$4,AW$3)</f>
        <v>1090863</v>
      </c>
      <c r="AX378" s="18">
        <f ca="1">_xll.DBRW($B$3,$R$37,$R$38,$R$40,$R$41,$R$42,$Q378,AX$2,AX$4,AX$3)</f>
        <v>20.689852088528781</v>
      </c>
      <c r="AY378" s="19">
        <f ca="1">_xll.DBRW($B$3,$R$37,$R$38,$R$40,$R$41,$R$42,$Q378,AY$2,AY$4,AY$3)</f>
        <v>4.0112238229832495E-2</v>
      </c>
      <c r="AZ378" s="18">
        <f ca="1">_xll.DBRW($B$3,$R$37,$R$38,$R$40,$R$41,$R$42,$Q378,AZ$2,AZ$4,AZ$3)</f>
        <v>2.8807148495152695</v>
      </c>
      <c r="BA378" s="15">
        <f ca="1">_xll.DBRW($B$3,$R$37,$R$38,$R$40,$R$41,$R$42,$Q378,BA$2,BA$4,BA$3)</f>
        <v>35663.43</v>
      </c>
      <c r="BB378" s="15">
        <f ca="1">_xll.DBRW($B$3,$R$37,$R$38,$R$40,$R$41,$R$42,$Q378,BB$2,BB$4,BB$3)</f>
        <v>889091</v>
      </c>
      <c r="BC378" s="18">
        <f ca="1">AS378-AX378</f>
        <v>12.780513526586347</v>
      </c>
      <c r="BD378" s="18">
        <f ca="1">AT378-AY378</f>
        <v>-1.3380448811729579E-2</v>
      </c>
      <c r="BE378" s="18">
        <f ca="1">AU378-AZ378</f>
        <v>-0.50196108300196807</v>
      </c>
      <c r="BF378" s="15">
        <f ca="1">IF(AND(AV378&lt;&gt;0,BA378&lt;&gt;0),-1*BC378*AV378,0)</f>
        <v>-372688.97640499705</v>
      </c>
      <c r="BG378" s="15">
        <f ca="1">IF(AND(AV378&lt;&gt;0,BA378&lt;&gt;0,AW378&lt;&gt;0,BB378&lt;&gt;0),BD378/AY378*$Y378,)</f>
        <v>325576.07578959793</v>
      </c>
      <c r="BH378" s="15">
        <f ca="1">IF(AND(AW378&lt;&gt;0,BB378&lt;&gt;0),BE378*AO378*AW378,)</f>
        <v>-205958.28078130676</v>
      </c>
      <c r="BI378" s="15">
        <f ca="1">IF(AND(AV378&lt;&gt;0,BA378&lt;&gt;0,AW378&lt;&gt;0,BB378&lt;&gt;0),$AI378-BF378-BG378-BH378-BL378,)</f>
        <v>24624.399386663899</v>
      </c>
      <c r="BJ378" s="15">
        <f ca="1">IF(OR(AV378=0,BA378=0,AW378=0,BB378=0),$AI378-BF378-BG378-BH378-BL378,)</f>
        <v>0</v>
      </c>
      <c r="BK378" s="15">
        <f ca="1">SUM(BF378:BJ378)</f>
        <v>-228446.78201004199</v>
      </c>
      <c r="BL378" s="15">
        <f ca="1">IF($V378&lt;&gt;0,IF($V378&gt;0,$W378/$V378,-$W378/$V378))*$AD378</f>
        <v>-9702.0863203581011</v>
      </c>
      <c r="BM378" s="15">
        <f ca="1">SUM(BK378:BL378)</f>
        <v>-238148.86833040009</v>
      </c>
      <c r="BN378" s="16">
        <f ca="1">_xll.DBRW($B$3,$R$37,$R$38,$R$40,$R$41,$R$42,$Q378,BN$2,BN$4,BN$3)</f>
        <v>0.11120560906663771</v>
      </c>
      <c r="BO378" s="16">
        <f ca="1">_xll.DBRW($B$3,$R$37,$R$38,$R$40,$R$41,$R$42,$Q378,BO$2,BO$4,BO$3)</f>
        <v>8.1929535024392028E-2</v>
      </c>
      <c r="BP378" s="17">
        <f ca="1">-(BN378-BO378)*100</f>
        <v>-2.9276074042245677</v>
      </c>
      <c r="BQ378" s="14">
        <f ca="1">$Z378-$AE378-CK378</f>
        <v>-75968.322635533637</v>
      </c>
      <c r="BR378" s="15">
        <f ca="1">_xll.DBRW($B$3,$R$37,$R$38,$R$40,$R$41,$R$42,$Q378,BR$2,BR$4,BR$3)</f>
        <v>0.26453076142467019</v>
      </c>
      <c r="BS378" s="15">
        <f ca="1">_xll.DBRW($B$3,$R$37,$R$38,$R$40,$R$41,$R$42,$Q378,BS$2,BS$4,BS$3)</f>
        <v>1</v>
      </c>
      <c r="BT378" s="15">
        <f ca="1">_xll.DBRW($B$3,$R$37,$R$38,$R$40,$R$41,$R$42,$Q378,BT$2,BT$4,BT$3)</f>
        <v>2.3787537665133014</v>
      </c>
      <c r="BU378" s="15">
        <f ca="1">_xll.DBRW($B$3,$R$37,$R$38,$R$40,$R$41,$R$42,$Q378,BU$2,BU$4,BU$3)</f>
        <v>1090863</v>
      </c>
      <c r="BV378" s="15">
        <f ca="1">_xll.DBRW($B$3,$R$37,$R$38,$R$40,$R$41,$R$42,$Q378,BV$2,BV$4,BV$3)</f>
        <v>1090863</v>
      </c>
      <c r="BW378" s="15">
        <f ca="1">_xll.DBRW($B$3,$R$37,$R$38,$R$40,$R$41,$R$42,$Q378,BW$2,BW$4,BW$3)</f>
        <v>0.23601562815864749</v>
      </c>
      <c r="BX378" s="15">
        <f ca="1">_xll.DBRW($B$3,$R$37,$R$38,$R$40,$R$41,$R$42,$Q378,BX$2,BX$4,BX$3)</f>
        <v>1</v>
      </c>
      <c r="BY378" s="15">
        <f ca="1">_xll.DBRW($B$3,$R$37,$R$38,$R$40,$R$41,$R$42,$Q378,BY$2,BY$4,BY$3)</f>
        <v>2.8807148495152695</v>
      </c>
      <c r="BZ378" s="15">
        <f ca="1">_xll.DBRW($B$3,$R$37,$R$38,$R$40,$R$41,$R$42,$Q378,BZ$2,BZ$4,BZ$3)</f>
        <v>889091</v>
      </c>
      <c r="CA378" s="15">
        <f ca="1">_xll.DBRW($B$3,$R$37,$R$38,$R$40,$R$41,$R$42,$Q378,CA$2,CA$4,CA$3)</f>
        <v>889091</v>
      </c>
      <c r="CB378" s="15">
        <f ca="1">BR378-BW378</f>
        <v>2.8515133266022702E-2</v>
      </c>
      <c r="CC378" s="15">
        <f ca="1">BS378-BX378</f>
        <v>0</v>
      </c>
      <c r="CD378" s="15">
        <f ca="1">BT378-BY378</f>
        <v>-0.50196108300196807</v>
      </c>
      <c r="CE378" s="15">
        <f ca="1">IF(AND(BU378&lt;&gt;0,BZ378&lt;&gt;0),-1*CB378*BU378,0)</f>
        <v>-31106.103819973323</v>
      </c>
      <c r="CF378" s="15">
        <f ca="1">IF(AND(BU378&lt;&gt;0,BZ378&lt;&gt;0,BV378&lt;&gt;0,CA378&lt;&gt;0),CC378/BX378*$Z378,)</f>
        <v>0</v>
      </c>
      <c r="CG378" s="15">
        <f ca="1">IF(AND(BV378&lt;&gt;0,CA378&lt;&gt;0),CD378*BN378*BV378,)</f>
        <v>-60892.941305963461</v>
      </c>
      <c r="CH378" s="15">
        <f ca="1">IF(AND(BU378&lt;&gt;0,BZ378&lt;&gt;0,BV378&lt;&gt;0,CA378&lt;&gt;0),$AJ378-CE378-CF378-CG378-CK378,)</f>
        <v>16030.722490403145</v>
      </c>
      <c r="CI378" s="15">
        <f ca="1">IF(OR(BU378=0,BZ378=0,BV378=0,CA378=0),$AJ378-CE378-CF378-CG378-CK378,)</f>
        <v>0</v>
      </c>
      <c r="CJ378" s="15">
        <f ca="1">SUM(CE378:CI378)</f>
        <v>-75968.322635533637</v>
      </c>
      <c r="CK378" s="15">
        <f ca="1">IF($V378&lt;&gt;0,IF($V378&gt;0,$W378/$V378,-$W378/$V378))*$AE378</f>
        <v>-2759.1265092662047</v>
      </c>
      <c r="CL378" s="15">
        <f ca="1">SUM(CJ378:CK378)</f>
        <v>-78727.449144799844</v>
      </c>
      <c r="CM378" s="16">
        <f ca="1">_xll.DBRW($B$3,$R$37,$R$38,$R$40,$R$41,$R$42,$Q378,CM$2,CM$4,CM$3)</f>
        <v>9.8322314433079802E-2</v>
      </c>
      <c r="CN378" s="16">
        <f ca="1">_xll.DBRW($B$3,$R$37,$R$38,$R$40,$R$41,$R$42,$Q378,CN$2,CN$4,CN$3)</f>
        <v>0.10205966760280751</v>
      </c>
      <c r="CO378" s="17">
        <f ca="1">-(CM378-CN378)*100</f>
        <v>0.37373531697277029</v>
      </c>
      <c r="CP378" s="14">
        <f ca="1">$AA378-$AF378-DJ378</f>
        <v>9698.0370725634748</v>
      </c>
      <c r="CQ378" s="15">
        <f ca="1">_xll.DBRW($B$3,$R$37,$R$38,$R$40,$R$41,$R$42,$Q378,CQ$2,CQ$4,CQ$3)</f>
        <v>0.98289571500650519</v>
      </c>
      <c r="CR378" s="15">
        <f ca="1">_xll.DBRW($B$3,$R$37,$R$38,$R$40,$R$41,$R$42,$Q378,CR$2,CR$4,CR$3)</f>
        <v>0.23795461941600368</v>
      </c>
      <c r="CS378" s="15">
        <f ca="1">_xll.DBRW($B$3,$R$37,$R$38,$R$40,$R$41,$R$42,$Q378,CS$2,CS$4,CS$3)</f>
        <v>2.3787537665133014</v>
      </c>
      <c r="CT378" s="15">
        <f ca="1">_xll.DBRW($B$3,$R$37,$R$38,$R$40,$R$41,$R$42,$Q378,CT$2,CT$4,CT$3)</f>
        <v>259575.89</v>
      </c>
      <c r="CU378" s="15">
        <f ca="1">_xll.DBRW($B$3,$R$37,$R$38,$R$40,$R$41,$R$42,$Q378,CU$2,CU$4,CU$3)</f>
        <v>1090863</v>
      </c>
      <c r="CV378" s="15">
        <f ca="1">_xll.DBRW($B$3,$R$37,$R$38,$R$40,$R$41,$R$42,$Q378,CV$2,CV$4,CV$3)</f>
        <v>0.96079999999999999</v>
      </c>
      <c r="CW378" s="15">
        <f ca="1">_xll.DBRW($B$3,$R$37,$R$38,$R$40,$R$41,$R$42,$Q378,CW$2,CW$4,CW$3)</f>
        <v>0.30600000000000005</v>
      </c>
      <c r="CX378" s="15">
        <f ca="1">_xll.DBRW($B$3,$R$37,$R$38,$R$40,$R$41,$R$42,$Q378,CX$2,CX$4,CX$3)</f>
        <v>2.8807148495152695</v>
      </c>
      <c r="CY378" s="15">
        <f ca="1">_xll.DBRW($B$3,$R$37,$R$38,$R$40,$R$41,$R$42,$Q378,CY$2,CY$4,CY$3)</f>
        <v>272061.84600000002</v>
      </c>
      <c r="CZ378" s="15">
        <f ca="1">_xll.DBRW($B$3,$R$37,$R$38,$R$40,$R$41,$R$42,$Q378,CZ$2,CZ$4,CZ$3)</f>
        <v>889091</v>
      </c>
      <c r="DA378" s="15">
        <f ca="1">CQ378-CV378</f>
        <v>2.2095715006505201E-2</v>
      </c>
      <c r="DB378" s="15">
        <f ca="1">CR378-CW378</f>
        <v>-6.8045380583996368E-2</v>
      </c>
      <c r="DC378" s="15">
        <f ca="1">CS378-CX378</f>
        <v>-0.50196108300196807</v>
      </c>
      <c r="DD378" s="15">
        <f ca="1">IF(AND(CT378&lt;&gt;0,CY378&lt;&gt;0),-1*DA378*CT378,0)</f>
        <v>-5735.5148879999433</v>
      </c>
      <c r="DE378" s="15">
        <f ca="1">IF(AND(CT378&lt;&gt;0,CY378&lt;&gt;0,CU378&lt;&gt;0,CZ378&lt;&gt;0),DB378/CW378*$AA378,)</f>
        <v>56734.73288248336</v>
      </c>
      <c r="DF378" s="15">
        <f ca="1">IF(AND(CU378&lt;&gt;0,CZ378&lt;&gt;0),DC378*CM378*CU378,)</f>
        <v>-53838.425706138107</v>
      </c>
      <c r="DG378" s="15">
        <f ca="1">IF(AND(CT378&lt;&gt;0,CY378&lt;&gt;0,CU378&lt;&gt;0,CZ378&lt;&gt;0),$AK378-DD378-DE378-DF378-DJ378,)</f>
        <v>12537.244784218161</v>
      </c>
      <c r="DH378" s="15">
        <f ca="1">IF(OR(CT378=0,CY378=0,CU378=0,CZ378=0),$AK378-DD378-DE378-DF378-DJ378,)</f>
        <v>0</v>
      </c>
      <c r="DI378" s="15">
        <f ca="1">SUM(DD378:DH378)</f>
        <v>9698.0370725634748</v>
      </c>
      <c r="DJ378" s="15">
        <f ca="1">IF($V378&lt;&gt;0,IF($V378&gt;0,$W378/$V378,-$W378/$V378))*$AF378</f>
        <v>-3437.0454357633903</v>
      </c>
      <c r="DK378" s="15">
        <f ca="1">SUM(DI378:DJ378)</f>
        <v>6260.991636800085</v>
      </c>
      <c r="DL378" s="16">
        <f ca="1">_xll.DBRW($B$3,$R$37,$R$38,$R$40,$R$41,$R$42,$Q378,DL$2,DL$4,DL$3)</f>
        <v>0.1419346506218421</v>
      </c>
      <c r="DM378" s="16">
        <f ca="1">_xll.DBRW($B$3,$R$37,$R$38,$R$40,$R$41,$R$42,$Q378,DM$2,DM$4,DM$3)</f>
        <v>0.15477075155140993</v>
      </c>
      <c r="DN378" s="17">
        <f ca="1">-(DL378-DM378)*100</f>
        <v>1.2836100929567829</v>
      </c>
      <c r="DO378" s="14">
        <f ca="1">$AB378-$AG378-EI378</f>
        <v>33308.327318497533</v>
      </c>
      <c r="DP378" s="15">
        <f ca="1">_xll.DBRW($B$3,$R$37,$R$38,$R$40,$R$41,$R$42,$Q378,DP$2,DP$4,DP$3)</f>
        <v>0.620277781988127</v>
      </c>
      <c r="DQ378" s="15">
        <f ca="1">_xll.DBRW($B$3,$R$37,$R$38,$R$40,$R$41,$R$42,$Q378,DQ$2,DQ$4,DQ$3)</f>
        <v>0.54431674738257696</v>
      </c>
      <c r="DR378" s="15">
        <f ca="1">_xll.DBRW($B$3,$R$37,$R$38,$R$40,$R$41,$R$42,$Q378,DR$2,DR$4,DR$3)</f>
        <v>2.3787537665133014</v>
      </c>
      <c r="DS378" s="15">
        <f ca="1">_xll.DBRW($B$3,$R$37,$R$38,$R$40,$R$41,$R$42,$Q378,DS$2,DS$4,DS$3)</f>
        <v>593775</v>
      </c>
      <c r="DT378" s="15">
        <f ca="1">_xll.DBRW($B$3,$R$37,$R$38,$R$40,$R$41,$R$42,$Q378,DT$2,DT$4,DT$3)</f>
        <v>1090863</v>
      </c>
      <c r="DU378" s="15">
        <f ca="1">_xll.DBRW($B$3,$R$37,$R$38,$R$40,$R$41,$R$42,$Q378,DU$2,DU$4,DU$3)</f>
        <v>0.63932645194587356</v>
      </c>
      <c r="DV378" s="15">
        <f ca="1">_xll.DBRW($B$3,$R$37,$R$38,$R$40,$R$41,$R$42,$Q378,DV$2,DV$4,DV$3)</f>
        <v>0.69737518431746581</v>
      </c>
      <c r="DW378" s="15">
        <f ca="1">_xll.DBRW($B$3,$R$37,$R$38,$R$40,$R$41,$R$42,$Q378,DW$2,DW$4,DW$3)</f>
        <v>2.8807148495152695</v>
      </c>
      <c r="DX378" s="15">
        <f ca="1">_xll.DBRW($B$3,$R$37,$R$38,$R$40,$R$41,$R$42,$Q378,DX$2,DX$4,DX$3)</f>
        <v>620030</v>
      </c>
      <c r="DY378" s="15">
        <f ca="1">_xll.DBRW($B$3,$R$37,$R$38,$R$40,$R$41,$R$42,$Q378,DY$2,DY$4,DY$3)</f>
        <v>889091</v>
      </c>
      <c r="DZ378" s="15">
        <f ca="1">DP378-DU378</f>
        <v>-1.9048669957746567E-2</v>
      </c>
      <c r="EA378" s="15">
        <f ca="1">DQ378-DV378</f>
        <v>-0.15305843693488885</v>
      </c>
      <c r="EB378" s="15">
        <f ca="1">DR378-DW378</f>
        <v>-0.50196108300196807</v>
      </c>
      <c r="EC378" s="15">
        <f ca="1">IF(AND(DS378&lt;&gt;0,DX378&lt;&gt;0),-1*DZ378*DS378,0)</f>
        <v>11310.624004160967</v>
      </c>
      <c r="ED378" s="15">
        <f ca="1">IF(AND(DS378&lt;&gt;0,DX378&lt;&gt;0,DT378&lt;&gt;0,DY378&lt;&gt;0),EA378/DV378*$AB378,)</f>
        <v>80834.90240076308</v>
      </c>
      <c r="EE378" s="15">
        <f ca="1">IF(AND(DT378&lt;&gt;0,DY378&lt;&gt;0),EB378*DL378*DT378,)</f>
        <v>-77719.266340416594</v>
      </c>
      <c r="EF378" s="15">
        <f ca="1">IF(AND(DS378&lt;&gt;0,DX378&lt;&gt;0,DT378&lt;&gt;0,DY378&lt;&gt;0),$AL378-EC378-ED378-EE378-EI378,)</f>
        <v>18882.067253990077</v>
      </c>
      <c r="EG378" s="15">
        <f ca="1">IF(OR(DS378=0,DX378=0,DT378=0,DY378=0),$AL378-EC378-ED378-EE378-EI378,)</f>
        <v>0</v>
      </c>
      <c r="EH378" s="15">
        <f ca="1">SUM(EC378:EG378)</f>
        <v>33308.327318497533</v>
      </c>
      <c r="EI378" s="15">
        <f ca="1">IF($V378&lt;&gt;0,IF($V378&gt;0,$W378/$V378,-$W378/$V378))*$AG378</f>
        <v>-5212.187318497693</v>
      </c>
      <c r="EJ378" s="15">
        <f ca="1">SUM(EH378:EI378)</f>
        <v>28096.139999999839</v>
      </c>
      <c r="EK378" s="16">
        <f ca="1">_xll.DBRW($B$3,$R$37,$R$38,$R$40,$R$41,$R$42,$Q378,EK$2,EK$4,EK$3)</f>
        <v>0.20748812571171732</v>
      </c>
      <c r="EL378" s="16">
        <f ca="1">_xll.DBRW($B$3,$R$37,$R$38,$R$40,$R$41,$R$42,$Q378,EL$2,EL$4,EL$3)</f>
        <v>0.21102030206430344</v>
      </c>
      <c r="EM378" s="17">
        <f ca="1">-(EK378-EL378)*100</f>
        <v>0.35321763525861249</v>
      </c>
      <c r="EN378" s="14">
        <f ca="1">$AC378-$AH378-FH378</f>
        <v>9165.6248843906105</v>
      </c>
      <c r="EO378" s="15">
        <f ca="1">_xll.DBRW($B$3,$R$37,$R$38,$R$40,$R$41,$R$42,$Q378,EO$2,EO$4,EO$3)</f>
        <v>0.493563160543533</v>
      </c>
      <c r="EP378" s="15">
        <f ca="1">_xll.DBRW($B$3,$R$37,$R$38,$R$40,$R$41,$R$42,$Q378,EP$2,EP$4,EP$3)</f>
        <v>1</v>
      </c>
      <c r="EQ378" s="15">
        <f ca="1">_xll.DBRW($B$3,$R$37,$R$38,$R$40,$R$41,$R$42,$Q378,EQ$2,EQ$4,EQ$3)</f>
        <v>2.3787537665133014</v>
      </c>
      <c r="ER378" s="15">
        <f ca="1">_xll.DBRW($B$3,$R$37,$R$38,$R$40,$R$41,$R$42,$Q378,ER$2,ER$4,ER$3)</f>
        <v>1090863</v>
      </c>
      <c r="ES378" s="15">
        <f ca="1">_xll.DBRW($B$3,$R$37,$R$38,$R$40,$R$41,$R$42,$Q378,ES$2,ES$4,ES$3)</f>
        <v>1090863</v>
      </c>
      <c r="ET378" s="15">
        <f ca="1">_xll.DBRW($B$3,$R$37,$R$38,$R$40,$R$41,$R$42,$Q378,ET$2,ET$4,ET$3)</f>
        <v>0.60788931770583665</v>
      </c>
      <c r="EU378" s="15">
        <f ca="1">_xll.DBRW($B$3,$R$37,$R$38,$R$40,$R$41,$R$42,$Q378,EU$2,EU$4,EU$3)</f>
        <v>1</v>
      </c>
      <c r="EV378" s="15">
        <f ca="1">_xll.DBRW($B$3,$R$37,$R$38,$R$40,$R$41,$R$42,$Q378,EV$2,EV$4,EV$3)</f>
        <v>2.8807148495152695</v>
      </c>
      <c r="EW378" s="15">
        <f ca="1">_xll.DBRW($B$3,$R$37,$R$38,$R$40,$R$41,$R$42,$Q378,EW$2,EW$4,EW$3)</f>
        <v>889091</v>
      </c>
      <c r="EX378" s="15">
        <f ca="1">_xll.DBRW($B$3,$R$37,$R$38,$R$40,$R$41,$R$42,$Q378,EX$2,EX$4,EX$3)</f>
        <v>889091</v>
      </c>
      <c r="EY378" s="15">
        <f ca="1">EO378-ET378</f>
        <v>-0.11432615716230365</v>
      </c>
      <c r="EZ378" s="15">
        <f ca="1">EP378-EU378</f>
        <v>0</v>
      </c>
      <c r="FA378" s="15">
        <f ca="1">EQ378-EV378</f>
        <v>-0.50196108300196807</v>
      </c>
      <c r="FB378" s="15">
        <f ca="1">IF(AND(ER378&lt;&gt;0,EW378&lt;&gt;0),-1*EY378*ER378,0)</f>
        <v>124714.17478054205</v>
      </c>
      <c r="FC378" s="15">
        <f ca="1">IF(AND(ER378&lt;&gt;0,EW378&lt;&gt;0,ES378&lt;&gt;0,EX378&lt;&gt;0),EZ378/EU378*$AC378,)</f>
        <v>0</v>
      </c>
      <c r="FD378" s="15">
        <f ca="1">IF(AND(ES378&lt;&gt;0,EX378&lt;&gt;0),FA378*EK378*ES378,)</f>
        <v>-113614.43336079357</v>
      </c>
      <c r="FE378" s="15">
        <f ca="1">IF(AND(ER378&lt;&gt;0,EW378&lt;&gt;0,ES378&lt;&gt;0,EX378&lt;&gt;0),$AM378-FB378-FC378-FD378-FH378,)</f>
        <v>-1934.1165353578644</v>
      </c>
      <c r="FF378" s="15">
        <f ca="1">IF(OR(ER378=0,EW378=0,ES378=0,EX378=0),$AM378-FB378-FC378-FD378-FH378,)</f>
        <v>0</v>
      </c>
      <c r="FG378" s="15">
        <f ca="1">SUM(FB378:FF378)</f>
        <v>9165.6248843906105</v>
      </c>
      <c r="FH378" s="15">
        <f ca="1">IF($V378&lt;&gt;0,IF($V378&gt;0,$W378/$V378,-$W378/$V378))*$AH378</f>
        <v>-7106.4935159907809</v>
      </c>
      <c r="FI378" s="15">
        <f ca="1">SUM(FG378:FH378)</f>
        <v>2059.1313683998296</v>
      </c>
      <c r="FJ378" s="20"/>
      <c r="FK378" s="85">
        <f ca="1">BL378+CK378+DJ378+EI378+FH378</f>
        <v>-28216.93909987617</v>
      </c>
      <c r="FL378" s="21"/>
      <c r="FM378" s="22"/>
      <c r="FN378" s="104">
        <f ca="1">_xll.DBRW($B$3,$R$37,$R$38,$R$40,$R$41,$R$42,$Q378,FN$2,FN$4,FN$3)</f>
        <v>168456.42999999988</v>
      </c>
      <c r="FO378" s="105">
        <f ca="1">IF(U378&lt;&gt;0,FN378/U378,0)</f>
        <v>6.4918412655139632E-2</v>
      </c>
      <c r="FP378" s="104">
        <f ca="1">_xll.DBRW($B$3,$R$37,$R$38,$R$40,$R$41,$R$42,$Q378,FP$2,FP$4,FP$3)</f>
        <v>415239.66074038058</v>
      </c>
      <c r="FQ378" s="105">
        <f ca="1">IF(V378&lt;&gt;0,FP378/V378,0)</f>
        <v>0.16212587842546242</v>
      </c>
      <c r="FR378" s="86">
        <f ca="1">FN378-FP378</f>
        <v>-246783.23074038071</v>
      </c>
      <c r="FS378" s="103">
        <f ca="1">(FO378-FQ378)*100</f>
        <v>-9.7207465770322781</v>
      </c>
      <c r="FT378" s="23"/>
      <c r="FV378" s="37"/>
      <c r="FW378" s="37"/>
      <c r="FX378" s="37"/>
      <c r="FY378" s="37"/>
      <c r="FZ378" s="37"/>
      <c r="GA378" s="37"/>
      <c r="GB378" s="37"/>
      <c r="GC378" s="37"/>
      <c r="GD378" s="37"/>
      <c r="GE378" s="37"/>
      <c r="GF378" s="37"/>
      <c r="GG378" s="37"/>
      <c r="GH378" s="37"/>
    </row>
    <row r="379" spans="1:190" ht="15" hidden="1" customHeight="1" x14ac:dyDescent="0.25">
      <c r="A379">
        <f ca="1">IF(ROW()=ROW($A$60),0,1)</f>
        <v>1</v>
      </c>
      <c r="D379" s="30"/>
      <c r="E379" s="30"/>
      <c r="F379" s="30">
        <f ca="1">IF(A379&lt;&gt;0,IF((AO379+BN379+CM379+DL379+EK379)&lt;&gt;0,ROUND((1-(AO379+BN379+CM379+DL379+EK379))-FO379,5),"VERIF. ELIGIBILITE PMM"),"CHECK "&amp;D364)</f>
        <v>0</v>
      </c>
      <c r="G379" s="30"/>
      <c r="H379" s="30"/>
      <c r="I379" s="30"/>
      <c r="J379" s="30">
        <f ca="1">IF(A379&lt;&gt;0,IF((AP379+BO379+CN379+DM379+EL379)&lt;&gt;0,ROUND((1-(AP379+BO379+CN379+DM379+EL379))-FQ379,5),"VERIF. ELIGIBILITE PMM"),"CHECK "&amp;D365)</f>
        <v>0</v>
      </c>
      <c r="K379" s="30">
        <f ca="1">IF(A379&lt;&gt;0,ROUND(W379+AR379+BQ379+CP379+DO379+EN379+FK379-FR379,5),"CHECK ")</f>
        <v>0</v>
      </c>
      <c r="L379" s="4"/>
      <c r="M379" s="9"/>
      <c r="N379" s="10"/>
      <c r="O379" s="9"/>
      <c r="P379" s="11"/>
      <c r="Q379" s="130" t="s">
        <v>152</v>
      </c>
      <c r="R379" s="130"/>
      <c r="S379" s="12"/>
      <c r="T379" s="13"/>
      <c r="U379" s="84">
        <f ca="1">_xll.DBRW($B$3,$R$37,$R$38,$R$40,$R$41,$R$42,$Q379,U$2,U$4,U$3)</f>
        <v>12819455.98</v>
      </c>
      <c r="V379" s="84">
        <f ca="1">_xll.DBRW($B$3,$R$37,$R$38,$R$40,$R$41,$R$42,$Q379,V$2,V$4,V$3)</f>
        <v>12785334.665814888</v>
      </c>
      <c r="W379" s="85">
        <f ca="1">U379-V379</f>
        <v>34121.314185112715</v>
      </c>
      <c r="X379" s="106">
        <f ca="1">IF(V379&lt;&gt;0,W379/V379,0)</f>
        <v>2.6687853761345366E-3</v>
      </c>
      <c r="Y379" s="15">
        <f ca="1">_xll.DBRW($B$3,$R$37,$R$38,$R$40,$R$41,$R$42,$Q379,Y$2,Y$4,Y$3)</f>
        <v>-4929119.59</v>
      </c>
      <c r="Z379" s="15">
        <f ca="1">_xll.DBRW($B$3,$R$37,$R$38,$R$40,$R$41,$R$42,$Q379,Z$2,Z$4,Z$3)</f>
        <v>-1522955.0800000005</v>
      </c>
      <c r="AA379" s="15">
        <f ca="1">_xll.DBRW($B$3,$R$37,$R$38,$R$40,$R$41,$R$42,$Q379,AA$2,AA$4,AA$3)</f>
        <v>-1283680.6999999997</v>
      </c>
      <c r="AB379" s="15">
        <f ca="1">_xll.DBRW($B$3,$R$37,$R$38,$R$40,$R$41,$R$42,$Q379,AB$2,AB$4,AB$3)</f>
        <v>-1698670.19</v>
      </c>
      <c r="AC379" s="15">
        <f ca="1">_xll.DBRW($B$3,$R$37,$R$38,$R$40,$R$41,$R$42,$Q379,AC$2,AC$4,AC$3)</f>
        <v>-2105181.4899999998</v>
      </c>
      <c r="AD379" s="15">
        <f ca="1">_xll.DBRW($B$3,$R$37,$R$38,$R$40,$R$41,$R$42,$Q379,AD$2,AD$4,AD$3)</f>
        <v>-4796511.3817130094</v>
      </c>
      <c r="AE379" s="15">
        <f ca="1">_xll.DBRW($B$3,$R$37,$R$38,$R$40,$R$41,$R$42,$Q379,AE$2,AE$4,AE$3)</f>
        <v>-1319340.8402930561</v>
      </c>
      <c r="AF379" s="15">
        <f ca="1">_xll.DBRW($B$3,$R$37,$R$38,$R$40,$R$41,$R$42,$Q379,AF$2,AF$4,AF$3)</f>
        <v>-1643913.8038128745</v>
      </c>
      <c r="AG379" s="15">
        <f ca="1">_xll.DBRW($B$3,$R$37,$R$38,$R$40,$R$41,$R$42,$Q379,AG$2,AG$4,AG$3)</f>
        <v>-1759012.9731093366</v>
      </c>
      <c r="AH379" s="15">
        <f ca="1">_xll.DBRW($B$3,$R$37,$R$38,$R$40,$R$41,$R$42,$Q379,AH$2,AH$4,AH$3)</f>
        <v>-2068618.9055104887</v>
      </c>
      <c r="AI379" s="15">
        <f ca="1">Y379-AD379</f>
        <v>-132608.20828699041</v>
      </c>
      <c r="AJ379" s="15">
        <f ca="1">Z379-AE379</f>
        <v>-203614.23970694444</v>
      </c>
      <c r="AK379" s="15">
        <f ca="1">AA379-AF379</f>
        <v>360233.10381287476</v>
      </c>
      <c r="AL379" s="15">
        <f ca="1">AB379-AG379</f>
        <v>60342.783109336626</v>
      </c>
      <c r="AM379" s="15">
        <f ca="1">AC379-AH379</f>
        <v>-36562.584489511093</v>
      </c>
      <c r="AN379" s="20"/>
      <c r="AO379" s="16">
        <f ca="1">_xll.DBRW($B$3,$R$37,$R$38,$R$40,$R$41,$R$42,$Q379,AO$2,AO$4,AO$3)</f>
        <v>0.38450302397309682</v>
      </c>
      <c r="AP379" s="16">
        <f ca="1">_xll.DBRW($B$3,$R$37,$R$38,$R$40,$R$41,$R$42,$Q379,AP$2,AP$4,AP$3)</f>
        <v>0.37515728035948886</v>
      </c>
      <c r="AQ379" s="17">
        <f ca="1">-(AO379-AP379)*100</f>
        <v>-0.93457436136079597</v>
      </c>
      <c r="AR379" s="14">
        <f ca="1">$Y379-$AD379-BL379</f>
        <v>-119807.34885501186</v>
      </c>
      <c r="AS379" s="18">
        <f ca="1">_xll.DBRW($B$3,$R$37,$R$38,$R$40,$R$41,$R$42,$Q379,AS$2,AS$4,AS$3)</f>
        <v>25.691137040508337</v>
      </c>
      <c r="AT379" s="19">
        <f ca="1">_xll.DBRW($B$3,$R$37,$R$38,$R$40,$R$41,$R$42,$Q379,AT$2,AT$4,AT$3)</f>
        <v>4.7506994115708558E-2</v>
      </c>
      <c r="AU379" s="18">
        <f ca="1">_xll.DBRW($B$3,$R$37,$R$38,$R$40,$R$41,$R$42,$Q379,AU$2,AU$4,AU$3)</f>
        <v>3.1742499281219936</v>
      </c>
      <c r="AV379" s="15">
        <f ca="1">_xll.DBRW($B$3,$R$37,$R$38,$R$40,$R$41,$R$42,$Q379,AV$2,AV$4,AV$3)</f>
        <v>191860.70208679521</v>
      </c>
      <c r="AW379" s="15">
        <f ca="1">_xll.DBRW($B$3,$R$37,$R$38,$R$40,$R$41,$R$42,$Q379,AW$2,AW$4,AW$3)</f>
        <v>4038578.0169441402</v>
      </c>
      <c r="AX379" s="18">
        <f ca="1">_xll.DBRW($B$3,$R$37,$R$38,$R$40,$R$41,$R$42,$Q379,AX$2,AX$4,AX$3)</f>
        <v>19.124158475625716</v>
      </c>
      <c r="AY379" s="19">
        <f ca="1">_xll.DBRW($B$3,$R$37,$R$38,$R$40,$R$41,$R$42,$Q379,AY$2,AY$4,AY$3)</f>
        <v>4.9279810892192716E-2</v>
      </c>
      <c r="AZ379" s="18">
        <f ca="1">_xll.DBRW($B$3,$R$37,$R$38,$R$40,$R$41,$R$42,$Q379,AZ$2,AZ$4,AZ$3)</f>
        <v>2.5121061551786643</v>
      </c>
      <c r="BA379" s="15">
        <f ca="1">_xll.DBRW($B$3,$R$37,$R$38,$R$40,$R$41,$R$42,$Q379,BA$2,BA$4,BA$3)</f>
        <v>250809.01665954606</v>
      </c>
      <c r="BB379" s="15">
        <f ca="1">_xll.DBRW($B$3,$R$37,$R$38,$R$40,$R$41,$R$42,$Q379,BB$2,BB$4,BB$3)</f>
        <v>5089488.2126928195</v>
      </c>
      <c r="BC379" s="18">
        <f ca="1">AS379-AX379</f>
        <v>6.5669785648826213</v>
      </c>
      <c r="BD379" s="18">
        <f ca="1">AT379-AY379</f>
        <v>-1.7728167764841582E-3</v>
      </c>
      <c r="BE379" s="18">
        <f ca="1">AU379-AZ379</f>
        <v>0.66214377294332927</v>
      </c>
      <c r="BF379" s="15">
        <f ca="1">IF(AND(AV379&lt;&gt;0,BA379&lt;&gt;0),-1*BC379*AV379,0)</f>
        <v>-1259945.1180473145</v>
      </c>
      <c r="BG379" s="15">
        <f ca="1">IF(AND(AV379&lt;&gt;0,BA379&lt;&gt;0,AW379&lt;&gt;0,BB379&lt;&gt;0),BD379/AY379*$Y379,)</f>
        <v>177322.63464982421</v>
      </c>
      <c r="BH379" s="15">
        <f ca="1">IF(AND(AW379&lt;&gt;0,BB379&lt;&gt;0),BE379*AO379*AW379,)</f>
        <v>1028206.9517262161</v>
      </c>
      <c r="BI379" s="15">
        <f ca="1">IF(AND(AV379&lt;&gt;0,BA379&lt;&gt;0,AW379&lt;&gt;0,BB379&lt;&gt;0),$AI379-BF379-BG379-BH379-BL379,)</f>
        <v>-65391.817183737767</v>
      </c>
      <c r="BJ379" s="15">
        <f ca="1">IF(OR(AV379=0,BA379=0,AW379=0,BB379=0),$AI379-BF379-BG379-BH379-BL379,)</f>
        <v>0</v>
      </c>
      <c r="BK379" s="15">
        <f ca="1">SUM(BF379:BJ379)</f>
        <v>-119807.34885501198</v>
      </c>
      <c r="BL379" s="15">
        <f ca="1">IF($V379&lt;&gt;0,IF($V379&gt;0,$W379/$V379,-$W379/$V379))*$AD379</f>
        <v>-12800.859431978541</v>
      </c>
      <c r="BM379" s="15">
        <f ca="1">SUM(BK379:BL379)</f>
        <v>-132608.20828699053</v>
      </c>
      <c r="BN379" s="16">
        <f ca="1">_xll.DBRW($B$3,$R$37,$R$38,$R$40,$R$41,$R$42,$Q379,BN$2,BN$4,BN$3)</f>
        <v>0.11880028937078187</v>
      </c>
      <c r="BO379" s="16">
        <f ca="1">_xll.DBRW($B$3,$R$37,$R$38,$R$40,$R$41,$R$42,$Q379,BO$2,BO$4,BO$3)</f>
        <v>0.10319173293294202</v>
      </c>
      <c r="BP379" s="17">
        <f ca="1">-(BN379-BO379)*100</f>
        <v>-1.5608556437839844</v>
      </c>
      <c r="BQ379" s="14">
        <f ca="1">$Z379-$AE379-CK379</f>
        <v>-200093.20216623327</v>
      </c>
      <c r="BR379" s="15">
        <f ca="1">_xll.DBRW($B$3,$R$37,$R$38,$R$40,$R$41,$R$42,$Q379,BR$2,BR$4,BR$3)</f>
        <v>0.3771018099960764</v>
      </c>
      <c r="BS379" s="15">
        <f ca="1">_xll.DBRW($B$3,$R$37,$R$38,$R$40,$R$41,$R$42,$Q379,BS$2,BS$4,BS$3)</f>
        <v>1</v>
      </c>
      <c r="BT379" s="15">
        <f ca="1">_xll.DBRW($B$3,$R$37,$R$38,$R$40,$R$41,$R$42,$Q379,BT$2,BT$4,BT$3)</f>
        <v>3.1742499281219936</v>
      </c>
      <c r="BU379" s="15">
        <f ca="1">_xll.DBRW($B$3,$R$37,$R$38,$R$40,$R$41,$R$42,$Q379,BU$2,BU$4,BU$3)</f>
        <v>4038578.0169441402</v>
      </c>
      <c r="BV379" s="15">
        <f ca="1">_xll.DBRW($B$3,$R$37,$R$38,$R$40,$R$41,$R$42,$Q379,BV$2,BV$4,BV$3)</f>
        <v>4038578.0169441402</v>
      </c>
      <c r="BW379" s="15">
        <f ca="1">_xll.DBRW($B$3,$R$37,$R$38,$R$40,$R$41,$R$42,$Q379,BW$2,BW$4,BW$3)</f>
        <v>0.25922858746439653</v>
      </c>
      <c r="BX379" s="15">
        <f ca="1">_xll.DBRW($B$3,$R$37,$R$38,$R$40,$R$41,$R$42,$Q379,BX$2,BX$4,BX$3)</f>
        <v>1</v>
      </c>
      <c r="BY379" s="15">
        <f ca="1">_xll.DBRW($B$3,$R$37,$R$38,$R$40,$R$41,$R$42,$Q379,BY$2,BY$4,BY$3)</f>
        <v>2.5121061551786643</v>
      </c>
      <c r="BZ379" s="15">
        <f ca="1">_xll.DBRW($B$3,$R$37,$R$38,$R$40,$R$41,$R$42,$Q379,BZ$2,BZ$4,BZ$3)</f>
        <v>5089488.2126928195</v>
      </c>
      <c r="CA379" s="15">
        <f ca="1">_xll.DBRW($B$3,$R$37,$R$38,$R$40,$R$41,$R$42,$Q379,CA$2,CA$4,CA$3)</f>
        <v>5089488.2126928195</v>
      </c>
      <c r="CB379" s="15">
        <f ca="1">BR379-BW379</f>
        <v>0.11787322253167987</v>
      </c>
      <c r="CC379" s="15">
        <f ca="1">BS379-BX379</f>
        <v>0</v>
      </c>
      <c r="CD379" s="15">
        <f ca="1">BT379-BY379</f>
        <v>0.66214377294332927</v>
      </c>
      <c r="CE379" s="15">
        <f ca="1">IF(AND(BU379&lt;&gt;0,BZ379&lt;&gt;0),-1*CB379*BU379,0)</f>
        <v>-476040.20530280704</v>
      </c>
      <c r="CF379" s="15">
        <f ca="1">IF(AND(BU379&lt;&gt;0,BZ379&lt;&gt;0,BV379&lt;&gt;0,CA379&lt;&gt;0),CC379/BX379*$Z379,)</f>
        <v>0</v>
      </c>
      <c r="CG379" s="15">
        <f ca="1">IF(AND(BV379&lt;&gt;0,CA379&lt;&gt;0),CD379*BN379*BV379,)</f>
        <v>317686.14492527576</v>
      </c>
      <c r="CH379" s="15">
        <f ca="1">IF(AND(BU379&lt;&gt;0,BZ379&lt;&gt;0,BV379&lt;&gt;0,CA379&lt;&gt;0),$AJ379-CE379-CF379-CG379-CK379,)</f>
        <v>-41739.141788702007</v>
      </c>
      <c r="CI379" s="15">
        <f ca="1">IF(OR(BU379=0,BZ379=0,BV379=0,CA379=0),$AJ379-CE379-CF379-CG379-CK379,)</f>
        <v>0</v>
      </c>
      <c r="CJ379" s="15">
        <f ca="1">SUM(CE379:CI379)</f>
        <v>-200093.20216623327</v>
      </c>
      <c r="CK379" s="15">
        <f ca="1">IF($V379&lt;&gt;0,IF($V379&gt;0,$W379/$V379,-$W379/$V379))*$AE379</f>
        <v>-3521.0375407111592</v>
      </c>
      <c r="CL379" s="15">
        <f ca="1">SUM(CJ379:CK379)</f>
        <v>-203614.23970694444</v>
      </c>
      <c r="CM379" s="16">
        <f ca="1">_xll.DBRW($B$3,$R$37,$R$38,$R$40,$R$41,$R$42,$Q379,CM$2,CM$4,CM$3)</f>
        <v>0.10013534911330922</v>
      </c>
      <c r="CN379" s="16">
        <f ca="1">_xll.DBRW($B$3,$R$37,$R$38,$R$40,$R$41,$R$42,$Q379,CN$2,CN$4,CN$3)</f>
        <v>0.12857808158970846</v>
      </c>
      <c r="CO379" s="17">
        <f ca="1">-(CM379-CN379)*100</f>
        <v>2.844273247639924</v>
      </c>
      <c r="CP379" s="14">
        <f ca="1">$AA379-$AF379-DJ379</f>
        <v>364620.35693211626</v>
      </c>
      <c r="CQ379" s="15">
        <f ca="1">_xll.DBRW($B$3,$R$37,$R$38,$R$40,$R$41,$R$42,$Q379,CQ$2,CQ$4,CQ$3)</f>
        <v>0.94177412350890266</v>
      </c>
      <c r="CR379" s="15">
        <f ca="1">_xll.DBRW($B$3,$R$37,$R$38,$R$40,$R$41,$R$42,$Q379,CR$2,CR$4,CR$3)</f>
        <v>0.33750622021883131</v>
      </c>
      <c r="CS379" s="15">
        <f ca="1">_xll.DBRW($B$3,$R$37,$R$38,$R$40,$R$41,$R$42,$Q379,CS$2,CS$4,CS$3)</f>
        <v>3.1742499281219936</v>
      </c>
      <c r="CT379" s="15">
        <f ca="1">_xll.DBRW($B$3,$R$37,$R$38,$R$40,$R$41,$R$42,$Q379,CT$2,CT$4,CT$3)</f>
        <v>1363045.20155768</v>
      </c>
      <c r="CU379" s="15">
        <f ca="1">_xll.DBRW($B$3,$R$37,$R$38,$R$40,$R$41,$R$42,$Q379,CU$2,CU$4,CU$3)</f>
        <v>4038578.0169441402</v>
      </c>
      <c r="CV379" s="15">
        <f ca="1">_xll.DBRW($B$3,$R$37,$R$38,$R$40,$R$41,$R$42,$Q379,CV$2,CV$4,CV$3)</f>
        <v>0.97080000000000022</v>
      </c>
      <c r="CW379" s="15">
        <f ca="1">_xll.DBRW($B$3,$R$37,$R$38,$R$40,$R$41,$R$42,$Q379,CW$2,CW$4,CW$3)</f>
        <v>0.33271713038995782</v>
      </c>
      <c r="CX379" s="15">
        <f ca="1">_xll.DBRW($B$3,$R$37,$R$38,$R$40,$R$41,$R$42,$Q379,CX$2,CX$4,CX$3)</f>
        <v>2.5121061551786643</v>
      </c>
      <c r="CY379" s="15">
        <f ca="1">_xll.DBRW($B$3,$R$37,$R$38,$R$40,$R$41,$R$42,$Q379,CY$2,CY$4,CY$3)</f>
        <v>1693359.9132806701</v>
      </c>
      <c r="CZ379" s="15">
        <f ca="1">_xll.DBRW($B$3,$R$37,$R$38,$R$40,$R$41,$R$42,$Q379,CZ$2,CZ$4,CZ$3)</f>
        <v>5089488.2126928195</v>
      </c>
      <c r="DA379" s="15">
        <f ca="1">CQ379-CV379</f>
        <v>-2.9025876491097558E-2</v>
      </c>
      <c r="DB379" s="15">
        <f ca="1">CR379-CW379</f>
        <v>4.789089828873494E-3</v>
      </c>
      <c r="DC379" s="15">
        <f ca="1">CS379-CX379</f>
        <v>0.66214377294332927</v>
      </c>
      <c r="DD379" s="15">
        <f ca="1">IF(AND(CT379&lt;&gt;0,CY379&lt;&gt;0),-1*DA379*CT379,0)</f>
        <v>39563.5816721964</v>
      </c>
      <c r="DE379" s="15">
        <f ca="1">IF(AND(CT379&lt;&gt;0,CY379&lt;&gt;0,CU379&lt;&gt;0,CZ379&lt;&gt;0),DB379/CW379*$AA379,)</f>
        <v>-18477.14356241862</v>
      </c>
      <c r="DF379" s="15">
        <f ca="1">IF(AND(CU379&lt;&gt;0,CZ379&lt;&gt;0),DC379*CM379*CU379,)</f>
        <v>267773.86822070897</v>
      </c>
      <c r="DG379" s="15">
        <f ca="1">IF(AND(CT379&lt;&gt;0,CY379&lt;&gt;0,CU379&lt;&gt;0,CZ379&lt;&gt;0),$AK379-DD379-DE379-DF379-DJ379,)</f>
        <v>75760.05060162954</v>
      </c>
      <c r="DH379" s="15">
        <f ca="1">IF(OR(CT379=0,CY379=0,CU379=0,CZ379=0),$AK379-DD379-DE379-DF379-DJ379,)</f>
        <v>0</v>
      </c>
      <c r="DI379" s="15">
        <f ca="1">SUM(DD379:DH379)</f>
        <v>364620.35693211632</v>
      </c>
      <c r="DJ379" s="15">
        <f ca="1">IF($V379&lt;&gt;0,IF($V379&gt;0,$W379/$V379,-$W379/$V379))*$AF379</f>
        <v>-4387.253119241499</v>
      </c>
      <c r="DK379" s="15">
        <f ca="1">SUM(DI379:DJ379)</f>
        <v>360233.10381287482</v>
      </c>
      <c r="DL379" s="16">
        <f ca="1">_xll.DBRW($B$3,$R$37,$R$38,$R$40,$R$41,$R$42,$Q379,DL$2,DL$4,DL$3)</f>
        <v>0.13250719786004522</v>
      </c>
      <c r="DM379" s="16">
        <f ca="1">_xll.DBRW($B$3,$R$37,$R$38,$R$40,$R$41,$R$42,$Q379,DM$2,DM$4,DM$3)</f>
        <v>0.13758051854618569</v>
      </c>
      <c r="DN379" s="17">
        <f ca="1">-(DL379-DM379)*100</f>
        <v>0.507332068614047</v>
      </c>
      <c r="DO379" s="14">
        <f ca="1">$AB379-$AG379-EI379</f>
        <v>65037.211208401757</v>
      </c>
      <c r="DP379" s="15">
        <f ca="1">_xll.DBRW($B$3,$R$37,$R$38,$R$40,$R$41,$R$42,$Q379,DP$2,DP$4,DP$3)</f>
        <v>0.54816260104501735</v>
      </c>
      <c r="DQ379" s="15">
        <f ca="1">_xll.DBRW($B$3,$R$37,$R$38,$R$40,$R$41,$R$42,$Q379,DQ$2,DQ$4,DQ$3)</f>
        <v>0.76731057989188323</v>
      </c>
      <c r="DR379" s="15">
        <f ca="1">_xll.DBRW($B$3,$R$37,$R$38,$R$40,$R$41,$R$42,$Q379,DR$2,DR$4,DR$3)</f>
        <v>3.1742499281219936</v>
      </c>
      <c r="DS379" s="15">
        <f ca="1">_xll.DBRW($B$3,$R$37,$R$38,$R$40,$R$41,$R$42,$Q379,DS$2,DS$4,DS$3)</f>
        <v>3098843.6401200201</v>
      </c>
      <c r="DT379" s="15">
        <f ca="1">_xll.DBRW($B$3,$R$37,$R$38,$R$40,$R$41,$R$42,$Q379,DT$2,DT$4,DT$3)</f>
        <v>4038578.0169441402</v>
      </c>
      <c r="DU379" s="15">
        <f ca="1">_xll.DBRW($B$3,$R$37,$R$38,$R$40,$R$41,$R$42,$Q379,DU$2,DU$4,DU$3)</f>
        <v>0.42736707363823895</v>
      </c>
      <c r="DV379" s="15">
        <f ca="1">_xll.DBRW($B$3,$R$37,$R$38,$R$40,$R$41,$R$42,$Q379,DV$2,DV$4,DV$3)</f>
        <v>0.80871196868363793</v>
      </c>
      <c r="DW379" s="15">
        <f ca="1">_xll.DBRW($B$3,$R$37,$R$38,$R$40,$R$41,$R$42,$Q379,DW$2,DW$4,DW$3)</f>
        <v>2.5121061551786643</v>
      </c>
      <c r="DX379" s="15">
        <f ca="1">_xll.DBRW($B$3,$R$37,$R$38,$R$40,$R$41,$R$42,$Q379,DX$2,DX$4,DX$3)</f>
        <v>4115930.03207898</v>
      </c>
      <c r="DY379" s="15">
        <f ca="1">_xll.DBRW($B$3,$R$37,$R$38,$R$40,$R$41,$R$42,$Q379,DY$2,DY$4,DY$3)</f>
        <v>5089488.2126928195</v>
      </c>
      <c r="DZ379" s="15">
        <f ca="1">DP379-DU379</f>
        <v>0.1207955274067784</v>
      </c>
      <c r="EA379" s="15">
        <f ca="1">DQ379-DV379</f>
        <v>-4.1401388791754701E-2</v>
      </c>
      <c r="EB379" s="15">
        <f ca="1">DR379-DW379</f>
        <v>0.66214377294332927</v>
      </c>
      <c r="EC379" s="15">
        <f ca="1">IF(AND(DS379&lt;&gt;0,DX379&lt;&gt;0),-1*DZ379*DS379,0)</f>
        <v>-374326.45185943885</v>
      </c>
      <c r="ED379" s="15">
        <f ca="1">IF(AND(DS379&lt;&gt;0,DX379&lt;&gt;0,DT379&lt;&gt;0,DY379&lt;&gt;0),EA379/DV379*$AB379,)</f>
        <v>86962.117154797961</v>
      </c>
      <c r="EE379" s="15">
        <f ca="1">IF(AND(DT379&lt;&gt;0,DY379&lt;&gt;0),EB379*DL379*DT379,)</f>
        <v>354340.05326052406</v>
      </c>
      <c r="EF379" s="15">
        <f ca="1">IF(AND(DS379&lt;&gt;0,DX379&lt;&gt;0,DT379&lt;&gt;0,DY379&lt;&gt;0),$AL379-EC379-ED379-EE379-EI379,)</f>
        <v>-1938.5073474813989</v>
      </c>
      <c r="EG379" s="15">
        <f ca="1">IF(OR(DS379=0,DX379=0,DT379=0,DY379=0),$AL379-EC379-ED379-EE379-EI379,)</f>
        <v>0</v>
      </c>
      <c r="EH379" s="15">
        <f ca="1">SUM(EC379:EG379)</f>
        <v>65037.211208401757</v>
      </c>
      <c r="EI379" s="15">
        <f ca="1">IF($V379&lt;&gt;0,IF($V379&gt;0,$W379/$V379,-$W379/$V379))*$AG379</f>
        <v>-4694.4280990651305</v>
      </c>
      <c r="EJ379" s="15">
        <f ca="1">SUM(EH379:EI379)</f>
        <v>60342.783109336626</v>
      </c>
      <c r="EK379" s="16">
        <f ca="1">_xll.DBRW($B$3,$R$37,$R$38,$R$40,$R$41,$R$42,$Q379,EK$2,EK$4,EK$3)</f>
        <v>0.16421769326907118</v>
      </c>
      <c r="EL379" s="16">
        <f ca="1">_xll.DBRW($B$3,$R$37,$R$38,$R$40,$R$41,$R$42,$Q379,EL$2,EL$4,EL$3)</f>
        <v>0.1617962266597143</v>
      </c>
      <c r="EM379" s="17">
        <f ca="1">-(EK379-EL379)*100</f>
        <v>-0.24214666093568815</v>
      </c>
      <c r="EN379" s="14">
        <f ca="1">$AC379-$AH379-FH379</f>
        <v>-31041.884605689269</v>
      </c>
      <c r="EO379" s="15">
        <f ca="1">_xll.DBRW($B$3,$R$37,$R$38,$R$40,$R$41,$R$42,$Q379,EO$2,EO$4,EO$3)</f>
        <v>0.5212680010557087</v>
      </c>
      <c r="EP379" s="15">
        <f ca="1">_xll.DBRW($B$3,$R$37,$R$38,$R$40,$R$41,$R$42,$Q379,EP$2,EP$4,EP$3)</f>
        <v>1</v>
      </c>
      <c r="EQ379" s="15">
        <f ca="1">_xll.DBRW($B$3,$R$37,$R$38,$R$40,$R$41,$R$42,$Q379,EQ$2,EQ$4,EQ$3)</f>
        <v>3.1742499281219936</v>
      </c>
      <c r="ER379" s="15">
        <f ca="1">_xll.DBRW($B$3,$R$37,$R$38,$R$40,$R$41,$R$42,$Q379,ER$2,ER$4,ER$3)</f>
        <v>4038578.0169441402</v>
      </c>
      <c r="ES379" s="15">
        <f ca="1">_xll.DBRW($B$3,$R$37,$R$38,$R$40,$R$41,$R$42,$Q379,ES$2,ES$4,ES$3)</f>
        <v>4038578.0169441402</v>
      </c>
      <c r="ET379" s="15">
        <f ca="1">_xll.DBRW($B$3,$R$37,$R$38,$R$40,$R$41,$R$42,$Q379,ET$2,ET$4,ET$3)</f>
        <v>0.40644929687655063</v>
      </c>
      <c r="EU379" s="15">
        <f ca="1">_xll.DBRW($B$3,$R$37,$R$38,$R$40,$R$41,$R$42,$Q379,EU$2,EU$4,EU$3)</f>
        <v>1</v>
      </c>
      <c r="EV379" s="15">
        <f ca="1">_xll.DBRW($B$3,$R$37,$R$38,$R$40,$R$41,$R$42,$Q379,EV$2,EV$4,EV$3)</f>
        <v>2.5121061551786643</v>
      </c>
      <c r="EW379" s="15">
        <f ca="1">_xll.DBRW($B$3,$R$37,$R$38,$R$40,$R$41,$R$42,$Q379,EW$2,EW$4,EW$3)</f>
        <v>5089488.2126928195</v>
      </c>
      <c r="EX379" s="15">
        <f ca="1">_xll.DBRW($B$3,$R$37,$R$38,$R$40,$R$41,$R$42,$Q379,EX$2,EX$4,EX$3)</f>
        <v>5089488.2126928195</v>
      </c>
      <c r="EY379" s="15">
        <f ca="1">EO379-ET379</f>
        <v>0.11481870417915807</v>
      </c>
      <c r="EZ379" s="15">
        <f ca="1">EP379-EU379</f>
        <v>0</v>
      </c>
      <c r="FA379" s="15">
        <f ca="1">EQ379-EV379</f>
        <v>0.66214377294332927</v>
      </c>
      <c r="FB379" s="15">
        <f ca="1">IF(AND(ER379&lt;&gt;0,EW379&lt;&gt;0),-1*EY379*ER379,0)</f>
        <v>-463704.29463196005</v>
      </c>
      <c r="FC379" s="15">
        <f ca="1">IF(AND(ER379&lt;&gt;0,EW379&lt;&gt;0,ES379&lt;&gt;0,EX379&lt;&gt;0),EZ379/EU379*$AC379,)</f>
        <v>0</v>
      </c>
      <c r="FD379" s="15">
        <f ca="1">IF(AND(ES379&lt;&gt;0,EX379&lt;&gt;0),FA379*EK379*ES379,)</f>
        <v>439137.70058546186</v>
      </c>
      <c r="FE379" s="15">
        <f ca="1">IF(AND(ER379&lt;&gt;0,EW379&lt;&gt;0,ES379&lt;&gt;0,EX379&lt;&gt;0),$AM379-FB379-FC379-FD379-FH379,)</f>
        <v>-6475.2905591910867</v>
      </c>
      <c r="FF379" s="15">
        <f ca="1">IF(OR(ER379=0,EW379=0,ES379=0,EX379=0),$AM379-FB379-FC379-FD379-FH379,)</f>
        <v>0</v>
      </c>
      <c r="FG379" s="15">
        <f ca="1">SUM(FB379:FF379)</f>
        <v>-31041.884605689269</v>
      </c>
      <c r="FH379" s="15">
        <f ca="1">IF($V379&lt;&gt;0,IF($V379&gt;0,$W379/$V379,-$W379/$V379))*$AH379</f>
        <v>-5520.6998838218233</v>
      </c>
      <c r="FI379" s="15">
        <f ca="1">SUM(FG379:FH379)</f>
        <v>-36562.584489511093</v>
      </c>
      <c r="FJ379" s="20"/>
      <c r="FK379" s="85">
        <f ca="1">BL379+CK379+DJ379+EI379+FH379</f>
        <v>-30924.278074818154</v>
      </c>
      <c r="FL379" s="21"/>
      <c r="FM379" s="22"/>
      <c r="FN379" s="104">
        <f ca="1">_xll.DBRW($B$3,$R$37,$R$38,$R$40,$R$41,$R$42,$Q379,FN$2,FN$4,FN$3)</f>
        <v>1279848.9300000009</v>
      </c>
      <c r="FO379" s="105">
        <f ca="1">IF(U379&lt;&gt;0,FN379/U379,0)</f>
        <v>9.9836446413695698E-2</v>
      </c>
      <c r="FP379" s="104">
        <f ca="1">_xll.DBRW($B$3,$R$37,$R$38,$R$40,$R$41,$R$42,$Q379,FP$2,FP$4,FP$3)</f>
        <v>1197936.7613761281</v>
      </c>
      <c r="FQ379" s="105">
        <f ca="1">IF(V379&lt;&gt;0,FP379/V379,0)</f>
        <v>9.3696159911960841E-2</v>
      </c>
      <c r="FR379" s="86">
        <f ca="1">FN379-FP379</f>
        <v>81912.1686238728</v>
      </c>
      <c r="FS379" s="103">
        <f ca="1">(FO379-FQ379)*100</f>
        <v>0.61402865017348573</v>
      </c>
      <c r="FT379" s="23"/>
      <c r="FV379" s="37"/>
      <c r="FW379" s="37"/>
      <c r="FX379" s="37"/>
      <c r="FY379" s="37"/>
      <c r="FZ379" s="37"/>
      <c r="GA379" s="37"/>
      <c r="GB379" s="37"/>
      <c r="GC379" s="37"/>
      <c r="GD379" s="37"/>
      <c r="GE379" s="37"/>
      <c r="GF379" s="37"/>
      <c r="GG379" s="37"/>
      <c r="GH379" s="37"/>
    </row>
    <row r="380" spans="1:190" ht="15" hidden="1" customHeight="1" x14ac:dyDescent="0.25">
      <c r="A380">
        <f ca="1">IF(ROW()=ROW($A$60),0,1)</f>
        <v>1</v>
      </c>
      <c r="D380" s="30"/>
      <c r="E380" s="30"/>
      <c r="F380" s="30">
        <f ca="1">IF(A380&lt;&gt;0,IF((AO380+BN380+CM380+DL380+EK380)&lt;&gt;0,ROUND((1-(AO380+BN380+CM380+DL380+EK380))-FO380,5),"VERIF. ELIGIBILITE PMM"),"CHECK "&amp;D365)</f>
        <v>0</v>
      </c>
      <c r="G380" s="30"/>
      <c r="H380" s="30"/>
      <c r="I380" s="30"/>
      <c r="J380" s="30">
        <f ca="1">IF(A380&lt;&gt;0,IF((AP380+BO380+CN380+DM380+EL380)&lt;&gt;0,ROUND((1-(AP380+BO380+CN380+DM380+EL380))-FQ380,5),"VERIF. ELIGIBILITE PMM"),"CHECK "&amp;D366)</f>
        <v>0</v>
      </c>
      <c r="K380" s="30">
        <f ca="1">IF(A380&lt;&gt;0,ROUND(W380+AR380+BQ380+CP380+DO380+EN380+FK380-FR380,5),"CHECK ")</f>
        <v>0</v>
      </c>
      <c r="L380" s="4"/>
      <c r="M380" s="9"/>
      <c r="N380" s="10"/>
      <c r="O380" s="9"/>
      <c r="P380" s="11"/>
      <c r="Q380" s="130" t="s">
        <v>307</v>
      </c>
      <c r="R380" s="130"/>
      <c r="S380" s="12"/>
      <c r="T380" s="13"/>
      <c r="U380" s="84">
        <f ca="1">_xll.DBRW($B$3,$R$37,$R$38,$R$40,$R$41,$R$42,$Q380,U$2,U$4,U$3)</f>
        <v>1413449.6800000004</v>
      </c>
      <c r="V380" s="84">
        <f ca="1">_xll.DBRW($B$3,$R$37,$R$38,$R$40,$R$41,$R$42,$Q380,V$2,V$4,V$3)</f>
        <v>1378044</v>
      </c>
      <c r="W380" s="85">
        <f ca="1">U380-V380</f>
        <v>35405.6800000004</v>
      </c>
      <c r="X380" s="106">
        <f ca="1">IF(V380&lt;&gt;0,W380/V380,0)</f>
        <v>2.56927064738139E-2</v>
      </c>
      <c r="Y380" s="15">
        <f ca="1">_xll.DBRW($B$3,$R$37,$R$38,$R$40,$R$41,$R$42,$Q380,Y$2,Y$4,Y$3)</f>
        <v>-604405.63</v>
      </c>
      <c r="Z380" s="15">
        <f ca="1">_xll.DBRW($B$3,$R$37,$R$38,$R$40,$R$41,$R$42,$Q380,Z$2,Z$4,Z$3)</f>
        <v>-217623.65000000002</v>
      </c>
      <c r="AA380" s="15">
        <f ca="1">_xll.DBRW($B$3,$R$37,$R$38,$R$40,$R$41,$R$42,$Q380,AA$2,AA$4,AA$3)</f>
        <v>-161551.32999999999</v>
      </c>
      <c r="AB380" s="15">
        <f ca="1">_xll.DBRW($B$3,$R$37,$R$38,$R$40,$R$41,$R$42,$Q380,AB$2,AB$4,AB$3)</f>
        <v>-200714.13</v>
      </c>
      <c r="AC380" s="15">
        <f ca="1">_xll.DBRW($B$3,$R$37,$R$38,$R$40,$R$41,$R$42,$Q380,AC$2,AC$4,AC$3)</f>
        <v>-65087.59</v>
      </c>
      <c r="AD380" s="15">
        <f ca="1">_xll.DBRW($B$3,$R$37,$R$38,$R$40,$R$41,$R$42,$Q380,AD$2,AD$4,AD$3)</f>
        <v>-590016</v>
      </c>
      <c r="AE380" s="15">
        <f ca="1">_xll.DBRW($B$3,$R$37,$R$38,$R$40,$R$41,$R$42,$Q380,AE$2,AE$4,AE$3)</f>
        <v>-227318</v>
      </c>
      <c r="AF380" s="15">
        <f ca="1">_xll.DBRW($B$3,$R$37,$R$38,$R$40,$R$41,$R$42,$Q380,AF$2,AF$4,AF$3)</f>
        <v>-211779</v>
      </c>
      <c r="AG380" s="15">
        <f ca="1">_xll.DBRW($B$3,$R$37,$R$38,$R$40,$R$41,$R$42,$Q380,AG$2,AG$4,AG$3)</f>
        <v>-212664</v>
      </c>
      <c r="AH380" s="15">
        <f ca="1">_xll.DBRW($B$3,$R$37,$R$38,$R$40,$R$41,$R$42,$Q380,AH$2,AH$4,AH$3)</f>
        <v>-47583</v>
      </c>
      <c r="AI380" s="15">
        <f ca="1">Y380-AD380</f>
        <v>-14389.630000000005</v>
      </c>
      <c r="AJ380" s="15">
        <f ca="1">Z380-AE380</f>
        <v>9694.3499999999767</v>
      </c>
      <c r="AK380" s="15">
        <f ca="1">AA380-AF380</f>
        <v>50227.670000000013</v>
      </c>
      <c r="AL380" s="15">
        <f ca="1">AB380-AG380</f>
        <v>11949.869999999995</v>
      </c>
      <c r="AM380" s="15">
        <f ca="1">AC380-AH380</f>
        <v>-17504.589999999997</v>
      </c>
      <c r="AN380" s="20"/>
      <c r="AO380" s="16">
        <f ca="1">_xll.DBRW($B$3,$R$37,$R$38,$R$40,$R$41,$R$42,$Q380,AO$2,AO$4,AO$3)</f>
        <v>0.42761029172258891</v>
      </c>
      <c r="AP380" s="16">
        <f ca="1">_xll.DBRW($B$3,$R$37,$R$38,$R$40,$R$41,$R$42,$Q380,AP$2,AP$4,AP$3)</f>
        <v>0.42815468881980545</v>
      </c>
      <c r="AQ380" s="17">
        <f ca="1">-(AO380-AP380)*100</f>
        <v>5.4439709721654239E-2</v>
      </c>
      <c r="AR380" s="14">
        <f ca="1">$Y380-$AD380-BL380</f>
        <v>769.47790285377778</v>
      </c>
      <c r="AS380" s="18">
        <f ca="1">_xll.DBRW($B$3,$R$37,$R$38,$R$40,$R$41,$R$42,$Q380,AS$2,AS$4,AS$3)</f>
        <v>23.28609108228844</v>
      </c>
      <c r="AT380" s="19">
        <f ca="1">_xll.DBRW($B$3,$R$37,$R$38,$R$40,$R$41,$R$42,$Q380,AT$2,AT$4,AT$3)</f>
        <v>6.0700913706533459E-2</v>
      </c>
      <c r="AU380" s="18">
        <f ca="1">_xll.DBRW($B$3,$R$37,$R$38,$R$40,$R$41,$R$42,$Q380,AU$2,AU$4,AU$3)</f>
        <v>3.3055495452515093</v>
      </c>
      <c r="AV380" s="15">
        <f ca="1">_xll.DBRW($B$3,$R$37,$R$38,$R$40,$R$41,$R$42,$Q380,AV$2,AV$4,AV$3)</f>
        <v>25955.65</v>
      </c>
      <c r="AW380" s="15">
        <f ca="1">_xll.DBRW($B$3,$R$37,$R$38,$R$40,$R$41,$R$42,$Q380,AW$2,AW$4,AW$3)</f>
        <v>427599</v>
      </c>
      <c r="AX380" s="18">
        <f ca="1">_xll.DBRW($B$3,$R$37,$R$38,$R$40,$R$41,$R$42,$Q380,AX$2,AX$4,AX$3)</f>
        <v>23.233577358035863</v>
      </c>
      <c r="AY380" s="19">
        <f ca="1">_xll.DBRW($B$3,$R$37,$R$38,$R$40,$R$41,$R$42,$Q380,AY$2,AY$4,AY$3)</f>
        <v>5.6539271518622806E-2</v>
      </c>
      <c r="AZ380" s="18">
        <f ca="1">_xll.DBRW($B$3,$R$37,$R$38,$R$40,$R$41,$R$42,$Q380,AZ$2,AZ$4,AZ$3)</f>
        <v>3.0680722946555576</v>
      </c>
      <c r="BA380" s="15">
        <f ca="1">_xll.DBRW($B$3,$R$37,$R$38,$R$40,$R$41,$R$42,$Q380,BA$2,BA$4,BA$3)</f>
        <v>25394.97</v>
      </c>
      <c r="BB380" s="15">
        <f ca="1">_xll.DBRW($B$3,$R$37,$R$38,$R$40,$R$41,$R$42,$Q380,BB$2,BB$4,BB$3)</f>
        <v>449156.3</v>
      </c>
      <c r="BC380" s="18">
        <f ca="1">AS380-AX380</f>
        <v>5.2513724252577276E-2</v>
      </c>
      <c r="BD380" s="18">
        <f ca="1">AT380-AY380</f>
        <v>4.1616421879106524E-3</v>
      </c>
      <c r="BE380" s="18">
        <f ca="1">AU380-AZ380</f>
        <v>0.23747725059595171</v>
      </c>
      <c r="BF380" s="15">
        <f ca="1">IF(AND(AV380&lt;&gt;0,BA380&lt;&gt;0),-1*BC380*AV380,0)</f>
        <v>-1363.0278468964075</v>
      </c>
      <c r="BG380" s="15">
        <f ca="1">IF(AND(AV380&lt;&gt;0,BA380&lt;&gt;0,AW380&lt;&gt;0,BB380&lt;&gt;0),BD380/AY380*$Y380,)</f>
        <v>-44488.015159343267</v>
      </c>
      <c r="BH380" s="15">
        <f ca="1">IF(AND(AW380&lt;&gt;0,BB380&lt;&gt;0),BE380*AO380*AW380,)</f>
        <v>43421.701986981745</v>
      </c>
      <c r="BI380" s="15">
        <f ca="1">IF(AND(AV380&lt;&gt;0,BA380&lt;&gt;0,AW380&lt;&gt;0,BB380&lt;&gt;0),$AI380-BF380-BG380-BH380-BL380,)</f>
        <v>3198.81892211171</v>
      </c>
      <c r="BJ380" s="15">
        <f ca="1">IF(OR(AV380=0,BA380=0,AW380=0,BB380=0),$AI380-BF380-BG380-BH380-BL380,)</f>
        <v>0</v>
      </c>
      <c r="BK380" s="15">
        <f ca="1">SUM(BF380:BJ380)</f>
        <v>769.47790285377778</v>
      </c>
      <c r="BL380" s="15">
        <f ca="1">IF($V380&lt;&gt;0,IF($V380&gt;0,$W380/$V380,-$W380/$V380))*$AD380</f>
        <v>-15159.107902853782</v>
      </c>
      <c r="BM380" s="15">
        <f ca="1">SUM(BK380:BL380)</f>
        <v>-14389.630000000005</v>
      </c>
      <c r="BN380" s="16">
        <f ca="1">_xll.DBRW($B$3,$R$37,$R$38,$R$40,$R$41,$R$42,$Q380,BN$2,BN$4,BN$3)</f>
        <v>0.15396632301759761</v>
      </c>
      <c r="BO380" s="16">
        <f ca="1">_xll.DBRW($B$3,$R$37,$R$38,$R$40,$R$41,$R$42,$Q380,BO$2,BO$4,BO$3)</f>
        <v>0.1649569970189631</v>
      </c>
      <c r="BP380" s="17">
        <f ca="1">-(BN380-BO380)*100</f>
        <v>1.0990674001365497</v>
      </c>
      <c r="BQ380" s="14">
        <f ca="1">$Z380-$AE380-CK380</f>
        <v>15534.764650214405</v>
      </c>
      <c r="BR380" s="15">
        <f ca="1">_xll.DBRW($B$3,$R$37,$R$38,$R$40,$R$41,$R$42,$Q380,BR$2,BR$4,BR$3)</f>
        <v>0.50894330903486673</v>
      </c>
      <c r="BS380" s="15">
        <f ca="1">_xll.DBRW($B$3,$R$37,$R$38,$R$40,$R$41,$R$42,$Q380,BS$2,BS$4,BS$3)</f>
        <v>1</v>
      </c>
      <c r="BT380" s="15">
        <f ca="1">_xll.DBRW($B$3,$R$37,$R$38,$R$40,$R$41,$R$42,$Q380,BT$2,BT$4,BT$3)</f>
        <v>3.3055495452515093</v>
      </c>
      <c r="BU380" s="15">
        <f ca="1">_xll.DBRW($B$3,$R$37,$R$38,$R$40,$R$41,$R$42,$Q380,BU$2,BU$4,BU$3)</f>
        <v>427599</v>
      </c>
      <c r="BV380" s="15">
        <f ca="1">_xll.DBRW($B$3,$R$37,$R$38,$R$40,$R$41,$R$42,$Q380,BV$2,BV$4,BV$3)</f>
        <v>427599</v>
      </c>
      <c r="BW380" s="15">
        <f ca="1">_xll.DBRW($B$3,$R$37,$R$38,$R$40,$R$41,$R$42,$Q380,BW$2,BW$4,BW$3)</f>
        <v>0.50609999236346015</v>
      </c>
      <c r="BX380" s="15">
        <f ca="1">_xll.DBRW($B$3,$R$37,$R$38,$R$40,$R$41,$R$42,$Q380,BX$2,BX$4,BX$3)</f>
        <v>1</v>
      </c>
      <c r="BY380" s="15">
        <f ca="1">_xll.DBRW($B$3,$R$37,$R$38,$R$40,$R$41,$R$42,$Q380,BY$2,BY$4,BY$3)</f>
        <v>3.0680722946555576</v>
      </c>
      <c r="BZ380" s="15">
        <f ca="1">_xll.DBRW($B$3,$R$37,$R$38,$R$40,$R$41,$R$42,$Q380,BZ$2,BZ$4,BZ$3)</f>
        <v>449156.3</v>
      </c>
      <c r="CA380" s="15">
        <f ca="1">_xll.DBRW($B$3,$R$37,$R$38,$R$40,$R$41,$R$42,$Q380,CA$2,CA$4,CA$3)</f>
        <v>449156.3</v>
      </c>
      <c r="CB380" s="15">
        <f ca="1">BR380-BW380</f>
        <v>2.8433166714065816E-3</v>
      </c>
      <c r="CC380" s="15">
        <f ca="1">BS380-BX380</f>
        <v>0</v>
      </c>
      <c r="CD380" s="15">
        <f ca="1">BT380-BY380</f>
        <v>0.23747725059595171</v>
      </c>
      <c r="CE380" s="15">
        <f ca="1">IF(AND(BU380&lt;&gt;0,BZ380&lt;&gt;0),-1*CB380*BU380,0)</f>
        <v>-1215.7993653767828</v>
      </c>
      <c r="CF380" s="15">
        <f ca="1">IF(AND(BU380&lt;&gt;0,BZ380&lt;&gt;0,BV380&lt;&gt;0,CA380&lt;&gt;0),CC380/BX380*$Z380,)</f>
        <v>0</v>
      </c>
      <c r="CG380" s="15">
        <f ca="1">IF(AND(BV380&lt;&gt;0,CA380&lt;&gt;0),CD380*BN380*BV380,)</f>
        <v>15634.515640794443</v>
      </c>
      <c r="CH380" s="15">
        <f ca="1">IF(AND(BU380&lt;&gt;0,BZ380&lt;&gt;0,BV380&lt;&gt;0,CA380&lt;&gt;0),$AJ380-CE380-CF380-CG380-CK380,)</f>
        <v>1116.0483747967446</v>
      </c>
      <c r="CI380" s="15">
        <f ca="1">IF(OR(BU380=0,BZ380=0,BV380=0,CA380=0),$AJ380-CE380-CF380-CG380-CK380,)</f>
        <v>0</v>
      </c>
      <c r="CJ380" s="15">
        <f ca="1">SUM(CE380:CI380)</f>
        <v>15534.764650214405</v>
      </c>
      <c r="CK380" s="15">
        <f ca="1">IF($V380&lt;&gt;0,IF($V380&gt;0,$W380/$V380,-$W380/$V380))*$AE380</f>
        <v>-5840.4146502144285</v>
      </c>
      <c r="CL380" s="15">
        <f ca="1">SUM(CJ380:CK380)</f>
        <v>9694.3499999999767</v>
      </c>
      <c r="CM380" s="16">
        <f ca="1">_xll.DBRW($B$3,$R$37,$R$38,$R$40,$R$41,$R$42,$Q380,CM$2,CM$4,CM$3)</f>
        <v>0.11429577740609766</v>
      </c>
      <c r="CN380" s="16">
        <f ca="1">_xll.DBRW($B$3,$R$37,$R$38,$R$40,$R$41,$R$42,$Q380,CN$2,CN$4,CN$3)</f>
        <v>0.15368086940620185</v>
      </c>
      <c r="CO380" s="17">
        <f ca="1">-(CM380-CN380)*100</f>
        <v>3.9385092000104192</v>
      </c>
      <c r="CP380" s="14">
        <f ca="1">$AA380-$AF380-DJ380</f>
        <v>55668.845684317843</v>
      </c>
      <c r="CQ380" s="15">
        <f ca="1">_xll.DBRW($B$3,$R$37,$R$38,$R$40,$R$41,$R$42,$Q380,CQ$2,CQ$4,CQ$3)</f>
        <v>1.0199784704552772</v>
      </c>
      <c r="CR380" s="15">
        <f ca="1">_xll.DBRW($B$3,$R$37,$R$38,$R$40,$R$41,$R$42,$Q380,CR$2,CR$4,CR$3)</f>
        <v>0.37041012724538647</v>
      </c>
      <c r="CS380" s="15">
        <f ca="1">_xll.DBRW($B$3,$R$37,$R$38,$R$40,$R$41,$R$42,$Q380,CS$2,CS$4,CS$3)</f>
        <v>3.3055495452515093</v>
      </c>
      <c r="CT380" s="15">
        <f ca="1">_xll.DBRW($B$3,$R$37,$R$38,$R$40,$R$41,$R$42,$Q380,CT$2,CT$4,CT$3)</f>
        <v>158387</v>
      </c>
      <c r="CU380" s="15">
        <f ca="1">_xll.DBRW($B$3,$R$37,$R$38,$R$40,$R$41,$R$42,$Q380,CU$2,CU$4,CU$3)</f>
        <v>427599</v>
      </c>
      <c r="CV380" s="15">
        <f ca="1">_xll.DBRW($B$3,$R$37,$R$38,$R$40,$R$41,$R$42,$Q380,CV$2,CV$4,CV$3)</f>
        <v>1.2223757109370821</v>
      </c>
      <c r="CW380" s="15">
        <f ca="1">_xll.DBRW($B$3,$R$37,$R$38,$R$40,$R$41,$R$42,$Q380,CW$2,CW$4,CW$3)</f>
        <v>0.38572757412063463</v>
      </c>
      <c r="CX380" s="15">
        <f ca="1">_xll.DBRW($B$3,$R$37,$R$38,$R$40,$R$41,$R$42,$Q380,CX$2,CX$4,CX$3)</f>
        <v>3.0680722946555576</v>
      </c>
      <c r="CY380" s="15">
        <f ca="1">_xll.DBRW($B$3,$R$37,$R$38,$R$40,$R$41,$R$42,$Q380,CY$2,CY$4,CY$3)</f>
        <v>173251.97</v>
      </c>
      <c r="CZ380" s="15">
        <f ca="1">_xll.DBRW($B$3,$R$37,$R$38,$R$40,$R$41,$R$42,$Q380,CZ$2,CZ$4,CZ$3)</f>
        <v>449156.3</v>
      </c>
      <c r="DA380" s="15">
        <f ca="1">CQ380-CV380</f>
        <v>-0.20239724048180485</v>
      </c>
      <c r="DB380" s="15">
        <f ca="1">CR380-CW380</f>
        <v>-1.5317446875248164E-2</v>
      </c>
      <c r="DC380" s="15">
        <f ca="1">CS380-CX380</f>
        <v>0.23747725059595171</v>
      </c>
      <c r="DD380" s="15">
        <f ca="1">IF(AND(CT380&lt;&gt;0,CY380&lt;&gt;0),-1*DA380*CT380,0)</f>
        <v>32057.091728191626</v>
      </c>
      <c r="DE380" s="15">
        <f ca="1">IF(AND(CT380&lt;&gt;0,CY380&lt;&gt;0,CU380&lt;&gt;0,CZ380&lt;&gt;0),DB380/CW380*$AA380,)</f>
        <v>6415.2891338973313</v>
      </c>
      <c r="DF380" s="15">
        <f ca="1">IF(AND(CU380&lt;&gt;0,CZ380&lt;&gt;0),DC380*CM380*CU380,)</f>
        <v>11606.168703062118</v>
      </c>
      <c r="DG380" s="15">
        <f ca="1">IF(AND(CT380&lt;&gt;0,CY380&lt;&gt;0,CU380&lt;&gt;0,CZ380&lt;&gt;0),$AK380-DD380-DE380-DF380-DJ380,)</f>
        <v>5590.2961191667709</v>
      </c>
      <c r="DH380" s="15">
        <f ca="1">IF(OR(CT380=0,CY380=0,CU380=0,CZ380=0),$AK380-DD380-DE380-DF380-DJ380,)</f>
        <v>0</v>
      </c>
      <c r="DI380" s="15">
        <f ca="1">SUM(DD380:DH380)</f>
        <v>55668.84568431785</v>
      </c>
      <c r="DJ380" s="15">
        <f ca="1">IF($V380&lt;&gt;0,IF($V380&gt;0,$W380/$V380,-$W380/$V380))*$AF380</f>
        <v>-5441.1756843178337</v>
      </c>
      <c r="DK380" s="15">
        <f ca="1">SUM(DI380:DJ380)</f>
        <v>50227.670000000013</v>
      </c>
      <c r="DL380" s="16">
        <f ca="1">_xll.DBRW($B$3,$R$37,$R$38,$R$40,$R$41,$R$42,$Q380,DL$2,DL$4,DL$3)</f>
        <v>0.14200302482646568</v>
      </c>
      <c r="DM380" s="16">
        <f ca="1">_xll.DBRW($B$3,$R$37,$R$38,$R$40,$R$41,$R$42,$Q380,DM$2,DM$4,DM$3)</f>
        <v>0.15432308402344191</v>
      </c>
      <c r="DN380" s="17">
        <f ca="1">-(DL380-DM380)*100</f>
        <v>1.2320059196976234</v>
      </c>
      <c r="DO380" s="14">
        <f ca="1">$AB380-$AG380-EI380</f>
        <v>17413.783729547155</v>
      </c>
      <c r="DP380" s="15">
        <f ca="1">_xll.DBRW($B$3,$R$37,$R$38,$R$40,$R$41,$R$42,$Q380,DP$2,DP$4,DP$3)</f>
        <v>4844.8238275862068</v>
      </c>
      <c r="DQ380" s="15">
        <f ca="1">_xll.DBRW($B$3,$R$37,$R$38,$R$40,$R$41,$R$42,$Q380,DQ$2,DQ$4,DQ$3)</f>
        <v>9.6886502140022387E-5</v>
      </c>
      <c r="DR380" s="15">
        <f ca="1">_xll.DBRW($B$3,$R$37,$R$38,$R$40,$R$41,$R$42,$Q380,DR$2,DR$4,DR$3)</f>
        <v>3.3055495452515093</v>
      </c>
      <c r="DS380" s="15">
        <f ca="1">_xll.DBRW($B$3,$R$37,$R$38,$R$40,$R$41,$R$42,$Q380,DS$2,DS$4,DS$3)</f>
        <v>41.428571428571431</v>
      </c>
      <c r="DT380" s="15">
        <f ca="1">_xll.DBRW($B$3,$R$37,$R$38,$R$40,$R$41,$R$42,$Q380,DT$2,DT$4,DT$3)</f>
        <v>427599</v>
      </c>
      <c r="DU380" s="15">
        <f ca="1">_xll.DBRW($B$3,$R$37,$R$38,$R$40,$R$41,$R$42,$Q380,DU$2,DU$4,DU$3)</f>
        <v>4945.6744186046508</v>
      </c>
      <c r="DV380" s="15">
        <f ca="1">_xll.DBRW($B$3,$R$37,$R$38,$R$40,$R$41,$R$42,$Q380,DV$2,DV$4,DV$3)</f>
        <v>9.5735048133578453E-5</v>
      </c>
      <c r="DW380" s="15">
        <f ca="1">_xll.DBRW($B$3,$R$37,$R$38,$R$40,$R$41,$R$42,$Q380,DW$2,DW$4,DW$3)</f>
        <v>3.0680722946555576</v>
      </c>
      <c r="DX380" s="15">
        <f ca="1">_xll.DBRW($B$3,$R$37,$R$38,$R$40,$R$41,$R$42,$Q380,DX$2,DX$4,DX$3)</f>
        <v>43</v>
      </c>
      <c r="DY380" s="15">
        <f ca="1">_xll.DBRW($B$3,$R$37,$R$38,$R$40,$R$41,$R$42,$Q380,DY$2,DY$4,DY$3)</f>
        <v>449156.3</v>
      </c>
      <c r="DZ380" s="15">
        <f ca="1">DP380-DU380</f>
        <v>-100.85059101844399</v>
      </c>
      <c r="EA380" s="15">
        <f ca="1">DQ380-DV380</f>
        <v>1.1514540064439335E-6</v>
      </c>
      <c r="EB380" s="15">
        <f ca="1">DR380-DW380</f>
        <v>0.23747725059595171</v>
      </c>
      <c r="EC380" s="15">
        <f ca="1">IF(AND(DS380&lt;&gt;0,DX380&lt;&gt;0),-1*DZ380*DS380,0)</f>
        <v>4178.0959136212514</v>
      </c>
      <c r="ED380" s="15">
        <f ca="1">IF(AND(DS380&lt;&gt;0,DX380&lt;&gt;0,DT380&lt;&gt;0,DY380&lt;&gt;0),EA380/DV380*$AB380,)</f>
        <v>-2414.0906976506453</v>
      </c>
      <c r="EE380" s="15">
        <f ca="1">IF(AND(DT380&lt;&gt;0,DY380&lt;&gt;0),EB380*DL380*DT380,)</f>
        <v>14419.702108725081</v>
      </c>
      <c r="EF380" s="15">
        <f ca="1">IF(AND(DS380&lt;&gt;0,DX380&lt;&gt;0,DT380&lt;&gt;0,DY380&lt;&gt;0),$AL380-EC380-ED380-EE380-EI380,)</f>
        <v>1230.0764048514666</v>
      </c>
      <c r="EG380" s="15">
        <f ca="1">IF(OR(DS380=0,DX380=0,DT380=0,DY380=0),$AL380-EC380-ED380-EE380-EI380,)</f>
        <v>0</v>
      </c>
      <c r="EH380" s="15">
        <f ca="1">SUM(EC380:EG380)</f>
        <v>17413.783729547155</v>
      </c>
      <c r="EI380" s="15">
        <f ca="1">IF($V380&lt;&gt;0,IF($V380&gt;0,$W380/$V380,-$W380/$V380))*$AG380</f>
        <v>-5463.9137295471592</v>
      </c>
      <c r="EJ380" s="15">
        <f ca="1">SUM(EH380:EI380)</f>
        <v>11949.869999999995</v>
      </c>
      <c r="EK380" s="16">
        <f ca="1">_xll.DBRW($B$3,$R$37,$R$38,$R$40,$R$41,$R$42,$Q380,EK$2,EK$4,EK$3)</f>
        <v>4.604874932654128E-2</v>
      </c>
      <c r="EL380" s="16">
        <f ca="1">_xll.DBRW($B$3,$R$37,$R$38,$R$40,$R$41,$R$42,$Q380,EL$2,EL$4,EL$3)</f>
        <v>3.4529376420491656E-2</v>
      </c>
      <c r="EM380" s="17">
        <f ca="1">-(EK380-EL380)*100</f>
        <v>-1.1519372906049625</v>
      </c>
      <c r="EN380" s="14">
        <f ca="1">$AC380-$AH380-FH380</f>
        <v>-16282.05394785651</v>
      </c>
      <c r="EO380" s="15">
        <f ca="1">_xll.DBRW($B$3,$R$37,$R$38,$R$40,$R$41,$R$42,$Q380,EO$2,EO$4,EO$3)</f>
        <v>0.15221642239574928</v>
      </c>
      <c r="EP380" s="15">
        <f ca="1">_xll.DBRW($B$3,$R$37,$R$38,$R$40,$R$41,$R$42,$Q380,EP$2,EP$4,EP$3)</f>
        <v>1</v>
      </c>
      <c r="EQ380" s="15">
        <f ca="1">_xll.DBRW($B$3,$R$37,$R$38,$R$40,$R$41,$R$42,$Q380,EQ$2,EQ$4,EQ$3)</f>
        <v>3.3055495452515093</v>
      </c>
      <c r="ER380" s="15">
        <f ca="1">_xll.DBRW($B$3,$R$37,$R$38,$R$40,$R$41,$R$42,$Q380,ER$2,ER$4,ER$3)</f>
        <v>427599</v>
      </c>
      <c r="ES380" s="15">
        <f ca="1">_xll.DBRW($B$3,$R$37,$R$38,$R$40,$R$41,$R$42,$Q380,ES$2,ES$4,ES$3)</f>
        <v>427599</v>
      </c>
      <c r="ET380" s="15">
        <f ca="1">_xll.DBRW($B$3,$R$37,$R$38,$R$40,$R$41,$R$42,$Q380,ET$2,ET$4,ET$3)</f>
        <v>0.10593862314744333</v>
      </c>
      <c r="EU380" s="15">
        <f ca="1">_xll.DBRW($B$3,$R$37,$R$38,$R$40,$R$41,$R$42,$Q380,EU$2,EU$4,EU$3)</f>
        <v>1</v>
      </c>
      <c r="EV380" s="15">
        <f ca="1">_xll.DBRW($B$3,$R$37,$R$38,$R$40,$R$41,$R$42,$Q380,EV$2,EV$4,EV$3)</f>
        <v>3.0680722946555576</v>
      </c>
      <c r="EW380" s="15">
        <f ca="1">_xll.DBRW($B$3,$R$37,$R$38,$R$40,$R$41,$R$42,$Q380,EW$2,EW$4,EW$3)</f>
        <v>449156.3</v>
      </c>
      <c r="EX380" s="15">
        <f ca="1">_xll.DBRW($B$3,$R$37,$R$38,$R$40,$R$41,$R$42,$Q380,EX$2,EX$4,EX$3)</f>
        <v>449156.3</v>
      </c>
      <c r="EY380" s="15">
        <f ca="1">EO380-ET380</f>
        <v>4.6277799248305954E-2</v>
      </c>
      <c r="EZ380" s="15">
        <f ca="1">EP380-EU380</f>
        <v>0</v>
      </c>
      <c r="FA380" s="15">
        <f ca="1">EQ380-EV380</f>
        <v>0.23747725059595171</v>
      </c>
      <c r="FB380" s="15">
        <f ca="1">IF(AND(ER380&lt;&gt;0,EW380&lt;&gt;0),-1*EY380*ER380,0)</f>
        <v>-19788.340680776379</v>
      </c>
      <c r="FC380" s="15">
        <f ca="1">IF(AND(ER380&lt;&gt;0,EW380&lt;&gt;0,ES380&lt;&gt;0,EX380&lt;&gt;0),EZ380/EU380*$AC380,)</f>
        <v>0</v>
      </c>
      <c r="FD380" s="15">
        <f ca="1">IF(AND(ES380&lt;&gt;0,EX380&lt;&gt;0),FA380*EK380*ES380,)</f>
        <v>4676.0218564324969</v>
      </c>
      <c r="FE380" s="15">
        <f ca="1">IF(AND(ER380&lt;&gt;0,EW380&lt;&gt;0,ES380&lt;&gt;0,EX380&lt;&gt;0),$AM380-FB380-FC380-FD380-FH380,)</f>
        <v>-1169.735123512628</v>
      </c>
      <c r="FF380" s="15">
        <f ca="1">IF(OR(ER380=0,EW380=0,ES380=0,EX380=0),$AM380-FB380-FC380-FD380-FH380,)</f>
        <v>0</v>
      </c>
      <c r="FG380" s="15">
        <f ca="1">SUM(FB380:FF380)</f>
        <v>-16282.05394785651</v>
      </c>
      <c r="FH380" s="15">
        <f ca="1">IF($V380&lt;&gt;0,IF($V380&gt;0,$W380/$V380,-$W380/$V380))*$AH380</f>
        <v>-1222.5360521434868</v>
      </c>
      <c r="FI380" s="15">
        <f ca="1">SUM(FG380:FH380)</f>
        <v>-17504.589999999997</v>
      </c>
      <c r="FJ380" s="20"/>
      <c r="FK380" s="85">
        <f ca="1">BL380+CK380+DJ380+EI380+FH380</f>
        <v>-33127.148019076689</v>
      </c>
      <c r="FL380" s="21"/>
      <c r="FM380" s="22"/>
      <c r="FN380" s="104">
        <f ca="1">_xll.DBRW($B$3,$R$37,$R$38,$R$40,$R$41,$R$42,$Q380,FN$2,FN$4,FN$3)</f>
        <v>164067.34999999998</v>
      </c>
      <c r="FO380" s="105">
        <f ca="1">IF(U380&lt;&gt;0,FN380/U380,0)</f>
        <v>0.1160758337007087</v>
      </c>
      <c r="FP380" s="104">
        <f ca="1">_xll.DBRW($B$3,$R$37,$R$38,$R$40,$R$41,$R$42,$Q380,FP$2,FP$4,FP$3)</f>
        <v>88684</v>
      </c>
      <c r="FQ380" s="105">
        <f ca="1">IF(V380&lt;&gt;0,FP380/V380,0)</f>
        <v>6.4354984311096014E-2</v>
      </c>
      <c r="FR380" s="86">
        <f ca="1">FN380-FP380</f>
        <v>75383.349999999977</v>
      </c>
      <c r="FS380" s="103">
        <f ca="1">(FO380-FQ380)*100</f>
        <v>5.1720849389612686</v>
      </c>
      <c r="FT380" s="23"/>
      <c r="FV380" s="37"/>
      <c r="FW380" s="37"/>
      <c r="FX380" s="37"/>
      <c r="FY380" s="37"/>
      <c r="FZ380" s="37"/>
      <c r="GA380" s="37"/>
      <c r="GB380" s="37"/>
      <c r="GC380" s="37"/>
      <c r="GD380" s="37"/>
      <c r="GE380" s="37"/>
      <c r="GF380" s="37"/>
      <c r="GG380" s="37"/>
      <c r="GH380" s="37"/>
    </row>
    <row r="381" spans="1:190" ht="15" hidden="1" customHeight="1" x14ac:dyDescent="0.25">
      <c r="A381">
        <f ca="1">IF(ROW()=ROW($A$60),0,1)</f>
        <v>1</v>
      </c>
      <c r="D381" s="30"/>
      <c r="E381" s="30"/>
      <c r="F381" s="30">
        <f ca="1">IF(A381&lt;&gt;0,IF((AO381+BN381+CM381+DL381+EK381)&lt;&gt;0,ROUND((1-(AO381+BN381+CM381+DL381+EK381))-FO381,5),"VERIF. ELIGIBILITE PMM"),"CHECK "&amp;D366)</f>
        <v>0</v>
      </c>
      <c r="G381" s="30"/>
      <c r="H381" s="30"/>
      <c r="I381" s="30"/>
      <c r="J381" s="30">
        <f ca="1">IF(A381&lt;&gt;0,IF((AP381+BO381+CN381+DM381+EL381)&lt;&gt;0,ROUND((1-(AP381+BO381+CN381+DM381+EL381))-FQ381,5),"VERIF. ELIGIBILITE PMM"),"CHECK "&amp;D367)</f>
        <v>0</v>
      </c>
      <c r="K381" s="30">
        <f ca="1">IF(A381&lt;&gt;0,ROUND(W381+AR381+BQ381+CP381+DO381+EN381+FK381-FR381,5),"CHECK ")</f>
        <v>0</v>
      </c>
      <c r="L381" s="4"/>
      <c r="M381" s="9"/>
      <c r="N381" s="10"/>
      <c r="O381" s="9"/>
      <c r="P381" s="11"/>
      <c r="Q381" s="130" t="s">
        <v>127</v>
      </c>
      <c r="R381" s="130"/>
      <c r="S381" s="12"/>
      <c r="T381" s="13"/>
      <c r="U381" s="84">
        <f ca="1">_xll.DBRW($B$3,$R$37,$R$38,$R$40,$R$41,$R$42,$Q381,U$2,U$4,U$3)</f>
        <v>5889094.5299999993</v>
      </c>
      <c r="V381" s="84">
        <f ca="1">_xll.DBRW($B$3,$R$37,$R$38,$R$40,$R$41,$R$42,$Q381,V$2,V$4,V$3)</f>
        <v>5852520.0638266671</v>
      </c>
      <c r="W381" s="85">
        <f ca="1">U381-V381</f>
        <v>36574.466173332185</v>
      </c>
      <c r="X381" s="106">
        <f ca="1">IF(V381&lt;&gt;0,W381/V381,0)</f>
        <v>6.2493534023731288E-3</v>
      </c>
      <c r="Y381" s="15">
        <f ca="1">_xll.DBRW($B$3,$R$37,$R$38,$R$40,$R$41,$R$42,$Q381,Y$2,Y$4,Y$3)</f>
        <v>-2398495.89</v>
      </c>
      <c r="Z381" s="15">
        <f ca="1">_xll.DBRW($B$3,$R$37,$R$38,$R$40,$R$41,$R$42,$Q381,Z$2,Z$4,Z$3)</f>
        <v>-479539.23000000004</v>
      </c>
      <c r="AA381" s="15">
        <f ca="1">_xll.DBRW($B$3,$R$37,$R$38,$R$40,$R$41,$R$42,$Q381,AA$2,AA$4,AA$3)</f>
        <v>-476951.16000000009</v>
      </c>
      <c r="AB381" s="15">
        <f ca="1">_xll.DBRW($B$3,$R$37,$R$38,$R$40,$R$41,$R$42,$Q381,AB$2,AB$4,AB$3)</f>
        <v>-481366.79</v>
      </c>
      <c r="AC381" s="15">
        <f ca="1">_xll.DBRW($B$3,$R$37,$R$38,$R$40,$R$41,$R$42,$Q381,AC$2,AC$4,AC$3)</f>
        <v>-999735.22000000009</v>
      </c>
      <c r="AD381" s="15">
        <f ca="1">_xll.DBRW($B$3,$R$37,$R$38,$R$40,$R$41,$R$42,$Q381,AD$2,AD$4,AD$3)</f>
        <v>-2435453.98</v>
      </c>
      <c r="AE381" s="15">
        <f ca="1">_xll.DBRW($B$3,$R$37,$R$38,$R$40,$R$41,$R$42,$Q381,AE$2,AE$4,AE$3)</f>
        <v>-533082.50015400001</v>
      </c>
      <c r="AF381" s="15">
        <f ca="1">_xll.DBRW($B$3,$R$37,$R$38,$R$40,$R$41,$R$42,$Q381,AF$2,AF$4,AF$3)</f>
        <v>-523916.25225000008</v>
      </c>
      <c r="AG381" s="15">
        <f ca="1">_xll.DBRW($B$3,$R$37,$R$38,$R$40,$R$41,$R$42,$Q381,AG$2,AG$4,AG$3)</f>
        <v>-492088.84</v>
      </c>
      <c r="AH381" s="15">
        <f ca="1">_xll.DBRW($B$3,$R$37,$R$38,$R$40,$R$41,$R$42,$Q381,AH$2,AH$4,AH$3)</f>
        <v>-950342.97000000009</v>
      </c>
      <c r="AI381" s="15">
        <f ca="1">Y381-AD381</f>
        <v>36958.089999999851</v>
      </c>
      <c r="AJ381" s="15">
        <f ca="1">Z381-AE381</f>
        <v>53543.270153999969</v>
      </c>
      <c r="AK381" s="15">
        <f ca="1">AA381-AF381</f>
        <v>46965.092249999987</v>
      </c>
      <c r="AL381" s="15">
        <f ca="1">AB381-AG381</f>
        <v>10722.050000000047</v>
      </c>
      <c r="AM381" s="15">
        <f ca="1">AC381-AH381</f>
        <v>-49392.25</v>
      </c>
      <c r="AN381" s="20"/>
      <c r="AO381" s="16">
        <f ca="1">_xll.DBRW($B$3,$R$37,$R$38,$R$40,$R$41,$R$42,$Q381,AO$2,AO$4,AO$3)</f>
        <v>0.40727753269737382</v>
      </c>
      <c r="AP381" s="16">
        <f ca="1">_xll.DBRW($B$3,$R$37,$R$38,$R$40,$R$41,$R$42,$Q381,AP$2,AP$4,AP$3)</f>
        <v>0.41613765581994094</v>
      </c>
      <c r="AQ381" s="17">
        <f ca="1">-(AO381-AP381)*100</f>
        <v>0.88601231225671206</v>
      </c>
      <c r="AR381" s="14">
        <f ca="1">$Y381-$AD381-BL381</f>
        <v>52178.102616236029</v>
      </c>
      <c r="AS381" s="18">
        <f ca="1">_xll.DBRW($B$3,$R$37,$R$38,$R$40,$R$41,$R$42,$Q381,AS$2,AS$4,AS$3)</f>
        <v>31.737554913937291</v>
      </c>
      <c r="AT381" s="19">
        <f ca="1">_xll.DBRW($B$3,$R$37,$R$38,$R$40,$R$41,$R$42,$Q381,AT$2,AT$4,AT$3)</f>
        <v>5.6919615789881986E-2</v>
      </c>
      <c r="AU381" s="18">
        <f ca="1">_xll.DBRW($B$3,$R$37,$R$38,$R$40,$R$41,$R$42,$Q381,AU$2,AU$4,AU$3)</f>
        <v>4.4355243949925844</v>
      </c>
      <c r="AV381" s="15">
        <f ca="1">_xll.DBRW($B$3,$R$37,$R$38,$R$40,$R$41,$R$42,$Q381,AV$2,AV$4,AV$3)</f>
        <v>75572.800000000003</v>
      </c>
      <c r="AW381" s="15">
        <f ca="1">_xll.DBRW($B$3,$R$37,$R$38,$R$40,$R$41,$R$42,$Q381,AW$2,AW$4,AW$3)</f>
        <v>1327711</v>
      </c>
      <c r="AX381" s="18">
        <f ca="1">_xll.DBRW($B$3,$R$37,$R$38,$R$40,$R$41,$R$42,$Q381,AX$2,AX$4,AX$3)</f>
        <v>28.237242536815479</v>
      </c>
      <c r="AY381" s="19">
        <f ca="1">_xll.DBRW($B$3,$R$37,$R$38,$R$40,$R$41,$R$42,$Q381,AY$2,AY$4,AY$3)</f>
        <v>5.8395555558564689E-2</v>
      </c>
      <c r="AZ381" s="18">
        <f ca="1">_xll.DBRW($B$3,$R$37,$R$38,$R$40,$R$41,$R$42,$Q381,AZ$2,AZ$4,AZ$3)</f>
        <v>3.9624615612597953</v>
      </c>
      <c r="BA381" s="15">
        <f ca="1">_xll.DBRW($B$3,$R$37,$R$38,$R$40,$R$41,$R$42,$Q381,BA$2,BA$4,BA$3)</f>
        <v>86249.710000000021</v>
      </c>
      <c r="BB381" s="15">
        <f ca="1">_xll.DBRW($B$3,$R$37,$R$38,$R$40,$R$41,$R$42,$Q381,BB$2,BB$4,BB$3)</f>
        <v>1476991</v>
      </c>
      <c r="BC381" s="18">
        <f ca="1">AS381-AX381</f>
        <v>3.5003123771218121</v>
      </c>
      <c r="BD381" s="18">
        <f ca="1">AT381-AY381</f>
        <v>-1.4759397686827033E-3</v>
      </c>
      <c r="BE381" s="18">
        <f ca="1">AU381-AZ381</f>
        <v>0.47306283373278912</v>
      </c>
      <c r="BF381" s="15">
        <f ca="1">IF(AND(AV381&lt;&gt;0,BA381&lt;&gt;0),-1*BC381*AV381,0)</f>
        <v>-264528.40721375128</v>
      </c>
      <c r="BG381" s="15">
        <f ca="1">IF(AND(AV381&lt;&gt;0,BA381&lt;&gt;0,AW381&lt;&gt;0,BB381&lt;&gt;0),BD381/AY381*$Y381,)</f>
        <v>60621.659220670073</v>
      </c>
      <c r="BH381" s="15">
        <f ca="1">IF(AND(AW381&lt;&gt;0,BB381&lt;&gt;0),BE381*AO381*AW381,)</f>
        <v>255807.24202549338</v>
      </c>
      <c r="BI381" s="15">
        <f ca="1">IF(AND(AV381&lt;&gt;0,BA381&lt;&gt;0,AW381&lt;&gt;0,BB381&lt;&gt;0),$AI381-BF381-BG381-BH381-BL381,)</f>
        <v>277.60858382387232</v>
      </c>
      <c r="BJ381" s="15">
        <f ca="1">IF(OR(AV381=0,BA381=0,AW381=0,BB381=0),$AI381-BF381-BG381-BH381-BL381,)</f>
        <v>0</v>
      </c>
      <c r="BK381" s="15">
        <f ca="1">SUM(BF381:BJ381)</f>
        <v>52178.102616236029</v>
      </c>
      <c r="BL381" s="15">
        <f ca="1">IF($V381&lt;&gt;0,IF($V381&gt;0,$W381/$V381,-$W381/$V381))*$AD381</f>
        <v>-15220.012616236178</v>
      </c>
      <c r="BM381" s="15">
        <f ca="1">SUM(BK381:BL381)</f>
        <v>36958.089999999851</v>
      </c>
      <c r="BN381" s="16">
        <f ca="1">_xll.DBRW($B$3,$R$37,$R$38,$R$40,$R$41,$R$42,$Q381,BN$2,BN$4,BN$3)</f>
        <v>8.1428346506776147E-2</v>
      </c>
      <c r="BO381" s="16">
        <f ca="1">_xll.DBRW($B$3,$R$37,$R$38,$R$40,$R$41,$R$42,$Q381,BO$2,BO$4,BO$3)</f>
        <v>9.1085975672067054E-2</v>
      </c>
      <c r="BP381" s="17">
        <f ca="1">-(BN381-BO381)*100</f>
        <v>0.96576291652909063</v>
      </c>
      <c r="BQ381" s="14">
        <f ca="1">$Z381-$AE381-CK381</f>
        <v>56874.691090082946</v>
      </c>
      <c r="BR381" s="15">
        <f ca="1">_xll.DBRW($B$3,$R$37,$R$38,$R$40,$R$41,$R$42,$Q381,BR$2,BR$4,BR$3)</f>
        <v>0.36117741737471482</v>
      </c>
      <c r="BS381" s="15">
        <f ca="1">_xll.DBRW($B$3,$R$37,$R$38,$R$40,$R$41,$R$42,$Q381,BS$2,BS$4,BS$3)</f>
        <v>1</v>
      </c>
      <c r="BT381" s="15">
        <f ca="1">_xll.DBRW($B$3,$R$37,$R$38,$R$40,$R$41,$R$42,$Q381,BT$2,BT$4,BT$3)</f>
        <v>4.4355243949925844</v>
      </c>
      <c r="BU381" s="15">
        <f ca="1">_xll.DBRW($B$3,$R$37,$R$38,$R$40,$R$41,$R$42,$Q381,BU$2,BU$4,BU$3)</f>
        <v>1327711</v>
      </c>
      <c r="BV381" s="15">
        <f ca="1">_xll.DBRW($B$3,$R$37,$R$38,$R$40,$R$41,$R$42,$Q381,BV$2,BV$4,BV$3)</f>
        <v>1327711</v>
      </c>
      <c r="BW381" s="15">
        <f ca="1">_xll.DBRW($B$3,$R$37,$R$38,$R$40,$R$41,$R$42,$Q381,BW$2,BW$4,BW$3)</f>
        <v>0.36092467737041051</v>
      </c>
      <c r="BX381" s="15">
        <f ca="1">_xll.DBRW($B$3,$R$37,$R$38,$R$40,$R$41,$R$42,$Q381,BX$2,BX$4,BX$3)</f>
        <v>1</v>
      </c>
      <c r="BY381" s="15">
        <f ca="1">_xll.DBRW($B$3,$R$37,$R$38,$R$40,$R$41,$R$42,$Q381,BY$2,BY$4,BY$3)</f>
        <v>3.9624615612597953</v>
      </c>
      <c r="BZ381" s="15">
        <f ca="1">_xll.DBRW($B$3,$R$37,$R$38,$R$40,$R$41,$R$42,$Q381,BZ$2,BZ$4,BZ$3)</f>
        <v>1476991</v>
      </c>
      <c r="CA381" s="15">
        <f ca="1">_xll.DBRW($B$3,$R$37,$R$38,$R$40,$R$41,$R$42,$Q381,CA$2,CA$4,CA$3)</f>
        <v>1476991</v>
      </c>
      <c r="CB381" s="15">
        <f ca="1">BR381-BW381</f>
        <v>2.5274000430430821E-4</v>
      </c>
      <c r="CC381" s="15">
        <f ca="1">BS381-BX381</f>
        <v>0</v>
      </c>
      <c r="CD381" s="15">
        <f ca="1">BT381-BY381</f>
        <v>0.47306283373278912</v>
      </c>
      <c r="CE381" s="15">
        <f ca="1">IF(AND(BU381&lt;&gt;0,BZ381&lt;&gt;0),-1*CB381*BU381,0)</f>
        <v>-335.56568385487736</v>
      </c>
      <c r="CF381" s="15">
        <f ca="1">IF(AND(BU381&lt;&gt;0,BZ381&lt;&gt;0,BV381&lt;&gt;0,CA381&lt;&gt;0),CC381/BX381*$Z381,)</f>
        <v>0</v>
      </c>
      <c r="CG381" s="15">
        <f ca="1">IF(AND(BV381&lt;&gt;0,CA381&lt;&gt;0),CD381*BN381*BV381,)</f>
        <v>51144.389440387458</v>
      </c>
      <c r="CH381" s="15">
        <f ca="1">IF(AND(BU381&lt;&gt;0,BZ381&lt;&gt;0,BV381&lt;&gt;0,CA381&lt;&gt;0),$AJ381-CE381-CF381-CG381-CK381,)</f>
        <v>6065.867333550359</v>
      </c>
      <c r="CI381" s="15">
        <f ca="1">IF(OR(BU381=0,BZ381=0,BV381=0,CA381=0),$AJ381-CE381-CF381-CG381-CK381,)</f>
        <v>0</v>
      </c>
      <c r="CJ381" s="15">
        <f ca="1">SUM(CE381:CI381)</f>
        <v>56874.691090082939</v>
      </c>
      <c r="CK381" s="15">
        <f ca="1">IF($V381&lt;&gt;0,IF($V381&gt;0,$W381/$V381,-$W381/$V381))*$AE381</f>
        <v>-3331.4209360829741</v>
      </c>
      <c r="CL381" s="15">
        <f ca="1">SUM(CJ381:CK381)</f>
        <v>53543.270153999962</v>
      </c>
      <c r="CM381" s="16">
        <f ca="1">_xll.DBRW($B$3,$R$37,$R$38,$R$40,$R$41,$R$42,$Q381,CM$2,CM$4,CM$3)</f>
        <v>8.0988878268184322E-2</v>
      </c>
      <c r="CN381" s="16">
        <f ca="1">_xll.DBRW($B$3,$R$37,$R$38,$R$40,$R$41,$R$42,$Q381,CN$2,CN$4,CN$3)</f>
        <v>8.951977037861493E-2</v>
      </c>
      <c r="CO381" s="17">
        <f ca="1">-(CM381-CN381)*100</f>
        <v>0.85308921104306079</v>
      </c>
      <c r="CP381" s="14">
        <f ca="1">$AA381-$AF381-DJ381</f>
        <v>50239.230063557101</v>
      </c>
      <c r="CQ381" s="15">
        <f ca="1">_xll.DBRW($B$3,$R$37,$R$38,$R$40,$R$41,$R$42,$Q381,CQ$2,CQ$4,CQ$3)</f>
        <v>1.0194677358964481</v>
      </c>
      <c r="CR381" s="15">
        <f ca="1">_xll.DBRW($B$3,$R$37,$R$38,$R$40,$R$41,$R$42,$Q381,CR$2,CR$4,CR$3)</f>
        <v>0.352368331662538</v>
      </c>
      <c r="CS381" s="15">
        <f ca="1">_xll.DBRW($B$3,$R$37,$R$38,$R$40,$R$41,$R$42,$Q381,CS$2,CS$4,CS$3)</f>
        <v>4.4355243949925844</v>
      </c>
      <c r="CT381" s="15">
        <f ca="1">_xll.DBRW($B$3,$R$37,$R$38,$R$40,$R$41,$R$42,$Q381,CT$2,CT$4,CT$3)</f>
        <v>467843.31</v>
      </c>
      <c r="CU381" s="15">
        <f ca="1">_xll.DBRW($B$3,$R$37,$R$38,$R$40,$R$41,$R$42,$Q381,CU$2,CU$4,CU$3)</f>
        <v>1327711</v>
      </c>
      <c r="CV381" s="15">
        <f ca="1">_xll.DBRW($B$3,$R$37,$R$38,$R$40,$R$41,$R$42,$Q381,CV$2,CV$4,CV$3)</f>
        <v>1.0154999999999998</v>
      </c>
      <c r="CW381" s="15">
        <f ca="1">_xll.DBRW($B$3,$R$37,$R$38,$R$40,$R$41,$R$42,$Q381,CW$2,CW$4,CW$3)</f>
        <v>0.34930443042645487</v>
      </c>
      <c r="CX381" s="15">
        <f ca="1">_xll.DBRW($B$3,$R$37,$R$38,$R$40,$R$41,$R$42,$Q381,CX$2,CX$4,CX$3)</f>
        <v>3.9624615612597953</v>
      </c>
      <c r="CY381" s="15">
        <f ca="1">_xll.DBRW($B$3,$R$37,$R$38,$R$40,$R$41,$R$42,$Q381,CY$2,CY$4,CY$3)</f>
        <v>515919.5</v>
      </c>
      <c r="CZ381" s="15">
        <f ca="1">_xll.DBRW($B$3,$R$37,$R$38,$R$40,$R$41,$R$42,$Q381,CZ$2,CZ$4,CZ$3)</f>
        <v>1476991</v>
      </c>
      <c r="DA381" s="15">
        <f ca="1">CQ381-CV381</f>
        <v>3.9677358964482767E-3</v>
      </c>
      <c r="DB381" s="15">
        <f ca="1">CR381-CW381</f>
        <v>3.063901236083133E-3</v>
      </c>
      <c r="DC381" s="15">
        <f ca="1">CS381-CX381</f>
        <v>0.47306283373278912</v>
      </c>
      <c r="DD381" s="15">
        <f ca="1">IF(AND(CT381&lt;&gt;0,CY381&lt;&gt;0),-1*DA381*CT381,0)</f>
        <v>-1856.2786950001789</v>
      </c>
      <c r="DE381" s="15">
        <f ca="1">IF(AND(CT381&lt;&gt;0,CY381&lt;&gt;0,CU381&lt;&gt;0,CZ381&lt;&gt;0),DB381/CW381*$AA381,)</f>
        <v>-4183.5462747815445</v>
      </c>
      <c r="DF381" s="15">
        <f ca="1">IF(AND(CU381&lt;&gt;0,CZ381&lt;&gt;0),DC381*CM381*CU381,)</f>
        <v>50868.363514460652</v>
      </c>
      <c r="DG381" s="15">
        <f ca="1">IF(AND(CT381&lt;&gt;0,CY381&lt;&gt;0,CU381&lt;&gt;0,CZ381&lt;&gt;0),$AK381-DD381-DE381-DF381-DJ381,)</f>
        <v>5410.6915188781732</v>
      </c>
      <c r="DH381" s="15">
        <f ca="1">IF(OR(CT381=0,CY381=0,CU381=0,CZ381=0),$AK381-DD381-DE381-DF381-DJ381,)</f>
        <v>0</v>
      </c>
      <c r="DI381" s="15">
        <f ca="1">SUM(DD381:DH381)</f>
        <v>50239.230063557101</v>
      </c>
      <c r="DJ381" s="15">
        <f ca="1">IF($V381&lt;&gt;0,IF($V381&gt;0,$W381/$V381,-$W381/$V381))*$AF381</f>
        <v>-3274.1378135571163</v>
      </c>
      <c r="DK381" s="15">
        <f ca="1">SUM(DI381:DJ381)</f>
        <v>46965.092249999987</v>
      </c>
      <c r="DL381" s="16">
        <f ca="1">_xll.DBRW($B$3,$R$37,$R$38,$R$40,$R$41,$R$42,$Q381,DL$2,DL$4,DL$3)</f>
        <v>8.1738676047368536E-2</v>
      </c>
      <c r="DM381" s="16">
        <f ca="1">_xll.DBRW($B$3,$R$37,$R$38,$R$40,$R$41,$R$42,$Q381,DM$2,DM$4,DM$3)</f>
        <v>8.4081529774072752E-2</v>
      </c>
      <c r="DN381" s="17">
        <f ca="1">-(DL381-DM381)*100</f>
        <v>0.23428537267042165</v>
      </c>
      <c r="DO381" s="14">
        <f ca="1">$AB381-$AG381-EI381</f>
        <v>13797.287066523893</v>
      </c>
      <c r="DP381" s="15">
        <f ca="1">_xll.DBRW($B$3,$R$37,$R$38,$R$40,$R$41,$R$42,$Q381,DP$2,DP$4,DP$3)</f>
        <v>0.55982581865927927</v>
      </c>
      <c r="DQ381" s="15">
        <f ca="1">_xll.DBRW($B$3,$R$37,$R$38,$R$40,$R$41,$R$42,$Q381,DQ$2,DQ$4,DQ$3)</f>
        <v>0.64761909783077798</v>
      </c>
      <c r="DR381" s="15">
        <f ca="1">_xll.DBRW($B$3,$R$37,$R$38,$R$40,$R$41,$R$42,$Q381,DR$2,DR$4,DR$3)</f>
        <v>4.4355243949925844</v>
      </c>
      <c r="DS381" s="15">
        <f ca="1">_xll.DBRW($B$3,$R$37,$R$38,$R$40,$R$41,$R$42,$Q381,DS$2,DS$4,DS$3)</f>
        <v>859851</v>
      </c>
      <c r="DT381" s="15">
        <f ca="1">_xll.DBRW($B$3,$R$37,$R$38,$R$40,$R$41,$R$42,$Q381,DT$2,DT$4,DT$3)</f>
        <v>1327711</v>
      </c>
      <c r="DU381" s="15">
        <f ca="1">_xll.DBRW($B$3,$R$37,$R$38,$R$40,$R$41,$R$42,$Q381,DU$2,DU$4,DU$3)</f>
        <v>0.5014964111772745</v>
      </c>
      <c r="DV381" s="15">
        <f ca="1">_xll.DBRW($B$3,$R$37,$R$38,$R$40,$R$41,$R$42,$Q381,DV$2,DV$4,DV$3)</f>
        <v>0.6643513738404635</v>
      </c>
      <c r="DW381" s="15">
        <f ca="1">_xll.DBRW($B$3,$R$37,$R$38,$R$40,$R$41,$R$42,$Q381,DW$2,DW$4,DW$3)</f>
        <v>3.9624615612597953</v>
      </c>
      <c r="DX381" s="15">
        <f ca="1">_xll.DBRW($B$3,$R$37,$R$38,$R$40,$R$41,$R$42,$Q381,DX$2,DX$4,DX$3)</f>
        <v>981241</v>
      </c>
      <c r="DY381" s="15">
        <f ca="1">_xll.DBRW($B$3,$R$37,$R$38,$R$40,$R$41,$R$42,$Q381,DY$2,DY$4,DY$3)</f>
        <v>1476991</v>
      </c>
      <c r="DZ381" s="15">
        <f ca="1">DP381-DU381</f>
        <v>5.8329407482004769E-2</v>
      </c>
      <c r="EA381" s="15">
        <f ca="1">DQ381-DV381</f>
        <v>-1.6732276009685521E-2</v>
      </c>
      <c r="EB381" s="15">
        <f ca="1">DR381-DW381</f>
        <v>0.47306283373278912</v>
      </c>
      <c r="EC381" s="15">
        <f ca="1">IF(AND(DS381&lt;&gt;0,DX381&lt;&gt;0),-1*DZ381*DS381,0)</f>
        <v>-50154.59935280928</v>
      </c>
      <c r="ED381" s="15">
        <f ca="1">IF(AND(DS381&lt;&gt;0,DX381&lt;&gt;0,DT381&lt;&gt;0,DY381&lt;&gt;0),EA381/DV381*$AB381,)</f>
        <v>12123.647680015925</v>
      </c>
      <c r="EE381" s="15">
        <f ca="1">IF(AND(DT381&lt;&gt;0,DY381&lt;&gt;0),EB381*DL381*DT381,)</f>
        <v>51339.304547469888</v>
      </c>
      <c r="EF381" s="15">
        <f ca="1">IF(AND(DS381&lt;&gt;0,DX381&lt;&gt;0,DT381&lt;&gt;0,DY381&lt;&gt;0),$AL381-EC381-ED381-EE381-EI381,)</f>
        <v>488.93419184735603</v>
      </c>
      <c r="EG381" s="15">
        <f ca="1">IF(OR(DS381=0,DX381=0,DT381=0,DY381=0),$AL381-EC381-ED381-EE381-EI381,)</f>
        <v>0</v>
      </c>
      <c r="EH381" s="15">
        <f ca="1">SUM(EC381:EG381)</f>
        <v>13797.287066523893</v>
      </c>
      <c r="EI381" s="15">
        <f ca="1">IF($V381&lt;&gt;0,IF($V381&gt;0,$W381/$V381,-$W381/$V381))*$AG381</f>
        <v>-3075.2370665238464</v>
      </c>
      <c r="EJ381" s="15">
        <f ca="1">SUM(EH381:EI381)</f>
        <v>10722.050000000047</v>
      </c>
      <c r="EK381" s="16">
        <f ca="1">_xll.DBRW($B$3,$R$37,$R$38,$R$40,$R$41,$R$42,$Q381,EK$2,EK$4,EK$3)</f>
        <v>0.16976043004696006</v>
      </c>
      <c r="EL381" s="16">
        <f ca="1">_xll.DBRW($B$3,$R$37,$R$38,$R$40,$R$41,$R$42,$Q381,EL$2,EL$4,EL$3)</f>
        <v>0.16238183887209418</v>
      </c>
      <c r="EM381" s="17">
        <f ca="1">-(EK381-EL381)*100</f>
        <v>-0.73785911748658894</v>
      </c>
      <c r="EN381" s="14">
        <f ca="1">$AC381-$AH381-FH381</f>
        <v>-43453.220927009112</v>
      </c>
      <c r="EO381" s="15">
        <f ca="1">_xll.DBRW($B$3,$R$37,$R$38,$R$40,$R$41,$R$42,$Q381,EO$2,EO$4,EO$3)</f>
        <v>0.75297652877772348</v>
      </c>
      <c r="EP381" s="15">
        <f ca="1">_xll.DBRW($B$3,$R$37,$R$38,$R$40,$R$41,$R$42,$Q381,EP$2,EP$4,EP$3)</f>
        <v>1</v>
      </c>
      <c r="EQ381" s="15">
        <f ca="1">_xll.DBRW($B$3,$R$37,$R$38,$R$40,$R$41,$R$42,$Q381,EQ$2,EQ$4,EQ$3)</f>
        <v>4.4355243949925844</v>
      </c>
      <c r="ER381" s="15">
        <f ca="1">_xll.DBRW($B$3,$R$37,$R$38,$R$40,$R$41,$R$42,$Q381,ER$2,ER$4,ER$3)</f>
        <v>1327711</v>
      </c>
      <c r="ES381" s="15">
        <f ca="1">_xll.DBRW($B$3,$R$37,$R$38,$R$40,$R$41,$R$42,$Q381,ES$2,ES$4,ES$3)</f>
        <v>1327711</v>
      </c>
      <c r="ET381" s="15">
        <f ca="1">_xll.DBRW($B$3,$R$37,$R$38,$R$40,$R$41,$R$42,$Q381,ET$2,ET$4,ET$3)</f>
        <v>0.64343179477735479</v>
      </c>
      <c r="EU381" s="15">
        <f ca="1">_xll.DBRW($B$3,$R$37,$R$38,$R$40,$R$41,$R$42,$Q381,EU$2,EU$4,EU$3)</f>
        <v>1</v>
      </c>
      <c r="EV381" s="15">
        <f ca="1">_xll.DBRW($B$3,$R$37,$R$38,$R$40,$R$41,$R$42,$Q381,EV$2,EV$4,EV$3)</f>
        <v>3.9624615612597953</v>
      </c>
      <c r="EW381" s="15">
        <f ca="1">_xll.DBRW($B$3,$R$37,$R$38,$R$40,$R$41,$R$42,$Q381,EW$2,EW$4,EW$3)</f>
        <v>1476991</v>
      </c>
      <c r="EX381" s="15">
        <f ca="1">_xll.DBRW($B$3,$R$37,$R$38,$R$40,$R$41,$R$42,$Q381,EX$2,EX$4,EX$3)</f>
        <v>1476991</v>
      </c>
      <c r="EY381" s="15">
        <f ca="1">EO381-ET381</f>
        <v>0.10954473400036868</v>
      </c>
      <c r="EZ381" s="15">
        <f ca="1">EP381-EU381</f>
        <v>0</v>
      </c>
      <c r="FA381" s="15">
        <f ca="1">EQ381-EV381</f>
        <v>0.47306283373278912</v>
      </c>
      <c r="FB381" s="15">
        <f ca="1">IF(AND(ER381&lt;&gt;0,EW381&lt;&gt;0),-1*EY381*ER381,0)</f>
        <v>-145443.74832436349</v>
      </c>
      <c r="FC381" s="15">
        <f ca="1">IF(AND(ER381&lt;&gt;0,EW381&lt;&gt;0,ES381&lt;&gt;0,EX381&lt;&gt;0),EZ381/EU381*$AC381,)</f>
        <v>0</v>
      </c>
      <c r="FD381" s="15">
        <f ca="1">IF(AND(ES381&lt;&gt;0,EX381&lt;&gt;0),FA381*EK381*ES381,)</f>
        <v>106624.95210027225</v>
      </c>
      <c r="FE381" s="15">
        <f ca="1">IF(AND(ER381&lt;&gt;0,EW381&lt;&gt;0,ES381&lt;&gt;0,EX381&lt;&gt;0),$AM381-FB381-FC381-FD381-FH381,)</f>
        <v>-4634.4247029178696</v>
      </c>
      <c r="FF381" s="15">
        <f ca="1">IF(OR(ER381=0,EW381=0,ES381=0,EX381=0),$AM381-FB381-FC381-FD381-FH381,)</f>
        <v>0</v>
      </c>
      <c r="FG381" s="15">
        <f ca="1">SUM(FB381:FF381)</f>
        <v>-43453.220927009112</v>
      </c>
      <c r="FH381" s="15">
        <f ca="1">IF($V381&lt;&gt;0,IF($V381&gt;0,$W381/$V381,-$W381/$V381))*$AH381</f>
        <v>-5939.0290729908847</v>
      </c>
      <c r="FI381" s="15">
        <f ca="1">SUM(FG381:FH381)</f>
        <v>-49392.25</v>
      </c>
      <c r="FJ381" s="20"/>
      <c r="FK381" s="85">
        <f ca="1">BL381+CK381+DJ381+EI381+FH381</f>
        <v>-30839.837505390999</v>
      </c>
      <c r="FL381" s="21"/>
      <c r="FM381" s="22"/>
      <c r="FN381" s="104">
        <f ca="1">_xll.DBRW($B$3,$R$37,$R$38,$R$40,$R$41,$R$42,$Q381,FN$2,FN$4,FN$3)</f>
        <v>1053006.2399999995</v>
      </c>
      <c r="FO381" s="105">
        <f ca="1">IF(U381&lt;&gt;0,FN381/U381,0)</f>
        <v>0.17880613643333718</v>
      </c>
      <c r="FP381" s="104">
        <f ca="1">_xll.DBRW($B$3,$R$37,$R$38,$R$40,$R$41,$R$42,$Q381,FP$2,FP$4,FP$3)</f>
        <v>917635.52142266557</v>
      </c>
      <c r="FQ381" s="105">
        <f ca="1">IF(V381&lt;&gt;0,FP381/V381,0)</f>
        <v>0.15679322948321001</v>
      </c>
      <c r="FR381" s="86">
        <f ca="1">FN381-FP381</f>
        <v>135370.71857733396</v>
      </c>
      <c r="FS381" s="103">
        <f ca="1">(FO381-FQ381)*100</f>
        <v>2.2012906950127169</v>
      </c>
      <c r="FT381" s="23"/>
      <c r="FV381" s="37"/>
      <c r="FW381" s="37"/>
      <c r="FX381" s="37"/>
      <c r="FY381" s="37"/>
      <c r="FZ381" s="37"/>
      <c r="GA381" s="37"/>
      <c r="GB381" s="37"/>
      <c r="GC381" s="37"/>
      <c r="GD381" s="37"/>
      <c r="GE381" s="37"/>
      <c r="GF381" s="37"/>
      <c r="GG381" s="37"/>
      <c r="GH381" s="37"/>
    </row>
    <row r="382" spans="1:190" ht="15" hidden="1" customHeight="1" x14ac:dyDescent="0.25">
      <c r="A382">
        <f ca="1">IF(ROW()=ROW($A$60),0,1)</f>
        <v>1</v>
      </c>
      <c r="D382" s="30"/>
      <c r="E382" s="30"/>
      <c r="F382" s="30">
        <f ca="1">IF(A382&lt;&gt;0,IF((AO382+BN382+CM382+DL382+EK382)&lt;&gt;0,ROUND((1-(AO382+BN382+CM382+DL382+EK382))-FO382,5),"VERIF. ELIGIBILITE PMM"),"CHECK "&amp;D367)</f>
        <v>0</v>
      </c>
      <c r="G382" s="30"/>
      <c r="H382" s="30"/>
      <c r="I382" s="30"/>
      <c r="J382" s="30">
        <f ca="1">IF(A382&lt;&gt;0,IF((AP382+BO382+CN382+DM382+EL382)&lt;&gt;0,ROUND((1-(AP382+BO382+CN382+DM382+EL382))-FQ382,5),"VERIF. ELIGIBILITE PMM"),"CHECK "&amp;D368)</f>
        <v>0</v>
      </c>
      <c r="K382" s="30">
        <f ca="1">IF(A382&lt;&gt;0,ROUND(W382+AR382+BQ382+CP382+DO382+EN382+FK382-FR382,5),"CHECK ")</f>
        <v>0</v>
      </c>
      <c r="L382" s="4"/>
      <c r="M382" s="9"/>
      <c r="N382" s="10"/>
      <c r="O382" s="9"/>
      <c r="P382" s="11"/>
      <c r="Q382" s="130" t="s">
        <v>410</v>
      </c>
      <c r="R382" s="130"/>
      <c r="S382" s="12"/>
      <c r="T382" s="13"/>
      <c r="U382" s="84">
        <f ca="1">_xll.DBRW($B$3,$R$37,$R$38,$R$40,$R$41,$R$42,$Q382,U$2,U$4,U$3)</f>
        <v>2446651.0299999998</v>
      </c>
      <c r="V382" s="84">
        <f ca="1">_xll.DBRW($B$3,$R$37,$R$38,$R$40,$R$41,$R$42,$Q382,V$2,V$4,V$3)</f>
        <v>2395968</v>
      </c>
      <c r="W382" s="85">
        <f ca="1">U382-V382</f>
        <v>50683.029999999795</v>
      </c>
      <c r="X382" s="106">
        <f ca="1">IF(V382&lt;&gt;0,W382/V382,0)</f>
        <v>2.1153466991211817E-2</v>
      </c>
      <c r="Y382" s="15">
        <f ca="1">_xll.DBRW($B$3,$R$37,$R$38,$R$40,$R$41,$R$42,$Q382,Y$2,Y$4,Y$3)</f>
        <v>-1089463.3700000001</v>
      </c>
      <c r="Z382" s="15">
        <f ca="1">_xll.DBRW($B$3,$R$37,$R$38,$R$40,$R$41,$R$42,$Q382,Z$2,Z$4,Z$3)</f>
        <v>-139447.16000000003</v>
      </c>
      <c r="AA382" s="15">
        <f ca="1">_xll.DBRW($B$3,$R$37,$R$38,$R$40,$R$41,$R$42,$Q382,AA$2,AA$4,AA$3)</f>
        <v>-126600.75</v>
      </c>
      <c r="AB382" s="15">
        <f ca="1">_xll.DBRW($B$3,$R$37,$R$38,$R$40,$R$41,$R$42,$Q382,AB$2,AB$4,AB$3)</f>
        <v>-344020.8</v>
      </c>
      <c r="AC382" s="15">
        <f ca="1">_xll.DBRW($B$3,$R$37,$R$38,$R$40,$R$41,$R$42,$Q382,AC$2,AC$4,AC$3)</f>
        <v>-390123.93000000005</v>
      </c>
      <c r="AD382" s="15">
        <f ca="1">_xll.DBRW($B$3,$R$37,$R$38,$R$40,$R$41,$R$42,$Q382,AD$2,AD$4,AD$3)</f>
        <v>-1092687</v>
      </c>
      <c r="AE382" s="15">
        <f ca="1">_xll.DBRW($B$3,$R$37,$R$38,$R$40,$R$41,$R$42,$Q382,AE$2,AE$4,AE$3)</f>
        <v>-132669.65520048401</v>
      </c>
      <c r="AF382" s="15">
        <f ca="1">_xll.DBRW($B$3,$R$37,$R$38,$R$40,$R$41,$R$42,$Q382,AF$2,AF$4,AF$3)</f>
        <v>-147288.73809528002</v>
      </c>
      <c r="AG382" s="15">
        <f ca="1">_xll.DBRW($B$3,$R$37,$R$38,$R$40,$R$41,$R$42,$Q382,AG$2,AG$4,AG$3)</f>
        <v>-423024</v>
      </c>
      <c r="AH382" s="15">
        <f ca="1">_xll.DBRW($B$3,$R$37,$R$38,$R$40,$R$41,$R$42,$Q382,AH$2,AH$4,AH$3)</f>
        <v>-551614</v>
      </c>
      <c r="AI382" s="15">
        <f ca="1">Y382-AD382</f>
        <v>3223.6299999998882</v>
      </c>
      <c r="AJ382" s="15">
        <f ca="1">Z382-AE382</f>
        <v>-6777.5047995160276</v>
      </c>
      <c r="AK382" s="15">
        <f ca="1">AA382-AF382</f>
        <v>20687.988095280016</v>
      </c>
      <c r="AL382" s="15">
        <f ca="1">AB382-AG382</f>
        <v>79003.200000000012</v>
      </c>
      <c r="AM382" s="15">
        <f ca="1">AC382-AH382</f>
        <v>161490.06999999995</v>
      </c>
      <c r="AN382" s="20"/>
      <c r="AO382" s="16">
        <f ca="1">_xll.DBRW($B$3,$R$37,$R$38,$R$40,$R$41,$R$42,$Q382,AO$2,AO$4,AO$3)</f>
        <v>0.44528760196749451</v>
      </c>
      <c r="AP382" s="16">
        <f ca="1">_xll.DBRW($B$3,$R$37,$R$38,$R$40,$R$41,$R$42,$Q382,AP$2,AP$4,AP$3)</f>
        <v>0.45605241806234476</v>
      </c>
      <c r="AQ382" s="17">
        <f ca="1">-(AO382-AP382)*100</f>
        <v>1.0764816094850249</v>
      </c>
      <c r="AR382" s="14">
        <f ca="1">$Y382-$AD382-BL382</f>
        <v>26337.748386226154</v>
      </c>
      <c r="AS382" s="18">
        <f ca="1">_xll.DBRW($B$3,$R$37,$R$38,$R$40,$R$41,$R$42,$Q382,AS$2,AS$4,AS$3)</f>
        <v>37.398365195385999</v>
      </c>
      <c r="AT382" s="19">
        <f ca="1">_xll.DBRW($B$3,$R$37,$R$38,$R$40,$R$41,$R$42,$Q382,AT$2,AT$4,AT$3)</f>
        <v>6.881010870232758E-2</v>
      </c>
      <c r="AU382" s="18">
        <f ca="1">_xll.DBRW($B$3,$R$37,$R$38,$R$40,$R$41,$R$42,$Q382,AU$2,AU$4,AU$3)</f>
        <v>5.7791538839469183</v>
      </c>
      <c r="AV382" s="15">
        <f ca="1">_xll.DBRW($B$3,$R$37,$R$38,$R$40,$R$41,$R$42,$Q382,AV$2,AV$4,AV$3)</f>
        <v>29131.31</v>
      </c>
      <c r="AW382" s="15">
        <f ca="1">_xll.DBRW($B$3,$R$37,$R$38,$R$40,$R$41,$R$42,$Q382,AW$2,AW$4,AW$3)</f>
        <v>423358</v>
      </c>
      <c r="AX382" s="18">
        <f ca="1">_xll.DBRW($B$3,$R$37,$R$38,$R$40,$R$41,$R$42,$Q382,AX$2,AX$4,AX$3)</f>
        <v>0</v>
      </c>
      <c r="AY382" s="19">
        <f ca="1">_xll.DBRW($B$3,$R$37,$R$38,$R$40,$R$41,$R$42,$Q382,AY$2,AY$4,AY$3)</f>
        <v>0</v>
      </c>
      <c r="AZ382" s="18">
        <f ca="1">_xll.DBRW($B$3,$R$37,$R$38,$R$40,$R$41,$R$42,$Q382,AZ$2,AZ$4,AZ$3)</f>
        <v>4.3289621554038673</v>
      </c>
      <c r="BA382" s="15">
        <f ca="1">_xll.DBRW($B$3,$R$37,$R$38,$R$40,$R$41,$R$42,$Q382,BA$2,BA$4,BA$3)</f>
        <v>0</v>
      </c>
      <c r="BB382" s="15">
        <f ca="1">_xll.DBRW($B$3,$R$37,$R$38,$R$40,$R$41,$R$42,$Q382,BB$2,BB$4,BB$3)</f>
        <v>553474</v>
      </c>
      <c r="BC382" s="18">
        <f ca="1">AS382-AX382</f>
        <v>37.398365195385999</v>
      </c>
      <c r="BD382" s="18">
        <f ca="1">AT382-AY382</f>
        <v>6.881010870232758E-2</v>
      </c>
      <c r="BE382" s="18">
        <f ca="1">AU382-AZ382</f>
        <v>1.450191728543051</v>
      </c>
      <c r="BF382" s="15">
        <f ca="1">IF(AND(AV382&lt;&gt;0,BA382&lt;&gt;0),-1*BC382*AV382,0)</f>
        <v>0</v>
      </c>
      <c r="BG382" s="15">
        <f ca="1">IF(AND(AV382&lt;&gt;0,BA382&lt;&gt;0,AW382&lt;&gt;0,BB382&lt;&gt;0),BD382/AY382*$Y382,)</f>
        <v>0</v>
      </c>
      <c r="BH382" s="15">
        <f ca="1">IF(AND(AW382&lt;&gt;0,BB382&lt;&gt;0),BE382*AO382*AW382,)</f>
        <v>273384.4433721173</v>
      </c>
      <c r="BI382" s="15">
        <f ca="1">IF(AND(AV382&lt;&gt;0,BA382&lt;&gt;0,AW382&lt;&gt;0,BB382&lt;&gt;0),$AI382-BF382-BG382-BH382-BL382,)</f>
        <v>0</v>
      </c>
      <c r="BJ382" s="15">
        <f ca="1">IF(OR(AV382=0,BA382=0,AW382=0,BB382=0),$AI382-BF382-BG382-BH382-BL382,)</f>
        <v>-247046.69498589114</v>
      </c>
      <c r="BK382" s="15">
        <f ca="1">SUM(BF382:BJ382)</f>
        <v>26337.748386226158</v>
      </c>
      <c r="BL382" s="15">
        <f ca="1">IF($V382&lt;&gt;0,IF($V382&gt;0,$W382/$V382,-$W382/$V382))*$AD382</f>
        <v>-23114.118386226266</v>
      </c>
      <c r="BM382" s="15">
        <f ca="1">SUM(BK382:BL382)</f>
        <v>3223.6299999998919</v>
      </c>
      <c r="BN382" s="16">
        <f ca="1">_xll.DBRW($B$3,$R$37,$R$38,$R$40,$R$41,$R$42,$Q382,BN$2,BN$4,BN$3)</f>
        <v>5.6995116299850934E-2</v>
      </c>
      <c r="BO382" s="16">
        <f ca="1">_xll.DBRW($B$3,$R$37,$R$38,$R$40,$R$41,$R$42,$Q382,BO$2,BO$4,BO$3)</f>
        <v>5.53720480409104E-2</v>
      </c>
      <c r="BP382" s="17">
        <f ca="1">-(BN382-BO382)*100</f>
        <v>-0.1623068258940534</v>
      </c>
      <c r="BQ382" s="14">
        <f ca="1">$Z382-$AE382-CK382</f>
        <v>-3971.0816274971362</v>
      </c>
      <c r="BR382" s="15">
        <f ca="1">_xll.DBRW($B$3,$R$37,$R$38,$R$40,$R$41,$R$42,$Q382,BR$2,BR$4,BR$3)</f>
        <v>0.32938354773028983</v>
      </c>
      <c r="BS382" s="15">
        <f ca="1">_xll.DBRW($B$3,$R$37,$R$38,$R$40,$R$41,$R$42,$Q382,BS$2,BS$4,BS$3)</f>
        <v>1</v>
      </c>
      <c r="BT382" s="15">
        <f ca="1">_xll.DBRW($B$3,$R$37,$R$38,$R$40,$R$41,$R$42,$Q382,BT$2,BT$4,BT$3)</f>
        <v>5.7791538839469183</v>
      </c>
      <c r="BU382" s="15">
        <f ca="1">_xll.DBRW($B$3,$R$37,$R$38,$R$40,$R$41,$R$42,$Q382,BU$2,BU$4,BU$3)</f>
        <v>423358</v>
      </c>
      <c r="BV382" s="15">
        <f ca="1">_xll.DBRW($B$3,$R$37,$R$38,$R$40,$R$41,$R$42,$Q382,BV$2,BV$4,BV$3)</f>
        <v>423358</v>
      </c>
      <c r="BW382" s="15">
        <f ca="1">_xll.DBRW($B$3,$R$37,$R$38,$R$40,$R$41,$R$42,$Q382,BW$2,BW$4,BW$3)</f>
        <v>0.23970350043630595</v>
      </c>
      <c r="BX382" s="15">
        <f ca="1">_xll.DBRW($B$3,$R$37,$R$38,$R$40,$R$41,$R$42,$Q382,BX$2,BX$4,BX$3)</f>
        <v>1</v>
      </c>
      <c r="BY382" s="15">
        <f ca="1">_xll.DBRW($B$3,$R$37,$R$38,$R$40,$R$41,$R$42,$Q382,BY$2,BY$4,BY$3)</f>
        <v>4.3289621554038673</v>
      </c>
      <c r="BZ382" s="15">
        <f ca="1">_xll.DBRW($B$3,$R$37,$R$38,$R$40,$R$41,$R$42,$Q382,BZ$2,BZ$4,BZ$3)</f>
        <v>553474</v>
      </c>
      <c r="CA382" s="15">
        <f ca="1">_xll.DBRW($B$3,$R$37,$R$38,$R$40,$R$41,$R$42,$Q382,CA$2,CA$4,CA$3)</f>
        <v>553474</v>
      </c>
      <c r="CB382" s="15">
        <f ca="1">BR382-BW382</f>
        <v>8.9680047293983878E-2</v>
      </c>
      <c r="CC382" s="15">
        <f ca="1">BS382-BX382</f>
        <v>0</v>
      </c>
      <c r="CD382" s="15">
        <f ca="1">BT382-BY382</f>
        <v>1.450191728543051</v>
      </c>
      <c r="CE382" s="15">
        <f ca="1">IF(AND(BU382&lt;&gt;0,BZ382&lt;&gt;0),-1*CB382*BU382,0)</f>
        <v>-37966.765462286428</v>
      </c>
      <c r="CF382" s="15">
        <f ca="1">IF(AND(BU382&lt;&gt;0,BZ382&lt;&gt;0,BV382&lt;&gt;0,CA382&lt;&gt;0),CC382/BX382*$Z382,)</f>
        <v>0</v>
      </c>
      <c r="CG382" s="15">
        <f ca="1">IF(AND(BV382&lt;&gt;0,CA382&lt;&gt;0),CD382*BN382*BV382,)</f>
        <v>34992.167030289951</v>
      </c>
      <c r="CH382" s="15">
        <f ca="1">IF(AND(BU382&lt;&gt;0,BZ382&lt;&gt;0,BV382&lt;&gt;0,CA382&lt;&gt;0),$AJ382-CE382-CF382-CG382-CK382,)</f>
        <v>-996.48319550065889</v>
      </c>
      <c r="CI382" s="15">
        <f ca="1">IF(OR(BU382=0,BZ382=0,BV382=0,CA382=0),$AJ382-CE382-CF382-CG382-CK382,)</f>
        <v>0</v>
      </c>
      <c r="CJ382" s="15">
        <f ca="1">SUM(CE382:CI382)</f>
        <v>-3971.0816274971362</v>
      </c>
      <c r="CK382" s="15">
        <f ca="1">IF($V382&lt;&gt;0,IF($V382&gt;0,$W382/$V382,-$W382/$V382))*$AE382</f>
        <v>-2806.4231720188914</v>
      </c>
      <c r="CL382" s="15">
        <f ca="1">SUM(CJ382:CK382)</f>
        <v>-6777.5047995160276</v>
      </c>
      <c r="CM382" s="16">
        <f ca="1">_xll.DBRW($B$3,$R$37,$R$38,$R$40,$R$41,$R$42,$Q382,CM$2,CM$4,CM$3)</f>
        <v>5.1744506448882503E-2</v>
      </c>
      <c r="CN382" s="16">
        <f ca="1">_xll.DBRW($B$3,$R$37,$R$38,$R$40,$R$41,$R$42,$Q382,CN$2,CN$4,CN$3)</f>
        <v>6.1473583159407812E-2</v>
      </c>
      <c r="CO382" s="17">
        <f ca="1">-(CM382-CN382)*100</f>
        <v>0.97290767105253084</v>
      </c>
      <c r="CP382" s="14">
        <f ca="1">$AA382-$AF382-DJ382</f>
        <v>23803.655554755765</v>
      </c>
      <c r="CQ382" s="15">
        <f ca="1">_xll.DBRW($B$3,$R$37,$R$38,$R$40,$R$41,$R$42,$Q382,CQ$2,CQ$4,CQ$3)</f>
        <v>1.1556102171487976</v>
      </c>
      <c r="CR382" s="15">
        <f ca="1">_xll.DBRW($B$3,$R$37,$R$38,$R$40,$R$41,$R$42,$Q382,CR$2,CR$4,CR$3)</f>
        <v>0.25877191199882843</v>
      </c>
      <c r="CS382" s="15">
        <f ca="1">_xll.DBRW($B$3,$R$37,$R$38,$R$40,$R$41,$R$42,$Q382,CS$2,CS$4,CS$3)</f>
        <v>5.7791538839469183</v>
      </c>
      <c r="CT382" s="15">
        <f ca="1">_xll.DBRW($B$3,$R$37,$R$38,$R$40,$R$41,$R$42,$Q382,CT$2,CT$4,CT$3)</f>
        <v>109553.15912</v>
      </c>
      <c r="CU382" s="15">
        <f ca="1">_xll.DBRW($B$3,$R$37,$R$38,$R$40,$R$41,$R$42,$Q382,CU$2,CU$4,CU$3)</f>
        <v>423358</v>
      </c>
      <c r="CV382" s="15">
        <f ca="1">_xll.DBRW($B$3,$R$37,$R$38,$R$40,$R$41,$R$42,$Q382,CV$2,CV$4,CV$3)</f>
        <v>1.0433645701842347</v>
      </c>
      <c r="CW382" s="15">
        <f ca="1">_xll.DBRW($B$3,$R$37,$R$38,$R$40,$R$41,$R$42,$Q382,CW$2,CW$4,CW$3)</f>
        <v>0.25505640373350869</v>
      </c>
      <c r="CX382" s="15">
        <f ca="1">_xll.DBRW($B$3,$R$37,$R$38,$R$40,$R$41,$R$42,$Q382,CX$2,CX$4,CX$3)</f>
        <v>4.3289621554038673</v>
      </c>
      <c r="CY382" s="15">
        <f ca="1">_xll.DBRW($B$3,$R$37,$R$38,$R$40,$R$41,$R$42,$Q382,CY$2,CY$4,CY$3)</f>
        <v>141167.08799999999</v>
      </c>
      <c r="CZ382" s="15">
        <f ca="1">_xll.DBRW($B$3,$R$37,$R$38,$R$40,$R$41,$R$42,$Q382,CZ$2,CZ$4,CZ$3)</f>
        <v>553474</v>
      </c>
      <c r="DA382" s="15">
        <f ca="1">CQ382-CV382</f>
        <v>0.11224564696456296</v>
      </c>
      <c r="DB382" s="15">
        <f ca="1">CR382-CW382</f>
        <v>3.7155082653197447E-3</v>
      </c>
      <c r="DC382" s="15">
        <f ca="1">CS382-CX382</f>
        <v>1.450191728543051</v>
      </c>
      <c r="DD382" s="15">
        <f ca="1">IF(AND(CT382&lt;&gt;0,CY382&lt;&gt;0),-1*DA382*CT382,0)</f>
        <v>-12296.86522243611</v>
      </c>
      <c r="DE382" s="15">
        <f ca="1">IF(AND(CT382&lt;&gt;0,CY382&lt;&gt;0,CU382&lt;&gt;0,CZ382&lt;&gt;0),DB382/CW382*$AA382,)</f>
        <v>-1844.2435717558126</v>
      </c>
      <c r="DF382" s="15">
        <f ca="1">IF(AND(CU382&lt;&gt;0,CZ382&lt;&gt;0),DC382*CM382*CU382,)</f>
        <v>31768.553695607559</v>
      </c>
      <c r="DG382" s="15">
        <f ca="1">IF(AND(CT382&lt;&gt;0,CY382&lt;&gt;0,CU382&lt;&gt;0,CZ382&lt;&gt;0),$AK382-DD382-DE382-DF382-DJ382,)</f>
        <v>6176.2106533401293</v>
      </c>
      <c r="DH382" s="15">
        <f ca="1">IF(OR(CT382=0,CY382=0,CU382=0,CZ382=0),$AK382-DD382-DE382-DF382-DJ382,)</f>
        <v>0</v>
      </c>
      <c r="DI382" s="15">
        <f ca="1">SUM(DD382:DH382)</f>
        <v>23803.655554755765</v>
      </c>
      <c r="DJ382" s="15">
        <f ca="1">IF($V382&lt;&gt;0,IF($V382&gt;0,$W382/$V382,-$W382/$V382))*$AF382</f>
        <v>-3115.6674594757483</v>
      </c>
      <c r="DK382" s="15">
        <f ca="1">SUM(DI382:DJ382)</f>
        <v>20687.988095280016</v>
      </c>
      <c r="DL382" s="16">
        <f ca="1">_xll.DBRW($B$3,$R$37,$R$38,$R$40,$R$41,$R$42,$Q382,DL$2,DL$4,DL$3)</f>
        <v>0.14060885503561171</v>
      </c>
      <c r="DM382" s="16">
        <f ca="1">_xll.DBRW($B$3,$R$37,$R$38,$R$40,$R$41,$R$42,$Q382,DM$2,DM$4,DM$3)</f>
        <v>0.17655661511339049</v>
      </c>
      <c r="DN382" s="17">
        <f ca="1">-(DL382-DM382)*100</f>
        <v>3.5947760077778779</v>
      </c>
      <c r="DO382" s="14">
        <f ca="1">$AB382-$AG382-EI382</f>
        <v>87951.624220490397</v>
      </c>
      <c r="DP382" s="15">
        <f ca="1">_xll.DBRW($B$3,$R$37,$R$38,$R$40,$R$41,$R$42,$Q382,DP$2,DP$4,DP$3)</f>
        <v>0.98786237497049301</v>
      </c>
      <c r="DQ382" s="15">
        <f ca="1">_xll.DBRW($B$3,$R$37,$R$38,$R$40,$R$41,$R$42,$Q382,DQ$2,DQ$4,DQ$3)</f>
        <v>0.82258443208818088</v>
      </c>
      <c r="DR382" s="15">
        <f ca="1">_xll.DBRW($B$3,$R$37,$R$38,$R$40,$R$41,$R$42,$Q382,DR$2,DR$4,DR$3)</f>
        <v>5.7791538839469183</v>
      </c>
      <c r="DS382" s="15">
        <f ca="1">_xll.DBRW($B$3,$R$37,$R$38,$R$40,$R$41,$R$42,$Q382,DS$2,DS$4,DS$3)</f>
        <v>348247.69999998808</v>
      </c>
      <c r="DT382" s="15">
        <f ca="1">_xll.DBRW($B$3,$R$37,$R$38,$R$40,$R$41,$R$42,$Q382,DT$2,DT$4,DT$3)</f>
        <v>423358</v>
      </c>
      <c r="DU382" s="15">
        <f ca="1">_xll.DBRW($B$3,$R$37,$R$38,$R$40,$R$41,$R$42,$Q382,DU$2,DU$4,DU$3)</f>
        <v>0</v>
      </c>
      <c r="DV382" s="15">
        <f ca="1">_xll.DBRW($B$3,$R$37,$R$38,$R$40,$R$41,$R$42,$Q382,DV$2,DV$4,DV$3)</f>
        <v>0</v>
      </c>
      <c r="DW382" s="15">
        <f ca="1">_xll.DBRW($B$3,$R$37,$R$38,$R$40,$R$41,$R$42,$Q382,DW$2,DW$4,DW$3)</f>
        <v>4.3289621554038673</v>
      </c>
      <c r="DX382" s="15">
        <f ca="1">_xll.DBRW($B$3,$R$37,$R$38,$R$40,$R$41,$R$42,$Q382,DX$2,DX$4,DX$3)</f>
        <v>0</v>
      </c>
      <c r="DY382" s="15">
        <f ca="1">_xll.DBRW($B$3,$R$37,$R$38,$R$40,$R$41,$R$42,$Q382,DY$2,DY$4,DY$3)</f>
        <v>553474</v>
      </c>
      <c r="DZ382" s="15">
        <f ca="1">DP382-DU382</f>
        <v>0.98786237497049301</v>
      </c>
      <c r="EA382" s="15">
        <f ca="1">DQ382-DV382</f>
        <v>0.82258443208818088</v>
      </c>
      <c r="EB382" s="15">
        <f ca="1">DR382-DW382</f>
        <v>1.450191728543051</v>
      </c>
      <c r="EC382" s="15">
        <f ca="1">IF(AND(DS382&lt;&gt;0,DX382&lt;&gt;0),-1*DZ382*DS382,0)</f>
        <v>0</v>
      </c>
      <c r="ED382" s="15">
        <f ca="1">IF(AND(DS382&lt;&gt;0,DX382&lt;&gt;0,DT382&lt;&gt;0,DY382&lt;&gt;0),EA382/DV382*$AB382,)</f>
        <v>0</v>
      </c>
      <c r="EE382" s="15">
        <f ca="1">IF(AND(DT382&lt;&gt;0,DY382&lt;&gt;0),EB382*DL382*DT382,)</f>
        <v>86326.844487144583</v>
      </c>
      <c r="EF382" s="15">
        <f ca="1">IF(AND(DS382&lt;&gt;0,DX382&lt;&gt;0,DT382&lt;&gt;0,DY382&lt;&gt;0),$AL382-EC382-ED382-EE382-EI382,)</f>
        <v>0</v>
      </c>
      <c r="EG382" s="15">
        <f ca="1">IF(OR(DS382=0,DX382=0,DT382=0,DY382=0),$AL382-EC382-ED382-EE382-EI382,)</f>
        <v>1624.7797333458166</v>
      </c>
      <c r="EH382" s="15">
        <f ca="1">SUM(EC382:EG382)</f>
        <v>87951.624220490397</v>
      </c>
      <c r="EI382" s="15">
        <f ca="1">IF($V382&lt;&gt;0,IF($V382&gt;0,$W382/$V382,-$W382/$V382))*$AG382</f>
        <v>-8948.4242204903876</v>
      </c>
      <c r="EJ382" s="15">
        <f ca="1">SUM(EH382:EI382)</f>
        <v>79003.200000000012</v>
      </c>
      <c r="EK382" s="16">
        <f ca="1">_xll.DBRW($B$3,$R$37,$R$38,$R$40,$R$41,$R$42,$Q382,EK$2,EK$4,EK$3)</f>
        <v>0.15945221660810371</v>
      </c>
      <c r="EL382" s="16">
        <f ca="1">_xll.DBRW($B$3,$R$37,$R$38,$R$40,$R$41,$R$42,$Q382,EL$2,EL$4,EL$3)</f>
        <v>0.23022594625637738</v>
      </c>
      <c r="EM382" s="17">
        <f ca="1">-(EK382-EL382)*100</f>
        <v>7.0773729648273669</v>
      </c>
      <c r="EN382" s="14">
        <f ca="1">$AC382-$AH382-FH382</f>
        <v>173158.61854089025</v>
      </c>
      <c r="EO382" s="15">
        <f ca="1">_xll.DBRW($B$3,$R$37,$R$38,$R$40,$R$41,$R$42,$Q382,EO$2,EO$4,EO$3)</f>
        <v>0.9214988969146678</v>
      </c>
      <c r="EP382" s="15">
        <f ca="1">_xll.DBRW($B$3,$R$37,$R$38,$R$40,$R$41,$R$42,$Q382,EP$2,EP$4,EP$3)</f>
        <v>1</v>
      </c>
      <c r="EQ382" s="15">
        <f ca="1">_xll.DBRW($B$3,$R$37,$R$38,$R$40,$R$41,$R$42,$Q382,EQ$2,EQ$4,EQ$3)</f>
        <v>5.7791538839469183</v>
      </c>
      <c r="ER382" s="15">
        <f ca="1">_xll.DBRW($B$3,$R$37,$R$38,$R$40,$R$41,$R$42,$Q382,ER$2,ER$4,ER$3)</f>
        <v>423358</v>
      </c>
      <c r="ES382" s="15">
        <f ca="1">_xll.DBRW($B$3,$R$37,$R$38,$R$40,$R$41,$R$42,$Q382,ES$2,ES$4,ES$3)</f>
        <v>423358</v>
      </c>
      <c r="ET382" s="15">
        <f ca="1">_xll.DBRW($B$3,$R$37,$R$38,$R$40,$R$41,$R$42,$Q382,ET$2,ET$4,ET$3)</f>
        <v>0.99663940853590227</v>
      </c>
      <c r="EU382" s="15">
        <f ca="1">_xll.DBRW($B$3,$R$37,$R$38,$R$40,$R$41,$R$42,$Q382,EU$2,EU$4,EU$3)</f>
        <v>1</v>
      </c>
      <c r="EV382" s="15">
        <f ca="1">_xll.DBRW($B$3,$R$37,$R$38,$R$40,$R$41,$R$42,$Q382,EV$2,EV$4,EV$3)</f>
        <v>4.3289621554038673</v>
      </c>
      <c r="EW382" s="15">
        <f ca="1">_xll.DBRW($B$3,$R$37,$R$38,$R$40,$R$41,$R$42,$Q382,EW$2,EW$4,EW$3)</f>
        <v>553474</v>
      </c>
      <c r="EX382" s="15">
        <f ca="1">_xll.DBRW($B$3,$R$37,$R$38,$R$40,$R$41,$R$42,$Q382,EX$2,EX$4,EX$3)</f>
        <v>553474</v>
      </c>
      <c r="EY382" s="15">
        <f ca="1">EO382-ET382</f>
        <v>-7.5140511621234474E-2</v>
      </c>
      <c r="EZ382" s="15">
        <f ca="1">EP382-EU382</f>
        <v>0</v>
      </c>
      <c r="FA382" s="15">
        <f ca="1">EQ382-EV382</f>
        <v>1.450191728543051</v>
      </c>
      <c r="FB382" s="15">
        <f ca="1">IF(AND(ER382&lt;&gt;0,EW382&lt;&gt;0),-1*EY382*ER382,0)</f>
        <v>31811.336718942584</v>
      </c>
      <c r="FC382" s="15">
        <f ca="1">IF(AND(ER382&lt;&gt;0,EW382&lt;&gt;0,ES382&lt;&gt;0,EX382&lt;&gt;0),EZ382/EU382*$AC382,)</f>
        <v>0</v>
      </c>
      <c r="FD382" s="15">
        <f ca="1">IF(AND(ES382&lt;&gt;0,EX382&lt;&gt;0),FA382*EK382*ES382,)</f>
        <v>97895.731408751089</v>
      </c>
      <c r="FE382" s="15">
        <f ca="1">IF(AND(ER382&lt;&gt;0,EW382&lt;&gt;0,ES382&lt;&gt;0,EX382&lt;&gt;0),$AM382-FB382-FC382-FD382-FH382,)</f>
        <v>43451.550413196586</v>
      </c>
      <c r="FF382" s="15">
        <f ca="1">IF(OR(ER382=0,EW382=0,ES382=0,EX382=0),$AM382-FB382-FC382-FD382-FH382,)</f>
        <v>0</v>
      </c>
      <c r="FG382" s="15">
        <f ca="1">SUM(FB382:FF382)</f>
        <v>173158.61854089025</v>
      </c>
      <c r="FH382" s="15">
        <f ca="1">IF($V382&lt;&gt;0,IF($V382&gt;0,$W382/$V382,-$W382/$V382))*$AH382</f>
        <v>-11668.548540890315</v>
      </c>
      <c r="FI382" s="15">
        <f ca="1">SUM(FG382:FH382)</f>
        <v>161490.06999999995</v>
      </c>
      <c r="FJ382" s="20"/>
      <c r="FK382" s="85">
        <f ca="1">BL382+CK382+DJ382+EI382+FH382</f>
        <v>-49653.181779101607</v>
      </c>
      <c r="FL382" s="21"/>
      <c r="FM382" s="22"/>
      <c r="FN382" s="104">
        <f ca="1">_xll.DBRW($B$3,$R$37,$R$38,$R$40,$R$41,$R$42,$Q382,FN$2,FN$4,FN$3)</f>
        <v>356995.01999999967</v>
      </c>
      <c r="FO382" s="105">
        <f ca="1">IF(U382&lt;&gt;0,FN382/U382,0)</f>
        <v>0.14591170364005679</v>
      </c>
      <c r="FP382" s="104">
        <f ca="1">_xll.DBRW($B$3,$R$37,$R$38,$R$40,$R$41,$R$42,$Q382,FP$2,FP$4,FP$3)</f>
        <v>48684.606704236008</v>
      </c>
      <c r="FQ382" s="105">
        <f ca="1">IF(V382&lt;&gt;0,FP382/V382,0)</f>
        <v>2.0319389367569187E-2</v>
      </c>
      <c r="FR382" s="86">
        <f ca="1">FN382-FP382</f>
        <v>308310.41329576366</v>
      </c>
      <c r="FS382" s="103">
        <f ca="1">(FO382-FQ382)*100</f>
        <v>12.55923142724876</v>
      </c>
      <c r="FT382" s="23"/>
      <c r="FV382" s="37"/>
      <c r="FW382" s="37"/>
      <c r="FX382" s="37"/>
      <c r="FY382" s="37"/>
      <c r="FZ382" s="37"/>
      <c r="GA382" s="37"/>
      <c r="GB382" s="37"/>
      <c r="GC382" s="37"/>
      <c r="GD382" s="37"/>
      <c r="GE382" s="37"/>
      <c r="GF382" s="37"/>
      <c r="GG382" s="37"/>
      <c r="GH382" s="37"/>
    </row>
    <row r="383" spans="1:190" ht="15" hidden="1" customHeight="1" x14ac:dyDescent="0.25">
      <c r="A383">
        <f ca="1">IF(ROW()=ROW($A$60),0,1)</f>
        <v>1</v>
      </c>
      <c r="D383" s="30"/>
      <c r="E383" s="30"/>
      <c r="F383" s="30">
        <f ca="1">IF(A383&lt;&gt;0,IF((AO383+BN383+CM383+DL383+EK383)&lt;&gt;0,ROUND((1-(AO383+BN383+CM383+DL383+EK383))-FO383,5),"VERIF. ELIGIBILITE PMM"),"CHECK "&amp;D368)</f>
        <v>0</v>
      </c>
      <c r="G383" s="30"/>
      <c r="H383" s="30"/>
      <c r="I383" s="30"/>
      <c r="J383" s="30">
        <f ca="1">IF(A383&lt;&gt;0,IF((AP383+BO383+CN383+DM383+EL383)&lt;&gt;0,ROUND((1-(AP383+BO383+CN383+DM383+EL383))-FQ383,5),"VERIF. ELIGIBILITE PMM"),"CHECK "&amp;D369)</f>
        <v>0</v>
      </c>
      <c r="K383" s="30">
        <f ca="1">IF(A383&lt;&gt;0,ROUND(W383+AR383+BQ383+CP383+DO383+EN383+FK383-FR383,5),"CHECK ")</f>
        <v>0</v>
      </c>
      <c r="L383" s="4"/>
      <c r="M383" s="9"/>
      <c r="N383" s="10"/>
      <c r="O383" s="9"/>
      <c r="P383" s="11"/>
      <c r="Q383" s="130" t="s">
        <v>124</v>
      </c>
      <c r="R383" s="130"/>
      <c r="S383" s="12"/>
      <c r="T383" s="13"/>
      <c r="U383" s="84">
        <f ca="1">_xll.DBRW($B$3,$R$37,$R$38,$R$40,$R$41,$R$42,$Q383,U$2,U$4,U$3)</f>
        <v>22412696.779999997</v>
      </c>
      <c r="V383" s="84">
        <f ca="1">_xll.DBRW($B$3,$R$37,$R$38,$R$40,$R$41,$R$42,$Q383,V$2,V$4,V$3)</f>
        <v>22356337.499999989</v>
      </c>
      <c r="W383" s="85">
        <f ca="1">U383-V383</f>
        <v>56359.280000008643</v>
      </c>
      <c r="X383" s="106">
        <f ca="1">IF(V383&lt;&gt;0,W383/V383,0)</f>
        <v>2.5209531749110815E-3</v>
      </c>
      <c r="Y383" s="15">
        <f ca="1">_xll.DBRW($B$3,$R$37,$R$38,$R$40,$R$41,$R$42,$Q383,Y$2,Y$4,Y$3)</f>
        <v>-8223097.4500000011</v>
      </c>
      <c r="Z383" s="15">
        <f ca="1">_xll.DBRW($B$3,$R$37,$R$38,$R$40,$R$41,$R$42,$Q383,Z$2,Z$4,Z$3)</f>
        <v>-1478768.6799999997</v>
      </c>
      <c r="AA383" s="15">
        <f ca="1">_xll.DBRW($B$3,$R$37,$R$38,$R$40,$R$41,$R$42,$Q383,AA$2,AA$4,AA$3)</f>
        <v>-1557636.92</v>
      </c>
      <c r="AB383" s="15">
        <f ca="1">_xll.DBRW($B$3,$R$37,$R$38,$R$40,$R$41,$R$42,$Q383,AB$2,AB$4,AB$3)</f>
        <v>-1500912.5799999998</v>
      </c>
      <c r="AC383" s="15">
        <f ca="1">_xll.DBRW($B$3,$R$37,$R$38,$R$40,$R$41,$R$42,$Q383,AC$2,AC$4,AC$3)</f>
        <v>-4743474.1399999987</v>
      </c>
      <c r="AD383" s="15">
        <f ca="1">_xll.DBRW($B$3,$R$37,$R$38,$R$40,$R$41,$R$42,$Q383,AD$2,AD$4,AD$3)</f>
        <v>-8285500.3426566906</v>
      </c>
      <c r="AE383" s="15">
        <f ca="1">_xll.DBRW($B$3,$R$37,$R$38,$R$40,$R$41,$R$42,$Q383,AE$2,AE$4,AE$3)</f>
        <v>-1686747.1165882952</v>
      </c>
      <c r="AF383" s="15">
        <f ca="1">_xll.DBRW($B$3,$R$37,$R$38,$R$40,$R$41,$R$42,$Q383,AF$2,AF$4,AF$3)</f>
        <v>-1659356.9275809997</v>
      </c>
      <c r="AG383" s="15">
        <f ca="1">_xll.DBRW($B$3,$R$37,$R$38,$R$40,$R$41,$R$42,$Q383,AG$2,AG$4,AG$3)</f>
        <v>-1521651.8800000001</v>
      </c>
      <c r="AH383" s="15">
        <f ca="1">_xll.DBRW($B$3,$R$37,$R$38,$R$40,$R$41,$R$42,$Q383,AH$2,AH$4,AH$3)</f>
        <v>-4509327.8728389544</v>
      </c>
      <c r="AI383" s="15">
        <f ca="1">Y383-AD383</f>
        <v>62402.89265668951</v>
      </c>
      <c r="AJ383" s="15">
        <f ca="1">Z383-AE383</f>
        <v>207978.4365882955</v>
      </c>
      <c r="AK383" s="15">
        <f ca="1">AA383-AF383</f>
        <v>101720.00758099975</v>
      </c>
      <c r="AL383" s="15">
        <f ca="1">AB383-AG383</f>
        <v>20739.300000000279</v>
      </c>
      <c r="AM383" s="15">
        <f ca="1">AC383-AH383</f>
        <v>-234146.26716104429</v>
      </c>
      <c r="AN383" s="20"/>
      <c r="AO383" s="16">
        <f ca="1">_xll.DBRW($B$3,$R$37,$R$38,$R$40,$R$41,$R$42,$Q383,AO$2,AO$4,AO$3)</f>
        <v>0.366894601337662</v>
      </c>
      <c r="AP383" s="16">
        <f ca="1">_xll.DBRW($B$3,$R$37,$R$38,$R$40,$R$41,$R$42,$Q383,AP$2,AP$4,AP$3)</f>
        <v>0.37061080969352395</v>
      </c>
      <c r="AQ383" s="17">
        <f ca="1">-(AO383-AP383)*100</f>
        <v>0.37162083558619496</v>
      </c>
      <c r="AR383" s="14">
        <f ca="1">$Y383-$AD383-BL383</f>
        <v>83290.251051236744</v>
      </c>
      <c r="AS383" s="18">
        <f ca="1">_xll.DBRW($B$3,$R$37,$R$38,$R$40,$R$41,$R$42,$Q383,AS$2,AS$4,AS$3)</f>
        <v>35.172503623392203</v>
      </c>
      <c r="AT383" s="19">
        <f ca="1">_xll.DBRW($B$3,$R$37,$R$38,$R$40,$R$41,$R$42,$Q383,AT$2,AT$4,AT$3)</f>
        <v>6.4873434932424826E-2</v>
      </c>
      <c r="AU383" s="18">
        <f ca="1">_xll.DBRW($B$3,$R$37,$R$38,$R$40,$R$41,$R$42,$Q383,AU$2,AU$4,AU$3)</f>
        <v>6.2191188338654513</v>
      </c>
      <c r="AV383" s="15">
        <f ca="1">_xll.DBRW($B$3,$R$37,$R$38,$R$40,$R$41,$R$42,$Q383,AV$2,AV$4,AV$3)</f>
        <v>233793.35</v>
      </c>
      <c r="AW383" s="15">
        <f ca="1">_xll.DBRW($B$3,$R$37,$R$38,$R$40,$R$41,$R$42,$Q383,AW$2,AW$4,AW$3)</f>
        <v>3603838</v>
      </c>
      <c r="AX383" s="18">
        <f ca="1">_xll.DBRW($B$3,$R$37,$R$38,$R$40,$R$41,$R$42,$Q383,AX$2,AX$4,AX$3)</f>
        <v>31.293728664732079</v>
      </c>
      <c r="AY383" s="19">
        <f ca="1">_xll.DBRW($B$3,$R$37,$R$38,$R$40,$R$41,$R$42,$Q383,AY$2,AY$4,AY$3)</f>
        <v>6.4638867520183343E-2</v>
      </c>
      <c r="AZ383" s="18">
        <f ca="1">_xll.DBRW($B$3,$R$37,$R$38,$R$40,$R$41,$R$42,$Q383,AZ$2,AZ$4,AZ$3)</f>
        <v>5.45799293616105</v>
      </c>
      <c r="BA383" s="15">
        <f ca="1">_xll.DBRW($B$3,$R$37,$R$38,$R$40,$R$41,$R$42,$Q383,BA$2,BA$4,BA$3)</f>
        <v>264765.51999999996</v>
      </c>
      <c r="BB383" s="15">
        <f ca="1">_xll.DBRW($B$3,$R$37,$R$38,$R$40,$R$41,$R$42,$Q383,BB$2,BB$4,BB$3)</f>
        <v>4096073</v>
      </c>
      <c r="BC383" s="18">
        <f ca="1">AS383-AX383</f>
        <v>3.8787749586601237</v>
      </c>
      <c r="BD383" s="18">
        <f ca="1">AT383-AY383</f>
        <v>2.3456741224148203E-4</v>
      </c>
      <c r="BE383" s="18">
        <f ca="1">AU383-AZ383</f>
        <v>0.76112589770440131</v>
      </c>
      <c r="BF383" s="15">
        <f ca="1">IF(AND(AV383&lt;&gt;0,BA383&lt;&gt;0),-1*BC383*AV383,0)</f>
        <v>-906831.79148126184</v>
      </c>
      <c r="BG383" s="15">
        <f ca="1">IF(AND(AV383&lt;&gt;0,BA383&lt;&gt;0,AW383&lt;&gt;0,BB383&lt;&gt;0),BD383/AY383*$Y383,)</f>
        <v>-29840.725301286326</v>
      </c>
      <c r="BH383" s="15">
        <f ca="1">IF(AND(AW383&lt;&gt;0,BB383&lt;&gt;0),BE383*AO383*AW383,)</f>
        <v>1006382.5110497047</v>
      </c>
      <c r="BI383" s="15">
        <f ca="1">IF(AND(AV383&lt;&gt;0,BA383&lt;&gt;0,AW383&lt;&gt;0,BB383&lt;&gt;0),$AI383-BF383-BG383-BH383-BL383,)</f>
        <v>13580.256784080168</v>
      </c>
      <c r="BJ383" s="15">
        <f ca="1">IF(OR(AV383=0,BA383=0,AW383=0,BB383=0),$AI383-BF383-BG383-BH383-BL383,)</f>
        <v>0</v>
      </c>
      <c r="BK383" s="15">
        <f ca="1">SUM(BF383:BJ383)</f>
        <v>83290.251051236744</v>
      </c>
      <c r="BL383" s="15">
        <f ca="1">IF($V383&lt;&gt;0,IF($V383&gt;0,$W383/$V383,-$W383/$V383))*$AD383</f>
        <v>-20887.358394547238</v>
      </c>
      <c r="BM383" s="15">
        <f ca="1">SUM(BK383:BL383)</f>
        <v>62402.89265668951</v>
      </c>
      <c r="BN383" s="16">
        <f ca="1">_xll.DBRW($B$3,$R$37,$R$38,$R$40,$R$41,$R$42,$Q383,BN$2,BN$4,BN$3)</f>
        <v>6.597906064207236E-2</v>
      </c>
      <c r="BO383" s="16">
        <f ca="1">_xll.DBRW($B$3,$R$37,$R$38,$R$40,$R$41,$R$42,$Q383,BO$2,BO$4,BO$3)</f>
        <v>7.5448275755735705E-2</v>
      </c>
      <c r="BP383" s="17">
        <f ca="1">-(BN383-BO383)*100</f>
        <v>0.94692151136633451</v>
      </c>
      <c r="BQ383" s="14">
        <f ca="1">$Z383-$AE383-CK383</f>
        <v>212230.64708713087</v>
      </c>
      <c r="BR383" s="15">
        <f ca="1">_xll.DBRW($B$3,$R$37,$R$38,$R$40,$R$41,$R$42,$Q383,BR$2,BR$4,BR$3)</f>
        <v>0.41033161867986295</v>
      </c>
      <c r="BS383" s="15">
        <f ca="1">_xll.DBRW($B$3,$R$37,$R$38,$R$40,$R$41,$R$42,$Q383,BS$2,BS$4,BS$3)</f>
        <v>1</v>
      </c>
      <c r="BT383" s="15">
        <f ca="1">_xll.DBRW($B$3,$R$37,$R$38,$R$40,$R$41,$R$42,$Q383,BT$2,BT$4,BT$3)</f>
        <v>6.2191188338654513</v>
      </c>
      <c r="BU383" s="15">
        <f ca="1">_xll.DBRW($B$3,$R$37,$R$38,$R$40,$R$41,$R$42,$Q383,BU$2,BU$4,BU$3)</f>
        <v>3603838</v>
      </c>
      <c r="BV383" s="15">
        <f ca="1">_xll.DBRW($B$3,$R$37,$R$38,$R$40,$R$41,$R$42,$Q383,BV$2,BV$4,BV$3)</f>
        <v>3603838</v>
      </c>
      <c r="BW383" s="15">
        <f ca="1">_xll.DBRW($B$3,$R$37,$R$38,$R$40,$R$41,$R$42,$Q383,BW$2,BW$4,BW$3)</f>
        <v>0.41179615612033649</v>
      </c>
      <c r="BX383" s="15">
        <f ca="1">_xll.DBRW($B$3,$R$37,$R$38,$R$40,$R$41,$R$42,$Q383,BX$2,BX$4,BX$3)</f>
        <v>1</v>
      </c>
      <c r="BY383" s="15">
        <f ca="1">_xll.DBRW($B$3,$R$37,$R$38,$R$40,$R$41,$R$42,$Q383,BY$2,BY$4,BY$3)</f>
        <v>5.45799293616105</v>
      </c>
      <c r="BZ383" s="15">
        <f ca="1">_xll.DBRW($B$3,$R$37,$R$38,$R$40,$R$41,$R$42,$Q383,BZ$2,BZ$4,BZ$3)</f>
        <v>4096073</v>
      </c>
      <c r="CA383" s="15">
        <f ca="1">_xll.DBRW($B$3,$R$37,$R$38,$R$40,$R$41,$R$42,$Q383,CA$2,CA$4,CA$3)</f>
        <v>4096073</v>
      </c>
      <c r="CB383" s="15">
        <f ca="1">BR383-BW383</f>
        <v>-1.4645374404735345E-3</v>
      </c>
      <c r="CC383" s="15">
        <f ca="1">BS383-BX383</f>
        <v>0</v>
      </c>
      <c r="CD383" s="15">
        <f ca="1">BT383-BY383</f>
        <v>0.76112589770440131</v>
      </c>
      <c r="CE383" s="15">
        <f ca="1">IF(AND(BU383&lt;&gt;0,BZ383&lt;&gt;0),-1*CB383*BU383,0)</f>
        <v>5277.9556804012618</v>
      </c>
      <c r="CF383" s="15">
        <f ca="1">IF(AND(BU383&lt;&gt;0,BZ383&lt;&gt;0,BV383&lt;&gt;0,CA383&lt;&gt;0),CC383/BX383*$Z383,)</f>
        <v>0</v>
      </c>
      <c r="CG383" s="15">
        <f ca="1">IF(AND(BV383&lt;&gt;0,CA383&lt;&gt;0),CD383*BN383*BV383,)</f>
        <v>180978.87645002396</v>
      </c>
      <c r="CH383" s="15">
        <f ca="1">IF(AND(BU383&lt;&gt;0,BZ383&lt;&gt;0,BV383&lt;&gt;0,CA383&lt;&gt;0),$AJ383-CE383-CF383-CG383-CK383,)</f>
        <v>25973.814956705646</v>
      </c>
      <c r="CI383" s="15">
        <f ca="1">IF(OR(BU383=0,BZ383=0,BV383=0,CA383=0),$AJ383-CE383-CF383-CG383-CK383,)</f>
        <v>0</v>
      </c>
      <c r="CJ383" s="15">
        <f ca="1">SUM(CE383:CI383)</f>
        <v>212230.64708713087</v>
      </c>
      <c r="CK383" s="15">
        <f ca="1">IF($V383&lt;&gt;0,IF($V383&gt;0,$W383/$V383,-$W383/$V383))*$AE383</f>
        <v>-4252.2104988353749</v>
      </c>
      <c r="CL383" s="15">
        <f ca="1">SUM(CJ383:CK383)</f>
        <v>207978.4365882955</v>
      </c>
      <c r="CM383" s="16">
        <f ca="1">_xll.DBRW($B$3,$R$37,$R$38,$R$40,$R$41,$R$42,$Q383,CM$2,CM$4,CM$3)</f>
        <v>6.9497969623626879E-2</v>
      </c>
      <c r="CN383" s="16">
        <f ca="1">_xll.DBRW($B$3,$R$37,$R$38,$R$40,$R$41,$R$42,$Q383,CN$2,CN$4,CN$3)</f>
        <v>7.4223111347330464E-2</v>
      </c>
      <c r="CO383" s="17">
        <f ca="1">-(CM383-CN383)*100</f>
        <v>0.47251417237035853</v>
      </c>
      <c r="CP383" s="14">
        <f ca="1">$AA383-$AF383-DJ383</f>
        <v>105903.16869589577</v>
      </c>
      <c r="CQ383" s="15">
        <f ca="1">_xll.DBRW($B$3,$R$37,$R$38,$R$40,$R$41,$R$42,$Q383,CQ$2,CQ$4,CQ$3)</f>
        <v>1.0263227641079649</v>
      </c>
      <c r="CR383" s="15">
        <f ca="1">_xll.DBRW($B$3,$R$37,$R$38,$R$40,$R$41,$R$42,$Q383,CR$2,CR$4,CR$3)</f>
        <v>0.42113080496404109</v>
      </c>
      <c r="CS383" s="15">
        <f ca="1">_xll.DBRW($B$3,$R$37,$R$38,$R$40,$R$41,$R$42,$Q383,CS$2,CS$4,CS$3)</f>
        <v>6.2191188338654513</v>
      </c>
      <c r="CT383" s="15">
        <f ca="1">_xll.DBRW($B$3,$R$37,$R$38,$R$40,$R$41,$R$42,$Q383,CT$2,CT$4,CT$3)</f>
        <v>1517687.1979</v>
      </c>
      <c r="CU383" s="15">
        <f ca="1">_xll.DBRW($B$3,$R$37,$R$38,$R$40,$R$41,$R$42,$Q383,CU$2,CU$4,CU$3)</f>
        <v>3603838</v>
      </c>
      <c r="CV383" s="15">
        <f ca="1">_xll.DBRW($B$3,$R$37,$R$38,$R$40,$R$41,$R$42,$Q383,CV$2,CV$4,CV$3)</f>
        <v>0.95311221967763238</v>
      </c>
      <c r="CW383" s="15">
        <f ca="1">_xll.DBRW($B$3,$R$37,$R$38,$R$40,$R$41,$R$42,$Q383,CW$2,CW$4,CW$3)</f>
        <v>0.42503832085023874</v>
      </c>
      <c r="CX383" s="15">
        <f ca="1">_xll.DBRW($B$3,$R$37,$R$38,$R$40,$R$41,$R$42,$Q383,CX$2,CX$4,CX$3)</f>
        <v>5.45799293616105</v>
      </c>
      <c r="CY383" s="15">
        <f ca="1">_xll.DBRW($B$3,$R$37,$R$38,$R$40,$R$41,$R$42,$Q383,CY$2,CY$4,CY$3)</f>
        <v>1740987.99</v>
      </c>
      <c r="CZ383" s="15">
        <f ca="1">_xll.DBRW($B$3,$R$37,$R$38,$R$40,$R$41,$R$42,$Q383,CZ$2,CZ$4,CZ$3)</f>
        <v>4096073</v>
      </c>
      <c r="DA383" s="15">
        <f ca="1">CQ383-CV383</f>
        <v>7.321054443033248E-2</v>
      </c>
      <c r="DB383" s="15">
        <f ca="1">CR383-CW383</f>
        <v>-3.9075158861976433E-3</v>
      </c>
      <c r="DC383" s="15">
        <f ca="1">CS383-CX383</f>
        <v>0.76112589770440131</v>
      </c>
      <c r="DD383" s="15">
        <f ca="1">IF(AND(CT383&lt;&gt;0,CY383&lt;&gt;0),-1*DA383*CT383,0)</f>
        <v>-111110.70603320475</v>
      </c>
      <c r="DE383" s="15">
        <f ca="1">IF(AND(CT383&lt;&gt;0,CY383&lt;&gt;0,CU383&lt;&gt;0,CZ383&lt;&gt;0),DB383/CW383*$AA383,)</f>
        <v>14319.864142255843</v>
      </c>
      <c r="DF383" s="15">
        <f ca="1">IF(AND(CU383&lt;&gt;0,CZ383&lt;&gt;0),DC383*CM383*CU383,)</f>
        <v>190631.15381824007</v>
      </c>
      <c r="DG383" s="15">
        <f ca="1">IF(AND(CT383&lt;&gt;0,CY383&lt;&gt;0,CU383&lt;&gt;0,CZ383&lt;&gt;0),$AK383-DD383-DE383-DF383-DJ383,)</f>
        <v>12062.856768604583</v>
      </c>
      <c r="DH383" s="15">
        <f ca="1">IF(OR(CT383=0,CY383=0,CU383=0,CZ383=0),$AK383-DD383-DE383-DF383-DJ383,)</f>
        <v>0</v>
      </c>
      <c r="DI383" s="15">
        <f ca="1">SUM(DD383:DH383)</f>
        <v>105903.16869589574</v>
      </c>
      <c r="DJ383" s="15">
        <f ca="1">IF($V383&lt;&gt;0,IF($V383&gt;0,$W383/$V383,-$W383/$V383))*$AF383</f>
        <v>-4183.1611148960192</v>
      </c>
      <c r="DK383" s="15">
        <f ca="1">SUM(DI383:DJ383)</f>
        <v>101720.00758099972</v>
      </c>
      <c r="DL383" s="16">
        <f ca="1">_xll.DBRW($B$3,$R$37,$R$38,$R$40,$R$41,$R$42,$Q383,DL$2,DL$4,DL$3)</f>
        <v>6.6967067583734122E-2</v>
      </c>
      <c r="DM383" s="16">
        <f ca="1">_xll.DBRW($B$3,$R$37,$R$38,$R$40,$R$41,$R$42,$Q383,DM$2,DM$4,DM$3)</f>
        <v>6.8063558263959822E-2</v>
      </c>
      <c r="DN383" s="17">
        <f ca="1">-(DL383-DM383)*100</f>
        <v>0.10964906802257007</v>
      </c>
      <c r="DO383" s="14">
        <f ca="1">$AB383-$AG383-EI383</f>
        <v>24575.313137995698</v>
      </c>
      <c r="DP383" s="15">
        <f ca="1">_xll.DBRW($B$3,$R$37,$R$38,$R$40,$R$41,$R$42,$Q383,DP$2,DP$4,DP$3)</f>
        <v>0.50712759512575034</v>
      </c>
      <c r="DQ383" s="15">
        <f ca="1">_xll.DBRW($B$3,$R$37,$R$38,$R$40,$R$41,$R$42,$Q383,DQ$2,DQ$4,DQ$3)</f>
        <v>0.82124529459981277</v>
      </c>
      <c r="DR383" s="15">
        <f ca="1">_xll.DBRW($B$3,$R$37,$R$38,$R$40,$R$41,$R$42,$Q383,DR$2,DR$4,DR$3)</f>
        <v>6.2191188338654513</v>
      </c>
      <c r="DS383" s="15">
        <f ca="1">_xll.DBRW($B$3,$R$37,$R$38,$R$40,$R$41,$R$42,$Q383,DS$2,DS$4,DS$3)</f>
        <v>2959635</v>
      </c>
      <c r="DT383" s="15">
        <f ca="1">_xll.DBRW($B$3,$R$37,$R$38,$R$40,$R$41,$R$42,$Q383,DT$2,DT$4,DT$3)</f>
        <v>3603838</v>
      </c>
      <c r="DU383" s="15">
        <f ca="1">_xll.DBRW($B$3,$R$37,$R$38,$R$40,$R$41,$R$42,$Q383,DU$2,DU$4,DU$3)</f>
        <v>0.45483582259975119</v>
      </c>
      <c r="DV383" s="15">
        <f ca="1">_xll.DBRW($B$3,$R$37,$R$38,$R$40,$R$41,$R$42,$Q383,DV$2,DV$4,DV$3)</f>
        <v>0.81675717205235354</v>
      </c>
      <c r="DW383" s="15">
        <f ca="1">_xll.DBRW($B$3,$R$37,$R$38,$R$40,$R$41,$R$42,$Q383,DW$2,DW$4,DW$3)</f>
        <v>5.45799293616105</v>
      </c>
      <c r="DX383" s="15">
        <f ca="1">_xll.DBRW($B$3,$R$37,$R$38,$R$40,$R$41,$R$42,$Q383,DX$2,DX$4,DX$3)</f>
        <v>3345497</v>
      </c>
      <c r="DY383" s="15">
        <f ca="1">_xll.DBRW($B$3,$R$37,$R$38,$R$40,$R$41,$R$42,$Q383,DY$2,DY$4,DY$3)</f>
        <v>4096073</v>
      </c>
      <c r="DZ383" s="15">
        <f ca="1">DP383-DU383</f>
        <v>5.2291772525999147E-2</v>
      </c>
      <c r="EA383" s="15">
        <f ca="1">DQ383-DV383</f>
        <v>4.4881225474592279E-3</v>
      </c>
      <c r="EB383" s="15">
        <f ca="1">DR383-DW383</f>
        <v>0.76112589770440131</v>
      </c>
      <c r="EC383" s="15">
        <f ca="1">IF(AND(DS383&lt;&gt;0,DX383&lt;&gt;0),-1*DZ383*DS383,0)</f>
        <v>-154764.56017998548</v>
      </c>
      <c r="ED383" s="15">
        <f ca="1">IF(AND(DS383&lt;&gt;0,DX383&lt;&gt;0,DT383&lt;&gt;0,DY383&lt;&gt;0),EA383/DV383*$AB383,)</f>
        <v>-8247.5916007400665</v>
      </c>
      <c r="EE383" s="15">
        <f ca="1">IF(AND(DT383&lt;&gt;0,DY383&lt;&gt;0),EB383*DL383*DT383,)</f>
        <v>183688.95423056075</v>
      </c>
      <c r="EF383" s="15">
        <f ca="1">IF(AND(DS383&lt;&gt;0,DX383&lt;&gt;0,DT383&lt;&gt;0,DY383&lt;&gt;0),$AL383-EC383-ED383-EE383-EI383,)</f>
        <v>3898.5106881604934</v>
      </c>
      <c r="EG383" s="15">
        <f ca="1">IF(OR(DS383=0,DX383=0,DT383=0,DY383=0),$AL383-EC383-ED383-EE383-EI383,)</f>
        <v>0</v>
      </c>
      <c r="EH383" s="15">
        <f ca="1">SUM(EC383:EG383)</f>
        <v>24575.313137995698</v>
      </c>
      <c r="EI383" s="15">
        <f ca="1">IF($V383&lt;&gt;0,IF($V383&gt;0,$W383/$V383,-$W383/$V383))*$AG383</f>
        <v>-3836.0131379954164</v>
      </c>
      <c r="EJ383" s="15">
        <f ca="1">SUM(EH383:EI383)</f>
        <v>20739.300000000279</v>
      </c>
      <c r="EK383" s="16">
        <f ca="1">_xll.DBRW($B$3,$R$37,$R$38,$R$40,$R$41,$R$42,$Q383,EK$2,EK$4,EK$3)</f>
        <v>0.21164227520504561</v>
      </c>
      <c r="EL383" s="16">
        <f ca="1">_xll.DBRW($B$3,$R$37,$R$38,$R$40,$R$41,$R$42,$Q383,EL$2,EL$4,EL$3)</f>
        <v>0.20170244221974884</v>
      </c>
      <c r="EM383" s="17">
        <f ca="1">-(EK383-EL383)*100</f>
        <v>-0.99398329852967704</v>
      </c>
      <c r="EN383" s="14">
        <f ca="1">$AC383-$AH383-FH383</f>
        <v>-222778.46274329591</v>
      </c>
      <c r="EO383" s="15">
        <f ca="1">_xll.DBRW($B$3,$R$37,$R$38,$R$40,$R$41,$R$42,$Q383,EO$2,EO$4,EO$3)</f>
        <v>1.3162284597698342</v>
      </c>
      <c r="EP383" s="15">
        <f ca="1">_xll.DBRW($B$3,$R$37,$R$38,$R$40,$R$41,$R$42,$Q383,EP$2,EP$4,EP$3)</f>
        <v>1</v>
      </c>
      <c r="EQ383" s="15">
        <f ca="1">_xll.DBRW($B$3,$R$37,$R$38,$R$40,$R$41,$R$42,$Q383,EQ$2,EQ$4,EQ$3)</f>
        <v>6.2191188338654513</v>
      </c>
      <c r="ER383" s="15">
        <f ca="1">_xll.DBRW($B$3,$R$37,$R$38,$R$40,$R$41,$R$42,$Q383,ER$2,ER$4,ER$3)</f>
        <v>3603838</v>
      </c>
      <c r="ES383" s="15">
        <f ca="1">_xll.DBRW($B$3,$R$37,$R$38,$R$40,$R$41,$R$42,$Q383,ES$2,ES$4,ES$3)</f>
        <v>3603838</v>
      </c>
      <c r="ET383" s="15">
        <f ca="1">_xll.DBRW($B$3,$R$37,$R$38,$R$40,$R$41,$R$42,$Q383,ET$2,ET$4,ET$3)</f>
        <v>1.1008905048418216</v>
      </c>
      <c r="EU383" s="15">
        <f ca="1">_xll.DBRW($B$3,$R$37,$R$38,$R$40,$R$41,$R$42,$Q383,EU$2,EU$4,EU$3)</f>
        <v>1</v>
      </c>
      <c r="EV383" s="15">
        <f ca="1">_xll.DBRW($B$3,$R$37,$R$38,$R$40,$R$41,$R$42,$Q383,EV$2,EV$4,EV$3)</f>
        <v>5.45799293616105</v>
      </c>
      <c r="EW383" s="15">
        <f ca="1">_xll.DBRW($B$3,$R$37,$R$38,$R$40,$R$41,$R$42,$Q383,EW$2,EW$4,EW$3)</f>
        <v>4096073</v>
      </c>
      <c r="EX383" s="15">
        <f ca="1">_xll.DBRW($B$3,$R$37,$R$38,$R$40,$R$41,$R$42,$Q383,EX$2,EX$4,EX$3)</f>
        <v>4096073</v>
      </c>
      <c r="EY383" s="15">
        <f ca="1">EO383-ET383</f>
        <v>0.21533795492801255</v>
      </c>
      <c r="EZ383" s="15">
        <f ca="1">EP383-EU383</f>
        <v>0</v>
      </c>
      <c r="FA383" s="15">
        <f ca="1">EQ383-EV383</f>
        <v>0.76112589770440131</v>
      </c>
      <c r="FB383" s="15">
        <f ca="1">IF(AND(ER383&lt;&gt;0,EW383&lt;&gt;0),-1*EY383*ER383,0)</f>
        <v>-776043.10481185885</v>
      </c>
      <c r="FC383" s="15">
        <f ca="1">IF(AND(ER383&lt;&gt;0,EW383&lt;&gt;0,ES383&lt;&gt;0,EX383&lt;&gt;0),EZ383/EU383*$AC383,)</f>
        <v>0</v>
      </c>
      <c r="FD383" s="15">
        <f ca="1">IF(AND(ES383&lt;&gt;0,EX383&lt;&gt;0),FA383*EK383*ES383,)</f>
        <v>580529.34981483617</v>
      </c>
      <c r="FE383" s="15">
        <f ca="1">IF(AND(ER383&lt;&gt;0,EW383&lt;&gt;0,ES383&lt;&gt;0,EX383&lt;&gt;0),$AM383-FB383-FC383-FD383-FH383,)</f>
        <v>-27264.707746273212</v>
      </c>
      <c r="FF383" s="15">
        <f ca="1">IF(OR(ER383=0,EW383=0,ES383=0,EX383=0),$AM383-FB383-FC383-FD383-FH383,)</f>
        <v>0</v>
      </c>
      <c r="FG383" s="15">
        <f ca="1">SUM(FB383:FF383)</f>
        <v>-222778.46274329588</v>
      </c>
      <c r="FH383" s="15">
        <f ca="1">IF($V383&lt;&gt;0,IF($V383&gt;0,$W383/$V383,-$W383/$V383))*$AH383</f>
        <v>-11367.804417748395</v>
      </c>
      <c r="FI383" s="15">
        <f ca="1">SUM(FG383:FH383)</f>
        <v>-234146.26716104426</v>
      </c>
      <c r="FJ383" s="20"/>
      <c r="FK383" s="85">
        <f ca="1">BL383+CK383+DJ383+EI383+FH383</f>
        <v>-44526.547564022447</v>
      </c>
      <c r="FL383" s="21"/>
      <c r="FM383" s="22"/>
      <c r="FN383" s="104">
        <f ca="1">_xll.DBRW($B$3,$R$37,$R$38,$R$40,$R$41,$R$42,$Q383,FN$2,FN$4,FN$3)</f>
        <v>4908807.0100000035</v>
      </c>
      <c r="FO383" s="105">
        <f ca="1">IF(U383&lt;&gt;0,FN383/U383,0)</f>
        <v>0.21901902560785924</v>
      </c>
      <c r="FP383" s="104">
        <f ca="1">_xll.DBRW($B$3,$R$37,$R$38,$R$40,$R$41,$R$42,$Q383,FP$2,FP$4,FP$3)</f>
        <v>4693753.3603350511</v>
      </c>
      <c r="FQ383" s="105">
        <f ca="1">IF(V383&lt;&gt;0,FP383/V383,0)</f>
        <v>0.20995180271970099</v>
      </c>
      <c r="FR383" s="86">
        <f ca="1">FN383-FP383</f>
        <v>215053.64966495242</v>
      </c>
      <c r="FS383" s="103">
        <f ca="1">(FO383-FQ383)*100</f>
        <v>0.90672228881582551</v>
      </c>
      <c r="FT383" s="23"/>
      <c r="FV383" s="37"/>
      <c r="FW383" s="37"/>
      <c r="FX383" s="37"/>
      <c r="FY383" s="37"/>
      <c r="FZ383" s="37"/>
      <c r="GA383" s="37"/>
      <c r="GB383" s="37"/>
      <c r="GC383" s="37"/>
      <c r="GD383" s="37"/>
      <c r="GE383" s="37"/>
      <c r="GF383" s="37"/>
      <c r="GG383" s="37"/>
      <c r="GH383" s="37"/>
    </row>
    <row r="384" spans="1:190" ht="15" hidden="1" customHeight="1" x14ac:dyDescent="0.25">
      <c r="A384">
        <f ca="1">IF(ROW()=ROW($A$60),0,1)</f>
        <v>1</v>
      </c>
      <c r="D384" s="30"/>
      <c r="E384" s="30"/>
      <c r="F384" s="30">
        <f ca="1">IF(A384&lt;&gt;0,IF((AO384+BN384+CM384+DL384+EK384)&lt;&gt;0,ROUND((1-(AO384+BN384+CM384+DL384+EK384))-FO384,5),"VERIF. ELIGIBILITE PMM"),"CHECK "&amp;D369)</f>
        <v>0</v>
      </c>
      <c r="G384" s="30"/>
      <c r="H384" s="30"/>
      <c r="I384" s="30"/>
      <c r="J384" s="30">
        <f ca="1">IF(A384&lt;&gt;0,IF((AP384+BO384+CN384+DM384+EL384)&lt;&gt;0,ROUND((1-(AP384+BO384+CN384+DM384+EL384))-FQ384,5),"VERIF. ELIGIBILITE PMM"),"CHECK "&amp;D370)</f>
        <v>0</v>
      </c>
      <c r="K384" s="30">
        <f ca="1">IF(A384&lt;&gt;0,ROUND(W384+AR384+BQ384+CP384+DO384+EN384+FK384-FR384,5),"CHECK ")</f>
        <v>0</v>
      </c>
      <c r="L384" s="4"/>
      <c r="M384" s="9"/>
      <c r="N384" s="10"/>
      <c r="O384" s="9"/>
      <c r="P384" s="11"/>
      <c r="Q384" s="130" t="s">
        <v>162</v>
      </c>
      <c r="R384" s="130"/>
      <c r="S384" s="12"/>
      <c r="T384" s="13"/>
      <c r="U384" s="84">
        <f ca="1">_xll.DBRW($B$3,$R$37,$R$38,$R$40,$R$41,$R$42,$Q384,U$2,U$4,U$3)</f>
        <v>10056114.609999996</v>
      </c>
      <c r="V384" s="84">
        <f ca="1">_xll.DBRW($B$3,$R$37,$R$38,$R$40,$R$41,$R$42,$Q384,V$2,V$4,V$3)</f>
        <v>9997836.450000003</v>
      </c>
      <c r="W384" s="85">
        <f ca="1">U384-V384</f>
        <v>58278.159999992698</v>
      </c>
      <c r="X384" s="106">
        <f ca="1">IF(V384&lt;&gt;0,W384/V384,0)</f>
        <v>5.8290771499860533E-3</v>
      </c>
      <c r="Y384" s="15">
        <f ca="1">_xll.DBRW($B$3,$R$37,$R$38,$R$40,$R$41,$R$42,$Q384,Y$2,Y$4,Y$3)</f>
        <v>-3758401.5300000017</v>
      </c>
      <c r="Z384" s="15">
        <f ca="1">_xll.DBRW($B$3,$R$37,$R$38,$R$40,$R$41,$R$42,$Q384,Z$2,Z$4,Z$3)</f>
        <v>-960888.5</v>
      </c>
      <c r="AA384" s="15">
        <f ca="1">_xll.DBRW($B$3,$R$37,$R$38,$R$40,$R$41,$R$42,$Q384,AA$2,AA$4,AA$3)</f>
        <v>-1020879.82</v>
      </c>
      <c r="AB384" s="15">
        <f ca="1">_xll.DBRW($B$3,$R$37,$R$38,$R$40,$R$41,$R$42,$Q384,AB$2,AB$4,AB$3)</f>
        <v>-1081259.2799999998</v>
      </c>
      <c r="AC384" s="15">
        <f ca="1">_xll.DBRW($B$3,$R$37,$R$38,$R$40,$R$41,$R$42,$Q384,AC$2,AC$4,AC$3)</f>
        <v>-1947457.18</v>
      </c>
      <c r="AD384" s="15">
        <f ca="1">_xll.DBRW($B$3,$R$37,$R$38,$R$40,$R$41,$R$42,$Q384,AD$2,AD$4,AD$3)</f>
        <v>-3780887.6</v>
      </c>
      <c r="AE384" s="15">
        <f ca="1">_xll.DBRW($B$3,$R$37,$R$38,$R$40,$R$41,$R$42,$Q384,AE$2,AE$4,AE$3)</f>
        <v>-814358.55705713248</v>
      </c>
      <c r="AF384" s="15">
        <f ca="1">_xll.DBRW($B$3,$R$37,$R$38,$R$40,$R$41,$R$42,$Q384,AF$2,AF$4,AF$3)</f>
        <v>-1006231.0822918758</v>
      </c>
      <c r="AG384" s="15">
        <f ca="1">_xll.DBRW($B$3,$R$37,$R$38,$R$40,$R$41,$R$42,$Q384,AG$2,AG$4,AG$3)</f>
        <v>-991496</v>
      </c>
      <c r="AH384" s="15">
        <f ca="1">_xll.DBRW($B$3,$R$37,$R$38,$R$40,$R$41,$R$42,$Q384,AH$2,AH$4,AH$3)</f>
        <v>-1963868.5533333328</v>
      </c>
      <c r="AI384" s="15">
        <f ca="1">Y384-AD384</f>
        <v>22486.069999998435</v>
      </c>
      <c r="AJ384" s="15">
        <f ca="1">Z384-AE384</f>
        <v>-146529.94294286752</v>
      </c>
      <c r="AK384" s="15">
        <f ca="1">AA384-AF384</f>
        <v>-14648.737708124099</v>
      </c>
      <c r="AL384" s="15">
        <f ca="1">AB384-AG384</f>
        <v>-89763.279999999795</v>
      </c>
      <c r="AM384" s="15">
        <f ca="1">AC384-AH384</f>
        <v>16411.373333332827</v>
      </c>
      <c r="AN384" s="20"/>
      <c r="AO384" s="16">
        <f ca="1">_xll.DBRW($B$3,$R$37,$R$38,$R$40,$R$41,$R$42,$Q384,AO$2,AO$4,AO$3)</f>
        <v>0.37374290924076892</v>
      </c>
      <c r="AP384" s="16">
        <f ca="1">_xll.DBRW($B$3,$R$37,$R$38,$R$40,$R$41,$R$42,$Q384,AP$2,AP$4,AP$3)</f>
        <v>0.37817057909564028</v>
      </c>
      <c r="AQ384" s="17">
        <f ca="1">-(AO384-AP384)*100</f>
        <v>0.44276698548713633</v>
      </c>
      <c r="AR384" s="14">
        <f ca="1">$Y384-$AD384-BL384</f>
        <v>44525.155515824044</v>
      </c>
      <c r="AS384" s="18">
        <f ca="1">_xll.DBRW($B$3,$R$37,$R$38,$R$40,$R$41,$R$42,$Q384,AS$2,AS$4,AS$3)</f>
        <v>27.004742641329187</v>
      </c>
      <c r="AT384" s="19">
        <f ca="1">_xll.DBRW($B$3,$R$37,$R$38,$R$40,$R$41,$R$42,$Q384,AT$2,AT$4,AT$3)</f>
        <v>4.6854143957525456E-2</v>
      </c>
      <c r="AU384" s="18">
        <f ca="1">_xll.DBRW($B$3,$R$37,$R$38,$R$40,$R$41,$R$42,$Q384,AU$2,AU$4,AU$3)</f>
        <v>3.3854397447247759</v>
      </c>
      <c r="AV384" s="15">
        <f ca="1">_xll.DBRW($B$3,$R$37,$R$38,$R$40,$R$41,$R$42,$Q384,AV$2,AV$4,AV$3)</f>
        <v>139175.60999999999</v>
      </c>
      <c r="AW384" s="15">
        <f ca="1">_xll.DBRW($B$3,$R$37,$R$38,$R$40,$R$41,$R$42,$Q384,AW$2,AW$4,AW$3)</f>
        <v>2970401.2974</v>
      </c>
      <c r="AX384" s="18">
        <f ca="1">_xll.DBRW($B$3,$R$37,$R$38,$R$40,$R$41,$R$42,$Q384,AX$2,AX$4,AX$3)</f>
        <v>26.211609613298286</v>
      </c>
      <c r="AY384" s="19">
        <f ca="1">_xll.DBRW($B$3,$R$37,$R$38,$R$40,$R$41,$R$42,$Q384,AY$2,AY$4,AY$3)</f>
        <v>4.5733625658683198E-2</v>
      </c>
      <c r="AZ384" s="18">
        <f ca="1">_xll.DBRW($B$3,$R$37,$R$38,$R$40,$R$41,$R$42,$Q384,AZ$2,AZ$4,AZ$3)</f>
        <v>3.1698709741853253</v>
      </c>
      <c r="BA384" s="15">
        <f ca="1">_xll.DBRW($B$3,$R$37,$R$38,$R$40,$R$41,$R$42,$Q384,BA$2,BA$4,BA$3)</f>
        <v>144244.76999999999</v>
      </c>
      <c r="BB384" s="15">
        <f ca="1">_xll.DBRW($B$3,$R$37,$R$38,$R$40,$R$41,$R$42,$Q384,BB$2,BB$4,BB$3)</f>
        <v>3154020</v>
      </c>
      <c r="BC384" s="18">
        <f ca="1">AS384-AX384</f>
        <v>0.79313302803090124</v>
      </c>
      <c r="BD384" s="18">
        <f ca="1">AT384-AY384</f>
        <v>1.1205182988422574E-3</v>
      </c>
      <c r="BE384" s="18">
        <f ca="1">AU384-AZ384</f>
        <v>0.21556877053945067</v>
      </c>
      <c r="BF384" s="15">
        <f ca="1">IF(AND(AV384&lt;&gt;0,BA384&lt;&gt;0),-1*BC384*AV384,0)</f>
        <v>-110384.77298734777</v>
      </c>
      <c r="BG384" s="15">
        <f ca="1">IF(AND(AV384&lt;&gt;0,BA384&lt;&gt;0,AW384&lt;&gt;0,BB384&lt;&gt;0),BD384/AY384*$Y384,)</f>
        <v>-92084.49205824449</v>
      </c>
      <c r="BH384" s="15">
        <f ca="1">IF(AND(AW384&lt;&gt;0,BB384&lt;&gt;0),BE384*AO384*AW384,)</f>
        <v>239317.21079311552</v>
      </c>
      <c r="BI384" s="15">
        <f ca="1">IF(AND(AV384&lt;&gt;0,BA384&lt;&gt;0,AW384&lt;&gt;0,BB384&lt;&gt;0),$AI384-BF384-BG384-BH384-BL384,)</f>
        <v>7677.209768300796</v>
      </c>
      <c r="BJ384" s="15">
        <f ca="1">IF(OR(AV384=0,BA384=0,AW384=0,BB384=0),$AI384-BF384-BG384-BH384-BL384,)</f>
        <v>0</v>
      </c>
      <c r="BK384" s="15">
        <f ca="1">SUM(BF384:BJ384)</f>
        <v>44525.155515824044</v>
      </c>
      <c r="BL384" s="15">
        <f ca="1">IF($V384&lt;&gt;0,IF($V384&gt;0,$W384/$V384,-$W384/$V384))*$AD384</f>
        <v>-22039.085515825609</v>
      </c>
      <c r="BM384" s="15">
        <f ca="1">SUM(BK384:BL384)</f>
        <v>22486.069999998435</v>
      </c>
      <c r="BN384" s="16">
        <f ca="1">_xll.DBRW($B$3,$R$37,$R$38,$R$40,$R$41,$R$42,$Q384,BN$2,BN$4,BN$3)</f>
        <v>9.5552659975103454E-2</v>
      </c>
      <c r="BO384" s="16">
        <f ca="1">_xll.DBRW($B$3,$R$37,$R$38,$R$40,$R$41,$R$42,$Q384,BO$2,BO$4,BO$3)</f>
        <v>8.1453478573069948E-2</v>
      </c>
      <c r="BP384" s="17">
        <f ca="1">-(BN384-BO384)*100</f>
        <v>-1.4099181402033505</v>
      </c>
      <c r="BQ384" s="14">
        <f ca="1">$Z384-$AE384-CK384</f>
        <v>-141782.98408603016</v>
      </c>
      <c r="BR384" s="15">
        <f ca="1">_xll.DBRW($B$3,$R$37,$R$38,$R$40,$R$41,$R$42,$Q384,BR$2,BR$4,BR$3)</f>
        <v>0.32348777279388752</v>
      </c>
      <c r="BS384" s="15">
        <f ca="1">_xll.DBRW($B$3,$R$37,$R$38,$R$40,$R$41,$R$42,$Q384,BS$2,BS$4,BS$3)</f>
        <v>1</v>
      </c>
      <c r="BT384" s="15">
        <f ca="1">_xll.DBRW($B$3,$R$37,$R$38,$R$40,$R$41,$R$42,$Q384,BT$2,BT$4,BT$3)</f>
        <v>3.3854397447247759</v>
      </c>
      <c r="BU384" s="15">
        <f ca="1">_xll.DBRW($B$3,$R$37,$R$38,$R$40,$R$41,$R$42,$Q384,BU$2,BU$4,BU$3)</f>
        <v>2970401.2974</v>
      </c>
      <c r="BV384" s="15">
        <f ca="1">_xll.DBRW($B$3,$R$37,$R$38,$R$40,$R$41,$R$42,$Q384,BV$2,BV$4,BV$3)</f>
        <v>2970401.2974</v>
      </c>
      <c r="BW384" s="15">
        <f ca="1">_xll.DBRW($B$3,$R$37,$R$38,$R$40,$R$41,$R$42,$Q384,BW$2,BW$4,BW$3)</f>
        <v>0.25819701747520074</v>
      </c>
      <c r="BX384" s="15">
        <f ca="1">_xll.DBRW($B$3,$R$37,$R$38,$R$40,$R$41,$R$42,$Q384,BX$2,BX$4,BX$3)</f>
        <v>1</v>
      </c>
      <c r="BY384" s="15">
        <f ca="1">_xll.DBRW($B$3,$R$37,$R$38,$R$40,$R$41,$R$42,$Q384,BY$2,BY$4,BY$3)</f>
        <v>3.1698709741853253</v>
      </c>
      <c r="BZ384" s="15">
        <f ca="1">_xll.DBRW($B$3,$R$37,$R$38,$R$40,$R$41,$R$42,$Q384,BZ$2,BZ$4,BZ$3)</f>
        <v>3154020</v>
      </c>
      <c r="CA384" s="15">
        <f ca="1">_xll.DBRW($B$3,$R$37,$R$38,$R$40,$R$41,$R$42,$Q384,CA$2,CA$4,CA$3)</f>
        <v>3154020</v>
      </c>
      <c r="CB384" s="15">
        <f ca="1">BR384-BW384</f>
        <v>6.5290755318686777E-2</v>
      </c>
      <c r="CC384" s="15">
        <f ca="1">BS384-BX384</f>
        <v>0</v>
      </c>
      <c r="CD384" s="15">
        <f ca="1">BT384-BY384</f>
        <v>0.21556877053945067</v>
      </c>
      <c r="CE384" s="15">
        <f ca="1">IF(AND(BU384&lt;&gt;0,BZ384&lt;&gt;0),-1*CB384*BU384,0)</f>
        <v>-193939.74430685316</v>
      </c>
      <c r="CF384" s="15">
        <f ca="1">IF(AND(BU384&lt;&gt;0,BZ384&lt;&gt;0,BV384&lt;&gt;0,CA384&lt;&gt;0),CC384/BX384*$Z384,)</f>
        <v>0</v>
      </c>
      <c r="CG384" s="15">
        <f ca="1">IF(AND(BV384&lt;&gt;0,CA384&lt;&gt;0),CD384*BN384*BV384,)</f>
        <v>61184.829206681534</v>
      </c>
      <c r="CH384" s="15">
        <f ca="1">IF(AND(BU384&lt;&gt;0,BZ384&lt;&gt;0,BV384&lt;&gt;0,CA384&lt;&gt;0),$AJ384-CE384-CF384-CG384-CK384,)</f>
        <v>-9028.0689858585538</v>
      </c>
      <c r="CI384" s="15">
        <f ca="1">IF(OR(BU384=0,BZ384=0,BV384=0,CA384=0),$AJ384-CE384-CF384-CG384-CK384,)</f>
        <v>0</v>
      </c>
      <c r="CJ384" s="15">
        <f ca="1">SUM(CE384:CI384)</f>
        <v>-141782.98408603019</v>
      </c>
      <c r="CK384" s="15">
        <f ca="1">IF($V384&lt;&gt;0,IF($V384&gt;0,$W384/$V384,-$W384/$V384))*$AE384</f>
        <v>-4746.9588568373447</v>
      </c>
      <c r="CL384" s="15">
        <f ca="1">SUM(CJ384:CK384)</f>
        <v>-146529.94294286755</v>
      </c>
      <c r="CM384" s="16">
        <f ca="1">_xll.DBRW($B$3,$R$37,$R$38,$R$40,$R$41,$R$42,$Q384,CM$2,CM$4,CM$3)</f>
        <v>0.1015183159293766</v>
      </c>
      <c r="CN384" s="16">
        <f ca="1">_xll.DBRW($B$3,$R$37,$R$38,$R$40,$R$41,$R$42,$Q384,CN$2,CN$4,CN$3)</f>
        <v>0.10064488325290377</v>
      </c>
      <c r="CO384" s="17">
        <f ca="1">-(CM384-CN384)*100</f>
        <v>-8.7343267647282952E-2</v>
      </c>
      <c r="CP384" s="14">
        <f ca="1">$AA384-$AF384-DJ384</f>
        <v>-8783.3390987307903</v>
      </c>
      <c r="CQ384" s="15">
        <f ca="1">_xll.DBRW($B$3,$R$37,$R$38,$R$40,$R$41,$R$42,$Q384,CQ$2,CQ$4,CQ$3)</f>
        <v>1.1428966043802384</v>
      </c>
      <c r="CR384" s="15">
        <f ca="1">_xll.DBRW($B$3,$R$37,$R$38,$R$40,$R$41,$R$42,$Q384,CR$2,CR$4,CR$3)</f>
        <v>0.30071324059205551</v>
      </c>
      <c r="CS384" s="15">
        <f ca="1">_xll.DBRW($B$3,$R$37,$R$38,$R$40,$R$41,$R$42,$Q384,CS$2,CS$4,CS$3)</f>
        <v>3.3854397447247759</v>
      </c>
      <c r="CT384" s="15">
        <f ca="1">_xll.DBRW($B$3,$R$37,$R$38,$R$40,$R$41,$R$42,$Q384,CT$2,CT$4,CT$3)</f>
        <v>893239</v>
      </c>
      <c r="CU384" s="15">
        <f ca="1">_xll.DBRW($B$3,$R$37,$R$38,$R$40,$R$41,$R$42,$Q384,CU$2,CU$4,CU$3)</f>
        <v>2970401.2974</v>
      </c>
      <c r="CV384" s="15">
        <f ca="1">_xll.DBRW($B$3,$R$37,$R$38,$R$40,$R$41,$R$42,$Q384,CV$2,CV$4,CV$3)</f>
        <v>0.98286262297884841</v>
      </c>
      <c r="CW384" s="15">
        <f ca="1">_xll.DBRW($B$3,$R$37,$R$38,$R$40,$R$41,$R$42,$Q384,CW$2,CW$4,CW$3)</f>
        <v>0.32459398359939068</v>
      </c>
      <c r="CX384" s="15">
        <f ca="1">_xll.DBRW($B$3,$R$37,$R$38,$R$40,$R$41,$R$42,$Q384,CX$2,CX$4,CX$3)</f>
        <v>3.1698709741853253</v>
      </c>
      <c r="CY384" s="15">
        <f ca="1">_xll.DBRW($B$3,$R$37,$R$38,$R$40,$R$41,$R$42,$Q384,CY$2,CY$4,CY$3)</f>
        <v>1023775.9161521501</v>
      </c>
      <c r="CZ384" s="15">
        <f ca="1">_xll.DBRW($B$3,$R$37,$R$38,$R$40,$R$41,$R$42,$Q384,CZ$2,CZ$4,CZ$3)</f>
        <v>3154020</v>
      </c>
      <c r="DA384" s="15">
        <f ca="1">CQ384-CV384</f>
        <v>0.16003398140139002</v>
      </c>
      <c r="DB384" s="15">
        <f ca="1">CR384-CW384</f>
        <v>-2.388074300733517E-2</v>
      </c>
      <c r="DC384" s="15">
        <f ca="1">CS384-CX384</f>
        <v>0.21556877053945067</v>
      </c>
      <c r="DD384" s="15">
        <f ca="1">IF(AND(CT384&lt;&gt;0,CY384&lt;&gt;0),-1*DA384*CT384,0)</f>
        <v>-142948.59351299622</v>
      </c>
      <c r="DE384" s="15">
        <f ca="1">IF(AND(CT384&lt;&gt;0,CY384&lt;&gt;0,CU384&lt;&gt;0,CZ384&lt;&gt;0),DB384/CW384*$AA384,)</f>
        <v>75107.272021662793</v>
      </c>
      <c r="DF384" s="15">
        <f ca="1">IF(AND(CU384&lt;&gt;0,CZ384&lt;&gt;0),DC384*CM384*CU384,)</f>
        <v>65004.792363783905</v>
      </c>
      <c r="DG384" s="15">
        <f ca="1">IF(AND(CT384&lt;&gt;0,CY384&lt;&gt;0,CU384&lt;&gt;0,CZ384&lt;&gt;0),$AK384-DD384-DE384-DF384-DJ384,)</f>
        <v>-5946.8099711812711</v>
      </c>
      <c r="DH384" s="15">
        <f ca="1">IF(OR(CT384=0,CY384=0,CU384=0,CZ384=0),$AK384-DD384-DE384-DF384-DJ384,)</f>
        <v>0</v>
      </c>
      <c r="DI384" s="15">
        <f ca="1">SUM(DD384:DH384)</f>
        <v>-8783.3390987307903</v>
      </c>
      <c r="DJ384" s="15">
        <f ca="1">IF($V384&lt;&gt;0,IF($V384&gt;0,$W384/$V384,-$W384/$V384))*$AF384</f>
        <v>-5865.3986093933099</v>
      </c>
      <c r="DK384" s="15">
        <f ca="1">SUM(DI384:DJ384)</f>
        <v>-14648.737708124099</v>
      </c>
      <c r="DL384" s="16">
        <f ca="1">_xll.DBRW($B$3,$R$37,$R$38,$R$40,$R$41,$R$42,$Q384,DL$2,DL$4,DL$3)</f>
        <v>0.10752256929577696</v>
      </c>
      <c r="DM384" s="16">
        <f ca="1">_xll.DBRW($B$3,$R$37,$R$38,$R$40,$R$41,$R$42,$Q384,DM$2,DM$4,DM$3)</f>
        <v>9.9171056153854173E-2</v>
      </c>
      <c r="DN384" s="17">
        <f ca="1">-(DL384-DM384)*100</f>
        <v>-0.83515131419227839</v>
      </c>
      <c r="DO384" s="14">
        <f ca="1">$AB384-$AG384-EI384</f>
        <v>-83983.77332209723</v>
      </c>
      <c r="DP384" s="15">
        <f ca="1">_xll.DBRW($B$3,$R$37,$R$38,$R$40,$R$41,$R$42,$Q384,DP$2,DP$4,DP$3)</f>
        <v>0.59224027353865949</v>
      </c>
      <c r="DQ384" s="15">
        <f ca="1">_xll.DBRW($B$3,$R$37,$R$38,$R$40,$R$41,$R$42,$Q384,DQ$2,DQ$4,DQ$3)</f>
        <v>0.61463428917771112</v>
      </c>
      <c r="DR384" s="15">
        <f ca="1">_xll.DBRW($B$3,$R$37,$R$38,$R$40,$R$41,$R$42,$Q384,DR$2,DR$4,DR$3)</f>
        <v>3.3854397447247759</v>
      </c>
      <c r="DS384" s="15">
        <f ca="1">_xll.DBRW($B$3,$R$37,$R$38,$R$40,$R$41,$R$42,$Q384,DS$2,DS$4,DS$3)</f>
        <v>1825710.49</v>
      </c>
      <c r="DT384" s="15">
        <f ca="1">_xll.DBRW($B$3,$R$37,$R$38,$R$40,$R$41,$R$42,$Q384,DT$2,DT$4,DT$3)</f>
        <v>2970401.2974</v>
      </c>
      <c r="DU384" s="15">
        <f ca="1">_xll.DBRW($B$3,$R$37,$R$38,$R$40,$R$41,$R$42,$Q384,DU$2,DU$4,DU$3)</f>
        <v>0.48354572366335524</v>
      </c>
      <c r="DV384" s="15">
        <f ca="1">_xll.DBRW($B$3,$R$37,$R$38,$R$40,$R$41,$R$42,$Q384,DV$2,DV$4,DV$3)</f>
        <v>0.65011318888275915</v>
      </c>
      <c r="DW384" s="15">
        <f ca="1">_xll.DBRW($B$3,$R$37,$R$38,$R$40,$R$41,$R$42,$Q384,DW$2,DW$4,DW$3)</f>
        <v>3.1698709741853253</v>
      </c>
      <c r="DX384" s="15">
        <f ca="1">_xll.DBRW($B$3,$R$37,$R$38,$R$40,$R$41,$R$42,$Q384,DX$2,DX$4,DX$3)</f>
        <v>2050470</v>
      </c>
      <c r="DY384" s="15">
        <f ca="1">_xll.DBRW($B$3,$R$37,$R$38,$R$40,$R$41,$R$42,$Q384,DY$2,DY$4,DY$3)</f>
        <v>3154020</v>
      </c>
      <c r="DZ384" s="15">
        <f ca="1">DP384-DU384</f>
        <v>0.10869454987530425</v>
      </c>
      <c r="EA384" s="15">
        <f ca="1">DQ384-DV384</f>
        <v>-3.5478899705048028E-2</v>
      </c>
      <c r="EB384" s="15">
        <f ca="1">DR384-DW384</f>
        <v>0.21556877053945067</v>
      </c>
      <c r="EC384" s="15">
        <f ca="1">IF(AND(DS384&lt;&gt;0,DX384&lt;&gt;0),-1*DZ384*DS384,0)</f>
        <v>-198444.77991317117</v>
      </c>
      <c r="ED384" s="15">
        <f ca="1">IF(AND(DS384&lt;&gt;0,DX384&lt;&gt;0,DT384&lt;&gt;0,DY384&lt;&gt;0),EA384/DV384*$AB384,)</f>
        <v>59008.016152077464</v>
      </c>
      <c r="EE384" s="15">
        <f ca="1">IF(AND(DT384&lt;&gt;0,DY384&lt;&gt;0),EB384*DL384*DT384,)</f>
        <v>68849.470437974276</v>
      </c>
      <c r="EF384" s="15">
        <f ca="1">IF(AND(DS384&lt;&gt;0,DX384&lt;&gt;0,DT384&lt;&gt;0,DY384&lt;&gt;0),$AL384-EC384-ED384-EE384-EI384,)</f>
        <v>-13396.479998977797</v>
      </c>
      <c r="EG384" s="15">
        <f ca="1">IF(OR(DS384=0,DX384=0,DT384=0,DY384=0),$AL384-EC384-ED384-EE384-EI384,)</f>
        <v>0</v>
      </c>
      <c r="EH384" s="15">
        <f ca="1">SUM(EC384:EG384)</f>
        <v>-83983.773322097215</v>
      </c>
      <c r="EI384" s="15">
        <f ca="1">IF($V384&lt;&gt;0,IF($V384&gt;0,$W384/$V384,-$W384/$V384))*$AG384</f>
        <v>-5779.5066779025719</v>
      </c>
      <c r="EJ384" s="15">
        <f ca="1">SUM(EH384:EI384)</f>
        <v>-89763.279999999781</v>
      </c>
      <c r="EK384" s="16">
        <f ca="1">_xll.DBRW($B$3,$R$37,$R$38,$R$40,$R$41,$R$42,$Q384,EK$2,EK$4,EK$3)</f>
        <v>0.19365900802914579</v>
      </c>
      <c r="EL384" s="16">
        <f ca="1">_xll.DBRW($B$3,$R$37,$R$38,$R$40,$R$41,$R$42,$Q384,EL$2,EL$4,EL$3)</f>
        <v>0.19642935380617602</v>
      </c>
      <c r="EM384" s="17">
        <f ca="1">-(EK384-EL384)*100</f>
        <v>0.27703457770302253</v>
      </c>
      <c r="EN384" s="14">
        <f ca="1">$AC384-$AH384-FH384</f>
        <v>27858.914643144322</v>
      </c>
      <c r="EO384" s="15">
        <f ca="1">_xll.DBRW($B$3,$R$37,$R$38,$R$40,$R$41,$R$42,$Q384,EO$2,EO$4,EO$3)</f>
        <v>0.65562090270584461</v>
      </c>
      <c r="EP384" s="15">
        <f ca="1">_xll.DBRW($B$3,$R$37,$R$38,$R$40,$R$41,$R$42,$Q384,EP$2,EP$4,EP$3)</f>
        <v>1</v>
      </c>
      <c r="EQ384" s="15">
        <f ca="1">_xll.DBRW($B$3,$R$37,$R$38,$R$40,$R$41,$R$42,$Q384,EQ$2,EQ$4,EQ$3)</f>
        <v>3.3854397447247759</v>
      </c>
      <c r="ER384" s="15">
        <f ca="1">_xll.DBRW($B$3,$R$37,$R$38,$R$40,$R$41,$R$42,$Q384,ER$2,ER$4,ER$3)</f>
        <v>2970401.2974</v>
      </c>
      <c r="ES384" s="15">
        <f ca="1">_xll.DBRW($B$3,$R$37,$R$38,$R$40,$R$41,$R$42,$Q384,ES$2,ES$4,ES$3)</f>
        <v>2970401.2974</v>
      </c>
      <c r="ET384" s="15">
        <f ca="1">_xll.DBRW($B$3,$R$37,$R$38,$R$40,$R$41,$R$42,$Q384,ET$2,ET$4,ET$3)</f>
        <v>0.62265570710817708</v>
      </c>
      <c r="EU384" s="15">
        <f ca="1">_xll.DBRW($B$3,$R$37,$R$38,$R$40,$R$41,$R$42,$Q384,EU$2,EU$4,EU$3)</f>
        <v>1</v>
      </c>
      <c r="EV384" s="15">
        <f ca="1">_xll.DBRW($B$3,$R$37,$R$38,$R$40,$R$41,$R$42,$Q384,EV$2,EV$4,EV$3)</f>
        <v>3.1698709741853253</v>
      </c>
      <c r="EW384" s="15">
        <f ca="1">_xll.DBRW($B$3,$R$37,$R$38,$R$40,$R$41,$R$42,$Q384,EW$2,EW$4,EW$3)</f>
        <v>3154020</v>
      </c>
      <c r="EX384" s="15">
        <f ca="1">_xll.DBRW($B$3,$R$37,$R$38,$R$40,$R$41,$R$42,$Q384,EX$2,EX$4,EX$3)</f>
        <v>3154020</v>
      </c>
      <c r="EY384" s="15">
        <f ca="1">EO384-ET384</f>
        <v>3.2965195597667529E-2</v>
      </c>
      <c r="EZ384" s="15">
        <f ca="1">EP384-EU384</f>
        <v>0</v>
      </c>
      <c r="FA384" s="15">
        <f ca="1">EQ384-EV384</f>
        <v>0.21556877053945067</v>
      </c>
      <c r="FB384" s="15">
        <f ca="1">IF(AND(ER384&lt;&gt;0,EW384&lt;&gt;0),-1*EY384*ER384,0)</f>
        <v>-97919.859772356402</v>
      </c>
      <c r="FC384" s="15">
        <f ca="1">IF(AND(ER384&lt;&gt;0,EW384&lt;&gt;0,ES384&lt;&gt;0,EX384&lt;&gt;0),EZ384/EU384*$AC384,)</f>
        <v>0</v>
      </c>
      <c r="FD384" s="15">
        <f ca="1">IF(AND(ES384&lt;&gt;0,EX384&lt;&gt;0),FA384*EK384*ES384,)</f>
        <v>124004.85066230439</v>
      </c>
      <c r="FE384" s="15">
        <f ca="1">IF(AND(ER384&lt;&gt;0,EW384&lt;&gt;0,ES384&lt;&gt;0,EX384&lt;&gt;0),$AM384-FB384-FC384-FD384-FH384,)</f>
        <v>1773.9237531963317</v>
      </c>
      <c r="FF384" s="15">
        <f ca="1">IF(OR(ER384=0,EW384=0,ES384=0,EX384=0),$AM384-FB384-FC384-FD384-FH384,)</f>
        <v>0</v>
      </c>
      <c r="FG384" s="15">
        <f ca="1">SUM(FB384:FF384)</f>
        <v>27858.914643144322</v>
      </c>
      <c r="FH384" s="15">
        <f ca="1">IF($V384&lt;&gt;0,IF($V384&gt;0,$W384/$V384,-$W384/$V384))*$AH384</f>
        <v>-11447.541309811497</v>
      </c>
      <c r="FI384" s="15">
        <f ca="1">SUM(FG384:FH384)</f>
        <v>16411.373333332827</v>
      </c>
      <c r="FJ384" s="20"/>
      <c r="FK384" s="85">
        <f ca="1">BL384+CK384+DJ384+EI384+FH384</f>
        <v>-49878.490969770326</v>
      </c>
      <c r="FL384" s="21"/>
      <c r="FM384" s="22"/>
      <c r="FN384" s="104">
        <f ca="1">_xll.DBRW($B$3,$R$37,$R$38,$R$40,$R$41,$R$42,$Q384,FN$2,FN$4,FN$3)</f>
        <v>1287228.2999999982</v>
      </c>
      <c r="FO384" s="105">
        <f ca="1">IF(U384&lt;&gt;0,FN384/U384,0)</f>
        <v>0.12800453752982821</v>
      </c>
      <c r="FP384" s="104">
        <f ca="1">_xll.DBRW($B$3,$R$37,$R$38,$R$40,$R$41,$R$42,$Q384,FP$2,FP$4,FP$3)</f>
        <v>1440994.6573176587</v>
      </c>
      <c r="FQ384" s="105">
        <f ca="1">IF(V384&lt;&gt;0,FP384/V384,0)</f>
        <v>0.14413064911835582</v>
      </c>
      <c r="FR384" s="86">
        <f ca="1">FN384-FP384</f>
        <v>-153766.35731766047</v>
      </c>
      <c r="FS384" s="103">
        <f ca="1">(FO384-FQ384)*100</f>
        <v>-1.6126111588527614</v>
      </c>
      <c r="FT384" s="23"/>
      <c r="FV384" s="37"/>
      <c r="FW384" s="37"/>
      <c r="FX384" s="37"/>
      <c r="FY384" s="37"/>
      <c r="FZ384" s="37"/>
      <c r="GA384" s="37"/>
      <c r="GB384" s="37"/>
      <c r="GC384" s="37"/>
      <c r="GD384" s="37"/>
      <c r="GE384" s="37"/>
      <c r="GF384" s="37"/>
      <c r="GG384" s="37"/>
      <c r="GH384" s="37"/>
    </row>
    <row r="385" spans="1:190" ht="15" hidden="1" customHeight="1" x14ac:dyDescent="0.25">
      <c r="A385">
        <f ca="1">IF(ROW()=ROW($A$60),0,1)</f>
        <v>1</v>
      </c>
      <c r="D385" s="30"/>
      <c r="E385" s="30"/>
      <c r="F385" s="30">
        <f ca="1">IF(A385&lt;&gt;0,IF((AO385+BN385+CM385+DL385+EK385)&lt;&gt;0,ROUND((1-(AO385+BN385+CM385+DL385+EK385))-FO385,5),"VERIF. ELIGIBILITE PMM"),"CHECK "&amp;D370)</f>
        <v>0</v>
      </c>
      <c r="G385" s="30"/>
      <c r="H385" s="30"/>
      <c r="I385" s="30"/>
      <c r="J385" s="30" t="str">
        <f ca="1">IF(A385&lt;&gt;0,IF((AP385+BO385+CN385+DM385+EL385)&lt;&gt;0,ROUND((1-(AP385+BO385+CN385+DM385+EL385))-FQ385,5),"VERIF. ELIGIBILITE PMM"),"CHECK "&amp;D371)</f>
        <v>VERIF. ELIGIBILITE PMM</v>
      </c>
      <c r="K385" s="30">
        <f ca="1">IF(A385&lt;&gt;0,ROUND(W385+AR385+BQ385+CP385+DO385+EN385+FK385-FR385,5),"CHECK ")</f>
        <v>0</v>
      </c>
      <c r="L385" s="4"/>
      <c r="M385" s="9"/>
      <c r="N385" s="10"/>
      <c r="O385" s="9"/>
      <c r="P385" s="11"/>
      <c r="Q385" s="130" t="s">
        <v>235</v>
      </c>
      <c r="R385" s="130"/>
      <c r="S385" s="12"/>
      <c r="T385" s="13"/>
      <c r="U385" s="84">
        <f ca="1">_xll.DBRW($B$3,$R$37,$R$38,$R$40,$R$41,$R$42,$Q385,U$2,U$4,U$3)</f>
        <v>65487</v>
      </c>
      <c r="V385" s="84">
        <f ca="1">_xll.DBRW($B$3,$R$37,$R$38,$R$40,$R$41,$R$42,$Q385,V$2,V$4,V$3)</f>
        <v>0</v>
      </c>
      <c r="W385" s="85">
        <f ca="1">U385-V385</f>
        <v>65487</v>
      </c>
      <c r="X385" s="106">
        <f ca="1">IF(V385&lt;&gt;0,W385/V385,0)</f>
        <v>0</v>
      </c>
      <c r="Y385" s="15">
        <f ca="1">_xll.DBRW($B$3,$R$37,$R$38,$R$40,$R$41,$R$42,$Q385,Y$2,Y$4,Y$3)</f>
        <v>-18420</v>
      </c>
      <c r="Z385" s="15">
        <f ca="1">_xll.DBRW($B$3,$R$37,$R$38,$R$40,$R$41,$R$42,$Q385,Z$2,Z$4,Z$3)</f>
        <v>-327210</v>
      </c>
      <c r="AA385" s="15">
        <f ca="1">_xll.DBRW($B$3,$R$37,$R$38,$R$40,$R$41,$R$42,$Q385,AA$2,AA$4,AA$3)</f>
        <v>0</v>
      </c>
      <c r="AB385" s="15">
        <f ca="1">_xll.DBRW($B$3,$R$37,$R$38,$R$40,$R$41,$R$42,$Q385,AB$2,AB$4,AB$3)</f>
        <v>-420160</v>
      </c>
      <c r="AC385" s="15">
        <f ca="1">_xll.DBRW($B$3,$R$37,$R$38,$R$40,$R$41,$R$42,$Q385,AC$2,AC$4,AC$3)</f>
        <v>-472933</v>
      </c>
      <c r="AD385" s="15">
        <f ca="1">_xll.DBRW($B$3,$R$37,$R$38,$R$40,$R$41,$R$42,$Q385,AD$2,AD$4,AD$3)</f>
        <v>-7421</v>
      </c>
      <c r="AE385" s="15">
        <f ca="1">_xll.DBRW($B$3,$R$37,$R$38,$R$40,$R$41,$R$42,$Q385,AE$2,AE$4,AE$3)</f>
        <v>-378224</v>
      </c>
      <c r="AF385" s="15">
        <f ca="1">_xll.DBRW($B$3,$R$37,$R$38,$R$40,$R$41,$R$42,$Q385,AF$2,AF$4,AF$3)</f>
        <v>0</v>
      </c>
      <c r="AG385" s="15">
        <f ca="1">_xll.DBRW($B$3,$R$37,$R$38,$R$40,$R$41,$R$42,$Q385,AG$2,AG$4,AG$3)</f>
        <v>-306107</v>
      </c>
      <c r="AH385" s="15">
        <f ca="1">_xll.DBRW($B$3,$R$37,$R$38,$R$40,$R$41,$R$42,$Q385,AH$2,AH$4,AH$3)</f>
        <v>-771088</v>
      </c>
      <c r="AI385" s="15">
        <f ca="1">Y385-AD385</f>
        <v>-10999</v>
      </c>
      <c r="AJ385" s="15">
        <f ca="1">Z385-AE385</f>
        <v>51014</v>
      </c>
      <c r="AK385" s="15">
        <f ca="1">AA385-AF385</f>
        <v>0</v>
      </c>
      <c r="AL385" s="15">
        <f ca="1">AB385-AG385</f>
        <v>-114053</v>
      </c>
      <c r="AM385" s="15">
        <f ca="1">AC385-AH385</f>
        <v>298155</v>
      </c>
      <c r="AN385" s="20"/>
      <c r="AO385" s="16">
        <f ca="1">_xll.DBRW($B$3,$R$37,$R$38,$R$40,$R$41,$R$42,$Q385,AO$2,AO$4,AO$3)</f>
        <v>0.28127720005497275</v>
      </c>
      <c r="AP385" s="16">
        <f ca="1">_xll.DBRW($B$3,$R$37,$R$38,$R$40,$R$41,$R$42,$Q385,AP$2,AP$4,AP$3)</f>
        <v>0</v>
      </c>
      <c r="AQ385" s="17">
        <f ca="1">-(AO385-AP385)*100</f>
        <v>-28.127720005497274</v>
      </c>
      <c r="AR385" s="14">
        <f ca="1">$Y385-$AD385-BL385</f>
        <v>-10999</v>
      </c>
      <c r="AS385" s="18">
        <f ca="1">_xll.DBRW($B$3,$R$37,$R$38,$R$40,$R$41,$R$42,$Q385,AS$2,AS$4,AS$3)</f>
        <v>0</v>
      </c>
      <c r="AT385" s="19">
        <f ca="1">_xll.DBRW($B$3,$R$37,$R$38,$R$40,$R$41,$R$42,$Q385,AT$2,AT$4,AT$3)</f>
        <v>0</v>
      </c>
      <c r="AU385" s="18">
        <f ca="1">_xll.DBRW($B$3,$R$37,$R$38,$R$40,$R$41,$R$42,$Q385,AU$2,AU$4,AU$3)</f>
        <v>0</v>
      </c>
      <c r="AV385" s="15">
        <f ca="1">_xll.DBRW($B$3,$R$37,$R$38,$R$40,$R$41,$R$42,$Q385,AV$2,AV$4,AV$3)</f>
        <v>0</v>
      </c>
      <c r="AW385" s="15">
        <f ca="1">_xll.DBRW($B$3,$R$37,$R$38,$R$40,$R$41,$R$42,$Q385,AW$2,AW$4,AW$3)</f>
        <v>0</v>
      </c>
      <c r="AX385" s="18">
        <f ca="1">_xll.DBRW($B$3,$R$37,$R$38,$R$40,$R$41,$R$42,$Q385,AX$2,AX$4,AX$3)</f>
        <v>0</v>
      </c>
      <c r="AY385" s="19">
        <f ca="1">_xll.DBRW($B$3,$R$37,$R$38,$R$40,$R$41,$R$42,$Q385,AY$2,AY$4,AY$3)</f>
        <v>0</v>
      </c>
      <c r="AZ385" s="18">
        <f ca="1">_xll.DBRW($B$3,$R$37,$R$38,$R$40,$R$41,$R$42,$Q385,AZ$2,AZ$4,AZ$3)</f>
        <v>0</v>
      </c>
      <c r="BA385" s="15">
        <f ca="1">_xll.DBRW($B$3,$R$37,$R$38,$R$40,$R$41,$R$42,$Q385,BA$2,BA$4,BA$3)</f>
        <v>0</v>
      </c>
      <c r="BB385" s="15">
        <f ca="1">_xll.DBRW($B$3,$R$37,$R$38,$R$40,$R$41,$R$42,$Q385,BB$2,BB$4,BB$3)</f>
        <v>0</v>
      </c>
      <c r="BC385" s="18">
        <f ca="1">AS385-AX385</f>
        <v>0</v>
      </c>
      <c r="BD385" s="18">
        <f ca="1">AT385-AY385</f>
        <v>0</v>
      </c>
      <c r="BE385" s="18">
        <f ca="1">AU385-AZ385</f>
        <v>0</v>
      </c>
      <c r="BF385" s="15">
        <f ca="1">IF(AND(AV385&lt;&gt;0,BA385&lt;&gt;0),-1*BC385*AV385,0)</f>
        <v>0</v>
      </c>
      <c r="BG385" s="15">
        <f ca="1">IF(AND(AV385&lt;&gt;0,BA385&lt;&gt;0,AW385&lt;&gt;0,BB385&lt;&gt;0),BD385/AY385*$Y385,)</f>
        <v>0</v>
      </c>
      <c r="BH385" s="15">
        <f ca="1">IF(AND(AW385&lt;&gt;0,BB385&lt;&gt;0),BE385*AO385*AW385,)</f>
        <v>0</v>
      </c>
      <c r="BI385" s="15">
        <f ca="1">IF(AND(AV385&lt;&gt;0,BA385&lt;&gt;0,AW385&lt;&gt;0,BB385&lt;&gt;0),$AI385-BF385-BG385-BH385-BL385,)</f>
        <v>0</v>
      </c>
      <c r="BJ385" s="15">
        <f ca="1">IF(OR(AV385=0,BA385=0,AW385=0,BB385=0),$AI385-BF385-BG385-BH385-BL385,)</f>
        <v>-10999</v>
      </c>
      <c r="BK385" s="15">
        <f ca="1">SUM(BF385:BJ385)</f>
        <v>-10999</v>
      </c>
      <c r="BL385" s="15">
        <f ca="1">IF($V385&lt;&gt;0,IF($V385&gt;0,$W385/$V385,-$W385/$V385))*$AD385</f>
        <v>0</v>
      </c>
      <c r="BM385" s="15">
        <f ca="1">SUM(BK385:BL385)</f>
        <v>-10999</v>
      </c>
      <c r="BN385" s="16">
        <f ca="1">_xll.DBRW($B$3,$R$37,$R$38,$R$40,$R$41,$R$42,$Q385,BN$2,BN$4,BN$3)</f>
        <v>4.9965642035823903</v>
      </c>
      <c r="BO385" s="16">
        <f ca="1">_xll.DBRW($B$3,$R$37,$R$38,$R$40,$R$41,$R$42,$Q385,BO$2,BO$4,BO$3)</f>
        <v>0</v>
      </c>
      <c r="BP385" s="17">
        <f ca="1">-(BN385-BO385)*100</f>
        <v>-499.65642035823902</v>
      </c>
      <c r="BQ385" s="14">
        <f ca="1">$Z385-$AE385-CK385</f>
        <v>51014</v>
      </c>
      <c r="BR385" s="15">
        <f ca="1">_xll.DBRW($B$3,$R$37,$R$38,$R$40,$R$41,$R$42,$Q385,BR$2,BR$4,BR$3)</f>
        <v>0</v>
      </c>
      <c r="BS385" s="15">
        <f ca="1">_xll.DBRW($B$3,$R$37,$R$38,$R$40,$R$41,$R$42,$Q385,BS$2,BS$4,BS$3)</f>
        <v>0</v>
      </c>
      <c r="BT385" s="15">
        <f ca="1">_xll.DBRW($B$3,$R$37,$R$38,$R$40,$R$41,$R$42,$Q385,BT$2,BT$4,BT$3)</f>
        <v>0</v>
      </c>
      <c r="BU385" s="15">
        <f ca="1">_xll.DBRW($B$3,$R$37,$R$38,$R$40,$R$41,$R$42,$Q385,BU$2,BU$4,BU$3)</f>
        <v>0</v>
      </c>
      <c r="BV385" s="15">
        <f ca="1">_xll.DBRW($B$3,$R$37,$R$38,$R$40,$R$41,$R$42,$Q385,BV$2,BV$4,BV$3)</f>
        <v>0</v>
      </c>
      <c r="BW385" s="15">
        <f ca="1">_xll.DBRW($B$3,$R$37,$R$38,$R$40,$R$41,$R$42,$Q385,BW$2,BW$4,BW$3)</f>
        <v>0</v>
      </c>
      <c r="BX385" s="15">
        <f ca="1">_xll.DBRW($B$3,$R$37,$R$38,$R$40,$R$41,$R$42,$Q385,BX$2,BX$4,BX$3)</f>
        <v>0</v>
      </c>
      <c r="BY385" s="15">
        <f ca="1">_xll.DBRW($B$3,$R$37,$R$38,$R$40,$R$41,$R$42,$Q385,BY$2,BY$4,BY$3)</f>
        <v>0</v>
      </c>
      <c r="BZ385" s="15">
        <f ca="1">_xll.DBRW($B$3,$R$37,$R$38,$R$40,$R$41,$R$42,$Q385,BZ$2,BZ$4,BZ$3)</f>
        <v>0</v>
      </c>
      <c r="CA385" s="15">
        <f ca="1">_xll.DBRW($B$3,$R$37,$R$38,$R$40,$R$41,$R$42,$Q385,CA$2,CA$4,CA$3)</f>
        <v>0</v>
      </c>
      <c r="CB385" s="15">
        <f ca="1">BR385-BW385</f>
        <v>0</v>
      </c>
      <c r="CC385" s="15">
        <f ca="1">BS385-BX385</f>
        <v>0</v>
      </c>
      <c r="CD385" s="15">
        <f ca="1">BT385-BY385</f>
        <v>0</v>
      </c>
      <c r="CE385" s="15">
        <f ca="1">IF(AND(BU385&lt;&gt;0,BZ385&lt;&gt;0),-1*CB385*BU385,0)</f>
        <v>0</v>
      </c>
      <c r="CF385" s="15">
        <f ca="1">IF(AND(BU385&lt;&gt;0,BZ385&lt;&gt;0,BV385&lt;&gt;0,CA385&lt;&gt;0),CC385/BX385*$Z385,)</f>
        <v>0</v>
      </c>
      <c r="CG385" s="15">
        <f ca="1">IF(AND(BV385&lt;&gt;0,CA385&lt;&gt;0),CD385*BN385*BV385,)</f>
        <v>0</v>
      </c>
      <c r="CH385" s="15">
        <f ca="1">IF(AND(BU385&lt;&gt;0,BZ385&lt;&gt;0,BV385&lt;&gt;0,CA385&lt;&gt;0),$AJ385-CE385-CF385-CG385-CK385,)</f>
        <v>0</v>
      </c>
      <c r="CI385" s="15">
        <f ca="1">IF(OR(BU385=0,BZ385=0,BV385=0,CA385=0),$AJ385-CE385-CF385-CG385-CK385,)</f>
        <v>51014</v>
      </c>
      <c r="CJ385" s="15">
        <f ca="1">SUM(CE385:CI385)</f>
        <v>51014</v>
      </c>
      <c r="CK385" s="15">
        <f ca="1">IF($V385&lt;&gt;0,IF($V385&gt;0,$W385/$V385,-$W385/$V385))*$AE385</f>
        <v>0</v>
      </c>
      <c r="CL385" s="15">
        <f ca="1">SUM(CJ385:CK385)</f>
        <v>51014</v>
      </c>
      <c r="CM385" s="16">
        <f ca="1">_xll.DBRW($B$3,$R$37,$R$38,$R$40,$R$41,$R$42,$Q385,CM$2,CM$4,CM$3)</f>
        <v>0</v>
      </c>
      <c r="CN385" s="16">
        <f ca="1">_xll.DBRW($B$3,$R$37,$R$38,$R$40,$R$41,$R$42,$Q385,CN$2,CN$4,CN$3)</f>
        <v>0</v>
      </c>
      <c r="CO385" s="17">
        <f ca="1">-(CM385-CN385)*100</f>
        <v>0</v>
      </c>
      <c r="CP385" s="14">
        <f ca="1">$AA385-$AF385-DJ385</f>
        <v>0</v>
      </c>
      <c r="CQ385" s="15">
        <f ca="1">_xll.DBRW($B$3,$R$37,$R$38,$R$40,$R$41,$R$42,$Q385,CQ$2,CQ$4,CQ$3)</f>
        <v>0</v>
      </c>
      <c r="CR385" s="15">
        <f ca="1">_xll.DBRW($B$3,$R$37,$R$38,$R$40,$R$41,$R$42,$Q385,CR$2,CR$4,CR$3)</f>
        <v>0</v>
      </c>
      <c r="CS385" s="15">
        <f ca="1">_xll.DBRW($B$3,$R$37,$R$38,$R$40,$R$41,$R$42,$Q385,CS$2,CS$4,CS$3)</f>
        <v>0</v>
      </c>
      <c r="CT385" s="15">
        <f ca="1">_xll.DBRW($B$3,$R$37,$R$38,$R$40,$R$41,$R$42,$Q385,CT$2,CT$4,CT$3)</f>
        <v>0</v>
      </c>
      <c r="CU385" s="15">
        <f ca="1">_xll.DBRW($B$3,$R$37,$R$38,$R$40,$R$41,$R$42,$Q385,CU$2,CU$4,CU$3)</f>
        <v>0</v>
      </c>
      <c r="CV385" s="15">
        <f ca="1">_xll.DBRW($B$3,$R$37,$R$38,$R$40,$R$41,$R$42,$Q385,CV$2,CV$4,CV$3)</f>
        <v>0</v>
      </c>
      <c r="CW385" s="15">
        <f ca="1">_xll.DBRW($B$3,$R$37,$R$38,$R$40,$R$41,$R$42,$Q385,CW$2,CW$4,CW$3)</f>
        <v>0</v>
      </c>
      <c r="CX385" s="15">
        <f ca="1">_xll.DBRW($B$3,$R$37,$R$38,$R$40,$R$41,$R$42,$Q385,CX$2,CX$4,CX$3)</f>
        <v>0</v>
      </c>
      <c r="CY385" s="15">
        <f ca="1">_xll.DBRW($B$3,$R$37,$R$38,$R$40,$R$41,$R$42,$Q385,CY$2,CY$4,CY$3)</f>
        <v>0</v>
      </c>
      <c r="CZ385" s="15">
        <f ca="1">_xll.DBRW($B$3,$R$37,$R$38,$R$40,$R$41,$R$42,$Q385,CZ$2,CZ$4,CZ$3)</f>
        <v>0</v>
      </c>
      <c r="DA385" s="15">
        <f ca="1">CQ385-CV385</f>
        <v>0</v>
      </c>
      <c r="DB385" s="15">
        <f ca="1">CR385-CW385</f>
        <v>0</v>
      </c>
      <c r="DC385" s="15">
        <f ca="1">CS385-CX385</f>
        <v>0</v>
      </c>
      <c r="DD385" s="15">
        <f ca="1">IF(AND(CT385&lt;&gt;0,CY385&lt;&gt;0),-1*DA385*CT385,0)</f>
        <v>0</v>
      </c>
      <c r="DE385" s="15">
        <f ca="1">IF(AND(CT385&lt;&gt;0,CY385&lt;&gt;0,CU385&lt;&gt;0,CZ385&lt;&gt;0),DB385/CW385*$AA385,)</f>
        <v>0</v>
      </c>
      <c r="DF385" s="15">
        <f ca="1">IF(AND(CU385&lt;&gt;0,CZ385&lt;&gt;0),DC385*CM385*CU385,)</f>
        <v>0</v>
      </c>
      <c r="DG385" s="15">
        <f ca="1">IF(AND(CT385&lt;&gt;0,CY385&lt;&gt;0,CU385&lt;&gt;0,CZ385&lt;&gt;0),$AK385-DD385-DE385-DF385-DJ385,)</f>
        <v>0</v>
      </c>
      <c r="DH385" s="15">
        <f ca="1">IF(OR(CT385=0,CY385=0,CU385=0,CZ385=0),$AK385-DD385-DE385-DF385-DJ385,)</f>
        <v>0</v>
      </c>
      <c r="DI385" s="15">
        <f ca="1">SUM(DD385:DH385)</f>
        <v>0</v>
      </c>
      <c r="DJ385" s="15">
        <f ca="1">IF($V385&lt;&gt;0,IF($V385&gt;0,$W385/$V385,-$W385/$V385))*$AF385</f>
        <v>0</v>
      </c>
      <c r="DK385" s="15">
        <f ca="1">SUM(DI385:DJ385)</f>
        <v>0</v>
      </c>
      <c r="DL385" s="16">
        <f ca="1">_xll.DBRW($B$3,$R$37,$R$38,$R$40,$R$41,$R$42,$Q385,DL$2,DL$4,DL$3)</f>
        <v>6.4159298792126682</v>
      </c>
      <c r="DM385" s="16">
        <f ca="1">_xll.DBRW($B$3,$R$37,$R$38,$R$40,$R$41,$R$42,$Q385,DM$2,DM$4,DM$3)</f>
        <v>0</v>
      </c>
      <c r="DN385" s="17">
        <f ca="1">-(DL385-DM385)*100</f>
        <v>-641.59298792126685</v>
      </c>
      <c r="DO385" s="14">
        <f ca="1">$AB385-$AG385-EI385</f>
        <v>-114053</v>
      </c>
      <c r="DP385" s="15">
        <f ca="1">_xll.DBRW($B$3,$R$37,$R$38,$R$40,$R$41,$R$42,$Q385,DP$2,DP$4,DP$3)</f>
        <v>5808.6635944700465</v>
      </c>
      <c r="DQ385" s="15">
        <f ca="1">_xll.DBRW($B$3,$R$37,$R$38,$R$40,$R$41,$R$42,$Q385,DQ$2,DQ$4,DQ$3)</f>
        <v>0</v>
      </c>
      <c r="DR385" s="15">
        <f ca="1">_xll.DBRW($B$3,$R$37,$R$38,$R$40,$R$41,$R$42,$Q385,DR$2,DR$4,DR$3)</f>
        <v>0</v>
      </c>
      <c r="DS385" s="15">
        <f ca="1">_xll.DBRW($B$3,$R$37,$R$38,$R$40,$R$41,$R$42,$Q385,DS$2,DS$4,DS$3)</f>
        <v>72.333333333333329</v>
      </c>
      <c r="DT385" s="15">
        <f ca="1">_xll.DBRW($B$3,$R$37,$R$38,$R$40,$R$41,$R$42,$Q385,DT$2,DT$4,DT$3)</f>
        <v>0</v>
      </c>
      <c r="DU385" s="15">
        <f ca="1">_xll.DBRW($B$3,$R$37,$R$38,$R$40,$R$41,$R$42,$Q385,DU$2,DU$4,DU$3)</f>
        <v>5466.1964285714284</v>
      </c>
      <c r="DV385" s="15">
        <f ca="1">_xll.DBRW($B$3,$R$37,$R$38,$R$40,$R$41,$R$42,$Q385,DV$2,DV$4,DV$3)</f>
        <v>0</v>
      </c>
      <c r="DW385" s="15">
        <f ca="1">_xll.DBRW($B$3,$R$37,$R$38,$R$40,$R$41,$R$42,$Q385,DW$2,DW$4,DW$3)</f>
        <v>0</v>
      </c>
      <c r="DX385" s="15">
        <f ca="1">_xll.DBRW($B$3,$R$37,$R$38,$R$40,$R$41,$R$42,$Q385,DX$2,DX$4,DX$3)</f>
        <v>56</v>
      </c>
      <c r="DY385" s="15">
        <f ca="1">_xll.DBRW($B$3,$R$37,$R$38,$R$40,$R$41,$R$42,$Q385,DY$2,DY$4,DY$3)</f>
        <v>0</v>
      </c>
      <c r="DZ385" s="15">
        <f ca="1">DP385-DU385</f>
        <v>342.46716589861808</v>
      </c>
      <c r="EA385" s="15">
        <f ca="1">DQ385-DV385</f>
        <v>0</v>
      </c>
      <c r="EB385" s="15">
        <f ca="1">DR385-DW385</f>
        <v>0</v>
      </c>
      <c r="EC385" s="15">
        <f ca="1">IF(AND(DS385&lt;&gt;0,DX385&lt;&gt;0),-1*DZ385*DS385,0)</f>
        <v>-24771.791666666704</v>
      </c>
      <c r="ED385" s="15">
        <f ca="1">IF(AND(DS385&lt;&gt;0,DX385&lt;&gt;0,DT385&lt;&gt;0,DY385&lt;&gt;0),EA385/DV385*$AB385,)</f>
        <v>0</v>
      </c>
      <c r="EE385" s="15">
        <f ca="1">IF(AND(DT385&lt;&gt;0,DY385&lt;&gt;0),EB385*DL385*DT385,)</f>
        <v>0</v>
      </c>
      <c r="EF385" s="15">
        <f ca="1">IF(AND(DS385&lt;&gt;0,DX385&lt;&gt;0,DT385&lt;&gt;0,DY385&lt;&gt;0),$AL385-EC385-ED385-EE385-EI385,)</f>
        <v>0</v>
      </c>
      <c r="EG385" s="15">
        <f ca="1">IF(OR(DS385=0,DX385=0,DT385=0,DY385=0),$AL385-EC385-ED385-EE385-EI385,)</f>
        <v>-89281.208333333299</v>
      </c>
      <c r="EH385" s="15">
        <f ca="1">SUM(EC385:EG385)</f>
        <v>-114053</v>
      </c>
      <c r="EI385" s="15">
        <f ca="1">IF($V385&lt;&gt;0,IF($V385&gt;0,$W385/$V385,-$W385/$V385))*$AG385</f>
        <v>0</v>
      </c>
      <c r="EJ385" s="15">
        <f ca="1">SUM(EH385:EI385)</f>
        <v>-114053</v>
      </c>
      <c r="EK385" s="16">
        <f ca="1">_xll.DBRW($B$3,$R$37,$R$38,$R$40,$R$41,$R$42,$Q385,EK$2,EK$4,EK$3)</f>
        <v>7.221784476308275</v>
      </c>
      <c r="EL385" s="16">
        <f ca="1">_xll.DBRW($B$3,$R$37,$R$38,$R$40,$R$41,$R$42,$Q385,EL$2,EL$4,EL$3)</f>
        <v>0</v>
      </c>
      <c r="EM385" s="17">
        <f ca="1">-(EK385-EL385)*100</f>
        <v>-722.17844763082746</v>
      </c>
      <c r="EN385" s="14">
        <f ca="1">$AC385-$AH385-FH385</f>
        <v>298155</v>
      </c>
      <c r="EO385" s="15">
        <f ca="1">_xll.DBRW($B$3,$R$37,$R$38,$R$40,$R$41,$R$42,$Q385,EO$2,EO$4,EO$3)</f>
        <v>0</v>
      </c>
      <c r="EP385" s="15">
        <f ca="1">_xll.DBRW($B$3,$R$37,$R$38,$R$40,$R$41,$R$42,$Q385,EP$2,EP$4,EP$3)</f>
        <v>0</v>
      </c>
      <c r="EQ385" s="15">
        <f ca="1">_xll.DBRW($B$3,$R$37,$R$38,$R$40,$R$41,$R$42,$Q385,EQ$2,EQ$4,EQ$3)</f>
        <v>0</v>
      </c>
      <c r="ER385" s="15">
        <f ca="1">_xll.DBRW($B$3,$R$37,$R$38,$R$40,$R$41,$R$42,$Q385,ER$2,ER$4,ER$3)</f>
        <v>0</v>
      </c>
      <c r="ES385" s="15">
        <f ca="1">_xll.DBRW($B$3,$R$37,$R$38,$R$40,$R$41,$R$42,$Q385,ES$2,ES$4,ES$3)</f>
        <v>0</v>
      </c>
      <c r="ET385" s="15">
        <f ca="1">_xll.DBRW($B$3,$R$37,$R$38,$R$40,$R$41,$R$42,$Q385,ET$2,ET$4,ET$3)</f>
        <v>0</v>
      </c>
      <c r="EU385" s="15">
        <f ca="1">_xll.DBRW($B$3,$R$37,$R$38,$R$40,$R$41,$R$42,$Q385,EU$2,EU$4,EU$3)</f>
        <v>0</v>
      </c>
      <c r="EV385" s="15">
        <f ca="1">_xll.DBRW($B$3,$R$37,$R$38,$R$40,$R$41,$R$42,$Q385,EV$2,EV$4,EV$3)</f>
        <v>0</v>
      </c>
      <c r="EW385" s="15">
        <f ca="1">_xll.DBRW($B$3,$R$37,$R$38,$R$40,$R$41,$R$42,$Q385,EW$2,EW$4,EW$3)</f>
        <v>0</v>
      </c>
      <c r="EX385" s="15">
        <f ca="1">_xll.DBRW($B$3,$R$37,$R$38,$R$40,$R$41,$R$42,$Q385,EX$2,EX$4,EX$3)</f>
        <v>0</v>
      </c>
      <c r="EY385" s="15">
        <f ca="1">EO385-ET385</f>
        <v>0</v>
      </c>
      <c r="EZ385" s="15">
        <f ca="1">EP385-EU385</f>
        <v>0</v>
      </c>
      <c r="FA385" s="15">
        <f ca="1">EQ385-EV385</f>
        <v>0</v>
      </c>
      <c r="FB385" s="15">
        <f ca="1">IF(AND(ER385&lt;&gt;0,EW385&lt;&gt;0),-1*EY385*ER385,0)</f>
        <v>0</v>
      </c>
      <c r="FC385" s="15">
        <f ca="1">IF(AND(ER385&lt;&gt;0,EW385&lt;&gt;0,ES385&lt;&gt;0,EX385&lt;&gt;0),EZ385/EU385*$AC385,)</f>
        <v>0</v>
      </c>
      <c r="FD385" s="15">
        <f ca="1">IF(AND(ES385&lt;&gt;0,EX385&lt;&gt;0),FA385*EK385*ES385,)</f>
        <v>0</v>
      </c>
      <c r="FE385" s="15">
        <f ca="1">IF(AND(ER385&lt;&gt;0,EW385&lt;&gt;0,ES385&lt;&gt;0,EX385&lt;&gt;0),$AM385-FB385-FC385-FD385-FH385,)</f>
        <v>0</v>
      </c>
      <c r="FF385" s="15">
        <f ca="1">IF(OR(ER385=0,EW385=0,ES385=0,EX385=0),$AM385-FB385-FC385-FD385-FH385,)</f>
        <v>298155</v>
      </c>
      <c r="FG385" s="15">
        <f ca="1">SUM(FB385:FF385)</f>
        <v>298155</v>
      </c>
      <c r="FH385" s="15">
        <f ca="1">IF($V385&lt;&gt;0,IF($V385&gt;0,$W385/$V385,-$W385/$V385))*$AH385</f>
        <v>0</v>
      </c>
      <c r="FI385" s="15">
        <f ca="1">SUM(FG385:FH385)</f>
        <v>298155</v>
      </c>
      <c r="FJ385" s="20"/>
      <c r="FK385" s="85">
        <f ca="1">BL385+CK385+DJ385+EI385+FH385</f>
        <v>0</v>
      </c>
      <c r="FL385" s="21"/>
      <c r="FM385" s="22"/>
      <c r="FN385" s="104">
        <f ca="1">_xll.DBRW($B$3,$R$37,$R$38,$R$40,$R$41,$R$42,$Q385,FN$2,FN$4,FN$3)</f>
        <v>-1173236</v>
      </c>
      <c r="FO385" s="105">
        <f ca="1">IF(U385&lt;&gt;0,FN385/U385,0)</f>
        <v>-17.915555759158305</v>
      </c>
      <c r="FP385" s="104">
        <f ca="1">_xll.DBRW($B$3,$R$37,$R$38,$R$40,$R$41,$R$42,$Q385,FP$2,FP$4,FP$3)</f>
        <v>-1462840</v>
      </c>
      <c r="FQ385" s="105">
        <f ca="1">IF(V385&lt;&gt;0,FP385/V385,0)</f>
        <v>0</v>
      </c>
      <c r="FR385" s="86">
        <f ca="1">FN385-FP385</f>
        <v>289604</v>
      </c>
      <c r="FS385" s="103">
        <f ca="1">(FO385-FQ385)*100</f>
        <v>-1791.5555759158306</v>
      </c>
      <c r="FT385" s="23"/>
      <c r="FV385" s="37"/>
      <c r="FW385" s="37"/>
      <c r="FX385" s="37"/>
      <c r="FY385" s="37"/>
      <c r="FZ385" s="37"/>
      <c r="GA385" s="37"/>
      <c r="GB385" s="37"/>
      <c r="GC385" s="37"/>
      <c r="GD385" s="37"/>
      <c r="GE385" s="37"/>
      <c r="GF385" s="37"/>
      <c r="GG385" s="37"/>
      <c r="GH385" s="37"/>
    </row>
    <row r="386" spans="1:190" ht="15" hidden="1" customHeight="1" x14ac:dyDescent="0.25">
      <c r="A386">
        <f ca="1">IF(ROW()=ROW($A$60),0,1)</f>
        <v>1</v>
      </c>
      <c r="D386" s="30"/>
      <c r="E386" s="30"/>
      <c r="F386" s="30">
        <f ca="1">IF(A386&lt;&gt;0,IF((AO386+BN386+CM386+DL386+EK386)&lt;&gt;0,ROUND((1-(AO386+BN386+CM386+DL386+EK386))-FO386,5),"VERIF. ELIGIBILITE PMM"),"CHECK "&amp;D371)</f>
        <v>0</v>
      </c>
      <c r="G386" s="30"/>
      <c r="H386" s="30"/>
      <c r="I386" s="30"/>
      <c r="J386" s="30">
        <f ca="1">IF(A386&lt;&gt;0,IF((AP386+BO386+CN386+DM386+EL386)&lt;&gt;0,ROUND((1-(AP386+BO386+CN386+DM386+EL386))-FQ386,5),"VERIF. ELIGIBILITE PMM"),"CHECK "&amp;D372)</f>
        <v>0</v>
      </c>
      <c r="K386" s="30">
        <f ca="1">IF(A386&lt;&gt;0,ROUND(W386+AR386+BQ386+CP386+DO386+EN386+FK386-FR386,5),"CHECK ")</f>
        <v>0</v>
      </c>
      <c r="L386" s="4"/>
      <c r="M386" s="9"/>
      <c r="N386" s="10"/>
      <c r="O386" s="9"/>
      <c r="P386" s="11"/>
      <c r="Q386" s="130" t="s">
        <v>432</v>
      </c>
      <c r="R386" s="130"/>
      <c r="S386" s="12"/>
      <c r="T386" s="13"/>
      <c r="U386" s="84">
        <f ca="1">_xll.DBRW($B$3,$R$37,$R$38,$R$40,$R$41,$R$42,$Q386,U$2,U$4,U$3)</f>
        <v>522311</v>
      </c>
      <c r="V386" s="84">
        <f ca="1">_xll.DBRW($B$3,$R$37,$R$38,$R$40,$R$41,$R$42,$Q386,V$2,V$4,V$3)</f>
        <v>449200</v>
      </c>
      <c r="W386" s="85">
        <f ca="1">U386-V386</f>
        <v>73111</v>
      </c>
      <c r="X386" s="106">
        <f ca="1">IF(V386&lt;&gt;0,W386/V386,0)</f>
        <v>0.16275823686553872</v>
      </c>
      <c r="Y386" s="15">
        <f ca="1">_xll.DBRW($B$3,$R$37,$R$38,$R$40,$R$41,$R$42,$Q386,Y$2,Y$4,Y$3)</f>
        <v>-209193.36520659996</v>
      </c>
      <c r="Z386" s="15">
        <f ca="1">_xll.DBRW($B$3,$R$37,$R$38,$R$40,$R$41,$R$42,$Q386,Z$2,Z$4,Z$3)</f>
        <v>0</v>
      </c>
      <c r="AA386" s="15">
        <f ca="1">_xll.DBRW($B$3,$R$37,$R$38,$R$40,$R$41,$R$42,$Q386,AA$2,AA$4,AA$3)</f>
        <v>-166112.79176399999</v>
      </c>
      <c r="AB386" s="15">
        <f ca="1">_xll.DBRW($B$3,$R$37,$R$38,$R$40,$R$41,$R$42,$Q386,AB$2,AB$4,AB$3)</f>
        <v>-62100</v>
      </c>
      <c r="AC386" s="15">
        <f ca="1">_xll.DBRW($B$3,$R$37,$R$38,$R$40,$R$41,$R$42,$Q386,AC$2,AC$4,AC$3)</f>
        <v>-2496.4800000000018</v>
      </c>
      <c r="AD386" s="15">
        <f ca="1">_xll.DBRW($B$3,$R$37,$R$38,$R$40,$R$41,$R$42,$Q386,AD$2,AD$4,AD$3)</f>
        <v>-172638.13422010004</v>
      </c>
      <c r="AE386" s="15">
        <f ca="1">_xll.DBRW($B$3,$R$37,$R$38,$R$40,$R$41,$R$42,$Q386,AE$2,AE$4,AE$3)</f>
        <v>0</v>
      </c>
      <c r="AF386" s="15">
        <f ca="1">_xll.DBRW($B$3,$R$37,$R$38,$R$40,$R$41,$R$42,$Q386,AF$2,AF$4,AF$3)</f>
        <v>-91639.367885999993</v>
      </c>
      <c r="AG386" s="15">
        <f ca="1">_xll.DBRW($B$3,$R$37,$R$38,$R$40,$R$41,$R$42,$Q386,AG$2,AG$4,AG$3)</f>
        <v>-49000</v>
      </c>
      <c r="AH386" s="15">
        <f ca="1">_xll.DBRW($B$3,$R$37,$R$38,$R$40,$R$41,$R$42,$Q386,AH$2,AH$4,AH$3)</f>
        <v>-1978</v>
      </c>
      <c r="AI386" s="15">
        <f ca="1">Y386-AD386</f>
        <v>-36555.230986499926</v>
      </c>
      <c r="AJ386" s="15">
        <f ca="1">Z386-AE386</f>
        <v>0</v>
      </c>
      <c r="AK386" s="15">
        <f ca="1">AA386-AF386</f>
        <v>-74473.423878000001</v>
      </c>
      <c r="AL386" s="15">
        <f ca="1">AB386-AG386</f>
        <v>-13100</v>
      </c>
      <c r="AM386" s="15">
        <f ca="1">AC386-AH386</f>
        <v>-518.48000000000184</v>
      </c>
      <c r="AN386" s="20"/>
      <c r="AO386" s="16">
        <f ca="1">_xll.DBRW($B$3,$R$37,$R$38,$R$40,$R$41,$R$42,$Q386,AO$2,AO$4,AO$3)</f>
        <v>0.40051495221544248</v>
      </c>
      <c r="AP386" s="16">
        <f ca="1">_xll.DBRW($B$3,$R$37,$R$38,$R$40,$R$41,$R$42,$Q386,AP$2,AP$4,AP$3)</f>
        <v>0.38432354011598407</v>
      </c>
      <c r="AQ386" s="17">
        <f ca="1">-(AO386-AP386)*100</f>
        <v>-1.6191412099458402</v>
      </c>
      <c r="AR386" s="14">
        <f ca="1">$Y386-$AD386-BL386</f>
        <v>-8456.9526450802186</v>
      </c>
      <c r="AS386" s="18">
        <f ca="1">_xll.DBRW($B$3,$R$37,$R$38,$R$40,$R$41,$R$42,$Q386,AS$2,AS$4,AS$3)</f>
        <v>2.3001053749824797E+17</v>
      </c>
      <c r="AT386" s="19">
        <f ca="1">_xll.DBRW($B$3,$R$37,$R$38,$R$40,$R$41,$R$42,$Q386,AT$2,AT$4,AT$3)</f>
        <v>0</v>
      </c>
      <c r="AU386" s="18">
        <f ca="1">_xll.DBRW($B$3,$R$37,$R$38,$R$40,$R$41,$R$42,$Q386,AU$2,AU$4,AU$3)</f>
        <v>0</v>
      </c>
      <c r="AV386" s="15">
        <f ca="1">_xll.DBRW($B$3,$R$37,$R$38,$R$40,$R$41,$R$42,$Q386,AV$2,AV$4,AV$3)</f>
        <v>9.0949470177292824E-13</v>
      </c>
      <c r="AW386" s="15">
        <f ca="1">_xll.DBRW($B$3,$R$37,$R$38,$R$40,$R$41,$R$42,$Q386,AW$2,AW$4,AW$3)</f>
        <v>0</v>
      </c>
      <c r="AX386" s="18">
        <f ca="1">_xll.DBRW($B$3,$R$37,$R$38,$R$40,$R$41,$R$42,$Q386,AX$2,AX$4,AX$3)</f>
        <v>17.529125015131417</v>
      </c>
      <c r="AY386" s="19">
        <f ca="1">_xll.DBRW($B$3,$R$37,$R$38,$R$40,$R$41,$R$42,$Q386,AY$2,AY$4,AY$3)</f>
        <v>3.5814296887701498E-2</v>
      </c>
      <c r="AZ386" s="18">
        <f ca="1">_xll.DBRW($B$3,$R$37,$R$38,$R$40,$R$41,$R$42,$Q386,AZ$2,AZ$4,AZ$3)</f>
        <v>1.6335020417539121</v>
      </c>
      <c r="BA386" s="15">
        <f ca="1">_xll.DBRW($B$3,$R$37,$R$38,$R$40,$R$41,$R$42,$Q386,BA$2,BA$4,BA$3)</f>
        <v>9848.6452729999983</v>
      </c>
      <c r="BB386" s="15">
        <f ca="1">_xll.DBRW($B$3,$R$37,$R$38,$R$40,$R$41,$R$42,$Q386,BB$2,BB$4,BB$3)</f>
        <v>274992.00400000002</v>
      </c>
      <c r="BC386" s="18">
        <f ca="1">AS386-AX386</f>
        <v>2.3001053749824794E+17</v>
      </c>
      <c r="BD386" s="18">
        <f ca="1">AT386-AY386</f>
        <v>-3.5814296887701498E-2</v>
      </c>
      <c r="BE386" s="18">
        <f ca="1">AU386-AZ386</f>
        <v>-1.6335020417539121</v>
      </c>
      <c r="BF386" s="15">
        <f ca="1">IF(AND(AV386&lt;&gt;0,BA386&lt;&gt;0),-1*BC386*AV386,0)</f>
        <v>-209193.36520659993</v>
      </c>
      <c r="BG386" s="15">
        <f ca="1">IF(AND(AV386&lt;&gt;0,BA386&lt;&gt;0,AW386&lt;&gt;0,BB386&lt;&gt;0),BD386/AY386*$Y386,)</f>
        <v>0</v>
      </c>
      <c r="BH386" s="15">
        <f ca="1">IF(AND(AW386&lt;&gt;0,BB386&lt;&gt;0),BE386*AO386*AW386,)</f>
        <v>0</v>
      </c>
      <c r="BI386" s="15">
        <f ca="1">IF(AND(AV386&lt;&gt;0,BA386&lt;&gt;0,AW386&lt;&gt;0,BB386&lt;&gt;0),$AI386-BF386-BG386-BH386-BL386,)</f>
        <v>0</v>
      </c>
      <c r="BJ386" s="15">
        <f ca="1">IF(OR(AV386=0,BA386=0,AW386=0,BB386=0),$AI386-BF386-BG386-BH386-BL386,)</f>
        <v>200736.41256151971</v>
      </c>
      <c r="BK386" s="15">
        <f ca="1">SUM(BF386:BJ386)</f>
        <v>-8456.9526450802223</v>
      </c>
      <c r="BL386" s="15">
        <f ca="1">IF($V386&lt;&gt;0,IF($V386&gt;0,$W386/$V386,-$W386/$V386))*$AD386</f>
        <v>-28098.278341419707</v>
      </c>
      <c r="BM386" s="15">
        <f ca="1">SUM(BK386:BL386)</f>
        <v>-36555.230986499926</v>
      </c>
      <c r="BN386" s="16">
        <f ca="1">_xll.DBRW($B$3,$R$37,$R$38,$R$40,$R$41,$R$42,$Q386,BN$2,BN$4,BN$3)</f>
        <v>0</v>
      </c>
      <c r="BO386" s="16">
        <f ca="1">_xll.DBRW($B$3,$R$37,$R$38,$R$40,$R$41,$R$42,$Q386,BO$2,BO$4,BO$3)</f>
        <v>0</v>
      </c>
      <c r="BP386" s="17">
        <f ca="1">-(BN386-BO386)*100</f>
        <v>0</v>
      </c>
      <c r="BQ386" s="14">
        <f ca="1">$Z386-$AE386-CK386</f>
        <v>0</v>
      </c>
      <c r="BR386" s="15">
        <f ca="1">_xll.DBRW($B$3,$R$37,$R$38,$R$40,$R$41,$R$42,$Q386,BR$2,BR$4,BR$3)</f>
        <v>0</v>
      </c>
      <c r="BS386" s="15">
        <f ca="1">_xll.DBRW($B$3,$R$37,$R$38,$R$40,$R$41,$R$42,$Q386,BS$2,BS$4,BS$3)</f>
        <v>0</v>
      </c>
      <c r="BT386" s="15">
        <f ca="1">_xll.DBRW($B$3,$R$37,$R$38,$R$40,$R$41,$R$42,$Q386,BT$2,BT$4,BT$3)</f>
        <v>0</v>
      </c>
      <c r="BU386" s="15">
        <f ca="1">_xll.DBRW($B$3,$R$37,$R$38,$R$40,$R$41,$R$42,$Q386,BU$2,BU$4,BU$3)</f>
        <v>0</v>
      </c>
      <c r="BV386" s="15">
        <f ca="1">_xll.DBRW($B$3,$R$37,$R$38,$R$40,$R$41,$R$42,$Q386,BV$2,BV$4,BV$3)</f>
        <v>0</v>
      </c>
      <c r="BW386" s="15">
        <f ca="1">_xll.DBRW($B$3,$R$37,$R$38,$R$40,$R$41,$R$42,$Q386,BW$2,BW$4,BW$3)</f>
        <v>0</v>
      </c>
      <c r="BX386" s="15">
        <f ca="1">_xll.DBRW($B$3,$R$37,$R$38,$R$40,$R$41,$R$42,$Q386,BX$2,BX$4,BX$3)</f>
        <v>1.0904409958771017</v>
      </c>
      <c r="BY386" s="15">
        <f ca="1">_xll.DBRW($B$3,$R$37,$R$38,$R$40,$R$41,$R$42,$Q386,BY$2,BY$4,BY$3)</f>
        <v>1.6335020417539121</v>
      </c>
      <c r="BZ386" s="15">
        <f ca="1">_xll.DBRW($B$3,$R$37,$R$38,$R$40,$R$41,$R$42,$Q386,BZ$2,BZ$4,BZ$3)</f>
        <v>299862.55469999998</v>
      </c>
      <c r="CA386" s="15">
        <f ca="1">_xll.DBRW($B$3,$R$37,$R$38,$R$40,$R$41,$R$42,$Q386,CA$2,CA$4,CA$3)</f>
        <v>274992.00400000002</v>
      </c>
      <c r="CB386" s="15">
        <f ca="1">BR386-BW386</f>
        <v>0</v>
      </c>
      <c r="CC386" s="15">
        <f ca="1">BS386-BX386</f>
        <v>-1.0904409958771017</v>
      </c>
      <c r="CD386" s="15">
        <f ca="1">BT386-BY386</f>
        <v>-1.6335020417539121</v>
      </c>
      <c r="CE386" s="15">
        <f ca="1">IF(AND(BU386&lt;&gt;0,BZ386&lt;&gt;0),-1*CB386*BU386,0)</f>
        <v>0</v>
      </c>
      <c r="CF386" s="15">
        <f ca="1">IF(AND(BU386&lt;&gt;0,BZ386&lt;&gt;0,BV386&lt;&gt;0,CA386&lt;&gt;0),CC386/BX386*$Z386,)</f>
        <v>0</v>
      </c>
      <c r="CG386" s="15">
        <f ca="1">IF(AND(BV386&lt;&gt;0,CA386&lt;&gt;0),CD386*BN386*BV386,)</f>
        <v>0</v>
      </c>
      <c r="CH386" s="15">
        <f ca="1">IF(AND(BU386&lt;&gt;0,BZ386&lt;&gt;0,BV386&lt;&gt;0,CA386&lt;&gt;0),$AJ386-CE386-CF386-CG386-CK386,)</f>
        <v>0</v>
      </c>
      <c r="CI386" s="15">
        <f ca="1">IF(OR(BU386=0,BZ386=0,BV386=0,CA386=0),$AJ386-CE386-CF386-CG386-CK386,)</f>
        <v>0</v>
      </c>
      <c r="CJ386" s="15">
        <f ca="1">SUM(CE386:CI386)</f>
        <v>0</v>
      </c>
      <c r="CK386" s="15">
        <f ca="1">IF($V386&lt;&gt;0,IF($V386&gt;0,$W386/$V386,-$W386/$V386))*$AE386</f>
        <v>0</v>
      </c>
      <c r="CL386" s="15">
        <f ca="1">SUM(CJ386:CK386)</f>
        <v>0</v>
      </c>
      <c r="CM386" s="16">
        <f ca="1">_xll.DBRW($B$3,$R$37,$R$38,$R$40,$R$41,$R$42,$Q386,CM$2,CM$4,CM$3)</f>
        <v>0.31803425883046688</v>
      </c>
      <c r="CN386" s="16">
        <f ca="1">_xll.DBRW($B$3,$R$37,$R$38,$R$40,$R$41,$R$42,$Q386,CN$2,CN$4,CN$3)</f>
        <v>0.20400571657613537</v>
      </c>
      <c r="CO386" s="17">
        <f ca="1">-(CM386-CN386)*100</f>
        <v>-11.402854225433151</v>
      </c>
      <c r="CP386" s="14">
        <f ca="1">$AA386-$AF386-DJ386</f>
        <v>-59558.361933402171</v>
      </c>
      <c r="CQ386" s="15">
        <f ca="1">_xll.DBRW($B$3,$R$37,$R$38,$R$40,$R$41,$R$42,$Q386,CQ$2,CQ$4,CQ$3)</f>
        <v>0</v>
      </c>
      <c r="CR386" s="15">
        <f ca="1">_xll.DBRW($B$3,$R$37,$R$38,$R$40,$R$41,$R$42,$Q386,CR$2,CR$4,CR$3)</f>
        <v>0</v>
      </c>
      <c r="CS386" s="15">
        <f ca="1">_xll.DBRW($B$3,$R$37,$R$38,$R$40,$R$41,$R$42,$Q386,CS$2,CS$4,CS$3)</f>
        <v>0</v>
      </c>
      <c r="CT386" s="15">
        <f ca="1">_xll.DBRW($B$3,$R$37,$R$38,$R$40,$R$41,$R$42,$Q386,CT$2,CT$4,CT$3)</f>
        <v>0</v>
      </c>
      <c r="CU386" s="15">
        <f ca="1">_xll.DBRW($B$3,$R$37,$R$38,$R$40,$R$41,$R$42,$Q386,CU$2,CU$4,CU$3)</f>
        <v>0</v>
      </c>
      <c r="CV386" s="15">
        <f ca="1">_xll.DBRW($B$3,$R$37,$R$38,$R$40,$R$41,$R$42,$Q386,CV$2,CV$4,CV$3)</f>
        <v>0.8988369783958059</v>
      </c>
      <c r="CW386" s="15">
        <f ca="1">_xll.DBRW($B$3,$R$37,$R$38,$R$40,$R$41,$R$42,$Q386,CW$2,CW$4,CW$3)</f>
        <v>0.37074993860548761</v>
      </c>
      <c r="CX386" s="15">
        <f ca="1">_xll.DBRW($B$3,$R$37,$R$38,$R$40,$R$41,$R$42,$Q386,CX$2,CX$4,CX$3)</f>
        <v>1.6335020417539121</v>
      </c>
      <c r="CY386" s="15">
        <f ca="1">_xll.DBRW($B$3,$R$37,$R$38,$R$40,$R$41,$R$42,$Q386,CY$2,CY$4,CY$3)</f>
        <v>101953.26860000001</v>
      </c>
      <c r="CZ386" s="15">
        <f ca="1">_xll.DBRW($B$3,$R$37,$R$38,$R$40,$R$41,$R$42,$Q386,CZ$2,CZ$4,CZ$3)</f>
        <v>274992.00400000002</v>
      </c>
      <c r="DA386" s="15">
        <f ca="1">CQ386-CV386</f>
        <v>-0.8988369783958059</v>
      </c>
      <c r="DB386" s="15">
        <f ca="1">CR386-CW386</f>
        <v>-0.37074993860548761</v>
      </c>
      <c r="DC386" s="15">
        <f ca="1">CS386-CX386</f>
        <v>-1.6335020417539121</v>
      </c>
      <c r="DD386" s="15">
        <f ca="1">IF(AND(CT386&lt;&gt;0,CY386&lt;&gt;0),-1*DA386*CT386,0)</f>
        <v>0</v>
      </c>
      <c r="DE386" s="15">
        <f ca="1">IF(AND(CT386&lt;&gt;0,CY386&lt;&gt;0,CU386&lt;&gt;0,CZ386&lt;&gt;0),DB386/CW386*$AA386,)</f>
        <v>0</v>
      </c>
      <c r="DF386" s="15">
        <f ca="1">IF(AND(CU386&lt;&gt;0,CZ386&lt;&gt;0),DC386*CM386*CU386,)</f>
        <v>0</v>
      </c>
      <c r="DG386" s="15">
        <f ca="1">IF(AND(CT386&lt;&gt;0,CY386&lt;&gt;0,CU386&lt;&gt;0,CZ386&lt;&gt;0),$AK386-DD386-DE386-DF386-DJ386,)</f>
        <v>0</v>
      </c>
      <c r="DH386" s="15">
        <f ca="1">IF(OR(CT386=0,CY386=0,CU386=0,CZ386=0),$AK386-DD386-DE386-DF386-DJ386,)</f>
        <v>-59558.361933402171</v>
      </c>
      <c r="DI386" s="15">
        <f ca="1">SUM(DD386:DH386)</f>
        <v>-59558.361933402171</v>
      </c>
      <c r="DJ386" s="15">
        <f ca="1">IF($V386&lt;&gt;0,IF($V386&gt;0,$W386/$V386,-$W386/$V386))*$AF386</f>
        <v>-14915.06194459783</v>
      </c>
      <c r="DK386" s="15">
        <f ca="1">SUM(DI386:DJ386)</f>
        <v>-74473.423878000001</v>
      </c>
      <c r="DL386" s="16">
        <f ca="1">_xll.DBRW($B$3,$R$37,$R$38,$R$40,$R$41,$R$42,$Q386,DL$2,DL$4,DL$3)</f>
        <v>0.11889468152116268</v>
      </c>
      <c r="DM386" s="16">
        <f ca="1">_xll.DBRW($B$3,$R$37,$R$38,$R$40,$R$41,$R$42,$Q386,DM$2,DM$4,DM$3)</f>
        <v>0.10908281389136243</v>
      </c>
      <c r="DN386" s="17">
        <f ca="1">-(DL386-DM386)*100</f>
        <v>-0.9811867629800255</v>
      </c>
      <c r="DO386" s="14">
        <f ca="1">$AB386-$AG386-EI386</f>
        <v>-5124.846393588602</v>
      </c>
      <c r="DP386" s="15">
        <f ca="1">_xll.DBRW($B$3,$R$37,$R$38,$R$40,$R$41,$R$42,$Q386,DP$2,DP$4,DP$3)</f>
        <v>0</v>
      </c>
      <c r="DQ386" s="15">
        <f ca="1">_xll.DBRW($B$3,$R$37,$R$38,$R$40,$R$41,$R$42,$Q386,DQ$2,DQ$4,DQ$3)</f>
        <v>0</v>
      </c>
      <c r="DR386" s="15">
        <f ca="1">_xll.DBRW($B$3,$R$37,$R$38,$R$40,$R$41,$R$42,$Q386,DR$2,DR$4,DR$3)</f>
        <v>0</v>
      </c>
      <c r="DS386" s="15" t="str">
        <f ca="1">_xll.DBRW($B$3,$R$37,$R$38,$R$40,$R$41,$R$42,$Q386,DS$2,DS$4,DS$3)</f>
        <v/>
      </c>
      <c r="DT386" s="15">
        <f ca="1">_xll.DBRW($B$3,$R$37,$R$38,$R$40,$R$41,$R$42,$Q386,DT$2,DT$4,DT$3)</f>
        <v>0</v>
      </c>
      <c r="DU386" s="15">
        <f ca="1">_xll.DBRW($B$3,$R$37,$R$38,$R$40,$R$41,$R$42,$Q386,DU$2,DU$4,DU$3)</f>
        <v>0</v>
      </c>
      <c r="DV386" s="15">
        <f ca="1">_xll.DBRW($B$3,$R$37,$R$38,$R$40,$R$41,$R$42,$Q386,DV$2,DV$4,DV$3)</f>
        <v>0</v>
      </c>
      <c r="DW386" s="15">
        <f ca="1">_xll.DBRW($B$3,$R$37,$R$38,$R$40,$R$41,$R$42,$Q386,DW$2,DW$4,DW$3)</f>
        <v>1.6335020417539121</v>
      </c>
      <c r="DX386" s="15" t="str">
        <f ca="1">_xll.DBRW($B$3,$R$37,$R$38,$R$40,$R$41,$R$42,$Q386,DX$2,DX$4,DX$3)</f>
        <v/>
      </c>
      <c r="DY386" s="15">
        <f ca="1">_xll.DBRW($B$3,$R$37,$R$38,$R$40,$R$41,$R$42,$Q386,DY$2,DY$4,DY$3)</f>
        <v>274992.00400000002</v>
      </c>
      <c r="DZ386" s="15">
        <f ca="1">DP386-DU386</f>
        <v>0</v>
      </c>
      <c r="EA386" s="15">
        <f ca="1">DQ386-DV386</f>
        <v>0</v>
      </c>
      <c r="EB386" s="15">
        <f ca="1">DR386-DW386</f>
        <v>-1.6335020417539121</v>
      </c>
      <c r="EC386" s="15" t="e">
        <f ca="1">IF(AND(DS386&lt;&gt;0,DX386&lt;&gt;0),-1*DZ386*DS386,0)</f>
        <v>#VALUE!</v>
      </c>
      <c r="ED386" s="15">
        <f ca="1">IF(AND(DS386&lt;&gt;0,DX386&lt;&gt;0,DT386&lt;&gt;0,DY386&lt;&gt;0),EA386/DV386*$AB386,)</f>
        <v>0</v>
      </c>
      <c r="EE386" s="15">
        <f ca="1">IF(AND(DT386&lt;&gt;0,DY386&lt;&gt;0),EB386*DL386*DT386,)</f>
        <v>0</v>
      </c>
      <c r="EF386" s="15">
        <f ca="1">IF(AND(DS386&lt;&gt;0,DX386&lt;&gt;0,DT386&lt;&gt;0,DY386&lt;&gt;0),$AL386-EC386-ED386-EE386-EI386,)</f>
        <v>0</v>
      </c>
      <c r="EG386" s="15" t="e">
        <f ca="1">IF(OR(DS386=0,DX386=0,DT386=0,DY386=0),$AL386-EC386-ED386-EE386-EI386,)</f>
        <v>#VALUE!</v>
      </c>
      <c r="EH386" s="15" t="e">
        <f ca="1">SUM(EC386:EG386)</f>
        <v>#VALUE!</v>
      </c>
      <c r="EI386" s="15">
        <f ca="1">IF($V386&lt;&gt;0,IF($V386&gt;0,$W386/$V386,-$W386/$V386))*$AG386</f>
        <v>-7975.153606411398</v>
      </c>
      <c r="EJ386" s="15" t="e">
        <f ca="1">SUM(EH386:EI386)</f>
        <v>#VALUE!</v>
      </c>
      <c r="EK386" s="16">
        <f ca="1">_xll.DBRW($B$3,$R$37,$R$38,$R$40,$R$41,$R$42,$Q386,EK$2,EK$4,EK$3)</f>
        <v>4.7796810712391691E-3</v>
      </c>
      <c r="EL386" s="16">
        <f ca="1">_xll.DBRW($B$3,$R$37,$R$38,$R$40,$R$41,$R$42,$Q386,EL$2,EL$4,EL$3)</f>
        <v>4.4033837934105077E-3</v>
      </c>
      <c r="EM386" s="17">
        <f ca="1">-(EK386-EL386)*100</f>
        <v>-3.7629727782866135E-2</v>
      </c>
      <c r="EN386" s="14">
        <f ca="1">$AC386-$AH386-FH386</f>
        <v>-196.54420747996625</v>
      </c>
      <c r="EO386" s="15">
        <f ca="1">_xll.DBRW($B$3,$R$37,$R$38,$R$40,$R$41,$R$42,$Q386,EO$2,EO$4,EO$3)</f>
        <v>0</v>
      </c>
      <c r="EP386" s="15">
        <f ca="1">_xll.DBRW($B$3,$R$37,$R$38,$R$40,$R$41,$R$42,$Q386,EP$2,EP$4,EP$3)</f>
        <v>0</v>
      </c>
      <c r="EQ386" s="15">
        <f ca="1">_xll.DBRW($B$3,$R$37,$R$38,$R$40,$R$41,$R$42,$Q386,EQ$2,EQ$4,EQ$3)</f>
        <v>0</v>
      </c>
      <c r="ER386" s="15">
        <f ca="1">_xll.DBRW($B$3,$R$37,$R$38,$R$40,$R$41,$R$42,$Q386,ER$2,ER$4,ER$3)</f>
        <v>0</v>
      </c>
      <c r="ES386" s="15">
        <f ca="1">_xll.DBRW($B$3,$R$37,$R$38,$R$40,$R$41,$R$42,$Q386,ES$2,ES$4,ES$3)</f>
        <v>0</v>
      </c>
      <c r="ET386" s="15">
        <f ca="1">_xll.DBRW($B$3,$R$37,$R$38,$R$40,$R$41,$R$42,$Q386,ET$2,ET$4,ET$3)</f>
        <v>7.1929364171621508E-3</v>
      </c>
      <c r="EU386" s="15">
        <f ca="1">_xll.DBRW($B$3,$R$37,$R$38,$R$40,$R$41,$R$42,$Q386,EU$2,EU$4,EU$3)</f>
        <v>1</v>
      </c>
      <c r="EV386" s="15">
        <f ca="1">_xll.DBRW($B$3,$R$37,$R$38,$R$40,$R$41,$R$42,$Q386,EV$2,EV$4,EV$3)</f>
        <v>1.6335020417539121</v>
      </c>
      <c r="EW386" s="15">
        <f ca="1">_xll.DBRW($B$3,$R$37,$R$38,$R$40,$R$41,$R$42,$Q386,EW$2,EW$4,EW$3)</f>
        <v>274992.00400000002</v>
      </c>
      <c r="EX386" s="15">
        <f ca="1">_xll.DBRW($B$3,$R$37,$R$38,$R$40,$R$41,$R$42,$Q386,EX$2,EX$4,EX$3)</f>
        <v>274992.00400000002</v>
      </c>
      <c r="EY386" s="15">
        <f ca="1">EO386-ET386</f>
        <v>-7.1929364171621508E-3</v>
      </c>
      <c r="EZ386" s="15">
        <f ca="1">EP386-EU386</f>
        <v>-1</v>
      </c>
      <c r="FA386" s="15">
        <f ca="1">EQ386-EV386</f>
        <v>-1.6335020417539121</v>
      </c>
      <c r="FB386" s="15">
        <f ca="1">IF(AND(ER386&lt;&gt;0,EW386&lt;&gt;0),-1*EY386*ER386,0)</f>
        <v>0</v>
      </c>
      <c r="FC386" s="15">
        <f ca="1">IF(AND(ER386&lt;&gt;0,EW386&lt;&gt;0,ES386&lt;&gt;0,EX386&lt;&gt;0),EZ386/EU386*$AC386,)</f>
        <v>0</v>
      </c>
      <c r="FD386" s="15">
        <f ca="1">IF(AND(ES386&lt;&gt;0,EX386&lt;&gt;0),FA386*EK386*ES386,)</f>
        <v>0</v>
      </c>
      <c r="FE386" s="15">
        <f ca="1">IF(AND(ER386&lt;&gt;0,EW386&lt;&gt;0,ES386&lt;&gt;0,EX386&lt;&gt;0),$AM386-FB386-FC386-FD386-FH386,)</f>
        <v>0</v>
      </c>
      <c r="FF386" s="15">
        <f ca="1">IF(OR(ER386=0,EW386=0,ES386=0,EX386=0),$AM386-FB386-FC386-FD386-FH386,)</f>
        <v>-196.54420747996625</v>
      </c>
      <c r="FG386" s="15">
        <f ca="1">SUM(FB386:FF386)</f>
        <v>-196.54420747996625</v>
      </c>
      <c r="FH386" s="15">
        <f ca="1">IF($V386&lt;&gt;0,IF($V386&gt;0,$W386/$V386,-$W386/$V386))*$AH386</f>
        <v>-321.93579252003559</v>
      </c>
      <c r="FI386" s="15">
        <f ca="1">SUM(FG386:FH386)</f>
        <v>-518.48000000000184</v>
      </c>
      <c r="FJ386" s="20"/>
      <c r="FK386" s="85">
        <f ca="1">BL386+CK386+DJ386+EI386+FH386</f>
        <v>-51310.429684948977</v>
      </c>
      <c r="FL386" s="21"/>
      <c r="FM386" s="22"/>
      <c r="FN386" s="104">
        <f ca="1">_xll.DBRW($B$3,$R$37,$R$38,$R$40,$R$41,$R$42,$Q386,FN$2,FN$4,FN$3)</f>
        <v>82408.363029400003</v>
      </c>
      <c r="FO386" s="105">
        <f ca="1">IF(U386&lt;&gt;0,FN386/U386,0)</f>
        <v>0.15777642636168873</v>
      </c>
      <c r="FP386" s="104">
        <f ca="1">_xll.DBRW($B$3,$R$37,$R$38,$R$40,$R$41,$R$42,$Q386,FP$2,FP$4,FP$3)</f>
        <v>133944.49789390003</v>
      </c>
      <c r="FQ386" s="105">
        <f ca="1">IF(V386&lt;&gt;0,FP386/V386,0)</f>
        <v>0.29818454562310781</v>
      </c>
      <c r="FR386" s="86">
        <f ca="1">FN386-FP386</f>
        <v>-51536.134864500025</v>
      </c>
      <c r="FS386" s="103">
        <f ca="1">(FO386-FQ386)*100</f>
        <v>-14.040811926141908</v>
      </c>
      <c r="FT386" s="23"/>
      <c r="FV386" s="37"/>
      <c r="FW386" s="37"/>
      <c r="FX386" s="37"/>
      <c r="FY386" s="37"/>
      <c r="FZ386" s="37"/>
      <c r="GA386" s="37"/>
      <c r="GB386" s="37"/>
      <c r="GC386" s="37"/>
      <c r="GD386" s="37"/>
      <c r="GE386" s="37"/>
      <c r="GF386" s="37"/>
      <c r="GG386" s="37"/>
      <c r="GH386" s="37"/>
    </row>
    <row r="387" spans="1:190" ht="15" hidden="1" customHeight="1" x14ac:dyDescent="0.25">
      <c r="A387">
        <f ca="1">IF(ROW()=ROW($A$60),0,1)</f>
        <v>1</v>
      </c>
      <c r="D387" s="30"/>
      <c r="E387" s="30"/>
      <c r="F387" s="30">
        <f ca="1">IF(A387&lt;&gt;0,IF((AO387+BN387+CM387+DL387+EK387)&lt;&gt;0,ROUND((1-(AO387+BN387+CM387+DL387+EK387))-FO387,5),"VERIF. ELIGIBILITE PMM"),"CHECK "&amp;D372)</f>
        <v>0</v>
      </c>
      <c r="G387" s="30"/>
      <c r="H387" s="30"/>
      <c r="I387" s="30"/>
      <c r="J387" s="30">
        <f ca="1">IF(A387&lt;&gt;0,IF((AP387+BO387+CN387+DM387+EL387)&lt;&gt;0,ROUND((1-(AP387+BO387+CN387+DM387+EL387))-FQ387,5),"VERIF. ELIGIBILITE PMM"),"CHECK "&amp;D373)</f>
        <v>0</v>
      </c>
      <c r="K387" s="30">
        <f ca="1">IF(A387&lt;&gt;0,ROUND(W387+AR387+BQ387+CP387+DO387+EN387+FK387-FR387,5),"CHECK ")</f>
        <v>0</v>
      </c>
      <c r="L387" s="4"/>
      <c r="M387" s="9"/>
      <c r="N387" s="10"/>
      <c r="O387" s="9"/>
      <c r="P387" s="11"/>
      <c r="Q387" s="130" t="s">
        <v>210</v>
      </c>
      <c r="R387" s="130"/>
      <c r="S387" s="12"/>
      <c r="T387" s="13"/>
      <c r="U387" s="84">
        <f ca="1">_xll.DBRW($B$3,$R$37,$R$38,$R$40,$R$41,$R$42,$Q387,U$2,U$4,U$3)</f>
        <v>6683794.6999999993</v>
      </c>
      <c r="V387" s="84">
        <f ca="1">_xll.DBRW($B$3,$R$37,$R$38,$R$40,$R$41,$R$42,$Q387,V$2,V$4,V$3)</f>
        <v>6608650.1669824189</v>
      </c>
      <c r="W387" s="85">
        <f ca="1">U387-V387</f>
        <v>75144.533017580397</v>
      </c>
      <c r="X387" s="106">
        <f ca="1">IF(V387&lt;&gt;0,W387/V387,0)</f>
        <v>1.1370632598016942E-2</v>
      </c>
      <c r="Y387" s="15">
        <f ca="1">_xll.DBRW($B$3,$R$37,$R$38,$R$40,$R$41,$R$42,$Q387,Y$2,Y$4,Y$3)</f>
        <v>-2588456.39</v>
      </c>
      <c r="Z387" s="15">
        <f ca="1">_xll.DBRW($B$3,$R$37,$R$38,$R$40,$R$41,$R$42,$Q387,Z$2,Z$4,Z$3)</f>
        <v>-745156.42000000016</v>
      </c>
      <c r="AA387" s="15">
        <f ca="1">_xll.DBRW($B$3,$R$37,$R$38,$R$40,$R$41,$R$42,$Q387,AA$2,AA$4,AA$3)</f>
        <v>-732737.51000000024</v>
      </c>
      <c r="AB387" s="15">
        <f ca="1">_xll.DBRW($B$3,$R$37,$R$38,$R$40,$R$41,$R$42,$Q387,AB$2,AB$4,AB$3)</f>
        <v>-888893.72999999963</v>
      </c>
      <c r="AC387" s="15">
        <f ca="1">_xll.DBRW($B$3,$R$37,$R$38,$R$40,$R$41,$R$42,$Q387,AC$2,AC$4,AC$3)</f>
        <v>-1036096.84</v>
      </c>
      <c r="AD387" s="15">
        <f ca="1">_xll.DBRW($B$3,$R$37,$R$38,$R$40,$R$41,$R$42,$Q387,AD$2,AD$4,AD$3)</f>
        <v>-2549176.6917754766</v>
      </c>
      <c r="AE387" s="15">
        <f ca="1">_xll.DBRW($B$3,$R$37,$R$38,$R$40,$R$41,$R$42,$Q387,AE$2,AE$4,AE$3)</f>
        <v>-587194.12304255855</v>
      </c>
      <c r="AF387" s="15">
        <f ca="1">_xll.DBRW($B$3,$R$37,$R$38,$R$40,$R$41,$R$42,$Q387,AF$2,AF$4,AF$3)</f>
        <v>-718628.13345156692</v>
      </c>
      <c r="AG387" s="15">
        <f ca="1">_xll.DBRW($B$3,$R$37,$R$38,$R$40,$R$41,$R$42,$Q387,AG$2,AG$4,AG$3)</f>
        <v>-930483.54361111112</v>
      </c>
      <c r="AH387" s="15">
        <f ca="1">_xll.DBRW($B$3,$R$37,$R$38,$R$40,$R$41,$R$42,$Q387,AH$2,AH$4,AH$3)</f>
        <v>-876008.38360962644</v>
      </c>
      <c r="AI387" s="15">
        <f ca="1">Y387-AD387</f>
        <v>-39279.69822452357</v>
      </c>
      <c r="AJ387" s="15">
        <f ca="1">Z387-AE387</f>
        <v>-157962.29695744161</v>
      </c>
      <c r="AK387" s="15">
        <f ca="1">AA387-AF387</f>
        <v>-14109.376548433327</v>
      </c>
      <c r="AL387" s="15">
        <f ca="1">AB387-AG387</f>
        <v>41589.813611111487</v>
      </c>
      <c r="AM387" s="15">
        <f ca="1">AC387-AH387</f>
        <v>-160088.45639037353</v>
      </c>
      <c r="AN387" s="20"/>
      <c r="AO387" s="16">
        <f ca="1">_xll.DBRW($B$3,$R$37,$R$38,$R$40,$R$41,$R$42,$Q387,AO$2,AO$4,AO$3)</f>
        <v>0.38727347355537417</v>
      </c>
      <c r="AP387" s="16">
        <f ca="1">_xll.DBRW($B$3,$R$37,$R$38,$R$40,$R$41,$R$42,$Q387,AP$2,AP$4,AP$3)</f>
        <v>0.38573333848286573</v>
      </c>
      <c r="AQ387" s="17">
        <f ca="1">-(AO387-AP387)*100</f>
        <v>-0.15401350725084417</v>
      </c>
      <c r="AR387" s="14">
        <f ca="1">$Y387-$AD387-BL387</f>
        <v>-10293.946634916352</v>
      </c>
      <c r="AS387" s="18">
        <f ca="1">_xll.DBRW($B$3,$R$37,$R$38,$R$40,$R$41,$R$42,$Q387,AS$2,AS$4,AS$3)</f>
        <v>31.165164428660727</v>
      </c>
      <c r="AT387" s="19">
        <f ca="1">_xll.DBRW($B$3,$R$37,$R$38,$R$40,$R$41,$R$42,$Q387,AT$2,AT$4,AT$3)</f>
        <v>4.1385528931125667E-2</v>
      </c>
      <c r="AU387" s="18">
        <f ca="1">_xll.DBRW($B$3,$R$37,$R$38,$R$40,$R$41,$R$42,$Q387,AU$2,AU$4,AU$3)</f>
        <v>3.3304290176776266</v>
      </c>
      <c r="AV387" s="15">
        <f ca="1">_xll.DBRW($B$3,$R$37,$R$38,$R$40,$R$41,$R$42,$Q387,AV$2,AV$4,AV$3)</f>
        <v>83056.08</v>
      </c>
      <c r="AW387" s="15">
        <f ca="1">_xll.DBRW($B$3,$R$37,$R$38,$R$40,$R$41,$R$42,$Q387,AW$2,AW$4,AW$3)</f>
        <v>2006887</v>
      </c>
      <c r="AX387" s="18">
        <f ca="1">_xll.DBRW($B$3,$R$37,$R$38,$R$40,$R$41,$R$42,$Q387,AX$2,AX$4,AX$3)</f>
        <v>25.541295126949745</v>
      </c>
      <c r="AY387" s="19">
        <f ca="1">_xll.DBRW($B$3,$R$37,$R$38,$R$40,$R$41,$R$42,$Q387,AY$2,AY$4,AY$3)</f>
        <v>4.1081160705102503E-2</v>
      </c>
      <c r="AZ387" s="18">
        <f ca="1">_xll.DBRW($B$3,$R$37,$R$38,$R$40,$R$41,$R$42,$Q387,AZ$2,AZ$4,AZ$3)</f>
        <v>2.7201850217395251</v>
      </c>
      <c r="BA387" s="15">
        <f ca="1">_xll.DBRW($B$3,$R$37,$R$38,$R$40,$R$41,$R$42,$Q387,BA$2,BA$4,BA$3)</f>
        <v>99806.085756619606</v>
      </c>
      <c r="BB387" s="15">
        <f ca="1">_xll.DBRW($B$3,$R$37,$R$38,$R$40,$R$41,$R$42,$Q387,BB$2,BB$4,BB$3)</f>
        <v>2429485.5365229044</v>
      </c>
      <c r="BC387" s="18">
        <f ca="1">AS387-AX387</f>
        <v>5.6238693017109824</v>
      </c>
      <c r="BD387" s="18">
        <f ca="1">AT387-AY387</f>
        <v>3.0436822602316477E-4</v>
      </c>
      <c r="BE387" s="18">
        <f ca="1">AU387-AZ387</f>
        <v>0.61024399593810141</v>
      </c>
      <c r="BF387" s="15">
        <f ca="1">IF(AND(AV387&lt;&gt;0,BA387&lt;&gt;0),-1*BC387*AV387,0)</f>
        <v>-467096.5386324515</v>
      </c>
      <c r="BG387" s="15">
        <f ca="1">IF(AND(AV387&lt;&gt;0,BA387&lt;&gt;0,AW387&lt;&gt;0,BB387&lt;&gt;0),BD387/AY387*$Y387,)</f>
        <v>-19177.741476636776</v>
      </c>
      <c r="BH387" s="15">
        <f ca="1">IF(AND(AW387&lt;&gt;0,BB387&lt;&gt;0),BE387*AO387*AW387,)</f>
        <v>474290.23779242457</v>
      </c>
      <c r="BI387" s="15">
        <f ca="1">IF(AND(AV387&lt;&gt;0,BA387&lt;&gt;0,AW387&lt;&gt;0,BB387&lt;&gt;0),$AI387-BF387-BG387-BH387-BL387,)</f>
        <v>1690.0956817473671</v>
      </c>
      <c r="BJ387" s="15">
        <f ca="1">IF(OR(AV387=0,BA387=0,AW387=0,BB387=0),$AI387-BF387-BG387-BH387-BL387,)</f>
        <v>0</v>
      </c>
      <c r="BK387" s="15">
        <f ca="1">SUM(BF387:BJ387)</f>
        <v>-10293.946634916352</v>
      </c>
      <c r="BL387" s="15">
        <f ca="1">IF($V387&lt;&gt;0,IF($V387&gt;0,$W387/$V387,-$W387/$V387))*$AD387</f>
        <v>-28985.751589607218</v>
      </c>
      <c r="BM387" s="15">
        <f ca="1">SUM(BK387:BL387)</f>
        <v>-39279.69822452357</v>
      </c>
      <c r="BN387" s="16">
        <f ca="1">_xll.DBRW($B$3,$R$37,$R$38,$R$40,$R$41,$R$42,$Q387,BN$2,BN$4,BN$3)</f>
        <v>0.11148702996517836</v>
      </c>
      <c r="BO387" s="16">
        <f ca="1">_xll.DBRW($B$3,$R$37,$R$38,$R$40,$R$41,$R$42,$Q387,BO$2,BO$4,BO$3)</f>
        <v>8.8852353840160603E-2</v>
      </c>
      <c r="BP387" s="17">
        <f ca="1">-(BN387-BO387)*100</f>
        <v>-2.2634676125017754</v>
      </c>
      <c r="BQ387" s="14">
        <f ca="1">$Z387-$AE387-CK387</f>
        <v>-151285.52832060991</v>
      </c>
      <c r="BR387" s="15">
        <f ca="1">_xll.DBRW($B$3,$R$37,$R$38,$R$40,$R$41,$R$42,$Q387,BR$2,BR$4,BR$3)</f>
        <v>0.37129963969072505</v>
      </c>
      <c r="BS387" s="15">
        <f ca="1">_xll.DBRW($B$3,$R$37,$R$38,$R$40,$R$41,$R$42,$Q387,BS$2,BS$4,BS$3)</f>
        <v>1</v>
      </c>
      <c r="BT387" s="15">
        <f ca="1">_xll.DBRW($B$3,$R$37,$R$38,$R$40,$R$41,$R$42,$Q387,BT$2,BT$4,BT$3)</f>
        <v>3.3304290176776266</v>
      </c>
      <c r="BU387" s="15">
        <f ca="1">_xll.DBRW($B$3,$R$37,$R$38,$R$40,$R$41,$R$42,$Q387,BU$2,BU$4,BU$3)</f>
        <v>2006887</v>
      </c>
      <c r="BV387" s="15">
        <f ca="1">_xll.DBRW($B$3,$R$37,$R$38,$R$40,$R$41,$R$42,$Q387,BV$2,BV$4,BV$3)</f>
        <v>2006887</v>
      </c>
      <c r="BW387" s="15">
        <f ca="1">_xll.DBRW($B$3,$R$37,$R$38,$R$40,$R$41,$R$42,$Q387,BW$2,BW$4,BW$3)</f>
        <v>0.24169484206230527</v>
      </c>
      <c r="BX387" s="15">
        <f ca="1">_xll.DBRW($B$3,$R$37,$R$38,$R$40,$R$41,$R$42,$Q387,BX$2,BX$4,BX$3)</f>
        <v>1</v>
      </c>
      <c r="BY387" s="15">
        <f ca="1">_xll.DBRW($B$3,$R$37,$R$38,$R$40,$R$41,$R$42,$Q387,BY$2,BY$4,BY$3)</f>
        <v>2.7201850217395251</v>
      </c>
      <c r="BZ387" s="15">
        <f ca="1">_xll.DBRW($B$3,$R$37,$R$38,$R$40,$R$41,$R$42,$Q387,BZ$2,BZ$4,BZ$3)</f>
        <v>2429485.5365229044</v>
      </c>
      <c r="CA387" s="15">
        <f ca="1">_xll.DBRW($B$3,$R$37,$R$38,$R$40,$R$41,$R$42,$Q387,CA$2,CA$4,CA$3)</f>
        <v>2429485.5365229044</v>
      </c>
      <c r="CB387" s="15">
        <f ca="1">BR387-BW387</f>
        <v>0.12960479762841978</v>
      </c>
      <c r="CC387" s="15">
        <f ca="1">BS387-BX387</f>
        <v>0</v>
      </c>
      <c r="CD387" s="15">
        <f ca="1">BT387-BY387</f>
        <v>0.61024399593810141</v>
      </c>
      <c r="CE387" s="15">
        <f ca="1">IF(AND(BU387&lt;&gt;0,BZ387&lt;&gt;0),-1*CB387*BU387,0)</f>
        <v>-260102.18349810649</v>
      </c>
      <c r="CF387" s="15">
        <f ca="1">IF(AND(BU387&lt;&gt;0,BZ387&lt;&gt;0,BV387&lt;&gt;0,CA387&lt;&gt;0),CC387/BX387*$Z387,)</f>
        <v>0</v>
      </c>
      <c r="CG387" s="15">
        <f ca="1">IF(AND(BV387&lt;&gt;0,CA387&lt;&gt;0),CD387*BN387*BV387,)</f>
        <v>136537.13348222643</v>
      </c>
      <c r="CH387" s="15">
        <f ca="1">IF(AND(BU387&lt;&gt;0,BZ387&lt;&gt;0,BV387&lt;&gt;0,CA387&lt;&gt;0),$AJ387-CE387-CF387-CG387-CK387,)</f>
        <v>-27720.478304729862</v>
      </c>
      <c r="CI387" s="15">
        <f ca="1">IF(OR(BU387=0,BZ387=0,BV387=0,CA387=0),$AJ387-CE387-CF387-CG387-CK387,)</f>
        <v>0</v>
      </c>
      <c r="CJ387" s="15">
        <f ca="1">SUM(CE387:CI387)</f>
        <v>-151285.52832060991</v>
      </c>
      <c r="CK387" s="15">
        <f ca="1">IF($V387&lt;&gt;0,IF($V387&gt;0,$W387/$V387,-$W387/$V387))*$AE387</f>
        <v>-6676.7686368316872</v>
      </c>
      <c r="CL387" s="15">
        <f ca="1">SUM(CJ387:CK387)</f>
        <v>-157962.29695744161</v>
      </c>
      <c r="CM387" s="16">
        <f ca="1">_xll.DBRW($B$3,$R$37,$R$38,$R$40,$R$41,$R$42,$Q387,CM$2,CM$4,CM$3)</f>
        <v>0.10962896720930107</v>
      </c>
      <c r="CN387" s="16">
        <f ca="1">_xll.DBRW($B$3,$R$37,$R$38,$R$40,$R$41,$R$42,$Q387,CN$2,CN$4,CN$3)</f>
        <v>0.10874053177181571</v>
      </c>
      <c r="CO387" s="17">
        <f ca="1">-(CM387-CN387)*100</f>
        <v>-8.8843543748536036E-2</v>
      </c>
      <c r="CP387" s="14">
        <f ca="1">$AA387-$AF387-DJ387</f>
        <v>-5938.1200683568713</v>
      </c>
      <c r="CQ387" s="15">
        <f ca="1">_xll.DBRW($B$3,$R$37,$R$38,$R$40,$R$41,$R$42,$Q387,CQ$2,CQ$4,CQ$3)</f>
        <v>1.069859801809383</v>
      </c>
      <c r="CR387" s="15">
        <f ca="1">_xll.DBRW($B$3,$R$37,$R$38,$R$40,$R$41,$R$42,$Q387,CR$2,CR$4,CR$3)</f>
        <v>0.3412704103419873</v>
      </c>
      <c r="CS387" s="15">
        <f ca="1">_xll.DBRW($B$3,$R$37,$R$38,$R$40,$R$41,$R$42,$Q387,CS$2,CS$4,CS$3)</f>
        <v>3.3304290176776266</v>
      </c>
      <c r="CT387" s="15">
        <f ca="1">_xll.DBRW($B$3,$R$37,$R$38,$R$40,$R$41,$R$42,$Q387,CT$2,CT$4,CT$3)</f>
        <v>684891.14999999991</v>
      </c>
      <c r="CU387" s="15">
        <f ca="1">_xll.DBRW($B$3,$R$37,$R$38,$R$40,$R$41,$R$42,$Q387,CU$2,CU$4,CU$3)</f>
        <v>2006887</v>
      </c>
      <c r="CV387" s="15">
        <f ca="1">_xll.DBRW($B$3,$R$37,$R$38,$R$40,$R$41,$R$42,$Q387,CV$2,CV$4,CV$3)</f>
        <v>0.96526842774738586</v>
      </c>
      <c r="CW387" s="15">
        <f ca="1">_xll.DBRW($B$3,$R$37,$R$38,$R$40,$R$41,$R$42,$Q387,CW$2,CW$4,CW$3)</f>
        <v>0.30643741914564565</v>
      </c>
      <c r="CX387" s="15">
        <f ca="1">_xll.DBRW($B$3,$R$37,$R$38,$R$40,$R$41,$R$42,$Q387,CX$2,CX$4,CX$3)</f>
        <v>2.7201850217395251</v>
      </c>
      <c r="CY387" s="15">
        <f ca="1">_xll.DBRW($B$3,$R$37,$R$38,$R$40,$R$41,$R$42,$Q387,CY$2,CY$4,CY$3)</f>
        <v>744485.27766375302</v>
      </c>
      <c r="CZ387" s="15">
        <f ca="1">_xll.DBRW($B$3,$R$37,$R$38,$R$40,$R$41,$R$42,$Q387,CZ$2,CZ$4,CZ$3)</f>
        <v>2429485.5365229044</v>
      </c>
      <c r="DA387" s="15">
        <f ca="1">CQ387-CV387</f>
        <v>0.10459137406199714</v>
      </c>
      <c r="DB387" s="15">
        <f ca="1">CR387-CW387</f>
        <v>3.4832991196341645E-2</v>
      </c>
      <c r="DC387" s="15">
        <f ca="1">CS387-CX387</f>
        <v>0.61024399593810141</v>
      </c>
      <c r="DD387" s="15">
        <f ca="1">IF(AND(CT387&lt;&gt;0,CY387&lt;&gt;0),-1*DA387*CT387,0)</f>
        <v>-71633.70646140138</v>
      </c>
      <c r="DE387" s="15">
        <f ca="1">IF(AND(CT387&lt;&gt;0,CY387&lt;&gt;0,CU387&lt;&gt;0,CZ387&lt;&gt;0),DB387/CW387*$AA387,)</f>
        <v>-83290.86997997576</v>
      </c>
      <c r="DF387" s="15">
        <f ca="1">IF(AND(CU387&lt;&gt;0,CZ387&lt;&gt;0),DC387*CM387*CU387,)</f>
        <v>134261.58122653523</v>
      </c>
      <c r="DG387" s="15">
        <f ca="1">IF(AND(CT387&lt;&gt;0,CY387&lt;&gt;0,CU387&lt;&gt;0,CZ387&lt;&gt;0),$AK387-DD387-DE387-DF387-DJ387,)</f>
        <v>14724.875146485039</v>
      </c>
      <c r="DH387" s="15">
        <f ca="1">IF(OR(CT387=0,CY387=0,CU387=0,CZ387=0),$AK387-DD387-DE387-DF387-DJ387,)</f>
        <v>0</v>
      </c>
      <c r="DI387" s="15">
        <f ca="1">SUM(DD387:DH387)</f>
        <v>-5938.1200683568713</v>
      </c>
      <c r="DJ387" s="15">
        <f ca="1">IF($V387&lt;&gt;0,IF($V387&gt;0,$W387/$V387,-$W387/$V387))*$AF387</f>
        <v>-8171.2564800764558</v>
      </c>
      <c r="DK387" s="15">
        <f ca="1">SUM(DI387:DJ387)</f>
        <v>-14109.376548433327</v>
      </c>
      <c r="DL387" s="16">
        <f ca="1">_xll.DBRW($B$3,$R$37,$R$38,$R$40,$R$41,$R$42,$Q387,DL$2,DL$4,DL$3)</f>
        <v>0.13299237482563608</v>
      </c>
      <c r="DM387" s="16">
        <f ca="1">_xll.DBRW($B$3,$R$37,$R$38,$R$40,$R$41,$R$42,$Q387,DM$2,DM$4,DM$3)</f>
        <v>0.14079782105276423</v>
      </c>
      <c r="DN387" s="17">
        <f ca="1">-(DL387-DM387)*100</f>
        <v>0.78054462271281433</v>
      </c>
      <c r="DO387" s="14">
        <f ca="1">$AB387-$AG387-EI387</f>
        <v>52170.000124014303</v>
      </c>
      <c r="DP387" s="15">
        <f ca="1">_xll.DBRW($B$3,$R$37,$R$38,$R$40,$R$41,$R$42,$Q387,DP$2,DP$4,DP$3)</f>
        <v>0</v>
      </c>
      <c r="DQ387" s="15">
        <f ca="1">_xll.DBRW($B$3,$R$37,$R$38,$R$40,$R$41,$R$42,$Q387,DQ$2,DQ$4,DQ$3)</f>
        <v>0</v>
      </c>
      <c r="DR387" s="15">
        <f ca="1">_xll.DBRW($B$3,$R$37,$R$38,$R$40,$R$41,$R$42,$Q387,DR$2,DR$4,DR$3)</f>
        <v>3.3304290176776266</v>
      </c>
      <c r="DS387" s="15">
        <f ca="1">_xll.DBRW($B$3,$R$37,$R$38,$R$40,$R$41,$R$42,$Q387,DS$2,DS$4,DS$3)</f>
        <v>0</v>
      </c>
      <c r="DT387" s="15">
        <f ca="1">_xll.DBRW($B$3,$R$37,$R$38,$R$40,$R$41,$R$42,$Q387,DT$2,DT$4,DT$3)</f>
        <v>2006887</v>
      </c>
      <c r="DU387" s="15">
        <f ca="1">_xll.DBRW($B$3,$R$37,$R$38,$R$40,$R$41,$R$42,$Q387,DU$2,DU$4,DU$3)</f>
        <v>0</v>
      </c>
      <c r="DV387" s="15">
        <f ca="1">_xll.DBRW($B$3,$R$37,$R$38,$R$40,$R$41,$R$42,$Q387,DV$2,DV$4,DV$3)</f>
        <v>0</v>
      </c>
      <c r="DW387" s="15">
        <f ca="1">_xll.DBRW($B$3,$R$37,$R$38,$R$40,$R$41,$R$42,$Q387,DW$2,DW$4,DW$3)</f>
        <v>2.7201850217395251</v>
      </c>
      <c r="DX387" s="15">
        <f ca="1">_xll.DBRW($B$3,$R$37,$R$38,$R$40,$R$41,$R$42,$Q387,DX$2,DX$4,DX$3)</f>
        <v>0</v>
      </c>
      <c r="DY387" s="15">
        <f ca="1">_xll.DBRW($B$3,$R$37,$R$38,$R$40,$R$41,$R$42,$Q387,DY$2,DY$4,DY$3)</f>
        <v>2429485.5365229044</v>
      </c>
      <c r="DZ387" s="15">
        <f ca="1">DP387-DU387</f>
        <v>0</v>
      </c>
      <c r="EA387" s="15">
        <f ca="1">DQ387-DV387</f>
        <v>0</v>
      </c>
      <c r="EB387" s="15">
        <f ca="1">DR387-DW387</f>
        <v>0.61024399593810141</v>
      </c>
      <c r="EC387" s="15">
        <f ca="1">IF(AND(DS387&lt;&gt;0,DX387&lt;&gt;0),-1*DZ387*DS387,0)</f>
        <v>0</v>
      </c>
      <c r="ED387" s="15">
        <f ca="1">IF(AND(DS387&lt;&gt;0,DX387&lt;&gt;0,DT387&lt;&gt;0,DY387&lt;&gt;0),EA387/DV387*$AB387,)</f>
        <v>0</v>
      </c>
      <c r="EE387" s="15">
        <f ca="1">IF(AND(DT387&lt;&gt;0,DY387&lt;&gt;0),EB387*DL387*DT387,)</f>
        <v>162874.53024228668</v>
      </c>
      <c r="EF387" s="15">
        <f ca="1">IF(AND(DS387&lt;&gt;0,DX387&lt;&gt;0,DT387&lt;&gt;0,DY387&lt;&gt;0),$AL387-EC387-ED387-EE387-EI387,)</f>
        <v>0</v>
      </c>
      <c r="EG387" s="15">
        <f ca="1">IF(OR(DS387=0,DX387=0,DT387=0,DY387=0),$AL387-EC387-ED387-EE387-EI387,)</f>
        <v>-110704.53011827238</v>
      </c>
      <c r="EH387" s="15">
        <f ca="1">SUM(EC387:EG387)</f>
        <v>52170.000124014303</v>
      </c>
      <c r="EI387" s="15">
        <f ca="1">IF($V387&lt;&gt;0,IF($V387&gt;0,$W387/$V387,-$W387/$V387))*$AG387</f>
        <v>-10580.186512902819</v>
      </c>
      <c r="EJ387" s="15">
        <f ca="1">SUM(EH387:EI387)</f>
        <v>41589.813611111487</v>
      </c>
      <c r="EK387" s="16">
        <f ca="1">_xll.DBRW($B$3,$R$37,$R$38,$R$40,$R$41,$R$42,$Q387,EK$2,EK$4,EK$3)</f>
        <v>0.1550162574562621</v>
      </c>
      <c r="EL387" s="16">
        <f ca="1">_xll.DBRW($B$3,$R$37,$R$38,$R$40,$R$41,$R$42,$Q387,EL$2,EL$4,EL$3)</f>
        <v>0.13255481247687545</v>
      </c>
      <c r="EM387" s="17">
        <f ca="1">-(EK387-EL387)*100</f>
        <v>-2.2461444979386651</v>
      </c>
      <c r="EN387" s="14">
        <f ca="1">$AC387-$AH387-FH387</f>
        <v>-150127.68690756577</v>
      </c>
      <c r="EO387" s="15">
        <f ca="1">_xll.DBRW($B$3,$R$37,$R$38,$R$40,$R$41,$R$42,$Q387,EO$2,EO$4,EO$3)</f>
        <v>0.5162706420441211</v>
      </c>
      <c r="EP387" s="15">
        <f ca="1">_xll.DBRW($B$3,$R$37,$R$38,$R$40,$R$41,$R$42,$Q387,EP$2,EP$4,EP$3)</f>
        <v>1</v>
      </c>
      <c r="EQ387" s="15">
        <f ca="1">_xll.DBRW($B$3,$R$37,$R$38,$R$40,$R$41,$R$42,$Q387,EQ$2,EQ$4,EQ$3)</f>
        <v>3.3304290176776266</v>
      </c>
      <c r="ER387" s="15">
        <f ca="1">_xll.DBRW($B$3,$R$37,$R$38,$R$40,$R$41,$R$42,$Q387,ER$2,ER$4,ER$3)</f>
        <v>2006887</v>
      </c>
      <c r="ES387" s="15">
        <f ca="1">_xll.DBRW($B$3,$R$37,$R$38,$R$40,$R$41,$R$42,$Q387,ES$2,ES$4,ES$3)</f>
        <v>2006887</v>
      </c>
      <c r="ET387" s="15">
        <f ca="1">_xll.DBRW($B$3,$R$37,$R$38,$R$40,$R$41,$R$42,$Q387,ET$2,ET$4,ET$3)</f>
        <v>0.36057361545908817</v>
      </c>
      <c r="EU387" s="15">
        <f ca="1">_xll.DBRW($B$3,$R$37,$R$38,$R$40,$R$41,$R$42,$Q387,EU$2,EU$4,EU$3)</f>
        <v>1</v>
      </c>
      <c r="EV387" s="15">
        <f ca="1">_xll.DBRW($B$3,$R$37,$R$38,$R$40,$R$41,$R$42,$Q387,EV$2,EV$4,EV$3)</f>
        <v>2.7201850217395251</v>
      </c>
      <c r="EW387" s="15">
        <f ca="1">_xll.DBRW($B$3,$R$37,$R$38,$R$40,$R$41,$R$42,$Q387,EW$2,EW$4,EW$3)</f>
        <v>2429485.5365229044</v>
      </c>
      <c r="EX387" s="15">
        <f ca="1">_xll.DBRW($B$3,$R$37,$R$38,$R$40,$R$41,$R$42,$Q387,EX$2,EX$4,EX$3)</f>
        <v>2429485.5365229044</v>
      </c>
      <c r="EY387" s="15">
        <f ca="1">EO387-ET387</f>
        <v>0.15569702658503293</v>
      </c>
      <c r="EZ387" s="15">
        <f ca="1">EP387-EU387</f>
        <v>0</v>
      </c>
      <c r="FA387" s="15">
        <f ca="1">EQ387-EV387</f>
        <v>0.61024399593810141</v>
      </c>
      <c r="FB387" s="15">
        <f ca="1">IF(AND(ER387&lt;&gt;0,EW387&lt;&gt;0),-1*EY387*ER387,0)</f>
        <v>-312466.338592157</v>
      </c>
      <c r="FC387" s="15">
        <f ca="1">IF(AND(ER387&lt;&gt;0,EW387&lt;&gt;0,ES387&lt;&gt;0,EX387&lt;&gt;0),EZ387/EU387*$AC387,)</f>
        <v>0</v>
      </c>
      <c r="FD387" s="15">
        <f ca="1">IF(AND(ES387&lt;&gt;0,EX387&lt;&gt;0),FA387*EK387*ES387,)</f>
        <v>189846.97540899258</v>
      </c>
      <c r="FE387" s="15">
        <f ca="1">IF(AND(ER387&lt;&gt;0,EW387&lt;&gt;0,ES387&lt;&gt;0,EX387&lt;&gt;0),$AM387-FB387-FC387-FD387-FH387,)</f>
        <v>-27508.323724401358</v>
      </c>
      <c r="FF387" s="15">
        <f ca="1">IF(OR(ER387=0,EW387=0,ES387=0,EX387=0),$AM387-FB387-FC387-FD387-FH387,)</f>
        <v>0</v>
      </c>
      <c r="FG387" s="15">
        <f ca="1">SUM(FB387:FF387)</f>
        <v>-150127.68690756577</v>
      </c>
      <c r="FH387" s="15">
        <f ca="1">IF($V387&lt;&gt;0,IF($V387&gt;0,$W387/$V387,-$W387/$V387))*$AH387</f>
        <v>-9960.7694828077492</v>
      </c>
      <c r="FI387" s="15">
        <f ca="1">SUM(FG387:FH387)</f>
        <v>-160088.45639037353</v>
      </c>
      <c r="FJ387" s="20"/>
      <c r="FK387" s="85">
        <f ca="1">BL387+CK387+DJ387+EI387+FH387</f>
        <v>-64374.732702225927</v>
      </c>
      <c r="FL387" s="21"/>
      <c r="FM387" s="22"/>
      <c r="FN387" s="104">
        <f ca="1">_xll.DBRW($B$3,$R$37,$R$38,$R$40,$R$41,$R$42,$Q387,FN$2,FN$4,FN$3)</f>
        <v>692453.81000000017</v>
      </c>
      <c r="FO387" s="105">
        <f ca="1">IF(U387&lt;&gt;0,FN387/U387,0)</f>
        <v>0.10360189698824834</v>
      </c>
      <c r="FP387" s="104">
        <f ca="1">_xll.DBRW($B$3,$R$37,$R$38,$R$40,$R$41,$R$42,$Q387,FP$2,FP$4,FP$3)</f>
        <v>947159.29149208055</v>
      </c>
      <c r="FQ387" s="105">
        <f ca="1">IF(V387&lt;&gt;0,FP387/V387,0)</f>
        <v>0.14332114237551838</v>
      </c>
      <c r="FR387" s="86">
        <f ca="1">FN387-FP387</f>
        <v>-254705.48149208038</v>
      </c>
      <c r="FS387" s="103">
        <f ca="1">(FO387-FQ387)*100</f>
        <v>-3.9719245387270035</v>
      </c>
      <c r="FT387" s="23"/>
      <c r="FV387" s="37"/>
      <c r="FW387" s="37"/>
      <c r="FX387" s="37"/>
      <c r="FY387" s="37"/>
      <c r="FZ387" s="37"/>
      <c r="GA387" s="37"/>
      <c r="GB387" s="37"/>
      <c r="GC387" s="37"/>
      <c r="GD387" s="37"/>
      <c r="GE387" s="37"/>
      <c r="GF387" s="37"/>
      <c r="GG387" s="37"/>
      <c r="GH387" s="37"/>
    </row>
    <row r="388" spans="1:190" ht="15" hidden="1" customHeight="1" x14ac:dyDescent="0.25">
      <c r="A388">
        <f ca="1">IF(ROW()=ROW($A$60),0,1)</f>
        <v>1</v>
      </c>
      <c r="D388" s="30"/>
      <c r="E388" s="30"/>
      <c r="F388" s="30">
        <f ca="1">IF(A388&lt;&gt;0,IF((AO388+BN388+CM388+DL388+EK388)&lt;&gt;0,ROUND((1-(AO388+BN388+CM388+DL388+EK388))-FO388,5),"VERIF. ELIGIBILITE PMM"),"CHECK "&amp;D373)</f>
        <v>0</v>
      </c>
      <c r="G388" s="30"/>
      <c r="H388" s="30"/>
      <c r="I388" s="30"/>
      <c r="J388" s="30">
        <f ca="1">IF(A388&lt;&gt;0,IF((AP388+BO388+CN388+DM388+EL388)&lt;&gt;0,ROUND((1-(AP388+BO388+CN388+DM388+EL388))-FQ388,5),"VERIF. ELIGIBILITE PMM"),"CHECK "&amp;D374)</f>
        <v>0</v>
      </c>
      <c r="K388" s="30">
        <f ca="1">IF(A388&lt;&gt;0,ROUND(W388+AR388+BQ388+CP388+DO388+EN388+FK388-FR388,5),"CHECK ")</f>
        <v>0</v>
      </c>
      <c r="L388" s="4"/>
      <c r="M388" s="9"/>
      <c r="N388" s="10"/>
      <c r="O388" s="9"/>
      <c r="P388" s="11"/>
      <c r="Q388" s="130" t="s">
        <v>217</v>
      </c>
      <c r="R388" s="130"/>
      <c r="S388" s="12"/>
      <c r="T388" s="13"/>
      <c r="U388" s="84">
        <f ca="1">_xll.DBRW($B$3,$R$37,$R$38,$R$40,$R$41,$R$42,$Q388,U$2,U$4,U$3)</f>
        <v>2673542.3199999998</v>
      </c>
      <c r="V388" s="84">
        <f ca="1">_xll.DBRW($B$3,$R$37,$R$38,$R$40,$R$41,$R$42,$Q388,V$2,V$4,V$3)</f>
        <v>2598086.9899999993</v>
      </c>
      <c r="W388" s="85">
        <f ca="1">U388-V388</f>
        <v>75455.33000000054</v>
      </c>
      <c r="X388" s="106">
        <f ca="1">IF(V388&lt;&gt;0,W388/V388,0)</f>
        <v>2.9042649568866267E-2</v>
      </c>
      <c r="Y388" s="15">
        <f ca="1">_xll.DBRW($B$3,$R$37,$R$38,$R$40,$R$41,$R$42,$Q388,Y$2,Y$4,Y$3)</f>
        <v>-1109814.47</v>
      </c>
      <c r="Z388" s="15">
        <f ca="1">_xll.DBRW($B$3,$R$37,$R$38,$R$40,$R$41,$R$42,$Q388,Z$2,Z$4,Z$3)</f>
        <v>-288623.84000000003</v>
      </c>
      <c r="AA388" s="15">
        <f ca="1">_xll.DBRW($B$3,$R$37,$R$38,$R$40,$R$41,$R$42,$Q388,AA$2,AA$4,AA$3)</f>
        <v>-217079.93000000002</v>
      </c>
      <c r="AB388" s="15">
        <f ca="1">_xll.DBRW($B$3,$R$37,$R$38,$R$40,$R$41,$R$42,$Q388,AB$2,AB$4,AB$3)</f>
        <v>-43952.430000000008</v>
      </c>
      <c r="AC388" s="15">
        <f ca="1">_xll.DBRW($B$3,$R$37,$R$38,$R$40,$R$41,$R$42,$Q388,AC$2,AC$4,AC$3)</f>
        <v>-577620.53000000014</v>
      </c>
      <c r="AD388" s="15">
        <f ca="1">_xll.DBRW($B$3,$R$37,$R$38,$R$40,$R$41,$R$42,$Q388,AD$2,AD$4,AD$3)</f>
        <v>-1061871</v>
      </c>
      <c r="AE388" s="15">
        <f ca="1">_xll.DBRW($B$3,$R$37,$R$38,$R$40,$R$41,$R$42,$Q388,AE$2,AE$4,AE$3)</f>
        <v>-262080.41820000004</v>
      </c>
      <c r="AF388" s="15">
        <f ca="1">_xll.DBRW($B$3,$R$37,$R$38,$R$40,$R$41,$R$42,$Q388,AF$2,AF$4,AF$3)</f>
        <v>-215698.80035149999</v>
      </c>
      <c r="AG388" s="15">
        <f ca="1">_xll.DBRW($B$3,$R$37,$R$38,$R$40,$R$41,$R$42,$Q388,AG$2,AG$4,AG$3)</f>
        <v>-47192</v>
      </c>
      <c r="AH388" s="15">
        <f ca="1">_xll.DBRW($B$3,$R$37,$R$38,$R$40,$R$41,$R$42,$Q388,AH$2,AH$4,AH$3)</f>
        <v>-587773</v>
      </c>
      <c r="AI388" s="15">
        <f ca="1">Y388-AD388</f>
        <v>-47943.469999999972</v>
      </c>
      <c r="AJ388" s="15">
        <f ca="1">Z388-AE388</f>
        <v>-26543.421799999982</v>
      </c>
      <c r="AK388" s="15">
        <f ca="1">AA388-AF388</f>
        <v>-1381.1296485000348</v>
      </c>
      <c r="AL388" s="15">
        <f ca="1">AB388-AG388</f>
        <v>3239.5699999999924</v>
      </c>
      <c r="AM388" s="15">
        <f ca="1">AC388-AH388</f>
        <v>10152.469999999856</v>
      </c>
      <c r="AN388" s="20"/>
      <c r="AO388" s="16">
        <f ca="1">_xll.DBRW($B$3,$R$37,$R$38,$R$40,$R$41,$R$42,$Q388,AO$2,AO$4,AO$3)</f>
        <v>0.41511011877305914</v>
      </c>
      <c r="AP388" s="16">
        <f ca="1">_xll.DBRW($B$3,$R$37,$R$38,$R$40,$R$41,$R$42,$Q388,AP$2,AP$4,AP$3)</f>
        <v>0.40871264283571973</v>
      </c>
      <c r="AQ388" s="17">
        <f ca="1">-(AO388-AP388)*100</f>
        <v>-0.63974759373394141</v>
      </c>
      <c r="AR388" s="14">
        <f ca="1">$Y388-$AD388-BL388</f>
        <v>-17103.922659658379</v>
      </c>
      <c r="AS388" s="18">
        <f ca="1">_xll.DBRW($B$3,$R$37,$R$38,$R$40,$R$41,$R$42,$Q388,AS$2,AS$4,AS$3)</f>
        <v>37.906451390340507</v>
      </c>
      <c r="AT388" s="19">
        <f ca="1">_xll.DBRW($B$3,$R$37,$R$38,$R$40,$R$41,$R$42,$Q388,AT$2,AT$4,AT$3)</f>
        <v>6.6000270513976556E-2</v>
      </c>
      <c r="AU388" s="18">
        <f ca="1">_xll.DBRW($B$3,$R$37,$R$38,$R$40,$R$41,$R$42,$Q388,AU$2,AU$4,AU$3)</f>
        <v>6.0269213706041489</v>
      </c>
      <c r="AV388" s="15">
        <f ca="1">_xll.DBRW($B$3,$R$37,$R$38,$R$40,$R$41,$R$42,$Q388,AV$2,AV$4,AV$3)</f>
        <v>29277.72</v>
      </c>
      <c r="AW388" s="15">
        <f ca="1">_xll.DBRW($B$3,$R$37,$R$38,$R$40,$R$41,$R$42,$Q388,AW$2,AW$4,AW$3)</f>
        <v>443600</v>
      </c>
      <c r="AX388" s="18">
        <f ca="1">_xll.DBRW($B$3,$R$37,$R$38,$R$40,$R$41,$R$42,$Q388,AX$2,AX$4,AX$3)</f>
        <v>27.73451242837319</v>
      </c>
      <c r="AY388" s="19">
        <f ca="1">_xll.DBRW($B$3,$R$37,$R$38,$R$40,$R$41,$R$42,$Q388,AY$2,AY$4,AY$3)</f>
        <v>6.4756884659750144E-2</v>
      </c>
      <c r="AZ388" s="18">
        <f ca="1">_xll.DBRW($B$3,$R$37,$R$38,$R$40,$R$41,$R$42,$Q388,AZ$2,AZ$4,AZ$3)</f>
        <v>4.3942869248125129</v>
      </c>
      <c r="BA388" s="15">
        <f ca="1">_xll.DBRW($B$3,$R$37,$R$38,$R$40,$R$41,$R$42,$Q388,BA$2,BA$4,BA$3)</f>
        <v>38286.99</v>
      </c>
      <c r="BB388" s="15">
        <f ca="1">_xll.DBRW($B$3,$R$37,$R$38,$R$40,$R$41,$R$42,$Q388,BB$2,BB$4,BB$3)</f>
        <v>591242</v>
      </c>
      <c r="BC388" s="18">
        <f ca="1">AS388-AX388</f>
        <v>10.171938961967317</v>
      </c>
      <c r="BD388" s="18">
        <f ca="1">AT388-AY388</f>
        <v>1.2433858542264115E-3</v>
      </c>
      <c r="BE388" s="18">
        <f ca="1">AU388-AZ388</f>
        <v>1.632634445791636</v>
      </c>
      <c r="BF388" s="15">
        <f ca="1">IF(AND(AV388&lt;&gt;0,BA388&lt;&gt;0),-1*BC388*AV388,0)</f>
        <v>-297811.18078556977</v>
      </c>
      <c r="BG388" s="15">
        <f ca="1">IF(AND(AV388&lt;&gt;0,BA388&lt;&gt;0,AW388&lt;&gt;0,BB388&lt;&gt;0),BD388/AY388*$Y388,)</f>
        <v>-21309.357608295828</v>
      </c>
      <c r="BH388" s="15">
        <f ca="1">IF(AND(AW388&lt;&gt;0,BB388&lt;&gt;0),BE388*AO388*AW388,)</f>
        <v>300637.9577137836</v>
      </c>
      <c r="BI388" s="15">
        <f ca="1">IF(AND(AV388&lt;&gt;0,BA388&lt;&gt;0,AW388&lt;&gt;0,BB388&lt;&gt;0),$AI388-BF388-BG388-BH388-BL388,)</f>
        <v>1378.6580204235906</v>
      </c>
      <c r="BJ388" s="15">
        <f ca="1">IF(OR(AV388=0,BA388=0,AW388=0,BB388=0),$AI388-BF388-BG388-BH388-BL388,)</f>
        <v>0</v>
      </c>
      <c r="BK388" s="15">
        <f ca="1">SUM(BF388:BJ388)</f>
        <v>-17103.922659658379</v>
      </c>
      <c r="BL388" s="15">
        <f ca="1">IF($V388&lt;&gt;0,IF($V388&gt;0,$W388/$V388,-$W388/$V388))*$AD388</f>
        <v>-30839.547340341593</v>
      </c>
      <c r="BM388" s="15">
        <f ca="1">SUM(BK388:BL388)</f>
        <v>-47943.469999999972</v>
      </c>
      <c r="BN388" s="16">
        <f ca="1">_xll.DBRW($B$3,$R$37,$R$38,$R$40,$R$41,$R$42,$Q388,BN$2,BN$4,BN$3)</f>
        <v>0.10795559054400902</v>
      </c>
      <c r="BO388" s="16">
        <f ca="1">_xll.DBRW($B$3,$R$37,$R$38,$R$40,$R$41,$R$42,$Q388,BO$2,BO$4,BO$3)</f>
        <v>0.10087438150021298</v>
      </c>
      <c r="BP388" s="17">
        <f ca="1">-(BN388-BO388)*100</f>
        <v>-0.70812090437960418</v>
      </c>
      <c r="BQ388" s="14">
        <f ca="1">$Z388-$AE388-CK388</f>
        <v>-18931.91205535546</v>
      </c>
      <c r="BR388" s="15">
        <f ca="1">_xll.DBRW($B$3,$R$37,$R$38,$R$40,$R$41,$R$42,$Q388,BR$2,BR$4,BR$3)</f>
        <v>0.65063985572587912</v>
      </c>
      <c r="BS388" s="15">
        <f ca="1">_xll.DBRW($B$3,$R$37,$R$38,$R$40,$R$41,$R$42,$Q388,BS$2,BS$4,BS$3)</f>
        <v>1</v>
      </c>
      <c r="BT388" s="15">
        <f ca="1">_xll.DBRW($B$3,$R$37,$R$38,$R$40,$R$41,$R$42,$Q388,BT$2,BT$4,BT$3)</f>
        <v>6.0269213706041489</v>
      </c>
      <c r="BU388" s="15">
        <f ca="1">_xll.DBRW($B$3,$R$37,$R$38,$R$40,$R$41,$R$42,$Q388,BU$2,BU$4,BU$3)</f>
        <v>443600</v>
      </c>
      <c r="BV388" s="15">
        <f ca="1">_xll.DBRW($B$3,$R$37,$R$38,$R$40,$R$41,$R$42,$Q388,BV$2,BV$4,BV$3)</f>
        <v>443600</v>
      </c>
      <c r="BW388" s="15">
        <f ca="1">_xll.DBRW($B$3,$R$37,$R$38,$R$40,$R$41,$R$42,$Q388,BW$2,BW$4,BW$3)</f>
        <v>0.44327097567493517</v>
      </c>
      <c r="BX388" s="15">
        <f ca="1">_xll.DBRW($B$3,$R$37,$R$38,$R$40,$R$41,$R$42,$Q388,BX$2,BX$4,BX$3)</f>
        <v>1</v>
      </c>
      <c r="BY388" s="15">
        <f ca="1">_xll.DBRW($B$3,$R$37,$R$38,$R$40,$R$41,$R$42,$Q388,BY$2,BY$4,BY$3)</f>
        <v>4.3942869248125129</v>
      </c>
      <c r="BZ388" s="15">
        <f ca="1">_xll.DBRW($B$3,$R$37,$R$38,$R$40,$R$41,$R$42,$Q388,BZ$2,BZ$4,BZ$3)</f>
        <v>591242</v>
      </c>
      <c r="CA388" s="15">
        <f ca="1">_xll.DBRW($B$3,$R$37,$R$38,$R$40,$R$41,$R$42,$Q388,CA$2,CA$4,CA$3)</f>
        <v>591242</v>
      </c>
      <c r="CB388" s="15">
        <f ca="1">BR388-BW388</f>
        <v>0.20736888005094395</v>
      </c>
      <c r="CC388" s="15">
        <f ca="1">BS388-BX388</f>
        <v>0</v>
      </c>
      <c r="CD388" s="15">
        <f ca="1">BT388-BY388</f>
        <v>1.632634445791636</v>
      </c>
      <c r="CE388" s="15">
        <f ca="1">IF(AND(BU388&lt;&gt;0,BZ388&lt;&gt;0),-1*CB388*BU388,0)</f>
        <v>-91988.835190598737</v>
      </c>
      <c r="CF388" s="15">
        <f ca="1">IF(AND(BU388&lt;&gt;0,BZ388&lt;&gt;0,BV388&lt;&gt;0,CA388&lt;&gt;0),CC388/BX388*$Z388,)</f>
        <v>0</v>
      </c>
      <c r="CG388" s="15">
        <f ca="1">IF(AND(BV388&lt;&gt;0,CA388&lt;&gt;0),CD388*BN388*BV388,)</f>
        <v>78185.394181344396</v>
      </c>
      <c r="CH388" s="15">
        <f ca="1">IF(AND(BU388&lt;&gt;0,BZ388&lt;&gt;0,BV388&lt;&gt;0,CA388&lt;&gt;0),$AJ388-CE388-CF388-CG388-CK388,)</f>
        <v>-5128.4710461011191</v>
      </c>
      <c r="CI388" s="15">
        <f ca="1">IF(OR(BU388=0,BZ388=0,BV388=0,CA388=0),$AJ388-CE388-CF388-CG388-CK388,)</f>
        <v>0</v>
      </c>
      <c r="CJ388" s="15">
        <f ca="1">SUM(CE388:CI388)</f>
        <v>-18931.91205535546</v>
      </c>
      <c r="CK388" s="15">
        <f ca="1">IF($V388&lt;&gt;0,IF($V388&gt;0,$W388/$V388,-$W388/$V388))*$AE388</f>
        <v>-7611.5097446445225</v>
      </c>
      <c r="CL388" s="15">
        <f ca="1">SUM(CJ388:CK388)</f>
        <v>-26543.421799999982</v>
      </c>
      <c r="CM388" s="16">
        <f ca="1">_xll.DBRW($B$3,$R$37,$R$38,$R$40,$R$41,$R$42,$Q388,CM$2,CM$4,CM$3)</f>
        <v>8.1195621395662054E-2</v>
      </c>
      <c r="CN388" s="16">
        <f ca="1">_xll.DBRW($B$3,$R$37,$R$38,$R$40,$R$41,$R$42,$Q388,CN$2,CN$4,CN$3)</f>
        <v>8.3022162530246926E-2</v>
      </c>
      <c r="CO388" s="17">
        <f ca="1">-(CM388-CN388)*100</f>
        <v>0.1826541134584872</v>
      </c>
      <c r="CP388" s="14">
        <f ca="1">$AA388-$AF388-DJ388</f>
        <v>4883.335022533427</v>
      </c>
      <c r="CQ388" s="15">
        <f ca="1">_xll.DBRW($B$3,$R$37,$R$38,$R$40,$R$41,$R$42,$Q388,CQ$2,CQ$4,CQ$3)</f>
        <v>1.3329726626303313</v>
      </c>
      <c r="CR388" s="15">
        <f ca="1">_xll.DBRW($B$3,$R$37,$R$38,$R$40,$R$41,$R$42,$Q388,CR$2,CR$4,CR$3)</f>
        <v>0.36711902614968439</v>
      </c>
      <c r="CS388" s="15">
        <f ca="1">_xll.DBRW($B$3,$R$37,$R$38,$R$40,$R$41,$R$42,$Q388,CS$2,CS$4,CS$3)</f>
        <v>6.0269213706041489</v>
      </c>
      <c r="CT388" s="15">
        <f ca="1">_xll.DBRW($B$3,$R$37,$R$38,$R$40,$R$41,$R$42,$Q388,CT$2,CT$4,CT$3)</f>
        <v>162854</v>
      </c>
      <c r="CU388" s="15">
        <f ca="1">_xll.DBRW($B$3,$R$37,$R$38,$R$40,$R$41,$R$42,$Q388,CU$2,CU$4,CU$3)</f>
        <v>443600</v>
      </c>
      <c r="CV388" s="15">
        <f ca="1">_xll.DBRW($B$3,$R$37,$R$38,$R$40,$R$41,$R$42,$Q388,CV$2,CV$4,CV$3)</f>
        <v>0.98870203557325698</v>
      </c>
      <c r="CW388" s="15">
        <f ca="1">_xll.DBRW($B$3,$R$37,$R$38,$R$40,$R$41,$R$42,$Q388,CW$2,CW$4,CW$3)</f>
        <v>0.36899206247188127</v>
      </c>
      <c r="CX388" s="15">
        <f ca="1">_xll.DBRW($B$3,$R$37,$R$38,$R$40,$R$41,$R$42,$Q388,CX$2,CX$4,CX$3)</f>
        <v>4.3942869248125129</v>
      </c>
      <c r="CY388" s="15">
        <f ca="1">_xll.DBRW($B$3,$R$37,$R$38,$R$40,$R$41,$R$42,$Q388,CY$2,CY$4,CY$3)</f>
        <v>218163.60500000001</v>
      </c>
      <c r="CZ388" s="15">
        <f ca="1">_xll.DBRW($B$3,$R$37,$R$38,$R$40,$R$41,$R$42,$Q388,CZ$2,CZ$4,CZ$3)</f>
        <v>591242</v>
      </c>
      <c r="DA388" s="15">
        <f ca="1">CQ388-CV388</f>
        <v>0.34427062705707434</v>
      </c>
      <c r="DB388" s="15">
        <f ca="1">CR388-CW388</f>
        <v>-1.8730363221968749E-3</v>
      </c>
      <c r="DC388" s="15">
        <f ca="1">CS388-CX388</f>
        <v>1.632634445791636</v>
      </c>
      <c r="DD388" s="15">
        <f ca="1">IF(AND(CT388&lt;&gt;0,CY388&lt;&gt;0),-1*DA388*CT388,0)</f>
        <v>-56065.848698752787</v>
      </c>
      <c r="DE388" s="15">
        <f ca="1">IF(AND(CT388&lt;&gt;0,CY388&lt;&gt;0,CU388&lt;&gt;0,CZ388&lt;&gt;0),DB388/CW388*$AA388,)</f>
        <v>1101.9169111285141</v>
      </c>
      <c r="DF388" s="15">
        <f ca="1">IF(AND(CU388&lt;&gt;0,CZ388&lt;&gt;0),DC388*CM388*CU388,)</f>
        <v>58804.84403474311</v>
      </c>
      <c r="DG388" s="15">
        <f ca="1">IF(AND(CT388&lt;&gt;0,CY388&lt;&gt;0,CU388&lt;&gt;0,CZ388&lt;&gt;0),$AK388-DD388-DE388-DF388-DJ388,)</f>
        <v>1042.4227754145886</v>
      </c>
      <c r="DH388" s="15">
        <f ca="1">IF(OR(CT388=0,CY388=0,CU388=0,CZ388=0),$AK388-DD388-DE388-DF388-DJ388,)</f>
        <v>0</v>
      </c>
      <c r="DI388" s="15">
        <f ca="1">SUM(DD388:DH388)</f>
        <v>4883.335022533427</v>
      </c>
      <c r="DJ388" s="15">
        <f ca="1">IF($V388&lt;&gt;0,IF($V388&gt;0,$W388/$V388,-$W388/$V388))*$AF388</f>
        <v>-6264.4646710334619</v>
      </c>
      <c r="DK388" s="15">
        <f ca="1">SUM(DI388:DJ388)</f>
        <v>-1381.1296485000348</v>
      </c>
      <c r="DL388" s="16">
        <f ca="1">_xll.DBRW($B$3,$R$37,$R$38,$R$40,$R$41,$R$42,$Q388,DL$2,DL$4,DL$3)</f>
        <v>1.6439773431377737E-2</v>
      </c>
      <c r="DM388" s="16">
        <f ca="1">_xll.DBRW($B$3,$R$37,$R$38,$R$40,$R$41,$R$42,$Q388,DM$2,DM$4,DM$3)</f>
        <v>1.8164133911466915E-2</v>
      </c>
      <c r="DN388" s="17">
        <f ca="1">-(DL388-DM388)*100</f>
        <v>0.17243604800891779</v>
      </c>
      <c r="DO388" s="14">
        <f ca="1">$AB388-$AG388-EI388</f>
        <v>4610.1507184539296</v>
      </c>
      <c r="DP388" s="15">
        <f ca="1">_xll.DBRW($B$3,$R$37,$R$38,$R$40,$R$41,$R$42,$Q388,DP$2,DP$4,DP$3)</f>
        <v>0.10943785170061252</v>
      </c>
      <c r="DQ388" s="15">
        <f ca="1">_xll.DBRW($B$3,$R$37,$R$38,$R$40,$R$41,$R$42,$Q388,DQ$2,DQ$4,DQ$3)</f>
        <v>0.9053651938683499</v>
      </c>
      <c r="DR388" s="15">
        <f ca="1">_xll.DBRW($B$3,$R$37,$R$38,$R$40,$R$41,$R$42,$Q388,DR$2,DR$4,DR$3)</f>
        <v>6.0269213706041489</v>
      </c>
      <c r="DS388" s="15">
        <f ca="1">_xll.DBRW($B$3,$R$37,$R$38,$R$40,$R$41,$R$42,$Q388,DS$2,DS$4,DS$3)</f>
        <v>401620</v>
      </c>
      <c r="DT388" s="15">
        <f ca="1">_xll.DBRW($B$3,$R$37,$R$38,$R$40,$R$41,$R$42,$Q388,DT$2,DT$4,DT$3)</f>
        <v>443600</v>
      </c>
      <c r="DU388" s="15">
        <f ca="1">_xll.DBRW($B$3,$R$37,$R$38,$R$40,$R$41,$R$42,$Q388,DU$2,DU$4,DU$3)</f>
        <v>8.8704432590119814E-2</v>
      </c>
      <c r="DV388" s="15">
        <f ca="1">_xll.DBRW($B$3,$R$37,$R$38,$R$40,$R$41,$R$42,$Q388,DV$2,DV$4,DV$3)</f>
        <v>0.89982443737082274</v>
      </c>
      <c r="DW388" s="15">
        <f ca="1">_xll.DBRW($B$3,$R$37,$R$38,$R$40,$R$41,$R$42,$Q388,DW$2,DW$4,DW$3)</f>
        <v>4.3942869248125129</v>
      </c>
      <c r="DX388" s="15">
        <f ca="1">_xll.DBRW($B$3,$R$37,$R$38,$R$40,$R$41,$R$42,$Q388,DX$2,DX$4,DX$3)</f>
        <v>532014</v>
      </c>
      <c r="DY388" s="15">
        <f ca="1">_xll.DBRW($B$3,$R$37,$R$38,$R$40,$R$41,$R$42,$Q388,DY$2,DY$4,DY$3)</f>
        <v>591242</v>
      </c>
      <c r="DZ388" s="15">
        <f ca="1">DP388-DU388</f>
        <v>2.0733419110492701E-2</v>
      </c>
      <c r="EA388" s="15">
        <f ca="1">DQ388-DV388</f>
        <v>5.5407564975271661E-3</v>
      </c>
      <c r="EB388" s="15">
        <f ca="1">DR388-DW388</f>
        <v>1.632634445791636</v>
      </c>
      <c r="EC388" s="15">
        <f ca="1">IF(AND(DS388&lt;&gt;0,DX388&lt;&gt;0),-1*DZ388*DS388,0)</f>
        <v>-8326.9557831560778</v>
      </c>
      <c r="ED388" s="15">
        <f ca="1">IF(AND(DS388&lt;&gt;0,DX388&lt;&gt;0,DT388&lt;&gt;0,DY388&lt;&gt;0),EA388/DV388*$AB388,)</f>
        <v>-270.64136290427064</v>
      </c>
      <c r="EE388" s="15">
        <f ca="1">IF(AND(DT388&lt;&gt;0,DY388&lt;&gt;0),EB388*DL388*DT388,)</f>
        <v>11906.286274820359</v>
      </c>
      <c r="EF388" s="15">
        <f ca="1">IF(AND(DS388&lt;&gt;0,DX388&lt;&gt;0,DT388&lt;&gt;0,DY388&lt;&gt;0),$AL388-EC388-ED388-EE388-EI388,)</f>
        <v>1301.4615896939192</v>
      </c>
      <c r="EG388" s="15">
        <f ca="1">IF(OR(DS388=0,DX388=0,DT388=0,DY388=0),$AL388-EC388-ED388-EE388-EI388,)</f>
        <v>0</v>
      </c>
      <c r="EH388" s="15">
        <f ca="1">SUM(EC388:EG388)</f>
        <v>4610.1507184539296</v>
      </c>
      <c r="EI388" s="15">
        <f ca="1">IF($V388&lt;&gt;0,IF($V388&gt;0,$W388/$V388,-$W388/$V388))*$AG388</f>
        <v>-1370.5807184539369</v>
      </c>
      <c r="EJ388" s="15">
        <f ca="1">SUM(EH388:EI388)</f>
        <v>3239.5699999999924</v>
      </c>
      <c r="EK388" s="16">
        <f ca="1">_xll.DBRW($B$3,$R$37,$R$38,$R$40,$R$41,$R$42,$Q388,EK$2,EK$4,EK$3)</f>
        <v>0.21605064026067108</v>
      </c>
      <c r="EL388" s="16">
        <f ca="1">_xll.DBRW($B$3,$R$37,$R$38,$R$40,$R$41,$R$42,$Q388,EL$2,EL$4,EL$3)</f>
        <v>0.2262329946080828</v>
      </c>
      <c r="EM388" s="17">
        <f ca="1">-(EK388-EL388)*100</f>
        <v>1.0182354347411715</v>
      </c>
      <c r="EN388" s="14">
        <f ca="1">$AC388-$AH388-FH388</f>
        <v>27222.955265041088</v>
      </c>
      <c r="EO388" s="15">
        <f ca="1">_xll.DBRW($B$3,$R$37,$R$38,$R$40,$R$41,$R$42,$Q388,EO$2,EO$4,EO$3)</f>
        <v>1.3021202209197476</v>
      </c>
      <c r="EP388" s="15">
        <f ca="1">_xll.DBRW($B$3,$R$37,$R$38,$R$40,$R$41,$R$42,$Q388,EP$2,EP$4,EP$3)</f>
        <v>1</v>
      </c>
      <c r="EQ388" s="15">
        <f ca="1">_xll.DBRW($B$3,$R$37,$R$38,$R$40,$R$41,$R$42,$Q388,EQ$2,EQ$4,EQ$3)</f>
        <v>6.0269213706041489</v>
      </c>
      <c r="ER388" s="15">
        <f ca="1">_xll.DBRW($B$3,$R$37,$R$38,$R$40,$R$41,$R$42,$Q388,ER$2,ER$4,ER$3)</f>
        <v>443600</v>
      </c>
      <c r="ES388" s="15">
        <f ca="1">_xll.DBRW($B$3,$R$37,$R$38,$R$40,$R$41,$R$42,$Q388,ES$2,ES$4,ES$3)</f>
        <v>443600</v>
      </c>
      <c r="ET388" s="15">
        <f ca="1">_xll.DBRW($B$3,$R$37,$R$38,$R$40,$R$41,$R$42,$Q388,ET$2,ET$4,ET$3)</f>
        <v>0.99413269016747796</v>
      </c>
      <c r="EU388" s="15">
        <f ca="1">_xll.DBRW($B$3,$R$37,$R$38,$R$40,$R$41,$R$42,$Q388,EU$2,EU$4,EU$3)</f>
        <v>1</v>
      </c>
      <c r="EV388" s="15">
        <f ca="1">_xll.DBRW($B$3,$R$37,$R$38,$R$40,$R$41,$R$42,$Q388,EV$2,EV$4,EV$3)</f>
        <v>4.3942869248125129</v>
      </c>
      <c r="EW388" s="15">
        <f ca="1">_xll.DBRW($B$3,$R$37,$R$38,$R$40,$R$41,$R$42,$Q388,EW$2,EW$4,EW$3)</f>
        <v>591242</v>
      </c>
      <c r="EX388" s="15">
        <f ca="1">_xll.DBRW($B$3,$R$37,$R$38,$R$40,$R$41,$R$42,$Q388,EX$2,EX$4,EX$3)</f>
        <v>591242</v>
      </c>
      <c r="EY388" s="15">
        <f ca="1">EO388-ET388</f>
        <v>0.30798753075226959</v>
      </c>
      <c r="EZ388" s="15">
        <f ca="1">EP388-EU388</f>
        <v>0</v>
      </c>
      <c r="FA388" s="15">
        <f ca="1">EQ388-EV388</f>
        <v>1.632634445791636</v>
      </c>
      <c r="FB388" s="15">
        <f ca="1">IF(AND(ER388&lt;&gt;0,EW388&lt;&gt;0),-1*EY388*ER388,0)</f>
        <v>-136623.26864170679</v>
      </c>
      <c r="FC388" s="15">
        <f ca="1">IF(AND(ER388&lt;&gt;0,EW388&lt;&gt;0,ES388&lt;&gt;0,EX388&lt;&gt;0),EZ388/EU388*$AC388,)</f>
        <v>0</v>
      </c>
      <c r="FD388" s="15">
        <f ca="1">IF(AND(ES388&lt;&gt;0,EX388&lt;&gt;0),FA388*EK388*ES388,)</f>
        <v>156471.78980532955</v>
      </c>
      <c r="FE388" s="15">
        <f ca="1">IF(AND(ER388&lt;&gt;0,EW388&lt;&gt;0,ES388&lt;&gt;0,EX388&lt;&gt;0),$AM388-FB388-FC388-FD388-FH388,)</f>
        <v>7374.4341014183265</v>
      </c>
      <c r="FF388" s="15">
        <f ca="1">IF(OR(ER388=0,EW388=0,ES388=0,EX388=0),$AM388-FB388-FC388-FD388-FH388,)</f>
        <v>0</v>
      </c>
      <c r="FG388" s="15">
        <f ca="1">SUM(FB388:FF388)</f>
        <v>27222.955265041088</v>
      </c>
      <c r="FH388" s="15">
        <f ca="1">IF($V388&lt;&gt;0,IF($V388&gt;0,$W388/$V388,-$W388/$V388))*$AH388</f>
        <v>-17070.485265041232</v>
      </c>
      <c r="FI388" s="15">
        <f ca="1">SUM(FG388:FH388)</f>
        <v>10152.469999999856</v>
      </c>
      <c r="FJ388" s="20"/>
      <c r="FK388" s="85">
        <f ca="1">BL388+CK388+DJ388+EI388+FH388</f>
        <v>-63156.587739514755</v>
      </c>
      <c r="FL388" s="21"/>
      <c r="FM388" s="22"/>
      <c r="FN388" s="104">
        <f ca="1">_xll.DBRW($B$3,$R$37,$R$38,$R$40,$R$41,$R$42,$Q388,FN$2,FN$4,FN$3)</f>
        <v>436451.11999999982</v>
      </c>
      <c r="FO388" s="105">
        <f ca="1">IF(U388&lt;&gt;0,FN388/U388,0)</f>
        <v>0.16324825559522088</v>
      </c>
      <c r="FP388" s="104">
        <f ca="1">_xll.DBRW($B$3,$R$37,$R$38,$R$40,$R$41,$R$42,$Q388,FP$2,FP$4,FP$3)</f>
        <v>423471.77144849964</v>
      </c>
      <c r="FQ388" s="105">
        <f ca="1">IF(V388&lt;&gt;0,FP388/V388,0)</f>
        <v>0.16299368461427066</v>
      </c>
      <c r="FR388" s="86">
        <f ca="1">FN388-FP388</f>
        <v>12979.348551500181</v>
      </c>
      <c r="FS388" s="103">
        <f ca="1">(FO388-FQ388)*100</f>
        <v>2.5457098095021946E-2</v>
      </c>
      <c r="FT388" s="23"/>
      <c r="FV388" s="37"/>
      <c r="FW388" s="37"/>
      <c r="FX388" s="37"/>
      <c r="FY388" s="37"/>
      <c r="FZ388" s="37"/>
      <c r="GA388" s="37"/>
      <c r="GB388" s="37"/>
      <c r="GC388" s="37"/>
      <c r="GD388" s="37"/>
      <c r="GE388" s="37"/>
      <c r="GF388" s="37"/>
      <c r="GG388" s="37"/>
      <c r="GH388" s="37"/>
    </row>
    <row r="389" spans="1:190" ht="15" hidden="1" customHeight="1" x14ac:dyDescent="0.25">
      <c r="A389">
        <f ca="1">IF(ROW()=ROW($A$60),0,1)</f>
        <v>1</v>
      </c>
      <c r="D389" s="30"/>
      <c r="E389" s="30"/>
      <c r="F389" s="30">
        <f ca="1">IF(A389&lt;&gt;0,IF((AO389+BN389+CM389+DL389+EK389)&lt;&gt;0,ROUND((1-(AO389+BN389+CM389+DL389+EK389))-FO389,5),"VERIF. ELIGIBILITE PMM"),"CHECK "&amp;D374)</f>
        <v>0</v>
      </c>
      <c r="G389" s="30"/>
      <c r="H389" s="30"/>
      <c r="I389" s="30"/>
      <c r="J389" s="30">
        <f ca="1">IF(A389&lt;&gt;0,IF((AP389+BO389+CN389+DM389+EL389)&lt;&gt;0,ROUND((1-(AP389+BO389+CN389+DM389+EL389))-FQ389,5),"VERIF. ELIGIBILITE PMM"),"CHECK "&amp;D375)</f>
        <v>0</v>
      </c>
      <c r="K389" s="30">
        <f ca="1">IF(A389&lt;&gt;0,ROUND(W389+AR389+BQ389+CP389+DO389+EN389+FK389-FR389,5),"CHECK ")</f>
        <v>0</v>
      </c>
      <c r="L389" s="4"/>
      <c r="M389" s="9"/>
      <c r="N389" s="10"/>
      <c r="O389" s="9"/>
      <c r="P389" s="11"/>
      <c r="Q389" s="130" t="s">
        <v>219</v>
      </c>
      <c r="R389" s="130"/>
      <c r="S389" s="12"/>
      <c r="T389" s="13"/>
      <c r="U389" s="84">
        <f ca="1">_xll.DBRW($B$3,$R$37,$R$38,$R$40,$R$41,$R$42,$Q389,U$2,U$4,U$3)</f>
        <v>843415.33000000019</v>
      </c>
      <c r="V389" s="84">
        <f ca="1">_xll.DBRW($B$3,$R$37,$R$38,$R$40,$R$41,$R$42,$Q389,V$2,V$4,V$3)</f>
        <v>767007.48000000033</v>
      </c>
      <c r="W389" s="85">
        <f ca="1">U389-V389</f>
        <v>76407.84999999986</v>
      </c>
      <c r="X389" s="106">
        <f ca="1">IF(V389&lt;&gt;0,W389/V389,0)</f>
        <v>9.9618128887087029E-2</v>
      </c>
      <c r="Y389" s="15">
        <f ca="1">_xll.DBRW($B$3,$R$37,$R$38,$R$40,$R$41,$R$42,$Q389,Y$2,Y$4,Y$3)</f>
        <v>-286641.24000000011</v>
      </c>
      <c r="Z389" s="15">
        <f ca="1">_xll.DBRW($B$3,$R$37,$R$38,$R$40,$R$41,$R$42,$Q389,Z$2,Z$4,Z$3)</f>
        <v>-44274.799999999996</v>
      </c>
      <c r="AA389" s="15">
        <f ca="1">_xll.DBRW($B$3,$R$37,$R$38,$R$40,$R$41,$R$42,$Q389,AA$2,AA$4,AA$3)</f>
        <v>-68500.419999999984</v>
      </c>
      <c r="AB389" s="15">
        <f ca="1">_xll.DBRW($B$3,$R$37,$R$38,$R$40,$R$41,$R$42,$Q389,AB$2,AB$4,AB$3)</f>
        <v>-65488.46</v>
      </c>
      <c r="AC389" s="15">
        <f ca="1">_xll.DBRW($B$3,$R$37,$R$38,$R$40,$R$41,$R$42,$Q389,AC$2,AC$4,AC$3)</f>
        <v>-206406.60000000009</v>
      </c>
      <c r="AD389" s="15">
        <f ca="1">_xll.DBRW($B$3,$R$37,$R$38,$R$40,$R$41,$R$42,$Q389,AD$2,AD$4,AD$3)</f>
        <v>-271278</v>
      </c>
      <c r="AE389" s="15">
        <f ca="1">_xll.DBRW($B$3,$R$37,$R$38,$R$40,$R$41,$R$42,$Q389,AE$2,AE$4,AE$3)</f>
        <v>-72086</v>
      </c>
      <c r="AF389" s="15">
        <f ca="1">_xll.DBRW($B$3,$R$37,$R$38,$R$40,$R$41,$R$42,$Q389,AF$2,AF$4,AF$3)</f>
        <v>-66866.225022000013</v>
      </c>
      <c r="AG389" s="15">
        <f ca="1">_xll.DBRW($B$3,$R$37,$R$38,$R$40,$R$41,$R$42,$Q389,AG$2,AG$4,AG$3)</f>
        <v>-65488.3</v>
      </c>
      <c r="AH389" s="15">
        <f ca="1">_xll.DBRW($B$3,$R$37,$R$38,$R$40,$R$41,$R$42,$Q389,AH$2,AH$4,AH$3)</f>
        <v>-217895</v>
      </c>
      <c r="AI389" s="15">
        <f ca="1">Y389-AD389</f>
        <v>-15363.240000000107</v>
      </c>
      <c r="AJ389" s="15">
        <f ca="1">Z389-AE389</f>
        <v>27811.200000000004</v>
      </c>
      <c r="AK389" s="15">
        <f ca="1">AA389-AF389</f>
        <v>-1634.1949779999704</v>
      </c>
      <c r="AL389" s="15">
        <f ca="1">AB389-AG389</f>
        <v>-0.1599999999962165</v>
      </c>
      <c r="AM389" s="15">
        <f ca="1">AC389-AH389</f>
        <v>11488.399999999907</v>
      </c>
      <c r="AN389" s="20"/>
      <c r="AO389" s="16">
        <f ca="1">_xll.DBRW($B$3,$R$37,$R$38,$R$40,$R$41,$R$42,$Q389,AO$2,AO$4,AO$3)</f>
        <v>0.33985775430475057</v>
      </c>
      <c r="AP389" s="16">
        <f ca="1">_xll.DBRW($B$3,$R$37,$R$38,$R$40,$R$41,$R$42,$Q389,AP$2,AP$4,AP$3)</f>
        <v>0.35368364334595531</v>
      </c>
      <c r="AQ389" s="17">
        <f ca="1">-(AO389-AP389)*100</f>
        <v>1.3825889041204742</v>
      </c>
      <c r="AR389" s="14">
        <f ca="1">$Y389-$AD389-BL389</f>
        <v>11660.966768231086</v>
      </c>
      <c r="AS389" s="18">
        <f ca="1">_xll.DBRW($B$3,$R$37,$R$38,$R$40,$R$41,$R$42,$Q389,AS$2,AS$4,AS$3)</f>
        <v>24.99653273150296</v>
      </c>
      <c r="AT389" s="19">
        <f ca="1">_xll.DBRW($B$3,$R$37,$R$38,$R$40,$R$41,$R$42,$Q389,AT$2,AT$4,AT$3)</f>
        <v>8.1154698126694083E-2</v>
      </c>
      <c r="AU389" s="18">
        <f ca="1">_xll.DBRW($B$3,$R$37,$R$38,$R$40,$R$41,$R$42,$Q389,AU$2,AU$4,AU$3)</f>
        <v>5.9689268299587397</v>
      </c>
      <c r="AV389" s="15">
        <f ca="1">_xll.DBRW($B$3,$R$37,$R$38,$R$40,$R$41,$R$42,$Q389,AV$2,AV$4,AV$3)</f>
        <v>11467.240000000002</v>
      </c>
      <c r="AW389" s="15">
        <f ca="1">_xll.DBRW($B$3,$R$37,$R$38,$R$40,$R$41,$R$42,$Q389,AW$2,AW$4,AW$3)</f>
        <v>141301</v>
      </c>
      <c r="AX389" s="18">
        <f ca="1">_xll.DBRW($B$3,$R$37,$R$38,$R$40,$R$41,$R$42,$Q389,AX$2,AX$4,AX$3)</f>
        <v>21.639917038927887</v>
      </c>
      <c r="AY389" s="19">
        <f ca="1">_xll.DBRW($B$3,$R$37,$R$38,$R$40,$R$41,$R$42,$Q389,AY$2,AY$4,AY$3)</f>
        <v>8.0107355102562464E-2</v>
      </c>
      <c r="AZ389" s="18">
        <f ca="1">_xll.DBRW($B$3,$R$37,$R$38,$R$40,$R$41,$R$42,$Q389,AZ$2,AZ$4,AZ$3)</f>
        <v>4.9013194453319704</v>
      </c>
      <c r="BA389" s="15">
        <f ca="1">_xll.DBRW($B$3,$R$37,$R$38,$R$40,$R$41,$R$42,$Q389,BA$2,BA$4,BA$3)</f>
        <v>12536</v>
      </c>
      <c r="BB389" s="15">
        <f ca="1">_xll.DBRW($B$3,$R$37,$R$38,$R$40,$R$41,$R$42,$Q389,BB$2,BB$4,BB$3)</f>
        <v>156490</v>
      </c>
      <c r="BC389" s="18">
        <f ca="1">AS389-AX389</f>
        <v>3.3566156925750725</v>
      </c>
      <c r="BD389" s="18">
        <f ca="1">AT389-AY389</f>
        <v>1.0473430241316195E-3</v>
      </c>
      <c r="BE389" s="18">
        <f ca="1">AU389-AZ389</f>
        <v>1.0676073846267693</v>
      </c>
      <c r="BF389" s="15">
        <f ca="1">IF(AND(AV389&lt;&gt;0,BA389&lt;&gt;0),-1*BC389*AV389,0)</f>
        <v>-38491.117734524581</v>
      </c>
      <c r="BG389" s="15">
        <f ca="1">IF(AND(AV389&lt;&gt;0,BA389&lt;&gt;0,AW389&lt;&gt;0,BB389&lt;&gt;0),BD389/AY389*$Y389,)</f>
        <v>-3747.617216397578</v>
      </c>
      <c r="BH389" s="15">
        <f ca="1">IF(AND(AW389&lt;&gt;0,BB389&lt;&gt;0),BE389*AO389*AW389,)</f>
        <v>51268.898627911229</v>
      </c>
      <c r="BI389" s="15">
        <f ca="1">IF(AND(AV389&lt;&gt;0,BA389&lt;&gt;0,AW389&lt;&gt;0,BB389&lt;&gt;0),$AI389-BF389-BG389-BH389-BL389,)</f>
        <v>2630.8030912420181</v>
      </c>
      <c r="BJ389" s="15">
        <f ca="1">IF(OR(AV389=0,BA389=0,AW389=0,BB389=0),$AI389-BF389-BG389-BH389-BL389,)</f>
        <v>0</v>
      </c>
      <c r="BK389" s="15">
        <f ca="1">SUM(BF389:BJ389)</f>
        <v>11660.966768231086</v>
      </c>
      <c r="BL389" s="15">
        <f ca="1">IF($V389&lt;&gt;0,IF($V389&gt;0,$W389/$V389,-$W389/$V389))*$AD389</f>
        <v>-27024.206768231194</v>
      </c>
      <c r="BM389" s="15">
        <f ca="1">SUM(BK389:BL389)</f>
        <v>-15363.240000000107</v>
      </c>
      <c r="BN389" s="16">
        <f ca="1">_xll.DBRW($B$3,$R$37,$R$38,$R$40,$R$41,$R$42,$Q389,BN$2,BN$4,BN$3)</f>
        <v>5.249465882959467E-2</v>
      </c>
      <c r="BO389" s="16">
        <f ca="1">_xll.DBRW($B$3,$R$37,$R$38,$R$40,$R$41,$R$42,$Q389,BO$2,BO$4,BO$3)</f>
        <v>9.3983438075466996E-2</v>
      </c>
      <c r="BP389" s="17">
        <f ca="1">-(BN389-BO389)*100</f>
        <v>4.1488779245872323</v>
      </c>
      <c r="BQ389" s="14">
        <f ca="1">$Z389-$AE389-CK389</f>
        <v>34992.272438954562</v>
      </c>
      <c r="BR389" s="15">
        <f ca="1">_xll.DBRW($B$3,$R$37,$R$38,$R$40,$R$41,$R$42,$Q389,BR$2,BR$4,BR$3)</f>
        <v>0.31333677751749806</v>
      </c>
      <c r="BS389" s="15">
        <f ca="1">_xll.DBRW($B$3,$R$37,$R$38,$R$40,$R$41,$R$42,$Q389,BS$2,BS$4,BS$3)</f>
        <v>1</v>
      </c>
      <c r="BT389" s="15">
        <f ca="1">_xll.DBRW($B$3,$R$37,$R$38,$R$40,$R$41,$R$42,$Q389,BT$2,BT$4,BT$3)</f>
        <v>5.9689268299587397</v>
      </c>
      <c r="BU389" s="15">
        <f ca="1">_xll.DBRW($B$3,$R$37,$R$38,$R$40,$R$41,$R$42,$Q389,BU$2,BU$4,BU$3)</f>
        <v>141301</v>
      </c>
      <c r="BV389" s="15">
        <f ca="1">_xll.DBRW($B$3,$R$37,$R$38,$R$40,$R$41,$R$42,$Q389,BV$2,BV$4,BV$3)</f>
        <v>141301</v>
      </c>
      <c r="BW389" s="15">
        <f ca="1">_xll.DBRW($B$3,$R$37,$R$38,$R$40,$R$41,$R$42,$Q389,BW$2,BW$4,BW$3)</f>
        <v>0.46064285257843951</v>
      </c>
      <c r="BX389" s="15">
        <f ca="1">_xll.DBRW($B$3,$R$37,$R$38,$R$40,$R$41,$R$42,$Q389,BX$2,BX$4,BX$3)</f>
        <v>1</v>
      </c>
      <c r="BY389" s="15">
        <f ca="1">_xll.DBRW($B$3,$R$37,$R$38,$R$40,$R$41,$R$42,$Q389,BY$2,BY$4,BY$3)</f>
        <v>4.9013194453319704</v>
      </c>
      <c r="BZ389" s="15">
        <f ca="1">_xll.DBRW($B$3,$R$37,$R$38,$R$40,$R$41,$R$42,$Q389,BZ$2,BZ$4,BZ$3)</f>
        <v>156490</v>
      </c>
      <c r="CA389" s="15">
        <f ca="1">_xll.DBRW($B$3,$R$37,$R$38,$R$40,$R$41,$R$42,$Q389,CA$2,CA$4,CA$3)</f>
        <v>156490</v>
      </c>
      <c r="CB389" s="15">
        <f ca="1">BR389-BW389</f>
        <v>-0.14730607506094145</v>
      </c>
      <c r="CC389" s="15">
        <f ca="1">BS389-BX389</f>
        <v>0</v>
      </c>
      <c r="CD389" s="15">
        <f ca="1">BT389-BY389</f>
        <v>1.0676073846267693</v>
      </c>
      <c r="CE389" s="15">
        <f ca="1">IF(AND(BU389&lt;&gt;0,BZ389&lt;&gt;0),-1*CB389*BU389,0)</f>
        <v>20814.49571218609</v>
      </c>
      <c r="CF389" s="15">
        <f ca="1">IF(AND(BU389&lt;&gt;0,BZ389&lt;&gt;0,BV389&lt;&gt;0,CA389&lt;&gt;0),CC389/BX389*$Z389,)</f>
        <v>0</v>
      </c>
      <c r="CG389" s="15">
        <f ca="1">IF(AND(BV389&lt;&gt;0,CA389&lt;&gt;0),CD389*BN389*BV389,)</f>
        <v>7919.0287935226743</v>
      </c>
      <c r="CH389" s="15">
        <f ca="1">IF(AND(BU389&lt;&gt;0,BZ389&lt;&gt;0,BV389&lt;&gt;0,CA389&lt;&gt;0),$AJ389-CE389-CF389-CG389-CK389,)</f>
        <v>6258.747933245796</v>
      </c>
      <c r="CI389" s="15">
        <f ca="1">IF(OR(BU389=0,BZ389=0,BV389=0,CA389=0),$AJ389-CE389-CF389-CG389-CK389,)</f>
        <v>0</v>
      </c>
      <c r="CJ389" s="15">
        <f ca="1">SUM(CE389:CI389)</f>
        <v>34992.272438954562</v>
      </c>
      <c r="CK389" s="15">
        <f ca="1">IF($V389&lt;&gt;0,IF($V389&gt;0,$W389/$V389,-$W389/$V389))*$AE389</f>
        <v>-7181.0724389545558</v>
      </c>
      <c r="CL389" s="15">
        <f ca="1">SUM(CJ389:CK389)</f>
        <v>27811.200000000004</v>
      </c>
      <c r="CM389" s="16">
        <f ca="1">_xll.DBRW($B$3,$R$37,$R$38,$R$40,$R$41,$R$42,$Q389,CM$2,CM$4,CM$3)</f>
        <v>8.12178977112024E-2</v>
      </c>
      <c r="CN389" s="16">
        <f ca="1">_xll.DBRW($B$3,$R$37,$R$38,$R$40,$R$41,$R$42,$Q389,CN$2,CN$4,CN$3)</f>
        <v>8.7178061186574091E-2</v>
      </c>
      <c r="CO389" s="17">
        <f ca="1">-(CM389-CN389)*100</f>
        <v>0.59601634753716914</v>
      </c>
      <c r="CP389" s="14">
        <f ca="1">$AA389-$AF389-DJ389</f>
        <v>5026.893244434591</v>
      </c>
      <c r="CQ389" s="15">
        <f ca="1">_xll.DBRW($B$3,$R$37,$R$38,$R$40,$R$41,$R$42,$Q389,CQ$2,CQ$4,CQ$3)</f>
        <v>1.2148876563914404</v>
      </c>
      <c r="CR389" s="15">
        <f ca="1">_xll.DBRW($B$3,$R$37,$R$38,$R$40,$R$41,$R$42,$Q389,CR$2,CR$4,CR$3)</f>
        <v>0.39903581715628345</v>
      </c>
      <c r="CS389" s="15">
        <f ca="1">_xll.DBRW($B$3,$R$37,$R$38,$R$40,$R$41,$R$42,$Q389,CS$2,CS$4,CS$3)</f>
        <v>5.9689268299587397</v>
      </c>
      <c r="CT389" s="15">
        <f ca="1">_xll.DBRW($B$3,$R$37,$R$38,$R$40,$R$41,$R$42,$Q389,CT$2,CT$4,CT$3)</f>
        <v>56384.160000000003</v>
      </c>
      <c r="CU389" s="15">
        <f ca="1">_xll.DBRW($B$3,$R$37,$R$38,$R$40,$R$41,$R$42,$Q389,CU$2,CU$4,CU$3)</f>
        <v>141301</v>
      </c>
      <c r="CV389" s="15">
        <f ca="1">_xll.DBRW($B$3,$R$37,$R$38,$R$40,$R$41,$R$42,$Q389,CV$2,CV$4,CV$3)</f>
        <v>1.0142996723476927</v>
      </c>
      <c r="CW389" s="15">
        <f ca="1">_xll.DBRW($B$3,$R$37,$R$38,$R$40,$R$41,$R$42,$Q389,CW$2,CW$4,CW$3)</f>
        <v>0.42126359511789885</v>
      </c>
      <c r="CX389" s="15">
        <f ca="1">_xll.DBRW($B$3,$R$37,$R$38,$R$40,$R$41,$R$42,$Q389,CX$2,CX$4,CX$3)</f>
        <v>4.9013194453319704</v>
      </c>
      <c r="CY389" s="15">
        <f ca="1">_xll.DBRW($B$3,$R$37,$R$38,$R$40,$R$41,$R$42,$Q389,CY$2,CY$4,CY$3)</f>
        <v>65923.539999999994</v>
      </c>
      <c r="CZ389" s="15">
        <f ca="1">_xll.DBRW($B$3,$R$37,$R$38,$R$40,$R$41,$R$42,$Q389,CZ$2,CZ$4,CZ$3)</f>
        <v>156490</v>
      </c>
      <c r="DA389" s="15">
        <f ca="1">CQ389-CV389</f>
        <v>0.20058798404374767</v>
      </c>
      <c r="DB389" s="15">
        <f ca="1">CR389-CW389</f>
        <v>-2.2227777961615403E-2</v>
      </c>
      <c r="DC389" s="15">
        <f ca="1">CS389-CX389</f>
        <v>1.0676073846267693</v>
      </c>
      <c r="DD389" s="15">
        <f ca="1">IF(AND(CT389&lt;&gt;0,CY389&lt;&gt;0),-1*DA389*CT389,0)</f>
        <v>-11309.984986400117</v>
      </c>
      <c r="DE389" s="15">
        <f ca="1">IF(AND(CT389&lt;&gt;0,CY389&lt;&gt;0,CU389&lt;&gt;0,CZ389&lt;&gt;0),DB389/CW389*$AA389,)</f>
        <v>3614.3928497103243</v>
      </c>
      <c r="DF389" s="15">
        <f ca="1">IF(AND(CU389&lt;&gt;0,CZ389&lt;&gt;0),DC389*CM389*CU389,)</f>
        <v>12252.044014843583</v>
      </c>
      <c r="DG389" s="15">
        <f ca="1">IF(AND(CT389&lt;&gt;0,CY389&lt;&gt;0,CU389&lt;&gt;0,CZ389&lt;&gt;0),$AK389-DD389-DE389-DF389-DJ389,)</f>
        <v>470.44136628080105</v>
      </c>
      <c r="DH389" s="15">
        <f ca="1">IF(OR(CT389=0,CY389=0,CU389=0,CZ389=0),$AK389-DD389-DE389-DF389-DJ389,)</f>
        <v>0</v>
      </c>
      <c r="DI389" s="15">
        <f ca="1">SUM(DD389:DH389)</f>
        <v>5026.893244434591</v>
      </c>
      <c r="DJ389" s="15">
        <f ca="1">IF($V389&lt;&gt;0,IF($V389&gt;0,$W389/$V389,-$W389/$V389))*$AF389</f>
        <v>-6661.0882224345614</v>
      </c>
      <c r="DK389" s="15">
        <f ca="1">SUM(DI389:DJ389)</f>
        <v>-1634.1949779999704</v>
      </c>
      <c r="DL389" s="16">
        <f ca="1">_xll.DBRW($B$3,$R$37,$R$38,$R$40,$R$41,$R$42,$Q389,DL$2,DL$4,DL$3)</f>
        <v>7.7646750859982613E-2</v>
      </c>
      <c r="DM389" s="16">
        <f ca="1">_xll.DBRW($B$3,$R$37,$R$38,$R$40,$R$41,$R$42,$Q389,DM$2,DM$4,DM$3)</f>
        <v>8.5381566291895875E-2</v>
      </c>
      <c r="DN389" s="17">
        <f ca="1">-(DL389-DM389)*100</f>
        <v>0.77348154319132612</v>
      </c>
      <c r="DO389" s="14">
        <f ca="1">$AB389-$AG389-EI389</f>
        <v>6523.6619099962254</v>
      </c>
      <c r="DP389" s="15">
        <f ca="1">_xll.DBRW($B$3,$R$37,$R$38,$R$40,$R$41,$R$42,$Q389,DP$2,DP$4,DP$3)</f>
        <v>0.48375951068890632</v>
      </c>
      <c r="DQ389" s="15">
        <f ca="1">_xll.DBRW($B$3,$R$37,$R$38,$R$40,$R$41,$R$42,$Q389,DQ$2,DQ$4,DQ$3)</f>
        <v>0.95805408312750795</v>
      </c>
      <c r="DR389" s="15">
        <f ca="1">_xll.DBRW($B$3,$R$37,$R$38,$R$40,$R$41,$R$42,$Q389,DR$2,DR$4,DR$3)</f>
        <v>5.9689268299587397</v>
      </c>
      <c r="DS389" s="15">
        <f ca="1">_xll.DBRW($B$3,$R$37,$R$38,$R$40,$R$41,$R$42,$Q389,DS$2,DS$4,DS$3)</f>
        <v>135374</v>
      </c>
      <c r="DT389" s="15">
        <f ca="1">_xll.DBRW($B$3,$R$37,$R$38,$R$40,$R$41,$R$42,$Q389,DT$2,DT$4,DT$3)</f>
        <v>141301</v>
      </c>
      <c r="DU389" s="15">
        <f ca="1">_xll.DBRW($B$3,$R$37,$R$38,$R$40,$R$41,$R$42,$Q389,DU$2,DU$4,DU$3)</f>
        <v>0.4183486648779865</v>
      </c>
      <c r="DV389" s="15">
        <f ca="1">_xll.DBRW($B$3,$R$37,$R$38,$R$40,$R$41,$R$42,$Q389,DV$2,DV$4,DV$3)</f>
        <v>1.0003195092338169</v>
      </c>
      <c r="DW389" s="15">
        <f ca="1">_xll.DBRW($B$3,$R$37,$R$38,$R$40,$R$41,$R$42,$Q389,DW$2,DW$4,DW$3)</f>
        <v>4.9013194453319704</v>
      </c>
      <c r="DX389" s="15">
        <f ca="1">_xll.DBRW($B$3,$R$37,$R$38,$R$40,$R$41,$R$42,$Q389,DX$2,DX$4,DX$3)</f>
        <v>156540</v>
      </c>
      <c r="DY389" s="15">
        <f ca="1">_xll.DBRW($B$3,$R$37,$R$38,$R$40,$R$41,$R$42,$Q389,DY$2,DY$4,DY$3)</f>
        <v>156490</v>
      </c>
      <c r="DZ389" s="15">
        <f ca="1">DP389-DU389</f>
        <v>6.5410845810919827E-2</v>
      </c>
      <c r="EA389" s="15">
        <f ca="1">DQ389-DV389</f>
        <v>-4.2265426106308901E-2</v>
      </c>
      <c r="EB389" s="15">
        <f ca="1">DR389-DW389</f>
        <v>1.0676073846267693</v>
      </c>
      <c r="EC389" s="15">
        <f ca="1">IF(AND(DS389&lt;&gt;0,DX389&lt;&gt;0),-1*DZ389*DS389,0)</f>
        <v>-8854.9278408074606</v>
      </c>
      <c r="ED389" s="15">
        <f ca="1">IF(AND(DS389&lt;&gt;0,DX389&lt;&gt;0,DT389&lt;&gt;0,DY389&lt;&gt;0),EA389/DV389*$AB389,)</f>
        <v>2767.0135805568816</v>
      </c>
      <c r="EE389" s="15">
        <f ca="1">IF(AND(DT389&lt;&gt;0,DY389&lt;&gt;0),EB389*DL389*DT389,)</f>
        <v>11713.322259693054</v>
      </c>
      <c r="EF389" s="15">
        <f ca="1">IF(AND(DS389&lt;&gt;0,DX389&lt;&gt;0,DT389&lt;&gt;0,DY389&lt;&gt;0),$AL389-EC389-ED389-EE389-EI389,)</f>
        <v>898.25391055375076</v>
      </c>
      <c r="EG389" s="15">
        <f ca="1">IF(OR(DS389=0,DX389=0,DT389=0,DY389=0),$AL389-EC389-ED389-EE389-EI389,)</f>
        <v>0</v>
      </c>
      <c r="EH389" s="15">
        <f ca="1">SUM(EC389:EG389)</f>
        <v>6523.6619099962254</v>
      </c>
      <c r="EI389" s="15">
        <f ca="1">IF($V389&lt;&gt;0,IF($V389&gt;0,$W389/$V389,-$W389/$V389))*$AG389</f>
        <v>-6523.8219099962216</v>
      </c>
      <c r="EJ389" s="15">
        <f ca="1">SUM(EH389:EI389)</f>
        <v>-0.1599999999962165</v>
      </c>
      <c r="EK389" s="16">
        <f ca="1">_xll.DBRW($B$3,$R$37,$R$38,$R$40,$R$41,$R$42,$Q389,EK$2,EK$4,EK$3)</f>
        <v>0.24472711445735765</v>
      </c>
      <c r="EL389" s="16">
        <f ca="1">_xll.DBRW($B$3,$R$37,$R$38,$R$40,$R$41,$R$42,$Q389,EL$2,EL$4,EL$3)</f>
        <v>0.2840845828517865</v>
      </c>
      <c r="EM389" s="17">
        <f ca="1">-(EK389-EL389)*100</f>
        <v>3.9357468394428858</v>
      </c>
      <c r="EN389" s="14">
        <f ca="1">$AC389-$AH389-FH389</f>
        <v>33194.692193851733</v>
      </c>
      <c r="EO389" s="15">
        <f ca="1">_xll.DBRW($B$3,$R$37,$R$38,$R$40,$R$41,$R$42,$Q389,EO$2,EO$4,EO$3)</f>
        <v>1.4607582395029053</v>
      </c>
      <c r="EP389" s="15">
        <f ca="1">_xll.DBRW($B$3,$R$37,$R$38,$R$40,$R$41,$R$42,$Q389,EP$2,EP$4,EP$3)</f>
        <v>1</v>
      </c>
      <c r="EQ389" s="15">
        <f ca="1">_xll.DBRW($B$3,$R$37,$R$38,$R$40,$R$41,$R$42,$Q389,EQ$2,EQ$4,EQ$3)</f>
        <v>5.9689268299587397</v>
      </c>
      <c r="ER389" s="15">
        <f ca="1">_xll.DBRW($B$3,$R$37,$R$38,$R$40,$R$41,$R$42,$Q389,ER$2,ER$4,ER$3)</f>
        <v>141301</v>
      </c>
      <c r="ES389" s="15">
        <f ca="1">_xll.DBRW($B$3,$R$37,$R$38,$R$40,$R$41,$R$42,$Q389,ES$2,ES$4,ES$3)</f>
        <v>141301</v>
      </c>
      <c r="ET389" s="15">
        <f ca="1">_xll.DBRW($B$3,$R$37,$R$38,$R$40,$R$41,$R$42,$Q389,ET$2,ET$4,ET$3)</f>
        <v>1.3923892900504824</v>
      </c>
      <c r="EU389" s="15">
        <f ca="1">_xll.DBRW($B$3,$R$37,$R$38,$R$40,$R$41,$R$42,$Q389,EU$2,EU$4,EU$3)</f>
        <v>1</v>
      </c>
      <c r="EV389" s="15">
        <f ca="1">_xll.DBRW($B$3,$R$37,$R$38,$R$40,$R$41,$R$42,$Q389,EV$2,EV$4,EV$3)</f>
        <v>4.9013194453319704</v>
      </c>
      <c r="EW389" s="15">
        <f ca="1">_xll.DBRW($B$3,$R$37,$R$38,$R$40,$R$41,$R$42,$Q389,EW$2,EW$4,EW$3)</f>
        <v>156490</v>
      </c>
      <c r="EX389" s="15">
        <f ca="1">_xll.DBRW($B$3,$R$37,$R$38,$R$40,$R$41,$R$42,$Q389,EX$2,EX$4,EX$3)</f>
        <v>156490</v>
      </c>
      <c r="EY389" s="15">
        <f ca="1">EO389-ET389</f>
        <v>6.8368949452422889E-2</v>
      </c>
      <c r="EZ389" s="15">
        <f ca="1">EP389-EU389</f>
        <v>0</v>
      </c>
      <c r="FA389" s="15">
        <f ca="1">EQ389-EV389</f>
        <v>1.0676073846267693</v>
      </c>
      <c r="FB389" s="15">
        <f ca="1">IF(AND(ER389&lt;&gt;0,EW389&lt;&gt;0),-1*EY389*ER389,0)</f>
        <v>-9660.6009265768062</v>
      </c>
      <c r="FC389" s="15">
        <f ca="1">IF(AND(ER389&lt;&gt;0,EW389&lt;&gt;0,ES389&lt;&gt;0,EX389&lt;&gt;0),EZ389/EU389*$AC389,)</f>
        <v>0</v>
      </c>
      <c r="FD389" s="15">
        <f ca="1">IF(AND(ES389&lt;&gt;0,EX389&lt;&gt;0),FA389*EK389*ES389,)</f>
        <v>36918.061935302198</v>
      </c>
      <c r="FE389" s="15">
        <f ca="1">IF(AND(ER389&lt;&gt;0,EW389&lt;&gt;0,ES389&lt;&gt;0,EX389&lt;&gt;0),$AM389-FB389-FC389-FD389-FH389,)</f>
        <v>5937.2311851263439</v>
      </c>
      <c r="FF389" s="15">
        <f ca="1">IF(OR(ER389=0,EW389=0,ES389=0,EX389=0),$AM389-FB389-FC389-FD389-FH389,)</f>
        <v>0</v>
      </c>
      <c r="FG389" s="15">
        <f ca="1">SUM(FB389:FF389)</f>
        <v>33194.692193851733</v>
      </c>
      <c r="FH389" s="15">
        <f ca="1">IF($V389&lt;&gt;0,IF($V389&gt;0,$W389/$V389,-$W389/$V389))*$AH389</f>
        <v>-21706.292193851827</v>
      </c>
      <c r="FI389" s="15">
        <f ca="1">SUM(FG389:FH389)</f>
        <v>11488.399999999907</v>
      </c>
      <c r="FJ389" s="20"/>
      <c r="FK389" s="85">
        <f ca="1">BL389+CK389+DJ389+EI389+FH389</f>
        <v>-69096.481533468352</v>
      </c>
      <c r="FL389" s="21"/>
      <c r="FM389" s="22"/>
      <c r="FN389" s="104">
        <f ca="1">_xll.DBRW($B$3,$R$37,$R$38,$R$40,$R$41,$R$42,$Q389,FN$2,FN$4,FN$3)</f>
        <v>172103.80999999988</v>
      </c>
      <c r="FO389" s="105">
        <f ca="1">IF(U389&lt;&gt;0,FN389/U389,0)</f>
        <v>0.20405582383711218</v>
      </c>
      <c r="FP389" s="104">
        <f ca="1">_xll.DBRW($B$3,$R$37,$R$38,$R$40,$R$41,$R$42,$Q389,FP$2,FP$4,FP$3)</f>
        <v>73393.954978000038</v>
      </c>
      <c r="FQ389" s="105">
        <f ca="1">IF(V389&lt;&gt;0,FP389/V389,0)</f>
        <v>9.5688708248321139E-2</v>
      </c>
      <c r="FR389" s="86">
        <f ca="1">FN389-FP389</f>
        <v>98709.855021999843</v>
      </c>
      <c r="FS389" s="103">
        <f ca="1">(FO389-FQ389)*100</f>
        <v>10.836711558879104</v>
      </c>
      <c r="FT389" s="23"/>
      <c r="FV389" s="37"/>
      <c r="FW389" s="37"/>
      <c r="FX389" s="37"/>
      <c r="FY389" s="37"/>
      <c r="FZ389" s="37"/>
      <c r="GA389" s="37"/>
      <c r="GB389" s="37"/>
      <c r="GC389" s="37"/>
      <c r="GD389" s="37"/>
      <c r="GE389" s="37"/>
      <c r="GF389" s="37"/>
      <c r="GG389" s="37"/>
      <c r="GH389" s="37"/>
    </row>
    <row r="390" spans="1:190" ht="15" hidden="1" customHeight="1" x14ac:dyDescent="0.25">
      <c r="A390">
        <f ca="1">IF(ROW()=ROW($A$60),0,1)</f>
        <v>1</v>
      </c>
      <c r="D390" s="30"/>
      <c r="E390" s="30"/>
      <c r="F390" s="30">
        <f ca="1">IF(A390&lt;&gt;0,IF((AO390+BN390+CM390+DL390+EK390)&lt;&gt;0,ROUND((1-(AO390+BN390+CM390+DL390+EK390))-FO390,5),"VERIF. ELIGIBILITE PMM"),"CHECK "&amp;D375)</f>
        <v>-6.0000000000000002E-5</v>
      </c>
      <c r="G390" s="30"/>
      <c r="H390" s="30"/>
      <c r="I390" s="30"/>
      <c r="J390" s="30">
        <f ca="1">IF(A390&lt;&gt;0,IF((AP390+BO390+CN390+DM390+EL390)&lt;&gt;0,ROUND((1-(AP390+BO390+CN390+DM390+EL390))-FQ390,5),"VERIF. ELIGIBILITE PMM"),"CHECK "&amp;D376)</f>
        <v>0</v>
      </c>
      <c r="K390" s="30">
        <f ca="1">IF(A390&lt;&gt;0,ROUND(W390+AR390+BQ390+CP390+DO390+EN390+FK390-FR390,5),"CHECK ")</f>
        <v>-444.4</v>
      </c>
      <c r="L390" s="4"/>
      <c r="M390" s="9"/>
      <c r="N390" s="10"/>
      <c r="O390" s="9"/>
      <c r="P390" s="11"/>
      <c r="Q390" s="130" t="s">
        <v>126</v>
      </c>
      <c r="R390" s="130"/>
      <c r="S390" s="12"/>
      <c r="T390" s="13"/>
      <c r="U390" s="84">
        <f ca="1">_xll.DBRW($B$3,$R$37,$R$38,$R$40,$R$41,$R$42,$Q390,U$2,U$4,U$3)</f>
        <v>7173422.3100000005</v>
      </c>
      <c r="V390" s="84">
        <f ca="1">_xll.DBRW($B$3,$R$37,$R$38,$R$40,$R$41,$R$42,$Q390,V$2,V$4,V$3)</f>
        <v>7093097.4999999963</v>
      </c>
      <c r="W390" s="85">
        <f ca="1">U390-V390</f>
        <v>80324.810000004247</v>
      </c>
      <c r="X390" s="106">
        <f ca="1">IF(V390&lt;&gt;0,W390/V390,0)</f>
        <v>1.1324362875317066E-2</v>
      </c>
      <c r="Y390" s="15">
        <f ca="1">_xll.DBRW($B$3,$R$37,$R$38,$R$40,$R$41,$R$42,$Q390,Y$2,Y$4,Y$3)</f>
        <v>-3569835.9800000004</v>
      </c>
      <c r="Z390" s="15">
        <f ca="1">_xll.DBRW($B$3,$R$37,$R$38,$R$40,$R$41,$R$42,$Q390,Z$2,Z$4,Z$3)</f>
        <v>-457104.85000000009</v>
      </c>
      <c r="AA390" s="15">
        <f ca="1">_xll.DBRW($B$3,$R$37,$R$38,$R$40,$R$41,$R$42,$Q390,AA$2,AA$4,AA$3)</f>
        <v>-486988.35000000009</v>
      </c>
      <c r="AB390" s="15">
        <f ca="1">_xll.DBRW($B$3,$R$37,$R$38,$R$40,$R$41,$R$42,$Q390,AB$2,AB$4,AB$3)</f>
        <v>-476823.36000000004</v>
      </c>
      <c r="AC390" s="15">
        <f ca="1">_xll.DBRW($B$3,$R$37,$R$38,$R$40,$R$41,$R$42,$Q390,AC$2,AC$4,AC$3)</f>
        <v>-1182379.5500000003</v>
      </c>
      <c r="AD390" s="15">
        <f ca="1">_xll.DBRW($B$3,$R$37,$R$38,$R$40,$R$41,$R$42,$Q390,AD$2,AD$4,AD$3)</f>
        <v>-3471271.6066666674</v>
      </c>
      <c r="AE390" s="15">
        <f ca="1">_xll.DBRW($B$3,$R$37,$R$38,$R$40,$R$41,$R$42,$Q390,AE$2,AE$4,AE$3)</f>
        <v>-515256.50999999995</v>
      </c>
      <c r="AF390" s="15">
        <f ca="1">_xll.DBRW($B$3,$R$37,$R$38,$R$40,$R$41,$R$42,$Q390,AF$2,AF$4,AF$3)</f>
        <v>-643755.97602139495</v>
      </c>
      <c r="AG390" s="15">
        <f ca="1">_xll.DBRW($B$3,$R$37,$R$38,$R$40,$R$41,$R$42,$Q390,AG$2,AG$4,AG$3)</f>
        <v>-511775.68000000005</v>
      </c>
      <c r="AH390" s="15">
        <f ca="1">_xll.DBRW($B$3,$R$37,$R$38,$R$40,$R$41,$R$42,$Q390,AH$2,AH$4,AH$3)</f>
        <v>-1267967.2100000004</v>
      </c>
      <c r="AI390" s="15">
        <f ca="1">Y390-AD390</f>
        <v>-98564.37333333306</v>
      </c>
      <c r="AJ390" s="15">
        <f ca="1">Z390-AE390</f>
        <v>58151.659999999858</v>
      </c>
      <c r="AK390" s="15">
        <f ca="1">AA390-AF390</f>
        <v>156767.62602139486</v>
      </c>
      <c r="AL390" s="15">
        <f ca="1">AB390-AG390</f>
        <v>34952.320000000007</v>
      </c>
      <c r="AM390" s="15">
        <f ca="1">AC390-AH390</f>
        <v>85587.660000000149</v>
      </c>
      <c r="AN390" s="20"/>
      <c r="AO390" s="16">
        <f ca="1">_xll.DBRW($B$3,$R$37,$R$38,$R$40,$R$41,$R$42,$Q390,AO$2,AO$4,AO$3)</f>
        <v>0.497647541958254</v>
      </c>
      <c r="AP390" s="16">
        <f ca="1">_xll.DBRW($B$3,$R$37,$R$38,$R$40,$R$41,$R$42,$Q390,AP$2,AP$4,AP$3)</f>
        <v>0.48938726792725873</v>
      </c>
      <c r="AQ390" s="17">
        <f ca="1">-(AO390-AP390)*100</f>
        <v>-0.82602740309952738</v>
      </c>
      <c r="AR390" s="14">
        <f ca="1">$Y390-$AD390-BL390</f>
        <v>-59254.43402065483</v>
      </c>
      <c r="AS390" s="18">
        <f ca="1">_xll.DBRW($B$3,$R$37,$R$38,$R$40,$R$41,$R$42,$Q390,AS$2,AS$4,AS$3)</f>
        <v>33.943481791385373</v>
      </c>
      <c r="AT390" s="19">
        <f ca="1">_xll.DBRW($B$3,$R$37,$R$38,$R$40,$R$41,$R$42,$Q390,AT$2,AT$4,AT$3)</f>
        <v>7.0437864052310339E-2</v>
      </c>
      <c r="AU390" s="18">
        <f ca="1">_xll.DBRW($B$3,$R$37,$R$38,$R$40,$R$41,$R$42,$Q390,AU$2,AU$4,AU$3)</f>
        <v>4.8044170910106496</v>
      </c>
      <c r="AV390" s="15">
        <f ca="1">_xll.DBRW($B$3,$R$37,$R$38,$R$40,$R$41,$R$42,$Q390,AV$2,AV$4,AV$3)</f>
        <v>105170</v>
      </c>
      <c r="AW390" s="15">
        <f ca="1">_xll.DBRW($B$3,$R$37,$R$38,$R$40,$R$41,$R$42,$Q390,AW$2,AW$4,AW$3)</f>
        <v>1493089</v>
      </c>
      <c r="AX390" s="18">
        <f ca="1">_xll.DBRW($B$3,$R$37,$R$38,$R$40,$R$41,$R$42,$Q390,AX$2,AX$4,AX$3)</f>
        <v>30.656818923135798</v>
      </c>
      <c r="AY390" s="19">
        <f ca="1">_xll.DBRW($B$3,$R$37,$R$38,$R$40,$R$41,$R$42,$Q390,AY$2,AY$4,AY$3)</f>
        <v>6.837580618445066E-2</v>
      </c>
      <c r="AZ390" s="18">
        <f ca="1">_xll.DBRW($B$3,$R$37,$R$38,$R$40,$R$41,$R$42,$Q390,AZ$2,AZ$4,AZ$3)</f>
        <v>4.2832841111667506</v>
      </c>
      <c r="BA390" s="15">
        <f ca="1">_xll.DBRW($B$3,$R$37,$R$38,$R$40,$R$41,$R$42,$Q390,BA$2,BA$4,BA$3)</f>
        <v>113230</v>
      </c>
      <c r="BB390" s="15">
        <f ca="1">_xll.DBRW($B$3,$R$37,$R$38,$R$40,$R$41,$R$42,$Q390,BB$2,BB$4,BB$3)</f>
        <v>1655995.1</v>
      </c>
      <c r="BC390" s="18">
        <f ca="1">AS390-AX390</f>
        <v>3.2866628682495751</v>
      </c>
      <c r="BD390" s="18">
        <f ca="1">AT390-AY390</f>
        <v>2.062057867859679E-3</v>
      </c>
      <c r="BE390" s="18">
        <f ca="1">AU390-AZ390</f>
        <v>0.52113297984389906</v>
      </c>
      <c r="BF390" s="15">
        <f ca="1">IF(AND(AV390&lt;&gt;0,BA390&lt;&gt;0),-1*BC390*AV390,0)</f>
        <v>-345658.33385380782</v>
      </c>
      <c r="BG390" s="15">
        <f ca="1">IF(AND(AV390&lt;&gt;0,BA390&lt;&gt;0,AW390&lt;&gt;0,BB390&lt;&gt;0),BD390/AY390*$Y390,)</f>
        <v>-107658.08522491076</v>
      </c>
      <c r="BH390" s="15">
        <f ca="1">IF(AND(AW390&lt;&gt;0,BB390&lt;&gt;0),BE390*AO390*AW390,)</f>
        <v>387218.51716251048</v>
      </c>
      <c r="BI390" s="15">
        <f ca="1">IF(AND(AV390&lt;&gt;0,BA390&lt;&gt;0,AW390&lt;&gt;0,BB390&lt;&gt;0),$AI390-BF390-BG390-BH390-BL390,)</f>
        <v>6843.4678955532654</v>
      </c>
      <c r="BJ390" s="15">
        <f ca="1">IF(OR(AV390=0,BA390=0,AW390=0,BB390=0),$AI390-BF390-BG390-BH390-BL390,)</f>
        <v>0</v>
      </c>
      <c r="BK390" s="15">
        <f ca="1">SUM(BF390:BJ390)</f>
        <v>-59254.43402065483</v>
      </c>
      <c r="BL390" s="15">
        <f ca="1">IF($V390&lt;&gt;0,IF($V390&gt;0,$W390/$V390,-$W390/$V390))*$AD390</f>
        <v>-39309.939312678231</v>
      </c>
      <c r="BM390" s="15">
        <f ca="1">SUM(BK390:BL390)</f>
        <v>-98564.37333333306</v>
      </c>
      <c r="BN390" s="16">
        <f ca="1">_xll.DBRW($B$3,$R$37,$R$38,$R$40,$R$41,$R$42,$Q390,BN$2,BN$4,BN$3)</f>
        <v>6.3722004678684538E-2</v>
      </c>
      <c r="BO390" s="16">
        <f ca="1">_xll.DBRW($B$3,$R$37,$R$38,$R$40,$R$41,$R$42,$Q390,BO$2,BO$4,BO$3)</f>
        <v>7.2641960723083307E-2</v>
      </c>
      <c r="BP390" s="17">
        <f ca="1">-(BN390-BO390)*100</f>
        <v>0.89199560443987691</v>
      </c>
      <c r="BQ390" s="14">
        <f ca="1">$Z390-$AE390-CK390</f>
        <v>63986.611693109291</v>
      </c>
      <c r="BR390" s="15">
        <f ca="1">_xll.DBRW($B$3,$R$37,$R$38,$R$40,$R$41,$R$42,$Q390,BR$2,BR$4,BR$3)</f>
        <v>0.3061470883517326</v>
      </c>
      <c r="BS390" s="15">
        <f ca="1">_xll.DBRW($B$3,$R$37,$R$38,$R$40,$R$41,$R$42,$Q390,BS$2,BS$4,BS$3)</f>
        <v>1</v>
      </c>
      <c r="BT390" s="15">
        <f ca="1">_xll.DBRW($B$3,$R$37,$R$38,$R$40,$R$41,$R$42,$Q390,BT$2,BT$4,BT$3)</f>
        <v>4.8044170910106496</v>
      </c>
      <c r="BU390" s="15">
        <f ca="1">_xll.DBRW($B$3,$R$37,$R$38,$R$40,$R$41,$R$42,$Q390,BU$2,BU$4,BU$3)</f>
        <v>1493089</v>
      </c>
      <c r="BV390" s="15">
        <f ca="1">_xll.DBRW($B$3,$R$37,$R$38,$R$40,$R$41,$R$42,$Q390,BV$2,BV$4,BV$3)</f>
        <v>1493089</v>
      </c>
      <c r="BW390" s="15">
        <f ca="1">_xll.DBRW($B$3,$R$37,$R$38,$R$40,$R$41,$R$42,$Q390,BW$2,BW$4,BW$3)</f>
        <v>0.3111461561691819</v>
      </c>
      <c r="BX390" s="15">
        <f ca="1">_xll.DBRW($B$3,$R$37,$R$38,$R$40,$R$41,$R$42,$Q390,BX$2,BX$4,BX$3)</f>
        <v>1</v>
      </c>
      <c r="BY390" s="15">
        <f ca="1">_xll.DBRW($B$3,$R$37,$R$38,$R$40,$R$41,$R$42,$Q390,BY$2,BY$4,BY$3)</f>
        <v>4.2832841111667506</v>
      </c>
      <c r="BZ390" s="15">
        <f ca="1">_xll.DBRW($B$3,$R$37,$R$38,$R$40,$R$41,$R$42,$Q390,BZ$2,BZ$4,BZ$3)</f>
        <v>1655995.1</v>
      </c>
      <c r="CA390" s="15">
        <f ca="1">_xll.DBRW($B$3,$R$37,$R$38,$R$40,$R$41,$R$42,$Q390,CA$2,CA$4,CA$3)</f>
        <v>1655995.1</v>
      </c>
      <c r="CB390" s="15">
        <f ca="1">BR390-BW390</f>
        <v>-4.9990678174492986E-3</v>
      </c>
      <c r="CC390" s="15">
        <f ca="1">BS390-BX390</f>
        <v>0</v>
      </c>
      <c r="CD390" s="15">
        <f ca="1">BT390-BY390</f>
        <v>0.52113297984389906</v>
      </c>
      <c r="CE390" s="15">
        <f ca="1">IF(AND(BU390&lt;&gt;0,BZ390&lt;&gt;0),-1*CB390*BU390,0)</f>
        <v>7464.0531684875559</v>
      </c>
      <c r="CF390" s="15">
        <f ca="1">IF(AND(BU390&lt;&gt;0,BZ390&lt;&gt;0,BV390&lt;&gt;0,CA390&lt;&gt;0),CC390/BX390*$Z390,)</f>
        <v>0</v>
      </c>
      <c r="CG390" s="15">
        <f ca="1">IF(AND(BV390&lt;&gt;0,CA390&lt;&gt;0),CD390*BN390*BV390,)</f>
        <v>49581.959282283824</v>
      </c>
      <c r="CH390" s="15">
        <f ca="1">IF(AND(BU390&lt;&gt;0,BZ390&lt;&gt;0,BV390&lt;&gt;0,CA390&lt;&gt;0),$AJ390-CE390-CF390-CG390-CK390,)</f>
        <v>6940.5992423379166</v>
      </c>
      <c r="CI390" s="15">
        <f ca="1">IF(OR(BU390=0,BZ390=0,BV390=0,CA390=0),$AJ390-CE390-CF390-CG390-CK390,)</f>
        <v>0</v>
      </c>
      <c r="CJ390" s="15">
        <f ca="1">SUM(CE390:CI390)</f>
        <v>63986.611693109291</v>
      </c>
      <c r="CK390" s="15">
        <f ca="1">IF($V390&lt;&gt;0,IF($V390&gt;0,$W390/$V390,-$W390/$V390))*$AE390</f>
        <v>-5834.9516931094358</v>
      </c>
      <c r="CL390" s="15">
        <f ca="1">SUM(CJ390:CK390)</f>
        <v>58151.659999999858</v>
      </c>
      <c r="CM390" s="16">
        <f ca="1">_xll.DBRW($B$3,$R$37,$R$38,$R$40,$R$41,$R$42,$Q390,CM$2,CM$4,CM$3)</f>
        <v>6.7887868433609624E-2</v>
      </c>
      <c r="CN390" s="16">
        <f ca="1">_xll.DBRW($B$3,$R$37,$R$38,$R$40,$R$41,$R$42,$Q390,CN$2,CN$4,CN$3)</f>
        <v>9.0758089258098515E-2</v>
      </c>
      <c r="CO390" s="17">
        <f ca="1">-(CM390-CN390)*100</f>
        <v>2.2870220824488889</v>
      </c>
      <c r="CP390" s="14">
        <f ca="1">$AA390-$AF390-DJ390</f>
        <v>164057.75229701505</v>
      </c>
      <c r="CQ390" s="15">
        <f ca="1">_xll.DBRW($B$3,$R$37,$R$38,$R$40,$R$41,$R$42,$Q390,CQ$2,CQ$4,CQ$3)</f>
        <v>0.83289106671834257</v>
      </c>
      <c r="CR390" s="15">
        <f ca="1">_xll.DBRW($B$3,$R$37,$R$38,$R$40,$R$41,$R$42,$Q390,CR$2,CR$4,CR$3)</f>
        <v>0.3916017933291317</v>
      </c>
      <c r="CS390" s="15">
        <f ca="1">_xll.DBRW($B$3,$R$37,$R$38,$R$40,$R$41,$R$42,$Q390,CS$2,CS$4,CS$3)</f>
        <v>4.8044170910106496</v>
      </c>
      <c r="CT390" s="15">
        <f ca="1">_xll.DBRW($B$3,$R$37,$R$38,$R$40,$R$41,$R$42,$Q390,CT$2,CT$4,CT$3)</f>
        <v>584696.32999999996</v>
      </c>
      <c r="CU390" s="15">
        <f ca="1">_xll.DBRW($B$3,$R$37,$R$38,$R$40,$R$41,$R$42,$Q390,CU$2,CU$4,CU$3)</f>
        <v>1493089</v>
      </c>
      <c r="CV390" s="15">
        <f ca="1">_xll.DBRW($B$3,$R$37,$R$38,$R$40,$R$41,$R$42,$Q390,CV$2,CV$4,CV$3)</f>
        <v>1.0154999999999998</v>
      </c>
      <c r="CW390" s="15">
        <f ca="1">_xll.DBRW($B$3,$R$37,$R$38,$R$40,$R$41,$R$42,$Q390,CW$2,CW$4,CW$3)</f>
        <v>0.38280914000892879</v>
      </c>
      <c r="CX390" s="15">
        <f ca="1">_xll.DBRW($B$3,$R$37,$R$38,$R$40,$R$41,$R$42,$Q390,CX$2,CX$4,CX$3)</f>
        <v>4.2832841111667506</v>
      </c>
      <c r="CY390" s="15">
        <f ca="1">_xll.DBRW($B$3,$R$37,$R$38,$R$40,$R$41,$R$42,$Q390,CY$2,CY$4,CY$3)</f>
        <v>633930.06009000004</v>
      </c>
      <c r="CZ390" s="15">
        <f ca="1">_xll.DBRW($B$3,$R$37,$R$38,$R$40,$R$41,$R$42,$Q390,CZ$2,CZ$4,CZ$3)</f>
        <v>1655995.1</v>
      </c>
      <c r="DA390" s="15">
        <f ca="1">CQ390-CV390</f>
        <v>-0.18260893328165728</v>
      </c>
      <c r="DB390" s="15">
        <f ca="1">CR390-CW390</f>
        <v>8.7926533202029034E-3</v>
      </c>
      <c r="DC390" s="15">
        <f ca="1">CS390-CX390</f>
        <v>0.52113297984389906</v>
      </c>
      <c r="DD390" s="15">
        <f ca="1">IF(AND(CT390&lt;&gt;0,CY390&lt;&gt;0),-1*DA390*CT390,0)</f>
        <v>106770.77311499986</v>
      </c>
      <c r="DE390" s="15">
        <f ca="1">IF(AND(CT390&lt;&gt;0,CY390&lt;&gt;0,CU390&lt;&gt;0,CZ390&lt;&gt;0),DB390/CW390*$AA390,)</f>
        <v>-11185.52115142225</v>
      </c>
      <c r="DF390" s="15">
        <f ca="1">IF(AND(CU390&lt;&gt;0,CZ390&lt;&gt;0),DC390*CM390*CU390,)</f>
        <v>52823.409203920244</v>
      </c>
      <c r="DG390" s="15">
        <f ca="1">IF(AND(CT390&lt;&gt;0,CY390&lt;&gt;0,CU390&lt;&gt;0,CZ390&lt;&gt;0),$AK390-DD390-DE390-DF390-DJ390,)</f>
        <v>15649.091129517188</v>
      </c>
      <c r="DH390" s="15">
        <f ca="1">IF(OR(CT390=0,CY390=0,CU390=0,CZ390=0),$AK390-DD390-DE390-DF390-DJ390,)</f>
        <v>0</v>
      </c>
      <c r="DI390" s="15">
        <f ca="1">SUM(DD390:DH390)</f>
        <v>164057.75229701505</v>
      </c>
      <c r="DJ390" s="15">
        <f ca="1">IF($V390&lt;&gt;0,IF($V390&gt;0,$W390/$V390,-$W390/$V390))*$AF390</f>
        <v>-7290.1262756201886</v>
      </c>
      <c r="DK390" s="15">
        <f ca="1">SUM(DI390:DJ390)</f>
        <v>156767.62602139486</v>
      </c>
      <c r="DL390" s="16">
        <f ca="1">_xll.DBRW($B$3,$R$37,$R$38,$R$40,$R$41,$R$42,$Q390,DL$2,DL$4,DL$3)</f>
        <v>6.6470833500948595E-2</v>
      </c>
      <c r="DM390" s="16">
        <f ca="1">_xll.DBRW($B$3,$R$37,$R$38,$R$40,$R$41,$R$42,$Q390,DM$2,DM$4,DM$3)</f>
        <v>7.2151225892496243E-2</v>
      </c>
      <c r="DN390" s="17">
        <f ca="1">-(DL390-DM390)*100</f>
        <v>0.56803923915476484</v>
      </c>
      <c r="DO390" s="14">
        <f ca="1">$AB390-$AG390-EI390</f>
        <v>40747.853511082154</v>
      </c>
      <c r="DP390" s="15">
        <f ca="1">_xll.DBRW($B$3,$R$37,$R$38,$R$40,$R$41,$R$42,$Q390,DP$2,DP$4,DP$3)</f>
        <v>0.43679302631072714</v>
      </c>
      <c r="DQ390" s="15">
        <f ca="1">_xll.DBRW($B$3,$R$37,$R$38,$R$40,$R$41,$R$42,$Q390,DQ$2,DQ$4,DQ$3)</f>
        <v>0.73113257146760846</v>
      </c>
      <c r="DR390" s="15">
        <f ca="1">_xll.DBRW($B$3,$R$37,$R$38,$R$40,$R$41,$R$42,$Q390,DR$2,DR$4,DR$3)</f>
        <v>4.8044170910106496</v>
      </c>
      <c r="DS390" s="15">
        <f ca="1">_xll.DBRW($B$3,$R$37,$R$38,$R$40,$R$41,$R$42,$Q390,DS$2,DS$4,DS$3)</f>
        <v>1091646</v>
      </c>
      <c r="DT390" s="15">
        <f ca="1">_xll.DBRW($B$3,$R$37,$R$38,$R$40,$R$41,$R$42,$Q390,DT$2,DT$4,DT$3)</f>
        <v>1493089</v>
      </c>
      <c r="DU390" s="15">
        <f ca="1">_xll.DBRW($B$3,$R$37,$R$38,$R$40,$R$41,$R$42,$Q390,DU$2,DU$4,DU$3)</f>
        <v>0.41375738338973783</v>
      </c>
      <c r="DV390" s="15">
        <f ca="1">_xll.DBRW($B$3,$R$37,$R$38,$R$40,$R$41,$R$42,$Q390,DV$2,DV$4,DV$3)</f>
        <v>0.74692129221879944</v>
      </c>
      <c r="DW390" s="15">
        <f ca="1">_xll.DBRW($B$3,$R$37,$R$38,$R$40,$R$41,$R$42,$Q390,DW$2,DW$4,DW$3)</f>
        <v>4.2832841111667506</v>
      </c>
      <c r="DX390" s="15">
        <f ca="1">_xll.DBRW($B$3,$R$37,$R$38,$R$40,$R$41,$R$42,$Q390,DX$2,DX$4,DX$3)</f>
        <v>1236898</v>
      </c>
      <c r="DY390" s="15">
        <f ca="1">_xll.DBRW($B$3,$R$37,$R$38,$R$40,$R$41,$R$42,$Q390,DY$2,DY$4,DY$3)</f>
        <v>1655995.1</v>
      </c>
      <c r="DZ390" s="15">
        <f ca="1">DP390-DU390</f>
        <v>2.3035642920989308E-2</v>
      </c>
      <c r="EA390" s="15">
        <f ca="1">DQ390-DV390</f>
        <v>-1.5788720751190977E-2</v>
      </c>
      <c r="EB390" s="15">
        <f ca="1">DR390-DW390</f>
        <v>0.52113297984389906</v>
      </c>
      <c r="EC390" s="15">
        <f ca="1">IF(AND(DS390&lt;&gt;0,DX390&lt;&gt;0),-1*DZ390*DS390,0)</f>
        <v>-25146.767452126292</v>
      </c>
      <c r="ED390" s="15">
        <f ca="1">IF(AND(DS390&lt;&gt;0,DX390&lt;&gt;0,DT390&lt;&gt;0,DY390&lt;&gt;0),EA390/DV390*$AB390,)</f>
        <v>10079.282726457963</v>
      </c>
      <c r="EE390" s="15">
        <f ca="1">IF(AND(DT390&lt;&gt;0,DY390&lt;&gt;0),EB390*DL390*DT390,)</f>
        <v>51720.817270614745</v>
      </c>
      <c r="EF390" s="15">
        <f ca="1">IF(AND(DS390&lt;&gt;0,DX390&lt;&gt;0,DT390&lt;&gt;0,DY390&lt;&gt;0),$AL390-EC390-ED390-EE390-EI390,)</f>
        <v>4094.5209661357439</v>
      </c>
      <c r="EG390" s="15">
        <f ca="1">IF(OR(DS390=0,DX390=0,DT390=0,DY390=0),$AL390-EC390-ED390-EE390-EI390,)</f>
        <v>0</v>
      </c>
      <c r="EH390" s="15">
        <f ca="1">SUM(EC390:EG390)</f>
        <v>40747.853511082161</v>
      </c>
      <c r="EI390" s="15">
        <f ca="1">IF($V390&lt;&gt;0,IF($V390&gt;0,$W390/$V390,-$W390/$V390))*$AG390</f>
        <v>-5795.533511082147</v>
      </c>
      <c r="EJ390" s="15">
        <f ca="1">SUM(EH390:EI390)</f>
        <v>34952.320000000014</v>
      </c>
      <c r="EK390" s="16">
        <f ca="1">_xll.DBRW($B$3,$R$37,$R$38,$R$40,$R$41,$R$42,$Q390,EK$2,EK$4,EK$3)</f>
        <v>0.16482781842520577</v>
      </c>
      <c r="EL390" s="16">
        <f ca="1">_xll.DBRW($B$3,$R$37,$R$38,$R$40,$R$41,$R$42,$Q390,EL$2,EL$4,EL$3)</f>
        <v>0.17876071913575148</v>
      </c>
      <c r="EM390" s="17">
        <f ca="1">-(EK390-EL390)*100</f>
        <v>1.3932900710545704</v>
      </c>
      <c r="EN390" s="14">
        <f ca="1">$AC390-$AH390-FH390</f>
        <v>99946.580800043506</v>
      </c>
      <c r="EO390" s="15">
        <f ca="1">_xll.DBRW($B$3,$R$37,$R$38,$R$40,$R$41,$R$42,$Q390,EO$2,EO$4,EO$3)</f>
        <v>0.79190158791605858</v>
      </c>
      <c r="EP390" s="15">
        <f ca="1">_xll.DBRW($B$3,$R$37,$R$38,$R$40,$R$41,$R$42,$Q390,EP$2,EP$4,EP$3)</f>
        <v>1</v>
      </c>
      <c r="EQ390" s="15">
        <f ca="1">_xll.DBRW($B$3,$R$37,$R$38,$R$40,$R$41,$R$42,$Q390,EQ$2,EQ$4,EQ$3)</f>
        <v>4.8044170910106496</v>
      </c>
      <c r="ER390" s="15">
        <f ca="1">_xll.DBRW($B$3,$R$37,$R$38,$R$40,$R$41,$R$42,$Q390,ER$2,ER$4,ER$3)</f>
        <v>1493089</v>
      </c>
      <c r="ES390" s="15">
        <f ca="1">_xll.DBRW($B$3,$R$37,$R$38,$R$40,$R$41,$R$42,$Q390,ES$2,ES$4,ES$3)</f>
        <v>1493089</v>
      </c>
      <c r="ET390" s="15">
        <f ca="1">_xll.DBRW($B$3,$R$37,$R$38,$R$40,$R$41,$R$42,$Q390,ET$2,ET$4,ET$3)</f>
        <v>0.76568294797490644</v>
      </c>
      <c r="EU390" s="15">
        <f ca="1">_xll.DBRW($B$3,$R$37,$R$38,$R$40,$R$41,$R$42,$Q390,EU$2,EU$4,EU$3)</f>
        <v>1</v>
      </c>
      <c r="EV390" s="15">
        <f ca="1">_xll.DBRW($B$3,$R$37,$R$38,$R$40,$R$41,$R$42,$Q390,EV$2,EV$4,EV$3)</f>
        <v>4.2832841111667506</v>
      </c>
      <c r="EW390" s="15">
        <f ca="1">_xll.DBRW($B$3,$R$37,$R$38,$R$40,$R$41,$R$42,$Q390,EW$2,EW$4,EW$3)</f>
        <v>1655995.1</v>
      </c>
      <c r="EX390" s="15">
        <f ca="1">_xll.DBRW($B$3,$R$37,$R$38,$R$40,$R$41,$R$42,$Q390,EX$2,EX$4,EX$3)</f>
        <v>1655995.1</v>
      </c>
      <c r="EY390" s="15">
        <f ca="1">EO390-ET390</f>
        <v>2.6218639941152144E-2</v>
      </c>
      <c r="EZ390" s="15">
        <f ca="1">EP390-EU390</f>
        <v>0</v>
      </c>
      <c r="FA390" s="15">
        <f ca="1">EQ390-EV390</f>
        <v>0.52113297984389906</v>
      </c>
      <c r="FB390" s="15">
        <f ca="1">IF(AND(ER390&lt;&gt;0,EW390&lt;&gt;0),-1*EY390*ER390,0)</f>
        <v>-39146.762891094913</v>
      </c>
      <c r="FC390" s="15">
        <f ca="1">IF(AND(ER390&lt;&gt;0,EW390&lt;&gt;0,ES390&lt;&gt;0,EX390&lt;&gt;0),EZ390/EU390*$AC390,)</f>
        <v>0</v>
      </c>
      <c r="FD390" s="15">
        <f ca="1">IF(AND(ES390&lt;&gt;0,EX390&lt;&gt;0),FA390*EK390*ES390,)</f>
        <v>128252.18263228901</v>
      </c>
      <c r="FE390" s="15">
        <f ca="1">IF(AND(ER390&lt;&gt;0,EW390&lt;&gt;0,ES390&lt;&gt;0,EX390&lt;&gt;0),$AM390-FB390-FC390-FD390-FH390,)</f>
        <v>10841.161058849413</v>
      </c>
      <c r="FF390" s="15">
        <f ca="1">IF(OR(ER390=0,EW390=0,ES390=0,EX390=0),$AM390-FB390-FC390-FD390-FH390,)</f>
        <v>0</v>
      </c>
      <c r="FG390" s="15">
        <f ca="1">SUM(FB390:FF390)</f>
        <v>99946.580800043506</v>
      </c>
      <c r="FH390" s="15">
        <f ca="1">IF($V390&lt;&gt;0,IF($V390&gt;0,$W390/$V390,-$W390/$V390))*$AH390</f>
        <v>-14358.920800043363</v>
      </c>
      <c r="FI390" s="15">
        <f ca="1">SUM(FG390:FH390)</f>
        <v>85587.660000000149</v>
      </c>
      <c r="FJ390" s="20"/>
      <c r="FK390" s="85">
        <f ca="1">BL390+CK390+DJ390+EI390+FH390</f>
        <v>-72589.471592533358</v>
      </c>
      <c r="FL390" s="21"/>
      <c r="FM390" s="22"/>
      <c r="FN390" s="104">
        <f ca="1">_xll.DBRW($B$3,$R$37,$R$38,$R$40,$R$41,$R$42,$Q390,FN$2,FN$4,FN$3)</f>
        <v>1000734.6200000002</v>
      </c>
      <c r="FO390" s="105">
        <f ca="1">IF(U390&lt;&gt;0,FN390/U390,0)</f>
        <v>0.13950588390773275</v>
      </c>
      <c r="FP390" s="104">
        <f ca="1">_xll.DBRW($B$3,$R$37,$R$38,$R$40,$R$41,$R$42,$Q390,FP$2,FP$4,FP$3)</f>
        <v>683070.51731193333</v>
      </c>
      <c r="FQ390" s="105">
        <f ca="1">IF(V390&lt;&gt;0,FP390/V390,0)</f>
        <v>9.6300737063311714E-2</v>
      </c>
      <c r="FR390" s="86">
        <f ca="1">FN390-FP390</f>
        <v>317664.10268806689</v>
      </c>
      <c r="FS390" s="103">
        <f ca="1">(FO390-FQ390)*100</f>
        <v>4.3205146844421032</v>
      </c>
      <c r="FT390" s="23"/>
      <c r="FV390" s="37"/>
      <c r="FW390" s="37"/>
      <c r="FX390" s="37"/>
      <c r="FY390" s="37"/>
      <c r="FZ390" s="37"/>
      <c r="GA390" s="37"/>
      <c r="GB390" s="37"/>
      <c r="GC390" s="37"/>
      <c r="GD390" s="37"/>
      <c r="GE390" s="37"/>
      <c r="GF390" s="37"/>
      <c r="GG390" s="37"/>
      <c r="GH390" s="37"/>
    </row>
    <row r="391" spans="1:190" ht="15" hidden="1" customHeight="1" x14ac:dyDescent="0.25">
      <c r="A391">
        <f ca="1">IF(ROW()=ROW($A$60),0,1)</f>
        <v>1</v>
      </c>
      <c r="D391" s="30"/>
      <c r="E391" s="30"/>
      <c r="F391" s="30">
        <f ca="1">IF(A391&lt;&gt;0,IF((AO391+BN391+CM391+DL391+EK391)&lt;&gt;0,ROUND((1-(AO391+BN391+CM391+DL391+EK391))-FO391,5),"VERIF. ELIGIBILITE PMM"),"CHECK "&amp;D376)</f>
        <v>0</v>
      </c>
      <c r="G391" s="30"/>
      <c r="H391" s="30"/>
      <c r="I391" s="30"/>
      <c r="J391" s="30">
        <f ca="1">IF(A391&lt;&gt;0,IF((AP391+BO391+CN391+DM391+EL391)&lt;&gt;0,ROUND((1-(AP391+BO391+CN391+DM391+EL391))-FQ391,5),"VERIF. ELIGIBILITE PMM"),"CHECK "&amp;D377)</f>
        <v>0</v>
      </c>
      <c r="K391" s="30">
        <f ca="1">IF(A391&lt;&gt;0,ROUND(W391+AR391+BQ391+CP391+DO391+EN391+FK391-FR391,5),"CHECK ")</f>
        <v>0</v>
      </c>
      <c r="L391" s="4"/>
      <c r="M391" s="9"/>
      <c r="N391" s="10"/>
      <c r="O391" s="9"/>
      <c r="P391" s="11"/>
      <c r="Q391" s="130" t="s">
        <v>144</v>
      </c>
      <c r="R391" s="130"/>
      <c r="S391" s="12"/>
      <c r="T391" s="13"/>
      <c r="U391" s="84">
        <f ca="1">_xll.DBRW($B$3,$R$37,$R$38,$R$40,$R$41,$R$42,$Q391,U$2,U$4,U$3)</f>
        <v>5103887.51</v>
      </c>
      <c r="V391" s="84">
        <f ca="1">_xll.DBRW($B$3,$R$37,$R$38,$R$40,$R$41,$R$42,$Q391,V$2,V$4,V$3)</f>
        <v>5022553.6600000011</v>
      </c>
      <c r="W391" s="85">
        <f ca="1">U391-V391</f>
        <v>81333.849999998696</v>
      </c>
      <c r="X391" s="106">
        <f ca="1">IF(V391&lt;&gt;0,W391/V391,0)</f>
        <v>1.6193724448928769E-2</v>
      </c>
      <c r="Y391" s="15">
        <f ca="1">_xll.DBRW($B$3,$R$37,$R$38,$R$40,$R$41,$R$42,$Q391,Y$2,Y$4,Y$3)</f>
        <v>-2306781.83</v>
      </c>
      <c r="Z391" s="15">
        <f ca="1">_xll.DBRW($B$3,$R$37,$R$38,$R$40,$R$41,$R$42,$Q391,Z$2,Z$4,Z$3)</f>
        <v>-438057.73999999987</v>
      </c>
      <c r="AA391" s="15">
        <f ca="1">_xll.DBRW($B$3,$R$37,$R$38,$R$40,$R$41,$R$42,$Q391,AA$2,AA$4,AA$3)</f>
        <v>-222167.06999999998</v>
      </c>
      <c r="AB391" s="15">
        <f ca="1">_xll.DBRW($B$3,$R$37,$R$38,$R$40,$R$41,$R$42,$Q391,AB$2,AB$4,AB$3)</f>
        <v>-261651.41000000003</v>
      </c>
      <c r="AC391" s="15">
        <f ca="1">_xll.DBRW($B$3,$R$37,$R$38,$R$40,$R$41,$R$42,$Q391,AC$2,AC$4,AC$3)</f>
        <v>-769938.54</v>
      </c>
      <c r="AD391" s="15">
        <f ca="1">_xll.DBRW($B$3,$R$37,$R$38,$R$40,$R$41,$R$42,$Q391,AD$2,AD$4,AD$3)</f>
        <v>-2254926.7804059498</v>
      </c>
      <c r="AE391" s="15">
        <f ca="1">_xll.DBRW($B$3,$R$37,$R$38,$R$40,$R$41,$R$42,$Q391,AE$2,AE$4,AE$3)</f>
        <v>-532657.93746000819</v>
      </c>
      <c r="AF391" s="15">
        <f ca="1">_xll.DBRW($B$3,$R$37,$R$38,$R$40,$R$41,$R$42,$Q391,AF$2,AF$4,AF$3)</f>
        <v>-304168.11763225589</v>
      </c>
      <c r="AG391" s="15">
        <f ca="1">_xll.DBRW($B$3,$R$37,$R$38,$R$40,$R$41,$R$42,$Q391,AG$2,AG$4,AG$3)</f>
        <v>-266095.8</v>
      </c>
      <c r="AH391" s="15">
        <f ca="1">_xll.DBRW($B$3,$R$37,$R$38,$R$40,$R$41,$R$42,$Q391,AH$2,AH$4,AH$3)</f>
        <v>-984886.82443340973</v>
      </c>
      <c r="AI391" s="15">
        <f ca="1">Y391-AD391</f>
        <v>-51855.049594050273</v>
      </c>
      <c r="AJ391" s="15">
        <f ca="1">Z391-AE391</f>
        <v>94600.197460008319</v>
      </c>
      <c r="AK391" s="15">
        <f ca="1">AA391-AF391</f>
        <v>82001.047632255912</v>
      </c>
      <c r="AL391" s="15">
        <f ca="1">AB391-AG391</f>
        <v>4444.3899999999558</v>
      </c>
      <c r="AM391" s="15">
        <f ca="1">AC391-AH391</f>
        <v>214948.28443340969</v>
      </c>
      <c r="AN391" s="20"/>
      <c r="AO391" s="16">
        <f ca="1">_xll.DBRW($B$3,$R$37,$R$38,$R$40,$R$41,$R$42,$Q391,AO$2,AO$4,AO$3)</f>
        <v>0.45196564882755413</v>
      </c>
      <c r="AP391" s="16">
        <f ca="1">_xll.DBRW($B$3,$R$37,$R$38,$R$40,$R$41,$R$42,$Q391,AP$2,AP$4,AP$3)</f>
        <v>0.44896021686425353</v>
      </c>
      <c r="AQ391" s="17">
        <f ca="1">-(AO391-AP391)*100</f>
        <v>-0.30054319633006088</v>
      </c>
      <c r="AR391" s="14">
        <f ca="1">$Y391-$AD391-BL391</f>
        <v>-15339.38665964621</v>
      </c>
      <c r="AS391" s="18">
        <f ca="1">_xll.DBRW($B$3,$R$37,$R$38,$R$40,$R$41,$R$42,$Q391,AS$2,AS$4,AS$3)</f>
        <v>27.719079908675798</v>
      </c>
      <c r="AT391" s="19">
        <f ca="1">_xll.DBRW($B$3,$R$37,$R$38,$R$40,$R$41,$R$42,$Q391,AT$2,AT$4,AT$3)</f>
        <v>0.10926307165514779</v>
      </c>
      <c r="AU391" s="18">
        <f ca="1">_xll.DBRW($B$3,$R$37,$R$38,$R$40,$R$41,$R$42,$Q391,AU$2,AU$4,AU$3)</f>
        <v>6.7011106311577011</v>
      </c>
      <c r="AV391" s="15">
        <f ca="1">_xll.DBRW($B$3,$R$37,$R$38,$R$40,$R$41,$R$42,$Q391,AV$2,AV$4,AV$3)</f>
        <v>83220</v>
      </c>
      <c r="AW391" s="15">
        <f ca="1">_xll.DBRW($B$3,$R$37,$R$38,$R$40,$R$41,$R$42,$Q391,AW$2,AW$4,AW$3)</f>
        <v>761648</v>
      </c>
      <c r="AX391" s="18">
        <f ca="1">_xll.DBRW($B$3,$R$37,$R$38,$R$40,$R$41,$R$42,$Q391,AX$2,AX$4,AX$3)</f>
        <v>24.278896382337201</v>
      </c>
      <c r="AY391" s="19">
        <f ca="1">_xll.DBRW($B$3,$R$37,$R$38,$R$40,$R$41,$R$42,$Q391,AY$2,AY$4,AY$3)</f>
        <v>0.10914261539907869</v>
      </c>
      <c r="AZ391" s="18">
        <f ca="1">_xll.DBRW($B$3,$R$37,$R$38,$R$40,$R$41,$R$42,$Q391,AZ$2,AZ$4,AZ$3)</f>
        <v>5.9022206214158119</v>
      </c>
      <c r="BA391" s="15">
        <f ca="1">_xll.DBRW($B$3,$R$37,$R$38,$R$40,$R$41,$R$42,$Q391,BA$2,BA$4,BA$3)</f>
        <v>92876</v>
      </c>
      <c r="BB391" s="15">
        <f ca="1">_xll.DBRW($B$3,$R$37,$R$38,$R$40,$R$41,$R$42,$Q391,BB$2,BB$4,BB$3)</f>
        <v>850960</v>
      </c>
      <c r="BC391" s="18">
        <f ca="1">AS391-AX391</f>
        <v>3.4401835263385969</v>
      </c>
      <c r="BD391" s="18">
        <f ca="1">AT391-AY391</f>
        <v>1.2045625606910138E-4</v>
      </c>
      <c r="BE391" s="18">
        <f ca="1">AU391-AZ391</f>
        <v>0.79889000974188917</v>
      </c>
      <c r="BF391" s="15">
        <f ca="1">IF(AND(AV391&lt;&gt;0,BA391&lt;&gt;0),-1*BC391*AV391,0)</f>
        <v>-286292.07306189806</v>
      </c>
      <c r="BG391" s="15">
        <f ca="1">IF(AND(AV391&lt;&gt;0,BA391&lt;&gt;0,AW391&lt;&gt;0,BB391&lt;&gt;0),BD391/AY391*$Y391,)</f>
        <v>-2545.9010835869694</v>
      </c>
      <c r="BH391" s="15">
        <f ca="1">IF(AND(AW391&lt;&gt;0,BB391&lt;&gt;0),BE391*AO391*AW391,)</f>
        <v>275008.8843590297</v>
      </c>
      <c r="BI391" s="15">
        <f ca="1">IF(AND(AV391&lt;&gt;0,BA391&lt;&gt;0,AW391&lt;&gt;0,BB391&lt;&gt;0),$AI391-BF391-BG391-BH391-BL391,)</f>
        <v>-1510.2968731908841</v>
      </c>
      <c r="BJ391" s="15">
        <f ca="1">IF(OR(AV391=0,BA391=0,AW391=0,BB391=0),$AI391-BF391-BG391-BH391-BL391,)</f>
        <v>0</v>
      </c>
      <c r="BK391" s="15">
        <f ca="1">SUM(BF391:BJ391)</f>
        <v>-15339.38665964621</v>
      </c>
      <c r="BL391" s="15">
        <f ca="1">IF($V391&lt;&gt;0,IF($V391&gt;0,$W391/$V391,-$W391/$V391))*$AD391</f>
        <v>-36515.662934404063</v>
      </c>
      <c r="BM391" s="15">
        <f ca="1">SUM(BK391:BL391)</f>
        <v>-51855.049594050273</v>
      </c>
      <c r="BN391" s="16">
        <f ca="1">_xll.DBRW($B$3,$R$37,$R$38,$R$40,$R$41,$R$42,$Q391,BN$2,BN$4,BN$3)</f>
        <v>8.5828251336205502E-2</v>
      </c>
      <c r="BO391" s="16">
        <f ca="1">_xll.DBRW($B$3,$R$37,$R$38,$R$40,$R$41,$R$42,$Q391,BO$2,BO$4,BO$3)</f>
        <v>0.10605320988447307</v>
      </c>
      <c r="BP391" s="17">
        <f ca="1">-(BN391-BO391)*100</f>
        <v>2.0224958548267571</v>
      </c>
      <c r="BQ391" s="14">
        <f ca="1">$Z391-$AE391-CK391</f>
        <v>103225.91332477043</v>
      </c>
      <c r="BR391" s="15">
        <f ca="1">_xll.DBRW($B$3,$R$37,$R$38,$R$40,$R$41,$R$42,$Q391,BR$2,BR$4,BR$3)</f>
        <v>0.57514460748272178</v>
      </c>
      <c r="BS391" s="15">
        <f ca="1">_xll.DBRW($B$3,$R$37,$R$38,$R$40,$R$41,$R$42,$Q391,BS$2,BS$4,BS$3)</f>
        <v>1</v>
      </c>
      <c r="BT391" s="15">
        <f ca="1">_xll.DBRW($B$3,$R$37,$R$38,$R$40,$R$41,$R$42,$Q391,BT$2,BT$4,BT$3)</f>
        <v>6.7011106311577011</v>
      </c>
      <c r="BU391" s="15">
        <f ca="1">_xll.DBRW($B$3,$R$37,$R$38,$R$40,$R$41,$R$42,$Q391,BU$2,BU$4,BU$3)</f>
        <v>761648</v>
      </c>
      <c r="BV391" s="15">
        <f ca="1">_xll.DBRW($B$3,$R$37,$R$38,$R$40,$R$41,$R$42,$Q391,BV$2,BV$4,BV$3)</f>
        <v>761648</v>
      </c>
      <c r="BW391" s="15">
        <f ca="1">_xll.DBRW($B$3,$R$37,$R$38,$R$40,$R$41,$R$42,$Q391,BW$2,BW$4,BW$3)</f>
        <v>0.62594944234747618</v>
      </c>
      <c r="BX391" s="15">
        <f ca="1">_xll.DBRW($B$3,$R$37,$R$38,$R$40,$R$41,$R$42,$Q391,BX$2,BX$4,BX$3)</f>
        <v>1</v>
      </c>
      <c r="BY391" s="15">
        <f ca="1">_xll.DBRW($B$3,$R$37,$R$38,$R$40,$R$41,$R$42,$Q391,BY$2,BY$4,BY$3)</f>
        <v>5.9022206214158119</v>
      </c>
      <c r="BZ391" s="15">
        <f ca="1">_xll.DBRW($B$3,$R$37,$R$38,$R$40,$R$41,$R$42,$Q391,BZ$2,BZ$4,BZ$3)</f>
        <v>850960</v>
      </c>
      <c r="CA391" s="15">
        <f ca="1">_xll.DBRW($B$3,$R$37,$R$38,$R$40,$R$41,$R$42,$Q391,CA$2,CA$4,CA$3)</f>
        <v>850960</v>
      </c>
      <c r="CB391" s="15">
        <f ca="1">BR391-BW391</f>
        <v>-5.08048348647544E-2</v>
      </c>
      <c r="CC391" s="15">
        <f ca="1">BS391-BX391</f>
        <v>0</v>
      </c>
      <c r="CD391" s="15">
        <f ca="1">BT391-BY391</f>
        <v>0.79889000974188917</v>
      </c>
      <c r="CE391" s="15">
        <f ca="1">IF(AND(BU391&lt;&gt;0,BZ391&lt;&gt;0),-1*CB391*BU391,0)</f>
        <v>38695.400865070456</v>
      </c>
      <c r="CF391" s="15">
        <f ca="1">IF(AND(BU391&lt;&gt;0,BZ391&lt;&gt;0,BV391&lt;&gt;0,CA391&lt;&gt;0),CC391/BX391*$Z391,)</f>
        <v>0</v>
      </c>
      <c r="CG391" s="15">
        <f ca="1">IF(AND(BV391&lt;&gt;0,CA391&lt;&gt;0),CD391*BN391*BV391,)</f>
        <v>52224.171699079991</v>
      </c>
      <c r="CH391" s="15">
        <f ca="1">IF(AND(BU391&lt;&gt;0,BZ391&lt;&gt;0,BV391&lt;&gt;0,CA391&lt;&gt;0),$AJ391-CE391-CF391-CG391-CK391,)</f>
        <v>12306.340760619978</v>
      </c>
      <c r="CI391" s="15">
        <f ca="1">IF(OR(BU391=0,BZ391=0,BV391=0,CA391=0),$AJ391-CE391-CF391-CG391-CK391,)</f>
        <v>0</v>
      </c>
      <c r="CJ391" s="15">
        <f ca="1">SUM(CE391:CI391)</f>
        <v>103225.91332477042</v>
      </c>
      <c r="CK391" s="15">
        <f ca="1">IF($V391&lt;&gt;0,IF($V391&gt;0,$W391/$V391,-$W391/$V391))*$AE391</f>
        <v>-8625.7158647621054</v>
      </c>
      <c r="CL391" s="15">
        <f ca="1">SUM(CJ391:CK391)</f>
        <v>94600.197460008305</v>
      </c>
      <c r="CM391" s="16">
        <f ca="1">_xll.DBRW($B$3,$R$37,$R$38,$R$40,$R$41,$R$42,$Q391,CM$2,CM$4,CM$3)</f>
        <v>4.352899031663806E-2</v>
      </c>
      <c r="CN391" s="16">
        <f ca="1">_xll.DBRW($B$3,$R$37,$R$38,$R$40,$R$41,$R$42,$Q391,CN$2,CN$4,CN$3)</f>
        <v>6.0560451559666537E-2</v>
      </c>
      <c r="CO391" s="17">
        <f ca="1">-(CM391-CN391)*100</f>
        <v>1.7031461243028476</v>
      </c>
      <c r="CP391" s="14">
        <f ca="1">$AA391-$AF391-DJ391</f>
        <v>86926.662315342022</v>
      </c>
      <c r="CQ391" s="15">
        <f ca="1">_xll.DBRW($B$3,$R$37,$R$38,$R$40,$R$41,$R$42,$Q391,CQ$2,CQ$4,CQ$3)</f>
        <v>0.82337135718718191</v>
      </c>
      <c r="CR391" s="15">
        <f ca="1">_xll.DBRW($B$3,$R$37,$R$38,$R$40,$R$41,$R$42,$Q391,CR$2,CR$4,CR$3)</f>
        <v>0.35426612454782264</v>
      </c>
      <c r="CS391" s="15">
        <f ca="1">_xll.DBRW($B$3,$R$37,$R$38,$R$40,$R$41,$R$42,$Q391,CS$2,CS$4,CS$3)</f>
        <v>6.7011106311577011</v>
      </c>
      <c r="CT391" s="15">
        <f ca="1">_xll.DBRW($B$3,$R$37,$R$38,$R$40,$R$41,$R$42,$Q391,CT$2,CT$4,CT$3)</f>
        <v>269826.08522960002</v>
      </c>
      <c r="CU391" s="15">
        <f ca="1">_xll.DBRW($B$3,$R$37,$R$38,$R$40,$R$41,$R$42,$Q391,CU$2,CU$4,CU$3)</f>
        <v>761648</v>
      </c>
      <c r="CV391" s="15">
        <f ca="1">_xll.DBRW($B$3,$R$37,$R$38,$R$40,$R$41,$R$42,$Q391,CV$2,CV$4,CV$3)</f>
        <v>0.97185292253127675</v>
      </c>
      <c r="CW391" s="15">
        <f ca="1">_xll.DBRW($B$3,$R$37,$R$38,$R$40,$R$41,$R$42,$Q391,CW$2,CW$4,CW$3)</f>
        <v>0.36779345696335425</v>
      </c>
      <c r="CX391" s="15">
        <f ca="1">_xll.DBRW($B$3,$R$37,$R$38,$R$40,$R$41,$R$42,$Q391,CX$2,CX$4,CX$3)</f>
        <v>5.9022206214158119</v>
      </c>
      <c r="CY391" s="15">
        <f ca="1">_xll.DBRW($B$3,$R$37,$R$38,$R$40,$R$41,$R$42,$Q391,CY$2,CY$4,CY$3)</f>
        <v>312977.52013753593</v>
      </c>
      <c r="CZ391" s="15">
        <f ca="1">_xll.DBRW($B$3,$R$37,$R$38,$R$40,$R$41,$R$42,$Q391,CZ$2,CZ$4,CZ$3)</f>
        <v>850960</v>
      </c>
      <c r="DA391" s="15">
        <f ca="1">CQ391-CV391</f>
        <v>-0.14848156534409485</v>
      </c>
      <c r="DB391" s="15">
        <f ca="1">CR391-CW391</f>
        <v>-1.3527332415531612E-2</v>
      </c>
      <c r="DC391" s="15">
        <f ca="1">CS391-CX391</f>
        <v>0.79889000974188917</v>
      </c>
      <c r="DD391" s="15">
        <f ca="1">IF(AND(CT391&lt;&gt;0,CY391&lt;&gt;0),-1*DA391*CT391,0)</f>
        <v>40064.199505560158</v>
      </c>
      <c r="DE391" s="15">
        <f ca="1">IF(AND(CT391&lt;&gt;0,CY391&lt;&gt;0,CU391&lt;&gt;0,CZ391&lt;&gt;0),DB391/CW391*$AA391,)</f>
        <v>8171.2378259467559</v>
      </c>
      <c r="DF391" s="15">
        <f ca="1">IF(AND(CU391&lt;&gt;0,CZ391&lt;&gt;0),DC391*CM391*CU391,)</f>
        <v>26486.214373387214</v>
      </c>
      <c r="DG391" s="15">
        <f ca="1">IF(AND(CT391&lt;&gt;0,CY391&lt;&gt;0,CU391&lt;&gt;0,CZ391&lt;&gt;0),$AK391-DD391-DE391-DF391-DJ391,)</f>
        <v>12205.010610447884</v>
      </c>
      <c r="DH391" s="15">
        <f ca="1">IF(OR(CT391=0,CY391=0,CU391=0,CZ391=0),$AK391-DD391-DE391-DF391-DJ391,)</f>
        <v>0</v>
      </c>
      <c r="DI391" s="15">
        <f ca="1">SUM(DD391:DH391)</f>
        <v>86926.662315342022</v>
      </c>
      <c r="DJ391" s="15">
        <f ca="1">IF($V391&lt;&gt;0,IF($V391&gt;0,$W391/$V391,-$W391/$V391))*$AF391</f>
        <v>-4925.6146830861035</v>
      </c>
      <c r="DK391" s="15">
        <f ca="1">SUM(DI391:DJ391)</f>
        <v>82001.047632255912</v>
      </c>
      <c r="DL391" s="16">
        <f ca="1">_xll.DBRW($B$3,$R$37,$R$38,$R$40,$R$41,$R$42,$Q391,DL$2,DL$4,DL$3)</f>
        <v>5.1265120849029046E-2</v>
      </c>
      <c r="DM391" s="16">
        <f ca="1">_xll.DBRW($B$3,$R$37,$R$38,$R$40,$R$41,$R$42,$Q391,DM$2,DM$4,DM$3)</f>
        <v>5.2980180603983851E-2</v>
      </c>
      <c r="DN391" s="17">
        <f ca="1">-(DL391-DM391)*100</f>
        <v>0.17150597549548049</v>
      </c>
      <c r="DO391" s="14">
        <f ca="1">$AB391-$AG391-EI391</f>
        <v>8753.4720622172154</v>
      </c>
      <c r="DP391" s="15">
        <f ca="1">_xll.DBRW($B$3,$R$37,$R$38,$R$40,$R$41,$R$42,$Q391,DP$2,DP$4,DP$3)</f>
        <v>0.44280974937763262</v>
      </c>
      <c r="DQ391" s="15">
        <f ca="1">_xll.DBRW($B$3,$R$37,$R$38,$R$40,$R$41,$R$42,$Q391,DQ$2,DQ$4,DQ$3)</f>
        <v>0.77580325819801277</v>
      </c>
      <c r="DR391" s="15">
        <f ca="1">_xll.DBRW($B$3,$R$37,$R$38,$R$40,$R$41,$R$42,$Q391,DR$2,DR$4,DR$3)</f>
        <v>6.7011106311577011</v>
      </c>
      <c r="DS391" s="15">
        <f ca="1">_xll.DBRW($B$3,$R$37,$R$38,$R$40,$R$41,$R$42,$Q391,DS$2,DS$4,DS$3)</f>
        <v>590889</v>
      </c>
      <c r="DT391" s="15">
        <f ca="1">_xll.DBRW($B$3,$R$37,$R$38,$R$40,$R$41,$R$42,$Q391,DT$2,DT$4,DT$3)</f>
        <v>761648</v>
      </c>
      <c r="DU391" s="15">
        <f ca="1">_xll.DBRW($B$3,$R$37,$R$38,$R$40,$R$41,$R$42,$Q391,DU$2,DU$4,DU$3)</f>
        <v>0.39924590695217982</v>
      </c>
      <c r="DV391" s="15">
        <f ca="1">_xll.DBRW($B$3,$R$37,$R$38,$R$40,$R$41,$R$42,$Q391,DV$2,DV$4,DV$3)</f>
        <v>0.78322835385917078</v>
      </c>
      <c r="DW391" s="15">
        <f ca="1">_xll.DBRW($B$3,$R$37,$R$38,$R$40,$R$41,$R$42,$Q391,DW$2,DW$4,DW$3)</f>
        <v>5.9022206214158119</v>
      </c>
      <c r="DX391" s="15">
        <f ca="1">_xll.DBRW($B$3,$R$37,$R$38,$R$40,$R$41,$R$42,$Q391,DX$2,DX$4,DX$3)</f>
        <v>666496</v>
      </c>
      <c r="DY391" s="15">
        <f ca="1">_xll.DBRW($B$3,$R$37,$R$38,$R$40,$R$41,$R$42,$Q391,DY$2,DY$4,DY$3)</f>
        <v>850960</v>
      </c>
      <c r="DZ391" s="15">
        <f ca="1">DP391-DU391</f>
        <v>4.3563842425452803E-2</v>
      </c>
      <c r="EA391" s="15">
        <f ca="1">DQ391-DV391</f>
        <v>-7.4250956611580099E-3</v>
      </c>
      <c r="EB391" s="15">
        <f ca="1">DR391-DW391</f>
        <v>0.79889000974188917</v>
      </c>
      <c r="EC391" s="15">
        <f ca="1">IF(AND(DS391&lt;&gt;0,DX391&lt;&gt;0),-1*DZ391*DS391,0)</f>
        <v>-25741.395286933381</v>
      </c>
      <c r="ED391" s="15">
        <f ca="1">IF(AND(DS391&lt;&gt;0,DX391&lt;&gt;0,DT391&lt;&gt;0,DY391&lt;&gt;0),EA391/DV391*$AB391,)</f>
        <v>2480.485722400444</v>
      </c>
      <c r="EE391" s="15">
        <f ca="1">IF(AND(DT391&lt;&gt;0,DY391&lt;&gt;0),EB391*DL391*DT391,)</f>
        <v>31193.44075771009</v>
      </c>
      <c r="EF391" s="15">
        <f ca="1">IF(AND(DS391&lt;&gt;0,DX391&lt;&gt;0,DT391&lt;&gt;0,DY391&lt;&gt;0),$AL391-EC391-ED391-EE391-EI391,)</f>
        <v>820.94086904006144</v>
      </c>
      <c r="EG391" s="15">
        <f ca="1">IF(OR(DS391=0,DX391=0,DT391=0,DY391=0),$AL391-EC391-ED391-EE391-EI391,)</f>
        <v>0</v>
      </c>
      <c r="EH391" s="15">
        <f ca="1">SUM(EC391:EG391)</f>
        <v>8753.4720622172154</v>
      </c>
      <c r="EI391" s="15">
        <f ca="1">IF($V391&lt;&gt;0,IF($V391&gt;0,$W391/$V391,-$W391/$V391))*$AG391</f>
        <v>-4309.0820622172596</v>
      </c>
      <c r="EJ391" s="15">
        <f ca="1">SUM(EH391:EI391)</f>
        <v>4444.3899999999558</v>
      </c>
      <c r="EK391" s="16">
        <f ca="1">_xll.DBRW($B$3,$R$37,$R$38,$R$40,$R$41,$R$42,$Q391,EK$2,EK$4,EK$3)</f>
        <v>0.1508533521735082</v>
      </c>
      <c r="EL391" s="16">
        <f ca="1">_xll.DBRW($B$3,$R$37,$R$38,$R$40,$R$41,$R$42,$Q391,EL$2,EL$4,EL$3)</f>
        <v>0.19609284262647578</v>
      </c>
      <c r="EM391" s="17">
        <f ca="1">-(EK391-EL391)*100</f>
        <v>4.5239490452967575</v>
      </c>
      <c r="EN391" s="14">
        <f ca="1">$AC391-$AH391-FH391</f>
        <v>230897.27028166482</v>
      </c>
      <c r="EO391" s="15">
        <f ca="1">_xll.DBRW($B$3,$R$37,$R$38,$R$40,$R$41,$R$42,$Q391,EO$2,EO$4,EO$3)</f>
        <v>1.0108850019956725</v>
      </c>
      <c r="EP391" s="15">
        <f ca="1">_xll.DBRW($B$3,$R$37,$R$38,$R$40,$R$41,$R$42,$Q391,EP$2,EP$4,EP$3)</f>
        <v>1</v>
      </c>
      <c r="EQ391" s="15">
        <f ca="1">_xll.DBRW($B$3,$R$37,$R$38,$R$40,$R$41,$R$42,$Q391,EQ$2,EQ$4,EQ$3)</f>
        <v>6.7011106311577011</v>
      </c>
      <c r="ER391" s="15">
        <f ca="1">_xll.DBRW($B$3,$R$37,$R$38,$R$40,$R$41,$R$42,$Q391,ER$2,ER$4,ER$3)</f>
        <v>761648</v>
      </c>
      <c r="ES391" s="15">
        <f ca="1">_xll.DBRW($B$3,$R$37,$R$38,$R$40,$R$41,$R$42,$Q391,ES$2,ES$4,ES$3)</f>
        <v>761648</v>
      </c>
      <c r="ET391" s="15">
        <f ca="1">_xll.DBRW($B$3,$R$37,$R$38,$R$40,$R$41,$R$42,$Q391,ET$2,ET$4,ET$3)</f>
        <v>1.1573832194620308</v>
      </c>
      <c r="EU391" s="15">
        <f ca="1">_xll.DBRW($B$3,$R$37,$R$38,$R$40,$R$41,$R$42,$Q391,EU$2,EU$4,EU$3)</f>
        <v>1</v>
      </c>
      <c r="EV391" s="15">
        <f ca="1">_xll.DBRW($B$3,$R$37,$R$38,$R$40,$R$41,$R$42,$Q391,EV$2,EV$4,EV$3)</f>
        <v>5.9022206214158119</v>
      </c>
      <c r="EW391" s="15">
        <f ca="1">_xll.DBRW($B$3,$R$37,$R$38,$R$40,$R$41,$R$42,$Q391,EW$2,EW$4,EW$3)</f>
        <v>850960</v>
      </c>
      <c r="EX391" s="15">
        <f ca="1">_xll.DBRW($B$3,$R$37,$R$38,$R$40,$R$41,$R$42,$Q391,EX$2,EX$4,EX$3)</f>
        <v>850960</v>
      </c>
      <c r="EY391" s="15">
        <f ca="1">EO391-ET391</f>
        <v>-0.14649821746635827</v>
      </c>
      <c r="EZ391" s="15">
        <f ca="1">EP391-EU391</f>
        <v>0</v>
      </c>
      <c r="FA391" s="15">
        <f ca="1">EQ391-EV391</f>
        <v>0.79889000974188917</v>
      </c>
      <c r="FB391" s="15">
        <f ca="1">IF(AND(ER391&lt;&gt;0,EW391&lt;&gt;0),-1*EY391*ER391,0)</f>
        <v>111580.07433681685</v>
      </c>
      <c r="FC391" s="15">
        <f ca="1">IF(AND(ER391&lt;&gt;0,EW391&lt;&gt;0,ES391&lt;&gt;0,EX391&lt;&gt;0),EZ391/EU391*$AC391,)</f>
        <v>0</v>
      </c>
      <c r="FD391" s="15">
        <f ca="1">IF(AND(ES391&lt;&gt;0,EX391&lt;&gt;0),FA391*EK391*ES391,)</f>
        <v>91790.188459400248</v>
      </c>
      <c r="FE391" s="15">
        <f ca="1">IF(AND(ER391&lt;&gt;0,EW391&lt;&gt;0,ES391&lt;&gt;0,EX391&lt;&gt;0),$AM391-FB391-FC391-FD391-FH391,)</f>
        <v>27527.007485447713</v>
      </c>
      <c r="FF391" s="15">
        <f ca="1">IF(OR(ER391=0,EW391=0,ES391=0,EX391=0),$AM391-FB391-FC391-FD391-FH391,)</f>
        <v>0</v>
      </c>
      <c r="FG391" s="15">
        <f ca="1">SUM(FB391:FF391)</f>
        <v>230897.27028166482</v>
      </c>
      <c r="FH391" s="15">
        <f ca="1">IF($V391&lt;&gt;0,IF($V391&gt;0,$W391/$V391,-$W391/$V391))*$AH391</f>
        <v>-15948.985848255123</v>
      </c>
      <c r="FI391" s="15">
        <f ca="1">SUM(FG391:FH391)</f>
        <v>214948.28443340969</v>
      </c>
      <c r="FJ391" s="20"/>
      <c r="FK391" s="85">
        <f ca="1">BL391+CK391+DJ391+EI391+FH391</f>
        <v>-70325.06139272466</v>
      </c>
      <c r="FL391" s="21"/>
      <c r="FM391" s="22"/>
      <c r="FN391" s="104">
        <f ca="1">_xll.DBRW($B$3,$R$37,$R$38,$R$40,$R$41,$R$42,$Q391,FN$2,FN$4,FN$3)</f>
        <v>1105290.9199999997</v>
      </c>
      <c r="FO391" s="105">
        <f ca="1">IF(U391&lt;&gt;0,FN391/U391,0)</f>
        <v>0.21655863649706492</v>
      </c>
      <c r="FP391" s="104">
        <f ca="1">_xll.DBRW($B$3,$R$37,$R$38,$R$40,$R$41,$R$42,$Q391,FP$2,FP$4,FP$3)</f>
        <v>679818.20006837591</v>
      </c>
      <c r="FQ391" s="105">
        <f ca="1">IF(V391&lt;&gt;0,FP391/V391,0)</f>
        <v>0.13535309846114729</v>
      </c>
      <c r="FR391" s="86">
        <f ca="1">FN391-FP391</f>
        <v>425472.71993162378</v>
      </c>
      <c r="FS391" s="103">
        <f ca="1">(FO391-FQ391)*100</f>
        <v>8.120553803591763</v>
      </c>
      <c r="FT391" s="23"/>
      <c r="FV391" s="37"/>
      <c r="FW391" s="37"/>
      <c r="FX391" s="37"/>
      <c r="FY391" s="37"/>
      <c r="FZ391" s="37"/>
      <c r="GA391" s="37"/>
      <c r="GB391" s="37"/>
      <c r="GC391" s="37"/>
      <c r="GD391" s="37"/>
      <c r="GE391" s="37"/>
      <c r="GF391" s="37"/>
      <c r="GG391" s="37"/>
      <c r="GH391" s="37"/>
    </row>
    <row r="392" spans="1:190" ht="15" hidden="1" customHeight="1" x14ac:dyDescent="0.25">
      <c r="A392">
        <f ca="1">IF(ROW()=ROW($A$60),0,1)</f>
        <v>1</v>
      </c>
      <c r="D392" s="30"/>
      <c r="E392" s="30"/>
      <c r="F392" s="30">
        <f ca="1">IF(A392&lt;&gt;0,IF((AO392+BN392+CM392+DL392+EK392)&lt;&gt;0,ROUND((1-(AO392+BN392+CM392+DL392+EK392))-FO392,5),"VERIF. ELIGIBILITE PMM"),"CHECK "&amp;D377)</f>
        <v>0</v>
      </c>
      <c r="G392" s="30"/>
      <c r="H392" s="30"/>
      <c r="I392" s="30"/>
      <c r="J392" s="30">
        <f ca="1">IF(A392&lt;&gt;0,IF((AP392+BO392+CN392+DM392+EL392)&lt;&gt;0,ROUND((1-(AP392+BO392+CN392+DM392+EL392))-FQ392,5),"VERIF. ELIGIBILITE PMM"),"CHECK "&amp;D378)</f>
        <v>0</v>
      </c>
      <c r="K392" s="30">
        <f ca="1">IF(A392&lt;&gt;0,ROUND(W392+AR392+BQ392+CP392+DO392+EN392+FK392-FR392,5),"CHECK ")</f>
        <v>0</v>
      </c>
      <c r="L392" s="4"/>
      <c r="M392" s="9"/>
      <c r="N392" s="10"/>
      <c r="O392" s="9"/>
      <c r="P392" s="11"/>
      <c r="Q392" s="130" t="s">
        <v>396</v>
      </c>
      <c r="R392" s="130"/>
      <c r="S392" s="12"/>
      <c r="T392" s="13"/>
      <c r="U392" s="84">
        <f ca="1">_xll.DBRW($B$3,$R$37,$R$38,$R$40,$R$41,$R$42,$Q392,U$2,U$4,U$3)</f>
        <v>957635.57000000007</v>
      </c>
      <c r="V392" s="84">
        <f ca="1">_xll.DBRW($B$3,$R$37,$R$38,$R$40,$R$41,$R$42,$Q392,V$2,V$4,V$3)</f>
        <v>870864</v>
      </c>
      <c r="W392" s="85">
        <f ca="1">U392-V392</f>
        <v>86771.570000000065</v>
      </c>
      <c r="X392" s="106">
        <f ca="1">IF(V392&lt;&gt;0,W392/V392,0)</f>
        <v>9.9638485458119833E-2</v>
      </c>
      <c r="Y392" s="15">
        <f ca="1">_xll.DBRW($B$3,$R$37,$R$38,$R$40,$R$41,$R$42,$Q392,Y$2,Y$4,Y$3)</f>
        <v>-233799.1</v>
      </c>
      <c r="Z392" s="15">
        <f ca="1">_xll.DBRW($B$3,$R$37,$R$38,$R$40,$R$41,$R$42,$Q392,Z$2,Z$4,Z$3)</f>
        <v>-77308</v>
      </c>
      <c r="AA392" s="15">
        <f ca="1">_xll.DBRW($B$3,$R$37,$R$38,$R$40,$R$41,$R$42,$Q392,AA$2,AA$4,AA$3)</f>
        <v>-65485.789999999994</v>
      </c>
      <c r="AB392" s="15">
        <f ca="1">_xll.DBRW($B$3,$R$37,$R$38,$R$40,$R$41,$R$42,$Q392,AB$2,AB$4,AB$3)</f>
        <v>-53390.659999999996</v>
      </c>
      <c r="AC392" s="15">
        <f ca="1">_xll.DBRW($B$3,$R$37,$R$38,$R$40,$R$41,$R$42,$Q392,AC$2,AC$4,AC$3)</f>
        <v>-89210.440000000031</v>
      </c>
      <c r="AD392" s="15">
        <f ca="1">_xll.DBRW($B$3,$R$37,$R$38,$R$40,$R$41,$R$42,$Q392,AD$2,AD$4,AD$3)</f>
        <v>-251977.13</v>
      </c>
      <c r="AE392" s="15">
        <f ca="1">_xll.DBRW($B$3,$R$37,$R$38,$R$40,$R$41,$R$42,$Q392,AE$2,AE$4,AE$3)</f>
        <v>-80248</v>
      </c>
      <c r="AF392" s="15">
        <f ca="1">_xll.DBRW($B$3,$R$37,$R$38,$R$40,$R$41,$R$42,$Q392,AF$2,AF$4,AF$3)</f>
        <v>-110713.50879042</v>
      </c>
      <c r="AG392" s="15">
        <f ca="1">_xll.DBRW($B$3,$R$37,$R$38,$R$40,$R$41,$R$42,$Q392,AG$2,AG$4,AG$3)</f>
        <v>-46385.459999999992</v>
      </c>
      <c r="AH392" s="15">
        <f ca="1">_xll.DBRW($B$3,$R$37,$R$38,$R$40,$R$41,$R$42,$Q392,AH$2,AH$4,AH$3)</f>
        <v>-182098.72000000006</v>
      </c>
      <c r="AI392" s="15">
        <f ca="1">Y392-AD392</f>
        <v>18178.03</v>
      </c>
      <c r="AJ392" s="15">
        <f ca="1">Z392-AE392</f>
        <v>2940</v>
      </c>
      <c r="AK392" s="15">
        <f ca="1">AA392-AF392</f>
        <v>45227.718790420011</v>
      </c>
      <c r="AL392" s="15">
        <f ca="1">AB392-AG392</f>
        <v>-7005.2000000000044</v>
      </c>
      <c r="AM392" s="15">
        <f ca="1">AC392-AH392</f>
        <v>92888.280000000028</v>
      </c>
      <c r="AN392" s="20"/>
      <c r="AO392" s="16">
        <f ca="1">_xll.DBRW($B$3,$R$37,$R$38,$R$40,$R$41,$R$42,$Q392,AO$2,AO$4,AO$3)</f>
        <v>0.24414203829124684</v>
      </c>
      <c r="AP392" s="16">
        <f ca="1">_xll.DBRW($B$3,$R$37,$R$38,$R$40,$R$41,$R$42,$Q392,AP$2,AP$4,AP$3)</f>
        <v>0.28934153897738341</v>
      </c>
      <c r="AQ392" s="17">
        <f ca="1">-(AO392-AP392)*100</f>
        <v>4.5199500686136567</v>
      </c>
      <c r="AR392" s="14">
        <f ca="1">$Y392-$AD392-BL392</f>
        <v>43284.649603283775</v>
      </c>
      <c r="AS392" s="18">
        <f ca="1">_xll.DBRW($B$3,$R$37,$R$38,$R$40,$R$41,$R$42,$Q392,AS$2,AS$4,AS$3)</f>
        <v>18.288415206508137</v>
      </c>
      <c r="AT392" s="19">
        <f ca="1">_xll.DBRW($B$3,$R$37,$R$38,$R$40,$R$41,$R$42,$Q392,AT$2,AT$4,AT$3)</f>
        <v>4.4000674603584346E-2</v>
      </c>
      <c r="AU392" s="18">
        <f ca="1">_xll.DBRW($B$3,$R$37,$R$38,$R$40,$R$41,$R$42,$Q392,AU$2,AU$4,AU$3)</f>
        <v>3.296042796025346</v>
      </c>
      <c r="AV392" s="15">
        <f ca="1">_xll.DBRW($B$3,$R$37,$R$38,$R$40,$R$41,$R$42,$Q392,AV$2,AV$4,AV$3)</f>
        <v>12784</v>
      </c>
      <c r="AW392" s="15">
        <f ca="1">_xll.DBRW($B$3,$R$37,$R$38,$R$40,$R$41,$R$42,$Q392,AW$2,AW$4,AW$3)</f>
        <v>290541</v>
      </c>
      <c r="AX392" s="18">
        <f ca="1">_xll.DBRW($B$3,$R$37,$R$38,$R$40,$R$41,$R$42,$Q392,AX$2,AX$4,AX$3)</f>
        <v>16.674417665899043</v>
      </c>
      <c r="AY392" s="19">
        <f ca="1">_xll.DBRW($B$3,$R$37,$R$38,$R$40,$R$41,$R$42,$Q392,AY$2,AY$4,AY$3)</f>
        <v>4.5800221854485283E-2</v>
      </c>
      <c r="AZ392" s="18">
        <f ca="1">_xll.DBRW($B$3,$R$37,$R$38,$R$40,$R$41,$R$42,$Q392,AZ$2,AZ$4,AZ$3)</f>
        <v>2.6394137222454583</v>
      </c>
      <c r="BA392" s="15">
        <f ca="1">_xll.DBRW($B$3,$R$37,$R$38,$R$40,$R$41,$R$42,$Q392,BA$2,BA$4,BA$3)</f>
        <v>15111.6</v>
      </c>
      <c r="BB392" s="15">
        <f ca="1">_xll.DBRW($B$3,$R$37,$R$38,$R$40,$R$41,$R$42,$Q392,BB$2,BB$4,BB$3)</f>
        <v>329946</v>
      </c>
      <c r="BC392" s="18">
        <f ca="1">AS392-AX392</f>
        <v>1.6139975406090947</v>
      </c>
      <c r="BD392" s="18">
        <f ca="1">AT392-AY392</f>
        <v>-1.7995472509009375E-3</v>
      </c>
      <c r="BE392" s="18">
        <f ca="1">AU392-AZ392</f>
        <v>0.65662907377988766</v>
      </c>
      <c r="BF392" s="15">
        <f ca="1">IF(AND(AV392&lt;&gt;0,BA392&lt;&gt;0),-1*BC392*AV392,0)</f>
        <v>-20633.344559146666</v>
      </c>
      <c r="BG392" s="15">
        <f ca="1">IF(AND(AV392&lt;&gt;0,BA392&lt;&gt;0,AW392&lt;&gt;0,BB392&lt;&gt;0),BD392/AY392*$Y392,)</f>
        <v>9186.2552326678397</v>
      </c>
      <c r="BH392" s="15">
        <f ca="1">IF(AND(AW392&lt;&gt;0,BB392&lt;&gt;0),BE392*AO392*AW392,)</f>
        <v>46576.848658851814</v>
      </c>
      <c r="BI392" s="15">
        <f ca="1">IF(AND(AV392&lt;&gt;0,BA392&lt;&gt;0,AW392&lt;&gt;0,BB392&lt;&gt;0),$AI392-BF392-BG392-BH392-BL392,)</f>
        <v>8154.8902709107824</v>
      </c>
      <c r="BJ392" s="15">
        <f ca="1">IF(OR(AV392=0,BA392=0,AW392=0,BB392=0),$AI392-BF392-BG392-BH392-BL392,)</f>
        <v>0</v>
      </c>
      <c r="BK392" s="15">
        <f ca="1">SUM(BF392:BJ392)</f>
        <v>43284.649603283775</v>
      </c>
      <c r="BL392" s="15">
        <f ca="1">IF($V392&lt;&gt;0,IF($V392&gt;0,$W392/$V392,-$W392/$V392))*$AD392</f>
        <v>-25106.619603283772</v>
      </c>
      <c r="BM392" s="15">
        <f ca="1">SUM(BK392:BL392)</f>
        <v>18178.030000000002</v>
      </c>
      <c r="BN392" s="16">
        <f ca="1">_xll.DBRW($B$3,$R$37,$R$38,$R$40,$R$41,$R$42,$Q392,BN$2,BN$4,BN$3)</f>
        <v>8.0727995515037093E-2</v>
      </c>
      <c r="BO392" s="16">
        <f ca="1">_xll.DBRW($B$3,$R$37,$R$38,$R$40,$R$41,$R$42,$Q392,BO$2,BO$4,BO$3)</f>
        <v>9.2147568391849927E-2</v>
      </c>
      <c r="BP392" s="17">
        <f ca="1">-(BN392-BO392)*100</f>
        <v>1.1419572876812834</v>
      </c>
      <c r="BQ392" s="14">
        <f ca="1">$Z392-$AE392-CK392</f>
        <v>10935.789181043201</v>
      </c>
      <c r="BR392" s="15">
        <f ca="1">_xll.DBRW($B$3,$R$37,$R$38,$R$40,$R$41,$R$42,$Q392,BR$2,BR$4,BR$3)</f>
        <v>0.26608292805490447</v>
      </c>
      <c r="BS392" s="15">
        <f ca="1">_xll.DBRW($B$3,$R$37,$R$38,$R$40,$R$41,$R$42,$Q392,BS$2,BS$4,BS$3)</f>
        <v>1</v>
      </c>
      <c r="BT392" s="15">
        <f ca="1">_xll.DBRW($B$3,$R$37,$R$38,$R$40,$R$41,$R$42,$Q392,BT$2,BT$4,BT$3)</f>
        <v>3.296042796025346</v>
      </c>
      <c r="BU392" s="15">
        <f ca="1">_xll.DBRW($B$3,$R$37,$R$38,$R$40,$R$41,$R$42,$Q392,BU$2,BU$4,BU$3)</f>
        <v>290541</v>
      </c>
      <c r="BV392" s="15">
        <f ca="1">_xll.DBRW($B$3,$R$37,$R$38,$R$40,$R$41,$R$42,$Q392,BV$2,BV$4,BV$3)</f>
        <v>290541</v>
      </c>
      <c r="BW392" s="15">
        <f ca="1">_xll.DBRW($B$3,$R$37,$R$38,$R$40,$R$41,$R$42,$Q392,BW$2,BW$4,BW$3)</f>
        <v>0.24321555648500057</v>
      </c>
      <c r="BX392" s="15">
        <f ca="1">_xll.DBRW($B$3,$R$37,$R$38,$R$40,$R$41,$R$42,$Q392,BX$2,BX$4,BX$3)</f>
        <v>1</v>
      </c>
      <c r="BY392" s="15">
        <f ca="1">_xll.DBRW($B$3,$R$37,$R$38,$R$40,$R$41,$R$42,$Q392,BY$2,BY$4,BY$3)</f>
        <v>2.6394137222454583</v>
      </c>
      <c r="BZ392" s="15">
        <f ca="1">_xll.DBRW($B$3,$R$37,$R$38,$R$40,$R$41,$R$42,$Q392,BZ$2,BZ$4,BZ$3)</f>
        <v>329946</v>
      </c>
      <c r="CA392" s="15">
        <f ca="1">_xll.DBRW($B$3,$R$37,$R$38,$R$40,$R$41,$R$42,$Q392,CA$2,CA$4,CA$3)</f>
        <v>329946</v>
      </c>
      <c r="CB392" s="15">
        <f ca="1">BR392-BW392</f>
        <v>2.2867371569903899E-2</v>
      </c>
      <c r="CC392" s="15">
        <f ca="1">BS392-BX392</f>
        <v>0</v>
      </c>
      <c r="CD392" s="15">
        <f ca="1">BT392-BY392</f>
        <v>0.65662907377988766</v>
      </c>
      <c r="CE392" s="15">
        <f ca="1">IF(AND(BU392&lt;&gt;0,BZ392&lt;&gt;0),-1*CB392*BU392,0)</f>
        <v>-6643.9090032914492</v>
      </c>
      <c r="CF392" s="15">
        <f ca="1">IF(AND(BU392&lt;&gt;0,BZ392&lt;&gt;0,BV392&lt;&gt;0,CA392&lt;&gt;0),CC392/BX392*$Z392,)</f>
        <v>0</v>
      </c>
      <c r="CG392" s="15">
        <f ca="1">IF(AND(BV392&lt;&gt;0,CA392&lt;&gt;0),CD392*BN392*BV392,)</f>
        <v>15401.098704479684</v>
      </c>
      <c r="CH392" s="15">
        <f ca="1">IF(AND(BU392&lt;&gt;0,BZ392&lt;&gt;0,BV392&lt;&gt;0,CA392&lt;&gt;0),$AJ392-CE392-CF392-CG392-CK392,)</f>
        <v>2178.5994798549664</v>
      </c>
      <c r="CI392" s="15">
        <f ca="1">IF(OR(BU392=0,BZ392=0,BV392=0,CA392=0),$AJ392-CE392-CF392-CG392-CK392,)</f>
        <v>0</v>
      </c>
      <c r="CJ392" s="15">
        <f ca="1">SUM(CE392:CI392)</f>
        <v>10935.789181043201</v>
      </c>
      <c r="CK392" s="15">
        <f ca="1">IF($V392&lt;&gt;0,IF($V392&gt;0,$W392/$V392,-$W392/$V392))*$AE392</f>
        <v>-7995.7891810432002</v>
      </c>
      <c r="CL392" s="15">
        <f ca="1">SUM(CJ392:CK392)</f>
        <v>2940.0000000000009</v>
      </c>
      <c r="CM392" s="16">
        <f ca="1">_xll.DBRW($B$3,$R$37,$R$38,$R$40,$R$41,$R$42,$Q392,CM$2,CM$4,CM$3)</f>
        <v>6.8382787828150521E-2</v>
      </c>
      <c r="CN392" s="16">
        <f ca="1">_xll.DBRW($B$3,$R$37,$R$38,$R$40,$R$41,$R$42,$Q392,CN$2,CN$4,CN$3)</f>
        <v>0.12713065276601171</v>
      </c>
      <c r="CO392" s="17">
        <f ca="1">-(CM392-CN392)*100</f>
        <v>5.8747864937861189</v>
      </c>
      <c r="CP392" s="14">
        <f ca="1">$AA392-$AF392-DJ392</f>
        <v>56259.0451260517</v>
      </c>
      <c r="CQ392" s="15">
        <f ca="1">_xll.DBRW($B$3,$R$37,$R$38,$R$40,$R$41,$R$42,$Q392,CQ$2,CQ$4,CQ$3)</f>
        <v>0.67970844870990321</v>
      </c>
      <c r="CR392" s="15">
        <f ca="1">_xll.DBRW($B$3,$R$37,$R$38,$R$40,$R$41,$R$42,$Q392,CR$2,CR$4,CR$3)</f>
        <v>0.33160187374587408</v>
      </c>
      <c r="CS392" s="15">
        <f ca="1">_xll.DBRW($B$3,$R$37,$R$38,$R$40,$R$41,$R$42,$Q392,CS$2,CS$4,CS$3)</f>
        <v>3.296042796025346</v>
      </c>
      <c r="CT392" s="15">
        <f ca="1">_xll.DBRW($B$3,$R$37,$R$38,$R$40,$R$41,$R$42,$Q392,CT$2,CT$4,CT$3)</f>
        <v>96343.94</v>
      </c>
      <c r="CU392" s="15">
        <f ca="1">_xll.DBRW($B$3,$R$37,$R$38,$R$40,$R$41,$R$42,$Q392,CU$2,CU$4,CU$3)</f>
        <v>290541</v>
      </c>
      <c r="CV392" s="15">
        <f ca="1">_xll.DBRW($B$3,$R$37,$R$38,$R$40,$R$41,$R$42,$Q392,CV$2,CV$4,CV$3)</f>
        <v>1.0119000000000002</v>
      </c>
      <c r="CW392" s="15">
        <f ca="1">_xll.DBRW($B$3,$R$37,$R$38,$R$40,$R$41,$R$42,$Q392,CW$2,CW$4,CW$3)</f>
        <v>0.33160429827911231</v>
      </c>
      <c r="CX392" s="15">
        <f ca="1">_xll.DBRW($B$3,$R$37,$R$38,$R$40,$R$41,$R$42,$Q392,CX$2,CX$4,CX$3)</f>
        <v>2.6394137222454583</v>
      </c>
      <c r="CY392" s="15">
        <f ca="1">_xll.DBRW($B$3,$R$37,$R$38,$R$40,$R$41,$R$42,$Q392,CY$2,CY$4,CY$3)</f>
        <v>109411.51179999999</v>
      </c>
      <c r="CZ392" s="15">
        <f ca="1">_xll.DBRW($B$3,$R$37,$R$38,$R$40,$R$41,$R$42,$Q392,CZ$2,CZ$4,CZ$3)</f>
        <v>329946</v>
      </c>
      <c r="DA392" s="15">
        <f ca="1">CQ392-CV392</f>
        <v>-0.33219155129009703</v>
      </c>
      <c r="DB392" s="15">
        <f ca="1">CR392-CW392</f>
        <v>-2.4245332382322182E-6</v>
      </c>
      <c r="DC392" s="15">
        <f ca="1">CS392-CX392</f>
        <v>0.65662907377988766</v>
      </c>
      <c r="DD392" s="15">
        <f ca="1">IF(AND(CT392&lt;&gt;0,CY392&lt;&gt;0),-1*DA392*CT392,0)</f>
        <v>32004.642886000031</v>
      </c>
      <c r="DE392" s="15">
        <f ca="1">IF(AND(CT392&lt;&gt;0,CY392&lt;&gt;0,CU392&lt;&gt;0,CZ392&lt;&gt;0),DB392/CW392*$AA392,)</f>
        <v>0.47880101467579811</v>
      </c>
      <c r="DF392" s="15">
        <f ca="1">IF(AND(CU392&lt;&gt;0,CZ392&lt;&gt;0),DC392*CM392*CU392,)</f>
        <v>13045.908774393703</v>
      </c>
      <c r="DG392" s="15">
        <f ca="1">IF(AND(CT392&lt;&gt;0,CY392&lt;&gt;0,CU392&lt;&gt;0,CZ392&lt;&gt;0),$AK392-DD392-DE392-DF392-DJ392,)</f>
        <v>11208.014664643288</v>
      </c>
      <c r="DH392" s="15">
        <f ca="1">IF(OR(CT392=0,CY392=0,CU392=0,CZ392=0),$AK392-DD392-DE392-DF392-DJ392,)</f>
        <v>0</v>
      </c>
      <c r="DI392" s="15">
        <f ca="1">SUM(DD392:DH392)</f>
        <v>56259.0451260517</v>
      </c>
      <c r="DJ392" s="15">
        <f ca="1">IF($V392&lt;&gt;0,IF($V392&gt;0,$W392/$V392,-$W392/$V392))*$AF392</f>
        <v>-11031.326335631686</v>
      </c>
      <c r="DK392" s="15">
        <f ca="1">SUM(DI392:DJ392)</f>
        <v>45227.718790420011</v>
      </c>
      <c r="DL392" s="16">
        <f ca="1">_xll.DBRW($B$3,$R$37,$R$38,$R$40,$R$41,$R$42,$Q392,DL$2,DL$4,DL$3)</f>
        <v>5.5752586550225983E-2</v>
      </c>
      <c r="DM392" s="16">
        <f ca="1">_xll.DBRW($B$3,$R$37,$R$38,$R$40,$R$41,$R$42,$Q392,DM$2,DM$4,DM$3)</f>
        <v>5.3263724301383458E-2</v>
      </c>
      <c r="DN392" s="17">
        <f ca="1">-(DL392-DM392)*100</f>
        <v>-0.24888622488425244</v>
      </c>
      <c r="DO392" s="14">
        <f ca="1">$AB392-$AG392-EI392</f>
        <v>-2383.423018321806</v>
      </c>
      <c r="DP392" s="15">
        <f ca="1">_xll.DBRW($B$3,$R$37,$R$38,$R$40,$R$41,$R$42,$Q392,DP$2,DP$4,DP$3)</f>
        <v>0.27151889013766484</v>
      </c>
      <c r="DQ392" s="15">
        <f ca="1">_xll.DBRW($B$3,$R$37,$R$38,$R$40,$R$41,$R$42,$Q392,DQ$2,DQ$4,DQ$3)</f>
        <v>0.67679604599695053</v>
      </c>
      <c r="DR392" s="15">
        <f ca="1">_xll.DBRW($B$3,$R$37,$R$38,$R$40,$R$41,$R$42,$Q392,DR$2,DR$4,DR$3)</f>
        <v>3.296042796025346</v>
      </c>
      <c r="DS392" s="15">
        <f ca="1">_xll.DBRW($B$3,$R$37,$R$38,$R$40,$R$41,$R$42,$Q392,DS$2,DS$4,DS$3)</f>
        <v>196637</v>
      </c>
      <c r="DT392" s="15">
        <f ca="1">_xll.DBRW($B$3,$R$37,$R$38,$R$40,$R$41,$R$42,$Q392,DT$2,DT$4,DT$3)</f>
        <v>290541</v>
      </c>
      <c r="DU392" s="15">
        <f ca="1">_xll.DBRW($B$3,$R$37,$R$38,$R$40,$R$41,$R$42,$Q392,DU$2,DU$4,DU$3)</f>
        <v>0.17763563323593504</v>
      </c>
      <c r="DV392" s="15">
        <f ca="1">_xll.DBRW($B$3,$R$37,$R$38,$R$40,$R$41,$R$42,$Q392,DV$2,DV$4,DV$3)</f>
        <v>0.79142344504858375</v>
      </c>
      <c r="DW392" s="15">
        <f ca="1">_xll.DBRW($B$3,$R$37,$R$38,$R$40,$R$41,$R$42,$Q392,DW$2,DW$4,DW$3)</f>
        <v>2.6394137222454583</v>
      </c>
      <c r="DX392" s="15">
        <f ca="1">_xll.DBRW($B$3,$R$37,$R$38,$R$40,$R$41,$R$42,$Q392,DX$2,DX$4,DX$3)</f>
        <v>261127</v>
      </c>
      <c r="DY392" s="15">
        <f ca="1">_xll.DBRW($B$3,$R$37,$R$38,$R$40,$R$41,$R$42,$Q392,DY$2,DY$4,DY$3)</f>
        <v>329946</v>
      </c>
      <c r="DZ392" s="15">
        <f ca="1">DP392-DU392</f>
        <v>9.38832569017298E-2</v>
      </c>
      <c r="EA392" s="15">
        <f ca="1">DQ392-DV392</f>
        <v>-0.11462739905163322</v>
      </c>
      <c r="EB392" s="15">
        <f ca="1">DR392-DW392</f>
        <v>0.65662907377988766</v>
      </c>
      <c r="EC392" s="15">
        <f ca="1">IF(AND(DS392&lt;&gt;0,DX392&lt;&gt;0),-1*DZ392*DS392,0)</f>
        <v>-18460.921987385442</v>
      </c>
      <c r="ED392" s="15">
        <f ca="1">IF(AND(DS392&lt;&gt;0,DX392&lt;&gt;0,DT392&lt;&gt;0,DY392&lt;&gt;0),EA392/DV392*$AB392,)</f>
        <v>7732.9431263871338</v>
      </c>
      <c r="EE392" s="15">
        <f ca="1">IF(AND(DT392&lt;&gt;0,DY392&lt;&gt;0),EB392*DL392*DT392,)</f>
        <v>10636.348431692908</v>
      </c>
      <c r="EF392" s="15">
        <f ca="1">IF(AND(DS392&lt;&gt;0,DX392&lt;&gt;0,DT392&lt;&gt;0,DY392&lt;&gt;0),$AL392-EC392-ED392-EE392-EI392,)</f>
        <v>-2291.7925890164061</v>
      </c>
      <c r="EG392" s="15">
        <f ca="1">IF(OR(DS392=0,DX392=0,DT392=0,DY392=0),$AL392-EC392-ED392-EE392-EI392,)</f>
        <v>0</v>
      </c>
      <c r="EH392" s="15">
        <f ca="1">SUM(EC392:EG392)</f>
        <v>-2383.423018321806</v>
      </c>
      <c r="EI392" s="15">
        <f ca="1">IF($V392&lt;&gt;0,IF($V392&gt;0,$W392/$V392,-$W392/$V392))*$AG392</f>
        <v>-4621.7769816781984</v>
      </c>
      <c r="EJ392" s="15">
        <f ca="1">SUM(EH392:EI392)</f>
        <v>-7005.2000000000044</v>
      </c>
      <c r="EK392" s="16">
        <f ca="1">_xll.DBRW($B$3,$R$37,$R$38,$R$40,$R$41,$R$42,$Q392,EK$2,EK$4,EK$3)</f>
        <v>9.3156982462545765E-2</v>
      </c>
      <c r="EL392" s="16">
        <f ca="1">_xll.DBRW($B$3,$R$37,$R$38,$R$40,$R$41,$R$42,$Q392,EL$2,EL$4,EL$3)</f>
        <v>0.20910121442613314</v>
      </c>
      <c r="EM392" s="17">
        <f ca="1">-(EK392-EL392)*100</f>
        <v>11.594423196358736</v>
      </c>
      <c r="EN392" s="14">
        <f ca="1">$AC392-$AH392-FH392</f>
        <v>111032.32066466227</v>
      </c>
      <c r="EO392" s="15">
        <f ca="1">_xll.DBRW($B$3,$R$37,$R$38,$R$40,$R$41,$R$42,$Q392,EO$2,EO$4,EO$3)</f>
        <v>0.30704940094513344</v>
      </c>
      <c r="EP392" s="15">
        <f ca="1">_xll.DBRW($B$3,$R$37,$R$38,$R$40,$R$41,$R$42,$Q392,EP$2,EP$4,EP$3)</f>
        <v>1</v>
      </c>
      <c r="EQ392" s="15">
        <f ca="1">_xll.DBRW($B$3,$R$37,$R$38,$R$40,$R$41,$R$42,$Q392,EQ$2,EQ$4,EQ$3)</f>
        <v>3.296042796025346</v>
      </c>
      <c r="ER392" s="15">
        <f ca="1">_xll.DBRW($B$3,$R$37,$R$38,$R$40,$R$41,$R$42,$Q392,ER$2,ER$4,ER$3)</f>
        <v>290541</v>
      </c>
      <c r="ES392" s="15">
        <f ca="1">_xll.DBRW($B$3,$R$37,$R$38,$R$40,$R$41,$R$42,$Q392,ES$2,ES$4,ES$3)</f>
        <v>290541</v>
      </c>
      <c r="ET392" s="15">
        <f ca="1">_xll.DBRW($B$3,$R$37,$R$38,$R$40,$R$41,$R$42,$Q392,ET$2,ET$4,ET$3)</f>
        <v>0.55190461469452579</v>
      </c>
      <c r="EU392" s="15">
        <f ca="1">_xll.DBRW($B$3,$R$37,$R$38,$R$40,$R$41,$R$42,$Q392,EU$2,EU$4,EU$3)</f>
        <v>1</v>
      </c>
      <c r="EV392" s="15">
        <f ca="1">_xll.DBRW($B$3,$R$37,$R$38,$R$40,$R$41,$R$42,$Q392,EV$2,EV$4,EV$3)</f>
        <v>2.6394137222454583</v>
      </c>
      <c r="EW392" s="15">
        <f ca="1">_xll.DBRW($B$3,$R$37,$R$38,$R$40,$R$41,$R$42,$Q392,EW$2,EW$4,EW$3)</f>
        <v>329946</v>
      </c>
      <c r="EX392" s="15">
        <f ca="1">_xll.DBRW($B$3,$R$37,$R$38,$R$40,$R$41,$R$42,$Q392,EX$2,EX$4,EX$3)</f>
        <v>329946</v>
      </c>
      <c r="EY392" s="15">
        <f ca="1">EO392-ET392</f>
        <v>-0.24485521374939234</v>
      </c>
      <c r="EZ392" s="15">
        <f ca="1">EP392-EU392</f>
        <v>0</v>
      </c>
      <c r="FA392" s="15">
        <f ca="1">EQ392-EV392</f>
        <v>0.65662907377988766</v>
      </c>
      <c r="FB392" s="15">
        <f ca="1">IF(AND(ER392&lt;&gt;0,EW392&lt;&gt;0),-1*EY392*ER392,0)</f>
        <v>71140.478657962201</v>
      </c>
      <c r="FC392" s="15">
        <f ca="1">IF(AND(ER392&lt;&gt;0,EW392&lt;&gt;0,ES392&lt;&gt;0,EX392&lt;&gt;0),EZ392/EU392*$AC392,)</f>
        <v>0</v>
      </c>
      <c r="FD392" s="15">
        <f ca="1">IF(AND(ES392&lt;&gt;0,EX392&lt;&gt;0),FA392*EK392*ES392,)</f>
        <v>17772.271846510877</v>
      </c>
      <c r="FE392" s="15">
        <f ca="1">IF(AND(ER392&lt;&gt;0,EW392&lt;&gt;0,ES392&lt;&gt;0,EX392&lt;&gt;0),$AM392-FB392-FC392-FD392-FH392,)</f>
        <v>22119.570160189189</v>
      </c>
      <c r="FF392" s="15">
        <f ca="1">IF(OR(ER392=0,EW392=0,ES392=0,EX392=0),$AM392-FB392-FC392-FD392-FH392,)</f>
        <v>0</v>
      </c>
      <c r="FG392" s="15">
        <f ca="1">SUM(FB392:FF392)</f>
        <v>111032.32066466227</v>
      </c>
      <c r="FH392" s="15">
        <f ca="1">IF($V392&lt;&gt;0,IF($V392&gt;0,$W392/$V392,-$W392/$V392))*$AH392</f>
        <v>-18144.04066466224</v>
      </c>
      <c r="FI392" s="15">
        <f ca="1">SUM(FG392:FH392)</f>
        <v>92888.280000000028</v>
      </c>
      <c r="FJ392" s="20"/>
      <c r="FK392" s="85">
        <f ca="1">BL392+CK392+DJ392+EI392+FH392</f>
        <v>-66899.552766299093</v>
      </c>
      <c r="FL392" s="21"/>
      <c r="FM392" s="22"/>
      <c r="FN392" s="104">
        <f ca="1">_xll.DBRW($B$3,$R$37,$R$38,$R$40,$R$41,$R$42,$Q392,FN$2,FN$4,FN$3)</f>
        <v>438441.5799999999</v>
      </c>
      <c r="FO392" s="105">
        <f ca="1">IF(U392&lt;&gt;0,FN392/U392,0)</f>
        <v>0.45783760935279366</v>
      </c>
      <c r="FP392" s="104">
        <f ca="1">_xll.DBRW($B$3,$R$37,$R$38,$R$40,$R$41,$R$42,$Q392,FP$2,FP$4,FP$3)</f>
        <v>199441.18120957993</v>
      </c>
      <c r="FQ392" s="105">
        <f ca="1">IF(V392&lt;&gt;0,FP392/V392,0)</f>
        <v>0.22901530113723834</v>
      </c>
      <c r="FR392" s="86">
        <f ca="1">FN392-FP392</f>
        <v>239000.39879041997</v>
      </c>
      <c r="FS392" s="103">
        <f ca="1">(FO392-FQ392)*100</f>
        <v>22.882230821555531</v>
      </c>
      <c r="FT392" s="23"/>
      <c r="FV392" s="37"/>
      <c r="FW392" s="37"/>
      <c r="FX392" s="37"/>
      <c r="FY392" s="37"/>
      <c r="FZ392" s="37"/>
      <c r="GA392" s="37"/>
      <c r="GB392" s="37"/>
      <c r="GC392" s="37"/>
      <c r="GD392" s="37"/>
      <c r="GE392" s="37"/>
      <c r="GF392" s="37"/>
      <c r="GG392" s="37"/>
      <c r="GH392" s="37"/>
    </row>
    <row r="393" spans="1:190" ht="15" hidden="1" customHeight="1" x14ac:dyDescent="0.25">
      <c r="A393">
        <f ca="1">IF(ROW()=ROW($A$60),0,1)</f>
        <v>1</v>
      </c>
      <c r="D393" s="30"/>
      <c r="E393" s="30"/>
      <c r="F393" s="30">
        <f ca="1">IF(A393&lt;&gt;0,IF((AO393+BN393+CM393+DL393+EK393)&lt;&gt;0,ROUND((1-(AO393+BN393+CM393+DL393+EK393))-FO393,5),"VERIF. ELIGIBILITE PMM"),"CHECK "&amp;D378)</f>
        <v>0</v>
      </c>
      <c r="G393" s="30"/>
      <c r="H393" s="30"/>
      <c r="I393" s="30"/>
      <c r="J393" s="30">
        <f ca="1">IF(A393&lt;&gt;0,IF((AP393+BO393+CN393+DM393+EL393)&lt;&gt;0,ROUND((1-(AP393+BO393+CN393+DM393+EL393))-FQ393,5),"VERIF. ELIGIBILITE PMM"),"CHECK "&amp;D379)</f>
        <v>0</v>
      </c>
      <c r="K393" s="30">
        <f ca="1">IF(A393&lt;&gt;0,ROUND(W393+AR393+BQ393+CP393+DO393+EN393+FK393-FR393,5),"CHECK ")</f>
        <v>0</v>
      </c>
      <c r="L393" s="4"/>
      <c r="M393" s="9"/>
      <c r="N393" s="10"/>
      <c r="O393" s="9"/>
      <c r="P393" s="11"/>
      <c r="Q393" s="130" t="s">
        <v>117</v>
      </c>
      <c r="R393" s="130"/>
      <c r="S393" s="12"/>
      <c r="T393" s="13"/>
      <c r="U393" s="84">
        <f ca="1">_xll.DBRW($B$3,$R$37,$R$38,$R$40,$R$41,$R$42,$Q393,U$2,U$4,U$3)</f>
        <v>8724097.4699999988</v>
      </c>
      <c r="V393" s="84">
        <f ca="1">_xll.DBRW($B$3,$R$37,$R$38,$R$40,$R$41,$R$42,$Q393,V$2,V$4,V$3)</f>
        <v>8629627.8666666579</v>
      </c>
      <c r="W393" s="85">
        <f ca="1">U393-V393</f>
        <v>94469.603333340958</v>
      </c>
      <c r="X393" s="106">
        <f ca="1">IF(V393&lt;&gt;0,W393/V393,0)</f>
        <v>1.0947123652718001E-2</v>
      </c>
      <c r="Y393" s="15">
        <f ca="1">_xll.DBRW($B$3,$R$37,$R$38,$R$40,$R$41,$R$42,$Q393,Y$2,Y$4,Y$3)</f>
        <v>-3936776.4200000004</v>
      </c>
      <c r="Z393" s="15">
        <f ca="1">_xll.DBRW($B$3,$R$37,$R$38,$R$40,$R$41,$R$42,$Q393,Z$2,Z$4,Z$3)</f>
        <v>-698885.57000000007</v>
      </c>
      <c r="AA393" s="15">
        <f ca="1">_xll.DBRW($B$3,$R$37,$R$38,$R$40,$R$41,$R$42,$Q393,AA$2,AA$4,AA$3)</f>
        <v>-634136.11</v>
      </c>
      <c r="AB393" s="15">
        <f ca="1">_xll.DBRW($B$3,$R$37,$R$38,$R$40,$R$41,$R$42,$Q393,AB$2,AB$4,AB$3)</f>
        <v>-537172.25</v>
      </c>
      <c r="AC393" s="15">
        <f ca="1">_xll.DBRW($B$3,$R$37,$R$38,$R$40,$R$41,$R$42,$Q393,AC$2,AC$4,AC$3)</f>
        <v>-1439079.7099999997</v>
      </c>
      <c r="AD393" s="15">
        <f ca="1">_xll.DBRW($B$3,$R$37,$R$38,$R$40,$R$41,$R$42,$Q393,AD$2,AD$4,AD$3)</f>
        <v>-4003902.6999999997</v>
      </c>
      <c r="AE393" s="15">
        <f ca="1">_xll.DBRW($B$3,$R$37,$R$38,$R$40,$R$41,$R$42,$Q393,AE$2,AE$4,AE$3)</f>
        <v>-749422.43253410002</v>
      </c>
      <c r="AF393" s="15">
        <f ca="1">_xll.DBRW($B$3,$R$37,$R$38,$R$40,$R$41,$R$42,$Q393,AF$2,AF$4,AF$3)</f>
        <v>-897096.50074129901</v>
      </c>
      <c r="AG393" s="15">
        <f ca="1">_xll.DBRW($B$3,$R$37,$R$38,$R$40,$R$41,$R$42,$Q393,AG$2,AG$4,AG$3)</f>
        <v>-393853.4</v>
      </c>
      <c r="AH393" s="15">
        <f ca="1">_xll.DBRW($B$3,$R$37,$R$38,$R$40,$R$41,$R$42,$Q393,AH$2,AH$4,AH$3)</f>
        <v>-1541092.3566666658</v>
      </c>
      <c r="AI393" s="15">
        <f ca="1">Y393-AD393</f>
        <v>67126.279999999329</v>
      </c>
      <c r="AJ393" s="15">
        <f ca="1">Z393-AE393</f>
        <v>50536.862534099957</v>
      </c>
      <c r="AK393" s="15">
        <f ca="1">AA393-AF393</f>
        <v>262960.39074129902</v>
      </c>
      <c r="AL393" s="15">
        <f ca="1">AB393-AG393</f>
        <v>-143318.84999999998</v>
      </c>
      <c r="AM393" s="15">
        <f ca="1">AC393-AH393</f>
        <v>102012.64666666603</v>
      </c>
      <c r="AN393" s="20"/>
      <c r="AO393" s="16">
        <f ca="1">_xll.DBRW($B$3,$R$37,$R$38,$R$40,$R$41,$R$42,$Q393,AO$2,AO$4,AO$3)</f>
        <v>0.45125314492846919</v>
      </c>
      <c r="AP393" s="16">
        <f ca="1">_xll.DBRW($B$3,$R$37,$R$38,$R$40,$R$41,$R$42,$Q393,AP$2,AP$4,AP$3)</f>
        <v>0.46397165229635512</v>
      </c>
      <c r="AQ393" s="17">
        <f ca="1">-(AO393-AP393)*100</f>
        <v>1.2718507367885934</v>
      </c>
      <c r="AR393" s="14">
        <f ca="1">$Y393-$AD393-BL393</f>
        <v>110957.49795035079</v>
      </c>
      <c r="AS393" s="18">
        <f ca="1">_xll.DBRW($B$3,$R$37,$R$38,$R$40,$R$41,$R$42,$Q393,AS$2,AS$4,AS$3)</f>
        <v>34.205176856976543</v>
      </c>
      <c r="AT393" s="19">
        <f ca="1">_xll.DBRW($B$3,$R$37,$R$38,$R$40,$R$41,$R$42,$Q393,AT$2,AT$4,AT$3)</f>
        <v>4.819363378231651E-2</v>
      </c>
      <c r="AU393" s="18">
        <f ca="1">_xll.DBRW($B$3,$R$37,$R$38,$R$40,$R$41,$R$42,$Q393,AU$2,AU$4,AU$3)</f>
        <v>3.6530975693605514</v>
      </c>
      <c r="AV393" s="15">
        <f ca="1">_xll.DBRW($B$3,$R$37,$R$38,$R$40,$R$41,$R$42,$Q393,AV$2,AV$4,AV$3)</f>
        <v>115093</v>
      </c>
      <c r="AW393" s="15">
        <f ca="1">_xll.DBRW($B$3,$R$37,$R$38,$R$40,$R$41,$R$42,$Q393,AW$2,AW$4,AW$3)</f>
        <v>2388137</v>
      </c>
      <c r="AX393" s="18">
        <f ca="1">_xll.DBRW($B$3,$R$37,$R$38,$R$40,$R$41,$R$42,$Q393,AX$2,AX$4,AX$3)</f>
        <v>32.270485304603632</v>
      </c>
      <c r="AY393" s="19">
        <f ca="1">_xll.DBRW($B$3,$R$37,$R$38,$R$40,$R$41,$R$42,$Q393,AY$2,AY$4,AY$3)</f>
        <v>4.5882025561177722E-2</v>
      </c>
      <c r="AZ393" s="18">
        <f ca="1">_xll.DBRW($B$3,$R$37,$R$38,$R$40,$R$41,$R$42,$Q393,AZ$2,AZ$4,AZ$3)</f>
        <v>3.1912191710188784</v>
      </c>
      <c r="BA393" s="15">
        <f ca="1">_xll.DBRW($B$3,$R$37,$R$38,$R$40,$R$41,$R$42,$Q393,BA$2,BA$4,BA$3)</f>
        <v>124073.21</v>
      </c>
      <c r="BB393" s="15">
        <f ca="1">_xll.DBRW($B$3,$R$37,$R$38,$R$40,$R$41,$R$42,$Q393,BB$2,BB$4,BB$3)</f>
        <v>2704179</v>
      </c>
      <c r="BC393" s="18">
        <f ca="1">AS393-AX393</f>
        <v>1.9346915523729109</v>
      </c>
      <c r="BD393" s="18">
        <f ca="1">AT393-AY393</f>
        <v>2.3116082211387876E-3</v>
      </c>
      <c r="BE393" s="18">
        <f ca="1">AU393-AZ393</f>
        <v>0.46187839834167299</v>
      </c>
      <c r="BF393" s="15">
        <f ca="1">IF(AND(AV393&lt;&gt;0,BA393&lt;&gt;0),-1*BC393*AV393,0)</f>
        <v>-222669.45483725544</v>
      </c>
      <c r="BG393" s="15">
        <f ca="1">IF(AND(AV393&lt;&gt;0,BA393&lt;&gt;0,AW393&lt;&gt;0,BB393&lt;&gt;0),BD393/AY393*$Y393,)</f>
        <v>-198340.95434874116</v>
      </c>
      <c r="BH393" s="15">
        <f ca="1">IF(AND(AW393&lt;&gt;0,BB393&lt;&gt;0),BE393*AO393*AW393,)</f>
        <v>497745.25672391173</v>
      </c>
      <c r="BI393" s="15">
        <f ca="1">IF(AND(AV393&lt;&gt;0,BA393&lt;&gt;0,AW393&lt;&gt;0,BB393&lt;&gt;0),$AI393-BF393-BG393-BH393-BL393,)</f>
        <v>34222.650412435629</v>
      </c>
      <c r="BJ393" s="15">
        <f ca="1">IF(OR(AV393=0,BA393=0,AW393=0,BB393=0),$AI393-BF393-BG393-BH393-BL393,)</f>
        <v>0</v>
      </c>
      <c r="BK393" s="15">
        <f ca="1">SUM(BF393:BJ393)</f>
        <v>110957.49795035073</v>
      </c>
      <c r="BL393" s="15">
        <f ca="1">IF($V393&lt;&gt;0,IF($V393&gt;0,$W393/$V393,-$W393/$V393))*$AD393</f>
        <v>-43831.217950351464</v>
      </c>
      <c r="BM393" s="15">
        <f ca="1">SUM(BK393:BL393)</f>
        <v>67126.279999999271</v>
      </c>
      <c r="BN393" s="16">
        <f ca="1">_xll.DBRW($B$3,$R$37,$R$38,$R$40,$R$41,$R$42,$Q393,BN$2,BN$4,BN$3)</f>
        <v>8.0109784697304648E-2</v>
      </c>
      <c r="BO393" s="16">
        <f ca="1">_xll.DBRW($B$3,$R$37,$R$38,$R$40,$R$41,$R$42,$Q393,BO$2,BO$4,BO$3)</f>
        <v>8.6842960567148658E-2</v>
      </c>
      <c r="BP393" s="17">
        <f ca="1">-(BN393-BO393)*100</f>
        <v>0.67331758698440103</v>
      </c>
      <c r="BQ393" s="14">
        <f ca="1">$Z393-$AE393-CK393</f>
        <v>58740.88257117146</v>
      </c>
      <c r="BR393" s="15">
        <f ca="1">_xll.DBRW($B$3,$R$37,$R$38,$R$40,$R$41,$R$42,$Q393,BR$2,BR$4,BR$3)</f>
        <v>0.29264885975972066</v>
      </c>
      <c r="BS393" s="15">
        <f ca="1">_xll.DBRW($B$3,$R$37,$R$38,$R$40,$R$41,$R$42,$Q393,BS$2,BS$4,BS$3)</f>
        <v>1</v>
      </c>
      <c r="BT393" s="15">
        <f ca="1">_xll.DBRW($B$3,$R$37,$R$38,$R$40,$R$41,$R$42,$Q393,BT$2,BT$4,BT$3)</f>
        <v>3.6530975693605514</v>
      </c>
      <c r="BU393" s="15">
        <f ca="1">_xll.DBRW($B$3,$R$37,$R$38,$R$40,$R$41,$R$42,$Q393,BU$2,BU$4,BU$3)</f>
        <v>2388137</v>
      </c>
      <c r="BV393" s="15">
        <f ca="1">_xll.DBRW($B$3,$R$37,$R$38,$R$40,$R$41,$R$42,$Q393,BV$2,BV$4,BV$3)</f>
        <v>2388137</v>
      </c>
      <c r="BW393" s="15">
        <f ca="1">_xll.DBRW($B$3,$R$37,$R$38,$R$40,$R$41,$R$42,$Q393,BW$2,BW$4,BW$3)</f>
        <v>0.27713492062992129</v>
      </c>
      <c r="BX393" s="15">
        <f ca="1">_xll.DBRW($B$3,$R$37,$R$38,$R$40,$R$41,$R$42,$Q393,BX$2,BX$4,BX$3)</f>
        <v>1</v>
      </c>
      <c r="BY393" s="15">
        <f ca="1">_xll.DBRW($B$3,$R$37,$R$38,$R$40,$R$41,$R$42,$Q393,BY$2,BY$4,BY$3)</f>
        <v>3.1912191710188784</v>
      </c>
      <c r="BZ393" s="15">
        <f ca="1">_xll.DBRW($B$3,$R$37,$R$38,$R$40,$R$41,$R$42,$Q393,BZ$2,BZ$4,BZ$3)</f>
        <v>2704179</v>
      </c>
      <c r="CA393" s="15">
        <f ca="1">_xll.DBRW($B$3,$R$37,$R$38,$R$40,$R$41,$R$42,$Q393,CA$2,CA$4,CA$3)</f>
        <v>2704179</v>
      </c>
      <c r="CB393" s="15">
        <f ca="1">BR393-BW393</f>
        <v>1.551393912979937E-2</v>
      </c>
      <c r="CC393" s="15">
        <f ca="1">BS393-BX393</f>
        <v>0</v>
      </c>
      <c r="CD393" s="15">
        <f ca="1">BT393-BY393</f>
        <v>0.46187839834167299</v>
      </c>
      <c r="CE393" s="15">
        <f ca="1">IF(AND(BU393&lt;&gt;0,BZ393&lt;&gt;0),-1*CB393*BU393,0)</f>
        <v>-37049.412051621679</v>
      </c>
      <c r="CF393" s="15">
        <f ca="1">IF(AND(BU393&lt;&gt;0,BZ393&lt;&gt;0,BV393&lt;&gt;0,CA393&lt;&gt;0),CC393/BX393*$Z393,)</f>
        <v>0</v>
      </c>
      <c r="CG393" s="15">
        <f ca="1">IF(AND(BV393&lt;&gt;0,CA393&lt;&gt;0),CD393*BN393*BV393,)</f>
        <v>88363.407099529271</v>
      </c>
      <c r="CH393" s="15">
        <f ca="1">IF(AND(BU393&lt;&gt;0,BZ393&lt;&gt;0,BV393&lt;&gt;0,CA393&lt;&gt;0),$AJ393-CE393-CF393-CG393-CK393,)</f>
        <v>7426.8875232638711</v>
      </c>
      <c r="CI393" s="15">
        <f ca="1">IF(OR(BU393=0,BZ393=0,BV393=0,CA393=0),$AJ393-CE393-CF393-CG393-CK393,)</f>
        <v>0</v>
      </c>
      <c r="CJ393" s="15">
        <f ca="1">SUM(CE393:CI393)</f>
        <v>58740.88257117146</v>
      </c>
      <c r="CK393" s="15">
        <f ca="1">IF($V393&lt;&gt;0,IF($V393&gt;0,$W393/$V393,-$W393/$V393))*$AE393</f>
        <v>-8204.0200370715065</v>
      </c>
      <c r="CL393" s="15">
        <f ca="1">SUM(CJ393:CK393)</f>
        <v>50536.862534099957</v>
      </c>
      <c r="CM393" s="16">
        <f ca="1">_xll.DBRW($B$3,$R$37,$R$38,$R$40,$R$41,$R$42,$Q393,CM$2,CM$4,CM$3)</f>
        <v>7.2687875414120071E-2</v>
      </c>
      <c r="CN393" s="16">
        <f ca="1">_xll.DBRW($B$3,$R$37,$R$38,$R$40,$R$41,$R$42,$Q393,CN$2,CN$4,CN$3)</f>
        <v>0.10395540973516136</v>
      </c>
      <c r="CO393" s="17">
        <f ca="1">-(CM393-CN393)*100</f>
        <v>3.1267534321041293</v>
      </c>
      <c r="CP393" s="14">
        <f ca="1">$AA393-$AF393-DJ393</f>
        <v>272781.01706333464</v>
      </c>
      <c r="CQ393" s="15">
        <f ca="1">_xll.DBRW($B$3,$R$37,$R$38,$R$40,$R$41,$R$42,$Q393,CQ$2,CQ$4,CQ$3)</f>
        <v>0.8085996414031007</v>
      </c>
      <c r="CR393" s="15">
        <f ca="1">_xll.DBRW($B$3,$R$37,$R$38,$R$40,$R$41,$R$42,$Q393,CR$2,CR$4,CR$3)</f>
        <v>0.32838983274410138</v>
      </c>
      <c r="CS393" s="15">
        <f ca="1">_xll.DBRW($B$3,$R$37,$R$38,$R$40,$R$41,$R$42,$Q393,CS$2,CS$4,CS$3)</f>
        <v>3.6530975693605514</v>
      </c>
      <c r="CT393" s="15">
        <f ca="1">_xll.DBRW($B$3,$R$37,$R$38,$R$40,$R$41,$R$42,$Q393,CT$2,CT$4,CT$3)</f>
        <v>784239.91</v>
      </c>
      <c r="CU393" s="15">
        <f ca="1">_xll.DBRW($B$3,$R$37,$R$38,$R$40,$R$41,$R$42,$Q393,CU$2,CU$4,CU$3)</f>
        <v>2388137</v>
      </c>
      <c r="CV393" s="15">
        <f ca="1">_xll.DBRW($B$3,$R$37,$R$38,$R$40,$R$41,$R$42,$Q393,CV$2,CV$4,CV$3)</f>
        <v>1.0154999999999994</v>
      </c>
      <c r="CW393" s="15">
        <f ca="1">_xll.DBRW($B$3,$R$37,$R$38,$R$40,$R$41,$R$42,$Q393,CW$2,CW$4,CW$3)</f>
        <v>0.32668094187884755</v>
      </c>
      <c r="CX393" s="15">
        <f ca="1">_xll.DBRW($B$3,$R$37,$R$38,$R$40,$R$41,$R$42,$Q393,CX$2,CX$4,CX$3)</f>
        <v>3.1912191710188784</v>
      </c>
      <c r="CY393" s="15">
        <f ca="1">_xll.DBRW($B$3,$R$37,$R$38,$R$40,$R$41,$R$42,$Q393,CY$2,CY$4,CY$3)</f>
        <v>883403.74272900005</v>
      </c>
      <c r="CZ393" s="15">
        <f ca="1">_xll.DBRW($B$3,$R$37,$R$38,$R$40,$R$41,$R$42,$Q393,CZ$2,CZ$4,CZ$3)</f>
        <v>2704179</v>
      </c>
      <c r="DA393" s="15">
        <f ca="1">CQ393-CV393</f>
        <v>-0.2069003585968987</v>
      </c>
      <c r="DB393" s="15">
        <f ca="1">CR393-CW393</f>
        <v>1.7088908652538315E-3</v>
      </c>
      <c r="DC393" s="15">
        <f ca="1">CS393-CX393</f>
        <v>0.46187839834167299</v>
      </c>
      <c r="DD393" s="15">
        <f ca="1">IF(AND(CT393&lt;&gt;0,CY393&lt;&gt;0),-1*DA393*CT393,0)</f>
        <v>162259.51860499958</v>
      </c>
      <c r="DE393" s="15">
        <f ca="1">IF(AND(CT393&lt;&gt;0,CY393&lt;&gt;0,CU393&lt;&gt;0,CZ393&lt;&gt;0),DB393/CW393*$AA393,)</f>
        <v>-3317.2103627290476</v>
      </c>
      <c r="DF393" s="15">
        <f ca="1">IF(AND(CU393&lt;&gt;0,CZ393&lt;&gt;0),DC393*CM393*CU393,)</f>
        <v>80176.826722065336</v>
      </c>
      <c r="DG393" s="15">
        <f ca="1">IF(AND(CT393&lt;&gt;0,CY393&lt;&gt;0,CU393&lt;&gt;0,CZ393&lt;&gt;0),$AK393-DD393-DE393-DF393-DJ393,)</f>
        <v>33661.88209899878</v>
      </c>
      <c r="DH393" s="15">
        <f ca="1">IF(OR(CT393=0,CY393=0,CU393=0,CZ393=0),$AK393-DD393-DE393-DF393-DJ393,)</f>
        <v>0</v>
      </c>
      <c r="DI393" s="15">
        <f ca="1">SUM(DD393:DH393)</f>
        <v>272781.01706333464</v>
      </c>
      <c r="DJ393" s="15">
        <f ca="1">IF($V393&lt;&gt;0,IF($V393&gt;0,$W393/$V393,-$W393/$V393))*$AF393</f>
        <v>-9820.626322035625</v>
      </c>
      <c r="DK393" s="15">
        <f ca="1">SUM(DI393:DJ393)</f>
        <v>262960.39074129902</v>
      </c>
      <c r="DL393" s="16">
        <f ca="1">_xll.DBRW($B$3,$R$37,$R$38,$R$40,$R$41,$R$42,$Q393,DL$2,DL$4,DL$3)</f>
        <v>6.1573389321611979E-2</v>
      </c>
      <c r="DM393" s="16">
        <f ca="1">_xll.DBRW($B$3,$R$37,$R$38,$R$40,$R$41,$R$42,$Q393,DM$2,DM$4,DM$3)</f>
        <v>4.563967370149561E-2</v>
      </c>
      <c r="DN393" s="17">
        <f ca="1">-(DL393-DM393)*100</f>
        <v>-1.5933715620116369</v>
      </c>
      <c r="DO393" s="14">
        <f ca="1">$AB393-$AG393-EI393</f>
        <v>-139007.28812915657</v>
      </c>
      <c r="DP393" s="15">
        <f ca="1">_xll.DBRW($B$3,$R$37,$R$38,$R$40,$R$41,$R$42,$Q393,DP$2,DP$4,DP$3)</f>
        <v>0.31365781154567951</v>
      </c>
      <c r="DQ393" s="15">
        <f ca="1">_xll.DBRW($B$3,$R$37,$R$38,$R$40,$R$41,$R$42,$Q393,DQ$2,DQ$4,DQ$3)</f>
        <v>0.7171305498805135</v>
      </c>
      <c r="DR393" s="15">
        <f ca="1">_xll.DBRW($B$3,$R$37,$R$38,$R$40,$R$41,$R$42,$Q393,DR$2,DR$4,DR$3)</f>
        <v>3.6530975693605514</v>
      </c>
      <c r="DS393" s="15">
        <f ca="1">_xll.DBRW($B$3,$R$37,$R$38,$R$40,$R$41,$R$42,$Q393,DS$2,DS$4,DS$3)</f>
        <v>1712606</v>
      </c>
      <c r="DT393" s="15">
        <f ca="1">_xll.DBRW($B$3,$R$37,$R$38,$R$40,$R$41,$R$42,$Q393,DT$2,DT$4,DT$3)</f>
        <v>2388137</v>
      </c>
      <c r="DU393" s="15">
        <f ca="1">_xll.DBRW($B$3,$R$37,$R$38,$R$40,$R$41,$R$42,$Q393,DU$2,DU$4,DU$3)</f>
        <v>0.20658930531778891</v>
      </c>
      <c r="DV393" s="15">
        <f ca="1">_xll.DBRW($B$3,$R$37,$R$38,$R$40,$R$41,$R$42,$Q393,DV$2,DV$4,DV$3)</f>
        <v>0.70500358888964076</v>
      </c>
      <c r="DW393" s="15">
        <f ca="1">_xll.DBRW($B$3,$R$37,$R$38,$R$40,$R$41,$R$42,$Q393,DW$2,DW$4,DW$3)</f>
        <v>3.1912191710188784</v>
      </c>
      <c r="DX393" s="15">
        <f ca="1">_xll.DBRW($B$3,$R$37,$R$38,$R$40,$R$41,$R$42,$Q393,DX$2,DX$4,DX$3)</f>
        <v>1906455.9</v>
      </c>
      <c r="DY393" s="15">
        <f ca="1">_xll.DBRW($B$3,$R$37,$R$38,$R$40,$R$41,$R$42,$Q393,DY$2,DY$4,DY$3)</f>
        <v>2704179</v>
      </c>
      <c r="DZ393" s="15">
        <f ca="1">DP393-DU393</f>
        <v>0.1070685062278906</v>
      </c>
      <c r="EA393" s="15">
        <f ca="1">DQ393-DV393</f>
        <v>1.2126960990872737E-2</v>
      </c>
      <c r="EB393" s="15">
        <f ca="1">DR393-DW393</f>
        <v>0.46187839834167299</v>
      </c>
      <c r="EC393" s="15">
        <f ca="1">IF(AND(DS393&lt;&gt;0,DX393&lt;&gt;0),-1*DZ393*DS393,0)</f>
        <v>-183366.16617692282</v>
      </c>
      <c r="ED393" s="15">
        <f ca="1">IF(AND(DS393&lt;&gt;0,DX393&lt;&gt;0,DT393&lt;&gt;0,DY393&lt;&gt;0),EA393/DV393*$AB393,)</f>
        <v>-9240.047885981845</v>
      </c>
      <c r="EE393" s="15">
        <f ca="1">IF(AND(DT393&lt;&gt;0,DY393&lt;&gt;0),EB393*DL393*DT393,)</f>
        <v>67917.227435844907</v>
      </c>
      <c r="EF393" s="15">
        <f ca="1">IF(AND(DS393&lt;&gt;0,DX393&lt;&gt;0,DT393&lt;&gt;0,DY393&lt;&gt;0),$AL393-EC393-ED393-EE393-EI393,)</f>
        <v>-14318.301502096809</v>
      </c>
      <c r="EG393" s="15">
        <f ca="1">IF(OR(DS393=0,DX393=0,DT393=0,DY393=0),$AL393-EC393-ED393-EE393-EI393,)</f>
        <v>0</v>
      </c>
      <c r="EH393" s="15">
        <f ca="1">SUM(EC393:EG393)</f>
        <v>-139007.28812915657</v>
      </c>
      <c r="EI393" s="15">
        <f ca="1">IF($V393&lt;&gt;0,IF($V393&gt;0,$W393/$V393,-$W393/$V393))*$AG393</f>
        <v>-4311.561870843404</v>
      </c>
      <c r="EJ393" s="15">
        <f ca="1">SUM(EH393:EI393)</f>
        <v>-143318.84999999998</v>
      </c>
      <c r="EK393" s="16">
        <f ca="1">_xll.DBRW($B$3,$R$37,$R$38,$R$40,$R$41,$R$42,$Q393,EK$2,EK$4,EK$3)</f>
        <v>0.1649545657815765</v>
      </c>
      <c r="EL393" s="16">
        <f ca="1">_xll.DBRW($B$3,$R$37,$R$38,$R$40,$R$41,$R$42,$Q393,EL$2,EL$4,EL$3)</f>
        <v>0.17858155420807725</v>
      </c>
      <c r="EM393" s="17">
        <f ca="1">-(EK393-EL393)*100</f>
        <v>1.3626988426500759</v>
      </c>
      <c r="EN393" s="14">
        <f ca="1">$AC393-$AH393-FH393</f>
        <v>118883.17525535461</v>
      </c>
      <c r="EO393" s="15">
        <f ca="1">_xll.DBRW($B$3,$R$37,$R$38,$R$40,$R$41,$R$42,$Q393,EO$2,EO$4,EO$3)</f>
        <v>0.60259512331160225</v>
      </c>
      <c r="EP393" s="15">
        <f ca="1">_xll.DBRW($B$3,$R$37,$R$38,$R$40,$R$41,$R$42,$Q393,EP$2,EP$4,EP$3)</f>
        <v>1</v>
      </c>
      <c r="EQ393" s="15">
        <f ca="1">_xll.DBRW($B$3,$R$37,$R$38,$R$40,$R$41,$R$42,$Q393,EQ$2,EQ$4,EQ$3)</f>
        <v>3.6530975693605514</v>
      </c>
      <c r="ER393" s="15">
        <f ca="1">_xll.DBRW($B$3,$R$37,$R$38,$R$40,$R$41,$R$42,$Q393,ER$2,ER$4,ER$3)</f>
        <v>2388137</v>
      </c>
      <c r="ES393" s="15">
        <f ca="1">_xll.DBRW($B$3,$R$37,$R$38,$R$40,$R$41,$R$42,$Q393,ES$2,ES$4,ES$3)</f>
        <v>2388137</v>
      </c>
      <c r="ET393" s="15">
        <f ca="1">_xll.DBRW($B$3,$R$37,$R$38,$R$40,$R$41,$R$42,$Q393,ET$2,ET$4,ET$3)</f>
        <v>0.56989287937916322</v>
      </c>
      <c r="EU393" s="15">
        <f ca="1">_xll.DBRW($B$3,$R$37,$R$38,$R$40,$R$41,$R$42,$Q393,EU$2,EU$4,EU$3)</f>
        <v>1</v>
      </c>
      <c r="EV393" s="15">
        <f ca="1">_xll.DBRW($B$3,$R$37,$R$38,$R$40,$R$41,$R$42,$Q393,EV$2,EV$4,EV$3)</f>
        <v>3.1912191710188784</v>
      </c>
      <c r="EW393" s="15">
        <f ca="1">_xll.DBRW($B$3,$R$37,$R$38,$R$40,$R$41,$R$42,$Q393,EW$2,EW$4,EW$3)</f>
        <v>2704179</v>
      </c>
      <c r="EX393" s="15">
        <f ca="1">_xll.DBRW($B$3,$R$37,$R$38,$R$40,$R$41,$R$42,$Q393,EX$2,EX$4,EX$3)</f>
        <v>2704179</v>
      </c>
      <c r="EY393" s="15">
        <f ca="1">EO393-ET393</f>
        <v>3.2702243932439035E-2</v>
      </c>
      <c r="EZ393" s="15">
        <f ca="1">EP393-EU393</f>
        <v>0</v>
      </c>
      <c r="FA393" s="15">
        <f ca="1">EQ393-EV393</f>
        <v>0.46187839834167299</v>
      </c>
      <c r="FB393" s="15">
        <f ca="1">IF(AND(ER393&lt;&gt;0,EW393&lt;&gt;0),-1*EY393*ER393,0)</f>
        <v>-78097.438718083155</v>
      </c>
      <c r="FC393" s="15">
        <f ca="1">IF(AND(ER393&lt;&gt;0,EW393&lt;&gt;0,ES393&lt;&gt;0,EX393&lt;&gt;0),EZ393/EU393*$AC393,)</f>
        <v>0</v>
      </c>
      <c r="FD393" s="15">
        <f ca="1">IF(AND(ES393&lt;&gt;0,EX393&lt;&gt;0),FA393*EK393*ES393,)</f>
        <v>181949.65202014757</v>
      </c>
      <c r="FE393" s="15">
        <f ca="1">IF(AND(ER393&lt;&gt;0,EW393&lt;&gt;0,ES393&lt;&gt;0,EX393&lt;&gt;0),$AM393-FB393-FC393-FD393-FH393,)</f>
        <v>15030.961953290185</v>
      </c>
      <c r="FF393" s="15">
        <f ca="1">IF(OR(ER393=0,EW393=0,ES393=0,EX393=0),$AM393-FB393-FC393-FD393-FH393,)</f>
        <v>0</v>
      </c>
      <c r="FG393" s="15">
        <f ca="1">SUM(FB393:FF393)</f>
        <v>118883.1752553546</v>
      </c>
      <c r="FH393" s="15">
        <f ca="1">IF($V393&lt;&gt;0,IF($V393&gt;0,$W393/$V393,-$W393/$V393))*$AH393</f>
        <v>-16870.528588688583</v>
      </c>
      <c r="FI393" s="15">
        <f ca="1">SUM(FG393:FH393)</f>
        <v>102012.64666666601</v>
      </c>
      <c r="FJ393" s="20"/>
      <c r="FK393" s="85">
        <f ca="1">BL393+CK393+DJ393+EI393+FH393</f>
        <v>-83037.954768990574</v>
      </c>
      <c r="FL393" s="21"/>
      <c r="FM393" s="22"/>
      <c r="FN393" s="104">
        <f ca="1">_xll.DBRW($B$3,$R$37,$R$38,$R$40,$R$41,$R$42,$Q393,FN$2,FN$4,FN$3)</f>
        <v>1478047.4100000015</v>
      </c>
      <c r="FO393" s="105">
        <f ca="1">IF(U393&lt;&gt;0,FN393/U393,0)</f>
        <v>0.16942123985691804</v>
      </c>
      <c r="FP393" s="104">
        <f ca="1">_xll.DBRW($B$3,$R$37,$R$38,$R$40,$R$41,$R$42,$Q393,FP$2,FP$4,FP$3)</f>
        <v>1044260.4767245947</v>
      </c>
      <c r="FQ393" s="105">
        <f ca="1">IF(V393&lt;&gt;0,FP393/V393,0)</f>
        <v>0.12100874949176207</v>
      </c>
      <c r="FR393" s="86">
        <f ca="1">FN393-FP393</f>
        <v>433786.93327540683</v>
      </c>
      <c r="FS393" s="103">
        <f ca="1">(FO393-FQ393)*100</f>
        <v>4.8412490365155962</v>
      </c>
      <c r="FT393" s="23"/>
      <c r="FV393" s="37"/>
      <c r="FW393" s="37"/>
      <c r="FX393" s="37"/>
      <c r="FY393" s="37"/>
      <c r="FZ393" s="37"/>
      <c r="GA393" s="37"/>
      <c r="GB393" s="37"/>
      <c r="GC393" s="37"/>
      <c r="GD393" s="37"/>
      <c r="GE393" s="37"/>
      <c r="GF393" s="37"/>
      <c r="GG393" s="37"/>
      <c r="GH393" s="37"/>
    </row>
    <row r="394" spans="1:190" ht="15" hidden="1" customHeight="1" x14ac:dyDescent="0.25">
      <c r="A394">
        <f ca="1">IF(ROW()=ROW($A$60),0,1)</f>
        <v>1</v>
      </c>
      <c r="D394" s="30"/>
      <c r="E394" s="30"/>
      <c r="F394" s="30">
        <f ca="1">IF(A394&lt;&gt;0,IF((AO394+BN394+CM394+DL394+EK394)&lt;&gt;0,ROUND((1-(AO394+BN394+CM394+DL394+EK394))-FO394,5),"VERIF. ELIGIBILITE PMM"),"CHECK "&amp;D379)</f>
        <v>0</v>
      </c>
      <c r="G394" s="30"/>
      <c r="H394" s="30"/>
      <c r="I394" s="30"/>
      <c r="J394" s="30">
        <f ca="1">IF(A394&lt;&gt;0,IF((AP394+BO394+CN394+DM394+EL394)&lt;&gt;0,ROUND((1-(AP394+BO394+CN394+DM394+EL394))-FQ394,5),"VERIF. ELIGIBILITE PMM"),"CHECK "&amp;D380)</f>
        <v>0</v>
      </c>
      <c r="K394" s="30">
        <f ca="1">IF(A394&lt;&gt;0,ROUND(W394+AR394+BQ394+CP394+DO394+EN394+FK394-FR394,5),"CHECK ")</f>
        <v>0</v>
      </c>
      <c r="L394" s="4"/>
      <c r="M394" s="9"/>
      <c r="N394" s="10"/>
      <c r="O394" s="9"/>
      <c r="P394" s="11"/>
      <c r="Q394" s="130" t="s">
        <v>364</v>
      </c>
      <c r="R394" s="130"/>
      <c r="S394" s="12"/>
      <c r="T394" s="13"/>
      <c r="U394" s="84">
        <f ca="1">_xll.DBRW($B$3,$R$37,$R$38,$R$40,$R$41,$R$42,$Q394,U$2,U$4,U$3)</f>
        <v>3802718.6400000006</v>
      </c>
      <c r="V394" s="84">
        <f ca="1">_xll.DBRW($B$3,$R$37,$R$38,$R$40,$R$41,$R$42,$Q394,V$2,V$4,V$3)</f>
        <v>3706061.753490408</v>
      </c>
      <c r="W394" s="85">
        <f ca="1">U394-V394</f>
        <v>96656.886509592645</v>
      </c>
      <c r="X394" s="106">
        <f ca="1">IF(V394&lt;&gt;0,W394/V394,0)</f>
        <v>2.608075443388394E-2</v>
      </c>
      <c r="Y394" s="15">
        <f ca="1">_xll.DBRW($B$3,$R$37,$R$38,$R$40,$R$41,$R$42,$Q394,Y$2,Y$4,Y$3)</f>
        <v>-1726097.57</v>
      </c>
      <c r="Z394" s="15">
        <f ca="1">_xll.DBRW($B$3,$R$37,$R$38,$R$40,$R$41,$R$42,$Q394,Z$2,Z$4,Z$3)</f>
        <v>-290291.48</v>
      </c>
      <c r="AA394" s="15">
        <f ca="1">_xll.DBRW($B$3,$R$37,$R$38,$R$40,$R$41,$R$42,$Q394,AA$2,AA$4,AA$3)</f>
        <v>-292339.44999999995</v>
      </c>
      <c r="AB394" s="15">
        <f ca="1">_xll.DBRW($B$3,$R$37,$R$38,$R$40,$R$41,$R$42,$Q394,AB$2,AB$4,AB$3)</f>
        <v>-304539.53999999998</v>
      </c>
      <c r="AC394" s="15">
        <f ca="1">_xll.DBRW($B$3,$R$37,$R$38,$R$40,$R$41,$R$42,$Q394,AC$2,AC$4,AC$3)</f>
        <v>-863233.1100000001</v>
      </c>
      <c r="AD394" s="15">
        <f ca="1">_xll.DBRW($B$3,$R$37,$R$38,$R$40,$R$41,$R$42,$Q394,AD$2,AD$4,AD$3)</f>
        <v>-1696606.9920358229</v>
      </c>
      <c r="AE394" s="15">
        <f ca="1">_xll.DBRW($B$3,$R$37,$R$38,$R$40,$R$41,$R$42,$Q394,AE$2,AE$4,AE$3)</f>
        <v>-281796.96619838476</v>
      </c>
      <c r="AF394" s="15">
        <f ca="1">_xll.DBRW($B$3,$R$37,$R$38,$R$40,$R$41,$R$42,$Q394,AF$2,AF$4,AF$3)</f>
        <v>-251366.75007282526</v>
      </c>
      <c r="AG394" s="15">
        <f ca="1">_xll.DBRW($B$3,$R$37,$R$38,$R$40,$R$41,$R$42,$Q394,AG$2,AG$4,AG$3)</f>
        <v>-253621.38171761701</v>
      </c>
      <c r="AH394" s="15">
        <f ca="1">_xll.DBRW($B$3,$R$37,$R$38,$R$40,$R$41,$R$42,$Q394,AH$2,AH$4,AH$3)</f>
        <v>-847138.96363746352</v>
      </c>
      <c r="AI394" s="15">
        <f ca="1">Y394-AD394</f>
        <v>-29490.577964177122</v>
      </c>
      <c r="AJ394" s="15">
        <f ca="1">Z394-AE394</f>
        <v>-8494.5138016152196</v>
      </c>
      <c r="AK394" s="15">
        <f ca="1">AA394-AF394</f>
        <v>-40972.69992717469</v>
      </c>
      <c r="AL394" s="15">
        <f ca="1">AB394-AG394</f>
        <v>-50918.158282382967</v>
      </c>
      <c r="AM394" s="15">
        <f ca="1">AC394-AH394</f>
        <v>-16094.146362536587</v>
      </c>
      <c r="AN394" s="20"/>
      <c r="AO394" s="16">
        <f ca="1">_xll.DBRW($B$3,$R$37,$R$38,$R$40,$R$41,$R$42,$Q394,AO$2,AO$4,AO$3)</f>
        <v>0.453911460039021</v>
      </c>
      <c r="AP394" s="16">
        <f ca="1">_xll.DBRW($B$3,$R$37,$R$38,$R$40,$R$41,$R$42,$Q394,AP$2,AP$4,AP$3)</f>
        <v>0.45779242357144784</v>
      </c>
      <c r="AQ394" s="17">
        <f ca="1">-(AO394-AP394)*100</f>
        <v>0.38809635324268399</v>
      </c>
      <c r="AR394" s="14">
        <f ca="1">$Y394-$AD394-BL394</f>
        <v>14758.212365919659</v>
      </c>
      <c r="AS394" s="18">
        <f ca="1">_xll.DBRW($B$3,$R$37,$R$38,$R$40,$R$41,$R$42,$Q394,AS$2,AS$4,AS$3)</f>
        <v>56.554905615001474</v>
      </c>
      <c r="AT394" s="19">
        <f ca="1">_xll.DBRW($B$3,$R$37,$R$38,$R$40,$R$41,$R$42,$Q394,AT$2,AT$4,AT$3)</f>
        <v>4.4239932325560907E-2</v>
      </c>
      <c r="AU394" s="18">
        <f ca="1">_xll.DBRW($B$3,$R$37,$R$38,$R$40,$R$41,$R$42,$Q394,AU$2,AU$4,AU$3)</f>
        <v>5.5120555820975827</v>
      </c>
      <c r="AV394" s="15">
        <f ca="1">_xll.DBRW($B$3,$R$37,$R$38,$R$40,$R$41,$R$42,$Q394,AV$2,AV$4,AV$3)</f>
        <v>30520.74</v>
      </c>
      <c r="AW394" s="15">
        <f ca="1">_xll.DBRW($B$3,$R$37,$R$38,$R$40,$R$41,$R$42,$Q394,AW$2,AW$4,AW$3)</f>
        <v>689891.2</v>
      </c>
      <c r="AX394" s="18">
        <f ca="1">_xll.DBRW($B$3,$R$37,$R$38,$R$40,$R$41,$R$42,$Q394,AX$2,AX$4,AX$3)</f>
        <v>23.611208417332204</v>
      </c>
      <c r="AY394" s="19">
        <f ca="1">_xll.DBRW($B$3,$R$37,$R$38,$R$40,$R$41,$R$42,$Q394,AY$2,AY$4,AY$3)</f>
        <v>8.0833251602196982E-2</v>
      </c>
      <c r="AZ394" s="18">
        <f ca="1">_xll.DBRW($B$3,$R$37,$R$38,$R$40,$R$41,$R$42,$Q394,AZ$2,AZ$4,AZ$3)</f>
        <v>4.1690745682082131</v>
      </c>
      <c r="BA394" s="15">
        <f ca="1">_xll.DBRW($B$3,$R$37,$R$38,$R$40,$R$41,$R$42,$Q394,BA$2,BA$4,BA$3)</f>
        <v>71856</v>
      </c>
      <c r="BB394" s="15">
        <f ca="1">_xll.DBRW($B$3,$R$37,$R$38,$R$40,$R$41,$R$42,$Q394,BB$2,BB$4,BB$3)</f>
        <v>888941.10499999998</v>
      </c>
      <c r="BC394" s="18">
        <f ca="1">AS394-AX394</f>
        <v>32.943697197669266</v>
      </c>
      <c r="BD394" s="18">
        <f ca="1">AT394-AY394</f>
        <v>-3.6593319276636074E-2</v>
      </c>
      <c r="BE394" s="18">
        <f ca="1">AU394-AZ394</f>
        <v>1.3429810138893696</v>
      </c>
      <c r="BF394" s="15">
        <f ca="1">IF(AND(AV394&lt;&gt;0,BA394&lt;&gt;0),-1*BC394*AV394,0)</f>
        <v>-1005466.0168087924</v>
      </c>
      <c r="BG394" s="15">
        <f ca="1">IF(AND(AV394&lt;&gt;0,BA394&lt;&gt;0,AW394&lt;&gt;0,BB394&lt;&gt;0),BD394/AY394*$Y394,)</f>
        <v>781406.63934294775</v>
      </c>
      <c r="BH394" s="15">
        <f ca="1">IF(AND(AW394&lt;&gt;0,BB394&lt;&gt;0),BE394*AO394*AW394,)</f>
        <v>420553.86236661114</v>
      </c>
      <c r="BI394" s="15">
        <f ca="1">IF(AND(AV394&lt;&gt;0,BA394&lt;&gt;0,AW394&lt;&gt;0,BB394&lt;&gt;0),$AI394-BF394-BG394-BH394-BL394,)</f>
        <v>-181736.27253484685</v>
      </c>
      <c r="BJ394" s="15">
        <f ca="1">IF(OR(AV394=0,BA394=0,AW394=0,BB394=0),$AI394-BF394-BG394-BH394-BL394,)</f>
        <v>0</v>
      </c>
      <c r="BK394" s="15">
        <f ca="1">SUM(BF394:BJ394)</f>
        <v>14758.212365919666</v>
      </c>
      <c r="BL394" s="15">
        <f ca="1">IF($V394&lt;&gt;0,IF($V394&gt;0,$W394/$V394,-$W394/$V394))*$AD394</f>
        <v>-44248.790330096781</v>
      </c>
      <c r="BM394" s="15">
        <f ca="1">SUM(BK394:BL394)</f>
        <v>-29490.577964177115</v>
      </c>
      <c r="BN394" s="16">
        <f ca="1">_xll.DBRW($B$3,$R$37,$R$38,$R$40,$R$41,$R$42,$Q394,BN$2,BN$4,BN$3)</f>
        <v>7.6337880206672357E-2</v>
      </c>
      <c r="BO394" s="16">
        <f ca="1">_xll.DBRW($B$3,$R$37,$R$38,$R$40,$R$41,$R$42,$Q394,BO$2,BO$4,BO$3)</f>
        <v>7.6036770281279184E-2</v>
      </c>
      <c r="BP394" s="17">
        <f ca="1">-(BN394-BO394)*100</f>
        <v>-3.0110992539317261E-2</v>
      </c>
      <c r="BQ394" s="14">
        <f ca="1">$Z394-$AE394-CK394</f>
        <v>-1145.0363259816531</v>
      </c>
      <c r="BR394" s="15">
        <f ca="1">_xll.DBRW($B$3,$R$37,$R$38,$R$40,$R$41,$R$42,$Q394,BR$2,BR$4,BR$3)</f>
        <v>0.42077863871868493</v>
      </c>
      <c r="BS394" s="15">
        <f ca="1">_xll.DBRW($B$3,$R$37,$R$38,$R$40,$R$41,$R$42,$Q394,BS$2,BS$4,BS$3)</f>
        <v>1</v>
      </c>
      <c r="BT394" s="15">
        <f ca="1">_xll.DBRW($B$3,$R$37,$R$38,$R$40,$R$41,$R$42,$Q394,BT$2,BT$4,BT$3)</f>
        <v>5.5120555820975827</v>
      </c>
      <c r="BU394" s="15">
        <f ca="1">_xll.DBRW($B$3,$R$37,$R$38,$R$40,$R$41,$R$42,$Q394,BU$2,BU$4,BU$3)</f>
        <v>689891.2</v>
      </c>
      <c r="BV394" s="15">
        <f ca="1">_xll.DBRW($B$3,$R$37,$R$38,$R$40,$R$41,$R$42,$Q394,BV$2,BV$4,BV$3)</f>
        <v>689891.2</v>
      </c>
      <c r="BW394" s="15">
        <f ca="1">_xll.DBRW($B$3,$R$37,$R$38,$R$40,$R$41,$R$42,$Q394,BW$2,BW$4,BW$3)</f>
        <v>0.31700296522837107</v>
      </c>
      <c r="BX394" s="15">
        <f ca="1">_xll.DBRW($B$3,$R$37,$R$38,$R$40,$R$41,$R$42,$Q394,BX$2,BX$4,BX$3)</f>
        <v>1</v>
      </c>
      <c r="BY394" s="15">
        <f ca="1">_xll.DBRW($B$3,$R$37,$R$38,$R$40,$R$41,$R$42,$Q394,BY$2,BY$4,BY$3)</f>
        <v>4.1690745682082131</v>
      </c>
      <c r="BZ394" s="15">
        <f ca="1">_xll.DBRW($B$3,$R$37,$R$38,$R$40,$R$41,$R$42,$Q394,BZ$2,BZ$4,BZ$3)</f>
        <v>888941.10499999998</v>
      </c>
      <c r="CA394" s="15">
        <f ca="1">_xll.DBRW($B$3,$R$37,$R$38,$R$40,$R$41,$R$42,$Q394,CA$2,CA$4,CA$3)</f>
        <v>888941.10499999998</v>
      </c>
      <c r="CB394" s="15">
        <f ca="1">BR394-BW394</f>
        <v>0.10377567349031386</v>
      </c>
      <c r="CC394" s="15">
        <f ca="1">BS394-BX394</f>
        <v>0</v>
      </c>
      <c r="CD394" s="15">
        <f ca="1">BT394-BY394</f>
        <v>1.3429810138893696</v>
      </c>
      <c r="CE394" s="15">
        <f ca="1">IF(AND(BU394&lt;&gt;0,BZ394&lt;&gt;0),-1*CB394*BU394,0)</f>
        <v>-71593.92391504081</v>
      </c>
      <c r="CF394" s="15">
        <f ca="1">IF(AND(BU394&lt;&gt;0,BZ394&lt;&gt;0,BV394&lt;&gt;0,CA394&lt;&gt;0),CC394/BX394*$Z394,)</f>
        <v>0</v>
      </c>
      <c r="CG394" s="15">
        <f ca="1">IF(AND(BV394&lt;&gt;0,CA394&lt;&gt;0),CD394*BN394*BV394,)</f>
        <v>70727.86918187936</v>
      </c>
      <c r="CH394" s="15">
        <f ca="1">IF(AND(BU394&lt;&gt;0,BZ394&lt;&gt;0,BV394&lt;&gt;0,CA394&lt;&gt;0),$AJ394-CE394-CF394-CG394-CK394,)</f>
        <v>-278.98159282020242</v>
      </c>
      <c r="CI394" s="15">
        <f ca="1">IF(OR(BU394=0,BZ394=0,BV394=0,CA394=0),$AJ394-CE394-CF394-CG394-CK394,)</f>
        <v>0</v>
      </c>
      <c r="CJ394" s="15">
        <f ca="1">SUM(CE394:CI394)</f>
        <v>-1145.0363259816531</v>
      </c>
      <c r="CK394" s="15">
        <f ca="1">IF($V394&lt;&gt;0,IF($V394&gt;0,$W394/$V394,-$W394/$V394))*$AE394</f>
        <v>-7349.4774756335664</v>
      </c>
      <c r="CL394" s="15">
        <f ca="1">SUM(CJ394:CK394)</f>
        <v>-8494.5138016152196</v>
      </c>
      <c r="CM394" s="16">
        <f ca="1">_xll.DBRW($B$3,$R$37,$R$38,$R$40,$R$41,$R$42,$Q394,CM$2,CM$4,CM$3)</f>
        <v>7.6876434381692768E-2</v>
      </c>
      <c r="CN394" s="16">
        <f ca="1">_xll.DBRW($B$3,$R$37,$R$38,$R$40,$R$41,$R$42,$Q394,CN$2,CN$4,CN$3)</f>
        <v>6.7825839608874713E-2</v>
      </c>
      <c r="CO394" s="17">
        <f ca="1">-(CM394-CN394)*100</f>
        <v>-0.90505947728180547</v>
      </c>
      <c r="CP394" s="14">
        <f ca="1">$AA394-$AF394-DJ394</f>
        <v>-34416.865445681855</v>
      </c>
      <c r="CQ394" s="15">
        <f ca="1">_xll.DBRW($B$3,$R$37,$R$38,$R$40,$R$41,$R$42,$Q394,CQ$2,CQ$4,CQ$3)</f>
        <v>1.1602865295389302</v>
      </c>
      <c r="CR394" s="15">
        <f ca="1">_xll.DBRW($B$3,$R$37,$R$38,$R$40,$R$41,$R$42,$Q394,CR$2,CR$4,CR$3)</f>
        <v>0.36520908282349457</v>
      </c>
      <c r="CS394" s="15">
        <f ca="1">_xll.DBRW($B$3,$R$37,$R$38,$R$40,$R$41,$R$42,$Q394,CS$2,CS$4,CS$3)</f>
        <v>5.5120555820975827</v>
      </c>
      <c r="CT394" s="15">
        <f ca="1">_xll.DBRW($B$3,$R$37,$R$38,$R$40,$R$41,$R$42,$Q394,CT$2,CT$4,CT$3)</f>
        <v>251954.53240000003</v>
      </c>
      <c r="CU394" s="15">
        <f ca="1">_xll.DBRW($B$3,$R$37,$R$38,$R$40,$R$41,$R$42,$Q394,CU$2,CU$4,CU$3)</f>
        <v>689891.2</v>
      </c>
      <c r="CV394" s="15">
        <f ca="1">_xll.DBRW($B$3,$R$37,$R$38,$R$40,$R$41,$R$42,$Q394,CV$2,CV$4,CV$3)</f>
        <v>0.95953073803222488</v>
      </c>
      <c r="CW394" s="15">
        <f ca="1">_xll.DBRW($B$3,$R$37,$R$38,$R$40,$R$41,$R$42,$Q394,CW$2,CW$4,CW$3)</f>
        <v>0.29469715953094594</v>
      </c>
      <c r="CX394" s="15">
        <f ca="1">_xll.DBRW($B$3,$R$37,$R$38,$R$40,$R$41,$R$42,$Q394,CX$2,CX$4,CX$3)</f>
        <v>4.1690745682082131</v>
      </c>
      <c r="CY394" s="15">
        <f ca="1">_xll.DBRW($B$3,$R$37,$R$38,$R$40,$R$41,$R$42,$Q394,CY$2,CY$4,CY$3)</f>
        <v>261968.41863380035</v>
      </c>
      <c r="CZ394" s="15">
        <f ca="1">_xll.DBRW($B$3,$R$37,$R$38,$R$40,$R$41,$R$42,$Q394,CZ$2,CZ$4,CZ$3)</f>
        <v>888941.10499999998</v>
      </c>
      <c r="DA394" s="15">
        <f ca="1">CQ394-CV394</f>
        <v>0.20075579150670531</v>
      </c>
      <c r="DB394" s="15">
        <f ca="1">CR394-CW394</f>
        <v>7.0511923292548628E-2</v>
      </c>
      <c r="DC394" s="15">
        <f ca="1">CS394-CX394</f>
        <v>1.3429810138893696</v>
      </c>
      <c r="DD394" s="15">
        <f ca="1">IF(AND(CT394&lt;&gt;0,CY394&lt;&gt;0),-1*DA394*CT394,0)</f>
        <v>-50581.331575663833</v>
      </c>
      <c r="DE394" s="15">
        <f ca="1">IF(AND(CT394&lt;&gt;0,CY394&lt;&gt;0,CU394&lt;&gt;0,CZ394&lt;&gt;0),DB394/CW394*$AA394,)</f>
        <v>-69947.796261745956</v>
      </c>
      <c r="DF394" s="15">
        <f ca="1">IF(AND(CU394&lt;&gt;0,CZ394&lt;&gt;0),DC394*CM394*CU394,)</f>
        <v>71226.845432399714</v>
      </c>
      <c r="DG394" s="15">
        <f ca="1">IF(AND(CT394&lt;&gt;0,CY394&lt;&gt;0,CU394&lt;&gt;0,CZ394&lt;&gt;0),$AK394-DD394-DE394-DF394-DJ394,)</f>
        <v>14885.41695932822</v>
      </c>
      <c r="DH394" s="15">
        <f ca="1">IF(OR(CT394=0,CY394=0,CU394=0,CZ394=0),$AK394-DD394-DE394-DF394-DJ394,)</f>
        <v>0</v>
      </c>
      <c r="DI394" s="15">
        <f ca="1">SUM(DD394:DH394)</f>
        <v>-34416.865445681855</v>
      </c>
      <c r="DJ394" s="15">
        <f ca="1">IF($V394&lt;&gt;0,IF($V394&gt;0,$W394/$V394,-$W394/$V394))*$AF394</f>
        <v>-6555.8344814928341</v>
      </c>
      <c r="DK394" s="15">
        <f ca="1">SUM(DI394:DJ394)</f>
        <v>-40972.69992717469</v>
      </c>
      <c r="DL394" s="16">
        <f ca="1">_xll.DBRW($B$3,$R$37,$R$38,$R$40,$R$41,$R$42,$Q394,DL$2,DL$4,DL$3)</f>
        <v>8.0084689094957612E-2</v>
      </c>
      <c r="DM394" s="16">
        <f ca="1">_xll.DBRW($B$3,$R$37,$R$38,$R$40,$R$41,$R$42,$Q394,DM$2,DM$4,DM$3)</f>
        <v>6.8434202824265905E-2</v>
      </c>
      <c r="DN394" s="17">
        <f ca="1">-(DL394-DM394)*100</f>
        <v>-1.1650486270691707</v>
      </c>
      <c r="DO394" s="14">
        <f ca="1">$AB394-$AG394-EI394</f>
        <v>-44303.521306623457</v>
      </c>
      <c r="DP394" s="15">
        <f ca="1">_xll.DBRW($B$3,$R$37,$R$38,$R$40,$R$41,$R$42,$Q394,DP$2,DP$4,DP$3)</f>
        <v>0.49010646176428363</v>
      </c>
      <c r="DQ394" s="15">
        <f ca="1">_xll.DBRW($B$3,$R$37,$R$38,$R$40,$R$41,$R$42,$Q394,DQ$2,DQ$4,DQ$3)</f>
        <v>0.90068442676178517</v>
      </c>
      <c r="DR394" s="15">
        <f ca="1">_xll.DBRW($B$3,$R$37,$R$38,$R$40,$R$41,$R$42,$Q394,DR$2,DR$4,DR$3)</f>
        <v>5.5120555820975827</v>
      </c>
      <c r="DS394" s="15">
        <f ca="1">_xll.DBRW($B$3,$R$37,$R$38,$R$40,$R$41,$R$42,$Q394,DS$2,DS$4,DS$3)</f>
        <v>621374.26</v>
      </c>
      <c r="DT394" s="15">
        <f ca="1">_xll.DBRW($B$3,$R$37,$R$38,$R$40,$R$41,$R$42,$Q394,DT$2,DT$4,DT$3)</f>
        <v>689891.2</v>
      </c>
      <c r="DU394" s="15">
        <f ca="1">_xll.DBRW($B$3,$R$37,$R$38,$R$40,$R$41,$R$42,$Q394,DU$2,DU$4,DU$3)</f>
        <v>0.33164913762490322</v>
      </c>
      <c r="DV394" s="15">
        <f ca="1">_xll.DBRW($B$3,$R$37,$R$38,$R$40,$R$41,$R$42,$Q394,DV$2,DV$4,DV$3)</f>
        <v>0.8602684651420186</v>
      </c>
      <c r="DW394" s="15">
        <f ca="1">_xll.DBRW($B$3,$R$37,$R$38,$R$40,$R$41,$R$42,$Q394,DW$2,DW$4,DW$3)</f>
        <v>4.1690745682082131</v>
      </c>
      <c r="DX394" s="15">
        <f ca="1">_xll.DBRW($B$3,$R$37,$R$38,$R$40,$R$41,$R$42,$Q394,DX$2,DX$4,DX$3)</f>
        <v>764728</v>
      </c>
      <c r="DY394" s="15">
        <f ca="1">_xll.DBRW($B$3,$R$37,$R$38,$R$40,$R$41,$R$42,$Q394,DY$2,DY$4,DY$3)</f>
        <v>888941.10499999998</v>
      </c>
      <c r="DZ394" s="15">
        <f ca="1">DP394-DU394</f>
        <v>0.15845732413938041</v>
      </c>
      <c r="EA394" s="15">
        <f ca="1">DQ394-DV394</f>
        <v>4.0415961619766572E-2</v>
      </c>
      <c r="EB394" s="15">
        <f ca="1">DR394-DW394</f>
        <v>1.3429810138893696</v>
      </c>
      <c r="EC394" s="15">
        <f ca="1">IF(AND(DS394&lt;&gt;0,DX394&lt;&gt;0),-1*DZ394*DS394,0)</f>
        <v>-98461.302528687636</v>
      </c>
      <c r="ED394" s="15">
        <f ca="1">IF(AND(DS394&lt;&gt;0,DX394&lt;&gt;0,DT394&lt;&gt;0,DY394&lt;&gt;0),EA394/DV394*$AB394,)</f>
        <v>-14307.461983172241</v>
      </c>
      <c r="EE394" s="15">
        <f ca="1">IF(AND(DT394&lt;&gt;0,DY394&lt;&gt;0),EB394*DL394*DT394,)</f>
        <v>74199.328019650158</v>
      </c>
      <c r="EF394" s="15">
        <f ca="1">IF(AND(DS394&lt;&gt;0,DX394&lt;&gt;0,DT394&lt;&gt;0,DY394&lt;&gt;0),$AL394-EC394-ED394-EE394-EI394,)</f>
        <v>-5734.0848144137399</v>
      </c>
      <c r="EG394" s="15">
        <f ca="1">IF(OR(DS394=0,DX394=0,DT394=0,DY394=0),$AL394-EC394-ED394-EE394-EI394,)</f>
        <v>0</v>
      </c>
      <c r="EH394" s="15">
        <f ca="1">SUM(EC394:EG394)</f>
        <v>-44303.521306623457</v>
      </c>
      <c r="EI394" s="15">
        <f ca="1">IF($V394&lt;&gt;0,IF($V394&gt;0,$W394/$V394,-$W394/$V394))*$AG394</f>
        <v>-6614.6369757595112</v>
      </c>
      <c r="EJ394" s="15">
        <f ca="1">SUM(EH394:EI394)</f>
        <v>-50918.158282382967</v>
      </c>
      <c r="EK394" s="16">
        <f ca="1">_xll.DBRW($B$3,$R$37,$R$38,$R$40,$R$41,$R$42,$Q394,EK$2,EK$4,EK$3)</f>
        <v>0.22700420192012946</v>
      </c>
      <c r="EL394" s="16">
        <f ca="1">_xll.DBRW($B$3,$R$37,$R$38,$R$40,$R$41,$R$42,$Q394,EL$2,EL$4,EL$3)</f>
        <v>0.22858198810087818</v>
      </c>
      <c r="EM394" s="17">
        <f ca="1">-(EK394-EL394)*100</f>
        <v>0.15777861807487192</v>
      </c>
      <c r="EN394" s="14">
        <f ca="1">$AC394-$AH394-FH394</f>
        <v>5999.8769194670349</v>
      </c>
      <c r="EO394" s="15">
        <f ca="1">_xll.DBRW($B$3,$R$37,$R$38,$R$40,$R$41,$R$42,$Q394,EO$2,EO$4,EO$3)</f>
        <v>1.2512597783534565</v>
      </c>
      <c r="EP394" s="15">
        <f ca="1">_xll.DBRW($B$3,$R$37,$R$38,$R$40,$R$41,$R$42,$Q394,EP$2,EP$4,EP$3)</f>
        <v>1</v>
      </c>
      <c r="EQ394" s="15">
        <f ca="1">_xll.DBRW($B$3,$R$37,$R$38,$R$40,$R$41,$R$42,$Q394,EQ$2,EQ$4,EQ$3)</f>
        <v>5.5120555820975827</v>
      </c>
      <c r="ER394" s="15">
        <f ca="1">_xll.DBRW($B$3,$R$37,$R$38,$R$40,$R$41,$R$42,$Q394,ER$2,ER$4,ER$3)</f>
        <v>689891.2</v>
      </c>
      <c r="ES394" s="15">
        <f ca="1">_xll.DBRW($B$3,$R$37,$R$38,$R$40,$R$41,$R$42,$Q394,ES$2,ES$4,ES$3)</f>
        <v>689891.2</v>
      </c>
      <c r="ET394" s="15">
        <f ca="1">_xll.DBRW($B$3,$R$37,$R$38,$R$40,$R$41,$R$42,$Q394,ET$2,ET$4,ET$3)</f>
        <v>0.95297535334184358</v>
      </c>
      <c r="EU394" s="15">
        <f ca="1">_xll.DBRW($B$3,$R$37,$R$38,$R$40,$R$41,$R$42,$Q394,EU$2,EU$4,EU$3)</f>
        <v>1</v>
      </c>
      <c r="EV394" s="15">
        <f ca="1">_xll.DBRW($B$3,$R$37,$R$38,$R$40,$R$41,$R$42,$Q394,EV$2,EV$4,EV$3)</f>
        <v>4.1690745682082131</v>
      </c>
      <c r="EW394" s="15">
        <f ca="1">_xll.DBRW($B$3,$R$37,$R$38,$R$40,$R$41,$R$42,$Q394,EW$2,EW$4,EW$3)</f>
        <v>888941.10499999998</v>
      </c>
      <c r="EX394" s="15">
        <f ca="1">_xll.DBRW($B$3,$R$37,$R$38,$R$40,$R$41,$R$42,$Q394,EX$2,EX$4,EX$3)</f>
        <v>888941.10499999998</v>
      </c>
      <c r="EY394" s="15">
        <f ca="1">EO394-ET394</f>
        <v>0.2982844250116129</v>
      </c>
      <c r="EZ394" s="15">
        <f ca="1">EP394-EU394</f>
        <v>0</v>
      </c>
      <c r="FA394" s="15">
        <f ca="1">EQ394-EV394</f>
        <v>1.3429810138893696</v>
      </c>
      <c r="FB394" s="15">
        <f ca="1">IF(AND(ER394&lt;&gt;0,EW394&lt;&gt;0),-1*EY394*ER394,0)</f>
        <v>-205783.79991257162</v>
      </c>
      <c r="FC394" s="15">
        <f ca="1">IF(AND(ER394&lt;&gt;0,EW394&lt;&gt;0,ES394&lt;&gt;0,EX394&lt;&gt;0),EZ394/EU394*$AC394,)</f>
        <v>0</v>
      </c>
      <c r="FD394" s="15">
        <f ca="1">IF(AND(ES394&lt;&gt;0,EX394&lt;&gt;0),FA394*EK394*ES394,)</f>
        <v>210321.84092191362</v>
      </c>
      <c r="FE394" s="15">
        <f ca="1">IF(AND(ER394&lt;&gt;0,EW394&lt;&gt;0,ES394&lt;&gt;0,EX394&lt;&gt;0),$AM394-FB394-FC394-FD394-FH394,)</f>
        <v>1461.835910125028</v>
      </c>
      <c r="FF394" s="15">
        <f ca="1">IF(OR(ER394=0,EW394=0,ES394=0,EX394=0),$AM394-FB394-FC394-FD394-FH394,)</f>
        <v>0</v>
      </c>
      <c r="FG394" s="15">
        <f ca="1">SUM(FB394:FF394)</f>
        <v>5999.8769194670349</v>
      </c>
      <c r="FH394" s="15">
        <f ca="1">IF($V394&lt;&gt;0,IF($V394&gt;0,$W394/$V394,-$W394/$V394))*$AH394</f>
        <v>-22094.023282003622</v>
      </c>
      <c r="FI394" s="15">
        <f ca="1">SUM(FG394:FH394)</f>
        <v>-16094.146362536587</v>
      </c>
      <c r="FJ394" s="20"/>
      <c r="FK394" s="85">
        <f ca="1">BL394+CK394+DJ394+EI394+FH394</f>
        <v>-86862.762544986312</v>
      </c>
      <c r="FL394" s="21"/>
      <c r="FM394" s="22"/>
      <c r="FN394" s="104">
        <f ca="1">_xll.DBRW($B$3,$R$37,$R$38,$R$40,$R$41,$R$42,$Q394,FN$2,FN$4,FN$3)</f>
        <v>326217.4899999997</v>
      </c>
      <c r="FO394" s="105">
        <f ca="1">IF(U394&lt;&gt;0,FN394/U394,0)</f>
        <v>8.5785334357526818E-2</v>
      </c>
      <c r="FP394" s="104">
        <f ca="1">_xll.DBRW($B$3,$R$37,$R$38,$R$40,$R$41,$R$42,$Q394,FP$2,FP$4,FP$3)</f>
        <v>375530.69982829294</v>
      </c>
      <c r="FQ394" s="105">
        <f ca="1">IF(V394&lt;&gt;0,FP394/V394,0)</f>
        <v>0.10132877561325419</v>
      </c>
      <c r="FR394" s="86">
        <f ca="1">FN394-FP394</f>
        <v>-49313.209828293242</v>
      </c>
      <c r="FS394" s="103">
        <f ca="1">(FO394-FQ394)*100</f>
        <v>-1.5543441255727375</v>
      </c>
      <c r="FT394" s="23"/>
      <c r="FV394" s="37"/>
      <c r="FW394" s="37"/>
      <c r="FX394" s="37"/>
      <c r="FY394" s="37"/>
      <c r="FZ394" s="37"/>
      <c r="GA394" s="37"/>
      <c r="GB394" s="37"/>
      <c r="GC394" s="37"/>
      <c r="GD394" s="37"/>
      <c r="GE394" s="37"/>
      <c r="GF394" s="37"/>
      <c r="GG394" s="37"/>
      <c r="GH394" s="37"/>
    </row>
    <row r="395" spans="1:190" ht="15" hidden="1" customHeight="1" x14ac:dyDescent="0.25">
      <c r="A395">
        <f ca="1">IF(ROW()=ROW($A$60),0,1)</f>
        <v>1</v>
      </c>
      <c r="D395" s="30"/>
      <c r="E395" s="30"/>
      <c r="F395" s="30">
        <f ca="1">IF(A395&lt;&gt;0,IF((AO395+BN395+CM395+DL395+EK395)&lt;&gt;0,ROUND((1-(AO395+BN395+CM395+DL395+EK395))-FO395,5),"VERIF. ELIGIBILITE PMM"),"CHECK "&amp;D380)</f>
        <v>-1.5100000000000001E-3</v>
      </c>
      <c r="G395" s="30"/>
      <c r="H395" s="30"/>
      <c r="I395" s="30"/>
      <c r="J395" s="30">
        <f ca="1">IF(A395&lt;&gt;0,IF((AP395+BO395+CN395+DM395+EL395)&lt;&gt;0,ROUND((1-(AP395+BO395+CN395+DM395+EL395))-FQ395,5),"VERIF. ELIGIBILITE PMM"),"CHECK "&amp;D381)</f>
        <v>0</v>
      </c>
      <c r="K395" s="30">
        <f ca="1">IF(A395&lt;&gt;0,ROUND(W395+AR395+BQ395+CP395+DO395+EN395+FK395-FR395,5),"CHECK ")</f>
        <v>-1107</v>
      </c>
      <c r="L395" s="4"/>
      <c r="M395" s="9"/>
      <c r="N395" s="10"/>
      <c r="O395" s="9"/>
      <c r="P395" s="11"/>
      <c r="Q395" s="130" t="s">
        <v>443</v>
      </c>
      <c r="R395" s="130"/>
      <c r="S395" s="12"/>
      <c r="T395" s="13"/>
      <c r="U395" s="84">
        <f ca="1">_xll.DBRW($B$3,$R$37,$R$38,$R$40,$R$41,$R$42,$Q395,U$2,U$4,U$3)</f>
        <v>734289.66336700018</v>
      </c>
      <c r="V395" s="84">
        <f ca="1">_xll.DBRW($B$3,$R$37,$R$38,$R$40,$R$41,$R$42,$Q395,V$2,V$4,V$3)</f>
        <v>620814.93996600015</v>
      </c>
      <c r="W395" s="85">
        <f ca="1">U395-V395</f>
        <v>113474.72340100002</v>
      </c>
      <c r="X395" s="106">
        <f ca="1">IF(V395&lt;&gt;0,W395/V395,0)</f>
        <v>0.18278349326969262</v>
      </c>
      <c r="Y395" s="15">
        <f ca="1">_xll.DBRW($B$3,$R$37,$R$38,$R$40,$R$41,$R$42,$Q395,Y$2,Y$4,Y$3)</f>
        <v>-460747.62891630002</v>
      </c>
      <c r="Z395" s="15">
        <f ca="1">_xll.DBRW($B$3,$R$37,$R$38,$R$40,$R$41,$R$42,$Q395,Z$2,Z$4,Z$3)</f>
        <v>-110706.30332699999</v>
      </c>
      <c r="AA395" s="15">
        <f ca="1">_xll.DBRW($B$3,$R$37,$R$38,$R$40,$R$41,$R$42,$Q395,AA$2,AA$4,AA$3)</f>
        <v>-84894.893333</v>
      </c>
      <c r="AB395" s="15">
        <f ca="1">_xll.DBRW($B$3,$R$37,$R$38,$R$40,$R$41,$R$42,$Q395,AB$2,AB$4,AB$3)</f>
        <v>-33060.516669999997</v>
      </c>
      <c r="AC395" s="15">
        <f ca="1">_xll.DBRW($B$3,$R$37,$R$38,$R$40,$R$41,$R$42,$Q395,AC$2,AC$4,AC$3)</f>
        <v>-45547.743326669995</v>
      </c>
      <c r="AD395" s="15">
        <f ca="1">_xll.DBRW($B$3,$R$37,$R$38,$R$40,$R$41,$R$42,$Q395,AD$2,AD$4,AD$3)</f>
        <v>-427955.27486669994</v>
      </c>
      <c r="AE395" s="15">
        <f ca="1">_xll.DBRW($B$3,$R$37,$R$38,$R$40,$R$41,$R$42,$Q395,AE$2,AE$4,AE$3)</f>
        <v>-73566.666672999985</v>
      </c>
      <c r="AF395" s="15">
        <f ca="1">_xll.DBRW($B$3,$R$37,$R$38,$R$40,$R$41,$R$42,$Q395,AF$2,AF$4,AF$3)</f>
        <v>-69896.666667000012</v>
      </c>
      <c r="AG395" s="15">
        <f ca="1">_xll.DBRW($B$3,$R$37,$R$38,$R$40,$R$41,$R$42,$Q395,AG$2,AG$4,AG$3)</f>
        <v>-25082.333330000001</v>
      </c>
      <c r="AH395" s="15">
        <f ca="1">_xll.DBRW($B$3,$R$37,$R$38,$R$40,$R$41,$R$42,$Q395,AH$2,AH$4,AH$3)</f>
        <v>-60680.740007333014</v>
      </c>
      <c r="AI395" s="15">
        <f ca="1">Y395-AD395</f>
        <v>-32792.354049600079</v>
      </c>
      <c r="AJ395" s="15">
        <f ca="1">Z395-AE395</f>
        <v>-37139.636654000002</v>
      </c>
      <c r="AK395" s="15">
        <f ca="1">AA395-AF395</f>
        <v>-14998.226665999988</v>
      </c>
      <c r="AL395" s="15">
        <f ca="1">AB395-AG395</f>
        <v>-7978.183339999996</v>
      </c>
      <c r="AM395" s="15">
        <f ca="1">AC395-AH395</f>
        <v>15132.996680663018</v>
      </c>
      <c r="AN395" s="20"/>
      <c r="AO395" s="16">
        <f ca="1">_xll.DBRW($B$3,$R$37,$R$38,$R$40,$R$41,$R$42,$Q395,AO$2,AO$4,AO$3)</f>
        <v>0.62747394101068377</v>
      </c>
      <c r="AP395" s="16">
        <f ca="1">_xll.DBRW($B$3,$R$37,$R$38,$R$40,$R$41,$R$42,$Q395,AP$2,AP$4,AP$3)</f>
        <v>0.68934435580776721</v>
      </c>
      <c r="AQ395" s="17">
        <f ca="1">-(AO395-AP395)*100</f>
        <v>6.1870414797083439</v>
      </c>
      <c r="AR395" s="14">
        <f ca="1">$Y395-$AD395-BL395</f>
        <v>45430.806053726832</v>
      </c>
      <c r="AS395" s="18">
        <f ca="1">_xll.DBRW($B$3,$R$37,$R$38,$R$40,$R$41,$R$42,$Q395,AS$2,AS$4,AS$3)</f>
        <v>0</v>
      </c>
      <c r="AT395" s="19">
        <f ca="1">_xll.DBRW($B$3,$R$37,$R$38,$R$40,$R$41,$R$42,$Q395,AT$2,AT$4,AT$3)</f>
        <v>0</v>
      </c>
      <c r="AU395" s="18">
        <f ca="1">_xll.DBRW($B$3,$R$37,$R$38,$R$40,$R$41,$R$42,$Q395,AU$2,AU$4,AU$3)</f>
        <v>0</v>
      </c>
      <c r="AV395" s="15">
        <f ca="1">_xll.DBRW($B$3,$R$37,$R$38,$R$40,$R$41,$R$42,$Q395,AV$2,AV$4,AV$3)</f>
        <v>0</v>
      </c>
      <c r="AW395" s="15">
        <f ca="1">_xll.DBRW($B$3,$R$37,$R$38,$R$40,$R$41,$R$42,$Q395,AW$2,AW$4,AW$3)</f>
        <v>0</v>
      </c>
      <c r="AX395" s="18">
        <f ca="1">_xll.DBRW($B$3,$R$37,$R$38,$R$40,$R$41,$R$42,$Q395,AX$2,AX$4,AX$3)</f>
        <v>0</v>
      </c>
      <c r="AY395" s="19">
        <f ca="1">_xll.DBRW($B$3,$R$37,$R$38,$R$40,$R$41,$R$42,$Q395,AY$2,AY$4,AY$3)</f>
        <v>0</v>
      </c>
      <c r="AZ395" s="18">
        <f ca="1">_xll.DBRW($B$3,$R$37,$R$38,$R$40,$R$41,$R$42,$Q395,AZ$2,AZ$4,AZ$3)</f>
        <v>0</v>
      </c>
      <c r="BA395" s="15">
        <f ca="1">_xll.DBRW($B$3,$R$37,$R$38,$R$40,$R$41,$R$42,$Q395,BA$2,BA$4,BA$3)</f>
        <v>0</v>
      </c>
      <c r="BB395" s="15">
        <f ca="1">_xll.DBRW($B$3,$R$37,$R$38,$R$40,$R$41,$R$42,$Q395,BB$2,BB$4,BB$3)</f>
        <v>0</v>
      </c>
      <c r="BC395" s="18">
        <f ca="1">AS395-AX395</f>
        <v>0</v>
      </c>
      <c r="BD395" s="18">
        <f ca="1">AT395-AY395</f>
        <v>0</v>
      </c>
      <c r="BE395" s="18">
        <f ca="1">AU395-AZ395</f>
        <v>0</v>
      </c>
      <c r="BF395" s="15">
        <f ca="1">IF(AND(AV395&lt;&gt;0,BA395&lt;&gt;0),-1*BC395*AV395,0)</f>
        <v>0</v>
      </c>
      <c r="BG395" s="15">
        <f ca="1">IF(AND(AV395&lt;&gt;0,BA395&lt;&gt;0,AW395&lt;&gt;0,BB395&lt;&gt;0),BD395/AY395*$Y395,)</f>
        <v>0</v>
      </c>
      <c r="BH395" s="15">
        <f ca="1">IF(AND(AW395&lt;&gt;0,BB395&lt;&gt;0),BE395*AO395*AW395,)</f>
        <v>0</v>
      </c>
      <c r="BI395" s="15">
        <f ca="1">IF(AND(AV395&lt;&gt;0,BA395&lt;&gt;0,AW395&lt;&gt;0,BB395&lt;&gt;0),$AI395-BF395-BG395-BH395-BL395,)</f>
        <v>0</v>
      </c>
      <c r="BJ395" s="15">
        <f ca="1">IF(OR(AV395=0,BA395=0,AW395=0,BB395=0),$AI395-BF395-BG395-BH395-BL395,)</f>
        <v>45430.806053726832</v>
      </c>
      <c r="BK395" s="15">
        <f ca="1">SUM(BF395:BJ395)</f>
        <v>45430.806053726832</v>
      </c>
      <c r="BL395" s="15">
        <f ca="1">IF($V395&lt;&gt;0,IF($V395&gt;0,$W395/$V395,-$W395/$V395))*$AD395</f>
        <v>-78223.160103326911</v>
      </c>
      <c r="BM395" s="15">
        <f ca="1">SUM(BK395:BL395)</f>
        <v>-32792.354049600079</v>
      </c>
      <c r="BN395" s="16">
        <f ca="1">_xll.DBRW($B$3,$R$37,$R$38,$R$40,$R$41,$R$42,$Q395,BN$2,BN$4,BN$3)</f>
        <v>0.15076652831985821</v>
      </c>
      <c r="BO395" s="16">
        <f ca="1">_xll.DBRW($B$3,$R$37,$R$38,$R$40,$R$41,$R$42,$Q395,BO$2,BO$4,BO$3)</f>
        <v>0.11850015509779613</v>
      </c>
      <c r="BP395" s="17">
        <f ca="1">-(BN395-BO395)*100</f>
        <v>-3.2266373222062077</v>
      </c>
      <c r="BQ395" s="14">
        <f ca="1">$Z395-$AE395-CK395</f>
        <v>-23692.864331301989</v>
      </c>
      <c r="BR395" s="15">
        <f ca="1">_xll.DBRW($B$3,$R$37,$R$38,$R$40,$R$41,$R$42,$Q395,BR$2,BR$4,BR$3)</f>
        <v>0</v>
      </c>
      <c r="BS395" s="15">
        <f ca="1">_xll.DBRW($B$3,$R$37,$R$38,$R$40,$R$41,$R$42,$Q395,BS$2,BS$4,BS$3)</f>
        <v>0</v>
      </c>
      <c r="BT395" s="15">
        <f ca="1">_xll.DBRW($B$3,$R$37,$R$38,$R$40,$R$41,$R$42,$Q395,BT$2,BT$4,BT$3)</f>
        <v>0</v>
      </c>
      <c r="BU395" s="15">
        <f ca="1">_xll.DBRW($B$3,$R$37,$R$38,$R$40,$R$41,$R$42,$Q395,BU$2,BU$4,BU$3)</f>
        <v>0</v>
      </c>
      <c r="BV395" s="15">
        <f ca="1">_xll.DBRW($B$3,$R$37,$R$38,$R$40,$R$41,$R$42,$Q395,BV$2,BV$4,BV$3)</f>
        <v>0</v>
      </c>
      <c r="BW395" s="15">
        <f ca="1">_xll.DBRW($B$3,$R$37,$R$38,$R$40,$R$41,$R$42,$Q395,BW$2,BW$4,BW$3)</f>
        <v>0</v>
      </c>
      <c r="BX395" s="15">
        <f ca="1">_xll.DBRW($B$3,$R$37,$R$38,$R$40,$R$41,$R$42,$Q395,BX$2,BX$4,BX$3)</f>
        <v>0</v>
      </c>
      <c r="BY395" s="15">
        <f ca="1">_xll.DBRW($B$3,$R$37,$R$38,$R$40,$R$41,$R$42,$Q395,BY$2,BY$4,BY$3)</f>
        <v>0</v>
      </c>
      <c r="BZ395" s="15">
        <f ca="1">_xll.DBRW($B$3,$R$37,$R$38,$R$40,$R$41,$R$42,$Q395,BZ$2,BZ$4,BZ$3)</f>
        <v>0</v>
      </c>
      <c r="CA395" s="15">
        <f ca="1">_xll.DBRW($B$3,$R$37,$R$38,$R$40,$R$41,$R$42,$Q395,CA$2,CA$4,CA$3)</f>
        <v>0</v>
      </c>
      <c r="CB395" s="15">
        <f ca="1">BR395-BW395</f>
        <v>0</v>
      </c>
      <c r="CC395" s="15">
        <f ca="1">BS395-BX395</f>
        <v>0</v>
      </c>
      <c r="CD395" s="15">
        <f ca="1">BT395-BY395</f>
        <v>0</v>
      </c>
      <c r="CE395" s="15">
        <f ca="1">IF(AND(BU395&lt;&gt;0,BZ395&lt;&gt;0),-1*CB395*BU395,0)</f>
        <v>0</v>
      </c>
      <c r="CF395" s="15">
        <f ca="1">IF(AND(BU395&lt;&gt;0,BZ395&lt;&gt;0,BV395&lt;&gt;0,CA395&lt;&gt;0),CC395/BX395*$Z395,)</f>
        <v>0</v>
      </c>
      <c r="CG395" s="15">
        <f ca="1">IF(AND(BV395&lt;&gt;0,CA395&lt;&gt;0),CD395*BN395*BV395,)</f>
        <v>0</v>
      </c>
      <c r="CH395" s="15">
        <f ca="1">IF(AND(BU395&lt;&gt;0,BZ395&lt;&gt;0,BV395&lt;&gt;0,CA395&lt;&gt;0),$AJ395-CE395-CF395-CG395-CK395,)</f>
        <v>0</v>
      </c>
      <c r="CI395" s="15">
        <f ca="1">IF(OR(BU395=0,BZ395=0,BV395=0,CA395=0),$AJ395-CE395-CF395-CG395-CK395,)</f>
        <v>-23692.864331301989</v>
      </c>
      <c r="CJ395" s="15">
        <f ca="1">SUM(CE395:CI395)</f>
        <v>-23692.864331301989</v>
      </c>
      <c r="CK395" s="15">
        <f ca="1">IF($V395&lt;&gt;0,IF($V395&gt;0,$W395/$V395,-$W395/$V395))*$AE395</f>
        <v>-13446.772322698012</v>
      </c>
      <c r="CL395" s="15">
        <f ca="1">SUM(CJ395:CK395)</f>
        <v>-37139.636654000002</v>
      </c>
      <c r="CM395" s="16">
        <f ca="1">_xll.DBRW($B$3,$R$37,$R$38,$R$40,$R$41,$R$42,$Q395,CM$2,CM$4,CM$3)</f>
        <v>0.11561499169649793</v>
      </c>
      <c r="CN395" s="16">
        <f ca="1">_xll.DBRW($B$3,$R$37,$R$38,$R$40,$R$41,$R$42,$Q395,CN$2,CN$4,CN$3)</f>
        <v>0.11258857055023193</v>
      </c>
      <c r="CO395" s="17">
        <f ca="1">-(CM395-CN395)*100</f>
        <v>-0.30264211462660007</v>
      </c>
      <c r="CP395" s="14">
        <f ca="1">$AA395-$AF395-DJ395</f>
        <v>-2222.2697646984416</v>
      </c>
      <c r="CQ395" s="15">
        <f ca="1">_xll.DBRW($B$3,$R$37,$R$38,$R$40,$R$41,$R$42,$Q395,CQ$2,CQ$4,CQ$3)</f>
        <v>0</v>
      </c>
      <c r="CR395" s="15">
        <f ca="1">_xll.DBRW($B$3,$R$37,$R$38,$R$40,$R$41,$R$42,$Q395,CR$2,CR$4,CR$3)</f>
        <v>0</v>
      </c>
      <c r="CS395" s="15">
        <f ca="1">_xll.DBRW($B$3,$R$37,$R$38,$R$40,$R$41,$R$42,$Q395,CS$2,CS$4,CS$3)</f>
        <v>0</v>
      </c>
      <c r="CT395" s="15">
        <f ca="1">_xll.DBRW($B$3,$R$37,$R$38,$R$40,$R$41,$R$42,$Q395,CT$2,CT$4,CT$3)</f>
        <v>0</v>
      </c>
      <c r="CU395" s="15">
        <f ca="1">_xll.DBRW($B$3,$R$37,$R$38,$R$40,$R$41,$R$42,$Q395,CU$2,CU$4,CU$3)</f>
        <v>0</v>
      </c>
      <c r="CV395" s="15">
        <f ca="1">_xll.DBRW($B$3,$R$37,$R$38,$R$40,$R$41,$R$42,$Q395,CV$2,CV$4,CV$3)</f>
        <v>0</v>
      </c>
      <c r="CW395" s="15">
        <f ca="1">_xll.DBRW($B$3,$R$37,$R$38,$R$40,$R$41,$R$42,$Q395,CW$2,CW$4,CW$3)</f>
        <v>0</v>
      </c>
      <c r="CX395" s="15">
        <f ca="1">_xll.DBRW($B$3,$R$37,$R$38,$R$40,$R$41,$R$42,$Q395,CX$2,CX$4,CX$3)</f>
        <v>0</v>
      </c>
      <c r="CY395" s="15">
        <f ca="1">_xll.DBRW($B$3,$R$37,$R$38,$R$40,$R$41,$R$42,$Q395,CY$2,CY$4,CY$3)</f>
        <v>0</v>
      </c>
      <c r="CZ395" s="15">
        <f ca="1">_xll.DBRW($B$3,$R$37,$R$38,$R$40,$R$41,$R$42,$Q395,CZ$2,CZ$4,CZ$3)</f>
        <v>0</v>
      </c>
      <c r="DA395" s="15">
        <f ca="1">CQ395-CV395</f>
        <v>0</v>
      </c>
      <c r="DB395" s="15">
        <f ca="1">CR395-CW395</f>
        <v>0</v>
      </c>
      <c r="DC395" s="15">
        <f ca="1">CS395-CX395</f>
        <v>0</v>
      </c>
      <c r="DD395" s="15">
        <f ca="1">IF(AND(CT395&lt;&gt;0,CY395&lt;&gt;0),-1*DA395*CT395,0)</f>
        <v>0</v>
      </c>
      <c r="DE395" s="15">
        <f ca="1">IF(AND(CT395&lt;&gt;0,CY395&lt;&gt;0,CU395&lt;&gt;0,CZ395&lt;&gt;0),DB395/CW395*$AA395,)</f>
        <v>0</v>
      </c>
      <c r="DF395" s="15">
        <f ca="1">IF(AND(CU395&lt;&gt;0,CZ395&lt;&gt;0),DC395*CM395*CU395,)</f>
        <v>0</v>
      </c>
      <c r="DG395" s="15">
        <f ca="1">IF(AND(CT395&lt;&gt;0,CY395&lt;&gt;0,CU395&lt;&gt;0,CZ395&lt;&gt;0),$AK395-DD395-DE395-DF395-DJ395,)</f>
        <v>0</v>
      </c>
      <c r="DH395" s="15">
        <f ca="1">IF(OR(CT395=0,CY395=0,CU395=0,CZ395=0),$AK395-DD395-DE395-DF395-DJ395,)</f>
        <v>-2222.2697646984416</v>
      </c>
      <c r="DI395" s="15">
        <f ca="1">SUM(DD395:DH395)</f>
        <v>-2222.2697646984416</v>
      </c>
      <c r="DJ395" s="15">
        <f ca="1">IF($V395&lt;&gt;0,IF($V395&gt;0,$W395/$V395,-$W395/$V395))*$AF395</f>
        <v>-12775.956901301546</v>
      </c>
      <c r="DK395" s="15">
        <f ca="1">SUM(DI395:DJ395)</f>
        <v>-14998.226665999988</v>
      </c>
      <c r="DL395" s="16">
        <f ca="1">_xll.DBRW($B$3,$R$37,$R$38,$R$40,$R$41,$R$42,$Q395,DL$2,DL$4,DL$3)</f>
        <v>4.5023807795965452E-2</v>
      </c>
      <c r="DM395" s="16">
        <f ca="1">_xll.DBRW($B$3,$R$37,$R$38,$R$40,$R$41,$R$42,$Q395,DM$2,DM$4,DM$3)</f>
        <v>4.040227081418768E-2</v>
      </c>
      <c r="DN395" s="17">
        <f ca="1">-(DL395-DM395)*100</f>
        <v>-0.46215369817777729</v>
      </c>
      <c r="DO395" s="14">
        <f ca="1">$AB395-$AG395-EI395</f>
        <v>-3393.5468345877534</v>
      </c>
      <c r="DP395" s="15">
        <f ca="1">_xll.DBRW($B$3,$R$37,$R$38,$R$40,$R$41,$R$42,$Q395,DP$2,DP$4,DP$3)</f>
        <v>0</v>
      </c>
      <c r="DQ395" s="15">
        <f ca="1">_xll.DBRW($B$3,$R$37,$R$38,$R$40,$R$41,$R$42,$Q395,DQ$2,DQ$4,DQ$3)</f>
        <v>0</v>
      </c>
      <c r="DR395" s="15">
        <f ca="1">_xll.DBRW($B$3,$R$37,$R$38,$R$40,$R$41,$R$42,$Q395,DR$2,DR$4,DR$3)</f>
        <v>0</v>
      </c>
      <c r="DS395" s="15">
        <f ca="1">_xll.DBRW($B$3,$R$37,$R$38,$R$40,$R$41,$R$42,$Q395,DS$2,DS$4,DS$3)</f>
        <v>0</v>
      </c>
      <c r="DT395" s="15">
        <f ca="1">_xll.DBRW($B$3,$R$37,$R$38,$R$40,$R$41,$R$42,$Q395,DT$2,DT$4,DT$3)</f>
        <v>0</v>
      </c>
      <c r="DU395" s="15">
        <f ca="1">_xll.DBRW($B$3,$R$37,$R$38,$R$40,$R$41,$R$42,$Q395,DU$2,DU$4,DU$3)</f>
        <v>0</v>
      </c>
      <c r="DV395" s="15">
        <f ca="1">_xll.DBRW($B$3,$R$37,$R$38,$R$40,$R$41,$R$42,$Q395,DV$2,DV$4,DV$3)</f>
        <v>0</v>
      </c>
      <c r="DW395" s="15">
        <f ca="1">_xll.DBRW($B$3,$R$37,$R$38,$R$40,$R$41,$R$42,$Q395,DW$2,DW$4,DW$3)</f>
        <v>0</v>
      </c>
      <c r="DX395" s="15" t="str">
        <f ca="1">_xll.DBRW($B$3,$R$37,$R$38,$R$40,$R$41,$R$42,$Q395,DX$2,DX$4,DX$3)</f>
        <v/>
      </c>
      <c r="DY395" s="15">
        <f ca="1">_xll.DBRW($B$3,$R$37,$R$38,$R$40,$R$41,$R$42,$Q395,DY$2,DY$4,DY$3)</f>
        <v>0</v>
      </c>
      <c r="DZ395" s="15">
        <f ca="1">DP395-DU395</f>
        <v>0</v>
      </c>
      <c r="EA395" s="15">
        <f ca="1">DQ395-DV395</f>
        <v>0</v>
      </c>
      <c r="EB395" s="15">
        <f ca="1">DR395-DW395</f>
        <v>0</v>
      </c>
      <c r="EC395" s="15">
        <f ca="1">IF(AND(DS395&lt;&gt;0,DX395&lt;&gt;0),-1*DZ395*DS395,0)</f>
        <v>0</v>
      </c>
      <c r="ED395" s="15">
        <f ca="1">IF(AND(DS395&lt;&gt;0,DX395&lt;&gt;0,DT395&lt;&gt;0,DY395&lt;&gt;0),EA395/DV395*$AB395,)</f>
        <v>0</v>
      </c>
      <c r="EE395" s="15">
        <f ca="1">IF(AND(DT395&lt;&gt;0,DY395&lt;&gt;0),EB395*DL395*DT395,)</f>
        <v>0</v>
      </c>
      <c r="EF395" s="15">
        <f ca="1">IF(AND(DS395&lt;&gt;0,DX395&lt;&gt;0,DT395&lt;&gt;0,DY395&lt;&gt;0),$AL395-EC395-ED395-EE395-EI395,)</f>
        <v>0</v>
      </c>
      <c r="EG395" s="15">
        <f ca="1">IF(OR(DS395=0,DX395=0,DT395=0,DY395=0),$AL395-EC395-ED395-EE395-EI395,)</f>
        <v>-3393.5468345877534</v>
      </c>
      <c r="EH395" s="15">
        <f ca="1">SUM(EC395:EG395)</f>
        <v>-3393.5468345877534</v>
      </c>
      <c r="EI395" s="15">
        <f ca="1">IF($V395&lt;&gt;0,IF($V395&gt;0,$W395/$V395,-$W395/$V395))*$AG395</f>
        <v>-4584.6365054122425</v>
      </c>
      <c r="EJ395" s="15">
        <f ca="1">SUM(EH395:EI395)</f>
        <v>-7978.183339999996</v>
      </c>
      <c r="EK395" s="16">
        <f ca="1">_xll.DBRW($B$3,$R$37,$R$38,$R$40,$R$41,$R$42,$Q395,EK$2,EK$4,EK$3)</f>
        <v>6.2029667036052359E-2</v>
      </c>
      <c r="EL395" s="16">
        <f ca="1">_xll.DBRW($B$3,$R$37,$R$38,$R$40,$R$41,$R$42,$Q395,EL$2,EL$4,EL$3)</f>
        <v>9.7743685115980444E-2</v>
      </c>
      <c r="EM395" s="17">
        <f ca="1">-(EK395-EL395)*100</f>
        <v>3.5714018079928085</v>
      </c>
      <c r="EN395" s="14">
        <f ca="1">$AC395-$AH395-FH395</f>
        <v>26224.43431339334</v>
      </c>
      <c r="EO395" s="15">
        <f ca="1">_xll.DBRW($B$3,$R$37,$R$38,$R$40,$R$41,$R$42,$Q395,EO$2,EO$4,EO$3)</f>
        <v>0</v>
      </c>
      <c r="EP395" s="15">
        <f ca="1">_xll.DBRW($B$3,$R$37,$R$38,$R$40,$R$41,$R$42,$Q395,EP$2,EP$4,EP$3)</f>
        <v>0</v>
      </c>
      <c r="EQ395" s="15">
        <f ca="1">_xll.DBRW($B$3,$R$37,$R$38,$R$40,$R$41,$R$42,$Q395,EQ$2,EQ$4,EQ$3)</f>
        <v>0</v>
      </c>
      <c r="ER395" s="15">
        <f ca="1">_xll.DBRW($B$3,$R$37,$R$38,$R$40,$R$41,$R$42,$Q395,ER$2,ER$4,ER$3)</f>
        <v>0</v>
      </c>
      <c r="ES395" s="15">
        <f ca="1">_xll.DBRW($B$3,$R$37,$R$38,$R$40,$R$41,$R$42,$Q395,ES$2,ES$4,ES$3)</f>
        <v>0</v>
      </c>
      <c r="ET395" s="15">
        <f ca="1">_xll.DBRW($B$3,$R$37,$R$38,$R$40,$R$41,$R$42,$Q395,ET$2,ET$4,ET$3)</f>
        <v>0</v>
      </c>
      <c r="EU395" s="15">
        <f ca="1">_xll.DBRW($B$3,$R$37,$R$38,$R$40,$R$41,$R$42,$Q395,EU$2,EU$4,EU$3)</f>
        <v>0</v>
      </c>
      <c r="EV395" s="15">
        <f ca="1">_xll.DBRW($B$3,$R$37,$R$38,$R$40,$R$41,$R$42,$Q395,EV$2,EV$4,EV$3)</f>
        <v>0</v>
      </c>
      <c r="EW395" s="15">
        <f ca="1">_xll.DBRW($B$3,$R$37,$R$38,$R$40,$R$41,$R$42,$Q395,EW$2,EW$4,EW$3)</f>
        <v>0</v>
      </c>
      <c r="EX395" s="15">
        <f ca="1">_xll.DBRW($B$3,$R$37,$R$38,$R$40,$R$41,$R$42,$Q395,EX$2,EX$4,EX$3)</f>
        <v>0</v>
      </c>
      <c r="EY395" s="15">
        <f ca="1">EO395-ET395</f>
        <v>0</v>
      </c>
      <c r="EZ395" s="15">
        <f ca="1">EP395-EU395</f>
        <v>0</v>
      </c>
      <c r="FA395" s="15">
        <f ca="1">EQ395-EV395</f>
        <v>0</v>
      </c>
      <c r="FB395" s="15">
        <f ca="1">IF(AND(ER395&lt;&gt;0,EW395&lt;&gt;0),-1*EY395*ER395,0)</f>
        <v>0</v>
      </c>
      <c r="FC395" s="15">
        <f ca="1">IF(AND(ER395&lt;&gt;0,EW395&lt;&gt;0,ES395&lt;&gt;0,EX395&lt;&gt;0),EZ395/EU395*$AC395,)</f>
        <v>0</v>
      </c>
      <c r="FD395" s="15">
        <f ca="1">IF(AND(ES395&lt;&gt;0,EX395&lt;&gt;0),FA395*EK395*ES395,)</f>
        <v>0</v>
      </c>
      <c r="FE395" s="15">
        <f ca="1">IF(AND(ER395&lt;&gt;0,EW395&lt;&gt;0,ES395&lt;&gt;0,EX395&lt;&gt;0),$AM395-FB395-FC395-FD395-FH395,)</f>
        <v>0</v>
      </c>
      <c r="FF395" s="15">
        <f ca="1">IF(OR(ER395=0,EW395=0,ES395=0,EX395=0),$AM395-FB395-FC395-FD395-FH395,)</f>
        <v>26224.43431339334</v>
      </c>
      <c r="FG395" s="15">
        <f ca="1">SUM(FB395:FF395)</f>
        <v>26224.43431339334</v>
      </c>
      <c r="FH395" s="15">
        <f ca="1">IF($V395&lt;&gt;0,IF($V395&gt;0,$W395/$V395,-$W395/$V395))*$AH395</f>
        <v>-11091.437632730322</v>
      </c>
      <c r="FI395" s="15">
        <f ca="1">SUM(FG395:FH395)</f>
        <v>15132.996680663018</v>
      </c>
      <c r="FJ395" s="20"/>
      <c r="FK395" s="85">
        <f ca="1">BL395+CK395+DJ395+EI395+FH395</f>
        <v>-120121.96346546903</v>
      </c>
      <c r="FL395" s="21"/>
      <c r="FM395" s="22"/>
      <c r="FN395" s="104">
        <f ca="1">_xll.DBRW($B$3,$R$37,$R$38,$R$40,$R$41,$R$42,$Q395,FN$2,FN$4,FN$3)</f>
        <v>439.57779403022687</v>
      </c>
      <c r="FO395" s="105">
        <f ca="1">IF(U395&lt;&gt;0,FN395/U395,0)</f>
        <v>5.9864358162771056E-4</v>
      </c>
      <c r="FP395" s="104">
        <f ca="1">_xll.DBRW($B$3,$R$37,$R$38,$R$40,$R$41,$R$42,$Q395,FP$2,FP$4,FP$3)</f>
        <v>-36366.741578033041</v>
      </c>
      <c r="FQ395" s="105">
        <f ca="1">IF(V395&lt;&gt;0,FP395/V395,0)</f>
        <v>-5.8579037385963553E-2</v>
      </c>
      <c r="FR395" s="86">
        <f ca="1">FN395-FP395</f>
        <v>36806.31937206327</v>
      </c>
      <c r="FS395" s="103">
        <f ca="1">(FO395-FQ395)*100</f>
        <v>5.9177680967591257</v>
      </c>
      <c r="FT395" s="23"/>
      <c r="FV395" s="37"/>
      <c r="FW395" s="37"/>
      <c r="FX395" s="37"/>
      <c r="FY395" s="37"/>
      <c r="FZ395" s="37"/>
      <c r="GA395" s="37"/>
      <c r="GB395" s="37"/>
      <c r="GC395" s="37"/>
      <c r="GD395" s="37"/>
      <c r="GE395" s="37"/>
      <c r="GF395" s="37"/>
      <c r="GG395" s="37"/>
      <c r="GH395" s="37"/>
    </row>
    <row r="396" spans="1:190" ht="15" hidden="1" customHeight="1" x14ac:dyDescent="0.25">
      <c r="A396">
        <f ca="1">IF(ROW()=ROW($A$60),0,1)</f>
        <v>1</v>
      </c>
      <c r="D396" s="30"/>
      <c r="E396" s="30"/>
      <c r="F396" s="30">
        <f ca="1">IF(A396&lt;&gt;0,IF((AO396+BN396+CM396+DL396+EK396)&lt;&gt;0,ROUND((1-(AO396+BN396+CM396+DL396+EK396))-FO396,5),"VERIF. ELIGIBILITE PMM"),"CHECK "&amp;D381)</f>
        <v>0</v>
      </c>
      <c r="G396" s="30"/>
      <c r="H396" s="30"/>
      <c r="I396" s="30"/>
      <c r="J396" s="30">
        <f ca="1">IF(A396&lt;&gt;0,IF((AP396+BO396+CN396+DM396+EL396)&lt;&gt;0,ROUND((1-(AP396+BO396+CN396+DM396+EL396))-FQ396,5),"VERIF. ELIGIBILITE PMM"),"CHECK "&amp;D382)</f>
        <v>0</v>
      </c>
      <c r="K396" s="30">
        <f ca="1">IF(A396&lt;&gt;0,ROUND(W396+AR396+BQ396+CP396+DO396+EN396+FK396-FR396,5),"CHECK ")</f>
        <v>0</v>
      </c>
      <c r="L396" s="4"/>
      <c r="M396" s="9"/>
      <c r="N396" s="10"/>
      <c r="O396" s="9"/>
      <c r="P396" s="11"/>
      <c r="Q396" s="130" t="s">
        <v>161</v>
      </c>
      <c r="R396" s="130"/>
      <c r="S396" s="12"/>
      <c r="T396" s="13"/>
      <c r="U396" s="84">
        <f ca="1">_xll.DBRW($B$3,$R$37,$R$38,$R$40,$R$41,$R$42,$Q396,U$2,U$4,U$3)</f>
        <v>8960326.0800000001</v>
      </c>
      <c r="V396" s="84">
        <f ca="1">_xll.DBRW($B$3,$R$37,$R$38,$R$40,$R$41,$R$42,$Q396,V$2,V$4,V$3)</f>
        <v>8842809.4499999974</v>
      </c>
      <c r="W396" s="85">
        <f ca="1">U396-V396</f>
        <v>117516.63000000268</v>
      </c>
      <c r="X396" s="106">
        <f ca="1">IF(V396&lt;&gt;0,W396/V396,0)</f>
        <v>1.3289512870822147E-2</v>
      </c>
      <c r="Y396" s="15">
        <f ca="1">_xll.DBRW($B$3,$R$37,$R$38,$R$40,$R$41,$R$42,$Q396,Y$2,Y$4,Y$3)</f>
        <v>-3258588.9700000007</v>
      </c>
      <c r="Z396" s="15">
        <f ca="1">_xll.DBRW($B$3,$R$37,$R$38,$R$40,$R$41,$R$42,$Q396,Z$2,Z$4,Z$3)</f>
        <v>-816407.5199999999</v>
      </c>
      <c r="AA396" s="15">
        <f ca="1">_xll.DBRW($B$3,$R$37,$R$38,$R$40,$R$41,$R$42,$Q396,AA$2,AA$4,AA$3)</f>
        <v>-849025.10000000021</v>
      </c>
      <c r="AB396" s="15">
        <f ca="1">_xll.DBRW($B$3,$R$37,$R$38,$R$40,$R$41,$R$42,$Q396,AB$2,AB$4,AB$3)</f>
        <v>-1166702.2</v>
      </c>
      <c r="AC396" s="15">
        <f ca="1">_xll.DBRW($B$3,$R$37,$R$38,$R$40,$R$41,$R$42,$Q396,AC$2,AC$4,AC$3)</f>
        <v>-1690142.919999999</v>
      </c>
      <c r="AD396" s="15">
        <f ca="1">_xll.DBRW($B$3,$R$37,$R$38,$R$40,$R$41,$R$42,$Q396,AD$2,AD$4,AD$3)</f>
        <v>-3192526.6366666653</v>
      </c>
      <c r="AE396" s="15">
        <f ca="1">_xll.DBRW($B$3,$R$37,$R$38,$R$40,$R$41,$R$42,$Q396,AE$2,AE$4,AE$3)</f>
        <v>-871068.63081666664</v>
      </c>
      <c r="AF396" s="15">
        <f ca="1">_xll.DBRW($B$3,$R$37,$R$38,$R$40,$R$41,$R$42,$Q396,AF$2,AF$4,AF$3)</f>
        <v>-930783.57575879991</v>
      </c>
      <c r="AG396" s="15">
        <f ca="1">_xll.DBRW($B$3,$R$37,$R$38,$R$40,$R$41,$R$42,$Q396,AG$2,AG$4,AG$3)</f>
        <v>-1236648.46</v>
      </c>
      <c r="AH396" s="15">
        <f ca="1">_xll.DBRW($B$3,$R$37,$R$38,$R$40,$R$41,$R$42,$Q396,AH$2,AH$4,AH$3)</f>
        <v>-1603180.4800000002</v>
      </c>
      <c r="AI396" s="15">
        <f ca="1">Y396-AD396</f>
        <v>-66062.333333335351</v>
      </c>
      <c r="AJ396" s="15">
        <f ca="1">Z396-AE396</f>
        <v>54661.11081666674</v>
      </c>
      <c r="AK396" s="15">
        <f ca="1">AA396-AF396</f>
        <v>81758.475758799701</v>
      </c>
      <c r="AL396" s="15">
        <f ca="1">AB396-AG396</f>
        <v>69946.260000000009</v>
      </c>
      <c r="AM396" s="15">
        <f ca="1">AC396-AH396</f>
        <v>-86962.43999999878</v>
      </c>
      <c r="AN396" s="20"/>
      <c r="AO396" s="16">
        <f ca="1">_xll.DBRW($B$3,$R$37,$R$38,$R$40,$R$41,$R$42,$Q396,AO$2,AO$4,AO$3)</f>
        <v>0.36366856974919382</v>
      </c>
      <c r="AP396" s="16">
        <f ca="1">_xll.DBRW($B$3,$R$37,$R$38,$R$40,$R$41,$R$42,$Q396,AP$2,AP$4,AP$3)</f>
        <v>0.36103080754122402</v>
      </c>
      <c r="AQ396" s="17">
        <f ca="1">-(AO396-AP396)*100</f>
        <v>-0.2637762207969796</v>
      </c>
      <c r="AR396" s="14">
        <f ca="1">$Y396-$AD396-BL396</f>
        <v>-23635.209504911159</v>
      </c>
      <c r="AS396" s="18">
        <f ca="1">_xll.DBRW($B$3,$R$37,$R$38,$R$40,$R$41,$R$42,$Q396,AS$2,AS$4,AS$3)</f>
        <v>22.429872304995538</v>
      </c>
      <c r="AT396" s="19">
        <f ca="1">_xll.DBRW($B$3,$R$37,$R$38,$R$40,$R$41,$R$42,$Q396,AT$2,AT$4,AT$3)</f>
        <v>4.4353235949698047E-2</v>
      </c>
      <c r="AU396" s="18">
        <f ca="1">_xll.DBRW($B$3,$R$37,$R$38,$R$40,$R$41,$R$42,$Q396,AU$2,AU$4,AU$3)</f>
        <v>2.7355606214503498</v>
      </c>
      <c r="AV396" s="15">
        <f ca="1">_xll.DBRW($B$3,$R$37,$R$38,$R$40,$R$41,$R$42,$Q396,AV$2,AV$4,AV$3)</f>
        <v>145278.98000000001</v>
      </c>
      <c r="AW396" s="15">
        <f ca="1">_xll.DBRW($B$3,$R$37,$R$38,$R$40,$R$41,$R$42,$Q396,AW$2,AW$4,AW$3)</f>
        <v>3275499</v>
      </c>
      <c r="AX396" s="18">
        <f ca="1">_xll.DBRW($B$3,$R$37,$R$38,$R$40,$R$41,$R$42,$Q396,AX$2,AX$4,AX$3)</f>
        <v>22.667111390379901</v>
      </c>
      <c r="AY396" s="19">
        <f ca="1">_xll.DBRW($B$3,$R$37,$R$38,$R$40,$R$41,$R$42,$Q396,AY$2,AY$4,AY$3)</f>
        <v>4.2474641543688019E-2</v>
      </c>
      <c r="AZ396" s="18">
        <f ca="1">_xll.DBRW($B$3,$R$37,$R$38,$R$40,$R$41,$R$42,$Q396,AZ$2,AZ$4,AZ$3)</f>
        <v>2.6667459148269499</v>
      </c>
      <c r="BA396" s="15">
        <f ca="1">_xll.DBRW($B$3,$R$37,$R$38,$R$40,$R$41,$R$42,$Q396,BA$2,BA$4,BA$3)</f>
        <v>140844</v>
      </c>
      <c r="BB396" s="15">
        <f ca="1">_xll.DBRW($B$3,$R$37,$R$38,$R$40,$R$41,$R$42,$Q396,BB$2,BB$4,BB$3)</f>
        <v>3315955</v>
      </c>
      <c r="BC396" s="18">
        <f ca="1">AS396-AX396</f>
        <v>-0.23723908538436334</v>
      </c>
      <c r="BD396" s="18">
        <f ca="1">AT396-AY396</f>
        <v>1.8785944060100285E-3</v>
      </c>
      <c r="BE396" s="18">
        <f ca="1">AU396-AZ396</f>
        <v>6.8814706623399946E-2</v>
      </c>
      <c r="BF396" s="15">
        <f ca="1">IF(AND(AV396&lt;&gt;0,BA396&lt;&gt;0),-1*BC396*AV396,0)</f>
        <v>34465.852340773214</v>
      </c>
      <c r="BG396" s="15">
        <f ca="1">IF(AND(AV396&lt;&gt;0,BA396&lt;&gt;0,AW396&lt;&gt;0,BB396&lt;&gt;0),BD396/AY396*$Y396,)</f>
        <v>-144122.86456217739</v>
      </c>
      <c r="BH396" s="15">
        <f ca="1">IF(AND(AW396&lt;&gt;0,BB396&lt;&gt;0),BE396*AO396*AW396,)</f>
        <v>81971.805785795092</v>
      </c>
      <c r="BI396" s="15">
        <f ca="1">IF(AND(AV396&lt;&gt;0,BA396&lt;&gt;0,AW396&lt;&gt;0,BB396&lt;&gt;0),$AI396-BF396-BG396-BH396-BL396,)</f>
        <v>4049.9969306979256</v>
      </c>
      <c r="BJ396" s="15">
        <f ca="1">IF(OR(AV396=0,BA396=0,AW396=0,BB396=0),$AI396-BF396-BG396-BH396-BL396,)</f>
        <v>0</v>
      </c>
      <c r="BK396" s="15">
        <f ca="1">SUM(BF396:BJ396)</f>
        <v>-23635.209504911159</v>
      </c>
      <c r="BL396" s="15">
        <f ca="1">IF($V396&lt;&gt;0,IF($V396&gt;0,$W396/$V396,-$W396/$V396))*$AD396</f>
        <v>-42427.123828424192</v>
      </c>
      <c r="BM396" s="15">
        <f ca="1">SUM(BK396:BL396)</f>
        <v>-66062.333333335351</v>
      </c>
      <c r="BN396" s="16">
        <f ca="1">_xll.DBRW($B$3,$R$37,$R$38,$R$40,$R$41,$R$42,$Q396,BN$2,BN$4,BN$3)</f>
        <v>9.1113594830245281E-2</v>
      </c>
      <c r="BO396" s="16">
        <f ca="1">_xll.DBRW($B$3,$R$37,$R$38,$R$40,$R$41,$R$42,$Q396,BO$2,BO$4,BO$3)</f>
        <v>9.8505869174492569E-2</v>
      </c>
      <c r="BP396" s="17">
        <f ca="1">-(BN396-BO396)*100</f>
        <v>0.73922743442472871</v>
      </c>
      <c r="BQ396" s="14">
        <f ca="1">$Z396-$AE396-CK396</f>
        <v>66237.18859727426</v>
      </c>
      <c r="BR396" s="15">
        <f ca="1">_xll.DBRW($B$3,$R$37,$R$38,$R$40,$R$41,$R$42,$Q396,BR$2,BR$4,BR$3)</f>
        <v>0.2492467620964012</v>
      </c>
      <c r="BS396" s="15">
        <f ca="1">_xll.DBRW($B$3,$R$37,$R$38,$R$40,$R$41,$R$42,$Q396,BS$2,BS$4,BS$3)</f>
        <v>1</v>
      </c>
      <c r="BT396" s="15">
        <f ca="1">_xll.DBRW($B$3,$R$37,$R$38,$R$40,$R$41,$R$42,$Q396,BT$2,BT$4,BT$3)</f>
        <v>2.7355606214503498</v>
      </c>
      <c r="BU396" s="15">
        <f ca="1">_xll.DBRW($B$3,$R$37,$R$38,$R$40,$R$41,$R$42,$Q396,BU$2,BU$4,BU$3)</f>
        <v>3275499</v>
      </c>
      <c r="BV396" s="15">
        <f ca="1">_xll.DBRW($B$3,$R$37,$R$38,$R$40,$R$41,$R$42,$Q396,BV$2,BV$4,BV$3)</f>
        <v>3275499</v>
      </c>
      <c r="BW396" s="15">
        <f ca="1">_xll.DBRW($B$3,$R$37,$R$38,$R$40,$R$41,$R$42,$Q396,BW$2,BW$4,BW$3)</f>
        <v>0.26269012420755605</v>
      </c>
      <c r="BX396" s="15">
        <f ca="1">_xll.DBRW($B$3,$R$37,$R$38,$R$40,$R$41,$R$42,$Q396,BX$2,BX$4,BX$3)</f>
        <v>1</v>
      </c>
      <c r="BY396" s="15">
        <f ca="1">_xll.DBRW($B$3,$R$37,$R$38,$R$40,$R$41,$R$42,$Q396,BY$2,BY$4,BY$3)</f>
        <v>2.6667459148269499</v>
      </c>
      <c r="BZ396" s="15">
        <f ca="1">_xll.DBRW($B$3,$R$37,$R$38,$R$40,$R$41,$R$42,$Q396,BZ$2,BZ$4,BZ$3)</f>
        <v>3315955</v>
      </c>
      <c r="CA396" s="15">
        <f ca="1">_xll.DBRW($B$3,$R$37,$R$38,$R$40,$R$41,$R$42,$Q396,CA$2,CA$4,CA$3)</f>
        <v>3315955</v>
      </c>
      <c r="CB396" s="15">
        <f ca="1">BR396-BW396</f>
        <v>-1.344336211115485E-2</v>
      </c>
      <c r="CC396" s="15">
        <f ca="1">BS396-BX396</f>
        <v>0</v>
      </c>
      <c r="CD396" s="15">
        <f ca="1">BT396-BY396</f>
        <v>6.8814706623399946E-2</v>
      </c>
      <c r="CE396" s="15">
        <f ca="1">IF(AND(BU396&lt;&gt;0,BZ396&lt;&gt;0),-1*CB396*BU396,0)</f>
        <v>44033.7191517256</v>
      </c>
      <c r="CF396" s="15">
        <f ca="1">IF(AND(BU396&lt;&gt;0,BZ396&lt;&gt;0,BV396&lt;&gt;0,CA396&lt;&gt;0),CC396/BX396*$Z396,)</f>
        <v>0</v>
      </c>
      <c r="CG396" s="15">
        <f ca="1">IF(AND(BV396&lt;&gt;0,CA396&lt;&gt;0),CD396*BN396*BV396,)</f>
        <v>20537.232307486334</v>
      </c>
      <c r="CH396" s="15">
        <f ca="1">IF(AND(BU396&lt;&gt;0,BZ396&lt;&gt;0,BV396&lt;&gt;0,CA396&lt;&gt;0),$AJ396-CE396-CF396-CG396-CK396,)</f>
        <v>1666.2371380623226</v>
      </c>
      <c r="CI396" s="15">
        <f ca="1">IF(OR(BU396=0,BZ396=0,BV396=0,CA396=0),$AJ396-CE396-CF396-CG396-CK396,)</f>
        <v>0</v>
      </c>
      <c r="CJ396" s="15">
        <f ca="1">SUM(CE396:CI396)</f>
        <v>66237.18859727426</v>
      </c>
      <c r="CK396" s="15">
        <f ca="1">IF($V396&lt;&gt;0,IF($V396&gt;0,$W396/$V396,-$W396/$V396))*$AE396</f>
        <v>-11576.077780607517</v>
      </c>
      <c r="CL396" s="15">
        <f ca="1">SUM(CJ396:CK396)</f>
        <v>54661.11081666674</v>
      </c>
      <c r="CM396" s="16">
        <f ca="1">_xll.DBRW($B$3,$R$37,$R$38,$R$40,$R$41,$R$42,$Q396,CM$2,CM$4,CM$3)</f>
        <v>9.4753817262864637E-2</v>
      </c>
      <c r="CN396" s="16">
        <f ca="1">_xll.DBRW($B$3,$R$37,$R$38,$R$40,$R$41,$R$42,$Q396,CN$2,CN$4,CN$3)</f>
        <v>0.10525880728537015</v>
      </c>
      <c r="CO396" s="17">
        <f ca="1">-(CM396-CN396)*100</f>
        <v>1.0504990022505516</v>
      </c>
      <c r="CP396" s="14">
        <f ca="1">$AA396-$AF396-DJ396</f>
        <v>94128.136068796128</v>
      </c>
      <c r="CQ396" s="15">
        <f ca="1">_xll.DBRW($B$3,$R$37,$R$38,$R$40,$R$41,$R$42,$Q396,CQ$2,CQ$4,CQ$3)</f>
        <v>0.91095857744879816</v>
      </c>
      <c r="CR396" s="15">
        <f ca="1">_xll.DBRW($B$3,$R$37,$R$38,$R$40,$R$41,$R$42,$Q396,CR$2,CR$4,CR$3)</f>
        <v>0.28454072188695528</v>
      </c>
      <c r="CS396" s="15">
        <f ca="1">_xll.DBRW($B$3,$R$37,$R$38,$R$40,$R$41,$R$42,$Q396,CS$2,CS$4,CS$3)</f>
        <v>2.7355606214503498</v>
      </c>
      <c r="CT396" s="15">
        <f ca="1">_xll.DBRW($B$3,$R$37,$R$38,$R$40,$R$41,$R$42,$Q396,CT$2,CT$4,CT$3)</f>
        <v>932012.85000000009</v>
      </c>
      <c r="CU396" s="15">
        <f ca="1">_xll.DBRW($B$3,$R$37,$R$38,$R$40,$R$41,$R$42,$Q396,CU$2,CU$4,CU$3)</f>
        <v>3275499</v>
      </c>
      <c r="CV396" s="15">
        <f ca="1">_xll.DBRW($B$3,$R$37,$R$38,$R$40,$R$41,$R$42,$Q396,CV$2,CV$4,CV$3)</f>
        <v>0.9814690644379005</v>
      </c>
      <c r="CW396" s="15">
        <f ca="1">_xll.DBRW($B$3,$R$37,$R$38,$R$40,$R$41,$R$42,$Q396,CW$2,CW$4,CW$3)</f>
        <v>0.28599831059227282</v>
      </c>
      <c r="CX396" s="15">
        <f ca="1">_xll.DBRW($B$3,$R$37,$R$38,$R$40,$R$41,$R$42,$Q396,CX$2,CX$4,CX$3)</f>
        <v>2.6667459148269499</v>
      </c>
      <c r="CY396" s="15">
        <f ca="1">_xll.DBRW($B$3,$R$37,$R$38,$R$40,$R$41,$R$42,$Q396,CY$2,CY$4,CY$3)</f>
        <v>948357.52799999993</v>
      </c>
      <c r="CZ396" s="15">
        <f ca="1">_xll.DBRW($B$3,$R$37,$R$38,$R$40,$R$41,$R$42,$Q396,CZ$2,CZ$4,CZ$3)</f>
        <v>3315955</v>
      </c>
      <c r="DA396" s="15">
        <f ca="1">CQ396-CV396</f>
        <v>-7.0510486989102339E-2</v>
      </c>
      <c r="DB396" s="15">
        <f ca="1">CR396-CW396</f>
        <v>-1.4575887053175363E-3</v>
      </c>
      <c r="DC396" s="15">
        <f ca="1">CS396-CX396</f>
        <v>6.8814706623399946E-2</v>
      </c>
      <c r="DD396" s="15">
        <f ca="1">IF(AND(CT396&lt;&gt;0,CY396&lt;&gt;0),-1*DA396*CT396,0)</f>
        <v>65716.67993360119</v>
      </c>
      <c r="DE396" s="15">
        <f ca="1">IF(AND(CT396&lt;&gt;0,CY396&lt;&gt;0,CU396&lt;&gt;0,CZ396&lt;&gt;0),DB396/CW396*$AA396,)</f>
        <v>4327.0514211370592</v>
      </c>
      <c r="DF396" s="15">
        <f ca="1">IF(AND(CU396&lt;&gt;0,CZ396&lt;&gt;0),DC396*CM396*CU396,)</f>
        <v>21357.747554293499</v>
      </c>
      <c r="DG396" s="15">
        <f ca="1">IF(AND(CT396&lt;&gt;0,CY396&lt;&gt;0,CU396&lt;&gt;0,CZ396&lt;&gt;0),$AK396-DD396-DE396-DF396-DJ396,)</f>
        <v>2726.6571597643851</v>
      </c>
      <c r="DH396" s="15">
        <f ca="1">IF(OR(CT396=0,CY396=0,CU396=0,CZ396=0),$AK396-DD396-DE396-DF396-DJ396,)</f>
        <v>0</v>
      </c>
      <c r="DI396" s="15">
        <f ca="1">SUM(DD396:DH396)</f>
        <v>94128.136068796128</v>
      </c>
      <c r="DJ396" s="15">
        <f ca="1">IF($V396&lt;&gt;0,IF($V396&gt;0,$W396/$V396,-$W396/$V396))*$AF396</f>
        <v>-12369.660309996432</v>
      </c>
      <c r="DK396" s="15">
        <f ca="1">SUM(DI396:DJ396)</f>
        <v>81758.475758799701</v>
      </c>
      <c r="DL396" s="16">
        <f ca="1">_xll.DBRW($B$3,$R$37,$R$38,$R$40,$R$41,$R$42,$Q396,DL$2,DL$4,DL$3)</f>
        <v>0.13020756048199528</v>
      </c>
      <c r="DM396" s="16">
        <f ca="1">_xll.DBRW($B$3,$R$37,$R$38,$R$40,$R$41,$R$42,$Q396,DM$2,DM$4,DM$3)</f>
        <v>0.13984791451092504</v>
      </c>
      <c r="DN396" s="17">
        <f ca="1">-(DL396-DM396)*100</f>
        <v>0.96403540289297651</v>
      </c>
      <c r="DO396" s="14">
        <f ca="1">$AB396-$AG396-EI396</f>
        <v>86380.715625852405</v>
      </c>
      <c r="DP396" s="15">
        <f ca="1">_xll.DBRW($B$3,$R$37,$R$38,$R$40,$R$41,$R$42,$Q396,DP$2,DP$4,DP$3)</f>
        <v>0.52175738036877573</v>
      </c>
      <c r="DQ396" s="15">
        <f ca="1">_xll.DBRW($B$3,$R$37,$R$38,$R$40,$R$41,$R$42,$Q396,DQ$2,DQ$4,DQ$3)</f>
        <v>0.68267491457026852</v>
      </c>
      <c r="DR396" s="15">
        <f ca="1">_xll.DBRW($B$3,$R$37,$R$38,$R$40,$R$41,$R$42,$Q396,DR$2,DR$4,DR$3)</f>
        <v>2.7355606214503498</v>
      </c>
      <c r="DS396" s="15">
        <f ca="1">_xll.DBRW($B$3,$R$37,$R$38,$R$40,$R$41,$R$42,$Q396,DS$2,DS$4,DS$3)</f>
        <v>2236101</v>
      </c>
      <c r="DT396" s="15">
        <f ca="1">_xll.DBRW($B$3,$R$37,$R$38,$R$40,$R$41,$R$42,$Q396,DT$2,DT$4,DT$3)</f>
        <v>3275499</v>
      </c>
      <c r="DU396" s="15">
        <f ca="1">_xll.DBRW($B$3,$R$37,$R$38,$R$40,$R$41,$R$42,$Q396,DU$2,DU$4,DU$3)</f>
        <v>0.56407463410250824</v>
      </c>
      <c r="DV396" s="15">
        <f ca="1">_xll.DBRW($B$3,$R$37,$R$38,$R$40,$R$41,$R$42,$Q396,DV$2,DV$4,DV$3)</f>
        <v>0.66115161393927235</v>
      </c>
      <c r="DW396" s="15">
        <f ca="1">_xll.DBRW($B$3,$R$37,$R$38,$R$40,$R$41,$R$42,$Q396,DW$2,DW$4,DW$3)</f>
        <v>2.6667459148269499</v>
      </c>
      <c r="DX396" s="15">
        <f ca="1">_xll.DBRW($B$3,$R$37,$R$38,$R$40,$R$41,$R$42,$Q396,DX$2,DX$4,DX$3)</f>
        <v>2192349</v>
      </c>
      <c r="DY396" s="15">
        <f ca="1">_xll.DBRW($B$3,$R$37,$R$38,$R$40,$R$41,$R$42,$Q396,DY$2,DY$4,DY$3)</f>
        <v>3315955</v>
      </c>
      <c r="DZ396" s="15">
        <f ca="1">DP396-DU396</f>
        <v>-4.2317253733732518E-2</v>
      </c>
      <c r="EA396" s="15">
        <f ca="1">DQ396-DV396</f>
        <v>2.1523300630996167E-2</v>
      </c>
      <c r="EB396" s="15">
        <f ca="1">DR396-DW396</f>
        <v>6.8814706623399946E-2</v>
      </c>
      <c r="EC396" s="15">
        <f ca="1">IF(AND(DS396&lt;&gt;0,DX396&lt;&gt;0),-1*DZ396*DS396,0)</f>
        <v>94625.653391253014</v>
      </c>
      <c r="ED396" s="15">
        <f ca="1">IF(AND(DS396&lt;&gt;0,DX396&lt;&gt;0,DT396&lt;&gt;0,DY396&lt;&gt;0),EA396/DV396*$AB396,)</f>
        <v>-37981.125158005168</v>
      </c>
      <c r="EE396" s="15">
        <f ca="1">IF(AND(DT396&lt;&gt;0,DY396&lt;&gt;0),EB396*DL396*DT396,)</f>
        <v>29349.110007040817</v>
      </c>
      <c r="EF396" s="15">
        <f ca="1">IF(AND(DS396&lt;&gt;0,DX396&lt;&gt;0,DT396&lt;&gt;0,DY396&lt;&gt;0),$AL396-EC396-ED396-EE396-EI396,)</f>
        <v>387.07738556373442</v>
      </c>
      <c r="EG396" s="15">
        <f ca="1">IF(OR(DS396=0,DX396=0,DT396=0,DY396=0),$AL396-EC396-ED396-EE396-EI396,)</f>
        <v>0</v>
      </c>
      <c r="EH396" s="15">
        <f ca="1">SUM(EC396:EG396)</f>
        <v>86380.715625852405</v>
      </c>
      <c r="EI396" s="15">
        <f ca="1">IF($V396&lt;&gt;0,IF($V396&gt;0,$W396/$V396,-$W396/$V396))*$AG396</f>
        <v>-16434.455625852388</v>
      </c>
      <c r="EJ396" s="15">
        <f ca="1">SUM(EH396:EI396)</f>
        <v>69946.260000000009</v>
      </c>
      <c r="EK396" s="16">
        <f ca="1">_xll.DBRW($B$3,$R$37,$R$38,$R$40,$R$41,$R$42,$Q396,EK$2,EK$4,EK$3)</f>
        <v>0.18862515771301036</v>
      </c>
      <c r="EL396" s="16">
        <f ca="1">_xll.DBRW($B$3,$R$37,$R$38,$R$40,$R$41,$R$42,$Q396,EL$2,EL$4,EL$3)</f>
        <v>0.1812976395188523</v>
      </c>
      <c r="EM396" s="17">
        <f ca="1">-(EK396-EL396)*100</f>
        <v>-0.73275181941580558</v>
      </c>
      <c r="EN396" s="14">
        <f ca="1">$AC396-$AH396-FH396</f>
        <v>-65656.952376787958</v>
      </c>
      <c r="EO396" s="15">
        <f ca="1">_xll.DBRW($B$3,$R$37,$R$38,$R$40,$R$41,$R$42,$Q396,EO$2,EO$4,EO$3)</f>
        <v>0.51599555365457295</v>
      </c>
      <c r="EP396" s="15">
        <f ca="1">_xll.DBRW($B$3,$R$37,$R$38,$R$40,$R$41,$R$42,$Q396,EP$2,EP$4,EP$3)</f>
        <v>1</v>
      </c>
      <c r="EQ396" s="15">
        <f ca="1">_xll.DBRW($B$3,$R$37,$R$38,$R$40,$R$41,$R$42,$Q396,EQ$2,EQ$4,EQ$3)</f>
        <v>2.7355606214503498</v>
      </c>
      <c r="ER396" s="15">
        <f ca="1">_xll.DBRW($B$3,$R$37,$R$38,$R$40,$R$41,$R$42,$Q396,ER$2,ER$4,ER$3)</f>
        <v>3275499</v>
      </c>
      <c r="ES396" s="15">
        <f ca="1">_xll.DBRW($B$3,$R$37,$R$38,$R$40,$R$41,$R$42,$Q396,ES$2,ES$4,ES$3)</f>
        <v>3275499</v>
      </c>
      <c r="ET396" s="15">
        <f ca="1">_xll.DBRW($B$3,$R$37,$R$38,$R$40,$R$41,$R$42,$Q396,ET$2,ET$4,ET$3)</f>
        <v>0.48347473955466841</v>
      </c>
      <c r="EU396" s="15">
        <f ca="1">_xll.DBRW($B$3,$R$37,$R$38,$R$40,$R$41,$R$42,$Q396,EU$2,EU$4,EU$3)</f>
        <v>1</v>
      </c>
      <c r="EV396" s="15">
        <f ca="1">_xll.DBRW($B$3,$R$37,$R$38,$R$40,$R$41,$R$42,$Q396,EV$2,EV$4,EV$3)</f>
        <v>2.6667459148269499</v>
      </c>
      <c r="EW396" s="15">
        <f ca="1">_xll.DBRW($B$3,$R$37,$R$38,$R$40,$R$41,$R$42,$Q396,EW$2,EW$4,EW$3)</f>
        <v>3315955</v>
      </c>
      <c r="EX396" s="15">
        <f ca="1">_xll.DBRW($B$3,$R$37,$R$38,$R$40,$R$41,$R$42,$Q396,EX$2,EX$4,EX$3)</f>
        <v>3315955</v>
      </c>
      <c r="EY396" s="15">
        <f ca="1">EO396-ET396</f>
        <v>3.2520814099904538E-2</v>
      </c>
      <c r="EZ396" s="15">
        <f ca="1">EP396-EU396</f>
        <v>0</v>
      </c>
      <c r="FA396" s="15">
        <f ca="1">EQ396-EV396</f>
        <v>6.8814706623399946E-2</v>
      </c>
      <c r="FB396" s="15">
        <f ca="1">IF(AND(ER396&lt;&gt;0,EW396&lt;&gt;0),-1*EY396*ER396,0)</f>
        <v>-106521.89406342321</v>
      </c>
      <c r="FC396" s="15">
        <f ca="1">IF(AND(ER396&lt;&gt;0,EW396&lt;&gt;0,ES396&lt;&gt;0,EX396&lt;&gt;0),EZ396/EU396*$AC396,)</f>
        <v>0</v>
      </c>
      <c r="FD396" s="15">
        <f ca="1">IF(AND(ES396&lt;&gt;0,EX396&lt;&gt;0),FA396*EK396*ES396,)</f>
        <v>42516.582626398747</v>
      </c>
      <c r="FE396" s="15">
        <f ca="1">IF(AND(ER396&lt;&gt;0,EW396&lt;&gt;0,ES396&lt;&gt;0,EX396&lt;&gt;0),$AM396-FB396-FC396-FD396-FH396,)</f>
        <v>-1651.6409397634852</v>
      </c>
      <c r="FF396" s="15">
        <f ca="1">IF(OR(ER396=0,EW396=0,ES396=0,EX396=0),$AM396-FB396-FC396-FD396-FH396,)</f>
        <v>0</v>
      </c>
      <c r="FG396" s="15">
        <f ca="1">SUM(FB396:FF396)</f>
        <v>-65656.952376787958</v>
      </c>
      <c r="FH396" s="15">
        <f ca="1">IF($V396&lt;&gt;0,IF($V396&gt;0,$W396/$V396,-$W396/$V396))*$AH396</f>
        <v>-21305.487623210829</v>
      </c>
      <c r="FI396" s="15">
        <f ca="1">SUM(FG396:FH396)</f>
        <v>-86962.43999999878</v>
      </c>
      <c r="FJ396" s="20"/>
      <c r="FK396" s="85">
        <f ca="1">BL396+CK396+DJ396+EI396+FH396</f>
        <v>-104112.80516809135</v>
      </c>
      <c r="FL396" s="21"/>
      <c r="FM396" s="22"/>
      <c r="FN396" s="104">
        <f ca="1">_xll.DBRW($B$3,$R$37,$R$38,$R$40,$R$41,$R$42,$Q396,FN$2,FN$4,FN$3)</f>
        <v>1179459.3699999989</v>
      </c>
      <c r="FO396" s="105">
        <f ca="1">IF(U396&lt;&gt;0,FN396/U396,0)</f>
        <v>0.13163129996269052</v>
      </c>
      <c r="FP396" s="104">
        <f ca="1">_xll.DBRW($B$3,$R$37,$R$38,$R$40,$R$41,$R$42,$Q396,FP$2,FP$4,FP$3)</f>
        <v>1008601.6667578665</v>
      </c>
      <c r="FQ396" s="105">
        <f ca="1">IF(V396&lt;&gt;0,FP396/V396,0)</f>
        <v>0.11405896196913604</v>
      </c>
      <c r="FR396" s="86">
        <f ca="1">FN396-FP396</f>
        <v>170857.70324213244</v>
      </c>
      <c r="FS396" s="103">
        <f ca="1">(FO396-FQ396)*100</f>
        <v>1.7572337993554483</v>
      </c>
      <c r="FT396" s="23"/>
      <c r="FV396" s="37"/>
      <c r="FW396" s="37"/>
      <c r="FX396" s="37"/>
      <c r="FY396" s="37"/>
      <c r="FZ396" s="37"/>
      <c r="GA396" s="37"/>
      <c r="GB396" s="37"/>
      <c r="GC396" s="37"/>
      <c r="GD396" s="37"/>
      <c r="GE396" s="37"/>
      <c r="GF396" s="37"/>
      <c r="GG396" s="37"/>
      <c r="GH396" s="37"/>
    </row>
    <row r="397" spans="1:190" ht="15" hidden="1" customHeight="1" x14ac:dyDescent="0.25">
      <c r="A397">
        <f ca="1">IF(ROW()=ROW($A$60),0,1)</f>
        <v>1</v>
      </c>
      <c r="D397" s="30"/>
      <c r="E397" s="30"/>
      <c r="F397" s="30">
        <f ca="1">IF(A397&lt;&gt;0,IF((AO397+BN397+CM397+DL397+EK397)&lt;&gt;0,ROUND((1-(AO397+BN397+CM397+DL397+EK397))-FO397,5),"VERIF. ELIGIBILITE PMM"),"CHECK "&amp;D382)</f>
        <v>0</v>
      </c>
      <c r="G397" s="30"/>
      <c r="H397" s="30"/>
      <c r="I397" s="30"/>
      <c r="J397" s="30">
        <f ca="1">IF(A397&lt;&gt;0,IF((AP397+BO397+CN397+DM397+EL397)&lt;&gt;0,ROUND((1-(AP397+BO397+CN397+DM397+EL397))-FQ397,5),"VERIF. ELIGIBILITE PMM"),"CHECK "&amp;D383)</f>
        <v>0</v>
      </c>
      <c r="K397" s="30">
        <f ca="1">IF(A397&lt;&gt;0,ROUND(W397+AR397+BQ397+CP397+DO397+EN397+FK397-FR397,5),"CHECK ")</f>
        <v>0</v>
      </c>
      <c r="L397" s="4"/>
      <c r="M397" s="9"/>
      <c r="N397" s="10"/>
      <c r="O397" s="9"/>
      <c r="P397" s="11"/>
      <c r="Q397" s="130" t="s">
        <v>136</v>
      </c>
      <c r="R397" s="130"/>
      <c r="S397" s="12"/>
      <c r="T397" s="13"/>
      <c r="U397" s="84">
        <f ca="1">_xll.DBRW($B$3,$R$37,$R$38,$R$40,$R$41,$R$42,$Q397,U$2,U$4,U$3)</f>
        <v>11374164.819999997</v>
      </c>
      <c r="V397" s="84">
        <f ca="1">_xll.DBRW($B$3,$R$37,$R$38,$R$40,$R$41,$R$42,$Q397,V$2,V$4,V$3)</f>
        <v>11253375.70666666</v>
      </c>
      <c r="W397" s="85">
        <f ca="1">U397-V397</f>
        <v>120789.11333333701</v>
      </c>
      <c r="X397" s="106">
        <f ca="1">IF(V397&lt;&gt;0,W397/V397,0)</f>
        <v>1.0733589323049067E-2</v>
      </c>
      <c r="Y397" s="15">
        <f ca="1">_xll.DBRW($B$3,$R$37,$R$38,$R$40,$R$41,$R$42,$Q397,Y$2,Y$4,Y$3)</f>
        <v>-5457859.1900000013</v>
      </c>
      <c r="Z397" s="15">
        <f ca="1">_xll.DBRW($B$3,$R$37,$R$38,$R$40,$R$41,$R$42,$Q397,Z$2,Z$4,Z$3)</f>
        <v>-824030.02</v>
      </c>
      <c r="AA397" s="15">
        <f ca="1">_xll.DBRW($B$3,$R$37,$R$38,$R$40,$R$41,$R$42,$Q397,AA$2,AA$4,AA$3)</f>
        <v>-816949.68</v>
      </c>
      <c r="AB397" s="15">
        <f ca="1">_xll.DBRW($B$3,$R$37,$R$38,$R$40,$R$41,$R$42,$Q397,AB$2,AB$4,AB$3)</f>
        <v>-648970.62000000011</v>
      </c>
      <c r="AC397" s="15">
        <f ca="1">_xll.DBRW($B$3,$R$37,$R$38,$R$40,$R$41,$R$42,$Q397,AC$2,AC$4,AC$3)</f>
        <v>-1760930.1400000001</v>
      </c>
      <c r="AD397" s="15">
        <f ca="1">_xll.DBRW($B$3,$R$37,$R$38,$R$40,$R$41,$R$42,$Q397,AD$2,AD$4,AD$3)</f>
        <v>-5635796.5999999996</v>
      </c>
      <c r="AE397" s="15">
        <f ca="1">_xll.DBRW($B$3,$R$37,$R$38,$R$40,$R$41,$R$42,$Q397,AE$2,AE$4,AE$3)</f>
        <v>-846195.38666399999</v>
      </c>
      <c r="AF397" s="15">
        <f ca="1">_xll.DBRW($B$3,$R$37,$R$38,$R$40,$R$41,$R$42,$Q397,AF$2,AF$4,AF$3)</f>
        <v>-934758.41315035697</v>
      </c>
      <c r="AG397" s="15">
        <f ca="1">_xll.DBRW($B$3,$R$37,$R$38,$R$40,$R$41,$R$42,$Q397,AG$2,AG$4,AG$3)</f>
        <v>-698199.64</v>
      </c>
      <c r="AH397" s="15">
        <f ca="1">_xll.DBRW($B$3,$R$37,$R$38,$R$40,$R$41,$R$42,$Q397,AH$2,AH$4,AH$3)</f>
        <v>-1897044.444266666</v>
      </c>
      <c r="AI397" s="15">
        <f ca="1">Y397-AD397</f>
        <v>177937.40999999829</v>
      </c>
      <c r="AJ397" s="15">
        <f ca="1">Z397-AE397</f>
        <v>22165.366663999972</v>
      </c>
      <c r="AK397" s="15">
        <f ca="1">AA397-AF397</f>
        <v>117808.73315035691</v>
      </c>
      <c r="AL397" s="15">
        <f ca="1">AB397-AG397</f>
        <v>49229.019999999902</v>
      </c>
      <c r="AM397" s="15">
        <f ca="1">AC397-AH397</f>
        <v>136114.30426666583</v>
      </c>
      <c r="AN397" s="20"/>
      <c r="AO397" s="16">
        <f ca="1">_xll.DBRW($B$3,$R$37,$R$38,$R$40,$R$41,$R$42,$Q397,AO$2,AO$4,AO$3)</f>
        <v>0.47984702845197569</v>
      </c>
      <c r="AP397" s="16">
        <f ca="1">_xll.DBRW($B$3,$R$37,$R$38,$R$40,$R$41,$R$42,$Q397,AP$2,AP$4,AP$3)</f>
        <v>0.50080942349247926</v>
      </c>
      <c r="AQ397" s="17">
        <f ca="1">-(AO397-AP397)*100</f>
        <v>2.0962395040503568</v>
      </c>
      <c r="AR397" s="14">
        <f ca="1">$Y397-$AD397-BL397</f>
        <v>238429.73621263451</v>
      </c>
      <c r="AS397" s="18">
        <f ca="1">_xll.DBRW($B$3,$R$37,$R$38,$R$40,$R$41,$R$42,$Q397,AS$2,AS$4,AS$3)</f>
        <v>35.606326803402936</v>
      </c>
      <c r="AT397" s="19">
        <f ca="1">_xll.DBRW($B$3,$R$37,$R$38,$R$40,$R$41,$R$42,$Q397,AT$2,AT$4,AT$3)</f>
        <v>7.862612016197297E-2</v>
      </c>
      <c r="AU397" s="18">
        <f ca="1">_xll.DBRW($B$3,$R$37,$R$38,$R$40,$R$41,$R$42,$Q397,AU$2,AU$4,AU$3)</f>
        <v>5.8343329514877427</v>
      </c>
      <c r="AV397" s="15">
        <f ca="1">_xll.DBRW($B$3,$R$37,$R$38,$R$40,$R$41,$R$42,$Q397,AV$2,AV$4,AV$3)</f>
        <v>153283.41</v>
      </c>
      <c r="AW397" s="15">
        <f ca="1">_xll.DBRW($B$3,$R$37,$R$38,$R$40,$R$41,$R$42,$Q397,AW$2,AW$4,AW$3)</f>
        <v>1949522.75</v>
      </c>
      <c r="AX397" s="18">
        <f ca="1">_xll.DBRW($B$3,$R$37,$R$38,$R$40,$R$41,$R$42,$Q397,AX$2,AX$4,AX$3)</f>
        <v>32.039557433377368</v>
      </c>
      <c r="AY397" s="19">
        <f ca="1">_xll.DBRW($B$3,$R$37,$R$38,$R$40,$R$41,$R$42,$Q397,AY$2,AY$4,AY$3)</f>
        <v>7.7259009024177108E-2</v>
      </c>
      <c r="AZ397" s="18">
        <f ca="1">_xll.DBRW($B$3,$R$37,$R$38,$R$40,$R$41,$R$42,$Q397,AZ$2,AZ$4,AZ$3)</f>
        <v>4.9426874590611929</v>
      </c>
      <c r="BA397" s="15">
        <f ca="1">_xll.DBRW($B$3,$R$37,$R$38,$R$40,$R$41,$R$42,$Q397,BA$2,BA$4,BA$3)</f>
        <v>175901.2</v>
      </c>
      <c r="BB397" s="15">
        <f ca="1">_xll.DBRW($B$3,$R$37,$R$38,$R$40,$R$41,$R$42,$Q397,BB$2,BB$4,BB$3)</f>
        <v>2276772.6666666698</v>
      </c>
      <c r="BC397" s="18">
        <f ca="1">AS397-AX397</f>
        <v>3.5667693700255683</v>
      </c>
      <c r="BD397" s="18">
        <f ca="1">AT397-AY397</f>
        <v>1.3671111377958622E-3</v>
      </c>
      <c r="BE397" s="18">
        <f ca="1">AU397-AZ397</f>
        <v>0.89164549242654978</v>
      </c>
      <c r="BF397" s="15">
        <f ca="1">IF(AND(AV397&lt;&gt;0,BA397&lt;&gt;0),-1*BC397*AV397,0)</f>
        <v>-546726.57172107091</v>
      </c>
      <c r="BG397" s="15">
        <f ca="1">IF(AND(AV397&lt;&gt;0,BA397&lt;&gt;0,AW397&lt;&gt;0,BB397&lt;&gt;0),BD397/AY397*$Y397,)</f>
        <v>-96577.73483524147</v>
      </c>
      <c r="BH397" s="15">
        <f ca="1">IF(AND(AW397&lt;&gt;0,BB397&lt;&gt;0),BE397*AO397*AW397,)</f>
        <v>834110.01489405578</v>
      </c>
      <c r="BI397" s="15">
        <f ca="1">IF(AND(AV397&lt;&gt;0,BA397&lt;&gt;0,AW397&lt;&gt;0,BB397&lt;&gt;0),$AI397-BF397-BG397-BH397-BL397,)</f>
        <v>47624.027874891093</v>
      </c>
      <c r="BJ397" s="15">
        <f ca="1">IF(OR(AV397=0,BA397=0,AW397=0,BB397=0),$AI397-BF397-BG397-BH397-BL397,)</f>
        <v>0</v>
      </c>
      <c r="BK397" s="15">
        <f ca="1">SUM(BF397:BJ397)</f>
        <v>238429.73621263451</v>
      </c>
      <c r="BL397" s="15">
        <f ca="1">IF($V397&lt;&gt;0,IF($V397&gt;0,$W397/$V397,-$W397/$V397))*$AD397</f>
        <v>-60492.326212636224</v>
      </c>
      <c r="BM397" s="15">
        <f ca="1">SUM(BK397:BL397)</f>
        <v>177937.40999999829</v>
      </c>
      <c r="BN397" s="16">
        <f ca="1">_xll.DBRW($B$3,$R$37,$R$38,$R$40,$R$41,$R$42,$Q397,BN$2,BN$4,BN$3)</f>
        <v>7.244751883242008E-2</v>
      </c>
      <c r="BO397" s="16">
        <f ca="1">_xll.DBRW($B$3,$R$37,$R$38,$R$40,$R$41,$R$42,$Q397,BO$2,BO$4,BO$3)</f>
        <v>7.5194804538757376E-2</v>
      </c>
      <c r="BP397" s="17">
        <f ca="1">-(BN397-BO397)*100</f>
        <v>0.27472857063372963</v>
      </c>
      <c r="BQ397" s="14">
        <f ca="1">$Z397-$AE397-CK397</f>
        <v>31248.080431510061</v>
      </c>
      <c r="BR397" s="15">
        <f ca="1">_xll.DBRW($B$3,$R$37,$R$38,$R$40,$R$41,$R$42,$Q397,BR$2,BR$4,BR$3)</f>
        <v>0.4226829463775173</v>
      </c>
      <c r="BS397" s="15">
        <f ca="1">_xll.DBRW($B$3,$R$37,$R$38,$R$40,$R$41,$R$42,$Q397,BS$2,BS$4,BS$3)</f>
        <v>1</v>
      </c>
      <c r="BT397" s="15">
        <f ca="1">_xll.DBRW($B$3,$R$37,$R$38,$R$40,$R$41,$R$42,$Q397,BT$2,BT$4,BT$3)</f>
        <v>5.8343329514877427</v>
      </c>
      <c r="BU397" s="15">
        <f ca="1">_xll.DBRW($B$3,$R$37,$R$38,$R$40,$R$41,$R$42,$Q397,BU$2,BU$4,BU$3)</f>
        <v>1949522.75</v>
      </c>
      <c r="BV397" s="15">
        <f ca="1">_xll.DBRW($B$3,$R$37,$R$38,$R$40,$R$41,$R$42,$Q397,BV$2,BV$4,BV$3)</f>
        <v>1949522.75</v>
      </c>
      <c r="BW397" s="15">
        <f ca="1">_xll.DBRW($B$3,$R$37,$R$38,$R$40,$R$41,$R$42,$Q397,BW$2,BW$4,BW$3)</f>
        <v>0.37166441738027373</v>
      </c>
      <c r="BX397" s="15">
        <f ca="1">_xll.DBRW($B$3,$R$37,$R$38,$R$40,$R$41,$R$42,$Q397,BX$2,BX$4,BX$3)</f>
        <v>1</v>
      </c>
      <c r="BY397" s="15">
        <f ca="1">_xll.DBRW($B$3,$R$37,$R$38,$R$40,$R$41,$R$42,$Q397,BY$2,BY$4,BY$3)</f>
        <v>4.9426874590611929</v>
      </c>
      <c r="BZ397" s="15">
        <f ca="1">_xll.DBRW($B$3,$R$37,$R$38,$R$40,$R$41,$R$42,$Q397,BZ$2,BZ$4,BZ$3)</f>
        <v>2276772.6666666698</v>
      </c>
      <c r="CA397" s="15">
        <f ca="1">_xll.DBRW($B$3,$R$37,$R$38,$R$40,$R$41,$R$42,$Q397,CA$2,CA$4,CA$3)</f>
        <v>2276772.6666666698</v>
      </c>
      <c r="CB397" s="15">
        <f ca="1">BR397-BW397</f>
        <v>5.1018528997243573E-2</v>
      </c>
      <c r="CC397" s="15">
        <f ca="1">BS397-BX397</f>
        <v>0</v>
      </c>
      <c r="CD397" s="15">
        <f ca="1">BT397-BY397</f>
        <v>0.89164549242654978</v>
      </c>
      <c r="CE397" s="15">
        <f ca="1">IF(AND(BU397&lt;&gt;0,BZ397&lt;&gt;0),-1*CB397*BU397,0)</f>
        <v>-99461.782951661036</v>
      </c>
      <c r="CF397" s="15">
        <f ca="1">IF(AND(BU397&lt;&gt;0,BZ397&lt;&gt;0,BV397&lt;&gt;0,CA397&lt;&gt;0),CC397/BX397*$Z397,)</f>
        <v>0</v>
      </c>
      <c r="CG397" s="15">
        <f ca="1">IF(AND(BV397&lt;&gt;0,CA397&lt;&gt;0),CD397*BN397*BV397,)</f>
        <v>125934.30287001391</v>
      </c>
      <c r="CH397" s="15">
        <f ca="1">IF(AND(BU397&lt;&gt;0,BZ397&lt;&gt;0,BV397&lt;&gt;0,CA397&lt;&gt;0),$AJ397-CE397-CF397-CG397-CK397,)</f>
        <v>4775.5605131571847</v>
      </c>
      <c r="CI397" s="15">
        <f ca="1">IF(OR(BU397=0,BZ397=0,BV397=0,CA397=0),$AJ397-CE397-CF397-CG397-CK397,)</f>
        <v>0</v>
      </c>
      <c r="CJ397" s="15">
        <f ca="1">SUM(CE397:CI397)</f>
        <v>31248.080431510061</v>
      </c>
      <c r="CK397" s="15">
        <f ca="1">IF($V397&lt;&gt;0,IF($V397&gt;0,$W397/$V397,-$W397/$V397))*$AE397</f>
        <v>-9082.7137675100876</v>
      </c>
      <c r="CL397" s="15">
        <f ca="1">SUM(CJ397:CK397)</f>
        <v>22165.366663999972</v>
      </c>
      <c r="CM397" s="16">
        <f ca="1">_xll.DBRW($B$3,$R$37,$R$38,$R$40,$R$41,$R$42,$Q397,CM$2,CM$4,CM$3)</f>
        <v>7.182502565493859E-2</v>
      </c>
      <c r="CN397" s="16">
        <f ca="1">_xll.DBRW($B$3,$R$37,$R$38,$R$40,$R$41,$R$42,$Q397,CN$2,CN$4,CN$3)</f>
        <v>8.3064712093153775E-2</v>
      </c>
      <c r="CO397" s="17">
        <f ca="1">-(CM397-CN397)*100</f>
        <v>1.1239686438215184</v>
      </c>
      <c r="CP397" s="14">
        <f ca="1">$AA397-$AF397-DJ397</f>
        <v>127842.04607337787</v>
      </c>
      <c r="CQ397" s="15">
        <f ca="1">_xll.DBRW($B$3,$R$37,$R$38,$R$40,$R$41,$R$42,$Q397,CQ$2,CQ$4,CQ$3)</f>
        <v>0.96926853387917855</v>
      </c>
      <c r="CR397" s="15">
        <f ca="1">_xll.DBRW($B$3,$R$37,$R$38,$R$40,$R$41,$R$42,$Q397,CR$2,CR$4,CR$3)</f>
        <v>0.43233747849313375</v>
      </c>
      <c r="CS397" s="15">
        <f ca="1">_xll.DBRW($B$3,$R$37,$R$38,$R$40,$R$41,$R$42,$Q397,CS$2,CS$4,CS$3)</f>
        <v>5.8343329514877427</v>
      </c>
      <c r="CT397" s="15">
        <f ca="1">_xll.DBRW($B$3,$R$37,$R$38,$R$40,$R$41,$R$42,$Q397,CT$2,CT$4,CT$3)</f>
        <v>842851.75</v>
      </c>
      <c r="CU397" s="15">
        <f ca="1">_xll.DBRW($B$3,$R$37,$R$38,$R$40,$R$41,$R$42,$Q397,CU$2,CU$4,CU$3)</f>
        <v>1949522.75</v>
      </c>
      <c r="CV397" s="15">
        <f ca="1">_xll.DBRW($B$3,$R$37,$R$38,$R$40,$R$41,$R$42,$Q397,CV$2,CV$4,CV$3)</f>
        <v>0.96190000000000386</v>
      </c>
      <c r="CW397" s="15">
        <f ca="1">_xll.DBRW($B$3,$R$37,$R$38,$R$40,$R$41,$R$42,$Q397,CW$2,CW$4,CW$3)</f>
        <v>0.42682494100567431</v>
      </c>
      <c r="CX397" s="15">
        <f ca="1">_xll.DBRW($B$3,$R$37,$R$38,$R$40,$R$41,$R$42,$Q397,CX$2,CX$4,CX$3)</f>
        <v>4.9426874590611929</v>
      </c>
      <c r="CY397" s="15">
        <f ca="1">_xll.DBRW($B$3,$R$37,$R$38,$R$40,$R$41,$R$42,$Q397,CY$2,CY$4,CY$3)</f>
        <v>971783.35913333308</v>
      </c>
      <c r="CZ397" s="15">
        <f ca="1">_xll.DBRW($B$3,$R$37,$R$38,$R$40,$R$41,$R$42,$Q397,CZ$2,CZ$4,CZ$3)</f>
        <v>2276772.6666666698</v>
      </c>
      <c r="DA397" s="15">
        <f ca="1">CQ397-CV397</f>
        <v>7.3685338791746879E-3</v>
      </c>
      <c r="DB397" s="15">
        <f ca="1">CR397-CW397</f>
        <v>5.5125374874594457E-3</v>
      </c>
      <c r="DC397" s="15">
        <f ca="1">CS397-CX397</f>
        <v>0.89164549242654978</v>
      </c>
      <c r="DD397" s="15">
        <f ca="1">IF(AND(CT397&lt;&gt;0,CY397&lt;&gt;0),-1*DA397*CT397,0)</f>
        <v>-6210.5816749966743</v>
      </c>
      <c r="DE397" s="15">
        <f ca="1">IF(AND(CT397&lt;&gt;0,CY397&lt;&gt;0,CU397&lt;&gt;0,CZ397&lt;&gt;0),DB397/CW397*$AA397,)</f>
        <v>-10551.083837221518</v>
      </c>
      <c r="DF397" s="15">
        <f ca="1">IF(AND(CU397&lt;&gt;0,CZ397&lt;&gt;0),DC397*CM397*CU397,)</f>
        <v>124852.23345465127</v>
      </c>
      <c r="DG397" s="15">
        <f ca="1">IF(AND(CT397&lt;&gt;0,CY397&lt;&gt;0,CU397&lt;&gt;0,CZ397&lt;&gt;0),$AK397-DD397-DE397-DF397-DJ397,)</f>
        <v>19751.478130944801</v>
      </c>
      <c r="DH397" s="15">
        <f ca="1">IF(OR(CT397=0,CY397=0,CU397=0,CZ397=0),$AK397-DD397-DE397-DF397-DJ397,)</f>
        <v>0</v>
      </c>
      <c r="DI397" s="15">
        <f ca="1">SUM(DD397:DH397)</f>
        <v>127842.04607337789</v>
      </c>
      <c r="DJ397" s="15">
        <f ca="1">IF($V397&lt;&gt;0,IF($V397&gt;0,$W397/$V397,-$W397/$V397))*$AF397</f>
        <v>-10033.31292302096</v>
      </c>
      <c r="DK397" s="15">
        <f ca="1">SUM(DI397:DJ397)</f>
        <v>117808.73315035693</v>
      </c>
      <c r="DL397" s="16">
        <f ca="1">_xll.DBRW($B$3,$R$37,$R$38,$R$40,$R$41,$R$42,$Q397,DL$2,DL$4,DL$3)</f>
        <v>5.7056551427746939E-2</v>
      </c>
      <c r="DM397" s="16">
        <f ca="1">_xll.DBRW($B$3,$R$37,$R$38,$R$40,$R$41,$R$42,$Q397,DM$2,DM$4,DM$3)</f>
        <v>6.2043573252990813E-2</v>
      </c>
      <c r="DN397" s="17">
        <f ca="1">-(DL397-DM397)*100</f>
        <v>0.49870218252438747</v>
      </c>
      <c r="DO397" s="14">
        <f ca="1">$AB397-$AG397-EI397</f>
        <v>56723.208201260604</v>
      </c>
      <c r="DP397" s="15">
        <f ca="1">_xll.DBRW($B$3,$R$37,$R$38,$R$40,$R$41,$R$42,$Q397,DP$2,DP$4,DP$3)</f>
        <v>0.41723427884572728</v>
      </c>
      <c r="DQ397" s="15">
        <f ca="1">_xll.DBRW($B$3,$R$37,$R$38,$R$40,$R$41,$R$42,$Q397,DQ$2,DQ$4,DQ$3)</f>
        <v>0.79784172818706534</v>
      </c>
      <c r="DR397" s="15">
        <f ca="1">_xll.DBRW($B$3,$R$37,$R$38,$R$40,$R$41,$R$42,$Q397,DR$2,DR$4,DR$3)</f>
        <v>5.8343329514877427</v>
      </c>
      <c r="DS397" s="15">
        <f ca="1">_xll.DBRW($B$3,$R$37,$R$38,$R$40,$R$41,$R$42,$Q397,DS$2,DS$4,DS$3)</f>
        <v>1555410.6</v>
      </c>
      <c r="DT397" s="15">
        <f ca="1">_xll.DBRW($B$3,$R$37,$R$38,$R$40,$R$41,$R$42,$Q397,DT$2,DT$4,DT$3)</f>
        <v>1949522.75</v>
      </c>
      <c r="DU397" s="15">
        <f ca="1">_xll.DBRW($B$3,$R$37,$R$38,$R$40,$R$41,$R$42,$Q397,DU$2,DU$4,DU$3)</f>
        <v>0.38447744268248957</v>
      </c>
      <c r="DV397" s="15">
        <f ca="1">_xll.DBRW($B$3,$R$37,$R$38,$R$40,$R$41,$R$42,$Q397,DV$2,DV$4,DV$3)</f>
        <v>0.79760723878448891</v>
      </c>
      <c r="DW397" s="15">
        <f ca="1">_xll.DBRW($B$3,$R$37,$R$38,$R$40,$R$41,$R$42,$Q397,DW$2,DW$4,DW$3)</f>
        <v>4.9426874590611929</v>
      </c>
      <c r="DX397" s="15">
        <f ca="1">_xll.DBRW($B$3,$R$37,$R$38,$R$40,$R$41,$R$42,$Q397,DX$2,DX$4,DX$3)</f>
        <v>1815970.36</v>
      </c>
      <c r="DY397" s="15">
        <f ca="1">_xll.DBRW($B$3,$R$37,$R$38,$R$40,$R$41,$R$42,$Q397,DY$2,DY$4,DY$3)</f>
        <v>2276772.6666666698</v>
      </c>
      <c r="DZ397" s="15">
        <f ca="1">DP397-DU397</f>
        <v>3.2756836163237713E-2</v>
      </c>
      <c r="EA397" s="15">
        <f ca="1">DQ397-DV397</f>
        <v>2.3448940257642104E-4</v>
      </c>
      <c r="EB397" s="15">
        <f ca="1">DR397-DW397</f>
        <v>0.89164549242654978</v>
      </c>
      <c r="EC397" s="15">
        <f ca="1">IF(AND(DS397&lt;&gt;0,DX397&lt;&gt;0),-1*DZ397*DS397,0)</f>
        <v>-50950.33019076327</v>
      </c>
      <c r="ED397" s="15">
        <f ca="1">IF(AND(DS397&lt;&gt;0,DX397&lt;&gt;0,DT397&lt;&gt;0,DY397&lt;&gt;0),EA397/DV397*$AB397,)</f>
        <v>-190.79156453664942</v>
      </c>
      <c r="EE397" s="15">
        <f ca="1">IF(AND(DT397&lt;&gt;0,DY397&lt;&gt;0),EB397*DL397*DT397,)</f>
        <v>99180.443223198017</v>
      </c>
      <c r="EF397" s="15">
        <f ca="1">IF(AND(DS397&lt;&gt;0,DX397&lt;&gt;0,DT397&lt;&gt;0,DY397&lt;&gt;0),$AL397-EC397-ED397-EE397-EI397,)</f>
        <v>8683.8867333625021</v>
      </c>
      <c r="EG397" s="15">
        <f ca="1">IF(OR(DS397=0,DX397=0,DT397=0,DY397=0),$AL397-EC397-ED397-EE397-EI397,)</f>
        <v>0</v>
      </c>
      <c r="EH397" s="15">
        <f ca="1">SUM(EC397:EG397)</f>
        <v>56723.208201260597</v>
      </c>
      <c r="EI397" s="15">
        <f ca="1">IF($V397&lt;&gt;0,IF($V397&gt;0,$W397/$V397,-$W397/$V397))*$AG397</f>
        <v>-7494.188201260702</v>
      </c>
      <c r="EJ397" s="15">
        <f ca="1">SUM(EH397:EI397)</f>
        <v>49229.019999999895</v>
      </c>
      <c r="EK397" s="16">
        <f ca="1">_xll.DBRW($B$3,$R$37,$R$38,$R$40,$R$41,$R$42,$Q397,EK$2,EK$4,EK$3)</f>
        <v>0.15481841241685115</v>
      </c>
      <c r="EL397" s="16">
        <f ca="1">_xll.DBRW($B$3,$R$37,$R$38,$R$40,$R$41,$R$42,$Q397,EL$2,EL$4,EL$3)</f>
        <v>0.16857558955779198</v>
      </c>
      <c r="EM397" s="17">
        <f ca="1">-(EK397-EL397)*100</f>
        <v>1.3757177140940824</v>
      </c>
      <c r="EN397" s="14">
        <f ca="1">$AC397-$AH397-FH397</f>
        <v>156476.40025899606</v>
      </c>
      <c r="EO397" s="15">
        <f ca="1">_xll.DBRW($B$3,$R$37,$R$38,$R$40,$R$41,$R$42,$Q397,EO$2,EO$4,EO$3)</f>
        <v>0.90326216506065382</v>
      </c>
      <c r="EP397" s="15">
        <f ca="1">_xll.DBRW($B$3,$R$37,$R$38,$R$40,$R$41,$R$42,$Q397,EP$2,EP$4,EP$3)</f>
        <v>1</v>
      </c>
      <c r="EQ397" s="15">
        <f ca="1">_xll.DBRW($B$3,$R$37,$R$38,$R$40,$R$41,$R$42,$Q397,EQ$2,EQ$4,EQ$3)</f>
        <v>5.8343329514877427</v>
      </c>
      <c r="ER397" s="15">
        <f ca="1">_xll.DBRW($B$3,$R$37,$R$38,$R$40,$R$41,$R$42,$Q397,ER$2,ER$4,ER$3)</f>
        <v>1949522.75</v>
      </c>
      <c r="ES397" s="15">
        <f ca="1">_xll.DBRW($B$3,$R$37,$R$38,$R$40,$R$41,$R$42,$Q397,ES$2,ES$4,ES$3)</f>
        <v>1949522.75</v>
      </c>
      <c r="ET397" s="15">
        <f ca="1">_xll.DBRW($B$3,$R$37,$R$38,$R$40,$R$41,$R$42,$Q397,ET$2,ET$4,ET$3)</f>
        <v>0.83321645241114539</v>
      </c>
      <c r="EU397" s="15">
        <f ca="1">_xll.DBRW($B$3,$R$37,$R$38,$R$40,$R$41,$R$42,$Q397,EU$2,EU$4,EU$3)</f>
        <v>1</v>
      </c>
      <c r="EV397" s="15">
        <f ca="1">_xll.DBRW($B$3,$R$37,$R$38,$R$40,$R$41,$R$42,$Q397,EV$2,EV$4,EV$3)</f>
        <v>4.9426874590611929</v>
      </c>
      <c r="EW397" s="15">
        <f ca="1">_xll.DBRW($B$3,$R$37,$R$38,$R$40,$R$41,$R$42,$Q397,EW$2,EW$4,EW$3)</f>
        <v>2276772.6666666698</v>
      </c>
      <c r="EX397" s="15">
        <f ca="1">_xll.DBRW($B$3,$R$37,$R$38,$R$40,$R$41,$R$42,$Q397,EX$2,EX$4,EX$3)</f>
        <v>2276772.6666666698</v>
      </c>
      <c r="EY397" s="15">
        <f ca="1">EO397-ET397</f>
        <v>7.0045712649508429E-2</v>
      </c>
      <c r="EZ397" s="15">
        <f ca="1">EP397-EU397</f>
        <v>0</v>
      </c>
      <c r="FA397" s="15">
        <f ca="1">EQ397-EV397</f>
        <v>0.89164549242654978</v>
      </c>
      <c r="FB397" s="15">
        <f ca="1">IF(AND(ER397&lt;&gt;0,EW397&lt;&gt;0),-1*EY397*ER397,0)</f>
        <v>-136555.71035017946</v>
      </c>
      <c r="FC397" s="15">
        <f ca="1">IF(AND(ER397&lt;&gt;0,EW397&lt;&gt;0,ES397&lt;&gt;0,EX397&lt;&gt;0),EZ397/EU397*$AC397,)</f>
        <v>0</v>
      </c>
      <c r="FD397" s="15">
        <f ca="1">IF(AND(ES397&lt;&gt;0,EX397&lt;&gt;0),FA397*EK397*ES397,)</f>
        <v>269118.24108507112</v>
      </c>
      <c r="FE397" s="15">
        <f ca="1">IF(AND(ER397&lt;&gt;0,EW397&lt;&gt;0,ES397&lt;&gt;0,EX397&lt;&gt;0),$AM397-FB397-FC397-FD397-FH397,)</f>
        <v>23913.869524104412</v>
      </c>
      <c r="FF397" s="15">
        <f ca="1">IF(OR(ER397=0,EW397=0,ES397=0,EX397=0),$AM397-FB397-FC397-FD397-FH397,)</f>
        <v>0</v>
      </c>
      <c r="FG397" s="15">
        <f ca="1">SUM(FB397:FF397)</f>
        <v>156476.40025899606</v>
      </c>
      <c r="FH397" s="15">
        <f ca="1">IF($V397&lt;&gt;0,IF($V397&gt;0,$W397/$V397,-$W397/$V397))*$AH397</f>
        <v>-20362.095992330236</v>
      </c>
      <c r="FI397" s="15">
        <f ca="1">SUM(FG397:FH397)</f>
        <v>136114.30426666583</v>
      </c>
      <c r="FJ397" s="20"/>
      <c r="FK397" s="85">
        <f ca="1">BL397+CK397+DJ397+EI397+FH397</f>
        <v>-107464.6370967582</v>
      </c>
      <c r="FL397" s="21"/>
      <c r="FM397" s="22"/>
      <c r="FN397" s="104">
        <f ca="1">_xll.DBRW($B$3,$R$37,$R$38,$R$40,$R$41,$R$42,$Q397,FN$2,FN$4,FN$3)</f>
        <v>1865425.1699999974</v>
      </c>
      <c r="FO397" s="105">
        <f ca="1">IF(U397&lt;&gt;0,FN397/U397,0)</f>
        <v>0.1640054632160674</v>
      </c>
      <c r="FP397" s="104">
        <f ca="1">_xll.DBRW($B$3,$R$37,$R$38,$R$40,$R$41,$R$42,$Q397,FP$2,FP$4,FP$3)</f>
        <v>1241381.2225856371</v>
      </c>
      <c r="FQ397" s="105">
        <f ca="1">IF(V397&lt;&gt;0,FP397/V397,0)</f>
        <v>0.11031189706482698</v>
      </c>
      <c r="FR397" s="86">
        <f ca="1">FN397-FP397</f>
        <v>624043.94741436024</v>
      </c>
      <c r="FS397" s="103">
        <f ca="1">(FO397-FQ397)*100</f>
        <v>5.3693566151240422</v>
      </c>
      <c r="FT397" s="23"/>
      <c r="FV397" s="37"/>
      <c r="FW397" s="37"/>
      <c r="FX397" s="37"/>
      <c r="FY397" s="37"/>
      <c r="FZ397" s="37"/>
      <c r="GA397" s="37"/>
      <c r="GB397" s="37"/>
      <c r="GC397" s="37"/>
      <c r="GD397" s="37"/>
      <c r="GE397" s="37"/>
      <c r="GF397" s="37"/>
      <c r="GG397" s="37"/>
      <c r="GH397" s="37"/>
    </row>
    <row r="398" spans="1:190" ht="15" hidden="1" customHeight="1" x14ac:dyDescent="0.25">
      <c r="A398">
        <f ca="1">IF(ROW()=ROW($A$60),0,1)</f>
        <v>1</v>
      </c>
      <c r="D398" s="30"/>
      <c r="E398" s="30"/>
      <c r="F398" s="30">
        <f ca="1">IF(A398&lt;&gt;0,IF((AO398+BN398+CM398+DL398+EK398)&lt;&gt;0,ROUND((1-(AO398+BN398+CM398+DL398+EK398))-FO398,5),"VERIF. ELIGIBILITE PMM"),"CHECK "&amp;D383)</f>
        <v>0</v>
      </c>
      <c r="G398" s="30"/>
      <c r="H398" s="30"/>
      <c r="I398" s="30"/>
      <c r="J398" s="30">
        <f ca="1">IF(A398&lt;&gt;0,IF((AP398+BO398+CN398+DM398+EL398)&lt;&gt;0,ROUND((1-(AP398+BO398+CN398+DM398+EL398))-FQ398,5),"VERIF. ELIGIBILITE PMM"),"CHECK "&amp;D384)</f>
        <v>0</v>
      </c>
      <c r="K398" s="30">
        <f ca="1">IF(A398&lt;&gt;0,ROUND(W398+AR398+BQ398+CP398+DO398+EN398+FK398-FR398,5),"CHECK ")</f>
        <v>0</v>
      </c>
      <c r="L398" s="4"/>
      <c r="M398" s="9"/>
      <c r="N398" s="10"/>
      <c r="O398" s="9"/>
      <c r="P398" s="11"/>
      <c r="Q398" s="130" t="s">
        <v>447</v>
      </c>
      <c r="R398" s="130"/>
      <c r="S398" s="12"/>
      <c r="T398" s="13"/>
      <c r="U398" s="84">
        <f ca="1">_xll.DBRW($B$3,$R$37,$R$38,$R$40,$R$41,$R$42,$Q398,U$2,U$4,U$3)</f>
        <v>655097.90670000017</v>
      </c>
      <c r="V398" s="84">
        <f ca="1">_xll.DBRW($B$3,$R$37,$R$38,$R$40,$R$41,$R$42,$Q398,V$2,V$4,V$3)</f>
        <v>522824.3333</v>
      </c>
      <c r="W398" s="85">
        <f ca="1">U398-V398</f>
        <v>132273.57340000017</v>
      </c>
      <c r="X398" s="106">
        <f ca="1">IF(V398&lt;&gt;0,W398/V398,0)</f>
        <v>0.25299811997101662</v>
      </c>
      <c r="Y398" s="15">
        <f ca="1">_xll.DBRW($B$3,$R$37,$R$38,$R$40,$R$41,$R$42,$Q398,Y$2,Y$4,Y$3)</f>
        <v>-333500.59666670003</v>
      </c>
      <c r="Z398" s="15">
        <f ca="1">_xll.DBRW($B$3,$R$37,$R$38,$R$40,$R$41,$R$42,$Q398,Z$2,Z$4,Z$3)</f>
        <v>-49649.910002999997</v>
      </c>
      <c r="AA398" s="15">
        <f ca="1">_xll.DBRW($B$3,$R$37,$R$38,$R$40,$R$41,$R$42,$Q398,AA$2,AA$4,AA$3)</f>
        <v>-61496.596906999992</v>
      </c>
      <c r="AB398" s="15">
        <f ca="1">_xll.DBRW($B$3,$R$37,$R$38,$R$40,$R$41,$R$42,$Q398,AB$2,AB$4,AB$3)</f>
        <v>-92434.412499999991</v>
      </c>
      <c r="AC398" s="15">
        <f ca="1">_xll.DBRW($B$3,$R$37,$R$38,$R$40,$R$41,$R$42,$Q398,AC$2,AC$4,AC$3)</f>
        <v>-24509.220000399997</v>
      </c>
      <c r="AD398" s="15">
        <f ca="1">_xll.DBRW($B$3,$R$37,$R$38,$R$40,$R$41,$R$42,$Q398,AD$2,AD$4,AD$3)</f>
        <v>-272659.31666659995</v>
      </c>
      <c r="AE398" s="15">
        <f ca="1">_xll.DBRW($B$3,$R$37,$R$38,$R$40,$R$41,$R$42,$Q398,AE$2,AE$4,AE$3)</f>
        <v>-40371.999996999999</v>
      </c>
      <c r="AF398" s="15">
        <f ca="1">_xll.DBRW($B$3,$R$37,$R$38,$R$40,$R$41,$R$42,$Q398,AF$2,AF$4,AF$3)</f>
        <v>-51773.501773999997</v>
      </c>
      <c r="AG398" s="15">
        <f ca="1">_xll.DBRW($B$3,$R$37,$R$38,$R$40,$R$41,$R$42,$Q398,AG$2,AG$4,AG$3)</f>
        <v>-74371.666666699995</v>
      </c>
      <c r="AH398" s="15">
        <f ca="1">_xll.DBRW($B$3,$R$37,$R$38,$R$40,$R$41,$R$42,$Q398,AH$2,AH$4,AH$3)</f>
        <v>-20920.339999600008</v>
      </c>
      <c r="AI398" s="15">
        <f ca="1">Y398-AD398</f>
        <v>-60841.280000100087</v>
      </c>
      <c r="AJ398" s="15">
        <f ca="1">Z398-AE398</f>
        <v>-9277.9100059999982</v>
      </c>
      <c r="AK398" s="15">
        <f ca="1">AA398-AF398</f>
        <v>-9723.0951329999953</v>
      </c>
      <c r="AL398" s="15">
        <f ca="1">AB398-AG398</f>
        <v>-18062.745833299996</v>
      </c>
      <c r="AM398" s="15">
        <f ca="1">AC398-AH398</f>
        <v>-3588.8800007999889</v>
      </c>
      <c r="AN398" s="20"/>
      <c r="AO398" s="16">
        <f ca="1">_xll.DBRW($B$3,$R$37,$R$38,$R$40,$R$41,$R$42,$Q398,AO$2,AO$4,AO$3)</f>
        <v>0.50908512033976849</v>
      </c>
      <c r="AP398" s="16">
        <f ca="1">_xll.DBRW($B$3,$R$37,$R$38,$R$40,$R$41,$R$42,$Q398,AP$2,AP$4,AP$3)</f>
        <v>0.5215122925622252</v>
      </c>
      <c r="AQ398" s="17">
        <f ca="1">-(AO398-AP398)*100</f>
        <v>1.2427172222456706</v>
      </c>
      <c r="AR398" s="14">
        <f ca="1">$Y398-$AD398-BL398</f>
        <v>8141.0145091317827</v>
      </c>
      <c r="AS398" s="18">
        <f ca="1">_xll.DBRW($B$3,$R$37,$R$38,$R$40,$R$41,$R$42,$Q398,AS$2,AS$4,AS$3)</f>
        <v>0</v>
      </c>
      <c r="AT398" s="19">
        <f ca="1">_xll.DBRW($B$3,$R$37,$R$38,$R$40,$R$41,$R$42,$Q398,AT$2,AT$4,AT$3)</f>
        <v>0</v>
      </c>
      <c r="AU398" s="18">
        <f ca="1">_xll.DBRW($B$3,$R$37,$R$38,$R$40,$R$41,$R$42,$Q398,AU$2,AU$4,AU$3)</f>
        <v>0</v>
      </c>
      <c r="AV398" s="15">
        <f ca="1">_xll.DBRW($B$3,$R$37,$R$38,$R$40,$R$41,$R$42,$Q398,AV$2,AV$4,AV$3)</f>
        <v>0</v>
      </c>
      <c r="AW398" s="15">
        <f ca="1">_xll.DBRW($B$3,$R$37,$R$38,$R$40,$R$41,$R$42,$Q398,AW$2,AW$4,AW$3)</f>
        <v>0</v>
      </c>
      <c r="AX398" s="18">
        <f ca="1">_xll.DBRW($B$3,$R$37,$R$38,$R$40,$R$41,$R$42,$Q398,AX$2,AX$4,AX$3)</f>
        <v>22.350257126892981</v>
      </c>
      <c r="AY398" s="19">
        <f ca="1">_xll.DBRW($B$3,$R$37,$R$38,$R$40,$R$41,$R$42,$Q398,AY$2,AY$4,AY$3)</f>
        <v>0.10610679912149937</v>
      </c>
      <c r="AZ398" s="18">
        <f ca="1">_xll.DBRW($B$3,$R$37,$R$38,$R$40,$R$41,$R$42,$Q398,AZ$2,AZ$4,AZ$3)</f>
        <v>4.5473793755189984</v>
      </c>
      <c r="BA398" s="15">
        <f ca="1">_xll.DBRW($B$3,$R$37,$R$38,$R$40,$R$41,$R$42,$Q398,BA$2,BA$4,BA$3)</f>
        <v>12199.381649999999</v>
      </c>
      <c r="BB398" s="15">
        <f ca="1">_xll.DBRW($B$3,$R$37,$R$38,$R$40,$R$41,$R$42,$Q398,BB$2,BB$4,BB$3)</f>
        <v>114972.6667</v>
      </c>
      <c r="BC398" s="18">
        <f ca="1">AS398-AX398</f>
        <v>-22.350257126892981</v>
      </c>
      <c r="BD398" s="18">
        <f ca="1">AT398-AY398</f>
        <v>-0.10610679912149937</v>
      </c>
      <c r="BE398" s="18">
        <f ca="1">AU398-AZ398</f>
        <v>-4.5473793755189984</v>
      </c>
      <c r="BF398" s="15">
        <f ca="1">IF(AND(AV398&lt;&gt;0,BA398&lt;&gt;0),-1*BC398*AV398,0)</f>
        <v>0</v>
      </c>
      <c r="BG398" s="15">
        <f ca="1">IF(AND(AV398&lt;&gt;0,BA398&lt;&gt;0,AW398&lt;&gt;0,BB398&lt;&gt;0),BD398/AY398*$Y398,)</f>
        <v>0</v>
      </c>
      <c r="BH398" s="15">
        <f ca="1">IF(AND(AW398&lt;&gt;0,BB398&lt;&gt;0),BE398*AO398*AW398,)</f>
        <v>0</v>
      </c>
      <c r="BI398" s="15">
        <f ca="1">IF(AND(AV398&lt;&gt;0,BA398&lt;&gt;0,AW398&lt;&gt;0,BB398&lt;&gt;0),$AI398-BF398-BG398-BH398-BL398,)</f>
        <v>0</v>
      </c>
      <c r="BJ398" s="15">
        <f ca="1">IF(OR(AV398=0,BA398=0,AW398=0,BB398=0),$AI398-BF398-BG398-BH398-BL398,)</f>
        <v>8141.0145091317827</v>
      </c>
      <c r="BK398" s="15">
        <f ca="1">SUM(BF398:BJ398)</f>
        <v>8141.0145091317827</v>
      </c>
      <c r="BL398" s="15">
        <f ca="1">IF($V398&lt;&gt;0,IF($V398&gt;0,$W398/$V398,-$W398/$V398))*$AD398</f>
        <v>-68982.29450923187</v>
      </c>
      <c r="BM398" s="15">
        <f ca="1">SUM(BK398:BL398)</f>
        <v>-60841.280000100087</v>
      </c>
      <c r="BN398" s="16">
        <f ca="1">_xll.DBRW($B$3,$R$37,$R$38,$R$40,$R$41,$R$42,$Q398,BN$2,BN$4,BN$3)</f>
        <v>7.5790060531726003E-2</v>
      </c>
      <c r="BO398" s="16">
        <f ca="1">_xll.DBRW($B$3,$R$37,$R$38,$R$40,$R$41,$R$42,$Q398,BO$2,BO$4,BO$3)</f>
        <v>7.7219053180208982E-2</v>
      </c>
      <c r="BP398" s="17">
        <f ca="1">-(BN398-BO398)*100</f>
        <v>0.14289926484829796</v>
      </c>
      <c r="BQ398" s="14">
        <f ca="1">$Z398-$AE398-CK398</f>
        <v>936.13009271088958</v>
      </c>
      <c r="BR398" s="15">
        <f ca="1">_xll.DBRW($B$3,$R$37,$R$38,$R$40,$R$41,$R$42,$Q398,BR$2,BR$4,BR$3)</f>
        <v>0</v>
      </c>
      <c r="BS398" s="15">
        <f ca="1">_xll.DBRW($B$3,$R$37,$R$38,$R$40,$R$41,$R$42,$Q398,BS$2,BS$4,BS$3)</f>
        <v>0</v>
      </c>
      <c r="BT398" s="15">
        <f ca="1">_xll.DBRW($B$3,$R$37,$R$38,$R$40,$R$41,$R$42,$Q398,BT$2,BT$4,BT$3)</f>
        <v>0</v>
      </c>
      <c r="BU398" s="15">
        <f ca="1">_xll.DBRW($B$3,$R$37,$R$38,$R$40,$R$41,$R$42,$Q398,BU$2,BU$4,BU$3)</f>
        <v>0</v>
      </c>
      <c r="BV398" s="15">
        <f ca="1">_xll.DBRW($B$3,$R$37,$R$38,$R$40,$R$41,$R$42,$Q398,BV$2,BV$4,BV$3)</f>
        <v>0</v>
      </c>
      <c r="BW398" s="15">
        <f ca="1">_xll.DBRW($B$3,$R$37,$R$38,$R$40,$R$41,$R$42,$Q398,BW$2,BW$4,BW$3)</f>
        <v>0.32607852839387064</v>
      </c>
      <c r="BX398" s="15">
        <f ca="1">_xll.DBRW($B$3,$R$37,$R$38,$R$40,$R$41,$R$42,$Q398,BX$2,BX$4,BX$3)</f>
        <v>1.0768704445471473</v>
      </c>
      <c r="BY398" s="15">
        <f ca="1">_xll.DBRW($B$3,$R$37,$R$38,$R$40,$R$41,$R$42,$Q398,BY$2,BY$4,BY$3)</f>
        <v>4.5473793755189984</v>
      </c>
      <c r="BZ398" s="15">
        <f ca="1">_xll.DBRW($B$3,$R$37,$R$38,$R$40,$R$41,$R$42,$Q398,BZ$2,BZ$4,BZ$3)</f>
        <v>123810.6667</v>
      </c>
      <c r="CA398" s="15">
        <f ca="1">_xll.DBRW($B$3,$R$37,$R$38,$R$40,$R$41,$R$42,$Q398,CA$2,CA$4,CA$3)</f>
        <v>114972.6667</v>
      </c>
      <c r="CB398" s="15">
        <f ca="1">BR398-BW398</f>
        <v>-0.32607852839387064</v>
      </c>
      <c r="CC398" s="15">
        <f ca="1">BS398-BX398</f>
        <v>-1.0768704445471473</v>
      </c>
      <c r="CD398" s="15">
        <f ca="1">BT398-BY398</f>
        <v>-4.5473793755189984</v>
      </c>
      <c r="CE398" s="15">
        <f ca="1">IF(AND(BU398&lt;&gt;0,BZ398&lt;&gt;0),-1*CB398*BU398,0)</f>
        <v>0</v>
      </c>
      <c r="CF398" s="15">
        <f ca="1">IF(AND(BU398&lt;&gt;0,BZ398&lt;&gt;0,BV398&lt;&gt;0,CA398&lt;&gt;0),CC398/BX398*$Z398,)</f>
        <v>0</v>
      </c>
      <c r="CG398" s="15">
        <f ca="1">IF(AND(BV398&lt;&gt;0,CA398&lt;&gt;0),CD398*BN398*BV398,)</f>
        <v>0</v>
      </c>
      <c r="CH398" s="15">
        <f ca="1">IF(AND(BU398&lt;&gt;0,BZ398&lt;&gt;0,BV398&lt;&gt;0,CA398&lt;&gt;0),$AJ398-CE398-CF398-CG398-CK398,)</f>
        <v>0</v>
      </c>
      <c r="CI398" s="15">
        <f ca="1">IF(OR(BU398=0,BZ398=0,BV398=0,CA398=0),$AJ398-CE398-CF398-CG398-CK398,)</f>
        <v>936.13009271088958</v>
      </c>
      <c r="CJ398" s="15">
        <f ca="1">SUM(CE398:CI398)</f>
        <v>936.13009271088958</v>
      </c>
      <c r="CK398" s="15">
        <f ca="1">IF($V398&lt;&gt;0,IF($V398&gt;0,$W398/$V398,-$W398/$V398))*$AE398</f>
        <v>-10214.040098710888</v>
      </c>
      <c r="CL398" s="15">
        <f ca="1">SUM(CJ398:CK398)</f>
        <v>-9277.9100059999982</v>
      </c>
      <c r="CM398" s="16">
        <f ca="1">_xll.DBRW($B$3,$R$37,$R$38,$R$40,$R$41,$R$42,$Q398,CM$2,CM$4,CM$3)</f>
        <v>9.3873902325201819E-2</v>
      </c>
      <c r="CN398" s="16">
        <f ca="1">_xll.DBRW($B$3,$R$37,$R$38,$R$40,$R$41,$R$42,$Q398,CN$2,CN$4,CN$3)</f>
        <v>9.902657255298794E-2</v>
      </c>
      <c r="CO398" s="17">
        <f ca="1">-(CM398-CN398)*100</f>
        <v>0.51526702277861214</v>
      </c>
      <c r="CP398" s="14">
        <f ca="1">$AA398-$AF398-DJ398</f>
        <v>3375.5034801380971</v>
      </c>
      <c r="CQ398" s="15">
        <f ca="1">_xll.DBRW($B$3,$R$37,$R$38,$R$40,$R$41,$R$42,$Q398,CQ$2,CQ$4,CQ$3)</f>
        <v>0</v>
      </c>
      <c r="CR398" s="15">
        <f ca="1">_xll.DBRW($B$3,$R$37,$R$38,$R$40,$R$41,$R$42,$Q398,CR$2,CR$4,CR$3)</f>
        <v>0</v>
      </c>
      <c r="CS398" s="15">
        <f ca="1">_xll.DBRW($B$3,$R$37,$R$38,$R$40,$R$41,$R$42,$Q398,CS$2,CS$4,CS$3)</f>
        <v>0</v>
      </c>
      <c r="CT398" s="15">
        <f ca="1">_xll.DBRW($B$3,$R$37,$R$38,$R$40,$R$41,$R$42,$Q398,CT$2,CT$4,CT$3)</f>
        <v>0</v>
      </c>
      <c r="CU398" s="15">
        <f ca="1">_xll.DBRW($B$3,$R$37,$R$38,$R$40,$R$41,$R$42,$Q398,CU$2,CU$4,CU$3)</f>
        <v>0</v>
      </c>
      <c r="CV398" s="15">
        <f ca="1">_xll.DBRW($B$3,$R$37,$R$38,$R$40,$R$41,$R$42,$Q398,CV$2,CV$4,CV$3)</f>
        <v>1.0027979166689263</v>
      </c>
      <c r="CW398" s="15">
        <f ca="1">_xll.DBRW($B$3,$R$37,$R$38,$R$40,$R$41,$R$42,$Q398,CW$2,CW$4,CW$3)</f>
        <v>0.44905497525526217</v>
      </c>
      <c r="CX398" s="15">
        <f ca="1">_xll.DBRW($B$3,$R$37,$R$38,$R$40,$R$41,$R$42,$Q398,CX$2,CX$4,CX$3)</f>
        <v>4.5473793755189984</v>
      </c>
      <c r="CY398" s="15">
        <f ca="1">_xll.DBRW($B$3,$R$37,$R$38,$R$40,$R$41,$R$42,$Q398,CY$2,CY$4,CY$3)</f>
        <v>51629.048000000003</v>
      </c>
      <c r="CZ398" s="15">
        <f ca="1">_xll.DBRW($B$3,$R$37,$R$38,$R$40,$R$41,$R$42,$Q398,CZ$2,CZ$4,CZ$3)</f>
        <v>114972.6667</v>
      </c>
      <c r="DA398" s="15">
        <f ca="1">CQ398-CV398</f>
        <v>-1.0027979166689263</v>
      </c>
      <c r="DB398" s="15">
        <f ca="1">CR398-CW398</f>
        <v>-0.44905497525526217</v>
      </c>
      <c r="DC398" s="15">
        <f ca="1">CS398-CX398</f>
        <v>-4.5473793755189984</v>
      </c>
      <c r="DD398" s="15">
        <f ca="1">IF(AND(CT398&lt;&gt;0,CY398&lt;&gt;0),-1*DA398*CT398,0)</f>
        <v>0</v>
      </c>
      <c r="DE398" s="15">
        <f ca="1">IF(AND(CT398&lt;&gt;0,CY398&lt;&gt;0,CU398&lt;&gt;0,CZ398&lt;&gt;0),DB398/CW398*$AA398,)</f>
        <v>0</v>
      </c>
      <c r="DF398" s="15">
        <f ca="1">IF(AND(CU398&lt;&gt;0,CZ398&lt;&gt;0),DC398*CM398*CU398,)</f>
        <v>0</v>
      </c>
      <c r="DG398" s="15">
        <f ca="1">IF(AND(CT398&lt;&gt;0,CY398&lt;&gt;0,CU398&lt;&gt;0,CZ398&lt;&gt;0),$AK398-DD398-DE398-DF398-DJ398,)</f>
        <v>0</v>
      </c>
      <c r="DH398" s="15">
        <f ca="1">IF(OR(CT398=0,CY398=0,CU398=0,CZ398=0),$AK398-DD398-DE398-DF398-DJ398,)</f>
        <v>3375.5034801380971</v>
      </c>
      <c r="DI398" s="15">
        <f ca="1">SUM(DD398:DH398)</f>
        <v>3375.5034801380971</v>
      </c>
      <c r="DJ398" s="15">
        <f ca="1">IF($V398&lt;&gt;0,IF($V398&gt;0,$W398/$V398,-$W398/$V398))*$AF398</f>
        <v>-13098.598613138092</v>
      </c>
      <c r="DK398" s="15">
        <f ca="1">SUM(DI398:DJ398)</f>
        <v>-9723.0951329999953</v>
      </c>
      <c r="DL398" s="16">
        <f ca="1">_xll.DBRW($B$3,$R$37,$R$38,$R$40,$R$41,$R$42,$Q398,DL$2,DL$4,DL$3)</f>
        <v>0.14110014938931872</v>
      </c>
      <c r="DM398" s="16">
        <f ca="1">_xll.DBRW($B$3,$R$37,$R$38,$R$40,$R$41,$R$42,$Q398,DM$2,DM$4,DM$3)</f>
        <v>0.14224981878191401</v>
      </c>
      <c r="DN398" s="17">
        <f ca="1">-(DL398-DM398)*100</f>
        <v>0.11496693925952817</v>
      </c>
      <c r="DO398" s="14">
        <f ca="1">$AB398-$AG398-EI398</f>
        <v>753.14601248622785</v>
      </c>
      <c r="DP398" s="15">
        <f ca="1">_xll.DBRW($B$3,$R$37,$R$38,$R$40,$R$41,$R$42,$Q398,DP$2,DP$4,DP$3)</f>
        <v>0</v>
      </c>
      <c r="DQ398" s="15">
        <f ca="1">_xll.DBRW($B$3,$R$37,$R$38,$R$40,$R$41,$R$42,$Q398,DQ$2,DQ$4,DQ$3)</f>
        <v>0</v>
      </c>
      <c r="DR398" s="15">
        <f ca="1">_xll.DBRW($B$3,$R$37,$R$38,$R$40,$R$41,$R$42,$Q398,DR$2,DR$4,DR$3)</f>
        <v>0</v>
      </c>
      <c r="DS398" s="15">
        <f ca="1">_xll.DBRW($B$3,$R$37,$R$38,$R$40,$R$41,$R$42,$Q398,DS$2,DS$4,DS$3)</f>
        <v>0</v>
      </c>
      <c r="DT398" s="15">
        <f ca="1">_xll.DBRW($B$3,$R$37,$R$38,$R$40,$R$41,$R$42,$Q398,DT$2,DT$4,DT$3)</f>
        <v>0</v>
      </c>
      <c r="DU398" s="15">
        <f ca="1">_xll.DBRW($B$3,$R$37,$R$38,$R$40,$R$41,$R$42,$Q398,DU$2,DU$4,DU$3)</f>
        <v>14874.333333340002</v>
      </c>
      <c r="DV398" s="15">
        <f ca="1">_xll.DBRW($B$3,$R$37,$R$38,$R$40,$R$41,$R$42,$Q398,DV$2,DV$4,DV$3)</f>
        <v>4.3488597277182229E-5</v>
      </c>
      <c r="DW398" s="15">
        <f ca="1">_xll.DBRW($B$3,$R$37,$R$38,$R$40,$R$41,$R$42,$Q398,DW$2,DW$4,DW$3)</f>
        <v>4.5473793755189984</v>
      </c>
      <c r="DX398" s="15">
        <f ca="1">_xll.DBRW($B$3,$R$37,$R$38,$R$40,$R$41,$R$42,$Q398,DX$2,DX$4,DX$3)</f>
        <v>5</v>
      </c>
      <c r="DY398" s="15">
        <f ca="1">_xll.DBRW($B$3,$R$37,$R$38,$R$40,$R$41,$R$42,$Q398,DY$2,DY$4,DY$3)</f>
        <v>114972.6667</v>
      </c>
      <c r="DZ398" s="15">
        <f ca="1">DP398-DU398</f>
        <v>-14874.333333340002</v>
      </c>
      <c r="EA398" s="15">
        <f ca="1">DQ398-DV398</f>
        <v>-4.3488597277182229E-5</v>
      </c>
      <c r="EB398" s="15">
        <f ca="1">DR398-DW398</f>
        <v>-4.5473793755189984</v>
      </c>
      <c r="EC398" s="15">
        <f ca="1">IF(AND(DS398&lt;&gt;0,DX398&lt;&gt;0),-1*DZ398*DS398,0)</f>
        <v>0</v>
      </c>
      <c r="ED398" s="15">
        <f ca="1">IF(AND(DS398&lt;&gt;0,DX398&lt;&gt;0,DT398&lt;&gt;0,DY398&lt;&gt;0),EA398/DV398*$AB398,)</f>
        <v>0</v>
      </c>
      <c r="EE398" s="15">
        <f ca="1">IF(AND(DT398&lt;&gt;0,DY398&lt;&gt;0),EB398*DL398*DT398,)</f>
        <v>0</v>
      </c>
      <c r="EF398" s="15">
        <f ca="1">IF(AND(DS398&lt;&gt;0,DX398&lt;&gt;0,DT398&lt;&gt;0,DY398&lt;&gt;0),$AL398-EC398-ED398-EE398-EI398,)</f>
        <v>0</v>
      </c>
      <c r="EG398" s="15">
        <f ca="1">IF(OR(DS398=0,DX398=0,DT398=0,DY398=0),$AL398-EC398-ED398-EE398-EI398,)</f>
        <v>753.14601248622785</v>
      </c>
      <c r="EH398" s="15">
        <f ca="1">SUM(EC398:EG398)</f>
        <v>753.14601248622785</v>
      </c>
      <c r="EI398" s="15">
        <f ca="1">IF($V398&lt;&gt;0,IF($V398&gt;0,$W398/$V398,-$W398/$V398))*$AG398</f>
        <v>-18815.891845786224</v>
      </c>
      <c r="EJ398" s="15">
        <f ca="1">SUM(EH398:EI398)</f>
        <v>-18062.745833299996</v>
      </c>
      <c r="EK398" s="16">
        <f ca="1">_xll.DBRW($B$3,$R$37,$R$38,$R$40,$R$41,$R$42,$Q398,EK$2,EK$4,EK$3)</f>
        <v>3.7413064138554657E-2</v>
      </c>
      <c r="EL398" s="16">
        <f ca="1">_xll.DBRW($B$3,$R$37,$R$38,$R$40,$R$41,$R$42,$Q398,EL$2,EL$4,EL$3)</f>
        <v>4.0014090139136226E-2</v>
      </c>
      <c r="EM398" s="17">
        <f ca="1">-(EK398-EL398)*100</f>
        <v>0.26010260005815689</v>
      </c>
      <c r="EN398" s="14">
        <f ca="1">$AC398-$AH398-FH398</f>
        <v>1703.926688253272</v>
      </c>
      <c r="EO398" s="15">
        <f ca="1">_xll.DBRW($B$3,$R$37,$R$38,$R$40,$R$41,$R$42,$Q398,EO$2,EO$4,EO$3)</f>
        <v>0</v>
      </c>
      <c r="EP398" s="15">
        <f ca="1">_xll.DBRW($B$3,$R$37,$R$38,$R$40,$R$41,$R$42,$Q398,EP$2,EP$4,EP$3)</f>
        <v>0</v>
      </c>
      <c r="EQ398" s="15">
        <f ca="1">_xll.DBRW($B$3,$R$37,$R$38,$R$40,$R$41,$R$42,$Q398,EQ$2,EQ$4,EQ$3)</f>
        <v>0</v>
      </c>
      <c r="ER398" s="15">
        <f ca="1">_xll.DBRW($B$3,$R$37,$R$38,$R$40,$R$41,$R$42,$Q398,ER$2,ER$4,ER$3)</f>
        <v>0</v>
      </c>
      <c r="ES398" s="15">
        <f ca="1">_xll.DBRW($B$3,$R$37,$R$38,$R$40,$R$41,$R$42,$Q398,ES$2,ES$4,ES$3)</f>
        <v>0</v>
      </c>
      <c r="ET398" s="15">
        <f ca="1">_xll.DBRW($B$3,$R$37,$R$38,$R$40,$R$41,$R$42,$Q398,ET$2,ET$4,ET$3)</f>
        <v>0.18195924822886622</v>
      </c>
      <c r="EU398" s="15">
        <f ca="1">_xll.DBRW($B$3,$R$37,$R$38,$R$40,$R$41,$R$42,$Q398,EU$2,EU$4,EU$3)</f>
        <v>1</v>
      </c>
      <c r="EV398" s="15">
        <f ca="1">_xll.DBRW($B$3,$R$37,$R$38,$R$40,$R$41,$R$42,$Q398,EV$2,EV$4,EV$3)</f>
        <v>4.5473793755189984</v>
      </c>
      <c r="EW398" s="15">
        <f ca="1">_xll.DBRW($B$3,$R$37,$R$38,$R$40,$R$41,$R$42,$Q398,EW$2,EW$4,EW$3)</f>
        <v>114972.6667</v>
      </c>
      <c r="EX398" s="15">
        <f ca="1">_xll.DBRW($B$3,$R$37,$R$38,$R$40,$R$41,$R$42,$Q398,EX$2,EX$4,EX$3)</f>
        <v>114972.6667</v>
      </c>
      <c r="EY398" s="15">
        <f ca="1">EO398-ET398</f>
        <v>-0.18195924822886622</v>
      </c>
      <c r="EZ398" s="15">
        <f ca="1">EP398-EU398</f>
        <v>-1</v>
      </c>
      <c r="FA398" s="15">
        <f ca="1">EQ398-EV398</f>
        <v>-4.5473793755189984</v>
      </c>
      <c r="FB398" s="15">
        <f ca="1">IF(AND(ER398&lt;&gt;0,EW398&lt;&gt;0),-1*EY398*ER398,0)</f>
        <v>0</v>
      </c>
      <c r="FC398" s="15">
        <f ca="1">IF(AND(ER398&lt;&gt;0,EW398&lt;&gt;0,ES398&lt;&gt;0,EX398&lt;&gt;0),EZ398/EU398*$AC398,)</f>
        <v>0</v>
      </c>
      <c r="FD398" s="15">
        <f ca="1">IF(AND(ES398&lt;&gt;0,EX398&lt;&gt;0),FA398*EK398*ES398,)</f>
        <v>0</v>
      </c>
      <c r="FE398" s="15">
        <f ca="1">IF(AND(ER398&lt;&gt;0,EW398&lt;&gt;0,ES398&lt;&gt;0,EX398&lt;&gt;0),$AM398-FB398-FC398-FD398-FH398,)</f>
        <v>0</v>
      </c>
      <c r="FF398" s="15">
        <f ca="1">IF(OR(ER398=0,EW398=0,ES398=0,EX398=0),$AM398-FB398-FC398-FD398-FH398,)</f>
        <v>1703.926688253272</v>
      </c>
      <c r="FG398" s="15">
        <f ca="1">SUM(FB398:FF398)</f>
        <v>1703.926688253272</v>
      </c>
      <c r="FH398" s="15">
        <f ca="1">IF($V398&lt;&gt;0,IF($V398&gt;0,$W398/$V398,-$W398/$V398))*$AH398</f>
        <v>-5292.8066890532609</v>
      </c>
      <c r="FI398" s="15">
        <f ca="1">SUM(FG398:FH398)</f>
        <v>-3588.8800007999889</v>
      </c>
      <c r="FJ398" s="20"/>
      <c r="FK398" s="85">
        <f ca="1">BL398+CK398+DJ398+EI398+FH398</f>
        <v>-116403.63175592035</v>
      </c>
      <c r="FL398" s="21"/>
      <c r="FM398" s="22"/>
      <c r="FN398" s="104">
        <f ca="1">_xll.DBRW($B$3,$R$37,$R$38,$R$40,$R$41,$R$42,$Q398,FN$2,FN$4,FN$3)</f>
        <v>93507.170622899968</v>
      </c>
      <c r="FO398" s="105">
        <f ca="1">IF(U398&lt;&gt;0,FN398/U398,0)</f>
        <v>0.14273770327543003</v>
      </c>
      <c r="FP398" s="104">
        <f ca="1">_xll.DBRW($B$3,$R$37,$R$38,$R$40,$R$41,$R$42,$Q398,FP$2,FP$4,FP$3)</f>
        <v>62727.508196100054</v>
      </c>
      <c r="FQ398" s="105">
        <f ca="1">IF(V398&lt;&gt;0,FP398/V398,0)</f>
        <v>0.11997817278352767</v>
      </c>
      <c r="FR398" s="86">
        <f ca="1">FN398-FP398</f>
        <v>30779.662426799914</v>
      </c>
      <c r="FS398" s="103">
        <f ca="1">(FO398-FQ398)*100</f>
        <v>2.2759530491902367</v>
      </c>
      <c r="FT398" s="23"/>
      <c r="FV398" s="37"/>
      <c r="FW398" s="37"/>
      <c r="FX398" s="37"/>
      <c r="FY398" s="37"/>
      <c r="FZ398" s="37"/>
      <c r="GA398" s="37"/>
      <c r="GB398" s="37"/>
      <c r="GC398" s="37"/>
      <c r="GD398" s="37"/>
      <c r="GE398" s="37"/>
      <c r="GF398" s="37"/>
      <c r="GG398" s="37"/>
      <c r="GH398" s="37"/>
    </row>
    <row r="399" spans="1:190" ht="15" hidden="1" customHeight="1" x14ac:dyDescent="0.25">
      <c r="A399">
        <f ca="1">IF(ROW()=ROW($A$60),0,1)</f>
        <v>1</v>
      </c>
      <c r="D399" s="30"/>
      <c r="E399" s="30"/>
      <c r="F399" s="30">
        <f ca="1">IF(A399&lt;&gt;0,IF((AO399+BN399+CM399+DL399+EK399)&lt;&gt;0,ROUND((1-(AO399+BN399+CM399+DL399+EK399))-FO399,5),"VERIF. ELIGIBILITE PMM"),"CHECK "&amp;D384)</f>
        <v>0</v>
      </c>
      <c r="G399" s="30"/>
      <c r="H399" s="30"/>
      <c r="I399" s="30"/>
      <c r="J399" s="30">
        <f ca="1">IF(A399&lt;&gt;0,IF((AP399+BO399+CN399+DM399+EL399)&lt;&gt;0,ROUND((1-(AP399+BO399+CN399+DM399+EL399))-FQ399,5),"VERIF. ELIGIBILITE PMM"),"CHECK "&amp;D385)</f>
        <v>0</v>
      </c>
      <c r="K399" s="30">
        <f ca="1">IF(A399&lt;&gt;0,ROUND(W399+AR399+BQ399+CP399+DO399+EN399+FK399-FR399,5),"CHECK ")</f>
        <v>0</v>
      </c>
      <c r="L399" s="4"/>
      <c r="M399" s="9"/>
      <c r="N399" s="10"/>
      <c r="O399" s="9"/>
      <c r="P399" s="11"/>
      <c r="Q399" s="130" t="s">
        <v>225</v>
      </c>
      <c r="R399" s="130"/>
      <c r="S399" s="12"/>
      <c r="T399" s="13"/>
      <c r="U399" s="84">
        <f ca="1">_xll.DBRW($B$3,$R$37,$R$38,$R$40,$R$41,$R$42,$Q399,U$2,U$4,U$3)</f>
        <v>4077037.74</v>
      </c>
      <c r="V399" s="84">
        <f ca="1">_xll.DBRW($B$3,$R$37,$R$38,$R$40,$R$41,$R$42,$Q399,V$2,V$4,V$3)</f>
        <v>3940168.8600000069</v>
      </c>
      <c r="W399" s="85">
        <f ca="1">U399-V399</f>
        <v>136868.87999999337</v>
      </c>
      <c r="X399" s="106">
        <f ca="1">IF(V399&lt;&gt;0,W399/V399,0)</f>
        <v>3.4736805670809022E-2</v>
      </c>
      <c r="Y399" s="15">
        <f ca="1">_xll.DBRW($B$3,$R$37,$R$38,$R$40,$R$41,$R$42,$Q399,Y$2,Y$4,Y$3)</f>
        <v>-1699291.92</v>
      </c>
      <c r="Z399" s="15">
        <f ca="1">_xll.DBRW($B$3,$R$37,$R$38,$R$40,$R$41,$R$42,$Q399,Z$2,Z$4,Z$3)</f>
        <v>-339865.74000000005</v>
      </c>
      <c r="AA399" s="15">
        <f ca="1">_xll.DBRW($B$3,$R$37,$R$38,$R$40,$R$41,$R$42,$Q399,AA$2,AA$4,AA$3)</f>
        <v>-259798.69999999995</v>
      </c>
      <c r="AB399" s="15">
        <f ca="1">_xll.DBRW($B$3,$R$37,$R$38,$R$40,$R$41,$R$42,$Q399,AB$2,AB$4,AB$3)</f>
        <v>-7181.2900000000009</v>
      </c>
      <c r="AC399" s="15">
        <f ca="1">_xll.DBRW($B$3,$R$37,$R$38,$R$40,$R$41,$R$42,$Q399,AC$2,AC$4,AC$3)</f>
        <v>-956013.80999999994</v>
      </c>
      <c r="AD399" s="15">
        <f ca="1">_xll.DBRW($B$3,$R$37,$R$38,$R$40,$R$41,$R$42,$Q399,AD$2,AD$4,AD$3)</f>
        <v>-1708757.3033333372</v>
      </c>
      <c r="AE399" s="15">
        <f ca="1">_xll.DBRW($B$3,$R$37,$R$38,$R$40,$R$41,$R$42,$Q399,AE$2,AE$4,AE$3)</f>
        <v>-350704.776658613</v>
      </c>
      <c r="AF399" s="15">
        <f ca="1">_xll.DBRW($B$3,$R$37,$R$38,$R$40,$R$41,$R$42,$Q399,AF$2,AF$4,AF$3)</f>
        <v>-293048.26769836072</v>
      </c>
      <c r="AG399" s="15">
        <f ca="1">_xll.DBRW($B$3,$R$37,$R$38,$R$40,$R$41,$R$42,$Q399,AG$2,AG$4,AG$3)</f>
        <v>-6454.56</v>
      </c>
      <c r="AH399" s="15">
        <f ca="1">_xll.DBRW($B$3,$R$37,$R$38,$R$40,$R$41,$R$42,$Q399,AH$2,AH$4,AH$3)</f>
        <v>-1045223.9212121067</v>
      </c>
      <c r="AI399" s="15">
        <f ca="1">Y399-AD399</f>
        <v>9465.3833333372604</v>
      </c>
      <c r="AJ399" s="15">
        <f ca="1">Z399-AE399</f>
        <v>10839.036658612953</v>
      </c>
      <c r="AK399" s="15">
        <f ca="1">AA399-AF399</f>
        <v>33249.56769836077</v>
      </c>
      <c r="AL399" s="15">
        <f ca="1">AB399-AG399</f>
        <v>-726.73000000000047</v>
      </c>
      <c r="AM399" s="15">
        <f ca="1">AC399-AH399</f>
        <v>89210.111212106771</v>
      </c>
      <c r="AN399" s="20"/>
      <c r="AO399" s="16">
        <f ca="1">_xll.DBRW($B$3,$R$37,$R$38,$R$40,$R$41,$R$42,$Q399,AO$2,AO$4,AO$3)</f>
        <v>0.41679572973489321</v>
      </c>
      <c r="AP399" s="16">
        <f ca="1">_xll.DBRW($B$3,$R$37,$R$38,$R$40,$R$41,$R$42,$Q399,AP$2,AP$4,AP$3)</f>
        <v>0.43367616060326258</v>
      </c>
      <c r="AQ399" s="17">
        <f ca="1">-(AO399-AP399)*100</f>
        <v>1.6880430868369378</v>
      </c>
      <c r="AR399" s="14">
        <f ca="1">$Y399-$AD399-BL399</f>
        <v>68822.15371780307</v>
      </c>
      <c r="AS399" s="18">
        <f ca="1">_xll.DBRW($B$3,$R$37,$R$38,$R$40,$R$41,$R$42,$Q399,AS$2,AS$4,AS$3)</f>
        <v>31.834167049148078</v>
      </c>
      <c r="AT399" s="19">
        <f ca="1">_xll.DBRW($B$3,$R$37,$R$38,$R$40,$R$41,$R$42,$Q399,AT$2,AT$4,AT$3)</f>
        <v>7.4955311443780884E-2</v>
      </c>
      <c r="AU399" s="18">
        <f ca="1">_xll.DBRW($B$3,$R$37,$R$38,$R$40,$R$41,$R$42,$Q399,AU$2,AU$4,AU$3)</f>
        <v>5.7249624588043835</v>
      </c>
      <c r="AV399" s="15">
        <f ca="1">_xll.DBRW($B$3,$R$37,$R$38,$R$40,$R$41,$R$42,$Q399,AV$2,AV$4,AV$3)</f>
        <v>53379.5</v>
      </c>
      <c r="AW399" s="15">
        <f ca="1">_xll.DBRW($B$3,$R$37,$R$38,$R$40,$R$41,$R$42,$Q399,AW$2,AW$4,AW$3)</f>
        <v>712151</v>
      </c>
      <c r="AX399" s="18">
        <f ca="1">_xll.DBRW($B$3,$R$37,$R$38,$R$40,$R$41,$R$42,$Q399,AX$2,AX$4,AX$3)</f>
        <v>25.992525694525487</v>
      </c>
      <c r="AY399" s="19">
        <f ca="1">_xll.DBRW($B$3,$R$37,$R$38,$R$40,$R$41,$R$42,$Q399,AY$2,AY$4,AY$3)</f>
        <v>8.2867776943025634E-2</v>
      </c>
      <c r="AZ399" s="18">
        <f ca="1">_xll.DBRW($B$3,$R$37,$R$38,$R$40,$R$41,$R$42,$Q399,AZ$2,AZ$4,AZ$3)</f>
        <v>4.966707919668842</v>
      </c>
      <c r="BA399" s="15">
        <f ca="1">_xll.DBRW($B$3,$R$37,$R$38,$R$40,$R$41,$R$42,$Q399,BA$2,BA$4,BA$3)</f>
        <v>65740.333333333328</v>
      </c>
      <c r="BB399" s="15">
        <f ca="1">_xll.DBRW($B$3,$R$37,$R$38,$R$40,$R$41,$R$42,$Q399,BB$2,BB$4,BB$3)</f>
        <v>793316</v>
      </c>
      <c r="BC399" s="18">
        <f ca="1">AS399-AX399</f>
        <v>5.8416413546225918</v>
      </c>
      <c r="BD399" s="18">
        <f ca="1">AT399-AY399</f>
        <v>-7.9124654992447502E-3</v>
      </c>
      <c r="BE399" s="18">
        <f ca="1">AU399-AZ399</f>
        <v>0.75825453913554153</v>
      </c>
      <c r="BF399" s="15">
        <f ca="1">IF(AND(AV399&lt;&gt;0,BA399&lt;&gt;0),-1*BC399*AV399,0)</f>
        <v>-311823.89468907664</v>
      </c>
      <c r="BG399" s="15">
        <f ca="1">IF(AND(AV399&lt;&gt;0,BA399&lt;&gt;0,AW399&lt;&gt;0,BB399&lt;&gt;0),BD399/AY399*$Y399,)</f>
        <v>162253.52225135302</v>
      </c>
      <c r="BH399" s="15">
        <f ca="1">IF(AND(AW399&lt;&gt;0,BB399&lt;&gt;0),BE399*AO399*AW399,)</f>
        <v>225066.24644756928</v>
      </c>
      <c r="BI399" s="15">
        <f ca="1">IF(AND(AV399&lt;&gt;0,BA399&lt;&gt;0,AW399&lt;&gt;0,BB399&lt;&gt;0),$AI399-BF399-BG399-BH399-BL399,)</f>
        <v>-6673.7202920425989</v>
      </c>
      <c r="BJ399" s="15">
        <f ca="1">IF(OR(AV399=0,BA399=0,AW399=0,BB399=0),$AI399-BF399-BG399-BH399-BL399,)</f>
        <v>0</v>
      </c>
      <c r="BK399" s="15">
        <f ca="1">SUM(BF399:BJ399)</f>
        <v>68822.15371780307</v>
      </c>
      <c r="BL399" s="15">
        <f ca="1">IF($V399&lt;&gt;0,IF($V399&gt;0,$W399/$V399,-$W399/$V399))*$AD399</f>
        <v>-59356.770384465803</v>
      </c>
      <c r="BM399" s="15">
        <f ca="1">SUM(BK399:BL399)</f>
        <v>9465.3833333372677</v>
      </c>
      <c r="BN399" s="16">
        <f ca="1">_xll.DBRW($B$3,$R$37,$R$38,$R$40,$R$41,$R$42,$Q399,BN$2,BN$4,BN$3)</f>
        <v>8.336095019812105E-2</v>
      </c>
      <c r="BO399" s="16">
        <f ca="1">_xll.DBRW($B$3,$R$37,$R$38,$R$40,$R$41,$R$42,$Q399,BO$2,BO$4,BO$3)</f>
        <v>8.9007549960336566E-2</v>
      </c>
      <c r="BP399" s="17">
        <f ca="1">-(BN399-BO399)*100</f>
        <v>0.56465997622155151</v>
      </c>
      <c r="BQ399" s="14">
        <f ca="1">$Z399-$AE399-CK399</f>
        <v>23021.400333227673</v>
      </c>
      <c r="BR399" s="15">
        <f ca="1">_xll.DBRW($B$3,$R$37,$R$38,$R$40,$R$41,$R$42,$Q399,BR$2,BR$4,BR$3)</f>
        <v>0.47723831041450476</v>
      </c>
      <c r="BS399" s="15">
        <f ca="1">_xll.DBRW($B$3,$R$37,$R$38,$R$40,$R$41,$R$42,$Q399,BS$2,BS$4,BS$3)</f>
        <v>1</v>
      </c>
      <c r="BT399" s="15">
        <f ca="1">_xll.DBRW($B$3,$R$37,$R$38,$R$40,$R$41,$R$42,$Q399,BT$2,BT$4,BT$3)</f>
        <v>5.7249624588043835</v>
      </c>
      <c r="BU399" s="15">
        <f ca="1">_xll.DBRW($B$3,$R$37,$R$38,$R$40,$R$41,$R$42,$Q399,BU$2,BU$4,BU$3)</f>
        <v>712151</v>
      </c>
      <c r="BV399" s="15">
        <f ca="1">_xll.DBRW($B$3,$R$37,$R$38,$R$40,$R$41,$R$42,$Q399,BV$2,BV$4,BV$3)</f>
        <v>712151</v>
      </c>
      <c r="BW399" s="15">
        <f ca="1">_xll.DBRW($B$3,$R$37,$R$38,$R$40,$R$41,$R$42,$Q399,BW$2,BW$4,BW$3)</f>
        <v>0.44207450329832376</v>
      </c>
      <c r="BX399" s="15">
        <f ca="1">_xll.DBRW($B$3,$R$37,$R$38,$R$40,$R$41,$R$42,$Q399,BX$2,BX$4,BX$3)</f>
        <v>1</v>
      </c>
      <c r="BY399" s="15">
        <f ca="1">_xll.DBRW($B$3,$R$37,$R$38,$R$40,$R$41,$R$42,$Q399,BY$2,BY$4,BY$3)</f>
        <v>4.966707919668842</v>
      </c>
      <c r="BZ399" s="15">
        <f ca="1">_xll.DBRW($B$3,$R$37,$R$38,$R$40,$R$41,$R$42,$Q399,BZ$2,BZ$4,BZ$3)</f>
        <v>793316</v>
      </c>
      <c r="CA399" s="15">
        <f ca="1">_xll.DBRW($B$3,$R$37,$R$38,$R$40,$R$41,$R$42,$Q399,CA$2,CA$4,CA$3)</f>
        <v>793316</v>
      </c>
      <c r="CB399" s="15">
        <f ca="1">BR399-BW399</f>
        <v>3.5163807116181001E-2</v>
      </c>
      <c r="CC399" s="15">
        <f ca="1">BS399-BX399</f>
        <v>0</v>
      </c>
      <c r="CD399" s="15">
        <f ca="1">BT399-BY399</f>
        <v>0.75825453913554153</v>
      </c>
      <c r="CE399" s="15">
        <f ca="1">IF(AND(BU399&lt;&gt;0,BZ399&lt;&gt;0),-1*CB399*BU399,0)</f>
        <v>-25041.940401595417</v>
      </c>
      <c r="CF399" s="15">
        <f ca="1">IF(AND(BU399&lt;&gt;0,BZ399&lt;&gt;0,BV399&lt;&gt;0,CA399&lt;&gt;0),CC399/BX399*$Z399,)</f>
        <v>0</v>
      </c>
      <c r="CG399" s="15">
        <f ca="1">IF(AND(BV399&lt;&gt;0,CA399&lt;&gt;0),CD399*BN399*BV399,)</f>
        <v>45014.223570206537</v>
      </c>
      <c r="CH399" s="15">
        <f ca="1">IF(AND(BU399&lt;&gt;0,BZ399&lt;&gt;0,BV399&lt;&gt;0,CA399&lt;&gt;0),$AJ399-CE399-CF399-CG399-CK399,)</f>
        <v>3049.1171646165567</v>
      </c>
      <c r="CI399" s="15">
        <f ca="1">IF(OR(BU399=0,BZ399=0,BV399=0,CA399=0),$AJ399-CE399-CF399-CG399-CK399,)</f>
        <v>0</v>
      </c>
      <c r="CJ399" s="15">
        <f ca="1">SUM(CE399:CI399)</f>
        <v>23021.400333227677</v>
      </c>
      <c r="CK399" s="15">
        <f ca="1">IF($V399&lt;&gt;0,IF($V399&gt;0,$W399/$V399,-$W399/$V399))*$AE399</f>
        <v>-12182.36367461472</v>
      </c>
      <c r="CL399" s="15">
        <f ca="1">SUM(CJ399:CK399)</f>
        <v>10839.036658612957</v>
      </c>
      <c r="CM399" s="16">
        <f ca="1">_xll.DBRW($B$3,$R$37,$R$38,$R$40,$R$41,$R$42,$Q399,CM$2,CM$4,CM$3)</f>
        <v>6.3722417246988725E-2</v>
      </c>
      <c r="CN399" s="16">
        <f ca="1">_xll.DBRW($B$3,$R$37,$R$38,$R$40,$R$41,$R$42,$Q399,CN$2,CN$4,CN$3)</f>
        <v>7.43745453839154E-2</v>
      </c>
      <c r="CO399" s="17">
        <f ca="1">-(CM399-CN399)*100</f>
        <v>1.0652128136926675</v>
      </c>
      <c r="CP399" s="14">
        <f ca="1">$AA399-$AF399-DJ399</f>
        <v>43429.128425565948</v>
      </c>
      <c r="CQ399" s="15">
        <f ca="1">_xll.DBRW($B$3,$R$37,$R$38,$R$40,$R$41,$R$42,$Q399,CQ$2,CQ$4,CQ$3)</f>
        <v>0.95316593190340104</v>
      </c>
      <c r="CR399" s="15">
        <f ca="1">_xll.DBRW($B$3,$R$37,$R$38,$R$40,$R$41,$R$42,$Q399,CR$2,CR$4,CR$3)</f>
        <v>0.38273340906633563</v>
      </c>
      <c r="CS399" s="15">
        <f ca="1">_xll.DBRW($B$3,$R$37,$R$38,$R$40,$R$41,$R$42,$Q399,CS$2,CS$4,CS$3)</f>
        <v>5.7249624588043835</v>
      </c>
      <c r="CT399" s="15">
        <f ca="1">_xll.DBRW($B$3,$R$37,$R$38,$R$40,$R$41,$R$42,$Q399,CT$2,CT$4,CT$3)</f>
        <v>272563.98</v>
      </c>
      <c r="CU399" s="15">
        <f ca="1">_xll.DBRW($B$3,$R$37,$R$38,$R$40,$R$41,$R$42,$Q399,CU$2,CU$4,CU$3)</f>
        <v>712151</v>
      </c>
      <c r="CV399" s="15">
        <f ca="1">_xll.DBRW($B$3,$R$37,$R$38,$R$40,$R$41,$R$42,$Q399,CV$2,CV$4,CV$3)</f>
        <v>0.96352269309417093</v>
      </c>
      <c r="CW399" s="15">
        <f ca="1">_xll.DBRW($B$3,$R$37,$R$38,$R$40,$R$41,$R$42,$Q399,CW$2,CW$4,CW$3)</f>
        <v>0.38338136322852434</v>
      </c>
      <c r="CX399" s="15">
        <f ca="1">_xll.DBRW($B$3,$R$37,$R$38,$R$40,$R$41,$R$42,$Q399,CX$2,CX$4,CX$3)</f>
        <v>4.966707919668842</v>
      </c>
      <c r="CY399" s="15">
        <f ca="1">_xll.DBRW($B$3,$R$37,$R$38,$R$40,$R$41,$R$42,$Q399,CY$2,CY$4,CY$3)</f>
        <v>304142.56955100002</v>
      </c>
      <c r="CZ399" s="15">
        <f ca="1">_xll.DBRW($B$3,$R$37,$R$38,$R$40,$R$41,$R$42,$Q399,CZ$2,CZ$4,CZ$3)</f>
        <v>793316</v>
      </c>
      <c r="DA399" s="15">
        <f ca="1">CQ399-CV399</f>
        <v>-1.0356761190769892E-2</v>
      </c>
      <c r="DB399" s="15">
        <f ca="1">CR399-CW399</f>
        <v>-6.4795416218871305E-4</v>
      </c>
      <c r="DC399" s="15">
        <f ca="1">CS399-CX399</f>
        <v>0.75825453913554153</v>
      </c>
      <c r="DD399" s="15">
        <f ca="1">IF(AND(CT399&lt;&gt;0,CY399&lt;&gt;0),-1*DA399*CT399,0)</f>
        <v>2822.8800500657808</v>
      </c>
      <c r="DE399" s="15">
        <f ca="1">IF(AND(CT399&lt;&gt;0,CY399&lt;&gt;0,CU399&lt;&gt;0,CZ399&lt;&gt;0),DB399/CW399*$AA399,)</f>
        <v>439.08667750204324</v>
      </c>
      <c r="DF399" s="15">
        <f ca="1">IF(AND(CU399&lt;&gt;0,CZ399&lt;&gt;0),DC399*CM399*CU399,)</f>
        <v>34409.578220649753</v>
      </c>
      <c r="DG399" s="15">
        <f ca="1">IF(AND(CT399&lt;&gt;0,CY399&lt;&gt;0,CU399&lt;&gt;0,CZ399&lt;&gt;0),$AK399-DD399-DE399-DF399-DJ399,)</f>
        <v>5757.5834773483675</v>
      </c>
      <c r="DH399" s="15">
        <f ca="1">IF(OR(CT399=0,CY399=0,CU399=0,CZ399=0),$AK399-DD399-DE399-DF399-DJ399,)</f>
        <v>0</v>
      </c>
      <c r="DI399" s="15">
        <f ca="1">SUM(DD399:DH399)</f>
        <v>43429.128425565941</v>
      </c>
      <c r="DJ399" s="15">
        <f ca="1">IF($V399&lt;&gt;0,IF($V399&gt;0,$W399/$V399,-$W399/$V399))*$AF399</f>
        <v>-10179.560727205177</v>
      </c>
      <c r="DK399" s="15">
        <f ca="1">SUM(DI399:DJ399)</f>
        <v>33249.567698360763</v>
      </c>
      <c r="DL399" s="16">
        <f ca="1">_xll.DBRW($B$3,$R$37,$R$38,$R$40,$R$41,$R$42,$Q399,DL$2,DL$4,DL$3)</f>
        <v>1.7613989513866998E-3</v>
      </c>
      <c r="DM399" s="16">
        <f ca="1">_xll.DBRW($B$3,$R$37,$R$38,$R$40,$R$41,$R$42,$Q399,DM$2,DM$4,DM$3)</f>
        <v>1.6381429906534486E-3</v>
      </c>
      <c r="DN399" s="17">
        <f ca="1">-(DL399-DM399)*100</f>
        <v>-1.2325596073325127E-2</v>
      </c>
      <c r="DO399" s="14">
        <f ca="1">$AB399-$AG399-EI399</f>
        <v>-502.51920358942334</v>
      </c>
      <c r="DP399" s="15">
        <f ca="1">_xll.DBRW($B$3,$R$37,$R$38,$R$40,$R$41,$R$42,$Q399,DP$2,DP$4,DP$3)</f>
        <v>1.2113430841867159E-2</v>
      </c>
      <c r="DQ399" s="15">
        <f ca="1">_xll.DBRW($B$3,$R$37,$R$38,$R$40,$R$41,$R$42,$Q399,DQ$2,DQ$4,DQ$3)</f>
        <v>0.83245968902662493</v>
      </c>
      <c r="DR399" s="15">
        <f ca="1">_xll.DBRW($B$3,$R$37,$R$38,$R$40,$R$41,$R$42,$Q399,DR$2,DR$4,DR$3)</f>
        <v>5.7249624588043835</v>
      </c>
      <c r="DS399" s="15">
        <f ca="1">_xll.DBRW($B$3,$R$37,$R$38,$R$40,$R$41,$R$42,$Q399,DS$2,DS$4,DS$3)</f>
        <v>592837</v>
      </c>
      <c r="DT399" s="15">
        <f ca="1">_xll.DBRW($B$3,$R$37,$R$38,$R$40,$R$41,$R$42,$Q399,DT$2,DT$4,DT$3)</f>
        <v>712151</v>
      </c>
      <c r="DU399" s="15">
        <f ca="1">_xll.DBRW($B$3,$R$37,$R$38,$R$40,$R$41,$R$42,$Q399,DU$2,DU$4,DU$3)</f>
        <v>9.7386602130128241E-3</v>
      </c>
      <c r="DV399" s="15">
        <f ca="1">_xll.DBRW($B$3,$R$37,$R$38,$R$40,$R$41,$R$42,$Q399,DV$2,DV$4,DV$3)</f>
        <v>0.83545144683833428</v>
      </c>
      <c r="DW399" s="15">
        <f ca="1">_xll.DBRW($B$3,$R$37,$R$38,$R$40,$R$41,$R$42,$Q399,DW$2,DW$4,DW$3)</f>
        <v>4.966707919668842</v>
      </c>
      <c r="DX399" s="15">
        <f ca="1">_xll.DBRW($B$3,$R$37,$R$38,$R$40,$R$41,$R$42,$Q399,DX$2,DX$4,DX$3)</f>
        <v>662777</v>
      </c>
      <c r="DY399" s="15">
        <f ca="1">_xll.DBRW($B$3,$R$37,$R$38,$R$40,$R$41,$R$42,$Q399,DY$2,DY$4,DY$3)</f>
        <v>793316</v>
      </c>
      <c r="DZ399" s="15">
        <f ca="1">DP399-DU399</f>
        <v>2.3747706288543349E-3</v>
      </c>
      <c r="EA399" s="15">
        <f ca="1">DQ399-DV399</f>
        <v>-2.9917578117093502E-3</v>
      </c>
      <c r="EB399" s="15">
        <f ca="1">DR399-DW399</f>
        <v>0.75825453913554153</v>
      </c>
      <c r="EC399" s="15">
        <f ca="1">IF(AND(DS399&lt;&gt;0,DX399&lt;&gt;0),-1*DZ399*DS399,0)</f>
        <v>-1407.8518952981174</v>
      </c>
      <c r="ED399" s="15">
        <f ca="1">IF(AND(DS399&lt;&gt;0,DX399&lt;&gt;0,DT399&lt;&gt;0,DY399&lt;&gt;0),EA399/DV399*$AB399,)</f>
        <v>25.716252616422459</v>
      </c>
      <c r="EE399" s="15">
        <f ca="1">IF(AND(DT399&lt;&gt;0,DY399&lt;&gt;0),EB399*DL399*DT399,)</f>
        <v>951.14086398496204</v>
      </c>
      <c r="EF399" s="15">
        <f ca="1">IF(AND(DS399&lt;&gt;0,DX399&lt;&gt;0,DT399&lt;&gt;0,DY399&lt;&gt;0),$AL399-EC399-ED399-EE399-EI399,)</f>
        <v>-71.524424892690519</v>
      </c>
      <c r="EG399" s="15">
        <f ca="1">IF(OR(DS399=0,DX399=0,DT399=0,DY399=0),$AL399-EC399-ED399-EE399-EI399,)</f>
        <v>0</v>
      </c>
      <c r="EH399" s="15">
        <f ca="1">SUM(EC399:EG399)</f>
        <v>-502.51920358942334</v>
      </c>
      <c r="EI399" s="15">
        <f ca="1">IF($V399&lt;&gt;0,IF($V399&gt;0,$W399/$V399,-$W399/$V399))*$AG399</f>
        <v>-224.2107964105771</v>
      </c>
      <c r="EJ399" s="15">
        <f ca="1">SUM(EH399:EI399)</f>
        <v>-726.73000000000047</v>
      </c>
      <c r="EK399" s="16">
        <f ca="1">_xll.DBRW($B$3,$R$37,$R$38,$R$40,$R$41,$R$42,$Q399,EK$2,EK$4,EK$3)</f>
        <v>0.23448735846139113</v>
      </c>
      <c r="EL399" s="16">
        <f ca="1">_xll.DBRW($B$3,$R$37,$R$38,$R$40,$R$41,$R$42,$Q399,EL$2,EL$4,EL$3)</f>
        <v>0.26527389011751779</v>
      </c>
      <c r="EM399" s="17">
        <f ca="1">-(EK399-EL399)*100</f>
        <v>3.0786531656126659</v>
      </c>
      <c r="EN399" s="14">
        <f ca="1">$AC399-$AH399-FH399</f>
        <v>125517.85144573273</v>
      </c>
      <c r="EO399" s="15">
        <f ca="1">_xll.DBRW($B$3,$R$37,$R$38,$R$40,$R$41,$R$42,$Q399,EO$2,EO$4,EO$3)</f>
        <v>1.3424313242556705</v>
      </c>
      <c r="EP399" s="15">
        <f ca="1">_xll.DBRW($B$3,$R$37,$R$38,$R$40,$R$41,$R$42,$Q399,EP$2,EP$4,EP$3)</f>
        <v>1</v>
      </c>
      <c r="EQ399" s="15">
        <f ca="1">_xll.DBRW($B$3,$R$37,$R$38,$R$40,$R$41,$R$42,$Q399,EQ$2,EQ$4,EQ$3)</f>
        <v>5.7249624588043835</v>
      </c>
      <c r="ER399" s="15">
        <f ca="1">_xll.DBRW($B$3,$R$37,$R$38,$R$40,$R$41,$R$42,$Q399,ER$2,ER$4,ER$3)</f>
        <v>712151</v>
      </c>
      <c r="ES399" s="15">
        <f ca="1">_xll.DBRW($B$3,$R$37,$R$38,$R$40,$R$41,$R$42,$Q399,ES$2,ES$4,ES$3)</f>
        <v>712151</v>
      </c>
      <c r="ET399" s="15">
        <f ca="1">_xll.DBRW($B$3,$R$37,$R$38,$R$40,$R$41,$R$42,$Q399,ET$2,ET$4,ET$3)</f>
        <v>1.3175379309280375</v>
      </c>
      <c r="EU399" s="15">
        <f ca="1">_xll.DBRW($B$3,$R$37,$R$38,$R$40,$R$41,$R$42,$Q399,EU$2,EU$4,EU$3)</f>
        <v>1</v>
      </c>
      <c r="EV399" s="15">
        <f ca="1">_xll.DBRW($B$3,$R$37,$R$38,$R$40,$R$41,$R$42,$Q399,EV$2,EV$4,EV$3)</f>
        <v>4.966707919668842</v>
      </c>
      <c r="EW399" s="15">
        <f ca="1">_xll.DBRW($B$3,$R$37,$R$38,$R$40,$R$41,$R$42,$Q399,EW$2,EW$4,EW$3)</f>
        <v>793316</v>
      </c>
      <c r="EX399" s="15">
        <f ca="1">_xll.DBRW($B$3,$R$37,$R$38,$R$40,$R$41,$R$42,$Q399,EX$2,EX$4,EX$3)</f>
        <v>793316</v>
      </c>
      <c r="EY399" s="15">
        <f ca="1">EO399-ET399</f>
        <v>2.4893393327632962E-2</v>
      </c>
      <c r="EZ399" s="15">
        <f ca="1">EP399-EU399</f>
        <v>0</v>
      </c>
      <c r="FA399" s="15">
        <f ca="1">EQ399-EV399</f>
        <v>0.75825453913554153</v>
      </c>
      <c r="FB399" s="15">
        <f ca="1">IF(AND(ER399&lt;&gt;0,EW399&lt;&gt;0),-1*EY399*ER399,0)</f>
        <v>-17727.854951667141</v>
      </c>
      <c r="FC399" s="15">
        <f ca="1">IF(AND(ER399&lt;&gt;0,EW399&lt;&gt;0,ES399&lt;&gt;0,EX399&lt;&gt;0),EZ399/EU399*$AC399,)</f>
        <v>0</v>
      </c>
      <c r="FD399" s="15">
        <f ca="1">IF(AND(ES399&lt;&gt;0,EX399&lt;&gt;0),FA399*EK399*ES399,)</f>
        <v>126621.23396004831</v>
      </c>
      <c r="FE399" s="15">
        <f ca="1">IF(AND(ER399&lt;&gt;0,EW399&lt;&gt;0,ES399&lt;&gt;0,EX399&lt;&gt;0),$AM399-FB399-FC399-FD399-FH399,)</f>
        <v>16624.472437351542</v>
      </c>
      <c r="FF399" s="15">
        <f ca="1">IF(OR(ER399=0,EW399=0,ES399=0,EX399=0),$AM399-FB399-FC399-FD399-FH399,)</f>
        <v>0</v>
      </c>
      <c r="FG399" s="15">
        <f ca="1">SUM(FB399:FF399)</f>
        <v>125517.8514457327</v>
      </c>
      <c r="FH399" s="15">
        <f ca="1">IF($V399&lt;&gt;0,IF($V399&gt;0,$W399/$V399,-$W399/$V399))*$AH399</f>
        <v>-36307.740233625947</v>
      </c>
      <c r="FI399" s="15">
        <f ca="1">SUM(FG399:FH399)</f>
        <v>89210.111212106742</v>
      </c>
      <c r="FJ399" s="20"/>
      <c r="FK399" s="85">
        <f ca="1">BL399+CK399+DJ399+EI399+FH399</f>
        <v>-118250.64581632221</v>
      </c>
      <c r="FL399" s="21"/>
      <c r="FM399" s="22"/>
      <c r="FN399" s="104">
        <f ca="1">_xll.DBRW($B$3,$R$37,$R$38,$R$40,$R$41,$R$42,$Q399,FN$2,FN$4,FN$3)</f>
        <v>814886.2799999998</v>
      </c>
      <c r="FO399" s="105">
        <f ca="1">IF(U399&lt;&gt;0,FN399/U399,0)</f>
        <v>0.19987214540721907</v>
      </c>
      <c r="FP399" s="104">
        <f ca="1">_xll.DBRW($B$3,$R$37,$R$38,$R$40,$R$41,$R$42,$Q399,FP$2,FP$4,FP$3)</f>
        <v>535980.03109758988</v>
      </c>
      <c r="FQ399" s="105">
        <f ca="1">IF(V399&lt;&gt;0,FP399/V399,0)</f>
        <v>0.13602971094431443</v>
      </c>
      <c r="FR399" s="86">
        <f ca="1">FN399-FP399</f>
        <v>278906.24890240992</v>
      </c>
      <c r="FS399" s="103">
        <f ca="1">(FO399-FQ399)*100</f>
        <v>6.3842434462904638</v>
      </c>
      <c r="FT399" s="23"/>
      <c r="FV399" s="37"/>
      <c r="FW399" s="37"/>
      <c r="FX399" s="37"/>
      <c r="FY399" s="37"/>
      <c r="FZ399" s="37"/>
      <c r="GA399" s="37"/>
      <c r="GB399" s="37"/>
      <c r="GC399" s="37"/>
      <c r="GD399" s="37"/>
      <c r="GE399" s="37"/>
      <c r="GF399" s="37"/>
      <c r="GG399" s="37"/>
      <c r="GH399" s="37"/>
    </row>
    <row r="400" spans="1:190" ht="15" hidden="1" customHeight="1" x14ac:dyDescent="0.25">
      <c r="A400">
        <f ca="1">IF(ROW()=ROW($A$60),0,1)</f>
        <v>1</v>
      </c>
      <c r="D400" s="30"/>
      <c r="E400" s="30"/>
      <c r="F400" s="30">
        <f ca="1">IF(A400&lt;&gt;0,IF((AO400+BN400+CM400+DL400+EK400)&lt;&gt;0,ROUND((1-(AO400+BN400+CM400+DL400+EK400))-FO400,5),"VERIF. ELIGIBILITE PMM"),"CHECK "&amp;D385)</f>
        <v>0</v>
      </c>
      <c r="G400" s="30"/>
      <c r="H400" s="30"/>
      <c r="I400" s="30"/>
      <c r="J400" s="30">
        <f ca="1">IF(A400&lt;&gt;0,IF((AP400+BO400+CN400+DM400+EL400)&lt;&gt;0,ROUND((1-(AP400+BO400+CN400+DM400+EL400))-FQ400,5),"VERIF. ELIGIBILITE PMM"),"CHECK "&amp;D386)</f>
        <v>0</v>
      </c>
      <c r="K400" s="30">
        <f ca="1">IF(A400&lt;&gt;0,ROUND(W400+AR400+BQ400+CP400+DO400+EN400+FK400-FR400,5),"CHECK ")</f>
        <v>0</v>
      </c>
      <c r="L400" s="4"/>
      <c r="M400" s="9"/>
      <c r="N400" s="10"/>
      <c r="O400" s="9"/>
      <c r="P400" s="11"/>
      <c r="Q400" s="130" t="s">
        <v>164</v>
      </c>
      <c r="R400" s="130"/>
      <c r="S400" s="12"/>
      <c r="T400" s="13"/>
      <c r="U400" s="84">
        <f ca="1">_xll.DBRW($B$3,$R$37,$R$38,$R$40,$R$41,$R$42,$Q400,U$2,U$4,U$3)</f>
        <v>9396795.410000002</v>
      </c>
      <c r="V400" s="84">
        <f ca="1">_xll.DBRW($B$3,$R$37,$R$38,$R$40,$R$41,$R$42,$Q400,V$2,V$4,V$3)</f>
        <v>9251153.5400000028</v>
      </c>
      <c r="W400" s="85">
        <f ca="1">U400-V400</f>
        <v>145641.86999999918</v>
      </c>
      <c r="X400" s="106">
        <f ca="1">IF(V400&lt;&gt;0,W400/V400,0)</f>
        <v>1.5743103751361922E-2</v>
      </c>
      <c r="Y400" s="15">
        <f ca="1">_xll.DBRW($B$3,$R$37,$R$38,$R$40,$R$41,$R$42,$Q400,Y$2,Y$4,Y$3)</f>
        <v>-3661504.0900000008</v>
      </c>
      <c r="Z400" s="15">
        <f ca="1">_xll.DBRW($B$3,$R$37,$R$38,$R$40,$R$41,$R$42,$Q400,Z$2,Z$4,Z$3)</f>
        <v>-787756.06</v>
      </c>
      <c r="AA400" s="15">
        <f ca="1">_xll.DBRW($B$3,$R$37,$R$38,$R$40,$R$41,$R$42,$Q400,AA$2,AA$4,AA$3)</f>
        <v>-1004734.6199999999</v>
      </c>
      <c r="AB400" s="15">
        <f ca="1">_xll.DBRW($B$3,$R$37,$R$38,$R$40,$R$41,$R$42,$Q400,AB$2,AB$4,AB$3)</f>
        <v>-1040427.87</v>
      </c>
      <c r="AC400" s="15">
        <f ca="1">_xll.DBRW($B$3,$R$37,$R$38,$R$40,$R$41,$R$42,$Q400,AC$2,AC$4,AC$3)</f>
        <v>-1375353.7200000004</v>
      </c>
      <c r="AD400" s="15">
        <f ca="1">_xll.DBRW($B$3,$R$37,$R$38,$R$40,$R$41,$R$42,$Q400,AD$2,AD$4,AD$3)</f>
        <v>-3405857.1966666672</v>
      </c>
      <c r="AE400" s="15">
        <f ca="1">_xll.DBRW($B$3,$R$37,$R$38,$R$40,$R$41,$R$42,$Q400,AE$2,AE$4,AE$3)</f>
        <v>-772838.96256040991</v>
      </c>
      <c r="AF400" s="15">
        <f ca="1">_xll.DBRW($B$3,$R$37,$R$38,$R$40,$R$41,$R$42,$Q400,AF$2,AF$4,AF$3)</f>
        <v>-1028263.6284794</v>
      </c>
      <c r="AG400" s="15">
        <f ca="1">_xll.DBRW($B$3,$R$37,$R$38,$R$40,$R$41,$R$42,$Q400,AG$2,AG$4,AG$3)</f>
        <v>-1082205.2</v>
      </c>
      <c r="AH400" s="15">
        <f ca="1">_xll.DBRW($B$3,$R$37,$R$38,$R$40,$R$41,$R$42,$Q400,AH$2,AH$4,AH$3)</f>
        <v>-1400333.4866666675</v>
      </c>
      <c r="AI400" s="15">
        <f ca="1">Y400-AD400</f>
        <v>-255646.89333333354</v>
      </c>
      <c r="AJ400" s="15">
        <f ca="1">Z400-AE400</f>
        <v>-14917.097439590143</v>
      </c>
      <c r="AK400" s="15">
        <f ca="1">AA400-AF400</f>
        <v>23529.008479400072</v>
      </c>
      <c r="AL400" s="15">
        <f ca="1">AB400-AG400</f>
        <v>41777.329999999958</v>
      </c>
      <c r="AM400" s="15">
        <f ca="1">AC400-AH400</f>
        <v>24979.76666666707</v>
      </c>
      <c r="AN400" s="20"/>
      <c r="AO400" s="16">
        <f ca="1">_xll.DBRW($B$3,$R$37,$R$38,$R$40,$R$41,$R$42,$Q400,AO$2,AO$4,AO$3)</f>
        <v>0.38965455032717372</v>
      </c>
      <c r="AP400" s="16">
        <f ca="1">_xll.DBRW($B$3,$R$37,$R$38,$R$40,$R$41,$R$42,$Q400,AP$2,AP$4,AP$3)</f>
        <v>0.36815486651912899</v>
      </c>
      <c r="AQ400" s="17">
        <f ca="1">-(AO400-AP400)*100</f>
        <v>-2.1499683808044736</v>
      </c>
      <c r="AR400" s="14">
        <f ca="1">$Y400-$AD400-BL400</f>
        <v>-202028.13012388753</v>
      </c>
      <c r="AS400" s="18">
        <f ca="1">_xll.DBRW($B$3,$R$37,$R$38,$R$40,$R$41,$R$42,$Q400,AS$2,AS$4,AS$3)</f>
        <v>25.473813727945679</v>
      </c>
      <c r="AT400" s="19">
        <f ca="1">_xll.DBRW($B$3,$R$37,$R$38,$R$40,$R$41,$R$42,$Q400,AT$2,AT$4,AT$3)</f>
        <v>4.0218181451890454E-2</v>
      </c>
      <c r="AU400" s="18">
        <f ca="1">_xll.DBRW($B$3,$R$37,$R$38,$R$40,$R$41,$R$42,$Q400,AU$2,AU$4,AU$3)</f>
        <v>2.6292788366565882</v>
      </c>
      <c r="AV400" s="15">
        <f ca="1">_xll.DBRW($B$3,$R$37,$R$38,$R$40,$R$41,$R$42,$Q400,AV$2,AV$4,AV$3)</f>
        <v>143736</v>
      </c>
      <c r="AW400" s="15">
        <f ca="1">_xll.DBRW($B$3,$R$37,$R$38,$R$40,$R$41,$R$42,$Q400,AW$2,AW$4,AW$3)</f>
        <v>3573906</v>
      </c>
      <c r="AX400" s="18">
        <f ca="1">_xll.DBRW($B$3,$R$37,$R$38,$R$40,$R$41,$R$42,$Q400,AX$2,AX$4,AX$3)</f>
        <v>20.54459326795946</v>
      </c>
      <c r="AY400" s="19">
        <f ca="1">_xll.DBRW($B$3,$R$37,$R$38,$R$40,$R$41,$R$42,$Q400,AY$2,AY$4,AY$3)</f>
        <v>4.3084485518847332E-2</v>
      </c>
      <c r="AZ400" s="18">
        <f ca="1">_xll.DBRW($B$3,$R$37,$R$38,$R$40,$R$41,$R$42,$Q400,AZ$2,AZ$4,AZ$3)</f>
        <v>2.4042958864378234</v>
      </c>
      <c r="BA400" s="15">
        <f ca="1">_xll.DBRW($B$3,$R$37,$R$38,$R$40,$R$41,$R$42,$Q400,BA$2,BA$4,BA$3)</f>
        <v>165778.76</v>
      </c>
      <c r="BB400" s="15">
        <f ca="1">_xll.DBRW($B$3,$R$37,$R$38,$R$40,$R$41,$R$42,$Q400,BB$2,BB$4,BB$3)</f>
        <v>3847760</v>
      </c>
      <c r="BC400" s="18">
        <f ca="1">AS400-AX400</f>
        <v>4.9292204599862188</v>
      </c>
      <c r="BD400" s="18">
        <f ca="1">AT400-AY400</f>
        <v>-2.8663040669568776E-3</v>
      </c>
      <c r="BE400" s="18">
        <f ca="1">AU400-AZ400</f>
        <v>0.2249829502187648</v>
      </c>
      <c r="BF400" s="15">
        <f ca="1">IF(AND(AV400&lt;&gt;0,BA400&lt;&gt;0),-1*BC400*AV400,0)</f>
        <v>-708506.43203657912</v>
      </c>
      <c r="BG400" s="15">
        <f ca="1">IF(AND(AV400&lt;&gt;0,BA400&lt;&gt;0,AW400&lt;&gt;0,BB400&lt;&gt;0),BD400/AY400*$Y400,)</f>
        <v>243590.79464358941</v>
      </c>
      <c r="BH400" s="15">
        <f ca="1">IF(AND(AW400&lt;&gt;0,BB400&lt;&gt;0),BE400*AO400*AW400,)</f>
        <v>313308.72211856913</v>
      </c>
      <c r="BI400" s="15">
        <f ca="1">IF(AND(AV400&lt;&gt;0,BA400&lt;&gt;0,AW400&lt;&gt;0,BB400&lt;&gt;0),$AI400-BF400-BG400-BH400-BL400,)</f>
        <v>-50421.21484946696</v>
      </c>
      <c r="BJ400" s="15">
        <f ca="1">IF(OR(AV400=0,BA400=0,AW400=0,BB400=0),$AI400-BF400-BG400-BH400-BL400,)</f>
        <v>0</v>
      </c>
      <c r="BK400" s="15">
        <f ca="1">SUM(BF400:BJ400)</f>
        <v>-202028.13012388753</v>
      </c>
      <c r="BL400" s="15">
        <f ca="1">IF($V400&lt;&gt;0,IF($V400&gt;0,$W400/$V400,-$W400/$V400))*$AD400</f>
        <v>-53618.763209446006</v>
      </c>
      <c r="BM400" s="15">
        <f ca="1">SUM(BK400:BL400)</f>
        <v>-255646.89333333354</v>
      </c>
      <c r="BN400" s="16">
        <f ca="1">_xll.DBRW($B$3,$R$37,$R$38,$R$40,$R$41,$R$42,$Q400,BN$2,BN$4,BN$3)</f>
        <v>8.3832415800143514E-2</v>
      </c>
      <c r="BO400" s="16">
        <f ca="1">_xll.DBRW($B$3,$R$37,$R$38,$R$40,$R$41,$R$42,$Q400,BO$2,BO$4,BO$3)</f>
        <v>8.3539740122009681E-2</v>
      </c>
      <c r="BP400" s="17">
        <f ca="1">-(BN400-BO400)*100</f>
        <v>-2.9267567813383299E-2</v>
      </c>
      <c r="BQ400" s="14">
        <f ca="1">$Z400-$AE400-CK400</f>
        <v>-2750.213468906697</v>
      </c>
      <c r="BR400" s="15">
        <f ca="1">_xll.DBRW($B$3,$R$37,$R$38,$R$40,$R$41,$R$42,$Q400,BR$2,BR$4,BR$3)</f>
        <v>0.22041879668911271</v>
      </c>
      <c r="BS400" s="15">
        <f ca="1">_xll.DBRW($B$3,$R$37,$R$38,$R$40,$R$41,$R$42,$Q400,BS$2,BS$4,BS$3)</f>
        <v>1</v>
      </c>
      <c r="BT400" s="15">
        <f ca="1">_xll.DBRW($B$3,$R$37,$R$38,$R$40,$R$41,$R$42,$Q400,BT$2,BT$4,BT$3)</f>
        <v>2.6292788366565882</v>
      </c>
      <c r="BU400" s="15">
        <f ca="1">_xll.DBRW($B$3,$R$37,$R$38,$R$40,$R$41,$R$42,$Q400,BU$2,BU$4,BU$3)</f>
        <v>3573906</v>
      </c>
      <c r="BV400" s="15">
        <f ca="1">_xll.DBRW($B$3,$R$37,$R$38,$R$40,$R$41,$R$42,$Q400,BV$2,BV$4,BV$3)</f>
        <v>3573906</v>
      </c>
      <c r="BW400" s="15">
        <f ca="1">_xll.DBRW($B$3,$R$37,$R$38,$R$40,$R$41,$R$42,$Q400,BW$2,BW$4,BW$3)</f>
        <v>0.20085425352943265</v>
      </c>
      <c r="BX400" s="15">
        <f ca="1">_xll.DBRW($B$3,$R$37,$R$38,$R$40,$R$41,$R$42,$Q400,BX$2,BX$4,BX$3)</f>
        <v>1</v>
      </c>
      <c r="BY400" s="15">
        <f ca="1">_xll.DBRW($B$3,$R$37,$R$38,$R$40,$R$41,$R$42,$Q400,BY$2,BY$4,BY$3)</f>
        <v>2.4042958864378234</v>
      </c>
      <c r="BZ400" s="15">
        <f ca="1">_xll.DBRW($B$3,$R$37,$R$38,$R$40,$R$41,$R$42,$Q400,BZ$2,BZ$4,BZ$3)</f>
        <v>3847760</v>
      </c>
      <c r="CA400" s="15">
        <f ca="1">_xll.DBRW($B$3,$R$37,$R$38,$R$40,$R$41,$R$42,$Q400,CA$2,CA$4,CA$3)</f>
        <v>3847760</v>
      </c>
      <c r="CB400" s="15">
        <f ca="1">BR400-BW400</f>
        <v>1.9564543159680065E-2</v>
      </c>
      <c r="CC400" s="15">
        <f ca="1">BS400-BX400</f>
        <v>0</v>
      </c>
      <c r="CD400" s="15">
        <f ca="1">BT400-BY400</f>
        <v>0.2249829502187648</v>
      </c>
      <c r="CE400" s="15">
        <f ca="1">IF(AND(BU400&lt;&gt;0,BZ400&lt;&gt;0),-1*CB400*BU400,0)</f>
        <v>-69921.838185639543</v>
      </c>
      <c r="CF400" s="15">
        <f ca="1">IF(AND(BU400&lt;&gt;0,BZ400&lt;&gt;0,BV400&lt;&gt;0,CA400&lt;&gt;0),CC400/BX400*$Z400,)</f>
        <v>0</v>
      </c>
      <c r="CG400" s="15">
        <f ca="1">IF(AND(BV400&lt;&gt;0,CA400&lt;&gt;0),CD400*BN400*BV400,)</f>
        <v>67406.955839221511</v>
      </c>
      <c r="CH400" s="15">
        <f ca="1">IF(AND(BU400&lt;&gt;0,BZ400&lt;&gt;0,BV400&lt;&gt;0,CA400&lt;&gt;0),$AJ400-CE400-CF400-CG400-CK400,)</f>
        <v>-235.33112248866564</v>
      </c>
      <c r="CI400" s="15">
        <f ca="1">IF(OR(BU400=0,BZ400=0,BV400=0,CA400=0),$AJ400-CE400-CF400-CG400-CK400,)</f>
        <v>0</v>
      </c>
      <c r="CJ400" s="15">
        <f ca="1">SUM(CE400:CI400)</f>
        <v>-2750.213468906697</v>
      </c>
      <c r="CK400" s="15">
        <f ca="1">IF($V400&lt;&gt;0,IF($V400&gt;0,$W400/$V400,-$W400/$V400))*$AE400</f>
        <v>-12166.883970683446</v>
      </c>
      <c r="CL400" s="15">
        <f ca="1">SUM(CJ400:CK400)</f>
        <v>-14917.097439590143</v>
      </c>
      <c r="CM400" s="16">
        <f ca="1">_xll.DBRW($B$3,$R$37,$R$38,$R$40,$R$41,$R$42,$Q400,CM$2,CM$4,CM$3)</f>
        <v>0.10692311327016535</v>
      </c>
      <c r="CN400" s="16">
        <f ca="1">_xll.DBRW($B$3,$R$37,$R$38,$R$40,$R$41,$R$42,$Q400,CN$2,CN$4,CN$3)</f>
        <v>0.11114977435337216</v>
      </c>
      <c r="CO400" s="17">
        <f ca="1">-(CM400-CN400)*100</f>
        <v>0.42266610832068091</v>
      </c>
      <c r="CP400" s="14">
        <f ca="1">$AA400-$AF400-DJ400</f>
        <v>39717.069466303132</v>
      </c>
      <c r="CQ400" s="15">
        <f ca="1">_xll.DBRW($B$3,$R$37,$R$38,$R$40,$R$41,$R$42,$Q400,CQ$2,CQ$4,CQ$3)</f>
        <v>1.0429677310861563</v>
      </c>
      <c r="CR400" s="15">
        <f ca="1">_xll.DBRW($B$3,$R$37,$R$38,$R$40,$R$41,$R$42,$Q400,CR$2,CR$4,CR$3)</f>
        <v>0.26954877940270394</v>
      </c>
      <c r="CS400" s="15">
        <f ca="1">_xll.DBRW($B$3,$R$37,$R$38,$R$40,$R$41,$R$42,$Q400,CS$2,CS$4,CS$3)</f>
        <v>2.6292788366565882</v>
      </c>
      <c r="CT400" s="15">
        <f ca="1">_xll.DBRW($B$3,$R$37,$R$38,$R$40,$R$41,$R$42,$Q400,CT$2,CT$4,CT$3)</f>
        <v>963342</v>
      </c>
      <c r="CU400" s="15">
        <f ca="1">_xll.DBRW($B$3,$R$37,$R$38,$R$40,$R$41,$R$42,$Q400,CU$2,CU$4,CU$3)</f>
        <v>3573906</v>
      </c>
      <c r="CV400" s="15">
        <f ca="1">_xll.DBRW($B$3,$R$37,$R$38,$R$40,$R$41,$R$42,$Q400,CV$2,CV$4,CV$3)</f>
        <v>0.96862821343546091</v>
      </c>
      <c r="CW400" s="15">
        <f ca="1">_xll.DBRW($B$3,$R$37,$R$38,$R$40,$R$41,$R$42,$Q400,CW$2,CW$4,CW$3)</f>
        <v>0.27589217570742458</v>
      </c>
      <c r="CX400" s="15">
        <f ca="1">_xll.DBRW($B$3,$R$37,$R$38,$R$40,$R$41,$R$42,$Q400,CX$2,CX$4,CX$3)</f>
        <v>2.4042958864378234</v>
      </c>
      <c r="CY400" s="15">
        <f ca="1">_xll.DBRW($B$3,$R$37,$R$38,$R$40,$R$41,$R$42,$Q400,CY$2,CY$4,CY$3)</f>
        <v>1061566.878</v>
      </c>
      <c r="CZ400" s="15">
        <f ca="1">_xll.DBRW($B$3,$R$37,$R$38,$R$40,$R$41,$R$42,$Q400,CZ$2,CZ$4,CZ$3)</f>
        <v>3847760</v>
      </c>
      <c r="DA400" s="15">
        <f ca="1">CQ400-CV400</f>
        <v>7.4339517650695353E-2</v>
      </c>
      <c r="DB400" s="15">
        <f ca="1">CR400-CW400</f>
        <v>-6.3433963047206388E-3</v>
      </c>
      <c r="DC400" s="15">
        <f ca="1">CS400-CX400</f>
        <v>0.2249829502187648</v>
      </c>
      <c r="DD400" s="15">
        <f ca="1">IF(AND(CT400&lt;&gt;0,CY400&lt;&gt;0),-1*DA400*CT400,0)</f>
        <v>-71614.379612656165</v>
      </c>
      <c r="DE400" s="15">
        <f ca="1">IF(AND(CT400&lt;&gt;0,CY400&lt;&gt;0,CU400&lt;&gt;0,CZ400&lt;&gt;0),DB400/CW400*$AA400,)</f>
        <v>23101.162109402216</v>
      </c>
      <c r="DF400" s="15">
        <f ca="1">IF(AND(CU400&lt;&gt;0,CZ400&lt;&gt;0),DC400*CM400*CU400,)</f>
        <v>85973.444825644343</v>
      </c>
      <c r="DG400" s="15">
        <f ca="1">IF(AND(CT400&lt;&gt;0,CY400&lt;&gt;0,CU400&lt;&gt;0,CZ400&lt;&gt;0),$AK400-DD400-DE400-DF400-DJ400,)</f>
        <v>2256.8421439127451</v>
      </c>
      <c r="DH400" s="15">
        <f ca="1">IF(OR(CT400=0,CY400=0,CU400=0,CZ400=0),$AK400-DD400-DE400-DF400-DJ400,)</f>
        <v>0</v>
      </c>
      <c r="DI400" s="15">
        <f ca="1">SUM(DD400:DH400)</f>
        <v>39717.069466303132</v>
      </c>
      <c r="DJ400" s="15">
        <f ca="1">IF($V400&lt;&gt;0,IF($V400&gt;0,$W400/$V400,-$W400/$V400))*$AF400</f>
        <v>-16188.060986903063</v>
      </c>
      <c r="DK400" s="15">
        <f ca="1">SUM(DI400:DJ400)</f>
        <v>23529.008479400069</v>
      </c>
      <c r="DL400" s="16">
        <f ca="1">_xll.DBRW($B$3,$R$37,$R$38,$R$40,$R$41,$R$42,$Q400,DL$2,DL$4,DL$3)</f>
        <v>0.11072156246934826</v>
      </c>
      <c r="DM400" s="16">
        <f ca="1">_xll.DBRW($B$3,$R$37,$R$38,$R$40,$R$41,$R$42,$Q400,DM$2,DM$4,DM$3)</f>
        <v>0.11698056845784445</v>
      </c>
      <c r="DN400" s="17">
        <f ca="1">-(DL400-DM400)*100</f>
        <v>0.62590059884961857</v>
      </c>
      <c r="DO400" s="14">
        <f ca="1">$AB400-$AG400-EI400</f>
        <v>58814.598743863331</v>
      </c>
      <c r="DP400" s="15">
        <f ca="1">_xll.DBRW($B$3,$R$37,$R$38,$R$40,$R$41,$R$42,$Q400,DP$2,DP$4,DP$3)</f>
        <v>0.44457086856924571</v>
      </c>
      <c r="DQ400" s="15">
        <f ca="1">_xll.DBRW($B$3,$R$37,$R$38,$R$40,$R$41,$R$42,$Q400,DQ$2,DQ$4,DQ$3)</f>
        <v>0.65482891827597034</v>
      </c>
      <c r="DR400" s="15">
        <f ca="1">_xll.DBRW($B$3,$R$37,$R$38,$R$40,$R$41,$R$42,$Q400,DR$2,DR$4,DR$3)</f>
        <v>2.6292788366565882</v>
      </c>
      <c r="DS400" s="15">
        <f ca="1">_xll.DBRW($B$3,$R$37,$R$38,$R$40,$R$41,$R$42,$Q400,DS$2,DS$4,DS$3)</f>
        <v>2340297</v>
      </c>
      <c r="DT400" s="15">
        <f ca="1">_xll.DBRW($B$3,$R$37,$R$38,$R$40,$R$41,$R$42,$Q400,DT$2,DT$4,DT$3)</f>
        <v>3573906</v>
      </c>
      <c r="DU400" s="15">
        <f ca="1">_xll.DBRW($B$3,$R$37,$R$38,$R$40,$R$41,$R$42,$Q400,DU$2,DU$4,DU$3)</f>
        <v>0.39540698736545193</v>
      </c>
      <c r="DV400" s="15">
        <f ca="1">_xll.DBRW($B$3,$R$37,$R$38,$R$40,$R$41,$R$42,$Q400,DV$2,DV$4,DV$3)</f>
        <v>0.7113073580472794</v>
      </c>
      <c r="DW400" s="15">
        <f ca="1">_xll.DBRW($B$3,$R$37,$R$38,$R$40,$R$41,$R$42,$Q400,DW$2,DW$4,DW$3)</f>
        <v>2.4042958864378234</v>
      </c>
      <c r="DX400" s="15">
        <f ca="1">_xll.DBRW($B$3,$R$37,$R$38,$R$40,$R$41,$R$42,$Q400,DX$2,DX$4,DX$3)</f>
        <v>2736940</v>
      </c>
      <c r="DY400" s="15">
        <f ca="1">_xll.DBRW($B$3,$R$37,$R$38,$R$40,$R$41,$R$42,$Q400,DY$2,DY$4,DY$3)</f>
        <v>3847760</v>
      </c>
      <c r="DZ400" s="15">
        <f ca="1">DP400-DU400</f>
        <v>4.916388120379378E-2</v>
      </c>
      <c r="EA400" s="15">
        <f ca="1">DQ400-DV400</f>
        <v>-5.6478439771309064E-2</v>
      </c>
      <c r="EB400" s="15">
        <f ca="1">DR400-DW400</f>
        <v>0.2249829502187648</v>
      </c>
      <c r="EC400" s="15">
        <f ca="1">IF(AND(DS400&lt;&gt;0,DX400&lt;&gt;0),-1*DZ400*DS400,0)</f>
        <v>-115058.08368959498</v>
      </c>
      <c r="ED400" s="15">
        <f ca="1">IF(AND(DS400&lt;&gt;0,DX400&lt;&gt;0,DT400&lt;&gt;0,DY400&lt;&gt;0),EA400/DV400*$AB400,)</f>
        <v>82610.902484549559</v>
      </c>
      <c r="EE400" s="15">
        <f ca="1">IF(AND(DT400&lt;&gt;0,DY400&lt;&gt;0),EB400*DL400*DT400,)</f>
        <v>89027.655956064977</v>
      </c>
      <c r="EF400" s="15">
        <f ca="1">IF(AND(DS400&lt;&gt;0,DX400&lt;&gt;0,DT400&lt;&gt;0,DY400&lt;&gt;0),$AL400-EC400-ED400-EE400-EI400,)</f>
        <v>2234.1239928437899</v>
      </c>
      <c r="EG400" s="15">
        <f ca="1">IF(OR(DS400=0,DX400=0,DT400=0,DY400=0),$AL400-EC400-ED400-EE400-EI400,)</f>
        <v>0</v>
      </c>
      <c r="EH400" s="15">
        <f ca="1">SUM(EC400:EG400)</f>
        <v>58814.598743863346</v>
      </c>
      <c r="EI400" s="15">
        <f ca="1">IF($V400&lt;&gt;0,IF($V400&gt;0,$W400/$V400,-$W400/$V400))*$AG400</f>
        <v>-17037.268743863377</v>
      </c>
      <c r="EJ400" s="15">
        <f ca="1">SUM(EH400:EI400)</f>
        <v>41777.329999999973</v>
      </c>
      <c r="EK400" s="16">
        <f ca="1">_xll.DBRW($B$3,$R$37,$R$38,$R$40,$R$41,$R$42,$Q400,EK$2,EK$4,EK$3)</f>
        <v>0.14636412308565944</v>
      </c>
      <c r="EL400" s="16">
        <f ca="1">_xll.DBRW($B$3,$R$37,$R$38,$R$40,$R$41,$R$42,$Q400,EL$2,EL$4,EL$3)</f>
        <v>0.15136852724494584</v>
      </c>
      <c r="EM400" s="17">
        <f ca="1">-(EK400-EL400)*100</f>
        <v>0.50044041592864075</v>
      </c>
      <c r="EN400" s="14">
        <f ca="1">$AC400-$AH400-FH400</f>
        <v>47025.362033766804</v>
      </c>
      <c r="EO400" s="15">
        <f ca="1">_xll.DBRW($B$3,$R$37,$R$38,$R$40,$R$41,$R$42,$Q400,EO$2,EO$4,EO$3)</f>
        <v>0.38483209127492435</v>
      </c>
      <c r="EP400" s="15">
        <f ca="1">_xll.DBRW($B$3,$R$37,$R$38,$R$40,$R$41,$R$42,$Q400,EP$2,EP$4,EP$3)</f>
        <v>1</v>
      </c>
      <c r="EQ400" s="15">
        <f ca="1">_xll.DBRW($B$3,$R$37,$R$38,$R$40,$R$41,$R$42,$Q400,EQ$2,EQ$4,EQ$3)</f>
        <v>2.6292788366565882</v>
      </c>
      <c r="ER400" s="15">
        <f ca="1">_xll.DBRW($B$3,$R$37,$R$38,$R$40,$R$41,$R$42,$Q400,ER$2,ER$4,ER$3)</f>
        <v>3573906</v>
      </c>
      <c r="ES400" s="15">
        <f ca="1">_xll.DBRW($B$3,$R$37,$R$38,$R$40,$R$41,$R$42,$Q400,ES$2,ES$4,ES$3)</f>
        <v>3573906</v>
      </c>
      <c r="ET400" s="15">
        <f ca="1">_xll.DBRW($B$3,$R$37,$R$38,$R$40,$R$41,$R$42,$Q400,ET$2,ET$4,ET$3)</f>
        <v>0.36393472739117488</v>
      </c>
      <c r="EU400" s="15">
        <f ca="1">_xll.DBRW($B$3,$R$37,$R$38,$R$40,$R$41,$R$42,$Q400,EU$2,EU$4,EU$3)</f>
        <v>1</v>
      </c>
      <c r="EV400" s="15">
        <f ca="1">_xll.DBRW($B$3,$R$37,$R$38,$R$40,$R$41,$R$42,$Q400,EV$2,EV$4,EV$3)</f>
        <v>2.4042958864378234</v>
      </c>
      <c r="EW400" s="15">
        <f ca="1">_xll.DBRW($B$3,$R$37,$R$38,$R$40,$R$41,$R$42,$Q400,EW$2,EW$4,EW$3)</f>
        <v>3847760</v>
      </c>
      <c r="EX400" s="15">
        <f ca="1">_xll.DBRW($B$3,$R$37,$R$38,$R$40,$R$41,$R$42,$Q400,EX$2,EX$4,EX$3)</f>
        <v>3847760</v>
      </c>
      <c r="EY400" s="15">
        <f ca="1">EO400-ET400</f>
        <v>2.0897363883749465E-2</v>
      </c>
      <c r="EZ400" s="15">
        <f ca="1">EP400-EU400</f>
        <v>0</v>
      </c>
      <c r="FA400" s="15">
        <f ca="1">EQ400-EV400</f>
        <v>0.2249829502187648</v>
      </c>
      <c r="FB400" s="15">
        <f ca="1">IF(AND(ER400&lt;&gt;0,EW400&lt;&gt;0),-1*EY400*ER400,0)</f>
        <v>-74685.214168315521</v>
      </c>
      <c r="FC400" s="15">
        <f ca="1">IF(AND(ER400&lt;&gt;0,EW400&lt;&gt;0,ES400&lt;&gt;0,EX400&lt;&gt;0),EZ400/EU400*$AC400,)</f>
        <v>0</v>
      </c>
      <c r="FD400" s="15">
        <f ca="1">IF(AND(ES400&lt;&gt;0,EX400&lt;&gt;0),FA400*EK400*ES400,)</f>
        <v>117686.69538048236</v>
      </c>
      <c r="FE400" s="15">
        <f ca="1">IF(AND(ER400&lt;&gt;0,EW400&lt;&gt;0,ES400&lt;&gt;0,EX400&lt;&gt;0),$AM400-FB400-FC400-FD400-FH400,)</f>
        <v>4023.880821599967</v>
      </c>
      <c r="FF400" s="15">
        <f ca="1">IF(OR(ER400=0,EW400=0,ES400=0,EX400=0),$AM400-FB400-FC400-FD400-FH400,)</f>
        <v>0</v>
      </c>
      <c r="FG400" s="15">
        <f ca="1">SUM(FB400:FF400)</f>
        <v>47025.362033766804</v>
      </c>
      <c r="FH400" s="15">
        <f ca="1">IF($V400&lt;&gt;0,IF($V400&gt;0,$W400/$V400,-$W400/$V400))*$AH400</f>
        <v>-22045.595367099733</v>
      </c>
      <c r="FI400" s="15">
        <f ca="1">SUM(FG400:FH400)</f>
        <v>24979.76666666707</v>
      </c>
      <c r="FJ400" s="20"/>
      <c r="FK400" s="85">
        <f ca="1">BL400+CK400+DJ400+EI400+FH400</f>
        <v>-121056.57227799561</v>
      </c>
      <c r="FL400" s="21"/>
      <c r="FM400" s="22"/>
      <c r="FN400" s="104">
        <f ca="1">_xll.DBRW($B$3,$R$37,$R$38,$R$40,$R$41,$R$42,$Q400,FN$2,FN$4,FN$3)</f>
        <v>1527019.0499999989</v>
      </c>
      <c r="FO400" s="105">
        <f ca="1">IF(U400&lt;&gt;0,FN400/U400,0)</f>
        <v>0.16250423504750952</v>
      </c>
      <c r="FP400" s="104">
        <f ca="1">_xll.DBRW($B$3,$R$37,$R$38,$R$40,$R$41,$R$42,$Q400,FP$2,FP$4,FP$3)</f>
        <v>1561655.0656268564</v>
      </c>
      <c r="FQ400" s="105">
        <f ca="1">IF(V400&lt;&gt;0,FP400/V400,0)</f>
        <v>0.16880652330269896</v>
      </c>
      <c r="FR400" s="86">
        <f ca="1">FN400-FP400</f>
        <v>-34636.015626857523</v>
      </c>
      <c r="FS400" s="103">
        <f ca="1">(FO400-FQ400)*100</f>
        <v>-0.63022882551894421</v>
      </c>
      <c r="FT400" s="23"/>
      <c r="FV400" s="37"/>
      <c r="FW400" s="37"/>
      <c r="FX400" s="37"/>
      <c r="FY400" s="37"/>
      <c r="FZ400" s="37"/>
      <c r="GA400" s="37"/>
      <c r="GB400" s="37"/>
      <c r="GC400" s="37"/>
      <c r="GD400" s="37"/>
      <c r="GE400" s="37"/>
      <c r="GF400" s="37"/>
      <c r="GG400" s="37"/>
      <c r="GH400" s="37"/>
    </row>
    <row r="401" spans="1:190" ht="15" hidden="1" customHeight="1" x14ac:dyDescent="0.25">
      <c r="A401">
        <f ca="1">IF(ROW()=ROW($A$60),0,1)</f>
        <v>1</v>
      </c>
      <c r="D401" s="30"/>
      <c r="E401" s="30"/>
      <c r="F401" s="30">
        <f ca="1">IF(A401&lt;&gt;0,IF((AO401+BN401+CM401+DL401+EK401)&lt;&gt;0,ROUND((1-(AO401+BN401+CM401+DL401+EK401))-FO401,5),"VERIF. ELIGIBILITE PMM"),"CHECK "&amp;D386)</f>
        <v>0</v>
      </c>
      <c r="G401" s="30"/>
      <c r="H401" s="30"/>
      <c r="I401" s="30"/>
      <c r="J401" s="30">
        <f ca="1">IF(A401&lt;&gt;0,IF((AP401+BO401+CN401+DM401+EL401)&lt;&gt;0,ROUND((1-(AP401+BO401+CN401+DM401+EL401))-FQ401,5),"VERIF. ELIGIBILITE PMM"),"CHECK "&amp;D387)</f>
        <v>0</v>
      </c>
      <c r="K401" s="30">
        <f ca="1">IF(A401&lt;&gt;0,ROUND(W401+AR401+BQ401+CP401+DO401+EN401+FK401-FR401,5),"CHECK ")</f>
        <v>0</v>
      </c>
      <c r="L401" s="4"/>
      <c r="M401" s="9"/>
      <c r="N401" s="10"/>
      <c r="O401" s="9"/>
      <c r="P401" s="11"/>
      <c r="Q401" s="130" t="s">
        <v>139</v>
      </c>
      <c r="R401" s="130"/>
      <c r="S401" s="12"/>
      <c r="T401" s="13"/>
      <c r="U401" s="84">
        <f ca="1">_xll.DBRW($B$3,$R$37,$R$38,$R$40,$R$41,$R$42,$Q401,U$2,U$4,U$3)</f>
        <v>4502797.43</v>
      </c>
      <c r="V401" s="84">
        <f ca="1">_xll.DBRW($B$3,$R$37,$R$38,$R$40,$R$41,$R$42,$Q401,V$2,V$4,V$3)</f>
        <v>4354481.80401129</v>
      </c>
      <c r="W401" s="85">
        <f ca="1">U401-V401</f>
        <v>148315.62598870974</v>
      </c>
      <c r="X401" s="106">
        <f ca="1">IF(V401&lt;&gt;0,W401/V401,0)</f>
        <v>3.4060453726568199E-2</v>
      </c>
      <c r="Y401" s="15">
        <f ca="1">_xll.DBRW($B$3,$R$37,$R$38,$R$40,$R$41,$R$42,$Q401,Y$2,Y$4,Y$3)</f>
        <v>-1949922.48</v>
      </c>
      <c r="Z401" s="15">
        <f ca="1">_xll.DBRW($B$3,$R$37,$R$38,$R$40,$R$41,$R$42,$Q401,Z$2,Z$4,Z$3)</f>
        <v>-492643.18000000005</v>
      </c>
      <c r="AA401" s="15">
        <f ca="1">_xll.DBRW($B$3,$R$37,$R$38,$R$40,$R$41,$R$42,$Q401,AA$2,AA$4,AA$3)</f>
        <v>-407745.49</v>
      </c>
      <c r="AB401" s="15">
        <f ca="1">_xll.DBRW($B$3,$R$37,$R$38,$R$40,$R$41,$R$42,$Q401,AB$2,AB$4,AB$3)</f>
        <v>-158870.88000000006</v>
      </c>
      <c r="AC401" s="15">
        <f ca="1">_xll.DBRW($B$3,$R$37,$R$38,$R$40,$R$41,$R$42,$Q401,AC$2,AC$4,AC$3)</f>
        <v>-590036.12000000011</v>
      </c>
      <c r="AD401" s="15">
        <f ca="1">_xll.DBRW($B$3,$R$37,$R$38,$R$40,$R$41,$R$42,$Q401,AD$2,AD$4,AD$3)</f>
        <v>-1981701.19666741</v>
      </c>
      <c r="AE401" s="15">
        <f ca="1">_xll.DBRW($B$3,$R$37,$R$38,$R$40,$R$41,$R$42,$Q401,AE$2,AE$4,AE$3)</f>
        <v>-455942.98695858294</v>
      </c>
      <c r="AF401" s="15">
        <f ca="1">_xll.DBRW($B$3,$R$37,$R$38,$R$40,$R$41,$R$42,$Q401,AF$2,AF$4,AF$3)</f>
        <v>-409554.60204508703</v>
      </c>
      <c r="AG401" s="15">
        <f ca="1">_xll.DBRW($B$3,$R$37,$R$38,$R$40,$R$41,$R$42,$Q401,AG$2,AG$4,AG$3)</f>
        <v>-236669.03999999998</v>
      </c>
      <c r="AH401" s="15">
        <f ca="1">_xll.DBRW($B$3,$R$37,$R$38,$R$40,$R$41,$R$42,$Q401,AH$2,AH$4,AH$3)</f>
        <v>-555039.90418572002</v>
      </c>
      <c r="AI401" s="15">
        <f ca="1">Y401-AD401</f>
        <v>31778.716667409986</v>
      </c>
      <c r="AJ401" s="15">
        <f ca="1">Z401-AE401</f>
        <v>-36700.193041417107</v>
      </c>
      <c r="AK401" s="15">
        <f ca="1">AA401-AF401</f>
        <v>1809.1120450870367</v>
      </c>
      <c r="AL401" s="15">
        <f ca="1">AB401-AG401</f>
        <v>77798.159999999916</v>
      </c>
      <c r="AM401" s="15">
        <f ca="1">AC401-AH401</f>
        <v>-34996.215814280091</v>
      </c>
      <c r="AN401" s="20"/>
      <c r="AO401" s="16">
        <f ca="1">_xll.DBRW($B$3,$R$37,$R$38,$R$40,$R$41,$R$42,$Q401,AO$2,AO$4,AO$3)</f>
        <v>0.43304690257851547</v>
      </c>
      <c r="AP401" s="16">
        <f ca="1">_xll.DBRW($B$3,$R$37,$R$38,$R$40,$R$41,$R$42,$Q401,AP$2,AP$4,AP$3)</f>
        <v>0.4550946096139139</v>
      </c>
      <c r="AQ401" s="17">
        <f ca="1">-(AO401-AP401)*100</f>
        <v>2.2047707035398432</v>
      </c>
      <c r="AR401" s="14">
        <f ca="1">$Y401-$AD401-BL401</f>
        <v>99276.35857638513</v>
      </c>
      <c r="AS401" s="18">
        <f ca="1">_xll.DBRW($B$3,$R$37,$R$38,$R$40,$R$41,$R$42,$Q401,AS$2,AS$4,AS$3)</f>
        <v>28.846364074523034</v>
      </c>
      <c r="AT401" s="19">
        <f ca="1">_xll.DBRW($B$3,$R$37,$R$38,$R$40,$R$41,$R$42,$Q401,AT$2,AT$4,AT$3)</f>
        <v>7.0887488084364264E-2</v>
      </c>
      <c r="AU401" s="18">
        <f ca="1">_xll.DBRW($B$3,$R$37,$R$38,$R$40,$R$41,$R$42,$Q401,AU$2,AU$4,AU$3)</f>
        <v>4.7219972650404429</v>
      </c>
      <c r="AV401" s="15">
        <f ca="1">_xll.DBRW($B$3,$R$37,$R$38,$R$40,$R$41,$R$42,$Q401,AV$2,AV$4,AV$3)</f>
        <v>67596.819999999992</v>
      </c>
      <c r="AW401" s="15">
        <f ca="1">_xll.DBRW($B$3,$R$37,$R$38,$R$40,$R$41,$R$42,$Q401,AW$2,AW$4,AW$3)</f>
        <v>953579</v>
      </c>
      <c r="AX401" s="18">
        <f ca="1">_xll.DBRW($B$3,$R$37,$R$38,$R$40,$R$41,$R$42,$Q401,AX$2,AX$4,AX$3)</f>
        <v>24.470280508093079</v>
      </c>
      <c r="AY401" s="19">
        <f ca="1">_xll.DBRW($B$3,$R$37,$R$38,$R$40,$R$41,$R$42,$Q401,AY$2,AY$4,AY$3)</f>
        <v>7.3291743893817221E-2</v>
      </c>
      <c r="AZ401" s="18">
        <f ca="1">_xll.DBRW($B$3,$R$37,$R$38,$R$40,$R$41,$R$42,$Q401,AZ$2,AZ$4,AZ$3)</f>
        <v>3.9408718409794861</v>
      </c>
      <c r="BA401" s="15">
        <f ca="1">_xll.DBRW($B$3,$R$37,$R$38,$R$40,$R$41,$R$42,$Q401,BA$2,BA$4,BA$3)</f>
        <v>80984</v>
      </c>
      <c r="BB401" s="15">
        <f ca="1">_xll.DBRW($B$3,$R$37,$R$38,$R$40,$R$41,$R$42,$Q401,BB$2,BB$4,BB$3)</f>
        <v>1104953.9238324999</v>
      </c>
      <c r="BC401" s="18">
        <f ca="1">AS401-AX401</f>
        <v>4.3760835664299549</v>
      </c>
      <c r="BD401" s="18">
        <f ca="1">AT401-AY401</f>
        <v>-2.404255809452957E-3</v>
      </c>
      <c r="BE401" s="18">
        <f ca="1">AU401-AZ401</f>
        <v>0.78112542406095686</v>
      </c>
      <c r="BF401" s="15">
        <f ca="1">IF(AND(AV401&lt;&gt;0,BA401&lt;&gt;0),-1*BC401*AV401,0)</f>
        <v>-295809.33314492367</v>
      </c>
      <c r="BG401" s="15">
        <f ca="1">IF(AND(AV401&lt;&gt;0,BA401&lt;&gt;0,AW401&lt;&gt;0,BB401&lt;&gt;0),BD401/AY401*$Y401,)</f>
        <v>63965.082578945156</v>
      </c>
      <c r="BH401" s="15">
        <f ca="1">IF(AND(AW401&lt;&gt;0,BB401&lt;&gt;0),BE401*AO401*AW401,)</f>
        <v>322561.39480482048</v>
      </c>
      <c r="BI401" s="15">
        <f ca="1">IF(AND(AV401&lt;&gt;0,BA401&lt;&gt;0,AW401&lt;&gt;0,BB401&lt;&gt;0),$AI401-BF401-BG401-BH401-BL401,)</f>
        <v>8559.214337543177</v>
      </c>
      <c r="BJ401" s="15">
        <f ca="1">IF(OR(AV401=0,BA401=0,AW401=0,BB401=0),$AI401-BF401-BG401-BH401-BL401,)</f>
        <v>0</v>
      </c>
      <c r="BK401" s="15">
        <f ca="1">SUM(BF401:BJ401)</f>
        <v>99276.35857638513</v>
      </c>
      <c r="BL401" s="15">
        <f ca="1">IF($V401&lt;&gt;0,IF($V401&gt;0,$W401/$V401,-$W401/$V401))*$AD401</f>
        <v>-67497.641908975143</v>
      </c>
      <c r="BM401" s="15">
        <f ca="1">SUM(BK401:BL401)</f>
        <v>31778.716667409986</v>
      </c>
      <c r="BN401" s="16">
        <f ca="1">_xll.DBRW($B$3,$R$37,$R$38,$R$40,$R$41,$R$42,$Q401,BN$2,BN$4,BN$3)</f>
        <v>0.10940824846300047</v>
      </c>
      <c r="BO401" s="16">
        <f ca="1">_xll.DBRW($B$3,$R$37,$R$38,$R$40,$R$41,$R$42,$Q401,BO$2,BO$4,BO$3)</f>
        <v>0.10470660057382127</v>
      </c>
      <c r="BP401" s="17">
        <f ca="1">-(BN401-BO401)*100</f>
        <v>-0.47016478891792057</v>
      </c>
      <c r="BQ401" s="14">
        <f ca="1">$Z401-$AE401-CK401</f>
        <v>-21170.568032161005</v>
      </c>
      <c r="BR401" s="15">
        <f ca="1">_xll.DBRW($B$3,$R$37,$R$38,$R$40,$R$41,$R$42,$Q401,BR$2,BR$4,BR$3)</f>
        <v>0.51662545001515348</v>
      </c>
      <c r="BS401" s="15">
        <f ca="1">_xll.DBRW($B$3,$R$37,$R$38,$R$40,$R$41,$R$42,$Q401,BS$2,BS$4,BS$3)</f>
        <v>1</v>
      </c>
      <c r="BT401" s="15">
        <f ca="1">_xll.DBRW($B$3,$R$37,$R$38,$R$40,$R$41,$R$42,$Q401,BT$2,BT$4,BT$3)</f>
        <v>4.7219972650404429</v>
      </c>
      <c r="BU401" s="15">
        <f ca="1">_xll.DBRW($B$3,$R$37,$R$38,$R$40,$R$41,$R$42,$Q401,BU$2,BU$4,BU$3)</f>
        <v>953579</v>
      </c>
      <c r="BV401" s="15">
        <f ca="1">_xll.DBRW($B$3,$R$37,$R$38,$R$40,$R$41,$R$42,$Q401,BV$2,BV$4,BV$3)</f>
        <v>953579</v>
      </c>
      <c r="BW401" s="15">
        <f ca="1">_xll.DBRW($B$3,$R$37,$R$38,$R$40,$R$41,$R$42,$Q401,BW$2,BW$4,BW$3)</f>
        <v>0.41263529376605873</v>
      </c>
      <c r="BX401" s="15">
        <f ca="1">_xll.DBRW($B$3,$R$37,$R$38,$R$40,$R$41,$R$42,$Q401,BX$2,BX$4,BX$3)</f>
        <v>1</v>
      </c>
      <c r="BY401" s="15">
        <f ca="1">_xll.DBRW($B$3,$R$37,$R$38,$R$40,$R$41,$R$42,$Q401,BY$2,BY$4,BY$3)</f>
        <v>3.9408718409794861</v>
      </c>
      <c r="BZ401" s="15">
        <f ca="1">_xll.DBRW($B$3,$R$37,$R$38,$R$40,$R$41,$R$42,$Q401,BZ$2,BZ$4,BZ$3)</f>
        <v>1104953.9238324999</v>
      </c>
      <c r="CA401" s="15">
        <f ca="1">_xll.DBRW($B$3,$R$37,$R$38,$R$40,$R$41,$R$42,$Q401,CA$2,CA$4,CA$3)</f>
        <v>1104953.9238324999</v>
      </c>
      <c r="CB401" s="15">
        <f ca="1">BR401-BW401</f>
        <v>0.10399015624909475</v>
      </c>
      <c r="CC401" s="15">
        <f ca="1">BS401-BX401</f>
        <v>0</v>
      </c>
      <c r="CD401" s="15">
        <f ca="1">BT401-BY401</f>
        <v>0.78112542406095686</v>
      </c>
      <c r="CE401" s="15">
        <f ca="1">IF(AND(BU401&lt;&gt;0,BZ401&lt;&gt;0),-1*CB401*BU401,0)</f>
        <v>-99162.829205855523</v>
      </c>
      <c r="CF401" s="15">
        <f ca="1">IF(AND(BU401&lt;&gt;0,BZ401&lt;&gt;0,BV401&lt;&gt;0,CA401&lt;&gt;0),CC401/BX401*$Z401,)</f>
        <v>0</v>
      </c>
      <c r="CG401" s="15">
        <f ca="1">IF(AND(BV401&lt;&gt;0,CA401&lt;&gt;0),CD401*BN401*BV401,)</f>
        <v>81494.353191867529</v>
      </c>
      <c r="CH401" s="15">
        <f ca="1">IF(AND(BU401&lt;&gt;0,BZ401&lt;&gt;0,BV401&lt;&gt;0,CA401&lt;&gt;0),$AJ401-CE401-CF401-CG401-CK401,)</f>
        <v>-3502.0920181730107</v>
      </c>
      <c r="CI401" s="15">
        <f ca="1">IF(OR(BU401=0,BZ401=0,BV401=0,CA401=0),$AJ401-CE401-CF401-CG401-CK401,)</f>
        <v>0</v>
      </c>
      <c r="CJ401" s="15">
        <f ca="1">SUM(CE401:CI401)</f>
        <v>-21170.568032161005</v>
      </c>
      <c r="CK401" s="15">
        <f ca="1">IF($V401&lt;&gt;0,IF($V401&gt;0,$W401/$V401,-$W401/$V401))*$AE401</f>
        <v>-15529.625009256102</v>
      </c>
      <c r="CL401" s="15">
        <f ca="1">SUM(CJ401:CK401)</f>
        <v>-36700.193041417107</v>
      </c>
      <c r="CM401" s="16">
        <f ca="1">_xll.DBRW($B$3,$R$37,$R$38,$R$40,$R$41,$R$42,$Q401,CM$2,CM$4,CM$3)</f>
        <v>9.0553816008551807E-2</v>
      </c>
      <c r="CN401" s="16">
        <f ca="1">_xll.DBRW($B$3,$R$37,$R$38,$R$40,$R$41,$R$42,$Q401,CN$2,CN$4,CN$3)</f>
        <v>9.4053579846816851E-2</v>
      </c>
      <c r="CO401" s="17">
        <f ca="1">-(CM401-CN401)*100</f>
        <v>0.34997638382650437</v>
      </c>
      <c r="CP401" s="14">
        <f ca="1">$AA401-$AF401-DJ401</f>
        <v>15758.727616546777</v>
      </c>
      <c r="CQ401" s="15">
        <f ca="1">_xll.DBRW($B$3,$R$37,$R$38,$R$40,$R$41,$R$42,$Q401,CQ$2,CQ$4,CQ$3)</f>
        <v>1.111016443197985</v>
      </c>
      <c r="CR401" s="15">
        <f ca="1">_xll.DBRW($B$3,$R$37,$R$38,$R$40,$R$41,$R$42,$Q401,CR$2,CR$4,CR$3)</f>
        <v>0.38486817557853104</v>
      </c>
      <c r="CS401" s="15">
        <f ca="1">_xll.DBRW($B$3,$R$37,$R$38,$R$40,$R$41,$R$42,$Q401,CS$2,CS$4,CS$3)</f>
        <v>4.7219972650404429</v>
      </c>
      <c r="CT401" s="15">
        <f ca="1">_xll.DBRW($B$3,$R$37,$R$38,$R$40,$R$41,$R$42,$Q401,CT$2,CT$4,CT$3)</f>
        <v>367002.21</v>
      </c>
      <c r="CU401" s="15">
        <f ca="1">_xll.DBRW($B$3,$R$37,$R$38,$R$40,$R$41,$R$42,$Q401,CU$2,CU$4,CU$3)</f>
        <v>953579</v>
      </c>
      <c r="CV401" s="15">
        <f ca="1">_xll.DBRW($B$3,$R$37,$R$38,$R$40,$R$41,$R$42,$Q401,CV$2,CV$4,CV$3)</f>
        <v>0.94166663825706376</v>
      </c>
      <c r="CW401" s="15">
        <f ca="1">_xll.DBRW($B$3,$R$37,$R$38,$R$40,$R$41,$R$42,$Q401,CW$2,CW$4,CW$3)</f>
        <v>0.39361392801138229</v>
      </c>
      <c r="CX401" s="15">
        <f ca="1">_xll.DBRW($B$3,$R$37,$R$38,$R$40,$R$41,$R$42,$Q401,CX$2,CX$4,CX$3)</f>
        <v>3.9408718409794861</v>
      </c>
      <c r="CY401" s="15">
        <f ca="1">_xll.DBRW($B$3,$R$37,$R$38,$R$40,$R$41,$R$42,$Q401,CY$2,CY$4,CY$3)</f>
        <v>434925.25423129997</v>
      </c>
      <c r="CZ401" s="15">
        <f ca="1">_xll.DBRW($B$3,$R$37,$R$38,$R$40,$R$41,$R$42,$Q401,CZ$2,CZ$4,CZ$3)</f>
        <v>1104953.9238324999</v>
      </c>
      <c r="DA401" s="15">
        <f ca="1">CQ401-CV401</f>
        <v>0.16934980494092122</v>
      </c>
      <c r="DB401" s="15">
        <f ca="1">CR401-CW401</f>
        <v>-8.7457524328512504E-3</v>
      </c>
      <c r="DC401" s="15">
        <f ca="1">CS401-CX401</f>
        <v>0.78112542406095686</v>
      </c>
      <c r="DD401" s="15">
        <f ca="1">IF(AND(CT401&lt;&gt;0,CY401&lt;&gt;0),-1*DA401*CT401,0)</f>
        <v>-62151.752676387012</v>
      </c>
      <c r="DE401" s="15">
        <f ca="1">IF(AND(CT401&lt;&gt;0,CY401&lt;&gt;0,CU401&lt;&gt;0,CZ401&lt;&gt;0),DB401/CW401*$AA401,)</f>
        <v>9059.7432087019661</v>
      </c>
      <c r="DF401" s="15">
        <f ca="1">IF(AND(CU401&lt;&gt;0,CZ401&lt;&gt;0),DC401*CM401*CU401,)</f>
        <v>67450.35011841853</v>
      </c>
      <c r="DG401" s="15">
        <f ca="1">IF(AND(CT401&lt;&gt;0,CY401&lt;&gt;0,CU401&lt;&gt;0,CZ401&lt;&gt;0),$AK401-DD401-DE401-DF401-DJ401,)</f>
        <v>1400.3869658132899</v>
      </c>
      <c r="DH401" s="15">
        <f ca="1">IF(OR(CT401=0,CY401=0,CU401=0,CZ401=0),$AK401-DD401-DE401-DF401-DJ401,)</f>
        <v>0</v>
      </c>
      <c r="DI401" s="15">
        <f ca="1">SUM(DD401:DH401)</f>
        <v>15758.727616546777</v>
      </c>
      <c r="DJ401" s="15">
        <f ca="1">IF($V401&lt;&gt;0,IF($V401&gt;0,$W401/$V401,-$W401/$V401))*$AF401</f>
        <v>-13949.615571459741</v>
      </c>
      <c r="DK401" s="15">
        <f ca="1">SUM(DI401:DJ401)</f>
        <v>1809.1120450870367</v>
      </c>
      <c r="DL401" s="16">
        <f ca="1">_xll.DBRW($B$3,$R$37,$R$38,$R$40,$R$41,$R$42,$Q401,DL$2,DL$4,DL$3)</f>
        <v>3.52827064663222E-2</v>
      </c>
      <c r="DM401" s="16">
        <f ca="1">_xll.DBRW($B$3,$R$37,$R$38,$R$40,$R$41,$R$42,$Q401,DM$2,DM$4,DM$3)</f>
        <v>5.4350678370497188E-2</v>
      </c>
      <c r="DN401" s="17">
        <f ca="1">-(DL401-DM401)*100</f>
        <v>1.9067971904174987</v>
      </c>
      <c r="DO401" s="14">
        <f ca="1">$AB401-$AG401-EI401</f>
        <v>85859.21488543124</v>
      </c>
      <c r="DP401" s="15">
        <f ca="1">_xll.DBRW($B$3,$R$37,$R$38,$R$40,$R$41,$R$42,$Q401,DP$2,DP$4,DP$3)</f>
        <v>0.23224495881976301</v>
      </c>
      <c r="DQ401" s="15">
        <f ca="1">_xll.DBRW($B$3,$R$37,$R$38,$R$40,$R$41,$R$42,$Q401,DQ$2,DQ$4,DQ$3)</f>
        <v>0.71736688832283424</v>
      </c>
      <c r="DR401" s="15">
        <f ca="1">_xll.DBRW($B$3,$R$37,$R$38,$R$40,$R$41,$R$42,$Q401,DR$2,DR$4,DR$3)</f>
        <v>4.7219972650404429</v>
      </c>
      <c r="DS401" s="15">
        <f ca="1">_xll.DBRW($B$3,$R$37,$R$38,$R$40,$R$41,$R$42,$Q401,DS$2,DS$4,DS$3)</f>
        <v>684066</v>
      </c>
      <c r="DT401" s="15">
        <f ca="1">_xll.DBRW($B$3,$R$37,$R$38,$R$40,$R$41,$R$42,$Q401,DT$2,DT$4,DT$3)</f>
        <v>953579</v>
      </c>
      <c r="DU401" s="15">
        <f ca="1">_xll.DBRW($B$3,$R$37,$R$38,$R$40,$R$41,$R$42,$Q401,DU$2,DU$4,DU$3)</f>
        <v>0.25476075530008024</v>
      </c>
      <c r="DV401" s="15">
        <f ca="1">_xll.DBRW($B$3,$R$37,$R$38,$R$40,$R$41,$R$42,$Q401,DV$2,DV$4,DV$3)</f>
        <v>0.84074588990809807</v>
      </c>
      <c r="DW401" s="15">
        <f ca="1">_xll.DBRW($B$3,$R$37,$R$38,$R$40,$R$41,$R$42,$Q401,DW$2,DW$4,DW$3)</f>
        <v>3.9408718409794861</v>
      </c>
      <c r="DX401" s="15">
        <f ca="1">_xll.DBRW($B$3,$R$37,$R$38,$R$40,$R$41,$R$42,$Q401,DX$2,DX$4,DX$3)</f>
        <v>928985.47</v>
      </c>
      <c r="DY401" s="15">
        <f ca="1">_xll.DBRW($B$3,$R$37,$R$38,$R$40,$R$41,$R$42,$Q401,DY$2,DY$4,DY$3)</f>
        <v>1104953.9238324999</v>
      </c>
      <c r="DZ401" s="15">
        <f ca="1">DP401-DU401</f>
        <v>-2.2515796480317235E-2</v>
      </c>
      <c r="EA401" s="15">
        <f ca="1">DQ401-DV401</f>
        <v>-0.12337900158526383</v>
      </c>
      <c r="EB401" s="15">
        <f ca="1">DR401-DW401</f>
        <v>0.78112542406095686</v>
      </c>
      <c r="EC401" s="15">
        <f ca="1">IF(AND(DS401&lt;&gt;0,DX401&lt;&gt;0),-1*DZ401*DS401,0)</f>
        <v>15402.29083510469</v>
      </c>
      <c r="ED401" s="15">
        <f ca="1">IF(AND(DS401&lt;&gt;0,DX401&lt;&gt;0,DT401&lt;&gt;0,DY401&lt;&gt;0),EA401/DV401*$AB401,)</f>
        <v>23314.215139981105</v>
      </c>
      <c r="EE401" s="15">
        <f ca="1">IF(AND(DT401&lt;&gt;0,DY401&lt;&gt;0),EB401*DL401*DT401,)</f>
        <v>26280.846121979808</v>
      </c>
      <c r="EF401" s="15">
        <f ca="1">IF(AND(DS401&lt;&gt;0,DX401&lt;&gt;0,DT401&lt;&gt;0,DY401&lt;&gt;0),$AL401-EC401-ED401-EE401-EI401,)</f>
        <v>20861.862788365626</v>
      </c>
      <c r="EG401" s="15">
        <f ca="1">IF(OR(DS401=0,DX401=0,DT401=0,DY401=0),$AL401-EC401-ED401-EE401-EI401,)</f>
        <v>0</v>
      </c>
      <c r="EH401" s="15">
        <f ca="1">SUM(EC401:EG401)</f>
        <v>85859.214885431225</v>
      </c>
      <c r="EI401" s="15">
        <f ca="1">IF($V401&lt;&gt;0,IF($V401&gt;0,$W401/$V401,-$W401/$V401))*$AG401</f>
        <v>-8061.0548854313174</v>
      </c>
      <c r="EJ401" s="15">
        <f ca="1">SUM(EH401:EI401)</f>
        <v>77798.159999999902</v>
      </c>
      <c r="EK401" s="16">
        <f ca="1">_xll.DBRW($B$3,$R$37,$R$38,$R$40,$R$41,$R$42,$Q401,EK$2,EK$4,EK$3)</f>
        <v>0.13103767805961458</v>
      </c>
      <c r="EL401" s="16">
        <f ca="1">_xll.DBRW($B$3,$R$37,$R$38,$R$40,$R$41,$R$42,$Q401,EL$2,EL$4,EL$3)</f>
        <v>0.12746405408662509</v>
      </c>
      <c r="EM401" s="17">
        <f ca="1">-(EK401-EL401)*100</f>
        <v>-0.35736239729894925</v>
      </c>
      <c r="EN401" s="14">
        <f ca="1">$AC401-$AH401-FH401</f>
        <v>-16091.304841363526</v>
      </c>
      <c r="EO401" s="15">
        <f ca="1">_xll.DBRW($B$3,$R$37,$R$38,$R$40,$R$41,$R$42,$Q401,EO$2,EO$4,EO$3)</f>
        <v>0.61875955741475008</v>
      </c>
      <c r="EP401" s="15">
        <f ca="1">_xll.DBRW($B$3,$R$37,$R$38,$R$40,$R$41,$R$42,$Q401,EP$2,EP$4,EP$3)</f>
        <v>1</v>
      </c>
      <c r="EQ401" s="15">
        <f ca="1">_xll.DBRW($B$3,$R$37,$R$38,$R$40,$R$41,$R$42,$Q401,EQ$2,EQ$4,EQ$3)</f>
        <v>4.7219972650404429</v>
      </c>
      <c r="ER401" s="15">
        <f ca="1">_xll.DBRW($B$3,$R$37,$R$38,$R$40,$R$41,$R$42,$Q401,ER$2,ER$4,ER$3)</f>
        <v>953579</v>
      </c>
      <c r="ES401" s="15">
        <f ca="1">_xll.DBRW($B$3,$R$37,$R$38,$R$40,$R$41,$R$42,$Q401,ES$2,ES$4,ES$3)</f>
        <v>953579</v>
      </c>
      <c r="ET401" s="15">
        <f ca="1">_xll.DBRW($B$3,$R$37,$R$38,$R$40,$R$41,$R$42,$Q401,ET$2,ET$4,ET$3)</f>
        <v>0.50231950148706705</v>
      </c>
      <c r="EU401" s="15">
        <f ca="1">_xll.DBRW($B$3,$R$37,$R$38,$R$40,$R$41,$R$42,$Q401,EU$2,EU$4,EU$3)</f>
        <v>1</v>
      </c>
      <c r="EV401" s="15">
        <f ca="1">_xll.DBRW($B$3,$R$37,$R$38,$R$40,$R$41,$R$42,$Q401,EV$2,EV$4,EV$3)</f>
        <v>3.9408718409794861</v>
      </c>
      <c r="EW401" s="15">
        <f ca="1">_xll.DBRW($B$3,$R$37,$R$38,$R$40,$R$41,$R$42,$Q401,EW$2,EW$4,EW$3)</f>
        <v>1104953.9238324999</v>
      </c>
      <c r="EX401" s="15">
        <f ca="1">_xll.DBRW($B$3,$R$37,$R$38,$R$40,$R$41,$R$42,$Q401,EX$2,EX$4,EX$3)</f>
        <v>1104953.9238324999</v>
      </c>
      <c r="EY401" s="15">
        <f ca="1">EO401-ET401</f>
        <v>0.11644005592768303</v>
      </c>
      <c r="EZ401" s="15">
        <f ca="1">EP401-EU401</f>
        <v>0</v>
      </c>
      <c r="FA401" s="15">
        <f ca="1">EQ401-EV401</f>
        <v>0.78112542406095686</v>
      </c>
      <c r="FB401" s="15">
        <f ca="1">IF(AND(ER401&lt;&gt;0,EW401&lt;&gt;0),-1*EY401*ER401,0)</f>
        <v>-111034.79209146406</v>
      </c>
      <c r="FC401" s="15">
        <f ca="1">IF(AND(ER401&lt;&gt;0,EW401&lt;&gt;0,ES401&lt;&gt;0,EX401&lt;&gt;0),EZ401/EU401*$AC401,)</f>
        <v>0</v>
      </c>
      <c r="FD401" s="15">
        <f ca="1">IF(AND(ES401&lt;&gt;0,EX401&lt;&gt;0),FA401*EK401*ES401,)</f>
        <v>97605.353958699125</v>
      </c>
      <c r="FE401" s="15">
        <f ca="1">IF(AND(ER401&lt;&gt;0,EW401&lt;&gt;0,ES401&lt;&gt;0,EX401&lt;&gt;0),$AM401-FB401-FC401-FD401-FH401,)</f>
        <v>-2661.8667085985944</v>
      </c>
      <c r="FF401" s="15">
        <f ca="1">IF(OR(ER401=0,EW401=0,ES401=0,EX401=0),$AM401-FB401-FC401-FD401-FH401,)</f>
        <v>0</v>
      </c>
      <c r="FG401" s="15">
        <f ca="1">SUM(FB401:FF401)</f>
        <v>-16091.304841363526</v>
      </c>
      <c r="FH401" s="15">
        <f ca="1">IF($V401&lt;&gt;0,IF($V401&gt;0,$W401/$V401,-$W401/$V401))*$AH401</f>
        <v>-18904.910972916565</v>
      </c>
      <c r="FI401" s="15">
        <f ca="1">SUM(FG401:FH401)</f>
        <v>-34996.215814280091</v>
      </c>
      <c r="FJ401" s="20"/>
      <c r="FK401" s="85">
        <f ca="1">BL401+CK401+DJ401+EI401+FH401</f>
        <v>-123942.84834803887</v>
      </c>
      <c r="FL401" s="21"/>
      <c r="FM401" s="22"/>
      <c r="FN401" s="104">
        <f ca="1">_xll.DBRW($B$3,$R$37,$R$38,$R$40,$R$41,$R$42,$Q401,FN$2,FN$4,FN$3)</f>
        <v>903579.27999999945</v>
      </c>
      <c r="FO401" s="105">
        <f ca="1">IF(U401&lt;&gt;0,FN401/U401,0)</f>
        <v>0.20067064842399529</v>
      </c>
      <c r="FP401" s="104">
        <f ca="1">_xll.DBRW($B$3,$R$37,$R$38,$R$40,$R$41,$R$42,$Q401,FP$2,FP$4,FP$3)</f>
        <v>715574.07415449165</v>
      </c>
      <c r="FQ401" s="105">
        <f ca="1">IF(V401&lt;&gt;0,FP401/V401,0)</f>
        <v>0.16433047750832588</v>
      </c>
      <c r="FR401" s="86">
        <f ca="1">FN401-FP401</f>
        <v>188005.20584550779</v>
      </c>
      <c r="FS401" s="103">
        <f ca="1">(FO401-FQ401)*100</f>
        <v>3.6340170915669407</v>
      </c>
      <c r="FT401" s="23"/>
      <c r="FV401" s="37"/>
      <c r="FW401" s="37"/>
      <c r="FX401" s="37"/>
      <c r="FY401" s="37"/>
      <c r="FZ401" s="37"/>
      <c r="GA401" s="37"/>
      <c r="GB401" s="37"/>
      <c r="GC401" s="37"/>
      <c r="GD401" s="37"/>
      <c r="GE401" s="37"/>
      <c r="GF401" s="37"/>
      <c r="GG401" s="37"/>
      <c r="GH401" s="37"/>
    </row>
    <row r="402" spans="1:190" ht="15" hidden="1" customHeight="1" x14ac:dyDescent="0.25">
      <c r="A402">
        <f ca="1">IF(ROW()=ROW($A$60),0,1)</f>
        <v>1</v>
      </c>
      <c r="D402" s="30"/>
      <c r="E402" s="30"/>
      <c r="F402" s="30">
        <f ca="1">IF(A402&lt;&gt;0,IF((AO402+BN402+CM402+DL402+EK402)&lt;&gt;0,ROUND((1-(AO402+BN402+CM402+DL402+EK402))-FO402,5),"VERIF. ELIGIBILITE PMM"),"CHECK "&amp;D387)</f>
        <v>0</v>
      </c>
      <c r="G402" s="30"/>
      <c r="H402" s="30"/>
      <c r="I402" s="30"/>
      <c r="J402" s="30">
        <f ca="1">IF(A402&lt;&gt;0,IF((AP402+BO402+CN402+DM402+EL402)&lt;&gt;0,ROUND((1-(AP402+BO402+CN402+DM402+EL402))-FQ402,5),"VERIF. ELIGIBILITE PMM"),"CHECK "&amp;D388)</f>
        <v>0</v>
      </c>
      <c r="K402" s="30">
        <f ca="1">IF(A402&lt;&gt;0,ROUND(W402+AR402+BQ402+CP402+DO402+EN402+FK402-FR402,5),"CHECK ")</f>
        <v>0</v>
      </c>
      <c r="L402" s="4"/>
      <c r="M402" s="9"/>
      <c r="N402" s="10"/>
      <c r="O402" s="9"/>
      <c r="P402" s="11"/>
      <c r="Q402" s="130" t="s">
        <v>172</v>
      </c>
      <c r="R402" s="130"/>
      <c r="S402" s="12"/>
      <c r="T402" s="13"/>
      <c r="U402" s="84">
        <f ca="1">_xll.DBRW($B$3,$R$37,$R$38,$R$40,$R$41,$R$42,$Q402,U$2,U$4,U$3)</f>
        <v>3767343.2200000007</v>
      </c>
      <c r="V402" s="84">
        <f ca="1">_xll.DBRW($B$3,$R$37,$R$38,$R$40,$R$41,$R$42,$Q402,V$2,V$4,V$3)</f>
        <v>3614364.3699999992</v>
      </c>
      <c r="W402" s="85">
        <f ca="1">U402-V402</f>
        <v>152978.85000000149</v>
      </c>
      <c r="X402" s="106">
        <f ca="1">IF(V402&lt;&gt;0,W402/V402,0)</f>
        <v>4.2325242930612864E-2</v>
      </c>
      <c r="Y402" s="15">
        <f ca="1">_xll.DBRW($B$3,$R$37,$R$38,$R$40,$R$41,$R$42,$Q402,Y$2,Y$4,Y$3)</f>
        <v>-1425342.66</v>
      </c>
      <c r="Z402" s="15">
        <f ca="1">_xll.DBRW($B$3,$R$37,$R$38,$R$40,$R$41,$R$42,$Q402,Z$2,Z$4,Z$3)</f>
        <v>-324209.26999999996</v>
      </c>
      <c r="AA402" s="15">
        <f ca="1">_xll.DBRW($B$3,$R$37,$R$38,$R$40,$R$41,$R$42,$Q402,AA$2,AA$4,AA$3)</f>
        <v>-470767.29999999993</v>
      </c>
      <c r="AB402" s="15">
        <f ca="1">_xll.DBRW($B$3,$R$37,$R$38,$R$40,$R$41,$R$42,$Q402,AB$2,AB$4,AB$3)</f>
        <v>-523372.13</v>
      </c>
      <c r="AC402" s="15">
        <f ca="1">_xll.DBRW($B$3,$R$37,$R$38,$R$40,$R$41,$R$42,$Q402,AC$2,AC$4,AC$3)</f>
        <v>-722925.14000000036</v>
      </c>
      <c r="AD402" s="15">
        <f ca="1">_xll.DBRW($B$3,$R$37,$R$38,$R$40,$R$41,$R$42,$Q402,AD$2,AD$4,AD$3)</f>
        <v>-1339072.05</v>
      </c>
      <c r="AE402" s="15">
        <f ca="1">_xll.DBRW($B$3,$R$37,$R$38,$R$40,$R$41,$R$42,$Q402,AE$2,AE$4,AE$3)</f>
        <v>-387617.23000000004</v>
      </c>
      <c r="AF402" s="15">
        <f ca="1">_xll.DBRW($B$3,$R$37,$R$38,$R$40,$R$41,$R$42,$Q402,AF$2,AF$4,AF$3)</f>
        <v>-395169.42879999999</v>
      </c>
      <c r="AG402" s="15">
        <f ca="1">_xll.DBRW($B$3,$R$37,$R$38,$R$40,$R$41,$R$42,$Q402,AG$2,AG$4,AG$3)</f>
        <v>-608953.79</v>
      </c>
      <c r="AH402" s="15">
        <f ca="1">_xll.DBRW($B$3,$R$37,$R$38,$R$40,$R$41,$R$42,$Q402,AH$2,AH$4,AH$3)</f>
        <v>-735683.36999999976</v>
      </c>
      <c r="AI402" s="15">
        <f ca="1">Y402-AD402</f>
        <v>-86270.60999999987</v>
      </c>
      <c r="AJ402" s="15">
        <f ca="1">Z402-AE402</f>
        <v>63407.960000000079</v>
      </c>
      <c r="AK402" s="15">
        <f ca="1">AA402-AF402</f>
        <v>-75597.871199999936</v>
      </c>
      <c r="AL402" s="15">
        <f ca="1">AB402-AG402</f>
        <v>85581.660000000033</v>
      </c>
      <c r="AM402" s="15">
        <f ca="1">AC402-AH402</f>
        <v>12758.229999999399</v>
      </c>
      <c r="AN402" s="20"/>
      <c r="AO402" s="16">
        <f ca="1">_xll.DBRW($B$3,$R$37,$R$38,$R$40,$R$41,$R$42,$Q402,AO$2,AO$4,AO$3)</f>
        <v>0.37834159957424845</v>
      </c>
      <c r="AP402" s="16">
        <f ca="1">_xll.DBRW($B$3,$R$37,$R$38,$R$40,$R$41,$R$42,$Q402,AP$2,AP$4,AP$3)</f>
        <v>0.37048618039580783</v>
      </c>
      <c r="AQ402" s="17">
        <f ca="1">-(AO402-AP402)*100</f>
        <v>-0.78554191784406258</v>
      </c>
      <c r="AR402" s="14">
        <f ca="1">$Y402-$AD402-BL402</f>
        <v>-29594.060182156092</v>
      </c>
      <c r="AS402" s="18">
        <f ca="1">_xll.DBRW($B$3,$R$37,$R$38,$R$40,$R$41,$R$42,$Q402,AS$2,AS$4,AS$3)</f>
        <v>29.839272188905646</v>
      </c>
      <c r="AT402" s="19">
        <f ca="1">_xll.DBRW($B$3,$R$37,$R$38,$R$40,$R$41,$R$42,$Q402,AT$2,AT$4,AT$3)</f>
        <v>3.9689429743221594E-2</v>
      </c>
      <c r="AU402" s="18">
        <f ca="1">_xll.DBRW($B$3,$R$37,$R$38,$R$40,$R$41,$R$42,$Q402,AU$2,AU$4,AU$3)</f>
        <v>3.1302497490710648</v>
      </c>
      <c r="AV402" s="15">
        <f ca="1">_xll.DBRW($B$3,$R$37,$R$38,$R$40,$R$41,$R$42,$Q402,AV$2,AV$4,AV$3)</f>
        <v>47767.34</v>
      </c>
      <c r="AW402" s="15">
        <f ca="1">_xll.DBRW($B$3,$R$37,$R$38,$R$40,$R$41,$R$42,$Q402,AW$2,AW$4,AW$3)</f>
        <v>1203528</v>
      </c>
      <c r="AX402" s="18">
        <f ca="1">_xll.DBRW($B$3,$R$37,$R$38,$R$40,$R$41,$R$42,$Q402,AX$2,AX$4,AX$3)</f>
        <v>20.741306932521116</v>
      </c>
      <c r="AY402" s="19">
        <f ca="1">_xll.DBRW($B$3,$R$37,$R$38,$R$40,$R$41,$R$42,$Q402,AY$2,AY$4,AY$3)</f>
        <v>4.4312794712168736E-2</v>
      </c>
      <c r="AZ402" s="18">
        <f ca="1">_xll.DBRW($B$3,$R$37,$R$38,$R$40,$R$41,$R$42,$Q402,AZ$2,AZ$4,AZ$3)</f>
        <v>2.4808085288929456</v>
      </c>
      <c r="BA402" s="15">
        <f ca="1">_xll.DBRW($B$3,$R$37,$R$38,$R$40,$R$41,$R$42,$Q402,BA$2,BA$4,BA$3)</f>
        <v>64560.639999999999</v>
      </c>
      <c r="BB402" s="15">
        <f ca="1">_xll.DBRW($B$3,$R$37,$R$38,$R$40,$R$41,$R$42,$Q402,BB$2,BB$4,BB$3)</f>
        <v>1456930</v>
      </c>
      <c r="BC402" s="18">
        <f ca="1">AS402-AX402</f>
        <v>9.0979652563845299</v>
      </c>
      <c r="BD402" s="18">
        <f ca="1">AT402-AY402</f>
        <v>-4.6233649689471426E-3</v>
      </c>
      <c r="BE402" s="18">
        <f ca="1">AU402-AZ402</f>
        <v>0.64944122017811923</v>
      </c>
      <c r="BF402" s="15">
        <f ca="1">IF(AND(AV402&lt;&gt;0,BA402&lt;&gt;0),-1*BC402*AV402,0)</f>
        <v>-434585.59970990696</v>
      </c>
      <c r="BG402" s="15">
        <f ca="1">IF(AND(AV402&lt;&gt;0,BA402&lt;&gt;0,AW402&lt;&gt;0,BB402&lt;&gt;0),BD402/AY402*$Y402,)</f>
        <v>148712.7897437778</v>
      </c>
      <c r="BH402" s="15">
        <f ca="1">IF(AND(AW402&lt;&gt;0,BB402&lt;&gt;0),BE402*AO402*AW402,)</f>
        <v>295719.62318886234</v>
      </c>
      <c r="BI402" s="15">
        <f ca="1">IF(AND(AV402&lt;&gt;0,BA402&lt;&gt;0,AW402&lt;&gt;0,BB402&lt;&gt;0),$AI402-BF402-BG402-BH402-BL402,)</f>
        <v>-39440.873404889273</v>
      </c>
      <c r="BJ402" s="15">
        <f ca="1">IF(OR(AV402=0,BA402=0,AW402=0,BB402=0),$AI402-BF402-BG402-BH402-BL402,)</f>
        <v>0</v>
      </c>
      <c r="BK402" s="15">
        <f ca="1">SUM(BF402:BJ402)</f>
        <v>-29594.060182156063</v>
      </c>
      <c r="BL402" s="15">
        <f ca="1">IF($V402&lt;&gt;0,IF($V402&gt;0,$W402/$V402,-$W402/$V402))*$AD402</f>
        <v>-56676.549817843777</v>
      </c>
      <c r="BM402" s="15">
        <f ca="1">SUM(BK402:BL402)</f>
        <v>-86270.609999999841</v>
      </c>
      <c r="BN402" s="16">
        <f ca="1">_xll.DBRW($B$3,$R$37,$R$38,$R$40,$R$41,$R$42,$Q402,BN$2,BN$4,BN$3)</f>
        <v>8.6057800170381074E-2</v>
      </c>
      <c r="BO402" s="16">
        <f ca="1">_xll.DBRW($B$3,$R$37,$R$38,$R$40,$R$41,$R$42,$Q402,BO$2,BO$4,BO$3)</f>
        <v>0.10724354003080216</v>
      </c>
      <c r="BP402" s="17">
        <f ca="1">-(BN402-BO402)*100</f>
        <v>2.1185739860421089</v>
      </c>
      <c r="BQ402" s="14">
        <f ca="1">$Z402-$AE402-CK402</f>
        <v>79813.953423841318</v>
      </c>
      <c r="BR402" s="15">
        <f ca="1">_xll.DBRW($B$3,$R$37,$R$38,$R$40,$R$41,$R$42,$Q402,BR$2,BR$4,BR$3)</f>
        <v>0.2693824073889432</v>
      </c>
      <c r="BS402" s="15">
        <f ca="1">_xll.DBRW($B$3,$R$37,$R$38,$R$40,$R$41,$R$42,$Q402,BS$2,BS$4,BS$3)</f>
        <v>1</v>
      </c>
      <c r="BT402" s="15">
        <f ca="1">_xll.DBRW($B$3,$R$37,$R$38,$R$40,$R$41,$R$42,$Q402,BT$2,BT$4,BT$3)</f>
        <v>3.1302497490710648</v>
      </c>
      <c r="BU402" s="15">
        <f ca="1">_xll.DBRW($B$3,$R$37,$R$38,$R$40,$R$41,$R$42,$Q402,BU$2,BU$4,BU$3)</f>
        <v>1203528</v>
      </c>
      <c r="BV402" s="15">
        <f ca="1">_xll.DBRW($B$3,$R$37,$R$38,$R$40,$R$41,$R$42,$Q402,BV$2,BV$4,BV$3)</f>
        <v>1203528</v>
      </c>
      <c r="BW402" s="15">
        <f ca="1">_xll.DBRW($B$3,$R$37,$R$38,$R$40,$R$41,$R$42,$Q402,BW$2,BW$4,BW$3)</f>
        <v>0.26605068877708604</v>
      </c>
      <c r="BX402" s="15">
        <f ca="1">_xll.DBRW($B$3,$R$37,$R$38,$R$40,$R$41,$R$42,$Q402,BX$2,BX$4,BX$3)</f>
        <v>1</v>
      </c>
      <c r="BY402" s="15">
        <f ca="1">_xll.DBRW($B$3,$R$37,$R$38,$R$40,$R$41,$R$42,$Q402,BY$2,BY$4,BY$3)</f>
        <v>2.4808085288929456</v>
      </c>
      <c r="BZ402" s="15">
        <f ca="1">_xll.DBRW($B$3,$R$37,$R$38,$R$40,$R$41,$R$42,$Q402,BZ$2,BZ$4,BZ$3)</f>
        <v>1456930</v>
      </c>
      <c r="CA402" s="15">
        <f ca="1">_xll.DBRW($B$3,$R$37,$R$38,$R$40,$R$41,$R$42,$Q402,CA$2,CA$4,CA$3)</f>
        <v>1456930</v>
      </c>
      <c r="CB402" s="15">
        <f ca="1">BR402-BW402</f>
        <v>3.3317186118571596E-3</v>
      </c>
      <c r="CC402" s="15">
        <f ca="1">BS402-BX402</f>
        <v>0</v>
      </c>
      <c r="CD402" s="15">
        <f ca="1">BT402-BY402</f>
        <v>0.64944122017811923</v>
      </c>
      <c r="CE402" s="15">
        <f ca="1">IF(AND(BU402&lt;&gt;0,BZ402&lt;&gt;0),-1*CB402*BU402,0)</f>
        <v>-4009.8166374912234</v>
      </c>
      <c r="CF402" s="15">
        <f ca="1">IF(AND(BU402&lt;&gt;0,BZ402&lt;&gt;0,BV402&lt;&gt;0,CA402&lt;&gt;0),CC402/BX402*$Z402,)</f>
        <v>0</v>
      </c>
      <c r="CG402" s="15">
        <f ca="1">IF(AND(BV402&lt;&gt;0,CA402&lt;&gt;0),CD402*BN402*BV402,)</f>
        <v>67264.557393333147</v>
      </c>
      <c r="CH402" s="15">
        <f ca="1">IF(AND(BU402&lt;&gt;0,BZ402&lt;&gt;0,BV402&lt;&gt;0,CA402&lt;&gt;0),$AJ402-CE402-CF402-CG402-CK402,)</f>
        <v>16559.2126679994</v>
      </c>
      <c r="CI402" s="15">
        <f ca="1">IF(OR(BU402=0,BZ402=0,BV402=0,CA402=0),$AJ402-CE402-CF402-CG402-CK402,)</f>
        <v>0</v>
      </c>
      <c r="CJ402" s="15">
        <f ca="1">SUM(CE402:CI402)</f>
        <v>79813.953423841318</v>
      </c>
      <c r="CK402" s="15">
        <f ca="1">IF($V402&lt;&gt;0,IF($V402&gt;0,$W402/$V402,-$W402/$V402))*$AE402</f>
        <v>-16405.993423841242</v>
      </c>
      <c r="CL402" s="15">
        <f ca="1">SUM(CJ402:CK402)</f>
        <v>63407.960000000079</v>
      </c>
      <c r="CM402" s="16">
        <f ca="1">_xll.DBRW($B$3,$R$37,$R$38,$R$40,$R$41,$R$42,$Q402,CM$2,CM$4,CM$3)</f>
        <v>0.12496002421568583</v>
      </c>
      <c r="CN402" s="16">
        <f ca="1">_xll.DBRW($B$3,$R$37,$R$38,$R$40,$R$41,$R$42,$Q402,CN$2,CN$4,CN$3)</f>
        <v>0.10933303572821576</v>
      </c>
      <c r="CO402" s="17">
        <f ca="1">-(CM402-CN402)*100</f>
        <v>-1.5626988487470073</v>
      </c>
      <c r="CP402" s="14">
        <f ca="1">$AA402-$AF402-DJ402</f>
        <v>-58872.229127288418</v>
      </c>
      <c r="CQ402" s="15">
        <f ca="1">_xll.DBRW($B$3,$R$37,$R$38,$R$40,$R$41,$R$42,$Q402,CQ$2,CQ$4,CQ$3)</f>
        <v>1.4466763774034839</v>
      </c>
      <c r="CR402" s="15">
        <f ca="1">_xll.DBRW($B$3,$R$37,$R$38,$R$40,$R$41,$R$42,$Q402,CR$2,CR$4,CR$3)</f>
        <v>0.27038257522882725</v>
      </c>
      <c r="CS402" s="15">
        <f ca="1">_xll.DBRW($B$3,$R$37,$R$38,$R$40,$R$41,$R$42,$Q402,CS$2,CS$4,CS$3)</f>
        <v>3.1302497490710648</v>
      </c>
      <c r="CT402" s="15">
        <f ca="1">_xll.DBRW($B$3,$R$37,$R$38,$R$40,$R$41,$R$42,$Q402,CT$2,CT$4,CT$3)</f>
        <v>325413</v>
      </c>
      <c r="CU402" s="15">
        <f ca="1">_xll.DBRW($B$3,$R$37,$R$38,$R$40,$R$41,$R$42,$Q402,CU$2,CU$4,CU$3)</f>
        <v>1203528</v>
      </c>
      <c r="CV402" s="15">
        <f ca="1">_xll.DBRW($B$3,$R$37,$R$38,$R$40,$R$41,$R$42,$Q402,CV$2,CV$4,CV$3)</f>
        <v>0.970256820479247</v>
      </c>
      <c r="CW402" s="15">
        <f ca="1">_xll.DBRW($B$3,$R$37,$R$38,$R$40,$R$41,$R$42,$Q402,CW$2,CW$4,CW$3)</f>
        <v>0.27954900372701502</v>
      </c>
      <c r="CX402" s="15">
        <f ca="1">_xll.DBRW($B$3,$R$37,$R$38,$R$40,$R$41,$R$42,$Q402,CX$2,CX$4,CX$3)</f>
        <v>2.4808085288929456</v>
      </c>
      <c r="CY402" s="15">
        <f ca="1">_xll.DBRW($B$3,$R$37,$R$38,$R$40,$R$41,$R$42,$Q402,CY$2,CY$4,CY$3)</f>
        <v>407283.33</v>
      </c>
      <c r="CZ402" s="15">
        <f ca="1">_xll.DBRW($B$3,$R$37,$R$38,$R$40,$R$41,$R$42,$Q402,CZ$2,CZ$4,CZ$3)</f>
        <v>1456930</v>
      </c>
      <c r="DA402" s="15">
        <f ca="1">CQ402-CV402</f>
        <v>0.47641955692423688</v>
      </c>
      <c r="DB402" s="15">
        <f ca="1">CR402-CW402</f>
        <v>-9.1664284981877731E-3</v>
      </c>
      <c r="DC402" s="15">
        <f ca="1">CS402-CX402</f>
        <v>0.64944122017811923</v>
      </c>
      <c r="DD402" s="15">
        <f ca="1">IF(AND(CT402&lt;&gt;0,CY402&lt;&gt;0),-1*DA402*CT402,0)</f>
        <v>-155033.11727738669</v>
      </c>
      <c r="DE402" s="15">
        <f ca="1">IF(AND(CT402&lt;&gt;0,CY402&lt;&gt;0,CU402&lt;&gt;0,CZ402&lt;&gt;0),DB402/CW402*$AA402,)</f>
        <v>15436.48783291262</v>
      </c>
      <c r="DF402" s="15">
        <f ca="1">IF(AND(CU402&lt;&gt;0,CZ402&lt;&gt;0),DC402*CM402*CU402,)</f>
        <v>97671.340704584029</v>
      </c>
      <c r="DG402" s="15">
        <f ca="1">IF(AND(CT402&lt;&gt;0,CY402&lt;&gt;0,CU402&lt;&gt;0,CZ402&lt;&gt;0),$AK402-DD402-DE402-DF402-DJ402,)</f>
        <v>-16946.940387398379</v>
      </c>
      <c r="DH402" s="15">
        <f ca="1">IF(OR(CT402=0,CY402=0,CU402=0,CZ402=0),$AK402-DD402-DE402-DF402-DJ402,)</f>
        <v>0</v>
      </c>
      <c r="DI402" s="15">
        <f ca="1">SUM(DD402:DH402)</f>
        <v>-58872.229127288418</v>
      </c>
      <c r="DJ402" s="15">
        <f ca="1">IF($V402&lt;&gt;0,IF($V402&gt;0,$W402/$V402,-$W402/$V402))*$AF402</f>
        <v>-16725.642072711522</v>
      </c>
      <c r="DK402" s="15">
        <f ca="1">SUM(DI402:DJ402)</f>
        <v>-75597.871199999936</v>
      </c>
      <c r="DL402" s="16">
        <f ca="1">_xll.DBRW($B$3,$R$37,$R$38,$R$40,$R$41,$R$42,$Q402,DL$2,DL$4,DL$3)</f>
        <v>0.13892340024172259</v>
      </c>
      <c r="DM402" s="16">
        <f ca="1">_xll.DBRW($B$3,$R$37,$R$38,$R$40,$R$41,$R$42,$Q402,DM$2,DM$4,DM$3)</f>
        <v>0.16848157176803955</v>
      </c>
      <c r="DN402" s="17">
        <f ca="1">-(DL402-DM402)*100</f>
        <v>2.9558171526316954</v>
      </c>
      <c r="DO402" s="14">
        <f ca="1">$AB402-$AG402-EI402</f>
        <v>111355.77709526745</v>
      </c>
      <c r="DP402" s="15">
        <f ca="1">_xll.DBRW($B$3,$R$37,$R$38,$R$40,$R$41,$R$42,$Q402,DP$2,DP$4,DP$3)</f>
        <v>0.61746007944588444</v>
      </c>
      <c r="DQ402" s="15">
        <f ca="1">_xll.DBRW($B$3,$R$37,$R$38,$R$40,$R$41,$R$42,$Q402,DQ$2,DQ$4,DQ$3)</f>
        <v>0.70428024940009704</v>
      </c>
      <c r="DR402" s="15">
        <f ca="1">_xll.DBRW($B$3,$R$37,$R$38,$R$40,$R$41,$R$42,$Q402,DR$2,DR$4,DR$3)</f>
        <v>3.1302497490710648</v>
      </c>
      <c r="DS402" s="15">
        <f ca="1">_xll.DBRW($B$3,$R$37,$R$38,$R$40,$R$41,$R$42,$Q402,DS$2,DS$4,DS$3)</f>
        <v>847621</v>
      </c>
      <c r="DT402" s="15">
        <f ca="1">_xll.DBRW($B$3,$R$37,$R$38,$R$40,$R$41,$R$42,$Q402,DT$2,DT$4,DT$3)</f>
        <v>1203528</v>
      </c>
      <c r="DU402" s="15">
        <f ca="1">_xll.DBRW($B$3,$R$37,$R$38,$R$40,$R$41,$R$42,$Q402,DU$2,DU$4,DU$3)</f>
        <v>0.54370874107142853</v>
      </c>
      <c r="DV402" s="15">
        <f ca="1">_xll.DBRW($B$3,$R$37,$R$38,$R$40,$R$41,$R$42,$Q402,DV$2,DV$4,DV$3)</f>
        <v>0.76873974727680805</v>
      </c>
      <c r="DW402" s="15">
        <f ca="1">_xll.DBRW($B$3,$R$37,$R$38,$R$40,$R$41,$R$42,$Q402,DW$2,DW$4,DW$3)</f>
        <v>2.4808085288929456</v>
      </c>
      <c r="DX402" s="15">
        <f ca="1">_xll.DBRW($B$3,$R$37,$R$38,$R$40,$R$41,$R$42,$Q402,DX$2,DX$4,DX$3)</f>
        <v>1120000</v>
      </c>
      <c r="DY402" s="15">
        <f ca="1">_xll.DBRW($B$3,$R$37,$R$38,$R$40,$R$41,$R$42,$Q402,DY$2,DY$4,DY$3)</f>
        <v>1456930</v>
      </c>
      <c r="DZ402" s="15">
        <f ca="1">DP402-DU402</f>
        <v>7.375133837445591E-2</v>
      </c>
      <c r="EA402" s="15">
        <f ca="1">DQ402-DV402</f>
        <v>-6.4459497876711014E-2</v>
      </c>
      <c r="EB402" s="15">
        <f ca="1">DR402-DW402</f>
        <v>0.64944122017811923</v>
      </c>
      <c r="EC402" s="15">
        <f ca="1">IF(AND(DS402&lt;&gt;0,DX402&lt;&gt;0),-1*DZ402*DS402,0)</f>
        <v>-62513.183184294692</v>
      </c>
      <c r="ED402" s="15">
        <f ca="1">IF(AND(DS402&lt;&gt;0,DX402&lt;&gt;0,DT402&lt;&gt;0,DY402&lt;&gt;0),EA402/DV402*$AB402,)</f>
        <v>43885.209294787433</v>
      </c>
      <c r="EE402" s="15">
        <f ca="1">IF(AND(DT402&lt;&gt;0,DY402&lt;&gt;0),EB402*DL402*DT402,)</f>
        <v>108585.40434841982</v>
      </c>
      <c r="EF402" s="15">
        <f ca="1">IF(AND(DS402&lt;&gt;0,DX402&lt;&gt;0,DT402&lt;&gt;0,DY402&lt;&gt;0),$AL402-EC402-ED402-EE402-EI402,)</f>
        <v>21398.346636354891</v>
      </c>
      <c r="EG402" s="15">
        <f ca="1">IF(OR(DS402=0,DX402=0,DT402=0,DY402=0),$AL402-EC402-ED402-EE402-EI402,)</f>
        <v>0</v>
      </c>
      <c r="EH402" s="15">
        <f ca="1">SUM(EC402:EG402)</f>
        <v>111355.77709526746</v>
      </c>
      <c r="EI402" s="15">
        <f ca="1">IF($V402&lt;&gt;0,IF($V402&gt;0,$W402/$V402,-$W402/$V402))*$AG402</f>
        <v>-25774.117095267411</v>
      </c>
      <c r="EJ402" s="15">
        <f ca="1">SUM(EH402:EI402)</f>
        <v>85581.660000000047</v>
      </c>
      <c r="EK402" s="16">
        <f ca="1">_xll.DBRW($B$3,$R$37,$R$38,$R$40,$R$41,$R$42,$Q402,EK$2,EK$4,EK$3)</f>
        <v>0.1918925613578685</v>
      </c>
      <c r="EL402" s="16">
        <f ca="1">_xll.DBRW($B$3,$R$37,$R$38,$R$40,$R$41,$R$42,$Q402,EL$2,EL$4,EL$3)</f>
        <v>0.20354432887462318</v>
      </c>
      <c r="EM402" s="17">
        <f ca="1">-(EK402-EL402)*100</f>
        <v>1.1651767516754674</v>
      </c>
      <c r="EN402" s="14">
        <f ca="1">$AC402-$AH402-FH402</f>
        <v>43896.207355261336</v>
      </c>
      <c r="EO402" s="15">
        <f ca="1">_xll.DBRW($B$3,$R$37,$R$38,$R$40,$R$41,$R$42,$Q402,EO$2,EO$4,EO$3)</f>
        <v>0.60067164203907186</v>
      </c>
      <c r="EP402" s="15">
        <f ca="1">_xll.DBRW($B$3,$R$37,$R$38,$R$40,$R$41,$R$42,$Q402,EP$2,EP$4,EP$3)</f>
        <v>1</v>
      </c>
      <c r="EQ402" s="15">
        <f ca="1">_xll.DBRW($B$3,$R$37,$R$38,$R$40,$R$41,$R$42,$Q402,EQ$2,EQ$4,EQ$3)</f>
        <v>3.1302497490710648</v>
      </c>
      <c r="ER402" s="15">
        <f ca="1">_xll.DBRW($B$3,$R$37,$R$38,$R$40,$R$41,$R$42,$Q402,ER$2,ER$4,ER$3)</f>
        <v>1203528</v>
      </c>
      <c r="ES402" s="15">
        <f ca="1">_xll.DBRW($B$3,$R$37,$R$38,$R$40,$R$41,$R$42,$Q402,ES$2,ES$4,ES$3)</f>
        <v>1203528</v>
      </c>
      <c r="ET402" s="15">
        <f ca="1">_xll.DBRW($B$3,$R$37,$R$38,$R$40,$R$41,$R$42,$Q402,ET$2,ET$4,ET$3)</f>
        <v>0.50495450707995582</v>
      </c>
      <c r="EU402" s="15">
        <f ca="1">_xll.DBRW($B$3,$R$37,$R$38,$R$40,$R$41,$R$42,$Q402,EU$2,EU$4,EU$3)</f>
        <v>1</v>
      </c>
      <c r="EV402" s="15">
        <f ca="1">_xll.DBRW($B$3,$R$37,$R$38,$R$40,$R$41,$R$42,$Q402,EV$2,EV$4,EV$3)</f>
        <v>2.4808085288929456</v>
      </c>
      <c r="EW402" s="15">
        <f ca="1">_xll.DBRW($B$3,$R$37,$R$38,$R$40,$R$41,$R$42,$Q402,EW$2,EW$4,EW$3)</f>
        <v>1456930</v>
      </c>
      <c r="EX402" s="15">
        <f ca="1">_xll.DBRW($B$3,$R$37,$R$38,$R$40,$R$41,$R$42,$Q402,EX$2,EX$4,EX$3)</f>
        <v>1456930</v>
      </c>
      <c r="EY402" s="15">
        <f ca="1">EO402-ET402</f>
        <v>9.5717134959116046E-2</v>
      </c>
      <c r="EZ402" s="15">
        <f ca="1">EP402-EU402</f>
        <v>0</v>
      </c>
      <c r="FA402" s="15">
        <f ca="1">EQ402-EV402</f>
        <v>0.64944122017811923</v>
      </c>
      <c r="FB402" s="15">
        <f ca="1">IF(AND(ER402&lt;&gt;0,EW402&lt;&gt;0),-1*EY402*ER402,0)</f>
        <v>-115198.25200307502</v>
      </c>
      <c r="FC402" s="15">
        <f ca="1">IF(AND(ER402&lt;&gt;0,EW402&lt;&gt;0,ES402&lt;&gt;0,EX402&lt;&gt;0),EZ402/EU402*$AC402,)</f>
        <v>0</v>
      </c>
      <c r="FD402" s="15">
        <f ca="1">IF(AND(ES402&lt;&gt;0,EX402&lt;&gt;0),FA402*EK402*ES402,)</f>
        <v>149987.1967590976</v>
      </c>
      <c r="FE402" s="15">
        <f ca="1">IF(AND(ER402&lt;&gt;0,EW402&lt;&gt;0,ES402&lt;&gt;0,EX402&lt;&gt;0),$AM402-FB402-FC402-FD402-FH402,)</f>
        <v>9107.2625992387548</v>
      </c>
      <c r="FF402" s="15">
        <f ca="1">IF(OR(ER402=0,EW402=0,ES402=0,EX402=0),$AM402-FB402-FC402-FD402-FH402,)</f>
        <v>0</v>
      </c>
      <c r="FG402" s="15">
        <f ca="1">SUM(FB402:FF402)</f>
        <v>43896.207355261336</v>
      </c>
      <c r="FH402" s="15">
        <f ca="1">IF($V402&lt;&gt;0,IF($V402&gt;0,$W402/$V402,-$W402/$V402))*$AH402</f>
        <v>-31137.977355261937</v>
      </c>
      <c r="FI402" s="15">
        <f ca="1">SUM(FG402:FH402)</f>
        <v>12758.229999999399</v>
      </c>
      <c r="FJ402" s="20"/>
      <c r="FK402" s="85">
        <f ca="1">BL402+CK402+DJ402+EI402+FH402</f>
        <v>-146720.27976492589</v>
      </c>
      <c r="FL402" s="21"/>
      <c r="FM402" s="22"/>
      <c r="FN402" s="104">
        <f ca="1">_xll.DBRW($B$3,$R$37,$R$38,$R$40,$R$41,$R$42,$Q402,FN$2,FN$4,FN$3)</f>
        <v>300726.72000000015</v>
      </c>
      <c r="FO402" s="105">
        <f ca="1">IF(U402&lt;&gt;0,FN402/U402,0)</f>
        <v>7.9824614440093436E-2</v>
      </c>
      <c r="FP402" s="104">
        <f ca="1">_xll.DBRW($B$3,$R$37,$R$38,$R$40,$R$41,$R$42,$Q402,FP$2,FP$4,FP$3)</f>
        <v>147868.50119999913</v>
      </c>
      <c r="FQ402" s="105">
        <f ca="1">IF(V402&lt;&gt;0,FP402/V402,0)</f>
        <v>4.0911343202511469E-2</v>
      </c>
      <c r="FR402" s="86">
        <f ca="1">FN402-FP402</f>
        <v>152858.21880000102</v>
      </c>
      <c r="FS402" s="103">
        <f ca="1">(FO402-FQ402)*100</f>
        <v>3.8913271237581966</v>
      </c>
      <c r="FT402" s="23"/>
      <c r="FV402" s="37"/>
      <c r="FW402" s="37"/>
      <c r="FX402" s="37"/>
      <c r="FY402" s="37"/>
      <c r="FZ402" s="37"/>
      <c r="GA402" s="37"/>
      <c r="GB402" s="37"/>
      <c r="GC402" s="37"/>
      <c r="GD402" s="37"/>
      <c r="GE402" s="37"/>
      <c r="GF402" s="37"/>
      <c r="GG402" s="37"/>
      <c r="GH402" s="37"/>
    </row>
    <row r="403" spans="1:190" ht="15" hidden="1" customHeight="1" x14ac:dyDescent="0.25">
      <c r="A403">
        <f ca="1">IF(ROW()=ROW($A$60),0,1)</f>
        <v>1</v>
      </c>
      <c r="D403" s="30"/>
      <c r="E403" s="30"/>
      <c r="F403" s="30">
        <f ca="1">IF(A403&lt;&gt;0,IF((AO403+BN403+CM403+DL403+EK403)&lt;&gt;0,ROUND((1-(AO403+BN403+CM403+DL403+EK403))-FO403,5),"VERIF. ELIGIBILITE PMM"),"CHECK "&amp;D388)</f>
        <v>0</v>
      </c>
      <c r="G403" s="30"/>
      <c r="H403" s="30"/>
      <c r="I403" s="30"/>
      <c r="J403" s="30">
        <f ca="1">IF(A403&lt;&gt;0,IF((AP403+BO403+CN403+DM403+EL403)&lt;&gt;0,ROUND((1-(AP403+BO403+CN403+DM403+EL403))-FQ403,5),"VERIF. ELIGIBILITE PMM"),"CHECK "&amp;D389)</f>
        <v>0</v>
      </c>
      <c r="K403" s="30">
        <f ca="1">IF(A403&lt;&gt;0,ROUND(W403+AR403+BQ403+CP403+DO403+EN403+FK403-FR403,5),"CHECK ")</f>
        <v>0</v>
      </c>
      <c r="L403" s="4"/>
      <c r="M403" s="9"/>
      <c r="N403" s="10"/>
      <c r="O403" s="9"/>
      <c r="P403" s="11"/>
      <c r="Q403" s="130" t="s">
        <v>212</v>
      </c>
      <c r="R403" s="130"/>
      <c r="S403" s="12"/>
      <c r="T403" s="13"/>
      <c r="U403" s="84">
        <f ca="1">_xll.DBRW($B$3,$R$37,$R$38,$R$40,$R$41,$R$42,$Q403,U$2,U$4,U$3)</f>
        <v>5530703.5300000003</v>
      </c>
      <c r="V403" s="84">
        <f ca="1">_xll.DBRW($B$3,$R$37,$R$38,$R$40,$R$41,$R$42,$Q403,V$2,V$4,V$3)</f>
        <v>5355023.29</v>
      </c>
      <c r="W403" s="85">
        <f ca="1">U403-V403</f>
        <v>175680.24000000022</v>
      </c>
      <c r="X403" s="106">
        <f ca="1">IF(V403&lt;&gt;0,W403/V403,0)</f>
        <v>3.2806624824221864E-2</v>
      </c>
      <c r="Y403" s="15">
        <f ca="1">_xll.DBRW($B$3,$R$37,$R$38,$R$40,$R$41,$R$42,$Q403,Y$2,Y$4,Y$3)</f>
        <v>-2311384.7799999998</v>
      </c>
      <c r="Z403" s="15">
        <f ca="1">_xll.DBRW($B$3,$R$37,$R$38,$R$40,$R$41,$R$42,$Q403,Z$2,Z$4,Z$3)</f>
        <v>-932997.51</v>
      </c>
      <c r="AA403" s="15">
        <f ca="1">_xll.DBRW($B$3,$R$37,$R$38,$R$40,$R$41,$R$42,$Q403,AA$2,AA$4,AA$3)</f>
        <v>-737750.0900000002</v>
      </c>
      <c r="AB403" s="15">
        <f ca="1">_xll.DBRW($B$3,$R$37,$R$38,$R$40,$R$41,$R$42,$Q403,AB$2,AB$4,AB$3)</f>
        <v>-754186.0299999998</v>
      </c>
      <c r="AC403" s="15">
        <f ca="1">_xll.DBRW($B$3,$R$37,$R$38,$R$40,$R$41,$R$42,$Q403,AC$2,AC$4,AC$3)</f>
        <v>-1015455.6000000002</v>
      </c>
      <c r="AD403" s="15">
        <f ca="1">_xll.DBRW($B$3,$R$37,$R$38,$R$40,$R$41,$R$42,$Q403,AD$2,AD$4,AD$3)</f>
        <v>-2278822</v>
      </c>
      <c r="AE403" s="15">
        <f ca="1">_xll.DBRW($B$3,$R$37,$R$38,$R$40,$R$41,$R$42,$Q403,AE$2,AE$4,AE$3)</f>
        <v>-714674.16543333291</v>
      </c>
      <c r="AF403" s="15">
        <f ca="1">_xll.DBRW($B$3,$R$37,$R$38,$R$40,$R$41,$R$42,$Q403,AF$2,AF$4,AF$3)</f>
        <v>-739722.26024106692</v>
      </c>
      <c r="AG403" s="15">
        <f ca="1">_xll.DBRW($B$3,$R$37,$R$38,$R$40,$R$41,$R$42,$Q403,AG$2,AG$4,AG$3)</f>
        <v>-801807.78666666662</v>
      </c>
      <c r="AH403" s="15">
        <f ca="1">_xll.DBRW($B$3,$R$37,$R$38,$R$40,$R$41,$R$42,$Q403,AH$2,AH$4,AH$3)</f>
        <v>-985056</v>
      </c>
      <c r="AI403" s="15">
        <f ca="1">Y403-AD403</f>
        <v>-32562.779999999795</v>
      </c>
      <c r="AJ403" s="15">
        <f ca="1">Z403-AE403</f>
        <v>-218323.3445666671</v>
      </c>
      <c r="AK403" s="15">
        <f ca="1">AA403-AF403</f>
        <v>1972.1702410667203</v>
      </c>
      <c r="AL403" s="15">
        <f ca="1">AB403-AG403</f>
        <v>47621.756666666828</v>
      </c>
      <c r="AM403" s="15">
        <f ca="1">AC403-AH403</f>
        <v>-30399.60000000021</v>
      </c>
      <c r="AN403" s="20"/>
      <c r="AO403" s="16">
        <f ca="1">_xll.DBRW($B$3,$R$37,$R$38,$R$40,$R$41,$R$42,$Q403,AO$2,AO$4,AO$3)</f>
        <v>0.41791876340187784</v>
      </c>
      <c r="AP403" s="16">
        <f ca="1">_xll.DBRW($B$3,$R$37,$R$38,$R$40,$R$41,$R$42,$Q403,AP$2,AP$4,AP$3)</f>
        <v>0.42554847599925189</v>
      </c>
      <c r="AQ403" s="17">
        <f ca="1">-(AO403-AP403)*100</f>
        <v>0.76297125973740498</v>
      </c>
      <c r="AR403" s="14">
        <f ca="1">$Y403-$AD403-BL403</f>
        <v>42197.678395183117</v>
      </c>
      <c r="AS403" s="18">
        <f ca="1">_xll.DBRW($B$3,$R$37,$R$38,$R$40,$R$41,$R$42,$Q403,AS$2,AS$4,AS$3)</f>
        <v>86.54625522289534</v>
      </c>
      <c r="AT403" s="19">
        <f ca="1">_xll.DBRW($B$3,$R$37,$R$38,$R$40,$R$41,$R$42,$Q403,AT$2,AT$4,AT$3)</f>
        <v>1.3403924072169683E-2</v>
      </c>
      <c r="AU403" s="18">
        <f ca="1">_xll.DBRW($B$3,$R$37,$R$38,$R$40,$R$41,$R$42,$Q403,AU$2,AU$4,AU$3)</f>
        <v>2.7758012688766858</v>
      </c>
      <c r="AV403" s="15">
        <f ca="1">_xll.DBRW($B$3,$R$37,$R$38,$R$40,$R$41,$R$42,$Q403,AV$2,AV$4,AV$3)</f>
        <v>26706.93</v>
      </c>
      <c r="AW403" s="15">
        <f ca="1">_xll.DBRW($B$3,$R$37,$R$38,$R$40,$R$41,$R$42,$Q403,AW$2,AW$4,AW$3)</f>
        <v>1992471</v>
      </c>
      <c r="AX403" s="18">
        <f ca="1">_xll.DBRW($B$3,$R$37,$R$38,$R$40,$R$41,$R$42,$Q403,AX$2,AX$4,AX$3)</f>
        <v>24.260714353393478</v>
      </c>
      <c r="AY403" s="19">
        <f ca="1">_xll.DBRW($B$3,$R$37,$R$38,$R$40,$R$41,$R$42,$Q403,AY$2,AY$4,AY$3)</f>
        <v>4.2325295944175806E-2</v>
      </c>
      <c r="AZ403" s="18">
        <f ca="1">_xll.DBRW($B$3,$R$37,$R$38,$R$40,$R$41,$R$42,$Q403,AZ$2,AZ$4,AZ$3)</f>
        <v>2.4129845898597413</v>
      </c>
      <c r="BA403" s="15">
        <f ca="1">_xll.DBRW($B$3,$R$37,$R$38,$R$40,$R$41,$R$42,$Q403,BA$2,BA$4,BA$3)</f>
        <v>93930.54</v>
      </c>
      <c r="BB403" s="15">
        <f ca="1">_xll.DBRW($B$3,$R$37,$R$38,$R$40,$R$41,$R$42,$Q403,BB$2,BB$4,BB$3)</f>
        <v>2219253</v>
      </c>
      <c r="BC403" s="18">
        <f ca="1">AS403-AX403</f>
        <v>62.285540869501858</v>
      </c>
      <c r="BD403" s="18">
        <f ca="1">AT403-AY403</f>
        <v>-2.8921371872006121E-2</v>
      </c>
      <c r="BE403" s="18">
        <f ca="1">AU403-AZ403</f>
        <v>0.36281667901694448</v>
      </c>
      <c r="BF403" s="15">
        <f ca="1">IF(AND(AV403&lt;&gt;0,BA403&lt;&gt;0),-1*BC403*AV403,0)</f>
        <v>-1663455.5800139252</v>
      </c>
      <c r="BG403" s="15">
        <f ca="1">IF(AND(AV403&lt;&gt;0,BA403&lt;&gt;0,AW403&lt;&gt;0,BB403&lt;&gt;0),BD403/AY403*$Y403,)</f>
        <v>1579396.369722815</v>
      </c>
      <c r="BH403" s="15">
        <f ca="1">IF(AND(AW403&lt;&gt;0,BB403&lt;&gt;0),BE403*AO403*AW403,)</f>
        <v>302114.18922986521</v>
      </c>
      <c r="BI403" s="15">
        <f ca="1">IF(AND(AV403&lt;&gt;0,BA403&lt;&gt;0,AW403&lt;&gt;0,BB403&lt;&gt;0),$AI403-BF403-BG403-BH403-BL403,)</f>
        <v>-175857.30054357188</v>
      </c>
      <c r="BJ403" s="15">
        <f ca="1">IF(OR(AV403=0,BA403=0,AW403=0,BB403=0),$AI403-BF403-BG403-BH403-BL403,)</f>
        <v>0</v>
      </c>
      <c r="BK403" s="15">
        <f ca="1">SUM(BF403:BJ403)</f>
        <v>42197.678395183117</v>
      </c>
      <c r="BL403" s="15">
        <f ca="1">IF($V403&lt;&gt;0,IF($V403&gt;0,$W403/$V403,-$W403/$V403))*$AD403</f>
        <v>-74760.458395182912</v>
      </c>
      <c r="BM403" s="15">
        <f ca="1">SUM(BK403:BL403)</f>
        <v>-32562.779999999795</v>
      </c>
      <c r="BN403" s="16">
        <f ca="1">_xll.DBRW($B$3,$R$37,$R$38,$R$40,$R$41,$R$42,$Q403,BN$2,BN$4,BN$3)</f>
        <v>0.16869418238370118</v>
      </c>
      <c r="BO403" s="16">
        <f ca="1">_xll.DBRW($B$3,$R$37,$R$38,$R$40,$R$41,$R$42,$Q403,BO$2,BO$4,BO$3)</f>
        <v>0.13345864746618741</v>
      </c>
      <c r="BP403" s="17">
        <f ca="1">-(BN403-BO403)*100</f>
        <v>-3.5235534917513771</v>
      </c>
      <c r="BQ403" s="14">
        <f ca="1">$Z403-$AE403-CK403</f>
        <v>-194877.29734973187</v>
      </c>
      <c r="BR403" s="15">
        <f ca="1">_xll.DBRW($B$3,$R$37,$R$38,$R$40,$R$41,$R$42,$Q403,BR$2,BR$4,BR$3)</f>
        <v>0.46826152551279288</v>
      </c>
      <c r="BS403" s="15">
        <f ca="1">_xll.DBRW($B$3,$R$37,$R$38,$R$40,$R$41,$R$42,$Q403,BS$2,BS$4,BS$3)</f>
        <v>1</v>
      </c>
      <c r="BT403" s="15">
        <f ca="1">_xll.DBRW($B$3,$R$37,$R$38,$R$40,$R$41,$R$42,$Q403,BT$2,BT$4,BT$3)</f>
        <v>2.7758012688766858</v>
      </c>
      <c r="BU403" s="15">
        <f ca="1">_xll.DBRW($B$3,$R$37,$R$38,$R$40,$R$41,$R$42,$Q403,BU$2,BU$4,BU$3)</f>
        <v>1992471</v>
      </c>
      <c r="BV403" s="15">
        <f ca="1">_xll.DBRW($B$3,$R$37,$R$38,$R$40,$R$41,$R$42,$Q403,BV$2,BV$4,BV$3)</f>
        <v>1992471</v>
      </c>
      <c r="BW403" s="15">
        <f ca="1">_xll.DBRW($B$3,$R$37,$R$38,$R$40,$R$41,$R$42,$Q403,BW$2,BW$4,BW$3)</f>
        <v>0.32203365971943398</v>
      </c>
      <c r="BX403" s="15">
        <f ca="1">_xll.DBRW($B$3,$R$37,$R$38,$R$40,$R$41,$R$42,$Q403,BX$2,BX$4,BX$3)</f>
        <v>1</v>
      </c>
      <c r="BY403" s="15">
        <f ca="1">_xll.DBRW($B$3,$R$37,$R$38,$R$40,$R$41,$R$42,$Q403,BY$2,BY$4,BY$3)</f>
        <v>2.4129845898597413</v>
      </c>
      <c r="BZ403" s="15">
        <f ca="1">_xll.DBRW($B$3,$R$37,$R$38,$R$40,$R$41,$R$42,$Q403,BZ$2,BZ$4,BZ$3)</f>
        <v>2219253</v>
      </c>
      <c r="CA403" s="15">
        <f ca="1">_xll.DBRW($B$3,$R$37,$R$38,$R$40,$R$41,$R$42,$Q403,CA$2,CA$4,CA$3)</f>
        <v>2219253</v>
      </c>
      <c r="CB403" s="15">
        <f ca="1">BR403-BW403</f>
        <v>0.14622786579335889</v>
      </c>
      <c r="CC403" s="15">
        <f ca="1">BS403-BX403</f>
        <v>0</v>
      </c>
      <c r="CD403" s="15">
        <f ca="1">BT403-BY403</f>
        <v>0.36281667901694448</v>
      </c>
      <c r="CE403" s="15">
        <f ca="1">IF(AND(BU403&lt;&gt;0,BZ403&lt;&gt;0),-1*CB403*BU403,0)</f>
        <v>-291354.78198515956</v>
      </c>
      <c r="CF403" s="15">
        <f ca="1">IF(AND(BU403&lt;&gt;0,BZ403&lt;&gt;0,BV403&lt;&gt;0,CA403&lt;&gt;0),CC403/BX403*$Z403,)</f>
        <v>0</v>
      </c>
      <c r="CG403" s="15">
        <f ca="1">IF(AND(BV403&lt;&gt;0,CA403&lt;&gt;0),CD403*BN403*BV403,)</f>
        <v>121949.31312437427</v>
      </c>
      <c r="CH403" s="15">
        <f ca="1">IF(AND(BU403&lt;&gt;0,BZ403&lt;&gt;0,BV403&lt;&gt;0,CA403&lt;&gt;0),$AJ403-CE403-CF403-CG403-CK403,)</f>
        <v>-25471.828488946594</v>
      </c>
      <c r="CI403" s="15">
        <f ca="1">IF(OR(BU403=0,BZ403=0,BV403=0,CA403=0),$AJ403-CE403-CF403-CG403-CK403,)</f>
        <v>0</v>
      </c>
      <c r="CJ403" s="15">
        <f ca="1">SUM(CE403:CI403)</f>
        <v>-194877.2973497319</v>
      </c>
      <c r="CK403" s="15">
        <f ca="1">IF($V403&lt;&gt;0,IF($V403&gt;0,$W403/$V403,-$W403/$V403))*$AE403</f>
        <v>-23446.047216935222</v>
      </c>
      <c r="CL403" s="15">
        <f ca="1">SUM(CJ403:CK403)</f>
        <v>-218323.34456666713</v>
      </c>
      <c r="CM403" s="16">
        <f ca="1">_xll.DBRW($B$3,$R$37,$R$38,$R$40,$R$41,$R$42,$Q403,CM$2,CM$4,CM$3)</f>
        <v>0.13339172602513377</v>
      </c>
      <c r="CN403" s="16">
        <f ca="1">_xll.DBRW($B$3,$R$37,$R$38,$R$40,$R$41,$R$42,$Q403,CN$2,CN$4,CN$3)</f>
        <v>0.13813614249305478</v>
      </c>
      <c r="CO403" s="17">
        <f ca="1">-(CM403-CN403)*100</f>
        <v>0.47444164679210088</v>
      </c>
      <c r="CP403" s="14">
        <f ca="1">$AA403-$AF403-DJ403</f>
        <v>26239.960906920813</v>
      </c>
      <c r="CQ403" s="15">
        <f ca="1">_xll.DBRW($B$3,$R$37,$R$38,$R$40,$R$41,$R$42,$Q403,CQ$2,CQ$4,CQ$3)</f>
        <v>1.03699549683267</v>
      </c>
      <c r="CR403" s="15">
        <f ca="1">_xll.DBRW($B$3,$R$37,$R$38,$R$40,$R$41,$R$42,$Q403,CR$2,CR$4,CR$3)</f>
        <v>0.35705933486610336</v>
      </c>
      <c r="CS403" s="15">
        <f ca="1">_xll.DBRW($B$3,$R$37,$R$38,$R$40,$R$41,$R$42,$Q403,CS$2,CS$4,CS$3)</f>
        <v>2.7758012688766858</v>
      </c>
      <c r="CT403" s="15">
        <f ca="1">_xll.DBRW($B$3,$R$37,$R$38,$R$40,$R$41,$R$42,$Q403,CT$2,CT$4,CT$3)</f>
        <v>711430.36999999988</v>
      </c>
      <c r="CU403" s="15">
        <f ca="1">_xll.DBRW($B$3,$R$37,$R$38,$R$40,$R$41,$R$42,$Q403,CU$2,CU$4,CU$3)</f>
        <v>1992471</v>
      </c>
      <c r="CV403" s="15">
        <f ca="1">_xll.DBRW($B$3,$R$37,$R$38,$R$40,$R$41,$R$42,$Q403,CV$2,CV$4,CV$3)</f>
        <v>0.93704076574079176</v>
      </c>
      <c r="CW403" s="15">
        <f ca="1">_xll.DBRW($B$3,$R$37,$R$38,$R$40,$R$41,$R$42,$Q403,CW$2,CW$4,CW$3)</f>
        <v>0.3557159894478007</v>
      </c>
      <c r="CX403" s="15">
        <f ca="1">_xll.DBRW($B$3,$R$37,$R$38,$R$40,$R$41,$R$42,$Q403,CX$2,CX$4,CX$3)</f>
        <v>2.4129845898597413</v>
      </c>
      <c r="CY403" s="15">
        <f ca="1">_xll.DBRW($B$3,$R$37,$R$38,$R$40,$R$41,$R$42,$Q403,CY$2,CY$4,CY$3)</f>
        <v>789423.77673000004</v>
      </c>
      <c r="CZ403" s="15">
        <f ca="1">_xll.DBRW($B$3,$R$37,$R$38,$R$40,$R$41,$R$42,$Q403,CZ$2,CZ$4,CZ$3)</f>
        <v>2219253</v>
      </c>
      <c r="DA403" s="15">
        <f ca="1">CQ403-CV403</f>
        <v>9.9954731091878246E-2</v>
      </c>
      <c r="DB403" s="15">
        <f ca="1">CR403-CW403</f>
        <v>1.3433454183026661E-3</v>
      </c>
      <c r="DC403" s="15">
        <f ca="1">CS403-CX403</f>
        <v>0.36281667901694448</v>
      </c>
      <c r="DD403" s="15">
        <f ca="1">IF(AND(CT403&lt;&gt;0,CY403&lt;&gt;0),-1*DA403*CT403,0)</f>
        <v>-71110.831323945429</v>
      </c>
      <c r="DE403" s="15">
        <f ca="1">IF(AND(CT403&lt;&gt;0,CY403&lt;&gt;0,CU403&lt;&gt;0,CZ403&lt;&gt;0),DB403/CW403*$AA403,)</f>
        <v>-2786.079998237783</v>
      </c>
      <c r="DF403" s="15">
        <f ca="1">IF(AND(CU403&lt;&gt;0,CZ403&lt;&gt;0),DC403*CM403*CU403,)</f>
        <v>96429.107011170199</v>
      </c>
      <c r="DG403" s="15">
        <f ca="1">IF(AND(CT403&lt;&gt;0,CY403&lt;&gt;0,CU403&lt;&gt;0,CZ403&lt;&gt;0),$AK403-DD403-DE403-DF403-DJ403,)</f>
        <v>3707.765217933822</v>
      </c>
      <c r="DH403" s="15">
        <f ca="1">IF(OR(CT403=0,CY403=0,CU403=0,CZ403=0),$AK403-DD403-DE403-DF403-DJ403,)</f>
        <v>0</v>
      </c>
      <c r="DI403" s="15">
        <f ca="1">SUM(DD403:DH403)</f>
        <v>26239.960906920813</v>
      </c>
      <c r="DJ403" s="15">
        <f ca="1">IF($V403&lt;&gt;0,IF($V403&gt;0,$W403/$V403,-$W403/$V403))*$AF403</f>
        <v>-24267.790665854092</v>
      </c>
      <c r="DK403" s="15">
        <f ca="1">SUM(DI403:DJ403)</f>
        <v>1972.1702410667203</v>
      </c>
      <c r="DL403" s="16">
        <f ca="1">_xll.DBRW($B$3,$R$37,$R$38,$R$40,$R$41,$R$42,$Q403,DL$2,DL$4,DL$3)</f>
        <v>0.13636348900444498</v>
      </c>
      <c r="DM403" s="16">
        <f ca="1">_xll.DBRW($B$3,$R$37,$R$38,$R$40,$R$41,$R$42,$Q403,DM$2,DM$4,DM$3)</f>
        <v>0.14973002790930282</v>
      </c>
      <c r="DN403" s="17">
        <f ca="1">-(DL403-DM403)*100</f>
        <v>1.3366538904857839</v>
      </c>
      <c r="DO403" s="14">
        <f ca="1">$AB403-$AG403-EI403</f>
        <v>73926.36390497988</v>
      </c>
      <c r="DP403" s="15">
        <f ca="1">_xll.DBRW($B$3,$R$37,$R$38,$R$40,$R$41,$R$42,$Q403,DP$2,DP$4,DP$3)</f>
        <v>22.870755397865111</v>
      </c>
      <c r="DQ403" s="15">
        <f ca="1">_xll.DBRW($B$3,$R$37,$R$38,$R$40,$R$41,$R$42,$Q403,DQ$2,DQ$4,DQ$3)</f>
        <v>1.6550303617969848E-2</v>
      </c>
      <c r="DR403" s="15">
        <f ca="1">_xll.DBRW($B$3,$R$37,$R$38,$R$40,$R$41,$R$42,$Q403,DR$2,DR$4,DR$3)</f>
        <v>2.7758012688766858</v>
      </c>
      <c r="DS403" s="15">
        <f ca="1">_xll.DBRW($B$3,$R$37,$R$38,$R$40,$R$41,$R$42,$Q403,DS$2,DS$4,DS$3)</f>
        <v>32976</v>
      </c>
      <c r="DT403" s="15">
        <f ca="1">_xll.DBRW($B$3,$R$37,$R$38,$R$40,$R$41,$R$42,$Q403,DT$2,DT$4,DT$3)</f>
        <v>1992471</v>
      </c>
      <c r="DU403" s="15">
        <f ca="1">_xll.DBRW($B$3,$R$37,$R$38,$R$40,$R$41,$R$42,$Q403,DU$2,DU$4,DU$3)</f>
        <v>0.41328125359731943</v>
      </c>
      <c r="DV403" s="15">
        <f ca="1">_xll.DBRW($B$3,$R$37,$R$38,$R$40,$R$41,$R$42,$Q403,DV$2,DV$4,DV$3)</f>
        <v>0.87421398101072745</v>
      </c>
      <c r="DW403" s="15">
        <f ca="1">_xll.DBRW($B$3,$R$37,$R$38,$R$40,$R$41,$R$42,$Q403,DW$2,DW$4,DW$3)</f>
        <v>2.4129845898597413</v>
      </c>
      <c r="DX403" s="15">
        <f ca="1">_xll.DBRW($B$3,$R$37,$R$38,$R$40,$R$41,$R$42,$Q403,DX$2,DX$4,DX$3)</f>
        <v>1940102</v>
      </c>
      <c r="DY403" s="15">
        <f ca="1">_xll.DBRW($B$3,$R$37,$R$38,$R$40,$R$41,$R$42,$Q403,DY$2,DY$4,DY$3)</f>
        <v>2219253</v>
      </c>
      <c r="DZ403" s="15">
        <f ca="1">DP403-DU403</f>
        <v>22.457474144267792</v>
      </c>
      <c r="EA403" s="15">
        <f ca="1">DQ403-DV403</f>
        <v>-0.85766367739275762</v>
      </c>
      <c r="EB403" s="15">
        <f ca="1">DR403-DW403</f>
        <v>0.36281667901694448</v>
      </c>
      <c r="EC403" s="15">
        <f ca="1">IF(AND(DS403&lt;&gt;0,DX403&lt;&gt;0),-1*DZ403*DS403,0)</f>
        <v>-740557.66738137475</v>
      </c>
      <c r="ED403" s="15">
        <f ca="1">IF(AND(DS403&lt;&gt;0,DX403&lt;&gt;0,DT403&lt;&gt;0,DY403&lt;&gt;0),EA403/DV403*$AB403,)</f>
        <v>739908.05223704968</v>
      </c>
      <c r="EE403" s="15">
        <f ca="1">IF(AND(DT403&lt;&gt;0,DY403&lt;&gt;0),EB403*DL403*DT403,)</f>
        <v>98577.399554366159</v>
      </c>
      <c r="EF403" s="15">
        <f ca="1">IF(AND(DS403&lt;&gt;0,DX403&lt;&gt;0,DT403&lt;&gt;0,DY403&lt;&gt;0),$AL403-EC403-ED403-EE403-EI403,)</f>
        <v>-24001.420505061207</v>
      </c>
      <c r="EG403" s="15">
        <f ca="1">IF(OR(DS403=0,DX403=0,DT403=0,DY403=0),$AL403-EC403-ED403-EE403-EI403,)</f>
        <v>0</v>
      </c>
      <c r="EH403" s="15">
        <f ca="1">SUM(EC403:EG403)</f>
        <v>73926.36390497988</v>
      </c>
      <c r="EI403" s="15">
        <f ca="1">IF($V403&lt;&gt;0,IF($V403&gt;0,$W403/$V403,-$W403/$V403))*$AG403</f>
        <v>-26304.607238313052</v>
      </c>
      <c r="EJ403" s="15">
        <f ca="1">SUM(EH403:EI403)</f>
        <v>47621.756666666828</v>
      </c>
      <c r="EK403" s="16">
        <f ca="1">_xll.DBRW($B$3,$R$37,$R$38,$R$40,$R$41,$R$42,$Q403,EK$2,EK$4,EK$3)</f>
        <v>0.18360333264871279</v>
      </c>
      <c r="EL403" s="16">
        <f ca="1">_xll.DBRW($B$3,$R$37,$R$38,$R$40,$R$41,$R$42,$Q403,EL$2,EL$4,EL$3)</f>
        <v>0.18394990024403796</v>
      </c>
      <c r="EM403" s="17">
        <f ca="1">-(EK403-EL403)*100</f>
        <v>3.4656759532517012E-2</v>
      </c>
      <c r="EN403" s="14">
        <f ca="1">$AC403-$AH403-FH403</f>
        <v>1916.7626228484842</v>
      </c>
      <c r="EO403" s="15">
        <f ca="1">_xll.DBRW($B$3,$R$37,$R$38,$R$40,$R$41,$R$42,$Q403,EO$2,EO$4,EO$3)</f>
        <v>0.50964636373628525</v>
      </c>
      <c r="EP403" s="15">
        <f ca="1">_xll.DBRW($B$3,$R$37,$R$38,$R$40,$R$41,$R$42,$Q403,EP$2,EP$4,EP$3)</f>
        <v>1</v>
      </c>
      <c r="EQ403" s="15">
        <f ca="1">_xll.DBRW($B$3,$R$37,$R$38,$R$40,$R$41,$R$42,$Q403,EQ$2,EQ$4,EQ$3)</f>
        <v>2.7758012688766858</v>
      </c>
      <c r="ER403" s="15">
        <f ca="1">_xll.DBRW($B$3,$R$37,$R$38,$R$40,$R$41,$R$42,$Q403,ER$2,ER$4,ER$3)</f>
        <v>1992471</v>
      </c>
      <c r="ES403" s="15">
        <f ca="1">_xll.DBRW($B$3,$R$37,$R$38,$R$40,$R$41,$R$42,$Q403,ES$2,ES$4,ES$3)</f>
        <v>1992471</v>
      </c>
      <c r="ET403" s="15">
        <f ca="1">_xll.DBRW($B$3,$R$37,$R$38,$R$40,$R$41,$R$42,$Q403,ET$2,ET$4,ET$3)</f>
        <v>0.44386827459510025</v>
      </c>
      <c r="EU403" s="15">
        <f ca="1">_xll.DBRW($B$3,$R$37,$R$38,$R$40,$R$41,$R$42,$Q403,EU$2,EU$4,EU$3)</f>
        <v>1</v>
      </c>
      <c r="EV403" s="15">
        <f ca="1">_xll.DBRW($B$3,$R$37,$R$38,$R$40,$R$41,$R$42,$Q403,EV$2,EV$4,EV$3)</f>
        <v>2.4129845898597413</v>
      </c>
      <c r="EW403" s="15">
        <f ca="1">_xll.DBRW($B$3,$R$37,$R$38,$R$40,$R$41,$R$42,$Q403,EW$2,EW$4,EW$3)</f>
        <v>2219253</v>
      </c>
      <c r="EX403" s="15">
        <f ca="1">_xll.DBRW($B$3,$R$37,$R$38,$R$40,$R$41,$R$42,$Q403,EX$2,EX$4,EX$3)</f>
        <v>2219253</v>
      </c>
      <c r="EY403" s="15">
        <f ca="1">EO403-ET403</f>
        <v>6.5778089141184992E-2</v>
      </c>
      <c r="EZ403" s="15">
        <f ca="1">EP403-EU403</f>
        <v>0</v>
      </c>
      <c r="FA403" s="15">
        <f ca="1">EQ403-EV403</f>
        <v>0.36281667901694448</v>
      </c>
      <c r="FB403" s="15">
        <f ca="1">IF(AND(ER403&lt;&gt;0,EW403&lt;&gt;0),-1*EY403*ER403,0)</f>
        <v>-131060.935049226</v>
      </c>
      <c r="FC403" s="15">
        <f ca="1">IF(AND(ER403&lt;&gt;0,EW403&lt;&gt;0,ES403&lt;&gt;0,EX403&lt;&gt;0),EZ403/EU403*$AC403,)</f>
        <v>0</v>
      </c>
      <c r="FD403" s="15">
        <f ca="1">IF(AND(ES403&lt;&gt;0,EX403&lt;&gt;0),FA403*EK403*ES403,)</f>
        <v>132727.16336434742</v>
      </c>
      <c r="FE403" s="15">
        <f ca="1">IF(AND(ER403&lt;&gt;0,EW403&lt;&gt;0,ES403&lt;&gt;0,EX403&lt;&gt;0),$AM403-FB403-FC403-FD403-FH403,)</f>
        <v>250.5343077270627</v>
      </c>
      <c r="FF403" s="15">
        <f ca="1">IF(OR(ER403=0,EW403=0,ES403=0,EX403=0),$AM403-FB403-FC403-FD403-FH403,)</f>
        <v>0</v>
      </c>
      <c r="FG403" s="15">
        <f ca="1">SUM(FB403:FF403)</f>
        <v>1916.7626228484842</v>
      </c>
      <c r="FH403" s="15">
        <f ca="1">IF($V403&lt;&gt;0,IF($V403&gt;0,$W403/$V403,-$W403/$V403))*$AH403</f>
        <v>-32316.362622848694</v>
      </c>
      <c r="FI403" s="15">
        <f ca="1">SUM(FG403:FH403)</f>
        <v>-30399.60000000021</v>
      </c>
      <c r="FJ403" s="20"/>
      <c r="FK403" s="85">
        <f ca="1">BL403+CK403+DJ403+EI403+FH403</f>
        <v>-181095.26613913398</v>
      </c>
      <c r="FL403" s="21"/>
      <c r="FM403" s="22"/>
      <c r="FN403" s="104">
        <f ca="1">_xll.DBRW($B$3,$R$37,$R$38,$R$40,$R$41,$R$42,$Q403,FN$2,FN$4,FN$3)</f>
        <v>-221070.48000000053</v>
      </c>
      <c r="FO403" s="105">
        <f ca="1">IF(U403&lt;&gt;0,FN403/U403,0)</f>
        <v>-3.9971493463870501E-2</v>
      </c>
      <c r="FP403" s="104">
        <f ca="1">_xll.DBRW($B$3,$R$37,$R$38,$R$40,$R$41,$R$42,$Q403,FP$2,FP$4,FP$3)</f>
        <v>-165058.9223410667</v>
      </c>
      <c r="FQ403" s="105">
        <f ca="1">IF(V403&lt;&gt;0,FP403/V403,0)</f>
        <v>-3.082319411183489E-2</v>
      </c>
      <c r="FR403" s="86">
        <f ca="1">FN403-FP403</f>
        <v>-56011.557658933831</v>
      </c>
      <c r="FS403" s="103">
        <f ca="1">(FO403-FQ403)*100</f>
        <v>-0.91482993520356115</v>
      </c>
      <c r="FT403" s="23"/>
      <c r="FV403" s="37"/>
      <c r="FW403" s="37"/>
      <c r="FX403" s="37"/>
      <c r="FY403" s="37"/>
      <c r="FZ403" s="37"/>
      <c r="GA403" s="37"/>
      <c r="GB403" s="37"/>
      <c r="GC403" s="37"/>
      <c r="GD403" s="37"/>
      <c r="GE403" s="37"/>
      <c r="GF403" s="37"/>
      <c r="GG403" s="37"/>
      <c r="GH403" s="37"/>
    </row>
    <row r="404" spans="1:190" ht="15" hidden="1" customHeight="1" x14ac:dyDescent="0.25">
      <c r="A404">
        <f ca="1">IF(ROW()=ROW($A$60),0,1)</f>
        <v>1</v>
      </c>
      <c r="D404" s="30"/>
      <c r="E404" s="30"/>
      <c r="F404" s="30">
        <f ca="1">IF(A404&lt;&gt;0,IF((AO404+BN404+CM404+DL404+EK404)&lt;&gt;0,ROUND((1-(AO404+BN404+CM404+DL404+EK404))-FO404,5),"VERIF. ELIGIBILITE PMM"),"CHECK "&amp;D389)</f>
        <v>-0.18435000000000001</v>
      </c>
      <c r="G404" s="30"/>
      <c r="H404" s="30"/>
      <c r="I404" s="30"/>
      <c r="J404" s="30">
        <f ca="1">IF(A404&lt;&gt;0,IF((AP404+BO404+CN404+DM404+EL404)&lt;&gt;0,ROUND((1-(AP404+BO404+CN404+DM404+EL404))-FQ404,5),"VERIF. ELIGIBILITE PMM"),"CHECK "&amp;D390)</f>
        <v>-0.35085</v>
      </c>
      <c r="K404" s="30">
        <f ca="1">IF(A404&lt;&gt;0,ROUND(W404+AR404+BQ404+CP404+DO404+EN404+FK404-FR404,5),"CHECK ")</f>
        <v>-2664.21666</v>
      </c>
      <c r="L404" s="4"/>
      <c r="M404" s="9"/>
      <c r="N404" s="10"/>
      <c r="O404" s="9"/>
      <c r="P404" s="11"/>
      <c r="Q404" s="130" t="s">
        <v>451</v>
      </c>
      <c r="R404" s="130"/>
      <c r="S404" s="12"/>
      <c r="T404" s="13"/>
      <c r="U404" s="84">
        <f ca="1">_xll.DBRW($B$3,$R$37,$R$38,$R$40,$R$41,$R$42,$Q404,U$2,U$4,U$3)</f>
        <v>355510.86000000004</v>
      </c>
      <c r="V404" s="84">
        <f ca="1">_xll.DBRW($B$3,$R$37,$R$38,$R$40,$R$41,$R$42,$Q404,V$2,V$4,V$3)</f>
        <v>179211</v>
      </c>
      <c r="W404" s="85">
        <f ca="1">U404-V404</f>
        <v>176299.86000000004</v>
      </c>
      <c r="X404" s="106">
        <f ca="1">IF(V404&lt;&gt;0,W404/V404,0)</f>
        <v>0.98375579624018639</v>
      </c>
      <c r="Y404" s="15">
        <f ca="1">_xll.DBRW($B$3,$R$37,$R$38,$R$40,$R$41,$R$42,$Q404,Y$2,Y$4,Y$3)</f>
        <v>-156956.35710370002</v>
      </c>
      <c r="Z404" s="15">
        <f ca="1">_xll.DBRW($B$3,$R$37,$R$38,$R$40,$R$41,$R$42,$Q404,Z$2,Z$4,Z$3)</f>
        <v>-54849.03</v>
      </c>
      <c r="AA404" s="15">
        <f ca="1">_xll.DBRW($B$3,$R$37,$R$38,$R$40,$R$41,$R$42,$Q404,AA$2,AA$4,AA$3)</f>
        <v>-25645.84</v>
      </c>
      <c r="AB404" s="15">
        <f ca="1">_xll.DBRW($B$3,$R$37,$R$38,$R$40,$R$41,$R$42,$Q404,AB$2,AB$4,AB$3)</f>
        <v>-114638.56</v>
      </c>
      <c r="AC404" s="15">
        <f ca="1">_xll.DBRW($B$3,$R$37,$R$38,$R$40,$R$41,$R$42,$Q404,AC$2,AC$4,AC$3)</f>
        <v>-14370.24999663</v>
      </c>
      <c r="AD404" s="15">
        <f ca="1">_xll.DBRW($B$3,$R$37,$R$38,$R$40,$R$41,$R$42,$Q404,AD$2,AD$4,AD$3)</f>
        <v>-109135.42177000002</v>
      </c>
      <c r="AE404" s="15">
        <f ca="1">_xll.DBRW($B$3,$R$37,$R$38,$R$40,$R$41,$R$42,$Q404,AE$2,AE$4,AE$3)</f>
        <v>-30044</v>
      </c>
      <c r="AF404" s="15">
        <f ca="1">_xll.DBRW($B$3,$R$37,$R$38,$R$40,$R$41,$R$42,$Q404,AF$2,AF$4,AF$3)</f>
        <v>-18031.07</v>
      </c>
      <c r="AG404" s="15">
        <f ca="1">_xll.DBRW($B$3,$R$37,$R$38,$R$40,$R$41,$R$42,$Q404,AG$2,AG$4,AG$3)</f>
        <v>-90480</v>
      </c>
      <c r="AH404" s="15">
        <f ca="1">_xll.DBRW($B$3,$R$37,$R$38,$R$40,$R$41,$R$42,$Q404,AH$2,AH$4,AH$3)</f>
        <v>-21058.000003370002</v>
      </c>
      <c r="AI404" s="15">
        <f ca="1">Y404-AD404</f>
        <v>-47820.935333700007</v>
      </c>
      <c r="AJ404" s="15">
        <f ca="1">Z404-AE404</f>
        <v>-24805.03</v>
      </c>
      <c r="AK404" s="15">
        <f ca="1">AA404-AF404</f>
        <v>-7614.77</v>
      </c>
      <c r="AL404" s="15">
        <f ca="1">AB404-AG404</f>
        <v>-24158.559999999998</v>
      </c>
      <c r="AM404" s="15">
        <f ca="1">AC404-AH404</f>
        <v>6687.7500067400015</v>
      </c>
      <c r="AN404" s="20"/>
      <c r="AO404" s="16">
        <f ca="1">_xll.DBRW($B$3,$R$37,$R$38,$R$40,$R$41,$R$42,$Q404,AO$2,AO$4,AO$3)</f>
        <v>0.44149525306681209</v>
      </c>
      <c r="AP404" s="16">
        <f ca="1">_xll.DBRW($B$3,$R$37,$R$38,$R$40,$R$41,$R$42,$Q404,AP$2,AP$4,AP$3)</f>
        <v>0.60897724899699246</v>
      </c>
      <c r="AQ404" s="17">
        <f ca="1">-(AO404-AP404)*100</f>
        <v>16.748199593018036</v>
      </c>
      <c r="AR404" s="14">
        <f ca="1">$Y404-$AD404-BL404</f>
        <v>59541.668407654928</v>
      </c>
      <c r="AS404" s="18">
        <f ca="1">_xll.DBRW($B$3,$R$37,$R$38,$R$40,$R$41,$R$42,$Q404,AS$2,AS$4,AS$3)</f>
        <v>0</v>
      </c>
      <c r="AT404" s="19">
        <f ca="1">_xll.DBRW($B$3,$R$37,$R$38,$R$40,$R$41,$R$42,$Q404,AT$2,AT$4,AT$3)</f>
        <v>0</v>
      </c>
      <c r="AU404" s="18">
        <f ca="1">_xll.DBRW($B$3,$R$37,$R$38,$R$40,$R$41,$R$42,$Q404,AU$2,AU$4,AU$3)</f>
        <v>0</v>
      </c>
      <c r="AV404" s="15">
        <f ca="1">_xll.DBRW($B$3,$R$37,$R$38,$R$40,$R$41,$R$42,$Q404,AV$2,AV$4,AV$3)</f>
        <v>0</v>
      </c>
      <c r="AW404" s="15">
        <f ca="1">_xll.DBRW($B$3,$R$37,$R$38,$R$40,$R$41,$R$42,$Q404,AW$2,AW$4,AW$3)</f>
        <v>0</v>
      </c>
      <c r="AX404" s="18">
        <f ca="1">_xll.DBRW($B$3,$R$37,$R$38,$R$40,$R$41,$R$42,$Q404,AX$2,AX$4,AX$3)</f>
        <v>40.938996593351476</v>
      </c>
      <c r="AY404" s="19">
        <f ca="1">_xll.DBRW($B$3,$R$37,$R$38,$R$40,$R$41,$R$42,$Q404,AY$2,AY$4,AY$3)</f>
        <v>0</v>
      </c>
      <c r="AZ404" s="18">
        <f ca="1">_xll.DBRW($B$3,$R$37,$R$38,$R$40,$R$41,$R$42,$Q404,AZ$2,AZ$4,AZ$3)</f>
        <v>0</v>
      </c>
      <c r="BA404" s="15">
        <f ca="1">_xll.DBRW($B$3,$R$37,$R$38,$R$40,$R$41,$R$42,$Q404,BA$2,BA$4,BA$3)</f>
        <v>2665.8059760000001</v>
      </c>
      <c r="BB404" s="15">
        <f ca="1">_xll.DBRW($B$3,$R$37,$R$38,$R$40,$R$41,$R$42,$Q404,BB$2,BB$4,BB$3)</f>
        <v>0</v>
      </c>
      <c r="BC404" s="18">
        <f ca="1">AS404-AX404</f>
        <v>-40.938996593351476</v>
      </c>
      <c r="BD404" s="18">
        <f ca="1">AT404-AY404</f>
        <v>0</v>
      </c>
      <c r="BE404" s="18">
        <f ca="1">AU404-AZ404</f>
        <v>0</v>
      </c>
      <c r="BF404" s="15">
        <f ca="1">IF(AND(AV404&lt;&gt;0,BA404&lt;&gt;0),-1*BC404*AV404,0)</f>
        <v>0</v>
      </c>
      <c r="BG404" s="15">
        <f ca="1">IF(AND(AV404&lt;&gt;0,BA404&lt;&gt;0,AW404&lt;&gt;0,BB404&lt;&gt;0),BD404/AY404*$Y404,)</f>
        <v>0</v>
      </c>
      <c r="BH404" s="15">
        <f ca="1">IF(AND(AW404&lt;&gt;0,BB404&lt;&gt;0),BE404*AO404*AW404,)</f>
        <v>0</v>
      </c>
      <c r="BI404" s="15">
        <f ca="1">IF(AND(AV404&lt;&gt;0,BA404&lt;&gt;0,AW404&lt;&gt;0,BB404&lt;&gt;0),$AI404-BF404-BG404-BH404-BL404,)</f>
        <v>0</v>
      </c>
      <c r="BJ404" s="15">
        <f ca="1">IF(OR(AV404=0,BA404=0,AW404=0,BB404=0),$AI404-BF404-BG404-BH404-BL404,)</f>
        <v>59541.668407654928</v>
      </c>
      <c r="BK404" s="15">
        <f ca="1">SUM(BF404:BJ404)</f>
        <v>59541.668407654928</v>
      </c>
      <c r="BL404" s="15">
        <f ca="1">IF($V404&lt;&gt;0,IF($V404&gt;0,$W404/$V404,-$W404/$V404))*$AD404</f>
        <v>-107362.60374135493</v>
      </c>
      <c r="BM404" s="15">
        <f ca="1">SUM(BK404:BL404)</f>
        <v>-47820.935333700007</v>
      </c>
      <c r="BN404" s="16">
        <f ca="1">_xll.DBRW($B$3,$R$37,$R$38,$R$40,$R$41,$R$42,$Q404,BN$2,BN$4,BN$3)</f>
        <v>0.1542822911232585</v>
      </c>
      <c r="BO404" s="16">
        <f ca="1">_xll.DBRW($B$3,$R$37,$R$38,$R$40,$R$41,$R$42,$Q404,BO$2,BO$4,BO$3)</f>
        <v>0.16764595923241318</v>
      </c>
      <c r="BP404" s="17">
        <f ca="1">-(BN404-BO404)*100</f>
        <v>1.3363668109154681</v>
      </c>
      <c r="BQ404" s="14">
        <f ca="1">$Z404-$AE404-CK404</f>
        <v>4750.929142240162</v>
      </c>
      <c r="BR404" s="15">
        <f ca="1">_xll.DBRW($B$3,$R$37,$R$38,$R$40,$R$41,$R$42,$Q404,BR$2,BR$4,BR$3)</f>
        <v>0</v>
      </c>
      <c r="BS404" s="15">
        <f ca="1">_xll.DBRW($B$3,$R$37,$R$38,$R$40,$R$41,$R$42,$Q404,BS$2,BS$4,BS$3)</f>
        <v>0</v>
      </c>
      <c r="BT404" s="15">
        <f ca="1">_xll.DBRW($B$3,$R$37,$R$38,$R$40,$R$41,$R$42,$Q404,BT$2,BT$4,BT$3)</f>
        <v>0</v>
      </c>
      <c r="BU404" s="15">
        <f ca="1">_xll.DBRW($B$3,$R$37,$R$38,$R$40,$R$41,$R$42,$Q404,BU$2,BU$4,BU$3)</f>
        <v>0</v>
      </c>
      <c r="BV404" s="15">
        <f ca="1">_xll.DBRW($B$3,$R$37,$R$38,$R$40,$R$41,$R$42,$Q404,BV$2,BV$4,BV$3)</f>
        <v>0</v>
      </c>
      <c r="BW404" s="15">
        <f ca="1">_xll.DBRW($B$3,$R$37,$R$38,$R$40,$R$41,$R$42,$Q404,BW$2,BW$4,BW$3)</f>
        <v>0</v>
      </c>
      <c r="BX404" s="15">
        <f ca="1">_xll.DBRW($B$3,$R$37,$R$38,$R$40,$R$41,$R$42,$Q404,BX$2,BX$4,BX$3)</f>
        <v>0</v>
      </c>
      <c r="BY404" s="15">
        <f ca="1">_xll.DBRW($B$3,$R$37,$R$38,$R$40,$R$41,$R$42,$Q404,BY$2,BY$4,BY$3)</f>
        <v>0</v>
      </c>
      <c r="BZ404" s="15">
        <f ca="1">_xll.DBRW($B$3,$R$37,$R$38,$R$40,$R$41,$R$42,$Q404,BZ$2,BZ$4,BZ$3)</f>
        <v>0</v>
      </c>
      <c r="CA404" s="15">
        <f ca="1">_xll.DBRW($B$3,$R$37,$R$38,$R$40,$R$41,$R$42,$Q404,CA$2,CA$4,CA$3)</f>
        <v>0</v>
      </c>
      <c r="CB404" s="15">
        <f ca="1">BR404-BW404</f>
        <v>0</v>
      </c>
      <c r="CC404" s="15">
        <f ca="1">BS404-BX404</f>
        <v>0</v>
      </c>
      <c r="CD404" s="15">
        <f ca="1">BT404-BY404</f>
        <v>0</v>
      </c>
      <c r="CE404" s="15">
        <f ca="1">IF(AND(BU404&lt;&gt;0,BZ404&lt;&gt;0),-1*CB404*BU404,0)</f>
        <v>0</v>
      </c>
      <c r="CF404" s="15">
        <f ca="1">IF(AND(BU404&lt;&gt;0,BZ404&lt;&gt;0,BV404&lt;&gt;0,CA404&lt;&gt;0),CC404/BX404*$Z404,)</f>
        <v>0</v>
      </c>
      <c r="CG404" s="15">
        <f ca="1">IF(AND(BV404&lt;&gt;0,CA404&lt;&gt;0),CD404*BN404*BV404,)</f>
        <v>0</v>
      </c>
      <c r="CH404" s="15">
        <f ca="1">IF(AND(BU404&lt;&gt;0,BZ404&lt;&gt;0,BV404&lt;&gt;0,CA404&lt;&gt;0),$AJ404-CE404-CF404-CG404-CK404,)</f>
        <v>0</v>
      </c>
      <c r="CI404" s="15">
        <f ca="1">IF(OR(BU404=0,BZ404=0,BV404=0,CA404=0),$AJ404-CE404-CF404-CG404-CK404,)</f>
        <v>4750.929142240162</v>
      </c>
      <c r="CJ404" s="15">
        <f ca="1">SUM(CE404:CI404)</f>
        <v>4750.929142240162</v>
      </c>
      <c r="CK404" s="15">
        <f ca="1">IF($V404&lt;&gt;0,IF($V404&gt;0,$W404/$V404,-$W404/$V404))*$AE404</f>
        <v>-29555.959142240161</v>
      </c>
      <c r="CL404" s="15">
        <f ca="1">SUM(CJ404:CK404)</f>
        <v>-24805.03</v>
      </c>
      <c r="CM404" s="16">
        <f ca="1">_xll.DBRW($B$3,$R$37,$R$38,$R$40,$R$41,$R$42,$Q404,CM$2,CM$4,CM$3)</f>
        <v>7.2137993196607256E-2</v>
      </c>
      <c r="CN404" s="16">
        <f ca="1">_xll.DBRW($B$3,$R$37,$R$38,$R$40,$R$41,$R$42,$Q404,CN$2,CN$4,CN$3)</f>
        <v>0.10061363420772164</v>
      </c>
      <c r="CO404" s="17">
        <f ca="1">-(CM404-CN404)*100</f>
        <v>2.8475641011114385</v>
      </c>
      <c r="CP404" s="14">
        <f ca="1">$AA404-$AF404-DJ404</f>
        <v>10123.399624912538</v>
      </c>
      <c r="CQ404" s="15">
        <f ca="1">_xll.DBRW($B$3,$R$37,$R$38,$R$40,$R$41,$R$42,$Q404,CQ$2,CQ$4,CQ$3)</f>
        <v>0</v>
      </c>
      <c r="CR404" s="15">
        <f ca="1">_xll.DBRW($B$3,$R$37,$R$38,$R$40,$R$41,$R$42,$Q404,CR$2,CR$4,CR$3)</f>
        <v>0</v>
      </c>
      <c r="CS404" s="15">
        <f ca="1">_xll.DBRW($B$3,$R$37,$R$38,$R$40,$R$41,$R$42,$Q404,CS$2,CS$4,CS$3)</f>
        <v>0</v>
      </c>
      <c r="CT404" s="15">
        <f ca="1">_xll.DBRW($B$3,$R$37,$R$38,$R$40,$R$41,$R$42,$Q404,CT$2,CT$4,CT$3)</f>
        <v>0</v>
      </c>
      <c r="CU404" s="15">
        <f ca="1">_xll.DBRW($B$3,$R$37,$R$38,$R$40,$R$41,$R$42,$Q404,CU$2,CU$4,CU$3)</f>
        <v>0</v>
      </c>
      <c r="CV404" s="15">
        <f ca="1">_xll.DBRW($B$3,$R$37,$R$38,$R$40,$R$41,$R$42,$Q404,CV$2,CV$4,CV$3)</f>
        <v>0.91370578696665672</v>
      </c>
      <c r="CW404" s="15">
        <f ca="1">_xll.DBRW($B$3,$R$37,$R$38,$R$40,$R$41,$R$42,$Q404,CW$2,CW$4,CW$3)</f>
        <v>0</v>
      </c>
      <c r="CX404" s="15">
        <f ca="1">_xll.DBRW($B$3,$R$37,$R$38,$R$40,$R$41,$R$42,$Q404,CX$2,CX$4,CX$3)</f>
        <v>0</v>
      </c>
      <c r="CY404" s="15">
        <f ca="1">_xll.DBRW($B$3,$R$37,$R$38,$R$40,$R$41,$R$42,$Q404,CY$2,CY$4,CY$3)</f>
        <v>19734</v>
      </c>
      <c r="CZ404" s="15">
        <f ca="1">_xll.DBRW($B$3,$R$37,$R$38,$R$40,$R$41,$R$42,$Q404,CZ$2,CZ$4,CZ$3)</f>
        <v>0</v>
      </c>
      <c r="DA404" s="15">
        <f ca="1">CQ404-CV404</f>
        <v>-0.91370578696665672</v>
      </c>
      <c r="DB404" s="15">
        <f ca="1">CR404-CW404</f>
        <v>0</v>
      </c>
      <c r="DC404" s="15">
        <f ca="1">CS404-CX404</f>
        <v>0</v>
      </c>
      <c r="DD404" s="15">
        <f ca="1">IF(AND(CT404&lt;&gt;0,CY404&lt;&gt;0),-1*DA404*CT404,0)</f>
        <v>0</v>
      </c>
      <c r="DE404" s="15">
        <f ca="1">IF(AND(CT404&lt;&gt;0,CY404&lt;&gt;0,CU404&lt;&gt;0,CZ404&lt;&gt;0),DB404/CW404*$AA404,)</f>
        <v>0</v>
      </c>
      <c r="DF404" s="15">
        <f ca="1">IF(AND(CU404&lt;&gt;0,CZ404&lt;&gt;0),DC404*CM404*CU404,)</f>
        <v>0</v>
      </c>
      <c r="DG404" s="15">
        <f ca="1">IF(AND(CT404&lt;&gt;0,CY404&lt;&gt;0,CU404&lt;&gt;0,CZ404&lt;&gt;0),$AK404-DD404-DE404-DF404-DJ404,)</f>
        <v>0</v>
      </c>
      <c r="DH404" s="15">
        <f ca="1">IF(OR(CT404=0,CY404=0,CU404=0,CZ404=0),$AK404-DD404-DE404-DF404-DJ404,)</f>
        <v>10123.399624912538</v>
      </c>
      <c r="DI404" s="15">
        <f ca="1">SUM(DD404:DH404)</f>
        <v>10123.399624912538</v>
      </c>
      <c r="DJ404" s="15">
        <f ca="1">IF($V404&lt;&gt;0,IF($V404&gt;0,$W404/$V404,-$W404/$V404))*$AF404</f>
        <v>-17738.169624912538</v>
      </c>
      <c r="DK404" s="15">
        <f ca="1">SUM(DI404:DJ404)</f>
        <v>-7614.77</v>
      </c>
      <c r="DL404" s="16">
        <f ca="1">_xll.DBRW($B$3,$R$37,$R$38,$R$40,$R$41,$R$42,$Q404,DL$2,DL$4,DL$3)</f>
        <v>0.32246148542410202</v>
      </c>
      <c r="DM404" s="16">
        <f ca="1">_xll.DBRW($B$3,$R$37,$R$38,$R$40,$R$41,$R$42,$Q404,DM$2,DM$4,DM$3)</f>
        <v>0.5048797227848737</v>
      </c>
      <c r="DN404" s="17">
        <f ca="1">-(DL404-DM404)*100</f>
        <v>18.241823736077166</v>
      </c>
      <c r="DO404" s="14">
        <f ca="1">$AB404-$AG404-EI404</f>
        <v>64851.664443812071</v>
      </c>
      <c r="DP404" s="15">
        <f ca="1">_xll.DBRW($B$3,$R$37,$R$38,$R$40,$R$41,$R$42,$Q404,DP$2,DP$4,DP$3)</f>
        <v>0</v>
      </c>
      <c r="DQ404" s="15">
        <f ca="1">_xll.DBRW($B$3,$R$37,$R$38,$R$40,$R$41,$R$42,$Q404,DQ$2,DQ$4,DQ$3)</f>
        <v>0</v>
      </c>
      <c r="DR404" s="15">
        <f ca="1">_xll.DBRW($B$3,$R$37,$R$38,$R$40,$R$41,$R$42,$Q404,DR$2,DR$4,DR$3)</f>
        <v>0</v>
      </c>
      <c r="DS404" s="15" t="str">
        <f ca="1">_xll.DBRW($B$3,$R$37,$R$38,$R$40,$R$41,$R$42,$Q404,DS$2,DS$4,DS$3)</f>
        <v/>
      </c>
      <c r="DT404" s="15">
        <f ca="1">_xll.DBRW($B$3,$R$37,$R$38,$R$40,$R$41,$R$42,$Q404,DT$2,DT$4,DT$3)</f>
        <v>0</v>
      </c>
      <c r="DU404" s="15">
        <f ca="1">_xll.DBRW($B$3,$R$37,$R$38,$R$40,$R$41,$R$42,$Q404,DU$2,DU$4,DU$3)</f>
        <v>15080</v>
      </c>
      <c r="DV404" s="15">
        <f ca="1">_xll.DBRW($B$3,$R$37,$R$38,$R$40,$R$41,$R$42,$Q404,DV$2,DV$4,DV$3)</f>
        <v>0</v>
      </c>
      <c r="DW404" s="15">
        <f ca="1">_xll.DBRW($B$3,$R$37,$R$38,$R$40,$R$41,$R$42,$Q404,DW$2,DW$4,DW$3)</f>
        <v>0</v>
      </c>
      <c r="DX404" s="15">
        <f ca="1">_xll.DBRW($B$3,$R$37,$R$38,$R$40,$R$41,$R$42,$Q404,DX$2,DX$4,DX$3)</f>
        <v>6</v>
      </c>
      <c r="DY404" s="15">
        <f ca="1">_xll.DBRW($B$3,$R$37,$R$38,$R$40,$R$41,$R$42,$Q404,DY$2,DY$4,DY$3)</f>
        <v>0</v>
      </c>
      <c r="DZ404" s="15">
        <f ca="1">DP404-DU404</f>
        <v>-15080</v>
      </c>
      <c r="EA404" s="15">
        <f ca="1">DQ404-DV404</f>
        <v>0</v>
      </c>
      <c r="EB404" s="15">
        <f ca="1">DR404-DW404</f>
        <v>0</v>
      </c>
      <c r="EC404" s="15" t="e">
        <f ca="1">IF(AND(DS404&lt;&gt;0,DX404&lt;&gt;0),-1*DZ404*DS404,0)</f>
        <v>#VALUE!</v>
      </c>
      <c r="ED404" s="15">
        <f ca="1">IF(AND(DS404&lt;&gt;0,DX404&lt;&gt;0,DT404&lt;&gt;0,DY404&lt;&gt;0),EA404/DV404*$AB404,)</f>
        <v>0</v>
      </c>
      <c r="EE404" s="15">
        <f ca="1">IF(AND(DT404&lt;&gt;0,DY404&lt;&gt;0),EB404*DL404*DT404,)</f>
        <v>0</v>
      </c>
      <c r="EF404" s="15">
        <f ca="1">IF(AND(DS404&lt;&gt;0,DX404&lt;&gt;0,DT404&lt;&gt;0,DY404&lt;&gt;0),$AL404-EC404-ED404-EE404-EI404,)</f>
        <v>0</v>
      </c>
      <c r="EG404" s="15" t="e">
        <f ca="1">IF(OR(DS404=0,DX404=0,DT404=0,DY404=0),$AL404-EC404-ED404-EE404-EI404,)</f>
        <v>#VALUE!</v>
      </c>
      <c r="EH404" s="15" t="e">
        <f ca="1">SUM(EC404:EG404)</f>
        <v>#VALUE!</v>
      </c>
      <c r="EI404" s="15">
        <f ca="1">IF($V404&lt;&gt;0,IF($V404&gt;0,$W404/$V404,-$W404/$V404))*$AG404</f>
        <v>-89010.224443812069</v>
      </c>
      <c r="EJ404" s="15" t="e">
        <f ca="1">SUM(EH404:EI404)</f>
        <v>#VALUE!</v>
      </c>
      <c r="EK404" s="16">
        <f ca="1">_xll.DBRW($B$3,$R$37,$R$38,$R$40,$R$41,$R$42,$Q404,EK$2,EK$4,EK$3)</f>
        <v>4.0421409339309634E-2</v>
      </c>
      <c r="EL404" s="16">
        <f ca="1">_xll.DBRW($B$3,$R$37,$R$38,$R$40,$R$41,$R$42,$Q404,EL$2,EL$4,EL$3)</f>
        <v>0.11750394787914806</v>
      </c>
      <c r="EM404" s="17">
        <f ca="1">-(EK404-EL404)*100</f>
        <v>7.7082538539838428</v>
      </c>
      <c r="EN404" s="14">
        <f ca="1">$AC404-$AH404-FH404</f>
        <v>27403.679567281106</v>
      </c>
      <c r="EO404" s="15">
        <f ca="1">_xll.DBRW($B$3,$R$37,$R$38,$R$40,$R$41,$R$42,$Q404,EO$2,EO$4,EO$3)</f>
        <v>0</v>
      </c>
      <c r="EP404" s="15">
        <f ca="1">_xll.DBRW($B$3,$R$37,$R$38,$R$40,$R$41,$R$42,$Q404,EP$2,EP$4,EP$3)</f>
        <v>0</v>
      </c>
      <c r="EQ404" s="15">
        <f ca="1">_xll.DBRW($B$3,$R$37,$R$38,$R$40,$R$41,$R$42,$Q404,EQ$2,EQ$4,EQ$3)</f>
        <v>0</v>
      </c>
      <c r="ER404" s="15">
        <f ca="1">_xll.DBRW($B$3,$R$37,$R$38,$R$40,$R$41,$R$42,$Q404,ER$2,ER$4,ER$3)</f>
        <v>0</v>
      </c>
      <c r="ES404" s="15">
        <f ca="1">_xll.DBRW($B$3,$R$37,$R$38,$R$40,$R$41,$R$42,$Q404,ES$2,ES$4,ES$3)</f>
        <v>0</v>
      </c>
      <c r="ET404" s="15">
        <f ca="1">_xll.DBRW($B$3,$R$37,$R$38,$R$40,$R$41,$R$42,$Q404,ET$2,ET$4,ET$3)</f>
        <v>0</v>
      </c>
      <c r="EU404" s="15">
        <f ca="1">_xll.DBRW($B$3,$R$37,$R$38,$R$40,$R$41,$R$42,$Q404,EU$2,EU$4,EU$3)</f>
        <v>0</v>
      </c>
      <c r="EV404" s="15">
        <f ca="1">_xll.DBRW($B$3,$R$37,$R$38,$R$40,$R$41,$R$42,$Q404,EV$2,EV$4,EV$3)</f>
        <v>0</v>
      </c>
      <c r="EW404" s="15">
        <f ca="1">_xll.DBRW($B$3,$R$37,$R$38,$R$40,$R$41,$R$42,$Q404,EW$2,EW$4,EW$3)</f>
        <v>0</v>
      </c>
      <c r="EX404" s="15">
        <f ca="1">_xll.DBRW($B$3,$R$37,$R$38,$R$40,$R$41,$R$42,$Q404,EX$2,EX$4,EX$3)</f>
        <v>0</v>
      </c>
      <c r="EY404" s="15">
        <f ca="1">EO404-ET404</f>
        <v>0</v>
      </c>
      <c r="EZ404" s="15">
        <f ca="1">EP404-EU404</f>
        <v>0</v>
      </c>
      <c r="FA404" s="15">
        <f ca="1">EQ404-EV404</f>
        <v>0</v>
      </c>
      <c r="FB404" s="15">
        <f ca="1">IF(AND(ER404&lt;&gt;0,EW404&lt;&gt;0),-1*EY404*ER404,0)</f>
        <v>0</v>
      </c>
      <c r="FC404" s="15">
        <f ca="1">IF(AND(ER404&lt;&gt;0,EW404&lt;&gt;0,ES404&lt;&gt;0,EX404&lt;&gt;0),EZ404/EU404*$AC404,)</f>
        <v>0</v>
      </c>
      <c r="FD404" s="15">
        <f ca="1">IF(AND(ES404&lt;&gt;0,EX404&lt;&gt;0),FA404*EK404*ES404,)</f>
        <v>0</v>
      </c>
      <c r="FE404" s="15">
        <f ca="1">IF(AND(ER404&lt;&gt;0,EW404&lt;&gt;0,ES404&lt;&gt;0,EX404&lt;&gt;0),$AM404-FB404-FC404-FD404-FH404,)</f>
        <v>0</v>
      </c>
      <c r="FF404" s="15">
        <f ca="1">IF(OR(ER404=0,EW404=0,ES404=0,EX404=0),$AM404-FB404-FC404-FD404-FH404,)</f>
        <v>27403.679567281106</v>
      </c>
      <c r="FG404" s="15">
        <f ca="1">SUM(FB404:FF404)</f>
        <v>27403.679567281106</v>
      </c>
      <c r="FH404" s="15">
        <f ca="1">IF($V404&lt;&gt;0,IF($V404&gt;0,$W404/$V404,-$W404/$V404))*$AH404</f>
        <v>-20715.929560541103</v>
      </c>
      <c r="FI404" s="15">
        <f ca="1">SUM(FG404:FH404)</f>
        <v>6687.7500067400033</v>
      </c>
      <c r="FJ404" s="20"/>
      <c r="FK404" s="85">
        <f ca="1">BL404+CK404+DJ404+EI404+FH404</f>
        <v>-264382.88651286077</v>
      </c>
      <c r="FL404" s="21"/>
      <c r="FM404" s="22"/>
      <c r="FN404" s="104">
        <f ca="1">_xll.DBRW($B$3,$R$37,$R$38,$R$40,$R$41,$R$42,$Q404,FN$2,FN$4,FN$3)</f>
        <v>54590.606229670004</v>
      </c>
      <c r="FO404" s="105">
        <f ca="1">IF(U404&lt;&gt;0,FN404/U404,0)</f>
        <v>0.15355538289229756</v>
      </c>
      <c r="FP404" s="104">
        <f ca="1">_xll.DBRW($B$3,$R$37,$R$38,$R$40,$R$41,$R$42,$Q404,FP$2,FP$4,FP$3)</f>
        <v>-26661.925103370064</v>
      </c>
      <c r="FQ404" s="105">
        <f ca="1">IF(V404&lt;&gt;0,FP404/V404,0)</f>
        <v>-0.14877393186450644</v>
      </c>
      <c r="FR404" s="86">
        <f ca="1">FN404-FP404</f>
        <v>81252.531333040068</v>
      </c>
      <c r="FS404" s="103">
        <f ca="1">(FO404-FQ404)*100</f>
        <v>30.232931475680402</v>
      </c>
      <c r="FT404" s="23"/>
      <c r="FV404" s="37"/>
      <c r="FW404" s="37"/>
      <c r="FX404" s="37"/>
      <c r="FY404" s="37"/>
      <c r="FZ404" s="37"/>
      <c r="GA404" s="37"/>
      <c r="GB404" s="37"/>
      <c r="GC404" s="37"/>
      <c r="GD404" s="37"/>
      <c r="GE404" s="37"/>
      <c r="GF404" s="37"/>
      <c r="GG404" s="37"/>
      <c r="GH404" s="37"/>
    </row>
    <row r="405" spans="1:190" ht="15" hidden="1" customHeight="1" x14ac:dyDescent="0.25">
      <c r="A405">
        <f ca="1">IF(ROW()=ROW($A$60),0,1)</f>
        <v>1</v>
      </c>
      <c r="D405" s="30"/>
      <c r="E405" s="30"/>
      <c r="F405" s="30">
        <f ca="1">IF(A405&lt;&gt;0,IF((AO405+BN405+CM405+DL405+EK405)&lt;&gt;0,ROUND((1-(AO405+BN405+CM405+DL405+EK405))-FO405,5),"VERIF. ELIGIBILITE PMM"),"CHECK "&amp;D390)</f>
        <v>-0.16056999999999999</v>
      </c>
      <c r="G405" s="30"/>
      <c r="H405" s="30"/>
      <c r="I405" s="30"/>
      <c r="J405" s="30">
        <f ca="1">IF(A405&lt;&gt;0,IF((AP405+BO405+CN405+DM405+EL405)&lt;&gt;0,ROUND((1-(AP405+BO405+CN405+DM405+EL405))-FQ405,5),"VERIF. ELIGIBILITE PMM"),"CHECK "&amp;D391)</f>
        <v>-0.14283999999999999</v>
      </c>
      <c r="K405" s="30">
        <f ca="1">IF(A405&lt;&gt;0,ROUND(W405+AR405+BQ405+CP405+DO405+EN405+FK405-FR405,5),"CHECK ")</f>
        <v>-44562</v>
      </c>
      <c r="L405" s="4"/>
      <c r="M405" s="9"/>
      <c r="N405" s="10"/>
      <c r="O405" s="9"/>
      <c r="P405" s="11"/>
      <c r="Q405" s="130" t="s">
        <v>449</v>
      </c>
      <c r="R405" s="130"/>
      <c r="S405" s="12"/>
      <c r="T405" s="13"/>
      <c r="U405" s="84">
        <f ca="1">_xll.DBRW($B$3,$R$37,$R$38,$R$40,$R$41,$R$42,$Q405,U$2,U$4,U$3)</f>
        <v>1022711.3647330001</v>
      </c>
      <c r="V405" s="84">
        <f ca="1">_xll.DBRW($B$3,$R$37,$R$38,$R$40,$R$41,$R$42,$Q405,V$2,V$4,V$3)</f>
        <v>837678.38836700015</v>
      </c>
      <c r="W405" s="85">
        <f ca="1">U405-V405</f>
        <v>185032.9763659999</v>
      </c>
      <c r="X405" s="106">
        <f ca="1">IF(V405&lt;&gt;0,W405/V405,0)</f>
        <v>0.2208878478131801</v>
      </c>
      <c r="Y405" s="15">
        <f ca="1">_xll.DBRW($B$3,$R$37,$R$38,$R$40,$R$41,$R$42,$Q405,Y$2,Y$4,Y$3)</f>
        <v>-574957.92833299993</v>
      </c>
      <c r="Z405" s="15">
        <f ca="1">_xll.DBRW($B$3,$R$37,$R$38,$R$40,$R$41,$R$42,$Q405,Z$2,Z$4,Z$3)</f>
        <v>-130277.06999699998</v>
      </c>
      <c r="AA405" s="15">
        <f ca="1">_xll.DBRW($B$3,$R$37,$R$38,$R$40,$R$41,$R$42,$Q405,AA$2,AA$4,AA$3)</f>
        <v>-112969.24810799999</v>
      </c>
      <c r="AB405" s="15">
        <f ca="1">_xll.DBRW($B$3,$R$37,$R$38,$R$40,$R$41,$R$42,$Q405,AB$2,AB$4,AB$3)</f>
        <v>-157728.13663299999</v>
      </c>
      <c r="AC405" s="15">
        <f ca="1">_xll.DBRW($B$3,$R$37,$R$38,$R$40,$R$41,$R$42,$Q405,AC$2,AC$4,AC$3)</f>
        <v>-56857.678333100004</v>
      </c>
      <c r="AD405" s="15">
        <f ca="1">_xll.DBRW($B$3,$R$37,$R$38,$R$40,$R$41,$R$42,$Q405,AD$2,AD$4,AD$3)</f>
        <v>-441979.62999699998</v>
      </c>
      <c r="AE405" s="15">
        <f ca="1">_xll.DBRW($B$3,$R$37,$R$38,$R$40,$R$41,$R$42,$Q405,AE$2,AE$4,AE$3)</f>
        <v>-72871.999997300023</v>
      </c>
      <c r="AF405" s="15">
        <f ca="1">_xll.DBRW($B$3,$R$37,$R$38,$R$40,$R$41,$R$42,$Q405,AF$2,AF$4,AF$3)</f>
        <v>-93274.339777999994</v>
      </c>
      <c r="AG405" s="15">
        <f ca="1">_xll.DBRW($B$3,$R$37,$R$38,$R$40,$R$41,$R$42,$Q405,AG$2,AG$4,AG$3)</f>
        <v>-154219.33336700001</v>
      </c>
      <c r="AH405" s="15">
        <f ca="1">_xll.DBRW($B$3,$R$37,$R$38,$R$40,$R$41,$R$42,$Q405,AH$2,AH$4,AH$3)</f>
        <v>-34911.613336630006</v>
      </c>
      <c r="AI405" s="15">
        <f ca="1">Y405-AD405</f>
        <v>-132978.29833599995</v>
      </c>
      <c r="AJ405" s="15">
        <f ca="1">Z405-AE405</f>
        <v>-57405.069999699961</v>
      </c>
      <c r="AK405" s="15">
        <f ca="1">AA405-AF405</f>
        <v>-19694.908329999991</v>
      </c>
      <c r="AL405" s="15">
        <f ca="1">AB405-AG405</f>
        <v>-3508.8032659999735</v>
      </c>
      <c r="AM405" s="15">
        <f ca="1">AC405-AH405</f>
        <v>-21946.064996469999</v>
      </c>
      <c r="AN405" s="20"/>
      <c r="AO405" s="16">
        <f ca="1">_xll.DBRW($B$3,$R$37,$R$38,$R$40,$R$41,$R$42,$Q405,AO$2,AO$4,AO$3)</f>
        <v>0.56218983005347223</v>
      </c>
      <c r="AP405" s="16">
        <f ca="1">_xll.DBRW($B$3,$R$37,$R$38,$R$40,$R$41,$R$42,$Q405,AP$2,AP$4,AP$3)</f>
        <v>0.5276244870762522</v>
      </c>
      <c r="AQ405" s="17">
        <f ca="1">-(AO405-AP405)*100</f>
        <v>-3.4565342977220026</v>
      </c>
      <c r="AR405" s="14">
        <f ca="1">$Y405-$AD405-BL405</f>
        <v>-35350.369088696971</v>
      </c>
      <c r="AS405" s="18">
        <f ca="1">_xll.DBRW($B$3,$R$37,$R$38,$R$40,$R$41,$R$42,$Q405,AS$2,AS$4,AS$3)</f>
        <v>3.1608646384206675E+17</v>
      </c>
      <c r="AT405" s="19">
        <f ca="1">_xll.DBRW($B$3,$R$37,$R$38,$R$40,$R$41,$R$42,$Q405,AT$2,AT$4,AT$3)</f>
        <v>0</v>
      </c>
      <c r="AU405" s="18">
        <f ca="1">_xll.DBRW($B$3,$R$37,$R$38,$R$40,$R$41,$R$42,$Q405,AU$2,AU$4,AU$3)</f>
        <v>0</v>
      </c>
      <c r="AV405" s="15">
        <f ca="1">_xll.DBRW($B$3,$R$37,$R$38,$R$40,$R$41,$R$42,$Q405,AV$2,AV$4,AV$3)</f>
        <v>1.8189894035458565E-12</v>
      </c>
      <c r="AW405" s="15">
        <f ca="1">_xll.DBRW($B$3,$R$37,$R$38,$R$40,$R$41,$R$42,$Q405,AW$2,AW$4,AW$3)</f>
        <v>0</v>
      </c>
      <c r="AX405" s="18">
        <f ca="1">_xll.DBRW($B$3,$R$37,$R$38,$R$40,$R$41,$R$42,$Q405,AX$2,AX$4,AX$3)</f>
        <v>22.742952966369934</v>
      </c>
      <c r="AY405" s="19">
        <f ca="1">_xll.DBRW($B$3,$R$37,$R$38,$R$40,$R$41,$R$42,$Q405,AY$2,AY$4,AY$3)</f>
        <v>2.4930762303008027E-2</v>
      </c>
      <c r="AZ405" s="18">
        <f ca="1">_xll.DBRW($B$3,$R$37,$R$38,$R$40,$R$41,$R$42,$Q405,AZ$2,AZ$4,AZ$3)</f>
        <v>1.074626307840632</v>
      </c>
      <c r="BA405" s="15">
        <f ca="1">_xll.DBRW($B$3,$R$37,$R$38,$R$40,$R$41,$R$42,$Q405,BA$2,BA$4,BA$3)</f>
        <v>19433.695820000001</v>
      </c>
      <c r="BB405" s="15">
        <f ca="1">_xll.DBRW($B$3,$R$37,$R$38,$R$40,$R$41,$R$42,$Q405,BB$2,BB$4,BB$3)</f>
        <v>779506.6827</v>
      </c>
      <c r="BC405" s="18">
        <f ca="1">AS405-AX405</f>
        <v>3.1608646384206675E+17</v>
      </c>
      <c r="BD405" s="18">
        <f ca="1">AT405-AY405</f>
        <v>-2.4930762303008027E-2</v>
      </c>
      <c r="BE405" s="18">
        <f ca="1">AU405-AZ405</f>
        <v>-1.074626307840632</v>
      </c>
      <c r="BF405" s="15">
        <f ca="1">IF(AND(AV405&lt;&gt;0,BA405&lt;&gt;0),-1*BC405*AV405,0)</f>
        <v>-574957.92833299993</v>
      </c>
      <c r="BG405" s="15">
        <f ca="1">IF(AND(AV405&lt;&gt;0,BA405&lt;&gt;0,AW405&lt;&gt;0,BB405&lt;&gt;0),BD405/AY405*$Y405,)</f>
        <v>0</v>
      </c>
      <c r="BH405" s="15">
        <f ca="1">IF(AND(AW405&lt;&gt;0,BB405&lt;&gt;0),BE405*AO405*AW405,)</f>
        <v>0</v>
      </c>
      <c r="BI405" s="15">
        <f ca="1">IF(AND(AV405&lt;&gt;0,BA405&lt;&gt;0,AW405&lt;&gt;0,BB405&lt;&gt;0),$AI405-BF405-BG405-BH405-BL405,)</f>
        <v>0</v>
      </c>
      <c r="BJ405" s="15">
        <f ca="1">IF(OR(AV405=0,BA405=0,AW405=0,BB405=0),$AI405-BF405-BG405-BH405-BL405,)</f>
        <v>539607.55924430292</v>
      </c>
      <c r="BK405" s="15">
        <f ca="1">SUM(BF405:BJ405)</f>
        <v>-35350.369088697014</v>
      </c>
      <c r="BL405" s="15">
        <f ca="1">IF($V405&lt;&gt;0,IF($V405&gt;0,$W405/$V405,-$W405/$V405))*$AD405</f>
        <v>-97627.929247302978</v>
      </c>
      <c r="BM405" s="15">
        <f ca="1">SUM(BK405:BL405)</f>
        <v>-132978.29833600001</v>
      </c>
      <c r="BN405" s="16">
        <f ca="1">_xll.DBRW($B$3,$R$37,$R$38,$R$40,$R$41,$R$42,$Q405,BN$2,BN$4,BN$3)</f>
        <v>0.1273840053894498</v>
      </c>
      <c r="BO405" s="16">
        <f ca="1">_xll.DBRW($B$3,$R$37,$R$38,$R$40,$R$41,$R$42,$Q405,BO$2,BO$4,BO$3)</f>
        <v>8.6992813720978612E-2</v>
      </c>
      <c r="BP405" s="17">
        <f ca="1">-(BN405-BO405)*100</f>
        <v>-4.0391191668471187</v>
      </c>
      <c r="BQ405" s="14">
        <f ca="1">$Z405-$AE405-CK405</f>
        <v>-41308.530754454288</v>
      </c>
      <c r="BR405" s="15">
        <f ca="1">_xll.DBRW($B$3,$R$37,$R$38,$R$40,$R$41,$R$42,$Q405,BR$2,BR$4,BR$3)</f>
        <v>0</v>
      </c>
      <c r="BS405" s="15">
        <f ca="1">_xll.DBRW($B$3,$R$37,$R$38,$R$40,$R$41,$R$42,$Q405,BS$2,BS$4,BS$3)</f>
        <v>0</v>
      </c>
      <c r="BT405" s="15">
        <f ca="1">_xll.DBRW($B$3,$R$37,$R$38,$R$40,$R$41,$R$42,$Q405,BT$2,BT$4,BT$3)</f>
        <v>0</v>
      </c>
      <c r="BU405" s="15">
        <f ca="1">_xll.DBRW($B$3,$R$37,$R$38,$R$40,$R$41,$R$42,$Q405,BU$2,BU$4,BU$3)</f>
        <v>0</v>
      </c>
      <c r="BV405" s="15">
        <f ca="1">_xll.DBRW($B$3,$R$37,$R$38,$R$40,$R$41,$R$42,$Q405,BV$2,BV$4,BV$3)</f>
        <v>0</v>
      </c>
      <c r="BW405" s="15">
        <f ca="1">_xll.DBRW($B$3,$R$37,$R$38,$R$40,$R$41,$R$42,$Q405,BW$2,BW$4,BW$3)</f>
        <v>0.24344737951740014</v>
      </c>
      <c r="BX405" s="15">
        <f ca="1">_xll.DBRW($B$3,$R$37,$R$38,$R$40,$R$41,$R$42,$Q405,BX$2,BX$4,BX$3)</f>
        <v>0.38400399463310464</v>
      </c>
      <c r="BY405" s="15">
        <f ca="1">_xll.DBRW($B$3,$R$37,$R$38,$R$40,$R$41,$R$42,$Q405,BY$2,BY$4,BY$3)</f>
        <v>1.074626307840632</v>
      </c>
      <c r="BZ405" s="15">
        <f ca="1">_xll.DBRW($B$3,$R$37,$R$38,$R$40,$R$41,$R$42,$Q405,BZ$2,BZ$4,BZ$3)</f>
        <v>299333.68</v>
      </c>
      <c r="CA405" s="15">
        <f ca="1">_xll.DBRW($B$3,$R$37,$R$38,$R$40,$R$41,$R$42,$Q405,CA$2,CA$4,CA$3)</f>
        <v>779506.6827</v>
      </c>
      <c r="CB405" s="15">
        <f ca="1">BR405-BW405</f>
        <v>-0.24344737951740014</v>
      </c>
      <c r="CC405" s="15">
        <f ca="1">BS405-BX405</f>
        <v>-0.38400399463310464</v>
      </c>
      <c r="CD405" s="15">
        <f ca="1">BT405-BY405</f>
        <v>-1.074626307840632</v>
      </c>
      <c r="CE405" s="15">
        <f ca="1">IF(AND(BU405&lt;&gt;0,BZ405&lt;&gt;0),-1*CB405*BU405,0)</f>
        <v>0</v>
      </c>
      <c r="CF405" s="15">
        <f ca="1">IF(AND(BU405&lt;&gt;0,BZ405&lt;&gt;0,BV405&lt;&gt;0,CA405&lt;&gt;0),CC405/BX405*$Z405,)</f>
        <v>0</v>
      </c>
      <c r="CG405" s="15">
        <f ca="1">IF(AND(BV405&lt;&gt;0,CA405&lt;&gt;0),CD405*BN405*BV405,)</f>
        <v>0</v>
      </c>
      <c r="CH405" s="15">
        <f ca="1">IF(AND(BU405&lt;&gt;0,BZ405&lt;&gt;0,BV405&lt;&gt;0,CA405&lt;&gt;0),$AJ405-CE405-CF405-CG405-CK405,)</f>
        <v>0</v>
      </c>
      <c r="CI405" s="15">
        <f ca="1">IF(OR(BU405=0,BZ405=0,BV405=0,CA405=0),$AJ405-CE405-CF405-CG405-CK405,)</f>
        <v>-41308.530754454288</v>
      </c>
      <c r="CJ405" s="15">
        <f ca="1">SUM(CE405:CI405)</f>
        <v>-41308.530754454288</v>
      </c>
      <c r="CK405" s="15">
        <f ca="1">IF($V405&lt;&gt;0,IF($V405&gt;0,$W405/$V405,-$W405/$V405))*$AE405</f>
        <v>-16096.539245245669</v>
      </c>
      <c r="CL405" s="15">
        <f ca="1">SUM(CJ405:CK405)</f>
        <v>-57405.069999699961</v>
      </c>
      <c r="CM405" s="16">
        <f ca="1">_xll.DBRW($B$3,$R$37,$R$38,$R$40,$R$41,$R$42,$Q405,CM$2,CM$4,CM$3)</f>
        <v>0.11046053852886729</v>
      </c>
      <c r="CN405" s="16">
        <f ca="1">_xll.DBRW($B$3,$R$37,$R$38,$R$40,$R$41,$R$42,$Q405,CN$2,CN$4,CN$3)</f>
        <v>0.11134862863041307</v>
      </c>
      <c r="CO405" s="17">
        <f ca="1">-(CM405-CN405)*100</f>
        <v>8.8809010154577983E-2</v>
      </c>
      <c r="CP405" s="14">
        <f ca="1">$AA405-$AF405-DJ405</f>
        <v>908.25983975772397</v>
      </c>
      <c r="CQ405" s="15">
        <f ca="1">_xll.DBRW($B$3,$R$37,$R$38,$R$40,$R$41,$R$42,$Q405,CQ$2,CQ$4,CQ$3)</f>
        <v>0</v>
      </c>
      <c r="CR405" s="15">
        <f ca="1">_xll.DBRW($B$3,$R$37,$R$38,$R$40,$R$41,$R$42,$Q405,CR$2,CR$4,CR$3)</f>
        <v>0</v>
      </c>
      <c r="CS405" s="15">
        <f ca="1">_xll.DBRW($B$3,$R$37,$R$38,$R$40,$R$41,$R$42,$Q405,CS$2,CS$4,CS$3)</f>
        <v>0</v>
      </c>
      <c r="CT405" s="15">
        <f ca="1">_xll.DBRW($B$3,$R$37,$R$38,$R$40,$R$41,$R$42,$Q405,CT$2,CT$4,CT$3)</f>
        <v>0</v>
      </c>
      <c r="CU405" s="15">
        <f ca="1">_xll.DBRW($B$3,$R$37,$R$38,$R$40,$R$41,$R$42,$Q405,CU$2,CU$4,CU$3)</f>
        <v>0</v>
      </c>
      <c r="CV405" s="15">
        <f ca="1">_xll.DBRW($B$3,$R$37,$R$38,$R$40,$R$41,$R$42,$Q405,CV$2,CV$4,CV$3)</f>
        <v>0.90320743443779272</v>
      </c>
      <c r="CW405" s="15">
        <f ca="1">_xll.DBRW($B$3,$R$37,$R$38,$R$40,$R$41,$R$42,$Q405,CW$2,CW$4,CW$3)</f>
        <v>0.13248137814842112</v>
      </c>
      <c r="CX405" s="15">
        <f ca="1">_xll.DBRW($B$3,$R$37,$R$38,$R$40,$R$41,$R$42,$Q405,CX$2,CX$4,CX$3)</f>
        <v>1.074626307840632</v>
      </c>
      <c r="CY405" s="15">
        <f ca="1">_xll.DBRW($B$3,$R$37,$R$38,$R$40,$R$41,$R$42,$Q405,CY$2,CY$4,CY$3)</f>
        <v>103270.11960000001</v>
      </c>
      <c r="CZ405" s="15">
        <f ca="1">_xll.DBRW($B$3,$R$37,$R$38,$R$40,$R$41,$R$42,$Q405,CZ$2,CZ$4,CZ$3)</f>
        <v>779506.6827</v>
      </c>
      <c r="DA405" s="15">
        <f ca="1">CQ405-CV405</f>
        <v>-0.90320743443779272</v>
      </c>
      <c r="DB405" s="15">
        <f ca="1">CR405-CW405</f>
        <v>-0.13248137814842112</v>
      </c>
      <c r="DC405" s="15">
        <f ca="1">CS405-CX405</f>
        <v>-1.074626307840632</v>
      </c>
      <c r="DD405" s="15">
        <f ca="1">IF(AND(CT405&lt;&gt;0,CY405&lt;&gt;0),-1*DA405*CT405,0)</f>
        <v>0</v>
      </c>
      <c r="DE405" s="15">
        <f ca="1">IF(AND(CT405&lt;&gt;0,CY405&lt;&gt;0,CU405&lt;&gt;0,CZ405&lt;&gt;0),DB405/CW405*$AA405,)</f>
        <v>0</v>
      </c>
      <c r="DF405" s="15">
        <f ca="1">IF(AND(CU405&lt;&gt;0,CZ405&lt;&gt;0),DC405*CM405*CU405,)</f>
        <v>0</v>
      </c>
      <c r="DG405" s="15">
        <f ca="1">IF(AND(CT405&lt;&gt;0,CY405&lt;&gt;0,CU405&lt;&gt;0,CZ405&lt;&gt;0),$AK405-DD405-DE405-DF405-DJ405,)</f>
        <v>0</v>
      </c>
      <c r="DH405" s="15">
        <f ca="1">IF(OR(CT405=0,CY405=0,CU405=0,CZ405=0),$AK405-DD405-DE405-DF405-DJ405,)</f>
        <v>908.25983975772397</v>
      </c>
      <c r="DI405" s="15">
        <f ca="1">SUM(DD405:DH405)</f>
        <v>908.25983975772397</v>
      </c>
      <c r="DJ405" s="15">
        <f ca="1">IF($V405&lt;&gt;0,IF($V405&gt;0,$W405/$V405,-$W405/$V405))*$AF405</f>
        <v>-20603.168169757715</v>
      </c>
      <c r="DK405" s="15">
        <f ca="1">SUM(DI405:DJ405)</f>
        <v>-19694.908329999991</v>
      </c>
      <c r="DL405" s="16">
        <f ca="1">_xll.DBRW($B$3,$R$37,$R$38,$R$40,$R$41,$R$42,$Q405,DL$2,DL$4,DL$3)</f>
        <v>0.15422546582747537</v>
      </c>
      <c r="DM405" s="16">
        <f ca="1">_xll.DBRW($B$3,$R$37,$R$38,$R$40,$R$41,$R$42,$Q405,DM$2,DM$4,DM$3)</f>
        <v>0.18410327341456267</v>
      </c>
      <c r="DN405" s="17">
        <f ca="1">-(DL405-DM405)*100</f>
        <v>2.9877807587087304</v>
      </c>
      <c r="DO405" s="14">
        <f ca="1">$AB405-$AG405-EI405</f>
        <v>30556.373372620015</v>
      </c>
      <c r="DP405" s="15">
        <f ca="1">_xll.DBRW($B$3,$R$37,$R$38,$R$40,$R$41,$R$42,$Q405,DP$2,DP$4,DP$3)</f>
        <v>0</v>
      </c>
      <c r="DQ405" s="15">
        <f ca="1">_xll.DBRW($B$3,$R$37,$R$38,$R$40,$R$41,$R$42,$Q405,DQ$2,DQ$4,DQ$3)</f>
        <v>0</v>
      </c>
      <c r="DR405" s="15">
        <f ca="1">_xll.DBRW($B$3,$R$37,$R$38,$R$40,$R$41,$R$42,$Q405,DR$2,DR$4,DR$3)</f>
        <v>0</v>
      </c>
      <c r="DS405" s="15">
        <f ca="1">_xll.DBRW($B$3,$R$37,$R$38,$R$40,$R$41,$R$42,$Q405,DS$2,DS$4,DS$3)</f>
        <v>0</v>
      </c>
      <c r="DT405" s="15">
        <f ca="1">_xll.DBRW($B$3,$R$37,$R$38,$R$40,$R$41,$R$42,$Q405,DT$2,DT$4,DT$3)</f>
        <v>0</v>
      </c>
      <c r="DU405" s="15">
        <f ca="1">_xll.DBRW($B$3,$R$37,$R$38,$R$40,$R$41,$R$42,$Q405,DU$2,DU$4,DU$3)</f>
        <v>19277.416670875002</v>
      </c>
      <c r="DV405" s="15">
        <f ca="1">_xll.DBRW($B$3,$R$37,$R$38,$R$40,$R$41,$R$42,$Q405,DV$2,DV$4,DV$3)</f>
        <v>1.0262901111110642E-5</v>
      </c>
      <c r="DW405" s="15">
        <f ca="1">_xll.DBRW($B$3,$R$37,$R$38,$R$40,$R$41,$R$42,$Q405,DW$2,DW$4,DW$3)</f>
        <v>1.074626307840632</v>
      </c>
      <c r="DX405" s="15">
        <f ca="1">_xll.DBRW($B$3,$R$37,$R$38,$R$40,$R$41,$R$42,$Q405,DX$2,DX$4,DX$3)</f>
        <v>8</v>
      </c>
      <c r="DY405" s="15">
        <f ca="1">_xll.DBRW($B$3,$R$37,$R$38,$R$40,$R$41,$R$42,$Q405,DY$2,DY$4,DY$3)</f>
        <v>779506.6827</v>
      </c>
      <c r="DZ405" s="15">
        <f ca="1">DP405-DU405</f>
        <v>-19277.416670875002</v>
      </c>
      <c r="EA405" s="15">
        <f ca="1">DQ405-DV405</f>
        <v>-1.0262901111110642E-5</v>
      </c>
      <c r="EB405" s="15">
        <f ca="1">DR405-DW405</f>
        <v>-1.074626307840632</v>
      </c>
      <c r="EC405" s="15">
        <f ca="1">IF(AND(DS405&lt;&gt;0,DX405&lt;&gt;0),-1*DZ405*DS405,0)</f>
        <v>0</v>
      </c>
      <c r="ED405" s="15">
        <f ca="1">IF(AND(DS405&lt;&gt;0,DX405&lt;&gt;0,DT405&lt;&gt;0,DY405&lt;&gt;0),EA405/DV405*$AB405,)</f>
        <v>0</v>
      </c>
      <c r="EE405" s="15">
        <f ca="1">IF(AND(DT405&lt;&gt;0,DY405&lt;&gt;0),EB405*DL405*DT405,)</f>
        <v>0</v>
      </c>
      <c r="EF405" s="15">
        <f ca="1">IF(AND(DS405&lt;&gt;0,DX405&lt;&gt;0,DT405&lt;&gt;0,DY405&lt;&gt;0),$AL405-EC405-ED405-EE405-EI405,)</f>
        <v>0</v>
      </c>
      <c r="EG405" s="15">
        <f ca="1">IF(OR(DS405=0,DX405=0,DT405=0,DY405=0),$AL405-EC405-ED405-EE405-EI405,)</f>
        <v>30556.373372620015</v>
      </c>
      <c r="EH405" s="15">
        <f ca="1">SUM(EC405:EG405)</f>
        <v>30556.373372620015</v>
      </c>
      <c r="EI405" s="15">
        <f ca="1">IF($V405&lt;&gt;0,IF($V405&gt;0,$W405/$V405,-$W405/$V405))*$AG405</f>
        <v>-34065.176638619989</v>
      </c>
      <c r="EJ405" s="15">
        <f ca="1">SUM(EH405:EI405)</f>
        <v>-3508.8032659999735</v>
      </c>
      <c r="EK405" s="16">
        <f ca="1">_xll.DBRW($B$3,$R$37,$R$38,$R$40,$R$41,$R$42,$Q405,EK$2,EK$4,EK$3)</f>
        <v>5.5595039122249203E-2</v>
      </c>
      <c r="EL405" s="16">
        <f ca="1">_xll.DBRW($B$3,$R$37,$R$38,$R$40,$R$41,$R$42,$Q405,EL$2,EL$4,EL$3)</f>
        <v>4.1676631296037069E-2</v>
      </c>
      <c r="EM405" s="17">
        <f ca="1">-(EK405-EL405)*100</f>
        <v>-1.3918407826212134</v>
      </c>
      <c r="EN405" s="14">
        <f ca="1">$AC405-$AH405-FH405</f>
        <v>-14234.513862855882</v>
      </c>
      <c r="EO405" s="15">
        <f ca="1">_xll.DBRW($B$3,$R$37,$R$38,$R$40,$R$41,$R$42,$Q405,EO$2,EO$4,EO$3)</f>
        <v>0</v>
      </c>
      <c r="EP405" s="15">
        <f ca="1">_xll.DBRW($B$3,$R$37,$R$38,$R$40,$R$41,$R$42,$Q405,EP$2,EP$4,EP$3)</f>
        <v>0</v>
      </c>
      <c r="EQ405" s="15">
        <f ca="1">_xll.DBRW($B$3,$R$37,$R$38,$R$40,$R$41,$R$42,$Q405,EQ$2,EQ$4,EQ$3)</f>
        <v>0</v>
      </c>
      <c r="ER405" s="15">
        <f ca="1">_xll.DBRW($B$3,$R$37,$R$38,$R$40,$R$41,$R$42,$Q405,ER$2,ER$4,ER$3)</f>
        <v>0</v>
      </c>
      <c r="ES405" s="15">
        <f ca="1">_xll.DBRW($B$3,$R$37,$R$38,$R$40,$R$41,$R$42,$Q405,ES$2,ES$4,ES$3)</f>
        <v>0</v>
      </c>
      <c r="ET405" s="15">
        <f ca="1">_xll.DBRW($B$3,$R$37,$R$38,$R$40,$R$41,$R$42,$Q405,ET$2,ET$4,ET$3)</f>
        <v>4.4786804412895648E-2</v>
      </c>
      <c r="EU405" s="15">
        <f ca="1">_xll.DBRW($B$3,$R$37,$R$38,$R$40,$R$41,$R$42,$Q405,EU$2,EU$4,EU$3)</f>
        <v>1</v>
      </c>
      <c r="EV405" s="15">
        <f ca="1">_xll.DBRW($B$3,$R$37,$R$38,$R$40,$R$41,$R$42,$Q405,EV$2,EV$4,EV$3)</f>
        <v>1.074626307840632</v>
      </c>
      <c r="EW405" s="15">
        <f ca="1">_xll.DBRW($B$3,$R$37,$R$38,$R$40,$R$41,$R$42,$Q405,EW$2,EW$4,EW$3)</f>
        <v>779506.6827</v>
      </c>
      <c r="EX405" s="15">
        <f ca="1">_xll.DBRW($B$3,$R$37,$R$38,$R$40,$R$41,$R$42,$Q405,EX$2,EX$4,EX$3)</f>
        <v>779506.6827</v>
      </c>
      <c r="EY405" s="15">
        <f ca="1">EO405-ET405</f>
        <v>-4.4786804412895648E-2</v>
      </c>
      <c r="EZ405" s="15">
        <f ca="1">EP405-EU405</f>
        <v>-1</v>
      </c>
      <c r="FA405" s="15">
        <f ca="1">EQ405-EV405</f>
        <v>-1.074626307840632</v>
      </c>
      <c r="FB405" s="15">
        <f ca="1">IF(AND(ER405&lt;&gt;0,EW405&lt;&gt;0),-1*EY405*ER405,0)</f>
        <v>0</v>
      </c>
      <c r="FC405" s="15">
        <f ca="1">IF(AND(ER405&lt;&gt;0,EW405&lt;&gt;0,ES405&lt;&gt;0,EX405&lt;&gt;0),EZ405/EU405*$AC405,)</f>
        <v>0</v>
      </c>
      <c r="FD405" s="15">
        <f ca="1">IF(AND(ES405&lt;&gt;0,EX405&lt;&gt;0),FA405*EK405*ES405,)</f>
        <v>0</v>
      </c>
      <c r="FE405" s="15">
        <f ca="1">IF(AND(ER405&lt;&gt;0,EW405&lt;&gt;0,ES405&lt;&gt;0,EX405&lt;&gt;0),$AM405-FB405-FC405-FD405-FH405,)</f>
        <v>0</v>
      </c>
      <c r="FF405" s="15">
        <f ca="1">IF(OR(ER405=0,EW405=0,ES405=0,EX405=0),$AM405-FB405-FC405-FD405-FH405,)</f>
        <v>-14234.513862855882</v>
      </c>
      <c r="FG405" s="15">
        <f ca="1">SUM(FB405:FF405)</f>
        <v>-14234.513862855882</v>
      </c>
      <c r="FH405" s="15">
        <f ca="1">IF($V405&lt;&gt;0,IF($V405&gt;0,$W405/$V405,-$W405/$V405))*$AH405</f>
        <v>-7711.5511336141171</v>
      </c>
      <c r="FI405" s="15">
        <f ca="1">SUM(FG405:FH405)</f>
        <v>-21946.064996469999</v>
      </c>
      <c r="FJ405" s="20"/>
      <c r="FK405" s="85">
        <f ca="1">BL405+CK405+DJ405+EI405+FH405</f>
        <v>-176104.36443454048</v>
      </c>
      <c r="FL405" s="21"/>
      <c r="FM405" s="22"/>
      <c r="FN405" s="104">
        <f ca="1">_xll.DBRW($B$3,$R$37,$R$38,$R$40,$R$41,$R$42,$Q405,FN$2,FN$4,FN$3)</f>
        <v>154133.30332890028</v>
      </c>
      <c r="FO405" s="105">
        <f ca="1">IF(U405&lt;&gt;0,FN405/U405,0)</f>
        <v>0.15071046303385899</v>
      </c>
      <c r="FP405" s="104">
        <f ca="1">_xll.DBRW($B$3,$R$37,$R$38,$R$40,$R$41,$R$42,$Q405,FP$2,FP$4,FP$3)</f>
        <v>160071.47189107016</v>
      </c>
      <c r="FQ405" s="105">
        <f ca="1">IF(V405&lt;&gt;0,FP405/V405,0)</f>
        <v>0.19108941344794528</v>
      </c>
      <c r="FR405" s="86">
        <f ca="1">FN405-FP405</f>
        <v>-5938.1685621698853</v>
      </c>
      <c r="FS405" s="103">
        <f ca="1">(FO405-FQ405)*100</f>
        <v>-4.0378950414086292</v>
      </c>
      <c r="FT405" s="23"/>
      <c r="FV405" s="37"/>
      <c r="FW405" s="37"/>
      <c r="FX405" s="37"/>
      <c r="FY405" s="37"/>
      <c r="FZ405" s="37"/>
      <c r="GA405" s="37"/>
      <c r="GB405" s="37"/>
      <c r="GC405" s="37"/>
      <c r="GD405" s="37"/>
      <c r="GE405" s="37"/>
      <c r="GF405" s="37"/>
      <c r="GG405" s="37"/>
      <c r="GH405" s="37"/>
    </row>
    <row r="406" spans="1:190" ht="15" hidden="1" customHeight="1" x14ac:dyDescent="0.25">
      <c r="A406">
        <f ca="1">IF(ROW()=ROW($A$60),0,1)</f>
        <v>1</v>
      </c>
      <c r="D406" s="30"/>
      <c r="E406" s="30"/>
      <c r="F406" s="30">
        <f ca="1">IF(A406&lt;&gt;0,IF((AO406+BN406+CM406+DL406+EK406)&lt;&gt;0,ROUND((1-(AO406+BN406+CM406+DL406+EK406))-FO406,5),"VERIF. ELIGIBILITE PMM"),"CHECK "&amp;D391)</f>
        <v>0</v>
      </c>
      <c r="G406" s="30"/>
      <c r="H406" s="30"/>
      <c r="I406" s="30"/>
      <c r="J406" s="30">
        <f ca="1">IF(A406&lt;&gt;0,IF((AP406+BO406+CN406+DM406+EL406)&lt;&gt;0,ROUND((1-(AP406+BO406+CN406+DM406+EL406))-FQ406,5),"VERIF. ELIGIBILITE PMM"),"CHECK "&amp;D392)</f>
        <v>0</v>
      </c>
      <c r="K406" s="30">
        <f ca="1">IF(A406&lt;&gt;0,ROUND(W406+AR406+BQ406+CP406+DO406+EN406+FK406-FR406,5),"CHECK ")</f>
        <v>0</v>
      </c>
      <c r="L406" s="4"/>
      <c r="M406" s="9"/>
      <c r="N406" s="10"/>
      <c r="O406" s="9"/>
      <c r="P406" s="11"/>
      <c r="Q406" s="130" t="s">
        <v>369</v>
      </c>
      <c r="R406" s="130"/>
      <c r="S406" s="12"/>
      <c r="T406" s="13"/>
      <c r="U406" s="84">
        <f ca="1">_xll.DBRW($B$3,$R$37,$R$38,$R$40,$R$41,$R$42,$Q406,U$2,U$4,U$3)</f>
        <v>1882147.92</v>
      </c>
      <c r="V406" s="84">
        <f ca="1">_xll.DBRW($B$3,$R$37,$R$38,$R$40,$R$41,$R$42,$Q406,V$2,V$4,V$3)</f>
        <v>1687678.4</v>
      </c>
      <c r="W406" s="85">
        <f ca="1">U406-V406</f>
        <v>194469.52000000002</v>
      </c>
      <c r="X406" s="106">
        <f ca="1">IF(V406&lt;&gt;0,W406/V406,0)</f>
        <v>0.11522901519626015</v>
      </c>
      <c r="Y406" s="15">
        <f ca="1">_xll.DBRW($B$3,$R$37,$R$38,$R$40,$R$41,$R$42,$Q406,Y$2,Y$4,Y$3)</f>
        <v>-581748.33000000007</v>
      </c>
      <c r="Z406" s="15">
        <f ca="1">_xll.DBRW($B$3,$R$37,$R$38,$R$40,$R$41,$R$42,$Q406,Z$2,Z$4,Z$3)</f>
        <v>-134314.71999999997</v>
      </c>
      <c r="AA406" s="15">
        <f ca="1">_xll.DBRW($B$3,$R$37,$R$38,$R$40,$R$41,$R$42,$Q406,AA$2,AA$4,AA$3)</f>
        <v>-88054.400000000009</v>
      </c>
      <c r="AB406" s="15">
        <f ca="1">_xll.DBRW($B$3,$R$37,$R$38,$R$40,$R$41,$R$42,$Q406,AB$2,AB$4,AB$3)</f>
        <v>-136458.50999999998</v>
      </c>
      <c r="AC406" s="15">
        <f ca="1">_xll.DBRW($B$3,$R$37,$R$38,$R$40,$R$41,$R$42,$Q406,AC$2,AC$4,AC$3)</f>
        <v>-577074.72</v>
      </c>
      <c r="AD406" s="15">
        <f ca="1">_xll.DBRW($B$3,$R$37,$R$38,$R$40,$R$41,$R$42,$Q406,AD$2,AD$4,AD$3)</f>
        <v>-651296.21</v>
      </c>
      <c r="AE406" s="15">
        <f ca="1">_xll.DBRW($B$3,$R$37,$R$38,$R$40,$R$41,$R$42,$Q406,AE$2,AE$4,AE$3)</f>
        <v>-104787.48000000001</v>
      </c>
      <c r="AF406" s="15">
        <f ca="1">_xll.DBRW($B$3,$R$37,$R$38,$R$40,$R$41,$R$42,$Q406,AF$2,AF$4,AF$3)</f>
        <v>-90772.206955210888</v>
      </c>
      <c r="AG406" s="15">
        <f ca="1">_xll.DBRW($B$3,$R$37,$R$38,$R$40,$R$41,$R$42,$Q406,AG$2,AG$4,AG$3)</f>
        <v>-124528.56</v>
      </c>
      <c r="AH406" s="15">
        <f ca="1">_xll.DBRW($B$3,$R$37,$R$38,$R$40,$R$41,$R$42,$Q406,AH$2,AH$4,AH$3)</f>
        <v>-598144.94999999995</v>
      </c>
      <c r="AI406" s="15">
        <f ca="1">Y406-AD406</f>
        <v>69547.879999999888</v>
      </c>
      <c r="AJ406" s="15">
        <f ca="1">Z406-AE406</f>
        <v>-29527.239999999962</v>
      </c>
      <c r="AK406" s="15">
        <f ca="1">AA406-AF406</f>
        <v>2717.8069552108791</v>
      </c>
      <c r="AL406" s="15">
        <f ca="1">AB406-AG406</f>
        <v>-11929.949999999983</v>
      </c>
      <c r="AM406" s="15">
        <f ca="1">AC406-AH406</f>
        <v>21070.229999999981</v>
      </c>
      <c r="AN406" s="20"/>
      <c r="AO406" s="16">
        <f ca="1">_xll.DBRW($B$3,$R$37,$R$38,$R$40,$R$41,$R$42,$Q406,AO$2,AO$4,AO$3)</f>
        <v>0.30908746534650694</v>
      </c>
      <c r="AP406" s="16">
        <f ca="1">_xll.DBRW($B$3,$R$37,$R$38,$R$40,$R$41,$R$42,$Q406,AP$2,AP$4,AP$3)</f>
        <v>0.38591251153063283</v>
      </c>
      <c r="AQ406" s="17">
        <f ca="1">-(AO406-AP406)*100</f>
        <v>7.6825046184125885</v>
      </c>
      <c r="AR406" s="14">
        <f ca="1">$Y406-$AD406-BL406</f>
        <v>144596.10087935653</v>
      </c>
      <c r="AS406" s="18">
        <f ca="1">_xll.DBRW($B$3,$R$37,$R$38,$R$40,$R$41,$R$42,$Q406,AS$2,AS$4,AS$3)</f>
        <v>30.416607018400605</v>
      </c>
      <c r="AT406" s="19">
        <f ca="1">_xll.DBRW($B$3,$R$37,$R$38,$R$40,$R$41,$R$42,$Q406,AT$2,AT$4,AT$3)</f>
        <v>7.2334396072780624E-2</v>
      </c>
      <c r="AU406" s="18">
        <f ca="1">_xll.DBRW($B$3,$R$37,$R$38,$R$40,$R$41,$R$42,$Q406,AU$2,AU$4,AU$3)</f>
        <v>7.1182663353642619</v>
      </c>
      <c r="AV406" s="15">
        <f ca="1">_xll.DBRW($B$3,$R$37,$R$38,$R$40,$R$41,$R$42,$Q406,AV$2,AV$4,AV$3)</f>
        <v>19126.009999999998</v>
      </c>
      <c r="AW406" s="15">
        <f ca="1">_xll.DBRW($B$3,$R$37,$R$38,$R$40,$R$41,$R$42,$Q406,AW$2,AW$4,AW$3)</f>
        <v>264411</v>
      </c>
      <c r="AX406" s="18">
        <f ca="1">_xll.DBRW($B$3,$R$37,$R$38,$R$40,$R$41,$R$42,$Q406,AX$2,AX$4,AX$3)</f>
        <v>24.758569658734221</v>
      </c>
      <c r="AY406" s="19">
        <f ca="1">_xll.DBRW($B$3,$R$37,$R$38,$R$40,$R$41,$R$42,$Q406,AY$2,AY$4,AY$3)</f>
        <v>8.2920839144926747E-2</v>
      </c>
      <c r="AZ406" s="18">
        <f ca="1">_xll.DBRW($B$3,$R$37,$R$38,$R$40,$R$41,$R$42,$Q406,AZ$2,AZ$4,AZ$3)</f>
        <v>5.3198621728733499</v>
      </c>
      <c r="BA406" s="15">
        <f ca="1">_xll.DBRW($B$3,$R$37,$R$38,$R$40,$R$41,$R$42,$Q406,BA$2,BA$4,BA$3)</f>
        <v>26305.89</v>
      </c>
      <c r="BB406" s="15">
        <f ca="1">_xll.DBRW($B$3,$R$37,$R$38,$R$40,$R$41,$R$42,$Q406,BB$2,BB$4,BB$3)</f>
        <v>317241.00082999998</v>
      </c>
      <c r="BC406" s="18">
        <f ca="1">AS406-AX406</f>
        <v>5.658037359666384</v>
      </c>
      <c r="BD406" s="18">
        <f ca="1">AT406-AY406</f>
        <v>-1.0586443072146123E-2</v>
      </c>
      <c r="BE406" s="18">
        <f ca="1">AU406-AZ406</f>
        <v>1.798404162490912</v>
      </c>
      <c r="BF406" s="15">
        <f ca="1">IF(AND(AV406&lt;&gt;0,BA406&lt;&gt;0),-1*BC406*AV406,0)</f>
        <v>-108215.67912135285</v>
      </c>
      <c r="BG406" s="15">
        <f ca="1">IF(AND(AV406&lt;&gt;0,BA406&lt;&gt;0,AW406&lt;&gt;0,BB406&lt;&gt;0),BD406/AY406*$Y406,)</f>
        <v>74271.385111011332</v>
      </c>
      <c r="BH406" s="15">
        <f ca="1">IF(AND(AW406&lt;&gt;0,BB406&lt;&gt;0),BE406*AO406*AW406,)</f>
        <v>146976.60482249979</v>
      </c>
      <c r="BI406" s="15">
        <f ca="1">IF(AND(AV406&lt;&gt;0,BA406&lt;&gt;0,AW406&lt;&gt;0,BB406&lt;&gt;0),$AI406-BF406-BG406-BH406-BL406,)</f>
        <v>31563.79006719825</v>
      </c>
      <c r="BJ406" s="15">
        <f ca="1">IF(OR(AV406=0,BA406=0,AW406=0,BB406=0),$AI406-BF406-BG406-BH406-BL406,)</f>
        <v>0</v>
      </c>
      <c r="BK406" s="15">
        <f ca="1">SUM(BF406:BJ406)</f>
        <v>144596.10087935653</v>
      </c>
      <c r="BL406" s="15">
        <f ca="1">IF($V406&lt;&gt;0,IF($V406&gt;0,$W406/$V406,-$W406/$V406))*$AD406</f>
        <v>-75048.220879356639</v>
      </c>
      <c r="BM406" s="15">
        <f ca="1">SUM(BK406:BL406)</f>
        <v>69547.879999999888</v>
      </c>
      <c r="BN406" s="16">
        <f ca="1">_xll.DBRW($B$3,$R$37,$R$38,$R$40,$R$41,$R$42,$Q406,BN$2,BN$4,BN$3)</f>
        <v>7.1362467621567172E-2</v>
      </c>
      <c r="BO406" s="16">
        <f ca="1">_xll.DBRW($B$3,$R$37,$R$38,$R$40,$R$41,$R$42,$Q406,BO$2,BO$4,BO$3)</f>
        <v>6.2089720411187335E-2</v>
      </c>
      <c r="BP406" s="17">
        <f ca="1">-(BN406-BO406)*100</f>
        <v>-0.9272747210379837</v>
      </c>
      <c r="BQ406" s="14">
        <f ca="1">$Z406-$AE406-CK406</f>
        <v>-17452.681874702153</v>
      </c>
      <c r="BR406" s="15">
        <f ca="1">_xll.DBRW($B$3,$R$37,$R$38,$R$40,$R$41,$R$42,$Q406,BR$2,BR$4,BR$3)</f>
        <v>0.50797705087912381</v>
      </c>
      <c r="BS406" s="15">
        <f ca="1">_xll.DBRW($B$3,$R$37,$R$38,$R$40,$R$41,$R$42,$Q406,BS$2,BS$4,BS$3)</f>
        <v>1</v>
      </c>
      <c r="BT406" s="15">
        <f ca="1">_xll.DBRW($B$3,$R$37,$R$38,$R$40,$R$41,$R$42,$Q406,BT$2,BT$4,BT$3)</f>
        <v>7.1182663353642619</v>
      </c>
      <c r="BU406" s="15">
        <f ca="1">_xll.DBRW($B$3,$R$37,$R$38,$R$40,$R$41,$R$42,$Q406,BU$2,BU$4,BU$3)</f>
        <v>264411</v>
      </c>
      <c r="BV406" s="15">
        <f ca="1">_xll.DBRW($B$3,$R$37,$R$38,$R$40,$R$41,$R$42,$Q406,BV$2,BV$4,BV$3)</f>
        <v>264411</v>
      </c>
      <c r="BW406" s="15">
        <f ca="1">_xll.DBRW($B$3,$R$37,$R$38,$R$40,$R$41,$R$42,$Q406,BW$2,BW$4,BW$3)</f>
        <v>0.33030875493975786</v>
      </c>
      <c r="BX406" s="15">
        <f ca="1">_xll.DBRW($B$3,$R$37,$R$38,$R$40,$R$41,$R$42,$Q406,BX$2,BX$4,BX$3)</f>
        <v>1</v>
      </c>
      <c r="BY406" s="15">
        <f ca="1">_xll.DBRW($B$3,$R$37,$R$38,$R$40,$R$41,$R$42,$Q406,BY$2,BY$4,BY$3)</f>
        <v>5.3198621728733499</v>
      </c>
      <c r="BZ406" s="15">
        <f ca="1">_xll.DBRW($B$3,$R$37,$R$38,$R$40,$R$41,$R$42,$Q406,BZ$2,BZ$4,BZ$3)</f>
        <v>317241.00082999998</v>
      </c>
      <c r="CA406" s="15">
        <f ca="1">_xll.DBRW($B$3,$R$37,$R$38,$R$40,$R$41,$R$42,$Q406,CA$2,CA$4,CA$3)</f>
        <v>317241.00082999998</v>
      </c>
      <c r="CB406" s="15">
        <f ca="1">BR406-BW406</f>
        <v>0.17766829593936595</v>
      </c>
      <c r="CC406" s="15">
        <f ca="1">BS406-BX406</f>
        <v>0</v>
      </c>
      <c r="CD406" s="15">
        <f ca="1">BT406-BY406</f>
        <v>1.798404162490912</v>
      </c>
      <c r="CE406" s="15">
        <f ca="1">IF(AND(BU406&lt;&gt;0,BZ406&lt;&gt;0),-1*CB406*BU406,0)</f>
        <v>-46977.451797623689</v>
      </c>
      <c r="CF406" s="15">
        <f ca="1">IF(AND(BU406&lt;&gt;0,BZ406&lt;&gt;0,BV406&lt;&gt;0,CA406&lt;&gt;0),CC406/BX406*$Z406,)</f>
        <v>0</v>
      </c>
      <c r="CG406" s="15">
        <f ca="1">IF(AND(BV406&lt;&gt;0,CA406&lt;&gt;0),CD406*BN406*BV406,)</f>
        <v>33934.126675163301</v>
      </c>
      <c r="CH406" s="15">
        <f ca="1">IF(AND(BU406&lt;&gt;0,BZ406&lt;&gt;0,BV406&lt;&gt;0,CA406&lt;&gt;0),$AJ406-CE406-CF406-CG406-CK406,)</f>
        <v>-4409.3567522417652</v>
      </c>
      <c r="CI406" s="15">
        <f ca="1">IF(OR(BU406=0,BZ406=0,BV406=0,CA406=0),$AJ406-CE406-CF406-CG406-CK406,)</f>
        <v>0</v>
      </c>
      <c r="CJ406" s="15">
        <f ca="1">SUM(CE406:CI406)</f>
        <v>-17452.681874702153</v>
      </c>
      <c r="CK406" s="15">
        <f ca="1">IF($V406&lt;&gt;0,IF($V406&gt;0,$W406/$V406,-$W406/$V406))*$AE406</f>
        <v>-12074.558125297808</v>
      </c>
      <c r="CL406" s="15">
        <f ca="1">SUM(CJ406:CK406)</f>
        <v>-29527.239999999962</v>
      </c>
      <c r="CM406" s="16">
        <f ca="1">_xll.DBRW($B$3,$R$37,$R$38,$R$40,$R$41,$R$42,$Q406,CM$2,CM$4,CM$3)</f>
        <v>4.6783995595840309E-2</v>
      </c>
      <c r="CN406" s="16">
        <f ca="1">_xll.DBRW($B$3,$R$37,$R$38,$R$40,$R$41,$R$42,$Q406,CN$2,CN$4,CN$3)</f>
        <v>5.3785251357848098E-2</v>
      </c>
      <c r="CO406" s="17">
        <f ca="1">-(CM406-CN406)*100</f>
        <v>0.70012557620077875</v>
      </c>
      <c r="CP406" s="14">
        <f ca="1">$AA406-$AF406-DJ406</f>
        <v>13177.398969850947</v>
      </c>
      <c r="CQ406" s="15">
        <f ca="1">_xll.DBRW($B$3,$R$37,$R$38,$R$40,$R$41,$R$42,$Q406,CQ$2,CQ$4,CQ$3)</f>
        <v>1.0765008489933661</v>
      </c>
      <c r="CR406" s="15">
        <f ca="1">_xll.DBRW($B$3,$R$37,$R$38,$R$40,$R$41,$R$42,$Q406,CR$2,CR$4,CR$3)</f>
        <v>0.30935501926924369</v>
      </c>
      <c r="CS406" s="15">
        <f ca="1">_xll.DBRW($B$3,$R$37,$R$38,$R$40,$R$41,$R$42,$Q406,CS$2,CS$4,CS$3)</f>
        <v>7.1182663353642619</v>
      </c>
      <c r="CT406" s="15">
        <f ca="1">_xll.DBRW($B$3,$R$37,$R$38,$R$40,$R$41,$R$42,$Q406,CT$2,CT$4,CT$3)</f>
        <v>81796.87</v>
      </c>
      <c r="CU406" s="15">
        <f ca="1">_xll.DBRW($B$3,$R$37,$R$38,$R$40,$R$41,$R$42,$Q406,CU$2,CU$4,CU$3)</f>
        <v>264411</v>
      </c>
      <c r="CV406" s="15">
        <f ca="1">_xll.DBRW($B$3,$R$37,$R$38,$R$40,$R$41,$R$42,$Q406,CV$2,CV$4,CV$3)</f>
        <v>0.97430000000000327</v>
      </c>
      <c r="CW406" s="15">
        <f ca="1">_xll.DBRW($B$3,$R$37,$R$38,$R$40,$R$41,$R$42,$Q406,CW$2,CW$4,CW$3)</f>
        <v>0.29367763949204573</v>
      </c>
      <c r="CX406" s="15">
        <f ca="1">_xll.DBRW($B$3,$R$37,$R$38,$R$40,$R$41,$R$42,$Q406,CX$2,CX$4,CX$3)</f>
        <v>5.3198621728733499</v>
      </c>
      <c r="CY406" s="15">
        <f ca="1">_xll.DBRW($B$3,$R$37,$R$38,$R$40,$R$41,$R$42,$Q406,CY$2,CY$4,CY$3)</f>
        <v>93166.588273848509</v>
      </c>
      <c r="CZ406" s="15">
        <f ca="1">_xll.DBRW($B$3,$R$37,$R$38,$R$40,$R$41,$R$42,$Q406,CZ$2,CZ$4,CZ$3)</f>
        <v>317241.00082999998</v>
      </c>
      <c r="DA406" s="15">
        <f ca="1">CQ406-CV406</f>
        <v>0.10220084899336279</v>
      </c>
      <c r="DB406" s="15">
        <f ca="1">CR406-CW406</f>
        <v>1.5677379777197964E-2</v>
      </c>
      <c r="DC406" s="15">
        <f ca="1">CS406-CX406</f>
        <v>1.798404162490912</v>
      </c>
      <c r="DD406" s="15">
        <f ca="1">IF(AND(CT406&lt;&gt;0,CY406&lt;&gt;0),-1*DA406*CT406,0)</f>
        <v>-8359.7095589997261</v>
      </c>
      <c r="DE406" s="15">
        <f ca="1">IF(AND(CT406&lt;&gt;0,CY406&lt;&gt;0,CU406&lt;&gt;0,CZ406&lt;&gt;0),DB406/CW406*$AA406,)</f>
        <v>-4700.6039419309973</v>
      </c>
      <c r="DF406" s="15">
        <f ca="1">IF(AND(CU406&lt;&gt;0,CZ406&lt;&gt;0),DC406*CM406*CU406,)</f>
        <v>22246.624673047743</v>
      </c>
      <c r="DG406" s="15">
        <f ca="1">IF(AND(CT406&lt;&gt;0,CY406&lt;&gt;0,CU406&lt;&gt;0,CZ406&lt;&gt;0),$AK406-DD406-DE406-DF406-DJ406,)</f>
        <v>3991.087797733926</v>
      </c>
      <c r="DH406" s="15">
        <f ca="1">IF(OR(CT406=0,CY406=0,CU406=0,CZ406=0),$AK406-DD406-DE406-DF406-DJ406,)</f>
        <v>0</v>
      </c>
      <c r="DI406" s="15">
        <f ca="1">SUM(DD406:DH406)</f>
        <v>13177.398969850947</v>
      </c>
      <c r="DJ406" s="15">
        <f ca="1">IF($V406&lt;&gt;0,IF($V406&gt;0,$W406/$V406,-$W406/$V406))*$AF406</f>
        <v>-10459.592014640068</v>
      </c>
      <c r="DK406" s="15">
        <f ca="1">SUM(DI406:DJ406)</f>
        <v>2717.8069552108791</v>
      </c>
      <c r="DL406" s="16">
        <f ca="1">_xll.DBRW($B$3,$R$37,$R$38,$R$40,$R$41,$R$42,$Q406,DL$2,DL$4,DL$3)</f>
        <v>7.2501480117460687E-2</v>
      </c>
      <c r="DM406" s="16">
        <f ca="1">_xll.DBRW($B$3,$R$37,$R$38,$R$40,$R$41,$R$42,$Q406,DM$2,DM$4,DM$3)</f>
        <v>7.3786901580301087E-2</v>
      </c>
      <c r="DN406" s="17">
        <f ca="1">-(DL406-DM406)*100</f>
        <v>0.12854214628403998</v>
      </c>
      <c r="DO406" s="14">
        <f ca="1">$AB406-$AG406-EI406</f>
        <v>2419.3533326084107</v>
      </c>
      <c r="DP406" s="15">
        <f ca="1">_xll.DBRW($B$3,$R$37,$R$38,$R$40,$R$41,$R$42,$Q406,DP$2,DP$4,DP$3)</f>
        <v>0.52979899526557339</v>
      </c>
      <c r="DQ406" s="15">
        <f ca="1">_xll.DBRW($B$3,$R$37,$R$38,$R$40,$R$41,$R$42,$Q406,DQ$2,DQ$4,DQ$3)</f>
        <v>0.9741144279171442</v>
      </c>
      <c r="DR406" s="15">
        <f ca="1">_xll.DBRW($B$3,$R$37,$R$38,$R$40,$R$41,$R$42,$Q406,DR$2,DR$4,DR$3)</f>
        <v>7.1182663353642619</v>
      </c>
      <c r="DS406" s="15">
        <f ca="1">_xll.DBRW($B$3,$R$37,$R$38,$R$40,$R$41,$R$42,$Q406,DS$2,DS$4,DS$3)</f>
        <v>257566.57</v>
      </c>
      <c r="DT406" s="15">
        <f ca="1">_xll.DBRW($B$3,$R$37,$R$38,$R$40,$R$41,$R$42,$Q406,DT$2,DT$4,DT$3)</f>
        <v>264411</v>
      </c>
      <c r="DU406" s="15">
        <f ca="1">_xll.DBRW($B$3,$R$37,$R$38,$R$40,$R$41,$R$42,$Q406,DU$2,DU$4,DU$3)</f>
        <v>0.38357788387494224</v>
      </c>
      <c r="DV406" s="15">
        <f ca="1">_xll.DBRW($B$3,$R$37,$R$38,$R$40,$R$41,$R$42,$Q406,DV$2,DV$4,DV$3)</f>
        <v>1.0233544817681692</v>
      </c>
      <c r="DW406" s="15">
        <f ca="1">_xll.DBRW($B$3,$R$37,$R$38,$R$40,$R$41,$R$42,$Q406,DW$2,DW$4,DW$3)</f>
        <v>5.3198621728733499</v>
      </c>
      <c r="DX406" s="15">
        <f ca="1">_xll.DBRW($B$3,$R$37,$R$38,$R$40,$R$41,$R$42,$Q406,DX$2,DX$4,DX$3)</f>
        <v>324650</v>
      </c>
      <c r="DY406" s="15">
        <f ca="1">_xll.DBRW($B$3,$R$37,$R$38,$R$40,$R$41,$R$42,$Q406,DY$2,DY$4,DY$3)</f>
        <v>317241.00082999998</v>
      </c>
      <c r="DZ406" s="15">
        <f ca="1">DP406-DU406</f>
        <v>0.14622111139063115</v>
      </c>
      <c r="EA406" s="15">
        <f ca="1">DQ406-DV406</f>
        <v>-4.9240053851025034E-2</v>
      </c>
      <c r="EB406" s="15">
        <f ca="1">DR406-DW406</f>
        <v>1.798404162490912</v>
      </c>
      <c r="EC406" s="15">
        <f ca="1">IF(AND(DS406&lt;&gt;0,DX406&lt;&gt;0),-1*DZ406*DS406,0)</f>
        <v>-37661.670122472795</v>
      </c>
      <c r="ED406" s="15">
        <f ca="1">IF(AND(DS406&lt;&gt;0,DX406&lt;&gt;0,DT406&lt;&gt;0,DY406&lt;&gt;0),EA406/DV406*$AB406,)</f>
        <v>6565.8816182844557</v>
      </c>
      <c r="EE406" s="15">
        <f ca="1">IF(AND(DT406&lt;&gt;0,DY406&lt;&gt;0),EB406*DL406*DT406,)</f>
        <v>34475.747440370178</v>
      </c>
      <c r="EF406" s="15">
        <f ca="1">IF(AND(DS406&lt;&gt;0,DX406&lt;&gt;0,DT406&lt;&gt;0,DY406&lt;&gt;0),$AL406-EC406-ED406-EE406-EI406,)</f>
        <v>-960.60560357342911</v>
      </c>
      <c r="EG406" s="15">
        <f ca="1">IF(OR(DS406=0,DX406=0,DT406=0,DY406=0),$AL406-EC406-ED406-EE406-EI406,)</f>
        <v>0</v>
      </c>
      <c r="EH406" s="15">
        <f ca="1">SUM(EC406:EG406)</f>
        <v>2419.3533326084107</v>
      </c>
      <c r="EI406" s="15">
        <f ca="1">IF($V406&lt;&gt;0,IF($V406&gt;0,$W406/$V406,-$W406/$V406))*$AG406</f>
        <v>-14349.303332608393</v>
      </c>
      <c r="EJ406" s="15">
        <f ca="1">SUM(EH406:EI406)</f>
        <v>-11929.949999999983</v>
      </c>
      <c r="EK406" s="16">
        <f ca="1">_xll.DBRW($B$3,$R$37,$R$38,$R$40,$R$41,$R$42,$Q406,EK$2,EK$4,EK$3)</f>
        <v>0.30660433957815603</v>
      </c>
      <c r="EL406" s="16">
        <f ca="1">_xll.DBRW($B$3,$R$37,$R$38,$R$40,$R$41,$R$42,$Q406,EL$2,EL$4,EL$3)</f>
        <v>0.35441879803640319</v>
      </c>
      <c r="EM406" s="17">
        <f ca="1">-(EK406-EL406)*100</f>
        <v>4.7814458458247167</v>
      </c>
      <c r="EN406" s="14">
        <f ca="1">$AC406-$AH406-FH406</f>
        <v>89993.883533116241</v>
      </c>
      <c r="EO406" s="15">
        <f ca="1">_xll.DBRW($B$3,$R$37,$R$38,$R$40,$R$41,$R$42,$Q406,EO$2,EO$4,EO$3)</f>
        <v>2.1824913486957804</v>
      </c>
      <c r="EP406" s="15">
        <f ca="1">_xll.DBRW($B$3,$R$37,$R$38,$R$40,$R$41,$R$42,$Q406,EP$2,EP$4,EP$3)</f>
        <v>1</v>
      </c>
      <c r="EQ406" s="15">
        <f ca="1">_xll.DBRW($B$3,$R$37,$R$38,$R$40,$R$41,$R$42,$Q406,EQ$2,EQ$4,EQ$3)</f>
        <v>7.1182663353642619</v>
      </c>
      <c r="ER406" s="15">
        <f ca="1">_xll.DBRW($B$3,$R$37,$R$38,$R$40,$R$41,$R$42,$Q406,ER$2,ER$4,ER$3)</f>
        <v>264411</v>
      </c>
      <c r="ES406" s="15">
        <f ca="1">_xll.DBRW($B$3,$R$37,$R$38,$R$40,$R$41,$R$42,$Q406,ES$2,ES$4,ES$3)</f>
        <v>264411</v>
      </c>
      <c r="ET406" s="15">
        <f ca="1">_xll.DBRW($B$3,$R$37,$R$38,$R$40,$R$41,$R$42,$Q406,ET$2,ET$4,ET$3)</f>
        <v>1.8854591570291011</v>
      </c>
      <c r="EU406" s="15">
        <f ca="1">_xll.DBRW($B$3,$R$37,$R$38,$R$40,$R$41,$R$42,$Q406,EU$2,EU$4,EU$3)</f>
        <v>1</v>
      </c>
      <c r="EV406" s="15">
        <f ca="1">_xll.DBRW($B$3,$R$37,$R$38,$R$40,$R$41,$R$42,$Q406,EV$2,EV$4,EV$3)</f>
        <v>5.3198621728733499</v>
      </c>
      <c r="EW406" s="15">
        <f ca="1">_xll.DBRW($B$3,$R$37,$R$38,$R$40,$R$41,$R$42,$Q406,EW$2,EW$4,EW$3)</f>
        <v>317241.00082999998</v>
      </c>
      <c r="EX406" s="15">
        <f ca="1">_xll.DBRW($B$3,$R$37,$R$38,$R$40,$R$41,$R$42,$Q406,EX$2,EX$4,EX$3)</f>
        <v>317241.00082999998</v>
      </c>
      <c r="EY406" s="15">
        <f ca="1">EO406-ET406</f>
        <v>0.29703219166667938</v>
      </c>
      <c r="EZ406" s="15">
        <f ca="1">EP406-EU406</f>
        <v>0</v>
      </c>
      <c r="FA406" s="15">
        <f ca="1">EQ406-EV406</f>
        <v>1.798404162490912</v>
      </c>
      <c r="FB406" s="15">
        <f ca="1">IF(AND(ER406&lt;&gt;0,EW406&lt;&gt;0),-1*EY406*ER406,0)</f>
        <v>-78538.578830778366</v>
      </c>
      <c r="FC406" s="15">
        <f ca="1">IF(AND(ER406&lt;&gt;0,EW406&lt;&gt;0,ES406&lt;&gt;0,EX406&lt;&gt;0),EZ406/EU406*$AC406,)</f>
        <v>0</v>
      </c>
      <c r="FD406" s="15">
        <f ca="1">IF(AND(ES406&lt;&gt;0,EX406&lt;&gt;0),FA406*EK406*ES406,)</f>
        <v>145795.83421321501</v>
      </c>
      <c r="FE406" s="15">
        <f ca="1">IF(AND(ER406&lt;&gt;0,EW406&lt;&gt;0,ES406&lt;&gt;0,EX406&lt;&gt;0),$AM406-FB406-FC406-FD406-FH406,)</f>
        <v>22736.628150679593</v>
      </c>
      <c r="FF406" s="15">
        <f ca="1">IF(OR(ER406=0,EW406=0,ES406=0,EX406=0),$AM406-FB406-FC406-FD406-FH406,)</f>
        <v>0</v>
      </c>
      <c r="FG406" s="15">
        <f ca="1">SUM(FB406:FF406)</f>
        <v>89993.883533116241</v>
      </c>
      <c r="FH406" s="15">
        <f ca="1">IF($V406&lt;&gt;0,IF($V406&gt;0,$W406/$V406,-$W406/$V406))*$AH406</f>
        <v>-68923.653533116259</v>
      </c>
      <c r="FI406" s="15">
        <f ca="1">SUM(FG406:FH406)</f>
        <v>21070.229999999981</v>
      </c>
      <c r="FJ406" s="20"/>
      <c r="FK406" s="85">
        <f ca="1">BL406+CK406+DJ406+EI406+FH406</f>
        <v>-180855.32788501919</v>
      </c>
      <c r="FL406" s="21"/>
      <c r="FM406" s="22"/>
      <c r="FN406" s="104">
        <f ca="1">_xll.DBRW($B$3,$R$37,$R$38,$R$40,$R$41,$R$42,$Q406,FN$2,FN$4,FN$3)</f>
        <v>364497.23999999976</v>
      </c>
      <c r="FO406" s="105">
        <f ca="1">IF(U406&lt;&gt;0,FN406/U406,0)</f>
        <v>0.19366025174046883</v>
      </c>
      <c r="FP406" s="104">
        <f ca="1">_xll.DBRW($B$3,$R$37,$R$38,$R$40,$R$41,$R$42,$Q406,FP$2,FP$4,FP$3)</f>
        <v>118148.99304478882</v>
      </c>
      <c r="FQ406" s="105">
        <f ca="1">IF(V406&lt;&gt;0,FP406/V406,0)</f>
        <v>7.0006817083627326E-2</v>
      </c>
      <c r="FR406" s="86">
        <f ca="1">FN406-FP406</f>
        <v>246348.24695521093</v>
      </c>
      <c r="FS406" s="103">
        <f ca="1">(FO406-FQ406)*100</f>
        <v>12.36534346568415</v>
      </c>
      <c r="FT406" s="23"/>
      <c r="FV406" s="37"/>
      <c r="FW406" s="37"/>
      <c r="FX406" s="37"/>
      <c r="FY406" s="37"/>
      <c r="FZ406" s="37"/>
      <c r="GA406" s="37"/>
      <c r="GB406" s="37"/>
      <c r="GC406" s="37"/>
      <c r="GD406" s="37"/>
      <c r="GE406" s="37"/>
      <c r="GF406" s="37"/>
      <c r="GG406" s="37"/>
      <c r="GH406" s="37"/>
    </row>
    <row r="407" spans="1:190" ht="15" hidden="1" customHeight="1" x14ac:dyDescent="0.25">
      <c r="A407">
        <f ca="1">IF(ROW()=ROW($A$60),0,1)</f>
        <v>1</v>
      </c>
      <c r="D407" s="30"/>
      <c r="E407" s="30"/>
      <c r="F407" s="30">
        <f ca="1">IF(A407&lt;&gt;0,IF((AO407+BN407+CM407+DL407+EK407)&lt;&gt;0,ROUND((1-(AO407+BN407+CM407+DL407+EK407))-FO407,5),"VERIF. ELIGIBILITE PMM"),"CHECK "&amp;D392)</f>
        <v>0</v>
      </c>
      <c r="G407" s="30"/>
      <c r="H407" s="30"/>
      <c r="I407" s="30"/>
      <c r="J407" s="30">
        <f ca="1">IF(A407&lt;&gt;0,IF((AP407+BO407+CN407+DM407+EL407)&lt;&gt;0,ROUND((1-(AP407+BO407+CN407+DM407+EL407))-FQ407,5),"VERIF. ELIGIBILITE PMM"),"CHECK "&amp;D393)</f>
        <v>0</v>
      </c>
      <c r="K407" s="30">
        <f ca="1">IF(A407&lt;&gt;0,ROUND(W407+AR407+BQ407+CP407+DO407+EN407+FK407-FR407,5),"CHECK ")</f>
        <v>0</v>
      </c>
      <c r="L407" s="4"/>
      <c r="M407" s="9"/>
      <c r="N407" s="10"/>
      <c r="O407" s="9"/>
      <c r="P407" s="11"/>
      <c r="Q407" s="130" t="s">
        <v>205</v>
      </c>
      <c r="R407" s="130"/>
      <c r="S407" s="12"/>
      <c r="T407" s="13"/>
      <c r="U407" s="84">
        <f ca="1">_xll.DBRW($B$3,$R$37,$R$38,$R$40,$R$41,$R$42,$Q407,U$2,U$4,U$3)</f>
        <v>7045300.1800000006</v>
      </c>
      <c r="V407" s="84">
        <f ca="1">_xll.DBRW($B$3,$R$37,$R$38,$R$40,$R$41,$R$42,$Q407,V$2,V$4,V$3)</f>
        <v>6840212.29</v>
      </c>
      <c r="W407" s="85">
        <f ca="1">U407-V407</f>
        <v>205087.8900000006</v>
      </c>
      <c r="X407" s="106">
        <f ca="1">IF(V407&lt;&gt;0,W407/V407,0)</f>
        <v>2.9982679090212943E-2</v>
      </c>
      <c r="Y407" s="15">
        <f ca="1">_xll.DBRW($B$3,$R$37,$R$38,$R$40,$R$41,$R$42,$Q407,Y$2,Y$4,Y$3)</f>
        <v>-2585931.1</v>
      </c>
      <c r="Z407" s="15">
        <f ca="1">_xll.DBRW($B$3,$R$37,$R$38,$R$40,$R$41,$R$42,$Q407,Z$2,Z$4,Z$3)</f>
        <v>-442530.82000000007</v>
      </c>
      <c r="AA407" s="15">
        <f ca="1">_xll.DBRW($B$3,$R$37,$R$38,$R$40,$R$41,$R$42,$Q407,AA$2,AA$4,AA$3)</f>
        <v>-571974.90999999992</v>
      </c>
      <c r="AB407" s="15">
        <f ca="1">_xll.DBRW($B$3,$R$37,$R$38,$R$40,$R$41,$R$42,$Q407,AB$2,AB$4,AB$3)</f>
        <v>-724260.95000000007</v>
      </c>
      <c r="AC407" s="15">
        <f ca="1">_xll.DBRW($B$3,$R$37,$R$38,$R$40,$R$41,$R$42,$Q407,AC$2,AC$4,AC$3)</f>
        <v>-1495268.1400000006</v>
      </c>
      <c r="AD407" s="15">
        <f ca="1">_xll.DBRW($B$3,$R$37,$R$38,$R$40,$R$41,$R$42,$Q407,AD$2,AD$4,AD$3)</f>
        <v>-2683059.34</v>
      </c>
      <c r="AE407" s="15">
        <f ca="1">_xll.DBRW($B$3,$R$37,$R$38,$R$40,$R$41,$R$42,$Q407,AE$2,AE$4,AE$3)</f>
        <v>-478675.44664696371</v>
      </c>
      <c r="AF407" s="15">
        <f ca="1">_xll.DBRW($B$3,$R$37,$R$38,$R$40,$R$41,$R$42,$Q407,AF$2,AF$4,AF$3)</f>
        <v>-557567.55440959986</v>
      </c>
      <c r="AG407" s="15">
        <f ca="1">_xll.DBRW($B$3,$R$37,$R$38,$R$40,$R$41,$R$42,$Q407,AG$2,AG$4,AG$3)</f>
        <v>-722567.5399999998</v>
      </c>
      <c r="AH407" s="15">
        <f ca="1">_xll.DBRW($B$3,$R$37,$R$38,$R$40,$R$41,$R$42,$Q407,AH$2,AH$4,AH$3)</f>
        <v>-1594969.9499999997</v>
      </c>
      <c r="AI407" s="15">
        <f ca="1">Y407-AD407</f>
        <v>97128.239999999758</v>
      </c>
      <c r="AJ407" s="15">
        <f ca="1">Z407-AE407</f>
        <v>36144.626646963647</v>
      </c>
      <c r="AK407" s="15">
        <f ca="1">AA407-AF407</f>
        <v>-14407.355590400053</v>
      </c>
      <c r="AL407" s="15">
        <f ca="1">AB407-AG407</f>
        <v>-1693.4100000002654</v>
      </c>
      <c r="AM407" s="15">
        <f ca="1">AC407-AH407</f>
        <v>99701.809999999125</v>
      </c>
      <c r="AN407" s="20"/>
      <c r="AO407" s="16">
        <f ca="1">_xll.DBRW($B$3,$R$37,$R$38,$R$40,$R$41,$R$42,$Q407,AO$2,AO$4,AO$3)</f>
        <v>0.36704342383321997</v>
      </c>
      <c r="AP407" s="16">
        <f ca="1">_xll.DBRW($B$3,$R$37,$R$38,$R$40,$R$41,$R$42,$Q407,AP$2,AP$4,AP$3)</f>
        <v>0.39224796340348661</v>
      </c>
      <c r="AQ407" s="17">
        <f ca="1">-(AO407-AP407)*100</f>
        <v>2.520453957026664</v>
      </c>
      <c r="AR407" s="14">
        <f ca="1">$Y407-$AD407-BL407</f>
        <v>177573.54717121829</v>
      </c>
      <c r="AS407" s="18">
        <f ca="1">_xll.DBRW($B$3,$R$37,$R$38,$R$40,$R$41,$R$42,$Q407,AS$2,AS$4,AS$3)</f>
        <v>29.024831708172577</v>
      </c>
      <c r="AT407" s="19">
        <f ca="1">_xll.DBRW($B$3,$R$37,$R$38,$R$40,$R$41,$R$42,$Q407,AT$2,AT$4,AT$3)</f>
        <v>6.9397978982854922E-2</v>
      </c>
      <c r="AU407" s="18">
        <f ca="1">_xll.DBRW($B$3,$R$37,$R$38,$R$40,$R$41,$R$42,$Q407,AU$2,AU$4,AU$3)</f>
        <v>5.4878102428009141</v>
      </c>
      <c r="AV407" s="15">
        <f ca="1">_xll.DBRW($B$3,$R$37,$R$38,$R$40,$R$41,$R$42,$Q407,AV$2,AV$4,AV$3)</f>
        <v>89093.75</v>
      </c>
      <c r="AW407" s="15">
        <f ca="1">_xll.DBRW($B$3,$R$37,$R$38,$R$40,$R$41,$R$42,$Q407,AW$2,AW$4,AW$3)</f>
        <v>1283809</v>
      </c>
      <c r="AX407" s="18">
        <f ca="1">_xll.DBRW($B$3,$R$37,$R$38,$R$40,$R$41,$R$42,$Q407,AX$2,AX$4,AX$3)</f>
        <v>27.587662305280183</v>
      </c>
      <c r="AY407" s="19">
        <f ca="1">_xll.DBRW($B$3,$R$37,$R$38,$R$40,$R$41,$R$42,$Q407,AY$2,AY$4,AY$3)</f>
        <v>5.9551762566360314E-2</v>
      </c>
      <c r="AZ407" s="18">
        <f ca="1">_xll.DBRW($B$3,$R$37,$R$38,$R$40,$R$41,$R$42,$Q407,AZ$2,AZ$4,AZ$3)</f>
        <v>4.1884064893792905</v>
      </c>
      <c r="BA407" s="15">
        <f ca="1">_xll.DBRW($B$3,$R$37,$R$38,$R$40,$R$41,$R$42,$Q407,BA$2,BA$4,BA$3)</f>
        <v>97255.770000000019</v>
      </c>
      <c r="BB407" s="15">
        <f ca="1">_xll.DBRW($B$3,$R$37,$R$38,$R$40,$R$41,$R$42,$Q407,BB$2,BB$4,BB$3)</f>
        <v>1633130</v>
      </c>
      <c r="BC407" s="18">
        <f ca="1">AS407-AX407</f>
        <v>1.437169402892394</v>
      </c>
      <c r="BD407" s="18">
        <f ca="1">AT407-AY407</f>
        <v>9.8462164164946075E-3</v>
      </c>
      <c r="BE407" s="18">
        <f ca="1">AU407-AZ407</f>
        <v>1.2994037534216236</v>
      </c>
      <c r="BF407" s="15">
        <f ca="1">IF(AND(AV407&lt;&gt;0,BA407&lt;&gt;0),-1*BC407*AV407,0)</f>
        <v>-128042.81148894424</v>
      </c>
      <c r="BG407" s="15">
        <f ca="1">IF(AND(AV407&lt;&gt;0,BA407&lt;&gt;0,AW407&lt;&gt;0,BB407&lt;&gt;0),BD407/AY407*$Y407,)</f>
        <v>-427554.72132955416</v>
      </c>
      <c r="BH407" s="15">
        <f ca="1">IF(AND(AW407&lt;&gt;0,BB407&lt;&gt;0),BE407*AO407*AW407,)</f>
        <v>612296.78665323497</v>
      </c>
      <c r="BI407" s="15">
        <f ca="1">IF(AND(AV407&lt;&gt;0,BA407&lt;&gt;0,AW407&lt;&gt;0,BB407&lt;&gt;0),$AI407-BF407-BG407-BH407-BL407,)</f>
        <v>120874.29333648164</v>
      </c>
      <c r="BJ407" s="15">
        <f ca="1">IF(OR(AV407=0,BA407=0,AW407=0,BB407=0),$AI407-BF407-BG407-BH407-BL407,)</f>
        <v>0</v>
      </c>
      <c r="BK407" s="15">
        <f ca="1">SUM(BF407:BJ407)</f>
        <v>177573.54717121818</v>
      </c>
      <c r="BL407" s="15">
        <f ca="1">IF($V407&lt;&gt;0,IF($V407&gt;0,$W407/$V407,-$W407/$V407))*$AD407</f>
        <v>-80445.307171218534</v>
      </c>
      <c r="BM407" s="15">
        <f ca="1">SUM(BK407:BL407)</f>
        <v>97128.239999999641</v>
      </c>
      <c r="BN407" s="16">
        <f ca="1">_xll.DBRW($B$3,$R$37,$R$38,$R$40,$R$41,$R$42,$Q407,BN$2,BN$4,BN$3)</f>
        <v>6.2812202275815604E-2</v>
      </c>
      <c r="BO407" s="16">
        <f ca="1">_xll.DBRW($B$3,$R$37,$R$38,$R$40,$R$41,$R$42,$Q407,BO$2,BO$4,BO$3)</f>
        <v>6.9979618519553824E-2</v>
      </c>
      <c r="BP407" s="17">
        <f ca="1">-(BN407-BO407)*100</f>
        <v>0.71674162437382205</v>
      </c>
      <c r="BQ407" s="14">
        <f ca="1">$Z407-$AE407-CK407</f>
        <v>50496.598952143904</v>
      </c>
      <c r="BR407" s="15">
        <f ca="1">_xll.DBRW($B$3,$R$37,$R$38,$R$40,$R$41,$R$42,$Q407,BR$2,BR$4,BR$3)</f>
        <v>0.34470144702210376</v>
      </c>
      <c r="BS407" s="15">
        <f ca="1">_xll.DBRW($B$3,$R$37,$R$38,$R$40,$R$41,$R$42,$Q407,BS$2,BS$4,BS$3)</f>
        <v>1</v>
      </c>
      <c r="BT407" s="15">
        <f ca="1">_xll.DBRW($B$3,$R$37,$R$38,$R$40,$R$41,$R$42,$Q407,BT$2,BT$4,BT$3)</f>
        <v>5.4878102428009141</v>
      </c>
      <c r="BU407" s="15">
        <f ca="1">_xll.DBRW($B$3,$R$37,$R$38,$R$40,$R$41,$R$42,$Q407,BU$2,BU$4,BU$3)</f>
        <v>1283809</v>
      </c>
      <c r="BV407" s="15">
        <f ca="1">_xll.DBRW($B$3,$R$37,$R$38,$R$40,$R$41,$R$42,$Q407,BV$2,BV$4,BV$3)</f>
        <v>1283809</v>
      </c>
      <c r="BW407" s="15">
        <f ca="1">_xll.DBRW($B$3,$R$37,$R$38,$R$40,$R$41,$R$42,$Q407,BW$2,BW$4,BW$3)</f>
        <v>0.29310308833158644</v>
      </c>
      <c r="BX407" s="15">
        <f ca="1">_xll.DBRW($B$3,$R$37,$R$38,$R$40,$R$41,$R$42,$Q407,BX$2,BX$4,BX$3)</f>
        <v>1</v>
      </c>
      <c r="BY407" s="15">
        <f ca="1">_xll.DBRW($B$3,$R$37,$R$38,$R$40,$R$41,$R$42,$Q407,BY$2,BY$4,BY$3)</f>
        <v>4.1884064893792905</v>
      </c>
      <c r="BZ407" s="15">
        <f ca="1">_xll.DBRW($B$3,$R$37,$R$38,$R$40,$R$41,$R$42,$Q407,BZ$2,BZ$4,BZ$3)</f>
        <v>1633130</v>
      </c>
      <c r="CA407" s="15">
        <f ca="1">_xll.DBRW($B$3,$R$37,$R$38,$R$40,$R$41,$R$42,$Q407,CA$2,CA$4,CA$3)</f>
        <v>1633130</v>
      </c>
      <c r="CB407" s="15">
        <f ca="1">BR407-BW407</f>
        <v>5.1598358690517321E-2</v>
      </c>
      <c r="CC407" s="15">
        <f ca="1">BS407-BX407</f>
        <v>0</v>
      </c>
      <c r="CD407" s="15">
        <f ca="1">BT407-BY407</f>
        <v>1.2994037534216236</v>
      </c>
      <c r="CE407" s="15">
        <f ca="1">IF(AND(BU407&lt;&gt;0,BZ407&lt;&gt;0),-1*CB407*BU407,0)</f>
        <v>-66242.437272114345</v>
      </c>
      <c r="CF407" s="15">
        <f ca="1">IF(AND(BU407&lt;&gt;0,BZ407&lt;&gt;0,BV407&lt;&gt;0,CA407&lt;&gt;0),CC407/BX407*$Z407,)</f>
        <v>0</v>
      </c>
      <c r="CG407" s="15">
        <f ca="1">IF(AND(BV407&lt;&gt;0,CA407&lt;&gt;0),CD407*BN407*BV407,)</f>
        <v>104782.451118292</v>
      </c>
      <c r="CH407" s="15">
        <f ca="1">IF(AND(BU407&lt;&gt;0,BZ407&lt;&gt;0,BV407&lt;&gt;0,CA407&lt;&gt;0),$AJ407-CE407-CF407-CG407-CK407,)</f>
        <v>11956.585105966255</v>
      </c>
      <c r="CI407" s="15">
        <f ca="1">IF(OR(BU407=0,BZ407=0,BV407=0,CA407=0),$AJ407-CE407-CF407-CG407-CK407,)</f>
        <v>0</v>
      </c>
      <c r="CJ407" s="15">
        <f ca="1">SUM(CE407:CI407)</f>
        <v>50496.598952143904</v>
      </c>
      <c r="CK407" s="15">
        <f ca="1">IF($V407&lt;&gt;0,IF($V407&gt;0,$W407/$V407,-$W407/$V407))*$AE407</f>
        <v>-14351.972305180259</v>
      </c>
      <c r="CL407" s="15">
        <f ca="1">SUM(CJ407:CK407)</f>
        <v>36144.626646963647</v>
      </c>
      <c r="CM407" s="16">
        <f ca="1">_xll.DBRW($B$3,$R$37,$R$38,$R$40,$R$41,$R$42,$Q407,CM$2,CM$4,CM$3)</f>
        <v>8.1185314377903509E-2</v>
      </c>
      <c r="CN407" s="16">
        <f ca="1">_xll.DBRW($B$3,$R$37,$R$38,$R$40,$R$41,$R$42,$Q407,CN$2,CN$4,CN$3)</f>
        <v>8.1513194440577794E-2</v>
      </c>
      <c r="CO407" s="17">
        <f ca="1">-(CM407-CN407)*100</f>
        <v>3.2788006267428504E-2</v>
      </c>
      <c r="CP407" s="14">
        <f ca="1">$AA407-$AF407-DJ407</f>
        <v>2310.0134645778235</v>
      </c>
      <c r="CQ407" s="15">
        <f ca="1">_xll.DBRW($B$3,$R$37,$R$38,$R$40,$R$41,$R$42,$Q407,CQ$2,CQ$4,CQ$3)</f>
        <v>1.2883411722121452</v>
      </c>
      <c r="CR407" s="15">
        <f ca="1">_xll.DBRW($B$3,$R$37,$R$38,$R$40,$R$41,$R$42,$Q407,CR$2,CR$4,CR$3)</f>
        <v>0.34581647269959936</v>
      </c>
      <c r="CS407" s="15">
        <f ca="1">_xll.DBRW($B$3,$R$37,$R$38,$R$40,$R$41,$R$42,$Q407,CS$2,CS$4,CS$3)</f>
        <v>5.4878102428009141</v>
      </c>
      <c r="CT407" s="15">
        <f ca="1">_xll.DBRW($B$3,$R$37,$R$38,$R$40,$R$41,$R$42,$Q407,CT$2,CT$4,CT$3)</f>
        <v>443962.3</v>
      </c>
      <c r="CU407" s="15">
        <f ca="1">_xll.DBRW($B$3,$R$37,$R$38,$R$40,$R$41,$R$42,$Q407,CU$2,CU$4,CU$3)</f>
        <v>1283809</v>
      </c>
      <c r="CV407" s="15">
        <f ca="1">_xll.DBRW($B$3,$R$37,$R$38,$R$40,$R$41,$R$42,$Q407,CV$2,CV$4,CV$3)</f>
        <v>0.96601250764044977</v>
      </c>
      <c r="CW407" s="15">
        <f ca="1">_xll.DBRW($B$3,$R$37,$R$38,$R$40,$R$41,$R$42,$Q407,CW$2,CW$4,CW$3)</f>
        <v>0.35342233135145396</v>
      </c>
      <c r="CX407" s="15">
        <f ca="1">_xll.DBRW($B$3,$R$37,$R$38,$R$40,$R$41,$R$42,$Q407,CX$2,CX$4,CX$3)</f>
        <v>4.1884064893792905</v>
      </c>
      <c r="CY407" s="15">
        <f ca="1">_xll.DBRW($B$3,$R$37,$R$38,$R$40,$R$41,$R$42,$Q407,CY$2,CY$4,CY$3)</f>
        <v>577184.61199999996</v>
      </c>
      <c r="CZ407" s="15">
        <f ca="1">_xll.DBRW($B$3,$R$37,$R$38,$R$40,$R$41,$R$42,$Q407,CZ$2,CZ$4,CZ$3)</f>
        <v>1633130</v>
      </c>
      <c r="DA407" s="15">
        <f ca="1">CQ407-CV407</f>
        <v>0.3223286645716954</v>
      </c>
      <c r="DB407" s="15">
        <f ca="1">CR407-CW407</f>
        <v>-7.6058586518545912E-3</v>
      </c>
      <c r="DC407" s="15">
        <f ca="1">CS407-CX407</f>
        <v>1.2994037534216236</v>
      </c>
      <c r="DD407" s="15">
        <f ca="1">IF(AND(CT407&lt;&gt;0,CY407&lt;&gt;0),-1*DA407*CT407,0)</f>
        <v>-143101.7752791784</v>
      </c>
      <c r="DE407" s="15">
        <f ca="1">IF(AND(CT407&lt;&gt;0,CY407&lt;&gt;0,CU407&lt;&gt;0,CZ407&lt;&gt;0),DB407/CW407*$AA407,)</f>
        <v>12309.240056314155</v>
      </c>
      <c r="DF407" s="15">
        <f ca="1">IF(AND(CU407&lt;&gt;0,CZ407&lt;&gt;0),DC407*CM407*CU407,)</f>
        <v>135432.22378944018</v>
      </c>
      <c r="DG407" s="15">
        <f ca="1">IF(AND(CT407&lt;&gt;0,CY407&lt;&gt;0,CU407&lt;&gt;0,CZ407&lt;&gt;0),$AK407-DD407-DE407-DF407-DJ407,)</f>
        <v>-2329.6751019981093</v>
      </c>
      <c r="DH407" s="15">
        <f ca="1">IF(OR(CT407=0,CY407=0,CU407=0,CZ407=0),$AK407-DD407-DE407-DF407-DJ407,)</f>
        <v>0</v>
      </c>
      <c r="DI407" s="15">
        <f ca="1">SUM(DD407:DH407)</f>
        <v>2310.0134645778235</v>
      </c>
      <c r="DJ407" s="15">
        <f ca="1">IF($V407&lt;&gt;0,IF($V407&gt;0,$W407/$V407,-$W407/$V407))*$AF407</f>
        <v>-16717.369054977877</v>
      </c>
      <c r="DK407" s="15">
        <f ca="1">SUM(DI407:DJ407)</f>
        <v>-14407.355590400053</v>
      </c>
      <c r="DL407" s="16">
        <f ca="1">_xll.DBRW($B$3,$R$37,$R$38,$R$40,$R$41,$R$42,$Q407,DL$2,DL$4,DL$3)</f>
        <v>0.10280058074118854</v>
      </c>
      <c r="DM407" s="16">
        <f ca="1">_xll.DBRW($B$3,$R$37,$R$38,$R$40,$R$41,$R$42,$Q407,DM$2,DM$4,DM$3)</f>
        <v>0.10563525068605727</v>
      </c>
      <c r="DN407" s="17">
        <f ca="1">-(DL407-DM407)*100</f>
        <v>0.28346699448687229</v>
      </c>
      <c r="DO407" s="14">
        <f ca="1">$AB407-$AG407-EI407</f>
        <v>19971.100672824334</v>
      </c>
      <c r="DP407" s="15">
        <f ca="1">_xll.DBRW($B$3,$R$37,$R$38,$R$40,$R$41,$R$42,$Q407,DP$2,DP$4,DP$3)</f>
        <v>0.68661586212715453</v>
      </c>
      <c r="DQ407" s="15">
        <f ca="1">_xll.DBRW($B$3,$R$37,$R$38,$R$40,$R$41,$R$42,$Q407,DQ$2,DQ$4,DQ$3)</f>
        <v>0.82163857707805443</v>
      </c>
      <c r="DR407" s="15">
        <f ca="1">_xll.DBRW($B$3,$R$37,$R$38,$R$40,$R$41,$R$42,$Q407,DR$2,DR$4,DR$3)</f>
        <v>5.4878102428009141</v>
      </c>
      <c r="DS407" s="15">
        <f ca="1">_xll.DBRW($B$3,$R$37,$R$38,$R$40,$R$41,$R$42,$Q407,DS$2,DS$4,DS$3)</f>
        <v>1054827</v>
      </c>
      <c r="DT407" s="15">
        <f ca="1">_xll.DBRW($B$3,$R$37,$R$38,$R$40,$R$41,$R$42,$Q407,DT$2,DT$4,DT$3)</f>
        <v>1283809</v>
      </c>
      <c r="DU407" s="15">
        <f ca="1">_xll.DBRW($B$3,$R$37,$R$38,$R$40,$R$41,$R$42,$Q407,DU$2,DU$4,DU$3)</f>
        <v>0.51759073824820678</v>
      </c>
      <c r="DV407" s="15">
        <f ca="1">_xll.DBRW($B$3,$R$37,$R$38,$R$40,$R$41,$R$42,$Q407,DV$2,DV$4,DV$3)</f>
        <v>0.85481315020849535</v>
      </c>
      <c r="DW407" s="15">
        <f ca="1">_xll.DBRW($B$3,$R$37,$R$38,$R$40,$R$41,$R$42,$Q407,DW$2,DW$4,DW$3)</f>
        <v>4.1884064893792905</v>
      </c>
      <c r="DX407" s="15">
        <f ca="1">_xll.DBRW($B$3,$R$37,$R$38,$R$40,$R$41,$R$42,$Q407,DX$2,DX$4,DX$3)</f>
        <v>1396021</v>
      </c>
      <c r="DY407" s="15">
        <f ca="1">_xll.DBRW($B$3,$R$37,$R$38,$R$40,$R$41,$R$42,$Q407,DY$2,DY$4,DY$3)</f>
        <v>1633130</v>
      </c>
      <c r="DZ407" s="15">
        <f ca="1">DP407-DU407</f>
        <v>0.16902512387894775</v>
      </c>
      <c r="EA407" s="15">
        <f ca="1">DQ407-DV407</f>
        <v>-3.3174573130440921E-2</v>
      </c>
      <c r="EB407" s="15">
        <f ca="1">DR407-DW407</f>
        <v>1.2994037534216236</v>
      </c>
      <c r="EC407" s="15">
        <f ca="1">IF(AND(DS407&lt;&gt;0,DX407&lt;&gt;0),-1*DZ407*DS407,0)</f>
        <v>-178292.26434585883</v>
      </c>
      <c r="ED407" s="15">
        <f ca="1">IF(AND(DS407&lt;&gt;0,DX407&lt;&gt;0,DT407&lt;&gt;0,DY407&lt;&gt;0),EA407/DV407*$AB407,)</f>
        <v>28107.953001702466</v>
      </c>
      <c r="EE407" s="15">
        <f ca="1">IF(AND(DT407&lt;&gt;0,DY407&lt;&gt;0),EB407*DL407*DT407,)</f>
        <v>171490.51356527605</v>
      </c>
      <c r="EF407" s="15">
        <f ca="1">IF(AND(DS407&lt;&gt;0,DX407&lt;&gt;0,DT407&lt;&gt;0,DY407&lt;&gt;0),$AL407-EC407-ED407-EE407-EI407,)</f>
        <v>-1335.1015482953553</v>
      </c>
      <c r="EG407" s="15">
        <f ca="1">IF(OR(DS407=0,DX407=0,DT407=0,DY407=0),$AL407-EC407-ED407-EE407-EI407,)</f>
        <v>0</v>
      </c>
      <c r="EH407" s="15">
        <f ca="1">SUM(EC407:EG407)</f>
        <v>19971.100672824334</v>
      </c>
      <c r="EI407" s="15">
        <f ca="1">IF($V407&lt;&gt;0,IF($V407&gt;0,$W407/$V407,-$W407/$V407))*$AG407</f>
        <v>-21664.510672824599</v>
      </c>
      <c r="EJ407" s="15">
        <f ca="1">SUM(EH407:EI407)</f>
        <v>-1693.4100000002654</v>
      </c>
      <c r="EK407" s="16">
        <f ca="1">_xll.DBRW($B$3,$R$37,$R$38,$R$40,$R$41,$R$42,$Q407,EK$2,EK$4,EK$3)</f>
        <v>0.21223625705044133</v>
      </c>
      <c r="EL407" s="16">
        <f ca="1">_xll.DBRW($B$3,$R$37,$R$38,$R$40,$R$41,$R$42,$Q407,EL$2,EL$4,EL$3)</f>
        <v>0.23317550426494141</v>
      </c>
      <c r="EM407" s="17">
        <f ca="1">-(EK407-EL407)*100</f>
        <v>2.0939247214500076</v>
      </c>
      <c r="EN407" s="14">
        <f ca="1">$AC407-$AH407-FH407</f>
        <v>147523.28216938209</v>
      </c>
      <c r="EO407" s="15">
        <f ca="1">_xll.DBRW($B$3,$R$37,$R$38,$R$40,$R$41,$R$42,$Q407,EO$2,EO$4,EO$3)</f>
        <v>1.1647123053351398</v>
      </c>
      <c r="EP407" s="15">
        <f ca="1">_xll.DBRW($B$3,$R$37,$R$38,$R$40,$R$41,$R$42,$Q407,EP$2,EP$4,EP$3)</f>
        <v>1</v>
      </c>
      <c r="EQ407" s="15">
        <f ca="1">_xll.DBRW($B$3,$R$37,$R$38,$R$40,$R$41,$R$42,$Q407,EQ$2,EQ$4,EQ$3)</f>
        <v>5.4878102428009141</v>
      </c>
      <c r="ER407" s="15">
        <f ca="1">_xll.DBRW($B$3,$R$37,$R$38,$R$40,$R$41,$R$42,$Q407,ER$2,ER$4,ER$3)</f>
        <v>1283809</v>
      </c>
      <c r="ES407" s="15">
        <f ca="1">_xll.DBRW($B$3,$R$37,$R$38,$R$40,$R$41,$R$42,$Q407,ES$2,ES$4,ES$3)</f>
        <v>1283809</v>
      </c>
      <c r="ET407" s="15">
        <f ca="1">_xll.DBRW($B$3,$R$37,$R$38,$R$40,$R$41,$R$42,$Q407,ET$2,ET$4,ET$3)</f>
        <v>0.9766337952275691</v>
      </c>
      <c r="EU407" s="15">
        <f ca="1">_xll.DBRW($B$3,$R$37,$R$38,$R$40,$R$41,$R$42,$Q407,EU$2,EU$4,EU$3)</f>
        <v>1</v>
      </c>
      <c r="EV407" s="15">
        <f ca="1">_xll.DBRW($B$3,$R$37,$R$38,$R$40,$R$41,$R$42,$Q407,EV$2,EV$4,EV$3)</f>
        <v>4.1884064893792905</v>
      </c>
      <c r="EW407" s="15">
        <f ca="1">_xll.DBRW($B$3,$R$37,$R$38,$R$40,$R$41,$R$42,$Q407,EW$2,EW$4,EW$3)</f>
        <v>1633130</v>
      </c>
      <c r="EX407" s="15">
        <f ca="1">_xll.DBRW($B$3,$R$37,$R$38,$R$40,$R$41,$R$42,$Q407,EX$2,EX$4,EX$3)</f>
        <v>1633130</v>
      </c>
      <c r="EY407" s="15">
        <f ca="1">EO407-ET407</f>
        <v>0.18807851010757071</v>
      </c>
      <c r="EZ407" s="15">
        <f ca="1">EP407-EU407</f>
        <v>0</v>
      </c>
      <c r="FA407" s="15">
        <f ca="1">EQ407-EV407</f>
        <v>1.2994037534216236</v>
      </c>
      <c r="FB407" s="15">
        <f ca="1">IF(AND(ER407&lt;&gt;0,EW407&lt;&gt;0),-1*EY407*ER407,0)</f>
        <v>-241456.88398269025</v>
      </c>
      <c r="FC407" s="15">
        <f ca="1">IF(AND(ER407&lt;&gt;0,EW407&lt;&gt;0,ES407&lt;&gt;0,EX407&lt;&gt;0),EZ407/EU407*$AC407,)</f>
        <v>0</v>
      </c>
      <c r="FD407" s="15">
        <f ca="1">IF(AND(ES407&lt;&gt;0,EX407&lt;&gt;0),FA407*EK407*ES407,)</f>
        <v>354049.6022136705</v>
      </c>
      <c r="FE407" s="15">
        <f ca="1">IF(AND(ER407&lt;&gt;0,EW407&lt;&gt;0,ES407&lt;&gt;0,EX407&lt;&gt;0),$AM407-FB407-FC407-FD407-FH407,)</f>
        <v>34930.563938401887</v>
      </c>
      <c r="FF407" s="15">
        <f ca="1">IF(OR(ER407=0,EW407=0,ES407=0,EX407=0),$AM407-FB407-FC407-FD407-FH407,)</f>
        <v>0</v>
      </c>
      <c r="FG407" s="15">
        <f ca="1">SUM(FB407:FF407)</f>
        <v>147523.28216938215</v>
      </c>
      <c r="FH407" s="15">
        <f ca="1">IF($V407&lt;&gt;0,IF($V407&gt;0,$W407/$V407,-$W407/$V407))*$AH407</f>
        <v>-47821.472169382978</v>
      </c>
      <c r="FI407" s="15">
        <f ca="1">SUM(FG407:FH407)</f>
        <v>99701.809999999168</v>
      </c>
      <c r="FJ407" s="20"/>
      <c r="FK407" s="85">
        <f ca="1">BL407+CK407+DJ407+EI407+FH407</f>
        <v>-181000.63137358427</v>
      </c>
      <c r="FL407" s="21"/>
      <c r="FM407" s="22"/>
      <c r="FN407" s="104">
        <f ca="1">_xll.DBRW($B$3,$R$37,$R$38,$R$40,$R$41,$R$42,$Q407,FN$2,FN$4,FN$3)</f>
        <v>1225334.26</v>
      </c>
      <c r="FO407" s="105">
        <f ca="1">IF(U407&lt;&gt;0,FN407/U407,0)</f>
        <v>0.17392222172143132</v>
      </c>
      <c r="FP407" s="104">
        <f ca="1">_xll.DBRW($B$3,$R$37,$R$38,$R$40,$R$41,$R$42,$Q407,FP$2,FP$4,FP$3)</f>
        <v>803372.45894343662</v>
      </c>
      <c r="FQ407" s="105">
        <f ca="1">IF(V407&lt;&gt;0,FP407/V407,0)</f>
        <v>0.11744846868538296</v>
      </c>
      <c r="FR407" s="86">
        <f ca="1">FN407-FP407</f>
        <v>421961.80105656339</v>
      </c>
      <c r="FS407" s="103">
        <f ca="1">(FO407-FQ407)*100</f>
        <v>5.6473753036048358</v>
      </c>
      <c r="FT407" s="23"/>
      <c r="FV407" s="37"/>
      <c r="FW407" s="37"/>
      <c r="FX407" s="37"/>
      <c r="FY407" s="37"/>
      <c r="FZ407" s="37"/>
      <c r="GA407" s="37"/>
      <c r="GB407" s="37"/>
      <c r="GC407" s="37"/>
      <c r="GD407" s="37"/>
      <c r="GE407" s="37"/>
      <c r="GF407" s="37"/>
      <c r="GG407" s="37"/>
      <c r="GH407" s="37"/>
    </row>
    <row r="408" spans="1:190" ht="15" hidden="1" customHeight="1" x14ac:dyDescent="0.25">
      <c r="A408">
        <f ca="1">IF(ROW()=ROW($A$60),0,1)</f>
        <v>1</v>
      </c>
      <c r="D408" s="30"/>
      <c r="E408" s="30"/>
      <c r="F408" s="30">
        <f ca="1">IF(A408&lt;&gt;0,IF((AO408+BN408+CM408+DL408+EK408)&lt;&gt;0,ROUND((1-(AO408+BN408+CM408+DL408+EK408))-FO408,5),"VERIF. ELIGIBILITE PMM"),"CHECK "&amp;D393)</f>
        <v>0</v>
      </c>
      <c r="G408" s="30"/>
      <c r="H408" s="30"/>
      <c r="I408" s="30"/>
      <c r="J408" s="30" t="str">
        <f ca="1">IF(A408&lt;&gt;0,IF((AP408+BO408+CN408+DM408+EL408)&lt;&gt;0,ROUND((1-(AP408+BO408+CN408+DM408+EL408))-FQ408,5),"VERIF. ELIGIBILITE PMM"),"CHECK "&amp;D394)</f>
        <v>VERIF. ELIGIBILITE PMM</v>
      </c>
      <c r="K408" s="30">
        <f ca="1">IF(A408&lt;&gt;0,ROUND(W408+AR408+BQ408+CP408+DO408+EN408+FK408-FR408,5),"CHECK ")</f>
        <v>0</v>
      </c>
      <c r="L408" s="4"/>
      <c r="M408" s="9"/>
      <c r="N408" s="10"/>
      <c r="O408" s="9"/>
      <c r="P408" s="11"/>
      <c r="Q408" s="130" t="s">
        <v>226</v>
      </c>
      <c r="R408" s="130"/>
      <c r="S408" s="12"/>
      <c r="T408" s="13"/>
      <c r="U408" s="84">
        <f ca="1">_xll.DBRW($B$3,$R$37,$R$38,$R$40,$R$41,$R$42,$Q408,U$2,U$4,U$3)</f>
        <v>223358.19</v>
      </c>
      <c r="V408" s="84">
        <f ca="1">_xll.DBRW($B$3,$R$37,$R$38,$R$40,$R$41,$R$42,$Q408,V$2,V$4,V$3)</f>
        <v>0</v>
      </c>
      <c r="W408" s="85">
        <f ca="1">U408-V408</f>
        <v>223358.19</v>
      </c>
      <c r="X408" s="106">
        <f ca="1">IF(V408&lt;&gt;0,W408/V408,0)</f>
        <v>0</v>
      </c>
      <c r="Y408" s="15">
        <f ca="1">_xll.DBRW($B$3,$R$37,$R$38,$R$40,$R$41,$R$42,$Q408,Y$2,Y$4,Y$3)</f>
        <v>-61705.790000000008</v>
      </c>
      <c r="Z408" s="15">
        <f ca="1">_xll.DBRW($B$3,$R$37,$R$38,$R$40,$R$41,$R$42,$Q408,Z$2,Z$4,Z$3)</f>
        <v>-28943.86</v>
      </c>
      <c r="AA408" s="15">
        <f ca="1">_xll.DBRW($B$3,$R$37,$R$38,$R$40,$R$41,$R$42,$Q408,AA$2,AA$4,AA$3)</f>
        <v>-40280.900000000009</v>
      </c>
      <c r="AB408" s="15">
        <f ca="1">_xll.DBRW($B$3,$R$37,$R$38,$R$40,$R$41,$R$42,$Q408,AB$2,AB$4,AB$3)</f>
        <v>-53412.229999999996</v>
      </c>
      <c r="AC408" s="15">
        <f ca="1">_xll.DBRW($B$3,$R$37,$R$38,$R$40,$R$41,$R$42,$Q408,AC$2,AC$4,AC$3)</f>
        <v>-47545.689999999995</v>
      </c>
      <c r="AD408" s="15">
        <f ca="1">_xll.DBRW($B$3,$R$37,$R$38,$R$40,$R$41,$R$42,$Q408,AD$2,AD$4,AD$3)</f>
        <v>0</v>
      </c>
      <c r="AE408" s="15">
        <f ca="1">_xll.DBRW($B$3,$R$37,$R$38,$R$40,$R$41,$R$42,$Q408,AE$2,AE$4,AE$3)</f>
        <v>0</v>
      </c>
      <c r="AF408" s="15">
        <f ca="1">_xll.DBRW($B$3,$R$37,$R$38,$R$40,$R$41,$R$42,$Q408,AF$2,AF$4,AF$3)</f>
        <v>0</v>
      </c>
      <c r="AG408" s="15">
        <f ca="1">_xll.DBRW($B$3,$R$37,$R$38,$R$40,$R$41,$R$42,$Q408,AG$2,AG$4,AG$3)</f>
        <v>0</v>
      </c>
      <c r="AH408" s="15">
        <f ca="1">_xll.DBRW($B$3,$R$37,$R$38,$R$40,$R$41,$R$42,$Q408,AH$2,AH$4,AH$3)</f>
        <v>0</v>
      </c>
      <c r="AI408" s="15">
        <f ca="1">Y408-AD408</f>
        <v>-61705.790000000008</v>
      </c>
      <c r="AJ408" s="15">
        <f ca="1">Z408-AE408</f>
        <v>-28943.86</v>
      </c>
      <c r="AK408" s="15">
        <f ca="1">AA408-AF408</f>
        <v>-40280.900000000009</v>
      </c>
      <c r="AL408" s="15">
        <f ca="1">AB408-AG408</f>
        <v>-53412.229999999996</v>
      </c>
      <c r="AM408" s="15">
        <f ca="1">AC408-AH408</f>
        <v>-47545.689999999995</v>
      </c>
      <c r="AN408" s="20"/>
      <c r="AO408" s="16">
        <f ca="1">_xll.DBRW($B$3,$R$37,$R$38,$R$40,$R$41,$R$42,$Q408,AO$2,AO$4,AO$3)</f>
        <v>0.27626383433712465</v>
      </c>
      <c r="AP408" s="16">
        <f ca="1">_xll.DBRW($B$3,$R$37,$R$38,$R$40,$R$41,$R$42,$Q408,AP$2,AP$4,AP$3)</f>
        <v>0</v>
      </c>
      <c r="AQ408" s="17">
        <f ca="1">-(AO408-AP408)*100</f>
        <v>-27.626383433712466</v>
      </c>
      <c r="AR408" s="14">
        <f ca="1">$Y408-$AD408-BL408</f>
        <v>-61705.790000000008</v>
      </c>
      <c r="AS408" s="18">
        <f ca="1">_xll.DBRW($B$3,$R$37,$R$38,$R$40,$R$41,$R$42,$Q408,AS$2,AS$4,AS$3)</f>
        <v>13.4089968751494</v>
      </c>
      <c r="AT408" s="19">
        <f ca="1">_xll.DBRW($B$3,$R$37,$R$38,$R$40,$R$41,$R$42,$Q408,AT$2,AT$4,AT$3)</f>
        <v>4.7506090762687365E-2</v>
      </c>
      <c r="AU408" s="18">
        <f ca="1">_xll.DBRW($B$3,$R$37,$R$38,$R$40,$R$41,$R$42,$Q408,AU$2,AU$4,AU$3)</f>
        <v>2.3057995416442996</v>
      </c>
      <c r="AV408" s="15">
        <f ca="1">_xll.DBRW($B$3,$R$37,$R$38,$R$40,$R$41,$R$42,$Q408,AV$2,AV$4,AV$3)</f>
        <v>4601.82</v>
      </c>
      <c r="AW408" s="15">
        <f ca="1">_xll.DBRW($B$3,$R$37,$R$38,$R$40,$R$41,$R$42,$Q408,AW$2,AW$4,AW$3)</f>
        <v>96868</v>
      </c>
      <c r="AX408" s="18">
        <f ca="1">_xll.DBRW($B$3,$R$37,$R$38,$R$40,$R$41,$R$42,$Q408,AX$2,AX$4,AX$3)</f>
        <v>0</v>
      </c>
      <c r="AY408" s="19">
        <f ca="1">_xll.DBRW($B$3,$R$37,$R$38,$R$40,$R$41,$R$42,$Q408,AY$2,AY$4,AY$3)</f>
        <v>0</v>
      </c>
      <c r="AZ408" s="18">
        <f ca="1">_xll.DBRW($B$3,$R$37,$R$38,$R$40,$R$41,$R$42,$Q408,AZ$2,AZ$4,AZ$3)</f>
        <v>0</v>
      </c>
      <c r="BA408" s="15">
        <f ca="1">_xll.DBRW($B$3,$R$37,$R$38,$R$40,$R$41,$R$42,$Q408,BA$2,BA$4,BA$3)</f>
        <v>0</v>
      </c>
      <c r="BB408" s="15">
        <f ca="1">_xll.DBRW($B$3,$R$37,$R$38,$R$40,$R$41,$R$42,$Q408,BB$2,BB$4,BB$3)</f>
        <v>0</v>
      </c>
      <c r="BC408" s="18">
        <f ca="1">AS408-AX408</f>
        <v>13.4089968751494</v>
      </c>
      <c r="BD408" s="18">
        <f ca="1">AT408-AY408</f>
        <v>4.7506090762687365E-2</v>
      </c>
      <c r="BE408" s="18">
        <f ca="1">AU408-AZ408</f>
        <v>2.3057995416442996</v>
      </c>
      <c r="BF408" s="15">
        <f ca="1">IF(AND(AV408&lt;&gt;0,BA408&lt;&gt;0),-1*BC408*AV408,0)</f>
        <v>0</v>
      </c>
      <c r="BG408" s="15">
        <f ca="1">IF(AND(AV408&lt;&gt;0,BA408&lt;&gt;0,AW408&lt;&gt;0,BB408&lt;&gt;0),BD408/AY408*$Y408,)</f>
        <v>0</v>
      </c>
      <c r="BH408" s="15">
        <f ca="1">IF(AND(AW408&lt;&gt;0,BB408&lt;&gt;0),BE408*AO408*AW408,)</f>
        <v>0</v>
      </c>
      <c r="BI408" s="15">
        <f ca="1">IF(AND(AV408&lt;&gt;0,BA408&lt;&gt;0,AW408&lt;&gt;0,BB408&lt;&gt;0),$AI408-BF408-BG408-BH408-BL408,)</f>
        <v>0</v>
      </c>
      <c r="BJ408" s="15">
        <f ca="1">IF(OR(AV408=0,BA408=0,AW408=0,BB408=0),$AI408-BF408-BG408-BH408-BL408,)</f>
        <v>-61705.790000000008</v>
      </c>
      <c r="BK408" s="15">
        <f ca="1">SUM(BF408:BJ408)</f>
        <v>-61705.790000000008</v>
      </c>
      <c r="BL408" s="15">
        <f ca="1">IF($V408&lt;&gt;0,IF($V408&gt;0,$W408/$V408,-$W408/$V408))*$AD408</f>
        <v>0</v>
      </c>
      <c r="BM408" s="15">
        <f ca="1">SUM(BK408:BL408)</f>
        <v>-61705.790000000008</v>
      </c>
      <c r="BN408" s="16">
        <f ca="1">_xll.DBRW($B$3,$R$37,$R$38,$R$40,$R$41,$R$42,$Q408,BN$2,BN$4,BN$3)</f>
        <v>0.12958495052274557</v>
      </c>
      <c r="BO408" s="16">
        <f ca="1">_xll.DBRW($B$3,$R$37,$R$38,$R$40,$R$41,$R$42,$Q408,BO$2,BO$4,BO$3)</f>
        <v>0</v>
      </c>
      <c r="BP408" s="17">
        <f ca="1">-(BN408-BO408)*100</f>
        <v>-12.958495052274557</v>
      </c>
      <c r="BQ408" s="14">
        <f ca="1">$Z408-$AE408-CK408</f>
        <v>-28943.86</v>
      </c>
      <c r="BR408" s="15">
        <f ca="1">_xll.DBRW($B$3,$R$37,$R$38,$R$40,$R$41,$R$42,$Q408,BR$2,BR$4,BR$3)</f>
        <v>0.29879691951934595</v>
      </c>
      <c r="BS408" s="15">
        <f ca="1">_xll.DBRW($B$3,$R$37,$R$38,$R$40,$R$41,$R$42,$Q408,BS$2,BS$4,BS$3)</f>
        <v>1</v>
      </c>
      <c r="BT408" s="15">
        <f ca="1">_xll.DBRW($B$3,$R$37,$R$38,$R$40,$R$41,$R$42,$Q408,BT$2,BT$4,BT$3)</f>
        <v>2.3057995416442996</v>
      </c>
      <c r="BU408" s="15">
        <f ca="1">_xll.DBRW($B$3,$R$37,$R$38,$R$40,$R$41,$R$42,$Q408,BU$2,BU$4,BU$3)</f>
        <v>96868</v>
      </c>
      <c r="BV408" s="15">
        <f ca="1">_xll.DBRW($B$3,$R$37,$R$38,$R$40,$R$41,$R$42,$Q408,BV$2,BV$4,BV$3)</f>
        <v>96868</v>
      </c>
      <c r="BW408" s="15">
        <f ca="1">_xll.DBRW($B$3,$R$37,$R$38,$R$40,$R$41,$R$42,$Q408,BW$2,BW$4,BW$3)</f>
        <v>0</v>
      </c>
      <c r="BX408" s="15">
        <f ca="1">_xll.DBRW($B$3,$R$37,$R$38,$R$40,$R$41,$R$42,$Q408,BX$2,BX$4,BX$3)</f>
        <v>0</v>
      </c>
      <c r="BY408" s="15">
        <f ca="1">_xll.DBRW($B$3,$R$37,$R$38,$R$40,$R$41,$R$42,$Q408,BY$2,BY$4,BY$3)</f>
        <v>0</v>
      </c>
      <c r="BZ408" s="15">
        <f ca="1">_xll.DBRW($B$3,$R$37,$R$38,$R$40,$R$41,$R$42,$Q408,BZ$2,BZ$4,BZ$3)</f>
        <v>0</v>
      </c>
      <c r="CA408" s="15">
        <f ca="1">_xll.DBRW($B$3,$R$37,$R$38,$R$40,$R$41,$R$42,$Q408,CA$2,CA$4,CA$3)</f>
        <v>0</v>
      </c>
      <c r="CB408" s="15">
        <f ca="1">BR408-BW408</f>
        <v>0.29879691951934595</v>
      </c>
      <c r="CC408" s="15">
        <f ca="1">BS408-BX408</f>
        <v>1</v>
      </c>
      <c r="CD408" s="15">
        <f ca="1">BT408-BY408</f>
        <v>2.3057995416442996</v>
      </c>
      <c r="CE408" s="15">
        <f ca="1">IF(AND(BU408&lt;&gt;0,BZ408&lt;&gt;0),-1*CB408*BU408,0)</f>
        <v>0</v>
      </c>
      <c r="CF408" s="15">
        <f ca="1">IF(AND(BU408&lt;&gt;0,BZ408&lt;&gt;0,BV408&lt;&gt;0,CA408&lt;&gt;0),CC408/BX408*$Z408,)</f>
        <v>0</v>
      </c>
      <c r="CG408" s="15">
        <f ca="1">IF(AND(BV408&lt;&gt;0,CA408&lt;&gt;0),CD408*BN408*BV408,)</f>
        <v>0</v>
      </c>
      <c r="CH408" s="15">
        <f ca="1">IF(AND(BU408&lt;&gt;0,BZ408&lt;&gt;0,BV408&lt;&gt;0,CA408&lt;&gt;0),$AJ408-CE408-CF408-CG408-CK408,)</f>
        <v>0</v>
      </c>
      <c r="CI408" s="15">
        <f ca="1">IF(OR(BU408=0,BZ408=0,BV408=0,CA408=0),$AJ408-CE408-CF408-CG408-CK408,)</f>
        <v>-28943.86</v>
      </c>
      <c r="CJ408" s="15">
        <f ca="1">SUM(CE408:CI408)</f>
        <v>-28943.86</v>
      </c>
      <c r="CK408" s="15">
        <f ca="1">IF($V408&lt;&gt;0,IF($V408&gt;0,$W408/$V408,-$W408/$V408))*$AE408</f>
        <v>0</v>
      </c>
      <c r="CL408" s="15">
        <f ca="1">SUM(CJ408:CK408)</f>
        <v>-28943.86</v>
      </c>
      <c r="CM408" s="16">
        <f ca="1">_xll.DBRW($B$3,$R$37,$R$38,$R$40,$R$41,$R$42,$Q408,CM$2,CM$4,CM$3)</f>
        <v>0.18034216699195132</v>
      </c>
      <c r="CN408" s="16">
        <f ca="1">_xll.DBRW($B$3,$R$37,$R$38,$R$40,$R$41,$R$42,$Q408,CN$2,CN$4,CN$3)</f>
        <v>0</v>
      </c>
      <c r="CO408" s="17">
        <f ca="1">-(CM408-CN408)*100</f>
        <v>-18.034216699195131</v>
      </c>
      <c r="CP408" s="14">
        <f ca="1">$AA408-$AF408-DJ408</f>
        <v>-40280.900000000009</v>
      </c>
      <c r="CQ408" s="15">
        <f ca="1">_xll.DBRW($B$3,$R$37,$R$38,$R$40,$R$41,$R$42,$Q408,CQ$2,CQ$4,CQ$3)</f>
        <v>1.2486047277913424</v>
      </c>
      <c r="CR408" s="15">
        <f ca="1">_xll.DBRW($B$3,$R$37,$R$38,$R$40,$R$41,$R$42,$Q408,CR$2,CR$4,CR$3)</f>
        <v>0.33303805178180618</v>
      </c>
      <c r="CS408" s="15">
        <f ca="1">_xll.DBRW($B$3,$R$37,$R$38,$R$40,$R$41,$R$42,$Q408,CS$2,CS$4,CS$3)</f>
        <v>2.3057995416442996</v>
      </c>
      <c r="CT408" s="15">
        <f ca="1">_xll.DBRW($B$3,$R$37,$R$38,$R$40,$R$41,$R$42,$Q408,CT$2,CT$4,CT$3)</f>
        <v>32260.73</v>
      </c>
      <c r="CU408" s="15">
        <f ca="1">_xll.DBRW($B$3,$R$37,$R$38,$R$40,$R$41,$R$42,$Q408,CU$2,CU$4,CU$3)</f>
        <v>96868</v>
      </c>
      <c r="CV408" s="15">
        <f ca="1">_xll.DBRW($B$3,$R$37,$R$38,$R$40,$R$41,$R$42,$Q408,CV$2,CV$4,CV$3)</f>
        <v>0</v>
      </c>
      <c r="CW408" s="15">
        <f ca="1">_xll.DBRW($B$3,$R$37,$R$38,$R$40,$R$41,$R$42,$Q408,CW$2,CW$4,CW$3)</f>
        <v>0</v>
      </c>
      <c r="CX408" s="15">
        <f ca="1">_xll.DBRW($B$3,$R$37,$R$38,$R$40,$R$41,$R$42,$Q408,CX$2,CX$4,CX$3)</f>
        <v>0</v>
      </c>
      <c r="CY408" s="15">
        <f ca="1">_xll.DBRW($B$3,$R$37,$R$38,$R$40,$R$41,$R$42,$Q408,CY$2,CY$4,CY$3)</f>
        <v>0</v>
      </c>
      <c r="CZ408" s="15">
        <f ca="1">_xll.DBRW($B$3,$R$37,$R$38,$R$40,$R$41,$R$42,$Q408,CZ$2,CZ$4,CZ$3)</f>
        <v>0</v>
      </c>
      <c r="DA408" s="15">
        <f ca="1">CQ408-CV408</f>
        <v>1.2486047277913424</v>
      </c>
      <c r="DB408" s="15">
        <f ca="1">CR408-CW408</f>
        <v>0.33303805178180618</v>
      </c>
      <c r="DC408" s="15">
        <f ca="1">CS408-CX408</f>
        <v>2.3057995416442996</v>
      </c>
      <c r="DD408" s="15">
        <f ca="1">IF(AND(CT408&lt;&gt;0,CY408&lt;&gt;0),-1*DA408*CT408,0)</f>
        <v>0</v>
      </c>
      <c r="DE408" s="15">
        <f ca="1">IF(AND(CT408&lt;&gt;0,CY408&lt;&gt;0,CU408&lt;&gt;0,CZ408&lt;&gt;0),DB408/CW408*$AA408,)</f>
        <v>0</v>
      </c>
      <c r="DF408" s="15">
        <f ca="1">IF(AND(CU408&lt;&gt;0,CZ408&lt;&gt;0),DC408*CM408*CU408,)</f>
        <v>0</v>
      </c>
      <c r="DG408" s="15">
        <f ca="1">IF(AND(CT408&lt;&gt;0,CY408&lt;&gt;0,CU408&lt;&gt;0,CZ408&lt;&gt;0),$AK408-DD408-DE408-DF408-DJ408,)</f>
        <v>0</v>
      </c>
      <c r="DH408" s="15">
        <f ca="1">IF(OR(CT408=0,CY408=0,CU408=0,CZ408=0),$AK408-DD408-DE408-DF408-DJ408,)</f>
        <v>-40280.900000000009</v>
      </c>
      <c r="DI408" s="15">
        <f ca="1">SUM(DD408:DH408)</f>
        <v>-40280.900000000009</v>
      </c>
      <c r="DJ408" s="15">
        <f ca="1">IF($V408&lt;&gt;0,IF($V408&gt;0,$W408/$V408,-$W408/$V408))*$AF408</f>
        <v>0</v>
      </c>
      <c r="DK408" s="15">
        <f ca="1">SUM(DI408:DJ408)</f>
        <v>-40280.900000000009</v>
      </c>
      <c r="DL408" s="16">
        <f ca="1">_xll.DBRW($B$3,$R$37,$R$38,$R$40,$R$41,$R$42,$Q408,DL$2,DL$4,DL$3)</f>
        <v>0.23913262370186647</v>
      </c>
      <c r="DM408" s="16">
        <f ca="1">_xll.DBRW($B$3,$R$37,$R$38,$R$40,$R$41,$R$42,$Q408,DM$2,DM$4,DM$3)</f>
        <v>0</v>
      </c>
      <c r="DN408" s="17">
        <f ca="1">-(DL408-DM408)*100</f>
        <v>-23.913262370186647</v>
      </c>
      <c r="DO408" s="14">
        <f ca="1">$AB408-$AG408-EI408</f>
        <v>-53412.229999999996</v>
      </c>
      <c r="DP408" s="15">
        <f ca="1">_xll.DBRW($B$3,$R$37,$R$38,$R$40,$R$41,$R$42,$Q408,DP$2,DP$4,DP$3)</f>
        <v>1.1017328723891402</v>
      </c>
      <c r="DQ408" s="15">
        <f ca="1">_xll.DBRW($B$3,$R$37,$R$38,$R$40,$R$41,$R$42,$Q408,DQ$2,DQ$4,DQ$3)</f>
        <v>0.50047693768840062</v>
      </c>
      <c r="DR408" s="15">
        <f ca="1">_xll.DBRW($B$3,$R$37,$R$38,$R$40,$R$41,$R$42,$Q408,DR$2,DR$4,DR$3)</f>
        <v>2.3057995416442996</v>
      </c>
      <c r="DS408" s="15">
        <f ca="1">_xll.DBRW($B$3,$R$37,$R$38,$R$40,$R$41,$R$42,$Q408,DS$2,DS$4,DS$3)</f>
        <v>48480.2</v>
      </c>
      <c r="DT408" s="15">
        <f ca="1">_xll.DBRW($B$3,$R$37,$R$38,$R$40,$R$41,$R$42,$Q408,DT$2,DT$4,DT$3)</f>
        <v>96868</v>
      </c>
      <c r="DU408" s="15">
        <f ca="1">_xll.DBRW($B$3,$R$37,$R$38,$R$40,$R$41,$R$42,$Q408,DU$2,DU$4,DU$3)</f>
        <v>0</v>
      </c>
      <c r="DV408" s="15">
        <f ca="1">_xll.DBRW($B$3,$R$37,$R$38,$R$40,$R$41,$R$42,$Q408,DV$2,DV$4,DV$3)</f>
        <v>0</v>
      </c>
      <c r="DW408" s="15">
        <f ca="1">_xll.DBRW($B$3,$R$37,$R$38,$R$40,$R$41,$R$42,$Q408,DW$2,DW$4,DW$3)</f>
        <v>0</v>
      </c>
      <c r="DX408" s="15">
        <f ca="1">_xll.DBRW($B$3,$R$37,$R$38,$R$40,$R$41,$R$42,$Q408,DX$2,DX$4,DX$3)</f>
        <v>0</v>
      </c>
      <c r="DY408" s="15">
        <f ca="1">_xll.DBRW($B$3,$R$37,$R$38,$R$40,$R$41,$R$42,$Q408,DY$2,DY$4,DY$3)</f>
        <v>0</v>
      </c>
      <c r="DZ408" s="15">
        <f ca="1">DP408-DU408</f>
        <v>1.1017328723891402</v>
      </c>
      <c r="EA408" s="15">
        <f ca="1">DQ408-DV408</f>
        <v>0.50047693768840062</v>
      </c>
      <c r="EB408" s="15">
        <f ca="1">DR408-DW408</f>
        <v>2.3057995416442996</v>
      </c>
      <c r="EC408" s="15">
        <f ca="1">IF(AND(DS408&lt;&gt;0,DX408&lt;&gt;0),-1*DZ408*DS408,0)</f>
        <v>0</v>
      </c>
      <c r="ED408" s="15">
        <f ca="1">IF(AND(DS408&lt;&gt;0,DX408&lt;&gt;0,DT408&lt;&gt;0,DY408&lt;&gt;0),EA408/DV408*$AB408,)</f>
        <v>0</v>
      </c>
      <c r="EE408" s="15">
        <f ca="1">IF(AND(DT408&lt;&gt;0,DY408&lt;&gt;0),EB408*DL408*DT408,)</f>
        <v>0</v>
      </c>
      <c r="EF408" s="15">
        <f ca="1">IF(AND(DS408&lt;&gt;0,DX408&lt;&gt;0,DT408&lt;&gt;0,DY408&lt;&gt;0),$AL408-EC408-ED408-EE408-EI408,)</f>
        <v>0</v>
      </c>
      <c r="EG408" s="15">
        <f ca="1">IF(OR(DS408=0,DX408=0,DT408=0,DY408=0),$AL408-EC408-ED408-EE408-EI408,)</f>
        <v>-53412.229999999996</v>
      </c>
      <c r="EH408" s="15">
        <f ca="1">SUM(EC408:EG408)</f>
        <v>-53412.229999999996</v>
      </c>
      <c r="EI408" s="15">
        <f ca="1">IF($V408&lt;&gt;0,IF($V408&gt;0,$W408/$V408,-$W408/$V408))*$AG408</f>
        <v>0</v>
      </c>
      <c r="EJ408" s="15">
        <f ca="1">SUM(EH408:EI408)</f>
        <v>-53412.229999999996</v>
      </c>
      <c r="EK408" s="16">
        <f ca="1">_xll.DBRW($B$3,$R$37,$R$38,$R$40,$R$41,$R$42,$Q408,EK$2,EK$4,EK$3)</f>
        <v>0.21286745742343272</v>
      </c>
      <c r="EL408" s="16">
        <f ca="1">_xll.DBRW($B$3,$R$37,$R$38,$R$40,$R$41,$R$42,$Q408,EL$2,EL$4,EL$3)</f>
        <v>0</v>
      </c>
      <c r="EM408" s="17">
        <f ca="1">-(EK408-EL408)*100</f>
        <v>-21.286745742343271</v>
      </c>
      <c r="EN408" s="14">
        <f ca="1">$AC408-$AH408-FH408</f>
        <v>-47545.689999999995</v>
      </c>
      <c r="EO408" s="15">
        <f ca="1">_xll.DBRW($B$3,$R$37,$R$38,$R$40,$R$41,$R$42,$Q408,EO$2,EO$4,EO$3)</f>
        <v>0.49082968575793856</v>
      </c>
      <c r="EP408" s="15">
        <f ca="1">_xll.DBRW($B$3,$R$37,$R$38,$R$40,$R$41,$R$42,$Q408,EP$2,EP$4,EP$3)</f>
        <v>1</v>
      </c>
      <c r="EQ408" s="15">
        <f ca="1">_xll.DBRW($B$3,$R$37,$R$38,$R$40,$R$41,$R$42,$Q408,EQ$2,EQ$4,EQ$3)</f>
        <v>2.3057995416442996</v>
      </c>
      <c r="ER408" s="15">
        <f ca="1">_xll.DBRW($B$3,$R$37,$R$38,$R$40,$R$41,$R$42,$Q408,ER$2,ER$4,ER$3)</f>
        <v>96868</v>
      </c>
      <c r="ES408" s="15">
        <f ca="1">_xll.DBRW($B$3,$R$37,$R$38,$R$40,$R$41,$R$42,$Q408,ES$2,ES$4,ES$3)</f>
        <v>96868</v>
      </c>
      <c r="ET408" s="15">
        <f ca="1">_xll.DBRW($B$3,$R$37,$R$38,$R$40,$R$41,$R$42,$Q408,ET$2,ET$4,ET$3)</f>
        <v>0</v>
      </c>
      <c r="EU408" s="15">
        <f ca="1">_xll.DBRW($B$3,$R$37,$R$38,$R$40,$R$41,$R$42,$Q408,EU$2,EU$4,EU$3)</f>
        <v>0</v>
      </c>
      <c r="EV408" s="15">
        <f ca="1">_xll.DBRW($B$3,$R$37,$R$38,$R$40,$R$41,$R$42,$Q408,EV$2,EV$4,EV$3)</f>
        <v>0</v>
      </c>
      <c r="EW408" s="15">
        <f ca="1">_xll.DBRW($B$3,$R$37,$R$38,$R$40,$R$41,$R$42,$Q408,EW$2,EW$4,EW$3)</f>
        <v>0</v>
      </c>
      <c r="EX408" s="15">
        <f ca="1">_xll.DBRW($B$3,$R$37,$R$38,$R$40,$R$41,$R$42,$Q408,EX$2,EX$4,EX$3)</f>
        <v>0</v>
      </c>
      <c r="EY408" s="15">
        <f ca="1">EO408-ET408</f>
        <v>0.49082968575793856</v>
      </c>
      <c r="EZ408" s="15">
        <f ca="1">EP408-EU408</f>
        <v>1</v>
      </c>
      <c r="FA408" s="15">
        <f ca="1">EQ408-EV408</f>
        <v>2.3057995416442996</v>
      </c>
      <c r="FB408" s="15">
        <f ca="1">IF(AND(ER408&lt;&gt;0,EW408&lt;&gt;0),-1*EY408*ER408,0)</f>
        <v>0</v>
      </c>
      <c r="FC408" s="15">
        <f ca="1">IF(AND(ER408&lt;&gt;0,EW408&lt;&gt;0,ES408&lt;&gt;0,EX408&lt;&gt;0),EZ408/EU408*$AC408,)</f>
        <v>0</v>
      </c>
      <c r="FD408" s="15">
        <f ca="1">IF(AND(ES408&lt;&gt;0,EX408&lt;&gt;0),FA408*EK408*ES408,)</f>
        <v>0</v>
      </c>
      <c r="FE408" s="15">
        <f ca="1">IF(AND(ER408&lt;&gt;0,EW408&lt;&gt;0,ES408&lt;&gt;0,EX408&lt;&gt;0),$AM408-FB408-FC408-FD408-FH408,)</f>
        <v>0</v>
      </c>
      <c r="FF408" s="15">
        <f ca="1">IF(OR(ER408=0,EW408=0,ES408=0,EX408=0),$AM408-FB408-FC408-FD408-FH408,)</f>
        <v>-47545.689999999995</v>
      </c>
      <c r="FG408" s="15">
        <f ca="1">SUM(FB408:FF408)</f>
        <v>-47545.689999999995</v>
      </c>
      <c r="FH408" s="15">
        <f ca="1">IF($V408&lt;&gt;0,IF($V408&gt;0,$W408/$V408,-$W408/$V408))*$AH408</f>
        <v>0</v>
      </c>
      <c r="FI408" s="15">
        <f ca="1">SUM(FG408:FH408)</f>
        <v>-47545.689999999995</v>
      </c>
      <c r="FJ408" s="20"/>
      <c r="FK408" s="85">
        <f ca="1">BL408+CK408+DJ408+EI408+FH408</f>
        <v>0</v>
      </c>
      <c r="FL408" s="21"/>
      <c r="FM408" s="22"/>
      <c r="FN408" s="104">
        <f ca="1">_xll.DBRW($B$3,$R$37,$R$38,$R$40,$R$41,$R$42,$Q408,FN$2,FN$4,FN$3)</f>
        <v>-8530.279999999977</v>
      </c>
      <c r="FO408" s="105">
        <f ca="1">IF(U408&lt;&gt;0,FN408/U408,0)</f>
        <v>-3.8191032977120634E-2</v>
      </c>
      <c r="FP408" s="104">
        <f ca="1">_xll.DBRW($B$3,$R$37,$R$38,$R$40,$R$41,$R$42,$Q408,FP$2,FP$4,FP$3)</f>
        <v>0</v>
      </c>
      <c r="FQ408" s="105">
        <f ca="1">IF(V408&lt;&gt;0,FP408/V408,0)</f>
        <v>0</v>
      </c>
      <c r="FR408" s="86">
        <f ca="1">FN408-FP408</f>
        <v>-8530.279999999977</v>
      </c>
      <c r="FS408" s="103">
        <f ca="1">(FO408-FQ408)*100</f>
        <v>-3.8191032977120636</v>
      </c>
      <c r="FT408" s="23"/>
      <c r="FV408" s="37"/>
      <c r="FW408" s="37"/>
      <c r="FX408" s="37"/>
      <c r="FY408" s="37"/>
      <c r="FZ408" s="37"/>
      <c r="GA408" s="37"/>
      <c r="GB408" s="37"/>
      <c r="GC408" s="37"/>
      <c r="GD408" s="37"/>
      <c r="GE408" s="37"/>
      <c r="GF408" s="37"/>
      <c r="GG408" s="37"/>
      <c r="GH408" s="37"/>
    </row>
    <row r="409" spans="1:190" ht="15" hidden="1" customHeight="1" x14ac:dyDescent="0.25">
      <c r="A409">
        <f ca="1">IF(ROW()=ROW($A$60),0,1)</f>
        <v>1</v>
      </c>
      <c r="D409" s="30"/>
      <c r="E409" s="30"/>
      <c r="F409" s="30">
        <f ca="1">IF(A409&lt;&gt;0,IF((AO409+BN409+CM409+DL409+EK409)&lt;&gt;0,ROUND((1-(AO409+BN409+CM409+DL409+EK409))-FO409,5),"VERIF. ELIGIBILITE PMM"),"CHECK "&amp;D394)</f>
        <v>0</v>
      </c>
      <c r="G409" s="30"/>
      <c r="H409" s="30"/>
      <c r="I409" s="30"/>
      <c r="J409" s="30">
        <f ca="1">IF(A409&lt;&gt;0,IF((AP409+BO409+CN409+DM409+EL409)&lt;&gt;0,ROUND((1-(AP409+BO409+CN409+DM409+EL409))-FQ409,5),"VERIF. ELIGIBILITE PMM"),"CHECK "&amp;D395)</f>
        <v>0</v>
      </c>
      <c r="K409" s="30">
        <f ca="1">IF(A409&lt;&gt;0,ROUND(W409+AR409+BQ409+CP409+DO409+EN409+FK409-FR409,5),"CHECK ")</f>
        <v>0</v>
      </c>
      <c r="L409" s="4"/>
      <c r="M409" s="9"/>
      <c r="N409" s="10"/>
      <c r="O409" s="9"/>
      <c r="P409" s="11"/>
      <c r="Q409" s="130" t="s">
        <v>379</v>
      </c>
      <c r="R409" s="130"/>
      <c r="S409" s="12"/>
      <c r="T409" s="13"/>
      <c r="U409" s="84">
        <f ca="1">_xll.DBRW($B$3,$R$37,$R$38,$R$40,$R$41,$R$42,$Q409,U$2,U$4,U$3)</f>
        <v>1292199.33</v>
      </c>
      <c r="V409" s="84">
        <f ca="1">_xll.DBRW($B$3,$R$37,$R$38,$R$40,$R$41,$R$42,$Q409,V$2,V$4,V$3)</f>
        <v>1047846.9100000001</v>
      </c>
      <c r="W409" s="85">
        <f ca="1">U409-V409</f>
        <v>244352.41999999993</v>
      </c>
      <c r="X409" s="106">
        <f ca="1">IF(V409&lt;&gt;0,W409/V409,0)</f>
        <v>0.23319477078956113</v>
      </c>
      <c r="Y409" s="15">
        <f ca="1">_xll.DBRW($B$3,$R$37,$R$38,$R$40,$R$41,$R$42,$Q409,Y$2,Y$4,Y$3)</f>
        <v>-457679.04</v>
      </c>
      <c r="Z409" s="15">
        <f ca="1">_xll.DBRW($B$3,$R$37,$R$38,$R$40,$R$41,$R$42,$Q409,Z$2,Z$4,Z$3)</f>
        <v>-29895.080000000005</v>
      </c>
      <c r="AA409" s="15">
        <f ca="1">_xll.DBRW($B$3,$R$37,$R$38,$R$40,$R$41,$R$42,$Q409,AA$2,AA$4,AA$3)</f>
        <v>-76766.819999999992</v>
      </c>
      <c r="AB409" s="15">
        <f ca="1">_xll.DBRW($B$3,$R$37,$R$38,$R$40,$R$41,$R$42,$Q409,AB$2,AB$4,AB$3)</f>
        <v>-104871.70999999999</v>
      </c>
      <c r="AC409" s="15">
        <f ca="1">_xll.DBRW($B$3,$R$37,$R$38,$R$40,$R$41,$R$42,$Q409,AC$2,AC$4,AC$3)</f>
        <v>-195785.54000000007</v>
      </c>
      <c r="AD409" s="15">
        <f ca="1">_xll.DBRW($B$3,$R$37,$R$38,$R$40,$R$41,$R$42,$Q409,AD$2,AD$4,AD$3)</f>
        <v>-436333</v>
      </c>
      <c r="AE409" s="15">
        <f ca="1">_xll.DBRW($B$3,$R$37,$R$38,$R$40,$R$41,$R$42,$Q409,AE$2,AE$4,AE$3)</f>
        <v>-49102.063999999998</v>
      </c>
      <c r="AF409" s="15">
        <f ca="1">_xll.DBRW($B$3,$R$37,$R$38,$R$40,$R$41,$R$42,$Q409,AF$2,AF$4,AF$3)</f>
        <v>-80410.927599999995</v>
      </c>
      <c r="AG409" s="15">
        <f ca="1">_xll.DBRW($B$3,$R$37,$R$38,$R$40,$R$41,$R$42,$Q409,AG$2,AG$4,AG$3)</f>
        <v>-107857</v>
      </c>
      <c r="AH409" s="15">
        <f ca="1">_xll.DBRW($B$3,$R$37,$R$38,$R$40,$R$41,$R$42,$Q409,AH$2,AH$4,AH$3)</f>
        <v>-204071</v>
      </c>
      <c r="AI409" s="15">
        <f ca="1">Y409-AD409</f>
        <v>-21346.039999999979</v>
      </c>
      <c r="AJ409" s="15">
        <f ca="1">Z409-AE409</f>
        <v>19206.983999999993</v>
      </c>
      <c r="AK409" s="15">
        <f ca="1">AA409-AF409</f>
        <v>3644.107600000003</v>
      </c>
      <c r="AL409" s="15">
        <f ca="1">AB409-AG409</f>
        <v>2985.2900000000081</v>
      </c>
      <c r="AM409" s="15">
        <f ca="1">AC409-AH409</f>
        <v>8285.4599999999336</v>
      </c>
      <c r="AN409" s="20"/>
      <c r="AO409" s="16">
        <f ca="1">_xll.DBRW($B$3,$R$37,$R$38,$R$40,$R$41,$R$42,$Q409,AO$2,AO$4,AO$3)</f>
        <v>0.35418609913688776</v>
      </c>
      <c r="AP409" s="16">
        <f ca="1">_xll.DBRW($B$3,$R$37,$R$38,$R$40,$R$41,$R$42,$Q409,AP$2,AP$4,AP$3)</f>
        <v>0.41640911075454717</v>
      </c>
      <c r="AQ409" s="17">
        <f ca="1">-(AO409-AP409)*100</f>
        <v>6.2223011617659418</v>
      </c>
      <c r="AR409" s="14">
        <f ca="1">$Y409-$AD409-BL409</f>
        <v>80404.533922921604</v>
      </c>
      <c r="AS409" s="18">
        <f ca="1">_xll.DBRW($B$3,$R$37,$R$38,$R$40,$R$41,$R$42,$Q409,AS$2,AS$4,AS$3)</f>
        <v>40.116598531649473</v>
      </c>
      <c r="AT409" s="19">
        <f ca="1">_xll.DBRW($B$3,$R$37,$R$38,$R$40,$R$41,$R$42,$Q409,AT$2,AT$4,AT$3)</f>
        <v>6.6318200313898734E-2</v>
      </c>
      <c r="AU409" s="18">
        <f ca="1">_xll.DBRW($B$3,$R$37,$R$38,$R$40,$R$41,$R$42,$Q409,AU$2,AU$4,AU$3)</f>
        <v>7.5114766610474923</v>
      </c>
      <c r="AV409" s="15">
        <f ca="1">_xll.DBRW($B$3,$R$37,$R$38,$R$40,$R$41,$R$42,$Q409,AV$2,AV$4,AV$3)</f>
        <v>11408.72</v>
      </c>
      <c r="AW409" s="15">
        <f ca="1">_xll.DBRW($B$3,$R$37,$R$38,$R$40,$R$41,$R$42,$Q409,AW$2,AW$4,AW$3)</f>
        <v>172030</v>
      </c>
      <c r="AX409" s="18">
        <f ca="1">_xll.DBRW($B$3,$R$37,$R$38,$R$40,$R$41,$R$42,$Q409,AX$2,AX$4,AX$3)</f>
        <v>30.519199832132614</v>
      </c>
      <c r="AY409" s="19">
        <f ca="1">_xll.DBRW($B$3,$R$37,$R$38,$R$40,$R$41,$R$42,$Q409,AY$2,AY$4,AY$3)</f>
        <v>6.9291911016333058E-2</v>
      </c>
      <c r="AZ409" s="18">
        <f ca="1">_xll.DBRW($B$3,$R$37,$R$38,$R$40,$R$41,$R$42,$Q409,AZ$2,AZ$4,AZ$3)</f>
        <v>5.0785000242330245</v>
      </c>
      <c r="BA409" s="15">
        <f ca="1">_xll.DBRW($B$3,$R$37,$R$38,$R$40,$R$41,$R$42,$Q409,BA$2,BA$4,BA$3)</f>
        <v>14297</v>
      </c>
      <c r="BB409" s="15">
        <f ca="1">_xll.DBRW($B$3,$R$37,$R$38,$R$40,$R$41,$R$42,$Q409,BB$2,BB$4,BB$3)</f>
        <v>206330</v>
      </c>
      <c r="BC409" s="18">
        <f ca="1">AS409-AX409</f>
        <v>9.5973986995168588</v>
      </c>
      <c r="BD409" s="18">
        <f ca="1">AT409-AY409</f>
        <v>-2.9737107024343234E-3</v>
      </c>
      <c r="BE409" s="18">
        <f ca="1">AU409-AZ409</f>
        <v>2.4329766368144679</v>
      </c>
      <c r="BF409" s="15">
        <f ca="1">IF(AND(AV409&lt;&gt;0,BA409&lt;&gt;0),-1*BC409*AV409,0)</f>
        <v>-109494.03449115196</v>
      </c>
      <c r="BG409" s="15">
        <f ca="1">IF(AND(AV409&lt;&gt;0,BA409&lt;&gt;0,AW409&lt;&gt;0,BB409&lt;&gt;0),BD409/AY409*$Y409,)</f>
        <v>19641.615299180583</v>
      </c>
      <c r="BH409" s="15">
        <f ca="1">IF(AND(AW409&lt;&gt;0,BB409&lt;&gt;0),BE409*AO409*AW409,)</f>
        <v>148242.81053206266</v>
      </c>
      <c r="BI409" s="15">
        <f ca="1">IF(AND(AV409&lt;&gt;0,BA409&lt;&gt;0,AW409&lt;&gt;0,BB409&lt;&gt;0),$AI409-BF409-BG409-BH409-BL409,)</f>
        <v>22014.142582830318</v>
      </c>
      <c r="BJ409" s="15">
        <f ca="1">IF(OR(AV409=0,BA409=0,AW409=0,BB409=0),$AI409-BF409-BG409-BH409-BL409,)</f>
        <v>0</v>
      </c>
      <c r="BK409" s="15">
        <f ca="1">SUM(BF409:BJ409)</f>
        <v>80404.533922921604</v>
      </c>
      <c r="BL409" s="15">
        <f ca="1">IF($V409&lt;&gt;0,IF($V409&gt;0,$W409/$V409,-$W409/$V409))*$AD409</f>
        <v>-101750.57392292158</v>
      </c>
      <c r="BM409" s="15">
        <f ca="1">SUM(BK409:BL409)</f>
        <v>-21346.039999999979</v>
      </c>
      <c r="BN409" s="16">
        <f ca="1">_xll.DBRW($B$3,$R$37,$R$38,$R$40,$R$41,$R$42,$Q409,BN$2,BN$4,BN$3)</f>
        <v>2.3135037533257349E-2</v>
      </c>
      <c r="BO409" s="16">
        <f ca="1">_xll.DBRW($B$3,$R$37,$R$38,$R$40,$R$41,$R$42,$Q409,BO$2,BO$4,BO$3)</f>
        <v>4.6859959724460137E-2</v>
      </c>
      <c r="BP409" s="17">
        <f ca="1">-(BN409-BO409)*100</f>
        <v>2.3724922191202791</v>
      </c>
      <c r="BQ409" s="14">
        <f ca="1">$Z409-$AE409-CK409</f>
        <v>30657.328559774352</v>
      </c>
      <c r="BR409" s="15">
        <f ca="1">_xll.DBRW($B$3,$R$37,$R$38,$R$40,$R$41,$R$42,$Q409,BR$2,BR$4,BR$3)</f>
        <v>0.17377829448352033</v>
      </c>
      <c r="BS409" s="15">
        <f ca="1">_xll.DBRW($B$3,$R$37,$R$38,$R$40,$R$41,$R$42,$Q409,BS$2,BS$4,BS$3)</f>
        <v>1</v>
      </c>
      <c r="BT409" s="15">
        <f ca="1">_xll.DBRW($B$3,$R$37,$R$38,$R$40,$R$41,$R$42,$Q409,BT$2,BT$4,BT$3)</f>
        <v>7.5114766610474923</v>
      </c>
      <c r="BU409" s="15">
        <f ca="1">_xll.DBRW($B$3,$R$37,$R$38,$R$40,$R$41,$R$42,$Q409,BU$2,BU$4,BU$3)</f>
        <v>172030</v>
      </c>
      <c r="BV409" s="15">
        <f ca="1">_xll.DBRW($B$3,$R$37,$R$38,$R$40,$R$41,$R$42,$Q409,BV$2,BV$4,BV$3)</f>
        <v>172030</v>
      </c>
      <c r="BW409" s="15">
        <f ca="1">_xll.DBRW($B$3,$R$37,$R$38,$R$40,$R$41,$R$42,$Q409,BW$2,BW$4,BW$3)</f>
        <v>0.23797830659622937</v>
      </c>
      <c r="BX409" s="15">
        <f ca="1">_xll.DBRW($B$3,$R$37,$R$38,$R$40,$R$41,$R$42,$Q409,BX$2,BX$4,BX$3)</f>
        <v>1</v>
      </c>
      <c r="BY409" s="15">
        <f ca="1">_xll.DBRW($B$3,$R$37,$R$38,$R$40,$R$41,$R$42,$Q409,BY$2,BY$4,BY$3)</f>
        <v>5.0785000242330245</v>
      </c>
      <c r="BZ409" s="15">
        <f ca="1">_xll.DBRW($B$3,$R$37,$R$38,$R$40,$R$41,$R$42,$Q409,BZ$2,BZ$4,BZ$3)</f>
        <v>206330</v>
      </c>
      <c r="CA409" s="15">
        <f ca="1">_xll.DBRW($B$3,$R$37,$R$38,$R$40,$R$41,$R$42,$Q409,CA$2,CA$4,CA$3)</f>
        <v>206330</v>
      </c>
      <c r="CB409" s="15">
        <f ca="1">BR409-BW409</f>
        <v>-6.4200012112709037E-2</v>
      </c>
      <c r="CC409" s="15">
        <f ca="1">BS409-BX409</f>
        <v>0</v>
      </c>
      <c r="CD409" s="15">
        <f ca="1">BT409-BY409</f>
        <v>2.4329766368144679</v>
      </c>
      <c r="CE409" s="15">
        <f ca="1">IF(AND(BU409&lt;&gt;0,BZ409&lt;&gt;0),-1*CB409*BU409,0)</f>
        <v>11044.328083749335</v>
      </c>
      <c r="CF409" s="15">
        <f ca="1">IF(AND(BU409&lt;&gt;0,BZ409&lt;&gt;0,BV409&lt;&gt;0,CA409&lt;&gt;0),CC409/BX409*$Z409,)</f>
        <v>0</v>
      </c>
      <c r="CG409" s="15">
        <f ca="1">IF(AND(BV409&lt;&gt;0,CA409&lt;&gt;0),CD409*BN409*BV409,)</f>
        <v>9683.0536095357493</v>
      </c>
      <c r="CH409" s="15">
        <f ca="1">IF(AND(BU409&lt;&gt;0,BZ409&lt;&gt;0,BV409&lt;&gt;0,CA409&lt;&gt;0),$AJ409-CE409-CF409-CG409-CK409,)</f>
        <v>9929.9468664892702</v>
      </c>
      <c r="CI409" s="15">
        <f ca="1">IF(OR(BU409=0,BZ409=0,BV409=0,CA409=0),$AJ409-CE409-CF409-CG409-CK409,)</f>
        <v>0</v>
      </c>
      <c r="CJ409" s="15">
        <f ca="1">SUM(CE409:CI409)</f>
        <v>30657.328559774352</v>
      </c>
      <c r="CK409" s="15">
        <f ca="1">IF($V409&lt;&gt;0,IF($V409&gt;0,$W409/$V409,-$W409/$V409))*$AE409</f>
        <v>-11450.344559774361</v>
      </c>
      <c r="CL409" s="15">
        <f ca="1">SUM(CJ409:CK409)</f>
        <v>19206.983999999989</v>
      </c>
      <c r="CM409" s="16">
        <f ca="1">_xll.DBRW($B$3,$R$37,$R$38,$R$40,$R$41,$R$42,$Q409,CM$2,CM$4,CM$3)</f>
        <v>5.9407877885217605E-2</v>
      </c>
      <c r="CN409" s="16">
        <f ca="1">_xll.DBRW($B$3,$R$37,$R$38,$R$40,$R$41,$R$42,$Q409,CN$2,CN$4,CN$3)</f>
        <v>7.6739194277912232E-2</v>
      </c>
      <c r="CO409" s="17">
        <f ca="1">-(CM409-CN409)*100</f>
        <v>1.7331316392694627</v>
      </c>
      <c r="CP409" s="14">
        <f ca="1">$AA409-$AF409-DJ409</f>
        <v>22395.515430657997</v>
      </c>
      <c r="CQ409" s="15">
        <f ca="1">_xll.DBRW($B$3,$R$37,$R$38,$R$40,$R$41,$R$42,$Q409,CQ$2,CQ$4,CQ$3)</f>
        <v>1.168871733966746</v>
      </c>
      <c r="CR409" s="15">
        <f ca="1">_xll.DBRW($B$3,$R$37,$R$38,$R$40,$R$41,$R$42,$Q409,CR$2,CR$4,CR$3)</f>
        <v>0.38177062140324364</v>
      </c>
      <c r="CS409" s="15">
        <f ca="1">_xll.DBRW($B$3,$R$37,$R$38,$R$40,$R$41,$R$42,$Q409,CS$2,CS$4,CS$3)</f>
        <v>7.5114766610474923</v>
      </c>
      <c r="CT409" s="15">
        <f ca="1">_xll.DBRW($B$3,$R$37,$R$38,$R$40,$R$41,$R$42,$Q409,CT$2,CT$4,CT$3)</f>
        <v>65676</v>
      </c>
      <c r="CU409" s="15">
        <f ca="1">_xll.DBRW($B$3,$R$37,$R$38,$R$40,$R$41,$R$42,$Q409,CU$2,CU$4,CU$3)</f>
        <v>172030</v>
      </c>
      <c r="CV409" s="15">
        <f ca="1">_xll.DBRW($B$3,$R$37,$R$38,$R$40,$R$41,$R$42,$Q409,CV$2,CV$4,CV$3)</f>
        <v>0.97430000000000017</v>
      </c>
      <c r="CW409" s="15">
        <f ca="1">_xll.DBRW($B$3,$R$37,$R$38,$R$40,$R$41,$R$42,$Q409,CW$2,CW$4,CW$3)</f>
        <v>0.4</v>
      </c>
      <c r="CX409" s="15">
        <f ca="1">_xll.DBRW($B$3,$R$37,$R$38,$R$40,$R$41,$R$42,$Q409,CX$2,CX$4,CX$3)</f>
        <v>5.0785000242330245</v>
      </c>
      <c r="CY409" s="15">
        <f ca="1">_xll.DBRW($B$3,$R$37,$R$38,$R$40,$R$41,$R$42,$Q409,CY$2,CY$4,CY$3)</f>
        <v>82532</v>
      </c>
      <c r="CZ409" s="15">
        <f ca="1">_xll.DBRW($B$3,$R$37,$R$38,$R$40,$R$41,$R$42,$Q409,CZ$2,CZ$4,CZ$3)</f>
        <v>206330</v>
      </c>
      <c r="DA409" s="15">
        <f ca="1">CQ409-CV409</f>
        <v>0.19457173396674587</v>
      </c>
      <c r="DB409" s="15">
        <f ca="1">CR409-CW409</f>
        <v>-1.8229378596756385E-2</v>
      </c>
      <c r="DC409" s="15">
        <f ca="1">CS409-CX409</f>
        <v>2.4329766368144679</v>
      </c>
      <c r="DD409" s="15">
        <f ca="1">IF(AND(CT409&lt;&gt;0,CY409&lt;&gt;0),-1*DA409*CT409,0)</f>
        <v>-12778.693200000002</v>
      </c>
      <c r="DE409" s="15">
        <f ca="1">IF(AND(CT409&lt;&gt;0,CY409&lt;&gt;0,CU409&lt;&gt;0,CZ409&lt;&gt;0),DB409/CW409*$AA409,)</f>
        <v>3498.5285636226245</v>
      </c>
      <c r="DF409" s="15">
        <f ca="1">IF(AND(CU409&lt;&gt;0,CZ409&lt;&gt;0),DC409*CM409*CU409,)</f>
        <v>24864.868516611474</v>
      </c>
      <c r="DG409" s="15">
        <f ca="1">IF(AND(CT409&lt;&gt;0,CY409&lt;&gt;0,CU409&lt;&gt;0,CZ409&lt;&gt;0),$AK409-DD409-DE409-DF409-DJ409,)</f>
        <v>6810.8115504238995</v>
      </c>
      <c r="DH409" s="15">
        <f ca="1">IF(OR(CT409=0,CY409=0,CU409=0,CZ409=0),$AK409-DD409-DE409-DF409-DJ409,)</f>
        <v>0</v>
      </c>
      <c r="DI409" s="15">
        <f ca="1">SUM(DD409:DH409)</f>
        <v>22395.515430657997</v>
      </c>
      <c r="DJ409" s="15">
        <f ca="1">IF($V409&lt;&gt;0,IF($V409&gt;0,$W409/$V409,-$W409/$V409))*$AF409</f>
        <v>-18751.407830657994</v>
      </c>
      <c r="DK409" s="15">
        <f ca="1">SUM(DI409:DJ409)</f>
        <v>3644.107600000003</v>
      </c>
      <c r="DL409" s="16">
        <f ca="1">_xll.DBRW($B$3,$R$37,$R$38,$R$40,$R$41,$R$42,$Q409,DL$2,DL$4,DL$3)</f>
        <v>8.1157533180271815E-2</v>
      </c>
      <c r="DM409" s="16">
        <f ca="1">_xll.DBRW($B$3,$R$37,$R$38,$R$40,$R$41,$R$42,$Q409,DM$2,DM$4,DM$3)</f>
        <v>0.10293202086171158</v>
      </c>
      <c r="DN409" s="17">
        <f ca="1">-(DL409-DM409)*100</f>
        <v>2.177448768143976</v>
      </c>
      <c r="DO409" s="14">
        <f ca="1">$AB409-$AG409-EI409</f>
        <v>28136.978393049703</v>
      </c>
      <c r="DP409" s="15">
        <f ca="1">_xll.DBRW($B$3,$R$37,$R$38,$R$40,$R$41,$R$42,$Q409,DP$2,DP$4,DP$3)</f>
        <v>0.72837692735102111</v>
      </c>
      <c r="DQ409" s="15">
        <f ca="1">_xll.DBRW($B$3,$R$37,$R$38,$R$40,$R$41,$R$42,$Q409,DQ$2,DQ$4,DQ$3)</f>
        <v>0.83694704412021159</v>
      </c>
      <c r="DR409" s="15">
        <f ca="1">_xll.DBRW($B$3,$R$37,$R$38,$R$40,$R$41,$R$42,$Q409,DR$2,DR$4,DR$3)</f>
        <v>7.5114766610474923</v>
      </c>
      <c r="DS409" s="15">
        <f ca="1">_xll.DBRW($B$3,$R$37,$R$38,$R$40,$R$41,$R$42,$Q409,DS$2,DS$4,DS$3)</f>
        <v>143980</v>
      </c>
      <c r="DT409" s="15">
        <f ca="1">_xll.DBRW($B$3,$R$37,$R$38,$R$40,$R$41,$R$42,$Q409,DT$2,DT$4,DT$3)</f>
        <v>172030</v>
      </c>
      <c r="DU409" s="15">
        <f ca="1">_xll.DBRW($B$3,$R$37,$R$38,$R$40,$R$41,$R$42,$Q409,DU$2,DU$4,DU$3)</f>
        <v>0.60441019893527603</v>
      </c>
      <c r="DV409" s="15">
        <f ca="1">_xll.DBRW($B$3,$R$37,$R$38,$R$40,$R$41,$R$42,$Q409,DV$2,DV$4,DV$3)</f>
        <v>0.86487665390394031</v>
      </c>
      <c r="DW409" s="15">
        <f ca="1">_xll.DBRW($B$3,$R$37,$R$38,$R$40,$R$41,$R$42,$Q409,DW$2,DW$4,DW$3)</f>
        <v>5.0785000242330245</v>
      </c>
      <c r="DX409" s="15">
        <f ca="1">_xll.DBRW($B$3,$R$37,$R$38,$R$40,$R$41,$R$42,$Q409,DX$2,DX$4,DX$3)</f>
        <v>178450</v>
      </c>
      <c r="DY409" s="15">
        <f ca="1">_xll.DBRW($B$3,$R$37,$R$38,$R$40,$R$41,$R$42,$Q409,DY$2,DY$4,DY$3)</f>
        <v>206330</v>
      </c>
      <c r="DZ409" s="15">
        <f ca="1">DP409-DU409</f>
        <v>0.12396672841574508</v>
      </c>
      <c r="EA409" s="15">
        <f ca="1">DQ409-DV409</f>
        <v>-2.7929609783728715E-2</v>
      </c>
      <c r="EB409" s="15">
        <f ca="1">DR409-DW409</f>
        <v>2.4329766368144679</v>
      </c>
      <c r="EC409" s="15">
        <f ca="1">IF(AND(DS409&lt;&gt;0,DX409&lt;&gt;0),-1*DZ409*DS409,0)</f>
        <v>-17848.729557298975</v>
      </c>
      <c r="ED409" s="15">
        <f ca="1">IF(AND(DS409&lt;&gt;0,DX409&lt;&gt;0,DT409&lt;&gt;0,DY409&lt;&gt;0),EA409/DV409*$AB409,)</f>
        <v>3386.64007686081</v>
      </c>
      <c r="EE409" s="15">
        <f ca="1">IF(AND(DT409&lt;&gt;0,DY409&lt;&gt;0),EB409*DL409*DT409,)</f>
        <v>33968.077357668437</v>
      </c>
      <c r="EF409" s="15">
        <f ca="1">IF(AND(DS409&lt;&gt;0,DX409&lt;&gt;0,DT409&lt;&gt;0,DY409&lt;&gt;0),$AL409-EC409-ED409-EE409-EI409,)</f>
        <v>8630.9905158194306</v>
      </c>
      <c r="EG409" s="15">
        <f ca="1">IF(OR(DS409=0,DX409=0,DT409=0,DY409=0),$AL409-EC409-ED409-EE409-EI409,)</f>
        <v>0</v>
      </c>
      <c r="EH409" s="15">
        <f ca="1">SUM(EC409:EG409)</f>
        <v>28136.978393049703</v>
      </c>
      <c r="EI409" s="15">
        <f ca="1">IF($V409&lt;&gt;0,IF($V409&gt;0,$W409/$V409,-$W409/$V409))*$AG409</f>
        <v>-25151.688393049695</v>
      </c>
      <c r="EJ409" s="15">
        <f ca="1">SUM(EH409:EI409)</f>
        <v>2985.2900000000081</v>
      </c>
      <c r="EK409" s="16">
        <f ca="1">_xll.DBRW($B$3,$R$37,$R$38,$R$40,$R$41,$R$42,$Q409,EK$2,EK$4,EK$3)</f>
        <v>0.15151342014702948</v>
      </c>
      <c r="EL409" s="16">
        <f ca="1">_xll.DBRW($B$3,$R$37,$R$38,$R$40,$R$41,$R$42,$Q409,EL$2,EL$4,EL$3)</f>
        <v>0.19475268577162672</v>
      </c>
      <c r="EM409" s="17">
        <f ca="1">-(EK409-EL409)*100</f>
        <v>4.3239265624597234</v>
      </c>
      <c r="EN409" s="14">
        <f ca="1">$AC409-$AH409-FH409</f>
        <v>55873.750069796464</v>
      </c>
      <c r="EO409" s="15">
        <f ca="1">_xll.DBRW($B$3,$R$37,$R$38,$R$40,$R$41,$R$42,$Q409,EO$2,EO$4,EO$3)</f>
        <v>1.1380895192698948</v>
      </c>
      <c r="EP409" s="15">
        <f ca="1">_xll.DBRW($B$3,$R$37,$R$38,$R$40,$R$41,$R$42,$Q409,EP$2,EP$4,EP$3)</f>
        <v>1</v>
      </c>
      <c r="EQ409" s="15">
        <f ca="1">_xll.DBRW($B$3,$R$37,$R$38,$R$40,$R$41,$R$42,$Q409,EQ$2,EQ$4,EQ$3)</f>
        <v>7.5114766610474923</v>
      </c>
      <c r="ER409" s="15">
        <f ca="1">_xll.DBRW($B$3,$R$37,$R$38,$R$40,$R$41,$R$42,$Q409,ER$2,ER$4,ER$3)</f>
        <v>172030</v>
      </c>
      <c r="ES409" s="15">
        <f ca="1">_xll.DBRW($B$3,$R$37,$R$38,$R$40,$R$41,$R$42,$Q409,ES$2,ES$4,ES$3)</f>
        <v>172030</v>
      </c>
      <c r="ET409" s="15">
        <f ca="1">_xll.DBRW($B$3,$R$37,$R$38,$R$40,$R$41,$R$42,$Q409,ET$2,ET$4,ET$3)</f>
        <v>0.98905151941065284</v>
      </c>
      <c r="EU409" s="15">
        <f ca="1">_xll.DBRW($B$3,$R$37,$R$38,$R$40,$R$41,$R$42,$Q409,EU$2,EU$4,EU$3)</f>
        <v>1</v>
      </c>
      <c r="EV409" s="15">
        <f ca="1">_xll.DBRW($B$3,$R$37,$R$38,$R$40,$R$41,$R$42,$Q409,EV$2,EV$4,EV$3)</f>
        <v>5.0785000242330245</v>
      </c>
      <c r="EW409" s="15">
        <f ca="1">_xll.DBRW($B$3,$R$37,$R$38,$R$40,$R$41,$R$42,$Q409,EW$2,EW$4,EW$3)</f>
        <v>206330</v>
      </c>
      <c r="EX409" s="15">
        <f ca="1">_xll.DBRW($B$3,$R$37,$R$38,$R$40,$R$41,$R$42,$Q409,EX$2,EX$4,EX$3)</f>
        <v>206330</v>
      </c>
      <c r="EY409" s="15">
        <f ca="1">EO409-ET409</f>
        <v>0.14903799985924193</v>
      </c>
      <c r="EZ409" s="15">
        <f ca="1">EP409-EU409</f>
        <v>0</v>
      </c>
      <c r="FA409" s="15">
        <f ca="1">EQ409-EV409</f>
        <v>2.4329766368144679</v>
      </c>
      <c r="FB409" s="15">
        <f ca="1">IF(AND(ER409&lt;&gt;0,EW409&lt;&gt;0),-1*EY409*ER409,0)</f>
        <v>-25639.007115785389</v>
      </c>
      <c r="FC409" s="15">
        <f ca="1">IF(AND(ER409&lt;&gt;0,EW409&lt;&gt;0,ES409&lt;&gt;0,EX409&lt;&gt;0),EZ409/EU409*$AC409,)</f>
        <v>0</v>
      </c>
      <c r="FD409" s="15">
        <f ca="1">IF(AND(ES409&lt;&gt;0,EX409&lt;&gt;0),FA409*EK409*ES409,)</f>
        <v>63415.180015972728</v>
      </c>
      <c r="FE409" s="15">
        <f ca="1">IF(AND(ER409&lt;&gt;0,EW409&lt;&gt;0,ES409&lt;&gt;0,EX409&lt;&gt;0),$AM409-FB409-FC409-FD409-FH409,)</f>
        <v>18097.577169609125</v>
      </c>
      <c r="FF409" s="15">
        <f ca="1">IF(OR(ER409=0,EW409=0,ES409=0,EX409=0),$AM409-FB409-FC409-FD409-FH409,)</f>
        <v>0</v>
      </c>
      <c r="FG409" s="15">
        <f ca="1">SUM(FB409:FF409)</f>
        <v>55873.750069796464</v>
      </c>
      <c r="FH409" s="15">
        <f ca="1">IF($V409&lt;&gt;0,IF($V409&gt;0,$W409/$V409,-$W409/$V409))*$AH409</f>
        <v>-47588.290069796531</v>
      </c>
      <c r="FI409" s="15">
        <f ca="1">SUM(FG409:FH409)</f>
        <v>8285.4599999999336</v>
      </c>
      <c r="FJ409" s="20"/>
      <c r="FK409" s="85">
        <f ca="1">BL409+CK409+DJ409+EI409+FH409</f>
        <v>-204692.30477620015</v>
      </c>
      <c r="FL409" s="21"/>
      <c r="FM409" s="22"/>
      <c r="FN409" s="104">
        <f ca="1">_xll.DBRW($B$3,$R$37,$R$38,$R$40,$R$41,$R$42,$Q409,FN$2,FN$4,FN$3)</f>
        <v>427201.14000000019</v>
      </c>
      <c r="FO409" s="105">
        <f ca="1">IF(U409&lt;&gt;0,FN409/U409,0)</f>
        <v>0.33060003211733607</v>
      </c>
      <c r="FP409" s="104">
        <f ca="1">_xll.DBRW($B$3,$R$37,$R$38,$R$40,$R$41,$R$42,$Q409,FP$2,FP$4,FP$3)</f>
        <v>170072.91839999997</v>
      </c>
      <c r="FQ409" s="105">
        <f ca="1">IF(V409&lt;&gt;0,FP409/V409,0)</f>
        <v>0.16230702860974219</v>
      </c>
      <c r="FR409" s="86">
        <f ca="1">FN409-FP409</f>
        <v>257128.22160000022</v>
      </c>
      <c r="FS409" s="103">
        <f ca="1">(FO409-FQ409)*100</f>
        <v>16.829300350759389</v>
      </c>
      <c r="FT409" s="23"/>
      <c r="FV409" s="37"/>
      <c r="FW409" s="37"/>
      <c r="FX409" s="37"/>
      <c r="FY409" s="37"/>
      <c r="FZ409" s="37"/>
      <c r="GA409" s="37"/>
      <c r="GB409" s="37"/>
      <c r="GC409" s="37"/>
      <c r="GD409" s="37"/>
      <c r="GE409" s="37"/>
      <c r="GF409" s="37"/>
      <c r="GG409" s="37"/>
      <c r="GH409" s="37"/>
    </row>
    <row r="410" spans="1:190" ht="15" hidden="1" customHeight="1" x14ac:dyDescent="0.25">
      <c r="A410">
        <f ca="1">IF(ROW()=ROW($A$60),0,1)</f>
        <v>1</v>
      </c>
      <c r="D410" s="30"/>
      <c r="E410" s="30"/>
      <c r="F410" s="30">
        <f ca="1">IF(A410&lt;&gt;0,IF((AO410+BN410+CM410+DL410+EK410)&lt;&gt;0,ROUND((1-(AO410+BN410+CM410+DL410+EK410))-FO410,5),"VERIF. ELIGIBILITE PMM"),"CHECK "&amp;D395)</f>
        <v>0</v>
      </c>
      <c r="G410" s="30"/>
      <c r="H410" s="30"/>
      <c r="I410" s="30"/>
      <c r="J410" s="30">
        <f ca="1">IF(A410&lt;&gt;0,IF((AP410+BO410+CN410+DM410+EL410)&lt;&gt;0,ROUND((1-(AP410+BO410+CN410+DM410+EL410))-FQ410,5),"VERIF. ELIGIBILITE PMM"),"CHECK "&amp;D396)</f>
        <v>0</v>
      </c>
      <c r="K410" s="30">
        <f ca="1">IF(A410&lt;&gt;0,ROUND(W410+AR410+BQ410+CP410+DO410+EN410+FK410-FR410,5),"CHECK ")</f>
        <v>0</v>
      </c>
      <c r="L410" s="4"/>
      <c r="M410" s="9"/>
      <c r="N410" s="10"/>
      <c r="O410" s="9"/>
      <c r="P410" s="11"/>
      <c r="Q410" s="130" t="s">
        <v>213</v>
      </c>
      <c r="R410" s="130"/>
      <c r="S410" s="12"/>
      <c r="T410" s="13"/>
      <c r="U410" s="84">
        <f ca="1">_xll.DBRW($B$3,$R$37,$R$38,$R$40,$R$41,$R$42,$Q410,U$2,U$4,U$3)</f>
        <v>10442229.829999998</v>
      </c>
      <c r="V410" s="84">
        <f ca="1">_xll.DBRW($B$3,$R$37,$R$38,$R$40,$R$41,$R$42,$Q410,V$2,V$4,V$3)</f>
        <v>10182518.756434636</v>
      </c>
      <c r="W410" s="85">
        <f ca="1">U410-V410</f>
        <v>259711.07356536202</v>
      </c>
      <c r="X410" s="106">
        <f ca="1">IF(V410&lt;&gt;0,W410/V410,0)</f>
        <v>2.5505582634084801E-2</v>
      </c>
      <c r="Y410" s="15">
        <f ca="1">_xll.DBRW($B$3,$R$37,$R$38,$R$40,$R$41,$R$42,$Q410,Y$2,Y$4,Y$3)</f>
        <v>-4242391.12</v>
      </c>
      <c r="Z410" s="15">
        <f ca="1">_xll.DBRW($B$3,$R$37,$R$38,$R$40,$R$41,$R$42,$Q410,Z$2,Z$4,Z$3)</f>
        <v>-872269.08</v>
      </c>
      <c r="AA410" s="15">
        <f ca="1">_xll.DBRW($B$3,$R$37,$R$38,$R$40,$R$41,$R$42,$Q410,AA$2,AA$4,AA$3)</f>
        <v>-1150892.6700000004</v>
      </c>
      <c r="AB410" s="15">
        <f ca="1">_xll.DBRW($B$3,$R$37,$R$38,$R$40,$R$41,$R$42,$Q410,AB$2,AB$4,AB$3)</f>
        <v>-1413025.2300000004</v>
      </c>
      <c r="AC410" s="15">
        <f ca="1">_xll.DBRW($B$3,$R$37,$R$38,$R$40,$R$41,$R$42,$Q410,AC$2,AC$4,AC$3)</f>
        <v>-1507685.5500000005</v>
      </c>
      <c r="AD410" s="15">
        <f ca="1">_xll.DBRW($B$3,$R$37,$R$38,$R$40,$R$41,$R$42,$Q410,AD$2,AD$4,AD$3)</f>
        <v>-4015005.9767761971</v>
      </c>
      <c r="AE410" s="15">
        <f ca="1">_xll.DBRW($B$3,$R$37,$R$38,$R$40,$R$41,$R$42,$Q410,AE$2,AE$4,AE$3)</f>
        <v>-848278.61267816287</v>
      </c>
      <c r="AF410" s="15">
        <f ca="1">_xll.DBRW($B$3,$R$37,$R$38,$R$40,$R$41,$R$42,$Q410,AF$2,AF$4,AF$3)</f>
        <v>-1115049.4880047804</v>
      </c>
      <c r="AG410" s="15">
        <f ca="1">_xll.DBRW($B$3,$R$37,$R$38,$R$40,$R$41,$R$42,$Q410,AG$2,AG$4,AG$3)</f>
        <v>-1714519.1254520547</v>
      </c>
      <c r="AH410" s="15">
        <f ca="1">_xll.DBRW($B$3,$R$37,$R$38,$R$40,$R$41,$R$42,$Q410,AH$2,AH$4,AH$3)</f>
        <v>-1754559.491449239</v>
      </c>
      <c r="AI410" s="15">
        <f ca="1">Y410-AD410</f>
        <v>-227385.14322380302</v>
      </c>
      <c r="AJ410" s="15">
        <f ca="1">Z410-AE410</f>
        <v>-23990.467321837088</v>
      </c>
      <c r="AK410" s="15">
        <f ca="1">AA410-AF410</f>
        <v>-35843.181995220017</v>
      </c>
      <c r="AL410" s="15">
        <f ca="1">AB410-AG410</f>
        <v>301493.89545205422</v>
      </c>
      <c r="AM410" s="15">
        <f ca="1">AC410-AH410</f>
        <v>246873.94144923845</v>
      </c>
      <c r="AN410" s="20"/>
      <c r="AO410" s="16">
        <f ca="1">_xll.DBRW($B$3,$R$37,$R$38,$R$40,$R$41,$R$42,$Q410,AO$2,AO$4,AO$3)</f>
        <v>0.40627252886273624</v>
      </c>
      <c r="AP410" s="16">
        <f ca="1">_xll.DBRW($B$3,$R$37,$R$38,$R$40,$R$41,$R$42,$Q410,AP$2,AP$4,AP$3)</f>
        <v>0.39430381350773297</v>
      </c>
      <c r="AQ410" s="17">
        <f ca="1">-(AO410-AP410)*100</f>
        <v>-1.1968715355003268</v>
      </c>
      <c r="AR410" s="14">
        <f ca="1">$Y410-$AD410-BL410</f>
        <v>-124980.07650679337</v>
      </c>
      <c r="AS410" s="18">
        <f ca="1">_xll.DBRW($B$3,$R$37,$R$38,$R$40,$R$41,$R$42,$Q410,AS$2,AS$4,AS$3)</f>
        <v>226.28970412761947</v>
      </c>
      <c r="AT410" s="19">
        <f ca="1">_xll.DBRW($B$3,$R$37,$R$38,$R$40,$R$41,$R$42,$Q410,AT$2,AT$4,AT$3)</f>
        <v>4.7943453371681737E-4</v>
      </c>
      <c r="AU410" s="18">
        <f ca="1">_xll.DBRW($B$3,$R$37,$R$38,$R$40,$R$41,$R$42,$Q410,AU$2,AU$4,AU$3)</f>
        <v>0.2670402034984668</v>
      </c>
      <c r="AV410" s="15">
        <f ca="1">_xll.DBRW($B$3,$R$37,$R$38,$R$40,$R$41,$R$42,$Q410,AV$2,AV$4,AV$3)</f>
        <v>18747.61</v>
      </c>
      <c r="AW410" s="15">
        <f ca="1">_xll.DBRW($B$3,$R$37,$R$38,$R$40,$R$41,$R$42,$Q410,AW$2,AW$4,AW$3)</f>
        <v>39103587</v>
      </c>
      <c r="AX410" s="18">
        <f ca="1">_xll.DBRW($B$3,$R$37,$R$38,$R$40,$R$41,$R$42,$Q410,AX$2,AX$4,AX$3)</f>
        <v>29.334911523234361</v>
      </c>
      <c r="AY410" s="19">
        <f ca="1">_xll.DBRW($B$3,$R$37,$R$38,$R$40,$R$41,$R$42,$Q410,AY$2,AY$4,AY$3)</f>
        <v>3.8416055846581462E-2</v>
      </c>
      <c r="AZ410" s="18">
        <f ca="1">_xll.DBRW($B$3,$R$37,$R$38,$R$40,$R$41,$R$42,$Q410,AZ$2,AZ$4,AZ$3)</f>
        <v>2.8580286589315378</v>
      </c>
      <c r="BA410" s="15">
        <f ca="1">_xll.DBRW($B$3,$R$37,$R$38,$R$40,$R$41,$R$42,$Q410,BA$2,BA$4,BA$3)</f>
        <v>136867.84</v>
      </c>
      <c r="BB410" s="15">
        <f ca="1">_xll.DBRW($B$3,$R$37,$R$38,$R$40,$R$41,$R$42,$Q410,BB$2,BB$4,BB$3)</f>
        <v>3562776.9947700002</v>
      </c>
      <c r="BC410" s="18">
        <f ca="1">AS410-AX410</f>
        <v>196.95479260438512</v>
      </c>
      <c r="BD410" s="18">
        <f ca="1">AT410-AY410</f>
        <v>-3.7936621312864648E-2</v>
      </c>
      <c r="BE410" s="18">
        <f ca="1">AU410-AZ410</f>
        <v>-2.5909884554330711</v>
      </c>
      <c r="BF410" s="15">
        <f ca="1">IF(AND(AV410&lt;&gt;0,BA410&lt;&gt;0),-1*BC410*AV410,0)</f>
        <v>-3692431.6393778967</v>
      </c>
      <c r="BG410" s="15">
        <f ca="1">IF(AND(AV410&lt;&gt;0,BA410&lt;&gt;0,AW410&lt;&gt;0,BB410&lt;&gt;0),BD410/AY410*$Y410,)</f>
        <v>4189445.8406463792</v>
      </c>
      <c r="BH410" s="15">
        <f ca="1">IF(AND(AW410&lt;&gt;0,BB410&lt;&gt;0),BE410*AO410*AW410,)</f>
        <v>-41162290.439218037</v>
      </c>
      <c r="BI410" s="15">
        <f ca="1">IF(AND(AV410&lt;&gt;0,BA410&lt;&gt;0,AW410&lt;&gt;0,BB410&lt;&gt;0),$AI410-BF410-BG410-BH410-BL410,)</f>
        <v>40540296.161442757</v>
      </c>
      <c r="BJ410" s="15">
        <f ca="1">IF(OR(AV410=0,BA410=0,AW410=0,BB410=0),$AI410-BF410-BG410-BH410-BL410,)</f>
        <v>0</v>
      </c>
      <c r="BK410" s="15">
        <f ca="1">SUM(BF410:BJ410)</f>
        <v>-124980.07650680095</v>
      </c>
      <c r="BL410" s="15">
        <f ca="1">IF($V410&lt;&gt;0,IF($V410&gt;0,$W410/$V410,-$W410/$V410))*$AD410</f>
        <v>-102405.06671700966</v>
      </c>
      <c r="BM410" s="15">
        <f ca="1">SUM(BK410:BL410)</f>
        <v>-227385.14322381059</v>
      </c>
      <c r="BN410" s="16">
        <f ca="1">_xll.DBRW($B$3,$R$37,$R$38,$R$40,$R$41,$R$42,$Q410,BN$2,BN$4,BN$3)</f>
        <v>8.3532836779172864E-2</v>
      </c>
      <c r="BO410" s="16">
        <f ca="1">_xll.DBRW($B$3,$R$37,$R$38,$R$40,$R$41,$R$42,$Q410,BO$2,BO$4,BO$3)</f>
        <v>8.3307345949361511E-2</v>
      </c>
      <c r="BP410" s="17">
        <f ca="1">-(BN410-BO410)*100</f>
        <v>-2.2549082981135338E-2</v>
      </c>
      <c r="BQ410" s="14">
        <f ca="1">$Z410-$AE410-CK410</f>
        <v>-2354.6270694473897</v>
      </c>
      <c r="BR410" s="15">
        <f ca="1">_xll.DBRW($B$3,$R$37,$R$38,$R$40,$R$41,$R$42,$Q410,BR$2,BR$4,BR$3)</f>
        <v>2.2306625732314532E-2</v>
      </c>
      <c r="BS410" s="15">
        <f ca="1">_xll.DBRW($B$3,$R$37,$R$38,$R$40,$R$41,$R$42,$Q410,BS$2,BS$4,BS$3)</f>
        <v>1</v>
      </c>
      <c r="BT410" s="15">
        <f ca="1">_xll.DBRW($B$3,$R$37,$R$38,$R$40,$R$41,$R$42,$Q410,BT$2,BT$4,BT$3)</f>
        <v>0.2670402034984668</v>
      </c>
      <c r="BU410" s="15">
        <f ca="1">_xll.DBRW($B$3,$R$37,$R$38,$R$40,$R$41,$R$42,$Q410,BU$2,BU$4,BU$3)</f>
        <v>39103587</v>
      </c>
      <c r="BV410" s="15">
        <f ca="1">_xll.DBRW($B$3,$R$37,$R$38,$R$40,$R$41,$R$42,$Q410,BV$2,BV$4,BV$3)</f>
        <v>39103587</v>
      </c>
      <c r="BW410" s="15">
        <f ca="1">_xll.DBRW($B$3,$R$37,$R$38,$R$40,$R$41,$R$42,$Q410,BW$2,BW$4,BW$3)</f>
        <v>0.23809478222279937</v>
      </c>
      <c r="BX410" s="15">
        <f ca="1">_xll.DBRW($B$3,$R$37,$R$38,$R$40,$R$41,$R$42,$Q410,BX$2,BX$4,BX$3)</f>
        <v>1</v>
      </c>
      <c r="BY410" s="15">
        <f ca="1">_xll.DBRW($B$3,$R$37,$R$38,$R$40,$R$41,$R$42,$Q410,BY$2,BY$4,BY$3)</f>
        <v>2.8580286589315378</v>
      </c>
      <c r="BZ410" s="15">
        <f ca="1">_xll.DBRW($B$3,$R$37,$R$38,$R$40,$R$41,$R$42,$Q410,BZ$2,BZ$4,BZ$3)</f>
        <v>3562776.9947700002</v>
      </c>
      <c r="CA410" s="15">
        <f ca="1">_xll.DBRW($B$3,$R$37,$R$38,$R$40,$R$41,$R$42,$Q410,CA$2,CA$4,CA$3)</f>
        <v>3562776.9947700002</v>
      </c>
      <c r="CB410" s="15">
        <f ca="1">BR410-BW410</f>
        <v>-0.21578815649048483</v>
      </c>
      <c r="CC410" s="15">
        <f ca="1">BS410-BX410</f>
        <v>0</v>
      </c>
      <c r="CD410" s="15">
        <f ca="1">BT410-BY410</f>
        <v>-2.5909884554330711</v>
      </c>
      <c r="CE410" s="15">
        <f ca="1">IF(AND(BU410&lt;&gt;0,BZ410&lt;&gt;0),-1*CB410*BU410,0)</f>
        <v>8438090.950895289</v>
      </c>
      <c r="CF410" s="15">
        <f ca="1">IF(AND(BU410&lt;&gt;0,BZ410&lt;&gt;0,BV410&lt;&gt;0,CA410&lt;&gt;0),CC410/BX410*$Z410,)</f>
        <v>0</v>
      </c>
      <c r="CG410" s="15">
        <f ca="1">IF(AND(BV410&lt;&gt;0,CA410&lt;&gt;0),CD410*BN410*BV410,)</f>
        <v>-8463291.6193991825</v>
      </c>
      <c r="CH410" s="15">
        <f ca="1">IF(AND(BU410&lt;&gt;0,BZ410&lt;&gt;0,BV410&lt;&gt;0,CA410&lt;&gt;0),$AJ410-CE410-CF410-CG410-CK410,)</f>
        <v>22846.041434445917</v>
      </c>
      <c r="CI410" s="15">
        <f ca="1">IF(OR(BU410=0,BZ410=0,BV410=0,CA410=0),$AJ410-CE410-CF410-CG410-CK410,)</f>
        <v>0</v>
      </c>
      <c r="CJ410" s="15">
        <f ca="1">SUM(CE410:CI410)</f>
        <v>-2354.6270694476225</v>
      </c>
      <c r="CK410" s="15">
        <f ca="1">IF($V410&lt;&gt;0,IF($V410&gt;0,$W410/$V410,-$W410/$V410))*$AE410</f>
        <v>-21635.840252389698</v>
      </c>
      <c r="CL410" s="15">
        <f ca="1">SUM(CJ410:CK410)</f>
        <v>-23990.467321837321</v>
      </c>
      <c r="CM410" s="16">
        <f ca="1">_xll.DBRW($B$3,$R$37,$R$38,$R$40,$R$41,$R$42,$Q410,CM$2,CM$4,CM$3)</f>
        <v>0.1102152211487956</v>
      </c>
      <c r="CN410" s="16">
        <f ca="1">_xll.DBRW($B$3,$R$37,$R$38,$R$40,$R$41,$R$42,$Q410,CN$2,CN$4,CN$3)</f>
        <v>0.10950625426544361</v>
      </c>
      <c r="CO410" s="17">
        <f ca="1">-(CM410-CN410)*100</f>
        <v>-7.0896688335199409E-2</v>
      </c>
      <c r="CP410" s="14">
        <f ca="1">$AA410-$AF410-DJ410</f>
        <v>-7403.1951378201411</v>
      </c>
      <c r="CQ410" s="15">
        <f ca="1">_xll.DBRW($B$3,$R$37,$R$38,$R$40,$R$41,$R$42,$Q410,CQ$2,CQ$4,CQ$3)</f>
        <v>1.6883774256588415</v>
      </c>
      <c r="CR410" s="15">
        <f ca="1">_xll.DBRW($B$3,$R$37,$R$38,$R$40,$R$41,$R$42,$Q410,CR$2,CR$4,CR$3)</f>
        <v>1.7432059110076014E-2</v>
      </c>
      <c r="CS410" s="15">
        <f ca="1">_xll.DBRW($B$3,$R$37,$R$38,$R$40,$R$41,$R$42,$Q410,CS$2,CS$4,CS$3)</f>
        <v>0.2670402034984668</v>
      </c>
      <c r="CT410" s="15">
        <f ca="1">_xll.DBRW($B$3,$R$37,$R$38,$R$40,$R$41,$R$42,$Q410,CT$2,CT$4,CT$3)</f>
        <v>681656.04</v>
      </c>
      <c r="CU410" s="15">
        <f ca="1">_xll.DBRW($B$3,$R$37,$R$38,$R$40,$R$41,$R$42,$Q410,CU$2,CU$4,CU$3)</f>
        <v>39103587</v>
      </c>
      <c r="CV410" s="15">
        <f ca="1">_xll.DBRW($B$3,$R$37,$R$38,$R$40,$R$41,$R$42,$Q410,CV$2,CV$4,CV$3)</f>
        <v>0.96447591077140271</v>
      </c>
      <c r="CW410" s="15">
        <f ca="1">_xll.DBRW($B$3,$R$37,$R$38,$R$40,$R$41,$R$42,$Q410,CW$2,CW$4,CW$3)</f>
        <v>0.32449956450707196</v>
      </c>
      <c r="CX410" s="15">
        <f ca="1">_xll.DBRW($B$3,$R$37,$R$38,$R$40,$R$41,$R$42,$Q410,CX$2,CX$4,CX$3)</f>
        <v>2.8580286589315378</v>
      </c>
      <c r="CY410" s="15">
        <f ca="1">_xll.DBRW($B$3,$R$37,$R$38,$R$40,$R$41,$R$42,$Q410,CY$2,CY$4,CY$3)</f>
        <v>1156119.5832386797</v>
      </c>
      <c r="CZ410" s="15">
        <f ca="1">_xll.DBRW($B$3,$R$37,$R$38,$R$40,$R$41,$R$42,$Q410,CZ$2,CZ$4,CZ$3)</f>
        <v>3562776.9947700002</v>
      </c>
      <c r="DA410" s="15">
        <f ca="1">CQ410-CV410</f>
        <v>0.72390151488743881</v>
      </c>
      <c r="DB410" s="15">
        <f ca="1">CR410-CW410</f>
        <v>-0.30706750539699595</v>
      </c>
      <c r="DC410" s="15">
        <f ca="1">CS410-CX410</f>
        <v>-2.5909884554330711</v>
      </c>
      <c r="DD410" s="15">
        <f ca="1">IF(AND(CT410&lt;&gt;0,CY410&lt;&gt;0),-1*DA410*CT410,0)</f>
        <v>-493451.83998817264</v>
      </c>
      <c r="DE410" s="15">
        <f ca="1">IF(AND(CT410&lt;&gt;0,CY410&lt;&gt;0,CU410&lt;&gt;0,CZ410&lt;&gt;0),DB410/CW410*$AA410,)</f>
        <v>1089066.9196842215</v>
      </c>
      <c r="DF410" s="15">
        <f ca="1">IF(AND(CU410&lt;&gt;0,CZ410&lt;&gt;0),DC410*CM410*CU410,)</f>
        <v>-11166669.221886152</v>
      </c>
      <c r="DG410" s="15">
        <f ca="1">IF(AND(CT410&lt;&gt;0,CY410&lt;&gt;0,CU410&lt;&gt;0,CZ410&lt;&gt;0),$AK410-DD410-DE410-DF410-DJ410,)</f>
        <v>10563650.947052283</v>
      </c>
      <c r="DH410" s="15">
        <f ca="1">IF(OR(CT410=0,CY410=0,CU410=0,CZ410=0),$AK410-DD410-DE410-DF410-DJ410,)</f>
        <v>0</v>
      </c>
      <c r="DI410" s="15">
        <f ca="1">SUM(DD410:DH410)</f>
        <v>-7403.1951378211379</v>
      </c>
      <c r="DJ410" s="15">
        <f ca="1">IF($V410&lt;&gt;0,IF($V410&gt;0,$W410/$V410,-$W410/$V410))*$AF410</f>
        <v>-28439.986857399876</v>
      </c>
      <c r="DK410" s="15">
        <f ca="1">SUM(DI410:DJ410)</f>
        <v>-35843.181995221013</v>
      </c>
      <c r="DL410" s="16">
        <f ca="1">_xll.DBRW($B$3,$R$37,$R$38,$R$40,$R$41,$R$42,$Q410,DL$2,DL$4,DL$3)</f>
        <v>0.13531834225104392</v>
      </c>
      <c r="DM410" s="16">
        <f ca="1">_xll.DBRW($B$3,$R$37,$R$38,$R$40,$R$41,$R$42,$Q410,DM$2,DM$4,DM$3)</f>
        <v>0.16837868571256981</v>
      </c>
      <c r="DN410" s="17">
        <f ca="1">-(DL410-DM410)*100</f>
        <v>3.3060343461525892</v>
      </c>
      <c r="DO410" s="14">
        <f ca="1">$AB410-$AG410-EI410</f>
        <v>345223.70468399039</v>
      </c>
      <c r="DP410" s="15">
        <f ca="1">_xll.DBRW($B$3,$R$37,$R$38,$R$40,$R$41,$R$42,$Q410,DP$2,DP$4,DP$3)</f>
        <v>4.1687589051367969E-3</v>
      </c>
      <c r="DQ410" s="15">
        <f ca="1">_xll.DBRW($B$3,$R$37,$R$38,$R$40,$R$41,$R$42,$Q410,DQ$2,DQ$4,DQ$3)</f>
        <v>8.6681524343534004</v>
      </c>
      <c r="DR410" s="15">
        <f ca="1">_xll.DBRW($B$3,$R$37,$R$38,$R$40,$R$41,$R$42,$Q410,DR$2,DR$4,DR$3)</f>
        <v>0.2670402034984668</v>
      </c>
      <c r="DS410" s="15">
        <f ca="1">_xll.DBRW($B$3,$R$37,$R$38,$R$40,$R$41,$R$42,$Q410,DS$2,DS$4,DS$3)</f>
        <v>338955852.84600002</v>
      </c>
      <c r="DT410" s="15">
        <f ca="1">_xll.DBRW($B$3,$R$37,$R$38,$R$40,$R$41,$R$42,$Q410,DT$2,DT$4,DT$3)</f>
        <v>39103587</v>
      </c>
      <c r="DU410" s="15">
        <f ca="1">_xll.DBRW($B$3,$R$37,$R$38,$R$40,$R$41,$R$42,$Q410,DU$2,DU$4,DU$3)</f>
        <v>0.67291670966707129</v>
      </c>
      <c r="DV410" s="15">
        <f ca="1">_xll.DBRW($B$3,$R$37,$R$38,$R$40,$R$41,$R$42,$Q410,DV$2,DV$4,DV$3)</f>
        <v>0.7151421601015705</v>
      </c>
      <c r="DW410" s="15">
        <f ca="1">_xll.DBRW($B$3,$R$37,$R$38,$R$40,$R$41,$R$42,$Q410,DW$2,DW$4,DW$3)</f>
        <v>2.8580286589315378</v>
      </c>
      <c r="DX410" s="15">
        <f ca="1">_xll.DBRW($B$3,$R$37,$R$38,$R$40,$R$41,$R$42,$Q410,DX$2,DX$4,DX$3)</f>
        <v>2547892.0359999998</v>
      </c>
      <c r="DY410" s="15">
        <f ca="1">_xll.DBRW($B$3,$R$37,$R$38,$R$40,$R$41,$R$42,$Q410,DY$2,DY$4,DY$3)</f>
        <v>3562776.9947700002</v>
      </c>
      <c r="DZ410" s="15">
        <f ca="1">DP410-DU410</f>
        <v>-0.6687479507619345</v>
      </c>
      <c r="EA410" s="15">
        <f ca="1">DQ410-DV410</f>
        <v>7.95301027425183</v>
      </c>
      <c r="EB410" s="15">
        <f ca="1">DR410-DW410</f>
        <v>-2.5909884554330711</v>
      </c>
      <c r="EC410" s="15">
        <f ca="1">IF(AND(DS410&lt;&gt;0,DX410&lt;&gt;0),-1*DZ410*DS410,0)</f>
        <v>226676031.98952633</v>
      </c>
      <c r="ED410" s="15">
        <f ca="1">IF(AND(DS410&lt;&gt;0,DX410&lt;&gt;0,DT410&lt;&gt;0,DY410&lt;&gt;0),EA410/DV410*$AB410,)</f>
        <v>-15714084.274336407</v>
      </c>
      <c r="EE410" s="15">
        <f ca="1">IF(AND(DT410&lt;&gt;0,DY410&lt;&gt;0),EB410*DL410*DT410,)</f>
        <v>-13710040.698747</v>
      </c>
      <c r="EF410" s="15">
        <f ca="1">IF(AND(DS410&lt;&gt;0,DX410&lt;&gt;0,DT410&lt;&gt;0,DY410&lt;&gt;0),$AL410-EC410-ED410-EE410-EI410,)</f>
        <v>-196906683.31175894</v>
      </c>
      <c r="EG410" s="15">
        <f ca="1">IF(OR(DS410=0,DX410=0,DT410=0,DY410=0),$AL410-EC410-ED410-EE410-EI410,)</f>
        <v>0</v>
      </c>
      <c r="EH410" s="15">
        <f ca="1">SUM(EC410:EG410)</f>
        <v>345223.70468398929</v>
      </c>
      <c r="EI410" s="15">
        <f ca="1">IF($V410&lt;&gt;0,IF($V410&gt;0,$W410/$V410,-$W410/$V410))*$AG410</f>
        <v>-43729.809231936182</v>
      </c>
      <c r="EJ410" s="15">
        <f ca="1">SUM(EH410:EI410)</f>
        <v>301493.89545205311</v>
      </c>
      <c r="EK410" s="16">
        <f ca="1">_xll.DBRW($B$3,$R$37,$R$38,$R$40,$R$41,$R$42,$Q410,EK$2,EK$4,EK$3)</f>
        <v>0.14438348652971564</v>
      </c>
      <c r="EL410" s="16">
        <f ca="1">_xll.DBRW($B$3,$R$37,$R$38,$R$40,$R$41,$R$42,$Q410,EL$2,EL$4,EL$3)</f>
        <v>0.17231095109355729</v>
      </c>
      <c r="EM410" s="17">
        <f ca="1">-(EK410-EL410)*100</f>
        <v>2.7927464563841653</v>
      </c>
      <c r="EN410" s="14">
        <f ca="1">$AC410-$AH410-FH410</f>
        <v>291625.00354481483</v>
      </c>
      <c r="EO410" s="15">
        <f ca="1">_xll.DBRW($B$3,$R$37,$R$38,$R$40,$R$41,$R$42,$Q410,EO$2,EO$4,EO$3)</f>
        <v>3.8556195624713401E-2</v>
      </c>
      <c r="EP410" s="15">
        <f ca="1">_xll.DBRW($B$3,$R$37,$R$38,$R$40,$R$41,$R$42,$Q410,EP$2,EP$4,EP$3)</f>
        <v>1</v>
      </c>
      <c r="EQ410" s="15">
        <f ca="1">_xll.DBRW($B$3,$R$37,$R$38,$R$40,$R$41,$R$42,$Q410,EQ$2,EQ$4,EQ$3)</f>
        <v>0.2670402034984668</v>
      </c>
      <c r="ER410" s="15">
        <f ca="1">_xll.DBRW($B$3,$R$37,$R$38,$R$40,$R$41,$R$42,$Q410,ER$2,ER$4,ER$3)</f>
        <v>39103587</v>
      </c>
      <c r="ES410" s="15">
        <f ca="1">_xll.DBRW($B$3,$R$37,$R$38,$R$40,$R$41,$R$42,$Q410,ES$2,ES$4,ES$3)</f>
        <v>39103587</v>
      </c>
      <c r="ET410" s="15">
        <f ca="1">_xll.DBRW($B$3,$R$37,$R$38,$R$40,$R$41,$R$42,$Q410,ET$2,ET$4,ET$3)</f>
        <v>0.49246963647313735</v>
      </c>
      <c r="EU410" s="15">
        <f ca="1">_xll.DBRW($B$3,$R$37,$R$38,$R$40,$R$41,$R$42,$Q410,EU$2,EU$4,EU$3)</f>
        <v>1</v>
      </c>
      <c r="EV410" s="15">
        <f ca="1">_xll.DBRW($B$3,$R$37,$R$38,$R$40,$R$41,$R$42,$Q410,EV$2,EV$4,EV$3)</f>
        <v>2.8580286589315378</v>
      </c>
      <c r="EW410" s="15">
        <f ca="1">_xll.DBRW($B$3,$R$37,$R$38,$R$40,$R$41,$R$42,$Q410,EW$2,EW$4,EW$3)</f>
        <v>3562776.9947700002</v>
      </c>
      <c r="EX410" s="15">
        <f ca="1">_xll.DBRW($B$3,$R$37,$R$38,$R$40,$R$41,$R$42,$Q410,EX$2,EX$4,EX$3)</f>
        <v>3562776.9947700002</v>
      </c>
      <c r="EY410" s="15">
        <f ca="1">EO410-ET410</f>
        <v>-0.45391344084842394</v>
      </c>
      <c r="EZ410" s="15">
        <f ca="1">EP410-EU410</f>
        <v>0</v>
      </c>
      <c r="FA410" s="15">
        <f ca="1">EQ410-EV410</f>
        <v>-2.5909884554330711</v>
      </c>
      <c r="FB410" s="15">
        <f ca="1">IF(AND(ER410&lt;&gt;0,EW410&lt;&gt;0),-1*EY410*ER410,0)</f>
        <v>17749643.724685699</v>
      </c>
      <c r="FC410" s="15">
        <f ca="1">IF(AND(ER410&lt;&gt;0,EW410&lt;&gt;0,ES410&lt;&gt;0,EX410&lt;&gt;0),EZ410/EU410*$AC410,)</f>
        <v>0</v>
      </c>
      <c r="FD410" s="15">
        <f ca="1">IF(AND(ES410&lt;&gt;0,EX410&lt;&gt;0),FA410*EK410*ES410,)</f>
        <v>-14628493.400229484</v>
      </c>
      <c r="FE410" s="15">
        <f ca="1">IF(AND(ER410&lt;&gt;0,EW410&lt;&gt;0,ES410&lt;&gt;0,EX410&lt;&gt;0),$AM410-FB410-FC410-FD410-FH410,)</f>
        <v>-2829525.3209113986</v>
      </c>
      <c r="FF410" s="15">
        <f ca="1">IF(OR(ER410=0,EW410=0,ES410=0,EX410=0),$AM410-FB410-FC410-FD410-FH410,)</f>
        <v>0</v>
      </c>
      <c r="FG410" s="15">
        <f ca="1">SUM(FB410:FF410)</f>
        <v>291625.00354481628</v>
      </c>
      <c r="FH410" s="15">
        <f ca="1">IF($V410&lt;&gt;0,IF($V410&gt;0,$W410/$V410,-$W410/$V410))*$AH410</f>
        <v>-44751.062095576366</v>
      </c>
      <c r="FI410" s="15">
        <f ca="1">SUM(FG410:FH410)</f>
        <v>246873.94144923991</v>
      </c>
      <c r="FJ410" s="20"/>
      <c r="FK410" s="85">
        <f ca="1">BL410+CK410+DJ410+EI410+FH410</f>
        <v>-240961.76515431178</v>
      </c>
      <c r="FL410" s="21"/>
      <c r="FM410" s="22"/>
      <c r="FN410" s="104">
        <f ca="1">_xll.DBRW($B$3,$R$37,$R$38,$R$40,$R$41,$R$42,$Q410,FN$2,FN$4,FN$3)</f>
        <v>1255966.1800000006</v>
      </c>
      <c r="FO410" s="105">
        <f ca="1">IF(U410&lt;&gt;0,FN410/U410,0)</f>
        <v>0.12027758442853588</v>
      </c>
      <c r="FP410" s="104">
        <f ca="1">_xll.DBRW($B$3,$R$37,$R$38,$R$40,$R$41,$R$42,$Q410,FP$2,FP$4,FP$3)</f>
        <v>735106.06207420258</v>
      </c>
      <c r="FQ410" s="105">
        <f ca="1">IF(V410&lt;&gt;0,FP410/V410,0)</f>
        <v>7.2192949471334603E-2</v>
      </c>
      <c r="FR410" s="86">
        <f ca="1">FN410-FP410</f>
        <v>520860.11792579805</v>
      </c>
      <c r="FS410" s="103">
        <f ca="1">(FO410-FQ410)*100</f>
        <v>4.8084634957201278</v>
      </c>
      <c r="FT410" s="23"/>
      <c r="FV410" s="37"/>
      <c r="FW410" s="37"/>
      <c r="FX410" s="37"/>
      <c r="FY410" s="37"/>
      <c r="FZ410" s="37"/>
      <c r="GA410" s="37"/>
      <c r="GB410" s="37"/>
      <c r="GC410" s="37"/>
      <c r="GD410" s="37"/>
      <c r="GE410" s="37"/>
      <c r="GF410" s="37"/>
      <c r="GG410" s="37"/>
      <c r="GH410" s="37"/>
    </row>
    <row r="411" spans="1:190" ht="15" hidden="1" customHeight="1" x14ac:dyDescent="0.25">
      <c r="A411">
        <f ca="1">IF(ROW()=ROW($A$60),0,1)</f>
        <v>1</v>
      </c>
      <c r="D411" s="30"/>
      <c r="E411" s="30"/>
      <c r="F411" s="30">
        <f ca="1">IF(A411&lt;&gt;0,IF((AO411+BN411+CM411+DL411+EK411)&lt;&gt;0,ROUND((1-(AO411+BN411+CM411+DL411+EK411))-FO411,5),"VERIF. ELIGIBILITE PMM"),"CHECK "&amp;D396)</f>
        <v>0</v>
      </c>
      <c r="G411" s="30"/>
      <c r="H411" s="30"/>
      <c r="I411" s="30"/>
      <c r="J411" s="30">
        <f ca="1">IF(A411&lt;&gt;0,IF((AP411+BO411+CN411+DM411+EL411)&lt;&gt;0,ROUND((1-(AP411+BO411+CN411+DM411+EL411))-FQ411,5),"VERIF. ELIGIBILITE PMM"),"CHECK "&amp;D397)</f>
        <v>0</v>
      </c>
      <c r="K411" s="30">
        <f ca="1">IF(A411&lt;&gt;0,ROUND(W411+AR411+BQ411+CP411+DO411+EN411+FK411-FR411,5),"CHECK ")</f>
        <v>0</v>
      </c>
      <c r="L411" s="4"/>
      <c r="M411" s="9"/>
      <c r="N411" s="10"/>
      <c r="O411" s="9"/>
      <c r="P411" s="11"/>
      <c r="Q411" s="130" t="s">
        <v>412</v>
      </c>
      <c r="R411" s="130"/>
      <c r="S411" s="12"/>
      <c r="T411" s="13"/>
      <c r="U411" s="84">
        <f ca="1">_xll.DBRW($B$3,$R$37,$R$38,$R$40,$R$41,$R$42,$Q411,U$2,U$4,U$3)</f>
        <v>762139.38000000035</v>
      </c>
      <c r="V411" s="84">
        <f ca="1">_xll.DBRW($B$3,$R$37,$R$38,$R$40,$R$41,$R$42,$Q411,V$2,V$4,V$3)</f>
        <v>494033.6100000001</v>
      </c>
      <c r="W411" s="85">
        <f ca="1">U411-V411</f>
        <v>268105.77000000025</v>
      </c>
      <c r="X411" s="106">
        <f ca="1">IF(V411&lt;&gt;0,W411/V411,0)</f>
        <v>0.54268730825823808</v>
      </c>
      <c r="Y411" s="15">
        <f ca="1">_xll.DBRW($B$3,$R$37,$R$38,$R$40,$R$41,$R$42,$Q411,Y$2,Y$4,Y$3)</f>
        <v>-809.94999999999982</v>
      </c>
      <c r="Z411" s="15">
        <f ca="1">_xll.DBRW($B$3,$R$37,$R$38,$R$40,$R$41,$R$42,$Q411,Z$2,Z$4,Z$3)</f>
        <v>-5.54</v>
      </c>
      <c r="AA411" s="15">
        <f ca="1">_xll.DBRW($B$3,$R$37,$R$38,$R$40,$R$41,$R$42,$Q411,AA$2,AA$4,AA$3)</f>
        <v>0</v>
      </c>
      <c r="AB411" s="15">
        <f ca="1">_xll.DBRW($B$3,$R$37,$R$38,$R$40,$R$41,$R$42,$Q411,AB$2,AB$4,AB$3)</f>
        <v>-10316.06</v>
      </c>
      <c r="AC411" s="15">
        <f ca="1">_xll.DBRW($B$3,$R$37,$R$38,$R$40,$R$41,$R$42,$Q411,AC$2,AC$4,AC$3)</f>
        <v>-72449.499999999985</v>
      </c>
      <c r="AD411" s="15">
        <f ca="1">_xll.DBRW($B$3,$R$37,$R$38,$R$40,$R$41,$R$42,$Q411,AD$2,AD$4,AD$3)</f>
        <v>0</v>
      </c>
      <c r="AE411" s="15">
        <f ca="1">_xll.DBRW($B$3,$R$37,$R$38,$R$40,$R$41,$R$42,$Q411,AE$2,AE$4,AE$3)</f>
        <v>0</v>
      </c>
      <c r="AF411" s="15">
        <f ca="1">_xll.DBRW($B$3,$R$37,$R$38,$R$40,$R$41,$R$42,$Q411,AF$2,AF$4,AF$3)</f>
        <v>0</v>
      </c>
      <c r="AG411" s="15">
        <f ca="1">_xll.DBRW($B$3,$R$37,$R$38,$R$40,$R$41,$R$42,$Q411,AG$2,AG$4,AG$3)</f>
        <v>0</v>
      </c>
      <c r="AH411" s="15">
        <f ca="1">_xll.DBRW($B$3,$R$37,$R$38,$R$40,$R$41,$R$42,$Q411,AH$2,AH$4,AH$3)</f>
        <v>-194736</v>
      </c>
      <c r="AI411" s="15">
        <f ca="1">Y411-AD411</f>
        <v>-809.94999999999982</v>
      </c>
      <c r="AJ411" s="15">
        <f ca="1">Z411-AE411</f>
        <v>-5.54</v>
      </c>
      <c r="AK411" s="15">
        <f ca="1">AA411-AF411</f>
        <v>0</v>
      </c>
      <c r="AL411" s="15">
        <f ca="1">AB411-AG411</f>
        <v>-10316.06</v>
      </c>
      <c r="AM411" s="15">
        <f ca="1">AC411-AH411</f>
        <v>122286.50000000001</v>
      </c>
      <c r="AN411" s="20"/>
      <c r="AO411" s="16">
        <f ca="1">_xll.DBRW($B$3,$R$37,$R$38,$R$40,$R$41,$R$42,$Q411,AO$2,AO$4,AO$3)</f>
        <v>1.0627321212558255E-3</v>
      </c>
      <c r="AP411" s="16">
        <f ca="1">_xll.DBRW($B$3,$R$37,$R$38,$R$40,$R$41,$R$42,$Q411,AP$2,AP$4,AP$3)</f>
        <v>0</v>
      </c>
      <c r="AQ411" s="17">
        <f ca="1">-(AO411-AP411)*100</f>
        <v>-0.10627321212558255</v>
      </c>
      <c r="AR411" s="14">
        <f ca="1">$Y411-$AD411-BL411</f>
        <v>-809.94999999999982</v>
      </c>
      <c r="AS411" s="18">
        <f ca="1">_xll.DBRW($B$3,$R$37,$R$38,$R$40,$R$41,$R$42,$Q411,AS$2,AS$4,AS$3)</f>
        <v>0</v>
      </c>
      <c r="AT411" s="19">
        <f ca="1">_xll.DBRW($B$3,$R$37,$R$38,$R$40,$R$41,$R$42,$Q411,AT$2,AT$4,AT$3)</f>
        <v>0</v>
      </c>
      <c r="AU411" s="18">
        <f ca="1">_xll.DBRW($B$3,$R$37,$R$38,$R$40,$R$41,$R$42,$Q411,AU$2,AU$4,AU$3)</f>
        <v>0</v>
      </c>
      <c r="AV411" s="15">
        <f ca="1">_xll.DBRW($B$3,$R$37,$R$38,$R$40,$R$41,$R$42,$Q411,AV$2,AV$4,AV$3)</f>
        <v>0</v>
      </c>
      <c r="AW411" s="15">
        <f ca="1">_xll.DBRW($B$3,$R$37,$R$38,$R$40,$R$41,$R$42,$Q411,AW$2,AW$4,AW$3)</f>
        <v>0</v>
      </c>
      <c r="AX411" s="18">
        <f ca="1">_xll.DBRW($B$3,$R$37,$R$38,$R$40,$R$41,$R$42,$Q411,AX$2,AX$4,AX$3)</f>
        <v>0</v>
      </c>
      <c r="AY411" s="19">
        <f ca="1">_xll.DBRW($B$3,$R$37,$R$38,$R$40,$R$41,$R$42,$Q411,AY$2,AY$4,AY$3)</f>
        <v>0</v>
      </c>
      <c r="AZ411" s="18">
        <f ca="1">_xll.DBRW($B$3,$R$37,$R$38,$R$40,$R$41,$R$42,$Q411,AZ$2,AZ$4,AZ$3)</f>
        <v>0</v>
      </c>
      <c r="BA411" s="15">
        <f ca="1">_xll.DBRW($B$3,$R$37,$R$38,$R$40,$R$41,$R$42,$Q411,BA$2,BA$4,BA$3)</f>
        <v>0</v>
      </c>
      <c r="BB411" s="15">
        <f ca="1">_xll.DBRW($B$3,$R$37,$R$38,$R$40,$R$41,$R$42,$Q411,BB$2,BB$4,BB$3)</f>
        <v>0</v>
      </c>
      <c r="BC411" s="18">
        <f ca="1">AS411-AX411</f>
        <v>0</v>
      </c>
      <c r="BD411" s="18">
        <f ca="1">AT411-AY411</f>
        <v>0</v>
      </c>
      <c r="BE411" s="18">
        <f ca="1">AU411-AZ411</f>
        <v>0</v>
      </c>
      <c r="BF411" s="15">
        <f ca="1">IF(AND(AV411&lt;&gt;0,BA411&lt;&gt;0),-1*BC411*AV411,0)</f>
        <v>0</v>
      </c>
      <c r="BG411" s="15">
        <f ca="1">IF(AND(AV411&lt;&gt;0,BA411&lt;&gt;0,AW411&lt;&gt;0,BB411&lt;&gt;0),BD411/AY411*$Y411,)</f>
        <v>0</v>
      </c>
      <c r="BH411" s="15">
        <f ca="1">IF(AND(AW411&lt;&gt;0,BB411&lt;&gt;0),BE411*AO411*AW411,)</f>
        <v>0</v>
      </c>
      <c r="BI411" s="15">
        <f ca="1">IF(AND(AV411&lt;&gt;0,BA411&lt;&gt;0,AW411&lt;&gt;0,BB411&lt;&gt;0),$AI411-BF411-BG411-BH411-BL411,)</f>
        <v>0</v>
      </c>
      <c r="BJ411" s="15">
        <f ca="1">IF(OR(AV411=0,BA411=0,AW411=0,BB411=0),$AI411-BF411-BG411-BH411-BL411,)</f>
        <v>-809.94999999999982</v>
      </c>
      <c r="BK411" s="15">
        <f ca="1">SUM(BF411:BJ411)</f>
        <v>-809.94999999999982</v>
      </c>
      <c r="BL411" s="15">
        <f ca="1">IF($V411&lt;&gt;0,IF($V411&gt;0,$W411/$V411,-$W411/$V411))*$AD411</f>
        <v>0</v>
      </c>
      <c r="BM411" s="15">
        <f ca="1">SUM(BK411:BL411)</f>
        <v>-809.94999999999982</v>
      </c>
      <c r="BN411" s="16">
        <f ca="1">_xll.DBRW($B$3,$R$37,$R$38,$R$40,$R$41,$R$42,$Q411,BN$2,BN$4,BN$3)</f>
        <v>7.269011607824277E-6</v>
      </c>
      <c r="BO411" s="16">
        <f ca="1">_xll.DBRW($B$3,$R$37,$R$38,$R$40,$R$41,$R$42,$Q411,BO$2,BO$4,BO$3)</f>
        <v>0</v>
      </c>
      <c r="BP411" s="17">
        <f ca="1">-(BN411-BO411)*100</f>
        <v>-7.2690116078242769E-4</v>
      </c>
      <c r="BQ411" s="14">
        <f ca="1">$Z411-$AE411-CK411</f>
        <v>-5.54</v>
      </c>
      <c r="BR411" s="15">
        <f ca="1">_xll.DBRW($B$3,$R$37,$R$38,$R$40,$R$41,$R$42,$Q411,BR$2,BR$4,BR$3)</f>
        <v>0</v>
      </c>
      <c r="BS411" s="15">
        <f ca="1">_xll.DBRW($B$3,$R$37,$R$38,$R$40,$R$41,$R$42,$Q411,BS$2,BS$4,BS$3)</f>
        <v>0</v>
      </c>
      <c r="BT411" s="15">
        <f ca="1">_xll.DBRW($B$3,$R$37,$R$38,$R$40,$R$41,$R$42,$Q411,BT$2,BT$4,BT$3)</f>
        <v>0</v>
      </c>
      <c r="BU411" s="15">
        <f ca="1">_xll.DBRW($B$3,$R$37,$R$38,$R$40,$R$41,$R$42,$Q411,BU$2,BU$4,BU$3)</f>
        <v>0</v>
      </c>
      <c r="BV411" s="15">
        <f ca="1">_xll.DBRW($B$3,$R$37,$R$38,$R$40,$R$41,$R$42,$Q411,BV$2,BV$4,BV$3)</f>
        <v>0</v>
      </c>
      <c r="BW411" s="15">
        <f ca="1">_xll.DBRW($B$3,$R$37,$R$38,$R$40,$R$41,$R$42,$Q411,BW$2,BW$4,BW$3)</f>
        <v>0</v>
      </c>
      <c r="BX411" s="15">
        <f ca="1">_xll.DBRW($B$3,$R$37,$R$38,$R$40,$R$41,$R$42,$Q411,BX$2,BX$4,BX$3)</f>
        <v>0</v>
      </c>
      <c r="BY411" s="15">
        <f ca="1">_xll.DBRW($B$3,$R$37,$R$38,$R$40,$R$41,$R$42,$Q411,BY$2,BY$4,BY$3)</f>
        <v>0</v>
      </c>
      <c r="BZ411" s="15">
        <f ca="1">_xll.DBRW($B$3,$R$37,$R$38,$R$40,$R$41,$R$42,$Q411,BZ$2,BZ$4,BZ$3)</f>
        <v>0</v>
      </c>
      <c r="CA411" s="15">
        <f ca="1">_xll.DBRW($B$3,$R$37,$R$38,$R$40,$R$41,$R$42,$Q411,CA$2,CA$4,CA$3)</f>
        <v>0</v>
      </c>
      <c r="CB411" s="15">
        <f ca="1">BR411-BW411</f>
        <v>0</v>
      </c>
      <c r="CC411" s="15">
        <f ca="1">BS411-BX411</f>
        <v>0</v>
      </c>
      <c r="CD411" s="15">
        <f ca="1">BT411-BY411</f>
        <v>0</v>
      </c>
      <c r="CE411" s="15">
        <f ca="1">IF(AND(BU411&lt;&gt;0,BZ411&lt;&gt;0),-1*CB411*BU411,0)</f>
        <v>0</v>
      </c>
      <c r="CF411" s="15">
        <f ca="1">IF(AND(BU411&lt;&gt;0,BZ411&lt;&gt;0,BV411&lt;&gt;0,CA411&lt;&gt;0),CC411/BX411*$Z411,)</f>
        <v>0</v>
      </c>
      <c r="CG411" s="15">
        <f ca="1">IF(AND(BV411&lt;&gt;0,CA411&lt;&gt;0),CD411*BN411*BV411,)</f>
        <v>0</v>
      </c>
      <c r="CH411" s="15">
        <f ca="1">IF(AND(BU411&lt;&gt;0,BZ411&lt;&gt;0,BV411&lt;&gt;0,CA411&lt;&gt;0),$AJ411-CE411-CF411-CG411-CK411,)</f>
        <v>0</v>
      </c>
      <c r="CI411" s="15">
        <f ca="1">IF(OR(BU411=0,BZ411=0,BV411=0,CA411=0),$AJ411-CE411-CF411-CG411-CK411,)</f>
        <v>-5.54</v>
      </c>
      <c r="CJ411" s="15">
        <f ca="1">SUM(CE411:CI411)</f>
        <v>-5.54</v>
      </c>
      <c r="CK411" s="15">
        <f ca="1">IF($V411&lt;&gt;0,IF($V411&gt;0,$W411/$V411,-$W411/$V411))*$AE411</f>
        <v>0</v>
      </c>
      <c r="CL411" s="15">
        <f ca="1">SUM(CJ411:CK411)</f>
        <v>-5.54</v>
      </c>
      <c r="CM411" s="16">
        <f ca="1">_xll.DBRW($B$3,$R$37,$R$38,$R$40,$R$41,$R$42,$Q411,CM$2,CM$4,CM$3)</f>
        <v>0</v>
      </c>
      <c r="CN411" s="16">
        <f ca="1">_xll.DBRW($B$3,$R$37,$R$38,$R$40,$R$41,$R$42,$Q411,CN$2,CN$4,CN$3)</f>
        <v>0</v>
      </c>
      <c r="CO411" s="17">
        <f ca="1">-(CM411-CN411)*100</f>
        <v>0</v>
      </c>
      <c r="CP411" s="14">
        <f ca="1">$AA411-$AF411-DJ411</f>
        <v>0</v>
      </c>
      <c r="CQ411" s="15">
        <f ca="1">_xll.DBRW($B$3,$R$37,$R$38,$R$40,$R$41,$R$42,$Q411,CQ$2,CQ$4,CQ$3)</f>
        <v>0</v>
      </c>
      <c r="CR411" s="15">
        <f ca="1">_xll.DBRW($B$3,$R$37,$R$38,$R$40,$R$41,$R$42,$Q411,CR$2,CR$4,CR$3)</f>
        <v>0</v>
      </c>
      <c r="CS411" s="15">
        <f ca="1">_xll.DBRW($B$3,$R$37,$R$38,$R$40,$R$41,$R$42,$Q411,CS$2,CS$4,CS$3)</f>
        <v>0</v>
      </c>
      <c r="CT411" s="15">
        <f ca="1">_xll.DBRW($B$3,$R$37,$R$38,$R$40,$R$41,$R$42,$Q411,CT$2,CT$4,CT$3)</f>
        <v>0</v>
      </c>
      <c r="CU411" s="15">
        <f ca="1">_xll.DBRW($B$3,$R$37,$R$38,$R$40,$R$41,$R$42,$Q411,CU$2,CU$4,CU$3)</f>
        <v>0</v>
      </c>
      <c r="CV411" s="15">
        <f ca="1">_xll.DBRW($B$3,$R$37,$R$38,$R$40,$R$41,$R$42,$Q411,CV$2,CV$4,CV$3)</f>
        <v>0</v>
      </c>
      <c r="CW411" s="15">
        <f ca="1">_xll.DBRW($B$3,$R$37,$R$38,$R$40,$R$41,$R$42,$Q411,CW$2,CW$4,CW$3)</f>
        <v>0</v>
      </c>
      <c r="CX411" s="15">
        <f ca="1">_xll.DBRW($B$3,$R$37,$R$38,$R$40,$R$41,$R$42,$Q411,CX$2,CX$4,CX$3)</f>
        <v>0</v>
      </c>
      <c r="CY411" s="15">
        <f ca="1">_xll.DBRW($B$3,$R$37,$R$38,$R$40,$R$41,$R$42,$Q411,CY$2,CY$4,CY$3)</f>
        <v>0</v>
      </c>
      <c r="CZ411" s="15">
        <f ca="1">_xll.DBRW($B$3,$R$37,$R$38,$R$40,$R$41,$R$42,$Q411,CZ$2,CZ$4,CZ$3)</f>
        <v>0</v>
      </c>
      <c r="DA411" s="15">
        <f ca="1">CQ411-CV411</f>
        <v>0</v>
      </c>
      <c r="DB411" s="15">
        <f ca="1">CR411-CW411</f>
        <v>0</v>
      </c>
      <c r="DC411" s="15">
        <f ca="1">CS411-CX411</f>
        <v>0</v>
      </c>
      <c r="DD411" s="15">
        <f ca="1">IF(AND(CT411&lt;&gt;0,CY411&lt;&gt;0),-1*DA411*CT411,0)</f>
        <v>0</v>
      </c>
      <c r="DE411" s="15">
        <f ca="1">IF(AND(CT411&lt;&gt;0,CY411&lt;&gt;0,CU411&lt;&gt;0,CZ411&lt;&gt;0),DB411/CW411*$AA411,)</f>
        <v>0</v>
      </c>
      <c r="DF411" s="15">
        <f ca="1">IF(AND(CU411&lt;&gt;0,CZ411&lt;&gt;0),DC411*CM411*CU411,)</f>
        <v>0</v>
      </c>
      <c r="DG411" s="15">
        <f ca="1">IF(AND(CT411&lt;&gt;0,CY411&lt;&gt;0,CU411&lt;&gt;0,CZ411&lt;&gt;0),$AK411-DD411-DE411-DF411-DJ411,)</f>
        <v>0</v>
      </c>
      <c r="DH411" s="15">
        <f ca="1">IF(OR(CT411=0,CY411=0,CU411=0,CZ411=0),$AK411-DD411-DE411-DF411-DJ411,)</f>
        <v>0</v>
      </c>
      <c r="DI411" s="15">
        <f ca="1">SUM(DD411:DH411)</f>
        <v>0</v>
      </c>
      <c r="DJ411" s="15">
        <f ca="1">IF($V411&lt;&gt;0,IF($V411&gt;0,$W411/$V411,-$W411/$V411))*$AF411</f>
        <v>0</v>
      </c>
      <c r="DK411" s="15">
        <f ca="1">SUM(DI411:DJ411)</f>
        <v>0</v>
      </c>
      <c r="DL411" s="16">
        <f ca="1">_xll.DBRW($B$3,$R$37,$R$38,$R$40,$R$41,$R$42,$Q411,DL$2,DL$4,DL$3)</f>
        <v>1.3535660629424495E-2</v>
      </c>
      <c r="DM411" s="16">
        <f ca="1">_xll.DBRW($B$3,$R$37,$R$38,$R$40,$R$41,$R$42,$Q411,DM$2,DM$4,DM$3)</f>
        <v>0</v>
      </c>
      <c r="DN411" s="17">
        <f ca="1">-(DL411-DM411)*100</f>
        <v>-1.3535660629424495</v>
      </c>
      <c r="DO411" s="14">
        <f ca="1">$AB411-$AG411-EI411</f>
        <v>-10316.06</v>
      </c>
      <c r="DP411" s="15">
        <f ca="1">_xll.DBRW($B$3,$R$37,$R$38,$R$40,$R$41,$R$42,$Q411,DP$2,DP$4,DP$3)</f>
        <v>0</v>
      </c>
      <c r="DQ411" s="15">
        <f ca="1">_xll.DBRW($B$3,$R$37,$R$38,$R$40,$R$41,$R$42,$Q411,DQ$2,DQ$4,DQ$3)</f>
        <v>0</v>
      </c>
      <c r="DR411" s="15">
        <f ca="1">_xll.DBRW($B$3,$R$37,$R$38,$R$40,$R$41,$R$42,$Q411,DR$2,DR$4,DR$3)</f>
        <v>0</v>
      </c>
      <c r="DS411" s="15">
        <f ca="1">_xll.DBRW($B$3,$R$37,$R$38,$R$40,$R$41,$R$42,$Q411,DS$2,DS$4,DS$3)</f>
        <v>0</v>
      </c>
      <c r="DT411" s="15">
        <f ca="1">_xll.DBRW($B$3,$R$37,$R$38,$R$40,$R$41,$R$42,$Q411,DT$2,DT$4,DT$3)</f>
        <v>0</v>
      </c>
      <c r="DU411" s="15">
        <f ca="1">_xll.DBRW($B$3,$R$37,$R$38,$R$40,$R$41,$R$42,$Q411,DU$2,DU$4,DU$3)</f>
        <v>0</v>
      </c>
      <c r="DV411" s="15">
        <f ca="1">_xll.DBRW($B$3,$R$37,$R$38,$R$40,$R$41,$R$42,$Q411,DV$2,DV$4,DV$3)</f>
        <v>0</v>
      </c>
      <c r="DW411" s="15">
        <f ca="1">_xll.DBRW($B$3,$R$37,$R$38,$R$40,$R$41,$R$42,$Q411,DW$2,DW$4,DW$3)</f>
        <v>0</v>
      </c>
      <c r="DX411" s="15">
        <f ca="1">_xll.DBRW($B$3,$R$37,$R$38,$R$40,$R$41,$R$42,$Q411,DX$2,DX$4,DX$3)</f>
        <v>0</v>
      </c>
      <c r="DY411" s="15">
        <f ca="1">_xll.DBRW($B$3,$R$37,$R$38,$R$40,$R$41,$R$42,$Q411,DY$2,DY$4,DY$3)</f>
        <v>0</v>
      </c>
      <c r="DZ411" s="15">
        <f ca="1">DP411-DU411</f>
        <v>0</v>
      </c>
      <c r="EA411" s="15">
        <f ca="1">DQ411-DV411</f>
        <v>0</v>
      </c>
      <c r="EB411" s="15">
        <f ca="1">DR411-DW411</f>
        <v>0</v>
      </c>
      <c r="EC411" s="15">
        <f ca="1">IF(AND(DS411&lt;&gt;0,DX411&lt;&gt;0),-1*DZ411*DS411,0)</f>
        <v>0</v>
      </c>
      <c r="ED411" s="15">
        <f ca="1">IF(AND(DS411&lt;&gt;0,DX411&lt;&gt;0,DT411&lt;&gt;0,DY411&lt;&gt;0),EA411/DV411*$AB411,)</f>
        <v>0</v>
      </c>
      <c r="EE411" s="15">
        <f ca="1">IF(AND(DT411&lt;&gt;0,DY411&lt;&gt;0),EB411*DL411*DT411,)</f>
        <v>0</v>
      </c>
      <c r="EF411" s="15">
        <f ca="1">IF(AND(DS411&lt;&gt;0,DX411&lt;&gt;0,DT411&lt;&gt;0,DY411&lt;&gt;0),$AL411-EC411-ED411-EE411-EI411,)</f>
        <v>0</v>
      </c>
      <c r="EG411" s="15">
        <f ca="1">IF(OR(DS411=0,DX411=0,DT411=0,DY411=0),$AL411-EC411-ED411-EE411-EI411,)</f>
        <v>-10316.06</v>
      </c>
      <c r="EH411" s="15">
        <f ca="1">SUM(EC411:EG411)</f>
        <v>-10316.06</v>
      </c>
      <c r="EI411" s="15">
        <f ca="1">IF($V411&lt;&gt;0,IF($V411&gt;0,$W411/$V411,-$W411/$V411))*$AG411</f>
        <v>0</v>
      </c>
      <c r="EJ411" s="15">
        <f ca="1">SUM(EH411:EI411)</f>
        <v>-10316.06</v>
      </c>
      <c r="EK411" s="16">
        <f ca="1">_xll.DBRW($B$3,$R$37,$R$38,$R$40,$R$41,$R$42,$Q411,EK$2,EK$4,EK$3)</f>
        <v>9.5060696115715687E-2</v>
      </c>
      <c r="EL411" s="16">
        <f ca="1">_xll.DBRW($B$3,$R$37,$R$38,$R$40,$R$41,$R$42,$Q411,EL$2,EL$4,EL$3)</f>
        <v>0.394175610845586</v>
      </c>
      <c r="EM411" s="17">
        <f ca="1">-(EK411-EL411)*100</f>
        <v>29.911491472987027</v>
      </c>
      <c r="EN411" s="14">
        <f ca="1">$AC411-$AH411-FH411</f>
        <v>227967.25566097628</v>
      </c>
      <c r="EO411" s="15">
        <f ca="1">_xll.DBRW($B$3,$R$37,$R$38,$R$40,$R$41,$R$42,$Q411,EO$2,EO$4,EO$3)</f>
        <v>0</v>
      </c>
      <c r="EP411" s="15">
        <f ca="1">_xll.DBRW($B$3,$R$37,$R$38,$R$40,$R$41,$R$42,$Q411,EP$2,EP$4,EP$3)</f>
        <v>0</v>
      </c>
      <c r="EQ411" s="15">
        <f ca="1">_xll.DBRW($B$3,$R$37,$R$38,$R$40,$R$41,$R$42,$Q411,EQ$2,EQ$4,EQ$3)</f>
        <v>0</v>
      </c>
      <c r="ER411" s="15">
        <f ca="1">_xll.DBRW($B$3,$R$37,$R$38,$R$40,$R$41,$R$42,$Q411,ER$2,ER$4,ER$3)</f>
        <v>0</v>
      </c>
      <c r="ES411" s="15">
        <f ca="1">_xll.DBRW($B$3,$R$37,$R$38,$R$40,$R$41,$R$42,$Q411,ES$2,ES$4,ES$3)</f>
        <v>0</v>
      </c>
      <c r="ET411" s="15">
        <f ca="1">_xll.DBRW($B$3,$R$37,$R$38,$R$40,$R$41,$R$42,$Q411,ET$2,ET$4,ET$3)</f>
        <v>0</v>
      </c>
      <c r="EU411" s="15">
        <f ca="1">_xll.DBRW($B$3,$R$37,$R$38,$R$40,$R$41,$R$42,$Q411,EU$2,EU$4,EU$3)</f>
        <v>0</v>
      </c>
      <c r="EV411" s="15">
        <f ca="1">_xll.DBRW($B$3,$R$37,$R$38,$R$40,$R$41,$R$42,$Q411,EV$2,EV$4,EV$3)</f>
        <v>0</v>
      </c>
      <c r="EW411" s="15">
        <f ca="1">_xll.DBRW($B$3,$R$37,$R$38,$R$40,$R$41,$R$42,$Q411,EW$2,EW$4,EW$3)</f>
        <v>0</v>
      </c>
      <c r="EX411" s="15">
        <f ca="1">_xll.DBRW($B$3,$R$37,$R$38,$R$40,$R$41,$R$42,$Q411,EX$2,EX$4,EX$3)</f>
        <v>0</v>
      </c>
      <c r="EY411" s="15">
        <f ca="1">EO411-ET411</f>
        <v>0</v>
      </c>
      <c r="EZ411" s="15">
        <f ca="1">EP411-EU411</f>
        <v>0</v>
      </c>
      <c r="FA411" s="15">
        <f ca="1">EQ411-EV411</f>
        <v>0</v>
      </c>
      <c r="FB411" s="15">
        <f ca="1">IF(AND(ER411&lt;&gt;0,EW411&lt;&gt;0),-1*EY411*ER411,0)</f>
        <v>0</v>
      </c>
      <c r="FC411" s="15">
        <f ca="1">IF(AND(ER411&lt;&gt;0,EW411&lt;&gt;0,ES411&lt;&gt;0,EX411&lt;&gt;0),EZ411/EU411*$AC411,)</f>
        <v>0</v>
      </c>
      <c r="FD411" s="15">
        <f ca="1">IF(AND(ES411&lt;&gt;0,EX411&lt;&gt;0),FA411*EK411*ES411,)</f>
        <v>0</v>
      </c>
      <c r="FE411" s="15">
        <f ca="1">IF(AND(ER411&lt;&gt;0,EW411&lt;&gt;0,ES411&lt;&gt;0,EX411&lt;&gt;0),$AM411-FB411-FC411-FD411-FH411,)</f>
        <v>0</v>
      </c>
      <c r="FF411" s="15">
        <f ca="1">IF(OR(ER411=0,EW411=0,ES411=0,EX411=0),$AM411-FB411-FC411-FD411-FH411,)</f>
        <v>227967.25566097628</v>
      </c>
      <c r="FG411" s="15">
        <f ca="1">SUM(FB411:FF411)</f>
        <v>227967.25566097628</v>
      </c>
      <c r="FH411" s="15">
        <f ca="1">IF($V411&lt;&gt;0,IF($V411&gt;0,$W411/$V411,-$W411/$V411))*$AH411</f>
        <v>-105680.75566097625</v>
      </c>
      <c r="FI411" s="15">
        <f ca="1">SUM(FG411:FH411)</f>
        <v>122286.50000000003</v>
      </c>
      <c r="FJ411" s="20"/>
      <c r="FK411" s="85">
        <f ca="1">BL411+CK411+DJ411+EI411+FH411</f>
        <v>-105680.75566097625</v>
      </c>
      <c r="FL411" s="21"/>
      <c r="FM411" s="22"/>
      <c r="FN411" s="104">
        <f ca="1">_xll.DBRW($B$3,$R$37,$R$38,$R$40,$R$41,$R$42,$Q411,FN$2,FN$4,FN$3)</f>
        <v>678558.33000000007</v>
      </c>
      <c r="FO411" s="105">
        <f ca="1">IF(U411&lt;&gt;0,FN411/U411,0)</f>
        <v>0.89033364212199584</v>
      </c>
      <c r="FP411" s="104">
        <f ca="1">_xll.DBRW($B$3,$R$37,$R$38,$R$40,$R$41,$R$42,$Q411,FP$2,FP$4,FP$3)</f>
        <v>299297.61000000004</v>
      </c>
      <c r="FQ411" s="105">
        <f ca="1">IF(V411&lt;&gt;0,FP411/V411,0)</f>
        <v>0.60582438915441394</v>
      </c>
      <c r="FR411" s="86">
        <f ca="1">FN411-FP411</f>
        <v>379260.72000000003</v>
      </c>
      <c r="FS411" s="103">
        <f ca="1">(FO411-FQ411)*100</f>
        <v>28.450925296758189</v>
      </c>
      <c r="FT411" s="23"/>
      <c r="FV411" s="37"/>
      <c r="FW411" s="37"/>
      <c r="FX411" s="37"/>
      <c r="FY411" s="37"/>
      <c r="FZ411" s="37"/>
      <c r="GA411" s="37"/>
      <c r="GB411" s="37"/>
      <c r="GC411" s="37"/>
      <c r="GD411" s="37"/>
      <c r="GE411" s="37"/>
      <c r="GF411" s="37"/>
      <c r="GG411" s="37"/>
      <c r="GH411" s="37"/>
    </row>
    <row r="412" spans="1:190" ht="15" hidden="1" customHeight="1" x14ac:dyDescent="0.25">
      <c r="A412">
        <f ca="1">IF(ROW()=ROW($A$60),0,1)</f>
        <v>1</v>
      </c>
      <c r="D412" s="30"/>
      <c r="E412" s="30"/>
      <c r="F412" s="30">
        <f ca="1">IF(A412&lt;&gt;0,IF((AO412+BN412+CM412+DL412+EK412)&lt;&gt;0,ROUND((1-(AO412+BN412+CM412+DL412+EK412))-FO412,5),"VERIF. ELIGIBILITE PMM"),"CHECK "&amp;D397)</f>
        <v>0</v>
      </c>
      <c r="G412" s="30"/>
      <c r="H412" s="30"/>
      <c r="I412" s="30"/>
      <c r="J412" s="30">
        <f ca="1">IF(A412&lt;&gt;0,IF((AP412+BO412+CN412+DM412+EL412)&lt;&gt;0,ROUND((1-(AP412+BO412+CN412+DM412+EL412))-FQ412,5),"VERIF. ELIGIBILITE PMM"),"CHECK "&amp;D398)</f>
        <v>0</v>
      </c>
      <c r="K412" s="30">
        <f ca="1">IF(A412&lt;&gt;0,ROUND(W412+AR412+BQ412+CP412+DO412+EN412+FK412-FR412,5),"CHECK ")</f>
        <v>0</v>
      </c>
      <c r="L412" s="4"/>
      <c r="M412" s="9"/>
      <c r="N412" s="10"/>
      <c r="O412" s="9"/>
      <c r="P412" s="11"/>
      <c r="Q412" s="130" t="s">
        <v>360</v>
      </c>
      <c r="R412" s="130"/>
      <c r="S412" s="12"/>
      <c r="T412" s="13"/>
      <c r="U412" s="84">
        <f ca="1">_xll.DBRW($B$3,$R$37,$R$38,$R$40,$R$41,$R$42,$Q412,U$2,U$4,U$3)</f>
        <v>8640914.6300000027</v>
      </c>
      <c r="V412" s="84">
        <f ca="1">_xll.DBRW($B$3,$R$37,$R$38,$R$40,$R$41,$R$42,$Q412,V$2,V$4,V$3)</f>
        <v>8371135.3483631359</v>
      </c>
      <c r="W412" s="85">
        <f ca="1">U412-V412</f>
        <v>269779.28163686674</v>
      </c>
      <c r="X412" s="106">
        <f ca="1">IF(V412&lt;&gt;0,W412/V412,0)</f>
        <v>3.2227322867216392E-2</v>
      </c>
      <c r="Y412" s="15">
        <f ca="1">_xll.DBRW($B$3,$R$37,$R$38,$R$40,$R$41,$R$42,$Q412,Y$2,Y$4,Y$3)</f>
        <v>-2959659.52</v>
      </c>
      <c r="Z412" s="15">
        <f ca="1">_xll.DBRW($B$3,$R$37,$R$38,$R$40,$R$41,$R$42,$Q412,Z$2,Z$4,Z$3)</f>
        <v>-1256763.75</v>
      </c>
      <c r="AA412" s="15">
        <f ca="1">_xll.DBRW($B$3,$R$37,$R$38,$R$40,$R$41,$R$42,$Q412,AA$2,AA$4,AA$3)</f>
        <v>-938010.65</v>
      </c>
      <c r="AB412" s="15">
        <f ca="1">_xll.DBRW($B$3,$R$37,$R$38,$R$40,$R$41,$R$42,$Q412,AB$2,AB$4,AB$3)</f>
        <v>-843472.64000000025</v>
      </c>
      <c r="AC412" s="15">
        <f ca="1">_xll.DBRW($B$3,$R$37,$R$38,$R$40,$R$41,$R$42,$Q412,AC$2,AC$4,AC$3)</f>
        <v>-1607263.0399999998</v>
      </c>
      <c r="AD412" s="15">
        <f ca="1">_xll.DBRW($B$3,$R$37,$R$38,$R$40,$R$41,$R$42,$Q412,AD$2,AD$4,AD$3)</f>
        <v>-3035254.2050838671</v>
      </c>
      <c r="AE412" s="15">
        <f ca="1">_xll.DBRW($B$3,$R$37,$R$38,$R$40,$R$41,$R$42,$Q412,AE$2,AE$4,AE$3)</f>
        <v>-1197411.6022996099</v>
      </c>
      <c r="AF412" s="15">
        <f ca="1">_xll.DBRW($B$3,$R$37,$R$38,$R$40,$R$41,$R$42,$Q412,AF$2,AF$4,AF$3)</f>
        <v>-980108.23483618407</v>
      </c>
      <c r="AG412" s="15">
        <f ca="1">_xll.DBRW($B$3,$R$37,$R$38,$R$40,$R$41,$R$42,$Q412,AG$2,AG$4,AG$3)</f>
        <v>-1108051.6145348104</v>
      </c>
      <c r="AH412" s="15">
        <f ca="1">_xll.DBRW($B$3,$R$37,$R$38,$R$40,$R$41,$R$42,$Q412,AH$2,AH$4,AH$3)</f>
        <v>-1504518.6416738171</v>
      </c>
      <c r="AI412" s="15">
        <f ca="1">Y412-AD412</f>
        <v>75594.685083867051</v>
      </c>
      <c r="AJ412" s="15">
        <f ca="1">Z412-AE412</f>
        <v>-59352.14770039008</v>
      </c>
      <c r="AK412" s="15">
        <f ca="1">AA412-AF412</f>
        <v>42097.584836184047</v>
      </c>
      <c r="AL412" s="15">
        <f ca="1">AB412-AG412</f>
        <v>264578.97453481017</v>
      </c>
      <c r="AM412" s="15">
        <f ca="1">AC412-AH412</f>
        <v>-102744.39832618274</v>
      </c>
      <c r="AN412" s="20"/>
      <c r="AO412" s="16">
        <f ca="1">_xll.DBRW($B$3,$R$37,$R$38,$R$40,$R$41,$R$42,$Q412,AO$2,AO$4,AO$3)</f>
        <v>0.3425169263592181</v>
      </c>
      <c r="AP412" s="16">
        <f ca="1">_xll.DBRW($B$3,$R$37,$R$38,$R$40,$R$41,$R$42,$Q412,AP$2,AP$4,AP$3)</f>
        <v>0.36258572807299921</v>
      </c>
      <c r="AQ412" s="17">
        <f ca="1">-(AO412-AP412)*100</f>
        <v>2.0068801713781115</v>
      </c>
      <c r="AR412" s="14">
        <f ca="1">$Y412-$AD412-BL412</f>
        <v>173412.80233518107</v>
      </c>
      <c r="AS412" s="18">
        <f ca="1">_xll.DBRW($B$3,$R$37,$R$38,$R$40,$R$41,$R$42,$Q412,AS$2,AS$4,AS$3)</f>
        <v>26.363771938896356</v>
      </c>
      <c r="AT412" s="19">
        <f ca="1">_xll.DBRW($B$3,$R$37,$R$38,$R$40,$R$41,$R$42,$Q412,AT$2,AT$4,AT$3)</f>
        <v>3.7603518028607008E-2</v>
      </c>
      <c r="AU412" s="18">
        <f ca="1">_xll.DBRW($B$3,$R$37,$R$38,$R$40,$R$41,$R$42,$Q412,AU$2,AU$4,AU$3)</f>
        <v>2.8943695832615957</v>
      </c>
      <c r="AV412" s="15">
        <f ca="1">_xll.DBRW($B$3,$R$37,$R$38,$R$40,$R$41,$R$42,$Q412,AV$2,AV$4,AV$3)</f>
        <v>112262.37</v>
      </c>
      <c r="AW412" s="15">
        <f ca="1">_xll.DBRW($B$3,$R$37,$R$38,$R$40,$R$41,$R$42,$Q412,AW$2,AW$4,AW$3)</f>
        <v>2985422</v>
      </c>
      <c r="AX412" s="18">
        <f ca="1">_xll.DBRW($B$3,$R$37,$R$38,$R$40,$R$41,$R$42,$Q412,AX$2,AX$4,AX$3)</f>
        <v>20.437189337899838</v>
      </c>
      <c r="AY412" s="19">
        <f ca="1">_xll.DBRW($B$3,$R$37,$R$38,$R$40,$R$41,$R$42,$Q412,AY$2,AY$4,AY$3)</f>
        <v>4.4448865016787527E-2</v>
      </c>
      <c r="AZ412" s="18">
        <f ca="1">_xll.DBRW($B$3,$R$37,$R$38,$R$40,$R$41,$R$42,$Q412,AZ$2,AZ$4,AZ$3)</f>
        <v>2.5053657655823383</v>
      </c>
      <c r="BA412" s="15">
        <f ca="1">_xll.DBRW($B$3,$R$37,$R$38,$R$40,$R$41,$R$42,$Q412,BA$2,BA$4,BA$3)</f>
        <v>148516.2247557753</v>
      </c>
      <c r="BB412" s="15">
        <f ca="1">_xll.DBRW($B$3,$R$37,$R$38,$R$40,$R$41,$R$42,$Q412,BB$2,BB$4,BB$3)</f>
        <v>3341282.7234100001</v>
      </c>
      <c r="BC412" s="18">
        <f ca="1">AS412-AX412</f>
        <v>5.9265826009965181</v>
      </c>
      <c r="BD412" s="18">
        <f ca="1">AT412-AY412</f>
        <v>-6.8453469881805187E-3</v>
      </c>
      <c r="BE412" s="18">
        <f ca="1">AU412-AZ412</f>
        <v>0.3890038176792574</v>
      </c>
      <c r="BF412" s="15">
        <f ca="1">IF(AND(AV412&lt;&gt;0,BA412&lt;&gt;0),-1*BC412*AV412,0)</f>
        <v>-665332.20878863346</v>
      </c>
      <c r="BG412" s="15">
        <f ca="1">IF(AND(AV412&lt;&gt;0,BA412&lt;&gt;0,AW412&lt;&gt;0,BB412&lt;&gt;0),BD412/AY412*$Y412,)</f>
        <v>455802.33316688752</v>
      </c>
      <c r="BH412" s="15">
        <f ca="1">IF(AND(AW412&lt;&gt;0,BB412&lt;&gt;0),BE412*AO412*AW412,)</f>
        <v>397778.79748631304</v>
      </c>
      <c r="BI412" s="15">
        <f ca="1">IF(AND(AV412&lt;&gt;0,BA412&lt;&gt;0,AW412&lt;&gt;0,BB412&lt;&gt;0),$AI412-BF412-BG412-BH412-BL412,)</f>
        <v>-14836.119529386022</v>
      </c>
      <c r="BJ412" s="15">
        <f ca="1">IF(OR(AV412=0,BA412=0,AW412=0,BB412=0),$AI412-BF412-BG412-BH412-BL412,)</f>
        <v>0</v>
      </c>
      <c r="BK412" s="15">
        <f ca="1">SUM(BF412:BJ412)</f>
        <v>173412.80233518107</v>
      </c>
      <c r="BL412" s="15">
        <f ca="1">IF($V412&lt;&gt;0,IF($V412&gt;0,$W412/$V412,-$W412/$V412))*$AD412</f>
        <v>-97818.117251314019</v>
      </c>
      <c r="BM412" s="15">
        <f ca="1">SUM(BK412:BL412)</f>
        <v>75594.685083867051</v>
      </c>
      <c r="BN412" s="16">
        <f ca="1">_xll.DBRW($B$3,$R$37,$R$38,$R$40,$R$41,$R$42,$Q412,BN$2,BN$4,BN$3)</f>
        <v>0.14544337073261887</v>
      </c>
      <c r="BO412" s="16">
        <f ca="1">_xll.DBRW($B$3,$R$37,$R$38,$R$40,$R$41,$R$42,$Q412,BO$2,BO$4,BO$3)</f>
        <v>0.14304052586292829</v>
      </c>
      <c r="BP412" s="17">
        <f ca="1">-(BN412-BO412)*100</f>
        <v>-0.24028448696905846</v>
      </c>
      <c r="BQ412" s="14">
        <f ca="1">$Z412-$AE412-CK412</f>
        <v>-20762.777388129638</v>
      </c>
      <c r="BR412" s="15">
        <f ca="1">_xll.DBRW($B$3,$R$37,$R$38,$R$40,$R$41,$R$42,$Q412,BR$2,BR$4,BR$3)</f>
        <v>0.42096686833553182</v>
      </c>
      <c r="BS412" s="15">
        <f ca="1">_xll.DBRW($B$3,$R$37,$R$38,$R$40,$R$41,$R$42,$Q412,BS$2,BS$4,BS$3)</f>
        <v>1</v>
      </c>
      <c r="BT412" s="15">
        <f ca="1">_xll.DBRW($B$3,$R$37,$R$38,$R$40,$R$41,$R$42,$Q412,BT$2,BT$4,BT$3)</f>
        <v>2.8943695832615957</v>
      </c>
      <c r="BU412" s="15">
        <f ca="1">_xll.DBRW($B$3,$R$37,$R$38,$R$40,$R$41,$R$42,$Q412,BU$2,BU$4,BU$3)</f>
        <v>2985422</v>
      </c>
      <c r="BV412" s="15">
        <f ca="1">_xll.DBRW($B$3,$R$37,$R$38,$R$40,$R$41,$R$42,$Q412,BV$2,BV$4,BV$3)</f>
        <v>2985422</v>
      </c>
      <c r="BW412" s="15">
        <f ca="1">_xll.DBRW($B$3,$R$37,$R$38,$R$40,$R$41,$R$42,$Q412,BW$2,BW$4,BW$3)</f>
        <v>0.35836883658787555</v>
      </c>
      <c r="BX412" s="15">
        <f ca="1">_xll.DBRW($B$3,$R$37,$R$38,$R$40,$R$41,$R$42,$Q412,BX$2,BX$4,BX$3)</f>
        <v>1</v>
      </c>
      <c r="BY412" s="15">
        <f ca="1">_xll.DBRW($B$3,$R$37,$R$38,$R$40,$R$41,$R$42,$Q412,BY$2,BY$4,BY$3)</f>
        <v>2.5053657655823383</v>
      </c>
      <c r="BZ412" s="15">
        <f ca="1">_xll.DBRW($B$3,$R$37,$R$38,$R$40,$R$41,$R$42,$Q412,BZ$2,BZ$4,BZ$3)</f>
        <v>3341282.7234100001</v>
      </c>
      <c r="CA412" s="15">
        <f ca="1">_xll.DBRW($B$3,$R$37,$R$38,$R$40,$R$41,$R$42,$Q412,CA$2,CA$4,CA$3)</f>
        <v>3341282.7234100001</v>
      </c>
      <c r="CB412" s="15">
        <f ca="1">BR412-BW412</f>
        <v>6.2598031747656269E-2</v>
      </c>
      <c r="CC412" s="15">
        <f ca="1">BS412-BX412</f>
        <v>0</v>
      </c>
      <c r="CD412" s="15">
        <f ca="1">BT412-BY412</f>
        <v>0.3890038176792574</v>
      </c>
      <c r="CE412" s="15">
        <f ca="1">IF(AND(BU412&lt;&gt;0,BZ412&lt;&gt;0),-1*CB412*BU412,0)</f>
        <v>-186881.54113615147</v>
      </c>
      <c r="CF412" s="15">
        <f ca="1">IF(AND(BU412&lt;&gt;0,BZ412&lt;&gt;0,BV412&lt;&gt;0,CA412&lt;&gt;0),CC412/BX412*$Z412,)</f>
        <v>0</v>
      </c>
      <c r="CG412" s="15">
        <f ca="1">IF(AND(BV412&lt;&gt;0,CA412&lt;&gt;0),CD412*BN412*BV412,)</f>
        <v>168909.28494348883</v>
      </c>
      <c r="CH412" s="15">
        <f ca="1">IF(AND(BU412&lt;&gt;0,BZ412&lt;&gt;0,BV412&lt;&gt;0,CA412&lt;&gt;0),$AJ412-CE412-CF412-CG412-CK412,)</f>
        <v>-2790.5211954670012</v>
      </c>
      <c r="CI412" s="15">
        <f ca="1">IF(OR(BU412=0,BZ412=0,BV412=0,CA412=0),$AJ412-CE412-CF412-CG412-CK412,)</f>
        <v>0</v>
      </c>
      <c r="CJ412" s="15">
        <f ca="1">SUM(CE412:CI412)</f>
        <v>-20762.777388129638</v>
      </c>
      <c r="CK412" s="15">
        <f ca="1">IF($V412&lt;&gt;0,IF($V412&gt;0,$W412/$V412,-$W412/$V412))*$AE412</f>
        <v>-38589.370312260442</v>
      </c>
      <c r="CL412" s="15">
        <f ca="1">SUM(CJ412:CK412)</f>
        <v>-59352.14770039008</v>
      </c>
      <c r="CM412" s="16">
        <f ca="1">_xll.DBRW($B$3,$R$37,$R$38,$R$40,$R$41,$R$42,$Q412,CM$2,CM$4,CM$3)</f>
        <v>0.10855455587344465</v>
      </c>
      <c r="CN412" s="16">
        <f ca="1">_xll.DBRW($B$3,$R$37,$R$38,$R$40,$R$41,$R$42,$Q412,CN$2,CN$4,CN$3)</f>
        <v>0.11708187647782223</v>
      </c>
      <c r="CO412" s="17">
        <f ca="1">-(CM412-CN412)*100</f>
        <v>0.85273206043775807</v>
      </c>
      <c r="CP412" s="14">
        <f ca="1">$AA412-$AF412-DJ412</f>
        <v>73683.84936506729</v>
      </c>
      <c r="CQ412" s="15">
        <f ca="1">_xll.DBRW($B$3,$R$37,$R$38,$R$40,$R$41,$R$42,$Q412,CQ$2,CQ$4,CQ$3)</f>
        <v>1.046392150550516</v>
      </c>
      <c r="CR412" s="15">
        <f ca="1">_xll.DBRW($B$3,$R$37,$R$38,$R$40,$R$41,$R$42,$Q412,CR$2,CR$4,CR$3)</f>
        <v>0.30026697398223773</v>
      </c>
      <c r="CS412" s="15">
        <f ca="1">_xll.DBRW($B$3,$R$37,$R$38,$R$40,$R$41,$R$42,$Q412,CS$2,CS$4,CS$3)</f>
        <v>2.8943695832615957</v>
      </c>
      <c r="CT412" s="15">
        <f ca="1">_xll.DBRW($B$3,$R$37,$R$38,$R$40,$R$41,$R$42,$Q412,CT$2,CT$4,CT$3)</f>
        <v>896423.63000000012</v>
      </c>
      <c r="CU412" s="15">
        <f ca="1">_xll.DBRW($B$3,$R$37,$R$38,$R$40,$R$41,$R$42,$Q412,CU$2,CU$4,CU$3)</f>
        <v>2985422</v>
      </c>
      <c r="CV412" s="15">
        <f ca="1">_xll.DBRW($B$3,$R$37,$R$38,$R$40,$R$41,$R$42,$Q412,CV$2,CV$4,CV$3)</f>
        <v>0.96446936130737293</v>
      </c>
      <c r="CW412" s="15">
        <f ca="1">_xll.DBRW($B$3,$R$37,$R$38,$R$40,$R$41,$R$42,$Q412,CW$2,CW$4,CW$3)</f>
        <v>0.30413918457715705</v>
      </c>
      <c r="CX412" s="15">
        <f ca="1">_xll.DBRW($B$3,$R$37,$R$38,$R$40,$R$41,$R$42,$Q412,CX$2,CX$4,CX$3)</f>
        <v>2.5053657655823383</v>
      </c>
      <c r="CY412" s="15">
        <f ca="1">_xll.DBRW($B$3,$R$37,$R$38,$R$40,$R$41,$R$42,$Q412,CY$2,CY$4,CY$3)</f>
        <v>1016215.00293966</v>
      </c>
      <c r="CZ412" s="15">
        <f ca="1">_xll.DBRW($B$3,$R$37,$R$38,$R$40,$R$41,$R$42,$Q412,CZ$2,CZ$4,CZ$3)</f>
        <v>3341282.7234100001</v>
      </c>
      <c r="DA412" s="15">
        <f ca="1">CQ412-CV412</f>
        <v>8.1922789243143113E-2</v>
      </c>
      <c r="DB412" s="15">
        <f ca="1">CR412-CW412</f>
        <v>-3.8722105949193231E-3</v>
      </c>
      <c r="DC412" s="15">
        <f ca="1">CS412-CX412</f>
        <v>0.3890038176792574</v>
      </c>
      <c r="DD412" s="15">
        <f ca="1">IF(AND(CT412&lt;&gt;0,CY412&lt;&gt;0),-1*DA412*CT412,0)</f>
        <v>-73437.524113063308</v>
      </c>
      <c r="DE412" s="15">
        <f ca="1">IF(AND(CT412&lt;&gt;0,CY412&lt;&gt;0,CU412&lt;&gt;0,CZ412&lt;&gt;0),DB412/CW412*$AA412,)</f>
        <v>11942.47555482518</v>
      </c>
      <c r="DF412" s="15">
        <f ca="1">IF(AND(CU412&lt;&gt;0,CZ412&lt;&gt;0),DC412*CM412*CU412,)</f>
        <v>126068.80820749102</v>
      </c>
      <c r="DG412" s="15">
        <f ca="1">IF(AND(CT412&lt;&gt;0,CY412&lt;&gt;0,CU412&lt;&gt;0,CZ412&lt;&gt;0),$AK412-DD412-DE412-DF412-DJ412,)</f>
        <v>9110.0897158143962</v>
      </c>
      <c r="DH412" s="15">
        <f ca="1">IF(OR(CT412=0,CY412=0,CU412=0,CZ412=0),$AK412-DD412-DE412-DF412-DJ412,)</f>
        <v>0</v>
      </c>
      <c r="DI412" s="15">
        <f ca="1">SUM(DD412:DH412)</f>
        <v>73683.84936506729</v>
      </c>
      <c r="DJ412" s="15">
        <f ca="1">IF($V412&lt;&gt;0,IF($V412&gt;0,$W412/$V412,-$W412/$V412))*$AF412</f>
        <v>-31586.264528883246</v>
      </c>
      <c r="DK412" s="15">
        <f ca="1">SUM(DI412:DJ412)</f>
        <v>42097.584836184047</v>
      </c>
      <c r="DL412" s="16">
        <f ca="1">_xll.DBRW($B$3,$R$37,$R$38,$R$40,$R$41,$R$42,$Q412,DL$2,DL$4,DL$3)</f>
        <v>9.7613814754237457E-2</v>
      </c>
      <c r="DM412" s="16">
        <f ca="1">_xll.DBRW($B$3,$R$37,$R$38,$R$40,$R$41,$R$42,$Q412,DM$2,DM$4,DM$3)</f>
        <v>0.1323657506925241</v>
      </c>
      <c r="DN412" s="17">
        <f ca="1">-(DL412-DM412)*100</f>
        <v>3.475193593828664</v>
      </c>
      <c r="DO412" s="14">
        <f ca="1">$AB412-$AG412-EI412</f>
        <v>300288.51166996389</v>
      </c>
      <c r="DP412" s="15">
        <f ca="1">_xll.DBRW($B$3,$R$37,$R$38,$R$40,$R$41,$R$42,$Q412,DP$2,DP$4,DP$3)</f>
        <v>0.39784249267523936</v>
      </c>
      <c r="DQ412" s="15">
        <f ca="1">_xll.DBRW($B$3,$R$37,$R$38,$R$40,$R$41,$R$42,$Q412,DQ$2,DQ$4,DQ$3)</f>
        <v>0.71015656078102196</v>
      </c>
      <c r="DR412" s="15">
        <f ca="1">_xll.DBRW($B$3,$R$37,$R$38,$R$40,$R$41,$R$42,$Q412,DR$2,DR$4,DR$3)</f>
        <v>2.8943695832615957</v>
      </c>
      <c r="DS412" s="15">
        <f ca="1">_xll.DBRW($B$3,$R$37,$R$38,$R$40,$R$41,$R$42,$Q412,DS$2,DS$4,DS$3)</f>
        <v>2120117.02</v>
      </c>
      <c r="DT412" s="15">
        <f ca="1">_xll.DBRW($B$3,$R$37,$R$38,$R$40,$R$41,$R$42,$Q412,DT$2,DT$4,DT$3)</f>
        <v>2985422</v>
      </c>
      <c r="DU412" s="15">
        <f ca="1">_xll.DBRW($B$3,$R$37,$R$38,$R$40,$R$41,$R$42,$Q412,DU$2,DU$4,DU$3)</f>
        <v>0.47482200865594082</v>
      </c>
      <c r="DV412" s="15">
        <f ca="1">_xll.DBRW($B$3,$R$37,$R$38,$R$40,$R$41,$R$42,$Q412,DV$2,DV$4,DV$3)</f>
        <v>0.69841880594240513</v>
      </c>
      <c r="DW412" s="15">
        <f ca="1">_xll.DBRW($B$3,$R$37,$R$38,$R$40,$R$41,$R$42,$Q412,DW$2,DW$4,DW$3)</f>
        <v>2.5053657655823383</v>
      </c>
      <c r="DX412" s="15">
        <f ca="1">_xll.DBRW($B$3,$R$37,$R$38,$R$40,$R$41,$R$42,$Q412,DX$2,DX$4,DX$3)</f>
        <v>2333614.69</v>
      </c>
      <c r="DY412" s="15">
        <f ca="1">_xll.DBRW($B$3,$R$37,$R$38,$R$40,$R$41,$R$42,$Q412,DY$2,DY$4,DY$3)</f>
        <v>3341282.7234100001</v>
      </c>
      <c r="DZ412" s="15">
        <f ca="1">DP412-DU412</f>
        <v>-7.6979515980701463E-2</v>
      </c>
      <c r="EA412" s="15">
        <f ca="1">DQ412-DV412</f>
        <v>1.1737754838616832E-2</v>
      </c>
      <c r="EB412" s="15">
        <f ca="1">DR412-DW412</f>
        <v>0.3890038176792574</v>
      </c>
      <c r="EC412" s="15">
        <f ca="1">IF(AND(DS412&lt;&gt;0,DX412&lt;&gt;0),-1*DZ412*DS412,0)</f>
        <v>163205.58202204717</v>
      </c>
      <c r="ED412" s="15">
        <f ca="1">IF(AND(DS412&lt;&gt;0,DX412&lt;&gt;0,DT412&lt;&gt;0,DY412&lt;&gt;0),EA412/DV412*$AB412,)</f>
        <v>-14175.556238125346</v>
      </c>
      <c r="EE412" s="15">
        <f ca="1">IF(AND(DT412&lt;&gt;0,DY412&lt;&gt;0),EB412*DL412*DT412,)</f>
        <v>113362.88183980228</v>
      </c>
      <c r="EF412" s="15">
        <f ca="1">IF(AND(DS412&lt;&gt;0,DX412&lt;&gt;0,DT412&lt;&gt;0,DY412&lt;&gt;0),$AL412-EC412-ED412-EE412-EI412,)</f>
        <v>37895.604046239801</v>
      </c>
      <c r="EG412" s="15">
        <f ca="1">IF(OR(DS412=0,DX412=0,DT412=0,DY412=0),$AL412-EC412-ED412-EE412-EI412,)</f>
        <v>0</v>
      </c>
      <c r="EH412" s="15">
        <f ca="1">SUM(EC412:EG412)</f>
        <v>300288.51166996389</v>
      </c>
      <c r="EI412" s="15">
        <f ca="1">IF($V412&lt;&gt;0,IF($V412&gt;0,$W412/$V412,-$W412/$V412))*$AG412</f>
        <v>-35709.53713515374</v>
      </c>
      <c r="EJ412" s="15">
        <f ca="1">SUM(EH412:EI412)</f>
        <v>264578.97453481017</v>
      </c>
      <c r="EK412" s="16">
        <f ca="1">_xll.DBRW($B$3,$R$37,$R$38,$R$40,$R$41,$R$42,$Q412,EK$2,EK$4,EK$3)</f>
        <v>0.18600612421511684</v>
      </c>
      <c r="EL412" s="16">
        <f ca="1">_xll.DBRW($B$3,$R$37,$R$38,$R$40,$R$41,$R$42,$Q412,EL$2,EL$4,EL$3)</f>
        <v>0.17972695208756906</v>
      </c>
      <c r="EM412" s="17">
        <f ca="1">-(EK412-EL412)*100</f>
        <v>-0.62791721275477774</v>
      </c>
      <c r="EN412" s="14">
        <f ca="1">$AC412-$AH412-FH412</f>
        <v>-54257.790301214787</v>
      </c>
      <c r="EO412" s="15">
        <f ca="1">_xll.DBRW($B$3,$R$37,$R$38,$R$40,$R$41,$R$42,$Q412,EO$2,EO$4,EO$3)</f>
        <v>0.53837046822861223</v>
      </c>
      <c r="EP412" s="15">
        <f ca="1">_xll.DBRW($B$3,$R$37,$R$38,$R$40,$R$41,$R$42,$Q412,EP$2,EP$4,EP$3)</f>
        <v>1</v>
      </c>
      <c r="EQ412" s="15">
        <f ca="1">_xll.DBRW($B$3,$R$37,$R$38,$R$40,$R$41,$R$42,$Q412,EQ$2,EQ$4,EQ$3)</f>
        <v>2.8943695832615957</v>
      </c>
      <c r="ER412" s="15">
        <f ca="1">_xll.DBRW($B$3,$R$37,$R$38,$R$40,$R$41,$R$42,$Q412,ER$2,ER$4,ER$3)</f>
        <v>2985422</v>
      </c>
      <c r="ES412" s="15">
        <f ca="1">_xll.DBRW($B$3,$R$37,$R$38,$R$40,$R$41,$R$42,$Q412,ES$2,ES$4,ES$3)</f>
        <v>2985422</v>
      </c>
      <c r="ET412" s="15">
        <f ca="1">_xll.DBRW($B$3,$R$37,$R$38,$R$40,$R$41,$R$42,$Q412,ET$2,ET$4,ET$3)</f>
        <v>0.45028175291265266</v>
      </c>
      <c r="EU412" s="15">
        <f ca="1">_xll.DBRW($B$3,$R$37,$R$38,$R$40,$R$41,$R$42,$Q412,EU$2,EU$4,EU$3)</f>
        <v>1</v>
      </c>
      <c r="EV412" s="15">
        <f ca="1">_xll.DBRW($B$3,$R$37,$R$38,$R$40,$R$41,$R$42,$Q412,EV$2,EV$4,EV$3)</f>
        <v>2.5053657655823383</v>
      </c>
      <c r="EW412" s="15">
        <f ca="1">_xll.DBRW($B$3,$R$37,$R$38,$R$40,$R$41,$R$42,$Q412,EW$2,EW$4,EW$3)</f>
        <v>3341282.7234100001</v>
      </c>
      <c r="EX412" s="15">
        <f ca="1">_xll.DBRW($B$3,$R$37,$R$38,$R$40,$R$41,$R$42,$Q412,EX$2,EX$4,EX$3)</f>
        <v>3341282.7234100001</v>
      </c>
      <c r="EY412" s="15">
        <f ca="1">EO412-ET412</f>
        <v>8.8088715315959576E-2</v>
      </c>
      <c r="EZ412" s="15">
        <f ca="1">EP412-EU412</f>
        <v>0</v>
      </c>
      <c r="FA412" s="15">
        <f ca="1">EQ412-EV412</f>
        <v>0.3890038176792574</v>
      </c>
      <c r="FB412" s="15">
        <f ca="1">IF(AND(ER412&lt;&gt;0,EW412&lt;&gt;0),-1*EY412*ER412,0)</f>
        <v>-262981.98865600268</v>
      </c>
      <c r="FC412" s="15">
        <f ca="1">IF(AND(ER412&lt;&gt;0,EW412&lt;&gt;0,ES412&lt;&gt;0,EX412&lt;&gt;0),EZ412/EU412*$AC412,)</f>
        <v>0</v>
      </c>
      <c r="FD412" s="15">
        <f ca="1">IF(AND(ES412&lt;&gt;0,EX412&lt;&gt;0),FA412*EK412*ES412,)</f>
        <v>216016.45560074286</v>
      </c>
      <c r="FE412" s="15">
        <f ca="1">IF(AND(ER412&lt;&gt;0,EW412&lt;&gt;0,ES412&lt;&gt;0,EX412&lt;&gt;0),$AM412-FB412-FC412-FD412-FH412,)</f>
        <v>-7292.2572459549701</v>
      </c>
      <c r="FF412" s="15">
        <f ca="1">IF(OR(ER412=0,EW412=0,ES412=0,EX412=0),$AM412-FB412-FC412-FD412-FH412,)</f>
        <v>0</v>
      </c>
      <c r="FG412" s="15">
        <f ca="1">SUM(FB412:FF412)</f>
        <v>-54257.790301214787</v>
      </c>
      <c r="FH412" s="15">
        <f ca="1">IF($V412&lt;&gt;0,IF($V412&gt;0,$W412/$V412,-$W412/$V412))*$AH412</f>
        <v>-48486.608024967951</v>
      </c>
      <c r="FI412" s="15">
        <f ca="1">SUM(FG412:FH412)</f>
        <v>-102744.39832618274</v>
      </c>
      <c r="FJ412" s="20"/>
      <c r="FK412" s="85">
        <f ca="1">BL412+CK412+DJ412+EI412+FH412</f>
        <v>-252189.89725257939</v>
      </c>
      <c r="FL412" s="21"/>
      <c r="FM412" s="22"/>
      <c r="FN412" s="104">
        <f ca="1">_xll.DBRW($B$3,$R$37,$R$38,$R$40,$R$41,$R$42,$Q412,FN$2,FN$4,FN$3)</f>
        <v>1035745.0299999994</v>
      </c>
      <c r="FO412" s="105">
        <f ca="1">IF(U412&lt;&gt;0,FN412/U412,0)</f>
        <v>0.11986520806536416</v>
      </c>
      <c r="FP412" s="104">
        <f ca="1">_xll.DBRW($B$3,$R$37,$R$38,$R$40,$R$41,$R$42,$Q412,FP$2,FP$4,FP$3)</f>
        <v>545791.0499348474</v>
      </c>
      <c r="FQ412" s="105">
        <f ca="1">IF(V412&lt;&gt;0,FP412/V412,0)</f>
        <v>6.5199166806157255E-2</v>
      </c>
      <c r="FR412" s="86">
        <f ca="1">FN412-FP412</f>
        <v>489953.98006515205</v>
      </c>
      <c r="FS412" s="103">
        <f ca="1">(FO412-FQ412)*100</f>
        <v>5.4666041259206901</v>
      </c>
      <c r="FT412" s="23"/>
      <c r="FV412" s="37"/>
      <c r="FW412" s="37"/>
      <c r="FX412" s="37"/>
      <c r="FY412" s="37"/>
      <c r="FZ412" s="37"/>
      <c r="GA412" s="37"/>
      <c r="GB412" s="37"/>
      <c r="GC412" s="37"/>
      <c r="GD412" s="37"/>
      <c r="GE412" s="37"/>
      <c r="GF412" s="37"/>
      <c r="GG412" s="37"/>
      <c r="GH412" s="37"/>
    </row>
    <row r="413" spans="1:190" ht="15" hidden="1" customHeight="1" x14ac:dyDescent="0.25">
      <c r="A413">
        <f ca="1">IF(ROW()=ROW($A$60),0,1)</f>
        <v>1</v>
      </c>
      <c r="D413" s="30"/>
      <c r="E413" s="30"/>
      <c r="F413" s="30">
        <f ca="1">IF(A413&lt;&gt;0,IF((AO413+BN413+CM413+DL413+EK413)&lt;&gt;0,ROUND((1-(AO413+BN413+CM413+DL413+EK413))-FO413,5),"VERIF. ELIGIBILITE PMM"),"CHECK "&amp;D398)</f>
        <v>0</v>
      </c>
      <c r="G413" s="30"/>
      <c r="H413" s="30"/>
      <c r="I413" s="30"/>
      <c r="J413" s="30">
        <f ca="1">IF(A413&lt;&gt;0,IF((AP413+BO413+CN413+DM413+EL413)&lt;&gt;0,ROUND((1-(AP413+BO413+CN413+DM413+EL413))-FQ413,5),"VERIF. ELIGIBILITE PMM"),"CHECK "&amp;D399)</f>
        <v>0</v>
      </c>
      <c r="K413" s="30">
        <f ca="1">IF(A413&lt;&gt;0,ROUND(W413+AR413+BQ413+CP413+DO413+EN413+FK413-FR413,5),"CHECK ")</f>
        <v>0</v>
      </c>
      <c r="L413" s="4"/>
      <c r="M413" s="9"/>
      <c r="N413" s="10"/>
      <c r="O413" s="9"/>
      <c r="P413" s="11"/>
      <c r="Q413" s="130" t="s">
        <v>125</v>
      </c>
      <c r="R413" s="130"/>
      <c r="S413" s="12"/>
      <c r="T413" s="13"/>
      <c r="U413" s="84">
        <f ca="1">_xll.DBRW($B$3,$R$37,$R$38,$R$40,$R$41,$R$42,$Q413,U$2,U$4,U$3)</f>
        <v>9842259.6500000004</v>
      </c>
      <c r="V413" s="84">
        <f ca="1">_xll.DBRW($B$3,$R$37,$R$38,$R$40,$R$41,$R$42,$Q413,V$2,V$4,V$3)</f>
        <v>9569517.2731315363</v>
      </c>
      <c r="W413" s="85">
        <f ca="1">U413-V413</f>
        <v>272742.37686846405</v>
      </c>
      <c r="X413" s="106">
        <f ca="1">IF(V413&lt;&gt;0,W413/V413,0)</f>
        <v>2.8501163547115019E-2</v>
      </c>
      <c r="Y413" s="15">
        <f ca="1">_xll.DBRW($B$3,$R$37,$R$38,$R$40,$R$41,$R$42,$Q413,Y$2,Y$4,Y$3)</f>
        <v>-4333528.209999999</v>
      </c>
      <c r="Z413" s="15">
        <f ca="1">_xll.DBRW($B$3,$R$37,$R$38,$R$40,$R$41,$R$42,$Q413,Z$2,Z$4,Z$3)</f>
        <v>-1004369.8999999999</v>
      </c>
      <c r="AA413" s="15">
        <f ca="1">_xll.DBRW($B$3,$R$37,$R$38,$R$40,$R$41,$R$42,$Q413,AA$2,AA$4,AA$3)</f>
        <v>-906743.85000000009</v>
      </c>
      <c r="AB413" s="15">
        <f ca="1">_xll.DBRW($B$3,$R$37,$R$38,$R$40,$R$41,$R$42,$Q413,AB$2,AB$4,AB$3)</f>
        <v>-742150.03</v>
      </c>
      <c r="AC413" s="15">
        <f ca="1">_xll.DBRW($B$3,$R$37,$R$38,$R$40,$R$41,$R$42,$Q413,AC$2,AC$4,AC$3)</f>
        <v>-1693616.600000001</v>
      </c>
      <c r="AD413" s="15">
        <f ca="1">_xll.DBRW($B$3,$R$37,$R$38,$R$40,$R$41,$R$42,$Q413,AD$2,AD$4,AD$3)</f>
        <v>-4282204.7286262996</v>
      </c>
      <c r="AE413" s="15">
        <f ca="1">_xll.DBRW($B$3,$R$37,$R$38,$R$40,$R$41,$R$42,$Q413,AE$2,AE$4,AE$3)</f>
        <v>-1000855.582342044</v>
      </c>
      <c r="AF413" s="15">
        <f ca="1">_xll.DBRW($B$3,$R$37,$R$38,$R$40,$R$41,$R$42,$Q413,AF$2,AF$4,AF$3)</f>
        <v>-908819.67640840926</v>
      </c>
      <c r="AG413" s="15">
        <f ca="1">_xll.DBRW($B$3,$R$37,$R$38,$R$40,$R$41,$R$42,$Q413,AG$2,AG$4,AG$3)</f>
        <v>-778867.82999999973</v>
      </c>
      <c r="AH413" s="15">
        <f ca="1">_xll.DBRW($B$3,$R$37,$R$38,$R$40,$R$41,$R$42,$Q413,AH$2,AH$4,AH$3)</f>
        <v>-1561453.4642437287</v>
      </c>
      <c r="AI413" s="15">
        <f ca="1">Y413-AD413</f>
        <v>-51323.481373699382</v>
      </c>
      <c r="AJ413" s="15">
        <f ca="1">Z413-AE413</f>
        <v>-3514.3176579559222</v>
      </c>
      <c r="AK413" s="15">
        <f ca="1">AA413-AF413</f>
        <v>2075.8264084091643</v>
      </c>
      <c r="AL413" s="15">
        <f ca="1">AB413-AG413</f>
        <v>36717.799999999697</v>
      </c>
      <c r="AM413" s="15">
        <f ca="1">AC413-AH413</f>
        <v>-132163.13575627236</v>
      </c>
      <c r="AN413" s="20"/>
      <c r="AO413" s="16">
        <f ca="1">_xll.DBRW($B$3,$R$37,$R$38,$R$40,$R$41,$R$42,$Q413,AO$2,AO$4,AO$3)</f>
        <v>0.44029809861803437</v>
      </c>
      <c r="AP413" s="16">
        <f ca="1">_xll.DBRW($B$3,$R$37,$R$38,$R$40,$R$41,$R$42,$Q413,AP$2,AP$4,AP$3)</f>
        <v>0.44748388099465614</v>
      </c>
      <c r="AQ413" s="17">
        <f ca="1">-(AO413-AP413)*100</f>
        <v>0.71857823766217632</v>
      </c>
      <c r="AR413" s="14">
        <f ca="1">$Y413-$AD413-BL413</f>
        <v>70724.335939108074</v>
      </c>
      <c r="AS413" s="18">
        <f ca="1">_xll.DBRW($B$3,$R$37,$R$38,$R$40,$R$41,$R$42,$Q413,AS$2,AS$4,AS$3)</f>
        <v>34.741343701608152</v>
      </c>
      <c r="AT413" s="19">
        <f ca="1">_xll.DBRW($B$3,$R$37,$R$38,$R$40,$R$41,$R$42,$Q413,AT$2,AT$4,AT$3)</f>
        <v>5.5868996196478837E-2</v>
      </c>
      <c r="AU413" s="18">
        <f ca="1">_xll.DBRW($B$3,$R$37,$R$38,$R$40,$R$41,$R$42,$Q413,AU$2,AU$4,AU$3)</f>
        <v>4.4082952100357051</v>
      </c>
      <c r="AV413" s="15">
        <f ca="1">_xll.DBRW($B$3,$R$37,$R$38,$R$40,$R$41,$R$42,$Q413,AV$2,AV$4,AV$3)</f>
        <v>124736.92000000001</v>
      </c>
      <c r="AW413" s="15">
        <f ca="1">_xll.DBRW($B$3,$R$37,$R$38,$R$40,$R$41,$R$42,$Q413,AW$2,AW$4,AW$3)</f>
        <v>2232668</v>
      </c>
      <c r="AX413" s="18">
        <f ca="1">_xll.DBRW($B$3,$R$37,$R$38,$R$40,$R$41,$R$42,$Q413,AX$2,AX$4,AX$3)</f>
        <v>29.708937984872197</v>
      </c>
      <c r="AY413" s="19">
        <f ca="1">_xll.DBRW($B$3,$R$37,$R$38,$R$40,$R$41,$R$42,$Q413,AY$2,AY$4,AY$3)</f>
        <v>5.8108781469512552E-2</v>
      </c>
      <c r="AZ413" s="18">
        <f ca="1">_xll.DBRW($B$3,$R$37,$R$38,$R$40,$R$41,$R$42,$Q413,AZ$2,AZ$4,AZ$3)</f>
        <v>3.8579047388633314</v>
      </c>
      <c r="BA413" s="15">
        <f ca="1">_xll.DBRW($B$3,$R$37,$R$38,$R$40,$R$41,$R$42,$Q413,BA$2,BA$4,BA$3)</f>
        <v>144138.6</v>
      </c>
      <c r="BB413" s="15">
        <f ca="1">_xll.DBRW($B$3,$R$37,$R$38,$R$40,$R$41,$R$42,$Q413,BB$2,BB$4,BB$3)</f>
        <v>2480496</v>
      </c>
      <c r="BC413" s="18">
        <f ca="1">AS413-AX413</f>
        <v>5.0324057167359548</v>
      </c>
      <c r="BD413" s="18">
        <f ca="1">AT413-AY413</f>
        <v>-2.2397852730337148E-3</v>
      </c>
      <c r="BE413" s="18">
        <f ca="1">AU413-AZ413</f>
        <v>0.55039047117237372</v>
      </c>
      <c r="BF413" s="15">
        <f ca="1">IF(AND(AV413&lt;&gt;0,BA413&lt;&gt;0),-1*BC413*AV413,0)</f>
        <v>-627726.78929603554</v>
      </c>
      <c r="BG413" s="15">
        <f ca="1">IF(AND(AV413&lt;&gt;0,BA413&lt;&gt;0,AW413&lt;&gt;0,BB413&lt;&gt;0),BD413/AY413*$Y413,)</f>
        <v>167034.52420744032</v>
      </c>
      <c r="BH413" s="15">
        <f ca="1">IF(AND(AW413&lt;&gt;0,BB413&lt;&gt;0),BE413*AO413*AW413,)</f>
        <v>541055.5599613199</v>
      </c>
      <c r="BI413" s="15">
        <f ca="1">IF(AND(AV413&lt;&gt;0,BA413&lt;&gt;0,AW413&lt;&gt;0,BB413&lt;&gt;0),$AI413-BF413-BG413-BH413-BL413,)</f>
        <v>-9638.95893361661</v>
      </c>
      <c r="BJ413" s="15">
        <f ca="1">IF(OR(AV413=0,BA413=0,AW413=0,BB413=0),$AI413-BF413-BG413-BH413-BL413,)</f>
        <v>0</v>
      </c>
      <c r="BK413" s="15">
        <f ca="1">SUM(BF413:BJ413)</f>
        <v>70724.335939108074</v>
      </c>
      <c r="BL413" s="15">
        <f ca="1">IF($V413&lt;&gt;0,IF($V413&gt;0,$W413/$V413,-$W413/$V413))*$AD413</f>
        <v>-122047.81731280746</v>
      </c>
      <c r="BM413" s="15">
        <f ca="1">SUM(BK413:BL413)</f>
        <v>-51323.481373699382</v>
      </c>
      <c r="BN413" s="16">
        <f ca="1">_xll.DBRW($B$3,$R$37,$R$38,$R$40,$R$41,$R$42,$Q413,BN$2,BN$4,BN$3)</f>
        <v>0.10204667786832876</v>
      </c>
      <c r="BO413" s="16">
        <f ca="1">_xll.DBRW($B$3,$R$37,$R$38,$R$40,$R$41,$R$42,$Q413,BO$2,BO$4,BO$3)</f>
        <v>0.10458788607364336</v>
      </c>
      <c r="BP413" s="17">
        <f ca="1">-(BN413-BO413)*100</f>
        <v>0.25412082053146018</v>
      </c>
      <c r="BQ413" s="14">
        <f ca="1">$Z413-$AE413-CK413</f>
        <v>25011.230981417717</v>
      </c>
      <c r="BR413" s="15">
        <f ca="1">_xll.DBRW($B$3,$R$37,$R$38,$R$40,$R$41,$R$42,$Q413,BR$2,BR$4,BR$3)</f>
        <v>0.44985188124701031</v>
      </c>
      <c r="BS413" s="15">
        <f ca="1">_xll.DBRW($B$3,$R$37,$R$38,$R$40,$R$41,$R$42,$Q413,BS$2,BS$4,BS$3)</f>
        <v>1</v>
      </c>
      <c r="BT413" s="15">
        <f ca="1">_xll.DBRW($B$3,$R$37,$R$38,$R$40,$R$41,$R$42,$Q413,BT$2,BT$4,BT$3)</f>
        <v>4.4082952100357051</v>
      </c>
      <c r="BU413" s="15">
        <f ca="1">_xll.DBRW($B$3,$R$37,$R$38,$R$40,$R$41,$R$42,$Q413,BU$2,BU$4,BU$3)</f>
        <v>2232668</v>
      </c>
      <c r="BV413" s="15">
        <f ca="1">_xll.DBRW($B$3,$R$37,$R$38,$R$40,$R$41,$R$42,$Q413,BV$2,BV$4,BV$3)</f>
        <v>2232668</v>
      </c>
      <c r="BW413" s="15">
        <f ca="1">_xll.DBRW($B$3,$R$37,$R$38,$R$40,$R$41,$R$42,$Q413,BW$2,BW$4,BW$3)</f>
        <v>0.40349010131120694</v>
      </c>
      <c r="BX413" s="15">
        <f ca="1">_xll.DBRW($B$3,$R$37,$R$38,$R$40,$R$41,$R$42,$Q413,BX$2,BX$4,BX$3)</f>
        <v>1</v>
      </c>
      <c r="BY413" s="15">
        <f ca="1">_xll.DBRW($B$3,$R$37,$R$38,$R$40,$R$41,$R$42,$Q413,BY$2,BY$4,BY$3)</f>
        <v>3.8579047388633314</v>
      </c>
      <c r="BZ413" s="15">
        <f ca="1">_xll.DBRW($B$3,$R$37,$R$38,$R$40,$R$41,$R$42,$Q413,BZ$2,BZ$4,BZ$3)</f>
        <v>2480496</v>
      </c>
      <c r="CA413" s="15">
        <f ca="1">_xll.DBRW($B$3,$R$37,$R$38,$R$40,$R$41,$R$42,$Q413,CA$2,CA$4,CA$3)</f>
        <v>2480496</v>
      </c>
      <c r="CB413" s="15">
        <f ca="1">BR413-BW413</f>
        <v>4.6361779935803371E-2</v>
      </c>
      <c r="CC413" s="15">
        <f ca="1">BS413-BX413</f>
        <v>0</v>
      </c>
      <c r="CD413" s="15">
        <f ca="1">BT413-BY413</f>
        <v>0.55039047117237372</v>
      </c>
      <c r="CE413" s="15">
        <f ca="1">IF(AND(BU413&lt;&gt;0,BZ413&lt;&gt;0),-1*CB413*BU413,0)</f>
        <v>-103510.46248571025</v>
      </c>
      <c r="CF413" s="15">
        <f ca="1">IF(AND(BU413&lt;&gt;0,BZ413&lt;&gt;0,BV413&lt;&gt;0,CA413&lt;&gt;0),CC413/BX413*$Z413,)</f>
        <v>0</v>
      </c>
      <c r="CG413" s="15">
        <f ca="1">IF(AND(BV413&lt;&gt;0,CA413&lt;&gt;0),CD413*BN413*BV413,)</f>
        <v>125398.95722815543</v>
      </c>
      <c r="CH413" s="15">
        <f ca="1">IF(AND(BU413&lt;&gt;0,BZ413&lt;&gt;0,BV413&lt;&gt;0,CA413&lt;&gt;0),$AJ413-CE413-CF413-CG413-CK413,)</f>
        <v>3122.7362389725349</v>
      </c>
      <c r="CI413" s="15">
        <f ca="1">IF(OR(BU413=0,BZ413=0,BV413=0,CA413=0),$AJ413-CE413-CF413-CG413-CK413,)</f>
        <v>0</v>
      </c>
      <c r="CJ413" s="15">
        <f ca="1">SUM(CE413:CI413)</f>
        <v>25011.230981417717</v>
      </c>
      <c r="CK413" s="15">
        <f ca="1">IF($V413&lt;&gt;0,IF($V413&gt;0,$W413/$V413,-$W413/$V413))*$AE413</f>
        <v>-28525.548639373639</v>
      </c>
      <c r="CL413" s="15">
        <f ca="1">SUM(CJ413:CK413)</f>
        <v>-3514.3176579559222</v>
      </c>
      <c r="CM413" s="16">
        <f ca="1">_xll.DBRW($B$3,$R$37,$R$38,$R$40,$R$41,$R$42,$Q413,CM$2,CM$4,CM$3)</f>
        <v>9.2127609130897112E-2</v>
      </c>
      <c r="CN413" s="16">
        <f ca="1">_xll.DBRW($B$3,$R$37,$R$38,$R$40,$R$41,$R$42,$Q413,CN$2,CN$4,CN$3)</f>
        <v>9.4970273888330209E-2</v>
      </c>
      <c r="CO413" s="17">
        <f ca="1">-(CM413-CN413)*100</f>
        <v>0.28426647574330971</v>
      </c>
      <c r="CP413" s="14">
        <f ca="1">$AA413-$AF413-DJ413</f>
        <v>27978.244640561385</v>
      </c>
      <c r="CQ413" s="15">
        <f ca="1">_xll.DBRW($B$3,$R$37,$R$38,$R$40,$R$41,$R$42,$Q413,CQ$2,CQ$4,CQ$3)</f>
        <v>1.0846302268747927</v>
      </c>
      <c r="CR413" s="15">
        <f ca="1">_xll.DBRW($B$3,$R$37,$R$38,$R$40,$R$41,$R$42,$Q413,CR$2,CR$4,CR$3)</f>
        <v>0.37443700902008675</v>
      </c>
      <c r="CS413" s="15">
        <f ca="1">_xll.DBRW($B$3,$R$37,$R$38,$R$40,$R$41,$R$42,$Q413,CS$2,CS$4,CS$3)</f>
        <v>4.4082952100357051</v>
      </c>
      <c r="CT413" s="15">
        <f ca="1">_xll.DBRW($B$3,$R$37,$R$38,$R$40,$R$41,$R$42,$Q413,CT$2,CT$4,CT$3)</f>
        <v>835993.52805485902</v>
      </c>
      <c r="CU413" s="15">
        <f ca="1">_xll.DBRW($B$3,$R$37,$R$38,$R$40,$R$41,$R$42,$Q413,CU$2,CU$4,CU$3)</f>
        <v>2232668</v>
      </c>
      <c r="CV413" s="15">
        <f ca="1">_xll.DBRW($B$3,$R$37,$R$38,$R$40,$R$41,$R$42,$Q413,CV$2,CV$4,CV$3)</f>
        <v>0.96417450818634065</v>
      </c>
      <c r="CW413" s="15">
        <f ca="1">_xll.DBRW($B$3,$R$37,$R$38,$R$40,$R$41,$R$42,$Q413,CW$2,CW$4,CW$3)</f>
        <v>0.37999995496056838</v>
      </c>
      <c r="CX413" s="15">
        <f ca="1">_xll.DBRW($B$3,$R$37,$R$38,$R$40,$R$41,$R$42,$Q413,CX$2,CX$4,CX$3)</f>
        <v>3.8579047388633314</v>
      </c>
      <c r="CY413" s="15">
        <f ca="1">_xll.DBRW($B$3,$R$37,$R$38,$R$40,$R$41,$R$42,$Q413,CY$2,CY$4,CY$3)</f>
        <v>942588.36827987002</v>
      </c>
      <c r="CZ413" s="15">
        <f ca="1">_xll.DBRW($B$3,$R$37,$R$38,$R$40,$R$41,$R$42,$Q413,CZ$2,CZ$4,CZ$3)</f>
        <v>2480496</v>
      </c>
      <c r="DA413" s="15">
        <f ca="1">CQ413-CV413</f>
        <v>0.12045571868845206</v>
      </c>
      <c r="DB413" s="15">
        <f ca="1">CR413-CW413</f>
        <v>-5.5629459404816228E-3</v>
      </c>
      <c r="DC413" s="15">
        <f ca="1">CS413-CX413</f>
        <v>0.55039047117237372</v>
      </c>
      <c r="DD413" s="15">
        <f ca="1">IF(AND(CT413&lt;&gt;0,CY413&lt;&gt;0),-1*DA413*CT413,0)</f>
        <v>-100700.20124074265</v>
      </c>
      <c r="DE413" s="15">
        <f ca="1">IF(AND(CT413&lt;&gt;0,CY413&lt;&gt;0,CU413&lt;&gt;0,CZ413&lt;&gt;0),DB413/CW413*$AA413,)</f>
        <v>13274.125308613782</v>
      </c>
      <c r="DF413" s="15">
        <f ca="1">IF(AND(CU413&lt;&gt;0,CZ413&lt;&gt;0),DC413*CM413*CU413,)</f>
        <v>113210.01681058243</v>
      </c>
      <c r="DG413" s="15">
        <f ca="1">IF(AND(CT413&lt;&gt;0,CY413&lt;&gt;0,CU413&lt;&gt;0,CZ413&lt;&gt;0),$AK413-DD413-DE413-DF413-DJ413,)</f>
        <v>2194.303762107822</v>
      </c>
      <c r="DH413" s="15">
        <f ca="1">IF(OR(CT413=0,CY413=0,CU413=0,CZ413=0),$AK413-DD413-DE413-DF413-DJ413,)</f>
        <v>0</v>
      </c>
      <c r="DI413" s="15">
        <f ca="1">SUM(DD413:DH413)</f>
        <v>27978.244640561385</v>
      </c>
      <c r="DJ413" s="15">
        <f ca="1">IF($V413&lt;&gt;0,IF($V413&gt;0,$W413/$V413,-$W413/$V413))*$AF413</f>
        <v>-25902.41823215222</v>
      </c>
      <c r="DK413" s="15">
        <f ca="1">SUM(DI413:DJ413)</f>
        <v>2075.8264084091643</v>
      </c>
      <c r="DL413" s="16">
        <f ca="1">_xll.DBRW($B$3,$R$37,$R$38,$R$40,$R$41,$R$42,$Q413,DL$2,DL$4,DL$3)</f>
        <v>7.540443520000005E-2</v>
      </c>
      <c r="DM413" s="16">
        <f ca="1">_xll.DBRW($B$3,$R$37,$R$38,$R$40,$R$41,$R$42,$Q413,DM$2,DM$4,DM$3)</f>
        <v>8.1390503592781799E-2</v>
      </c>
      <c r="DN413" s="17">
        <f ca="1">-(DL413-DM413)*100</f>
        <v>0.59860683927817493</v>
      </c>
      <c r="DO413" s="14">
        <f ca="1">$AB413-$AG413-EI413</f>
        <v>58916.439404416269</v>
      </c>
      <c r="DP413" s="15">
        <f ca="1">_xll.DBRW($B$3,$R$37,$R$38,$R$40,$R$41,$R$42,$Q413,DP$2,DP$4,DP$3)</f>
        <v>0.48977748666913046</v>
      </c>
      <c r="DQ413" s="15">
        <f ca="1">_xll.DBRW($B$3,$R$37,$R$38,$R$40,$R$41,$R$42,$Q413,DQ$2,DQ$4,DQ$3)</f>
        <v>0.67868576967108407</v>
      </c>
      <c r="DR413" s="15">
        <f ca="1">_xll.DBRW($B$3,$R$37,$R$38,$R$40,$R$41,$R$42,$Q413,DR$2,DR$4,DR$3)</f>
        <v>4.4082952100357051</v>
      </c>
      <c r="DS413" s="15">
        <f ca="1">_xll.DBRW($B$3,$R$37,$R$38,$R$40,$R$41,$R$42,$Q413,DS$2,DS$4,DS$3)</f>
        <v>1515280</v>
      </c>
      <c r="DT413" s="15">
        <f ca="1">_xll.DBRW($B$3,$R$37,$R$38,$R$40,$R$41,$R$42,$Q413,DT$2,DT$4,DT$3)</f>
        <v>2232668</v>
      </c>
      <c r="DU413" s="15">
        <f ca="1">_xll.DBRW($B$3,$R$37,$R$38,$R$40,$R$41,$R$42,$Q413,DU$2,DU$4,DU$3)</f>
        <v>0.44705994145333483</v>
      </c>
      <c r="DV413" s="15">
        <f ca="1">_xll.DBRW($B$3,$R$37,$R$38,$R$40,$R$41,$R$42,$Q413,DV$2,DV$4,DV$3)</f>
        <v>0.70235952809438107</v>
      </c>
      <c r="DW413" s="15">
        <f ca="1">_xll.DBRW($B$3,$R$37,$R$38,$R$40,$R$41,$R$42,$Q413,DW$2,DW$4,DW$3)</f>
        <v>3.8579047388633314</v>
      </c>
      <c r="DX413" s="15">
        <f ca="1">_xll.DBRW($B$3,$R$37,$R$38,$R$40,$R$41,$R$42,$Q413,DX$2,DX$4,DX$3)</f>
        <v>1742200</v>
      </c>
      <c r="DY413" s="15">
        <f ca="1">_xll.DBRW($B$3,$R$37,$R$38,$R$40,$R$41,$R$42,$Q413,DY$2,DY$4,DY$3)</f>
        <v>2480496</v>
      </c>
      <c r="DZ413" s="15">
        <f ca="1">DP413-DU413</f>
        <v>4.2717545215795627E-2</v>
      </c>
      <c r="EA413" s="15">
        <f ca="1">DQ413-DV413</f>
        <v>-2.3673758423296998E-2</v>
      </c>
      <c r="EB413" s="15">
        <f ca="1">DR413-DW413</f>
        <v>0.55039047117237372</v>
      </c>
      <c r="EC413" s="15">
        <f ca="1">IF(AND(DS413&lt;&gt;0,DX413&lt;&gt;0),-1*DZ413*DS413,0)</f>
        <v>-64729.041914590794</v>
      </c>
      <c r="ED413" s="15">
        <f ca="1">IF(AND(DS413&lt;&gt;0,DX413&lt;&gt;0,DT413&lt;&gt;0,DY413&lt;&gt;0),EA413/DV413*$AB413,)</f>
        <v>25014.938676394926</v>
      </c>
      <c r="EE413" s="15">
        <f ca="1">IF(AND(DT413&lt;&gt;0,DY413&lt;&gt;0),EB413*DL413*DT413,)</f>
        <v>92659.925261444281</v>
      </c>
      <c r="EF413" s="15">
        <f ca="1">IF(AND(DS413&lt;&gt;0,DX413&lt;&gt;0,DT413&lt;&gt;0,DY413&lt;&gt;0),$AL413-EC413-ED413-EE413-EI413,)</f>
        <v>5970.6173811678527</v>
      </c>
      <c r="EG413" s="15">
        <f ca="1">IF(OR(DS413=0,DX413=0,DT413=0,DY413=0),$AL413-EC413-ED413-EE413-EI413,)</f>
        <v>0</v>
      </c>
      <c r="EH413" s="15">
        <f ca="1">SUM(EC413:EG413)</f>
        <v>58916.439404416269</v>
      </c>
      <c r="EI413" s="15">
        <f ca="1">IF($V413&lt;&gt;0,IF($V413&gt;0,$W413/$V413,-$W413/$V413))*$AG413</f>
        <v>-22198.639404416572</v>
      </c>
      <c r="EJ413" s="15">
        <f ca="1">SUM(EH413:EI413)</f>
        <v>36717.799999999697</v>
      </c>
      <c r="EK413" s="16">
        <f ca="1">_xll.DBRW($B$3,$R$37,$R$38,$R$40,$R$41,$R$42,$Q413,EK$2,EK$4,EK$3)</f>
        <v>0.17207599273201454</v>
      </c>
      <c r="EL413" s="16">
        <f ca="1">_xll.DBRW($B$3,$R$37,$R$38,$R$40,$R$41,$R$42,$Q413,EL$2,EL$4,EL$3)</f>
        <v>0.1631695120743282</v>
      </c>
      <c r="EM413" s="17">
        <f ca="1">-(EK413-EL413)*100</f>
        <v>-0.89064806576863442</v>
      </c>
      <c r="EN413" s="14">
        <f ca="1">$AC413-$AH413-FH413</f>
        <v>-87659.895200652536</v>
      </c>
      <c r="EO413" s="15">
        <f ca="1">_xll.DBRW($B$3,$R$37,$R$38,$R$40,$R$41,$R$42,$Q413,EO$2,EO$4,EO$3)</f>
        <v>0.75856177452267859</v>
      </c>
      <c r="EP413" s="15">
        <f ca="1">_xll.DBRW($B$3,$R$37,$R$38,$R$40,$R$41,$R$42,$Q413,EP$2,EP$4,EP$3)</f>
        <v>1</v>
      </c>
      <c r="EQ413" s="15">
        <f ca="1">_xll.DBRW($B$3,$R$37,$R$38,$R$40,$R$41,$R$42,$Q413,EQ$2,EQ$4,EQ$3)</f>
        <v>4.4082952100357051</v>
      </c>
      <c r="ER413" s="15">
        <f ca="1">_xll.DBRW($B$3,$R$37,$R$38,$R$40,$R$41,$R$42,$Q413,ER$2,ER$4,ER$3)</f>
        <v>2232668</v>
      </c>
      <c r="ES413" s="15">
        <f ca="1">_xll.DBRW($B$3,$R$37,$R$38,$R$40,$R$41,$R$42,$Q413,ES$2,ES$4,ES$3)</f>
        <v>2232668</v>
      </c>
      <c r="ET413" s="15">
        <f ca="1">_xll.DBRW($B$3,$R$37,$R$38,$R$40,$R$41,$R$42,$Q413,ET$2,ET$4,ET$3)</f>
        <v>0.62949243386956832</v>
      </c>
      <c r="EU413" s="15">
        <f ca="1">_xll.DBRW($B$3,$R$37,$R$38,$R$40,$R$41,$R$42,$Q413,EU$2,EU$4,EU$3)</f>
        <v>1</v>
      </c>
      <c r="EV413" s="15">
        <f ca="1">_xll.DBRW($B$3,$R$37,$R$38,$R$40,$R$41,$R$42,$Q413,EV$2,EV$4,EV$3)</f>
        <v>3.8579047388633314</v>
      </c>
      <c r="EW413" s="15">
        <f ca="1">_xll.DBRW($B$3,$R$37,$R$38,$R$40,$R$41,$R$42,$Q413,EW$2,EW$4,EW$3)</f>
        <v>2480496</v>
      </c>
      <c r="EX413" s="15">
        <f ca="1">_xll.DBRW($B$3,$R$37,$R$38,$R$40,$R$41,$R$42,$Q413,EX$2,EX$4,EX$3)</f>
        <v>2480496</v>
      </c>
      <c r="EY413" s="15">
        <f ca="1">EO413-ET413</f>
        <v>0.12906934065311026</v>
      </c>
      <c r="EZ413" s="15">
        <f ca="1">EP413-EU413</f>
        <v>0</v>
      </c>
      <c r="FA413" s="15">
        <f ca="1">EQ413-EV413</f>
        <v>0.55039047117237372</v>
      </c>
      <c r="FB413" s="15">
        <f ca="1">IF(AND(ER413&lt;&gt;0,EW413&lt;&gt;0),-1*EY413*ER413,0)</f>
        <v>-288168.9866572984</v>
      </c>
      <c r="FC413" s="15">
        <f ca="1">IF(AND(ER413&lt;&gt;0,EW413&lt;&gt;0,ES413&lt;&gt;0,EX413&lt;&gt;0),EZ413/EU413*$AC413,)</f>
        <v>0</v>
      </c>
      <c r="FD413" s="15">
        <f ca="1">IF(AND(ES413&lt;&gt;0,EX413&lt;&gt;0),FA413*EK413*ES413,)</f>
        <v>211453.72395597876</v>
      </c>
      <c r="FE413" s="15">
        <f ca="1">IF(AND(ER413&lt;&gt;0,EW413&lt;&gt;0,ES413&lt;&gt;0,EX413&lt;&gt;0),$AM413-FB413-FC413-FD413-FH413,)</f>
        <v>-10944.632499332882</v>
      </c>
      <c r="FF413" s="15">
        <f ca="1">IF(OR(ER413=0,EW413=0,ES413=0,EX413=0),$AM413-FB413-FC413-FD413-FH413,)</f>
        <v>0</v>
      </c>
      <c r="FG413" s="15">
        <f ca="1">SUM(FB413:FF413)</f>
        <v>-87659.895200652536</v>
      </c>
      <c r="FH413" s="15">
        <f ca="1">IF($V413&lt;&gt;0,IF($V413&gt;0,$W413/$V413,-$W413/$V413))*$AH413</f>
        <v>-44503.240555619828</v>
      </c>
      <c r="FI413" s="15">
        <f ca="1">SUM(FG413:FH413)</f>
        <v>-132163.13575627236</v>
      </c>
      <c r="FJ413" s="20"/>
      <c r="FK413" s="85">
        <f ca="1">BL413+CK413+DJ413+EI413+FH413</f>
        <v>-243177.66414436972</v>
      </c>
      <c r="FL413" s="21"/>
      <c r="FM413" s="22"/>
      <c r="FN413" s="104">
        <f ca="1">_xll.DBRW($B$3,$R$37,$R$38,$R$40,$R$41,$R$42,$Q413,FN$2,FN$4,FN$3)</f>
        <v>1161851.0599999998</v>
      </c>
      <c r="FO413" s="105">
        <f ca="1">IF(U413&lt;&gt;0,FN413/U413,0)</f>
        <v>0.11804718645072525</v>
      </c>
      <c r="FP413" s="104">
        <f ca="1">_xll.DBRW($B$3,$R$37,$R$38,$R$40,$R$41,$R$42,$Q413,FP$2,FP$4,FP$3)</f>
        <v>1037315.9915110567</v>
      </c>
      <c r="FQ413" s="105">
        <f ca="1">IF(V413&lt;&gt;0,FP413/V413,0)</f>
        <v>0.10839794337626026</v>
      </c>
      <c r="FR413" s="86">
        <f ca="1">FN413-FP413</f>
        <v>124535.06848894316</v>
      </c>
      <c r="FS413" s="103">
        <f ca="1">(FO413-FQ413)*100</f>
        <v>0.96492430744649915</v>
      </c>
      <c r="FT413" s="23"/>
      <c r="FV413" s="37"/>
      <c r="FW413" s="37"/>
      <c r="FX413" s="37"/>
      <c r="FY413" s="37"/>
      <c r="FZ413" s="37"/>
      <c r="GA413" s="37"/>
      <c r="GB413" s="37"/>
      <c r="GC413" s="37"/>
      <c r="GD413" s="37"/>
      <c r="GE413" s="37"/>
      <c r="GF413" s="37"/>
      <c r="GG413" s="37"/>
      <c r="GH413" s="37"/>
    </row>
    <row r="414" spans="1:190" ht="15" hidden="1" customHeight="1" x14ac:dyDescent="0.25">
      <c r="A414">
        <f ca="1">IF(ROW()=ROW($A$60),0,1)</f>
        <v>1</v>
      </c>
      <c r="D414" s="30"/>
      <c r="E414" s="30"/>
      <c r="F414" s="30">
        <f ca="1">IF(A414&lt;&gt;0,IF((AO414+BN414+CM414+DL414+EK414)&lt;&gt;0,ROUND((1-(AO414+BN414+CM414+DL414+EK414))-FO414,5),"VERIF. ELIGIBILITE PMM"),"CHECK "&amp;D399)</f>
        <v>0</v>
      </c>
      <c r="G414" s="30"/>
      <c r="H414" s="30"/>
      <c r="I414" s="30"/>
      <c r="J414" s="30">
        <f ca="1">IF(A414&lt;&gt;0,IF((AP414+BO414+CN414+DM414+EL414)&lt;&gt;0,ROUND((1-(AP414+BO414+CN414+DM414+EL414))-FQ414,5),"VERIF. ELIGIBILITE PMM"),"CHECK "&amp;D400)</f>
        <v>0</v>
      </c>
      <c r="K414" s="30">
        <f ca="1">IF(A414&lt;&gt;0,ROUND(W414+AR414+BQ414+CP414+DO414+EN414+FK414-FR414,5),"CHECK ")</f>
        <v>0</v>
      </c>
      <c r="L414" s="4"/>
      <c r="M414" s="9"/>
      <c r="N414" s="10"/>
      <c r="O414" s="9"/>
      <c r="P414" s="11"/>
      <c r="Q414" s="130" t="s">
        <v>134</v>
      </c>
      <c r="R414" s="130"/>
      <c r="S414" s="12"/>
      <c r="T414" s="13"/>
      <c r="U414" s="84">
        <f ca="1">_xll.DBRW($B$3,$R$37,$R$38,$R$40,$R$41,$R$42,$Q414,U$2,U$4,U$3)</f>
        <v>8696253.7700000033</v>
      </c>
      <c r="V414" s="84">
        <f ca="1">_xll.DBRW($B$3,$R$37,$R$38,$R$40,$R$41,$R$42,$Q414,V$2,V$4,V$3)</f>
        <v>8419382.3666666672</v>
      </c>
      <c r="W414" s="85">
        <f ca="1">U414-V414</f>
        <v>276871.40333333611</v>
      </c>
      <c r="X414" s="106">
        <f ca="1">IF(V414&lt;&gt;0,W414/V414,0)</f>
        <v>3.2885001687238104E-2</v>
      </c>
      <c r="Y414" s="15">
        <f ca="1">_xll.DBRW($B$3,$R$37,$R$38,$R$40,$R$41,$R$42,$Q414,Y$2,Y$4,Y$3)</f>
        <v>-3734747.17</v>
      </c>
      <c r="Z414" s="15">
        <f ca="1">_xll.DBRW($B$3,$R$37,$R$38,$R$40,$R$41,$R$42,$Q414,Z$2,Z$4,Z$3)</f>
        <v>-770368.45</v>
      </c>
      <c r="AA414" s="15">
        <f ca="1">_xll.DBRW($B$3,$R$37,$R$38,$R$40,$R$41,$R$42,$Q414,AA$2,AA$4,AA$3)</f>
        <v>-717266.71</v>
      </c>
      <c r="AB414" s="15">
        <f ca="1">_xll.DBRW($B$3,$R$37,$R$38,$R$40,$R$41,$R$42,$Q414,AB$2,AB$4,AB$3)</f>
        <v>-793297.3600000001</v>
      </c>
      <c r="AC414" s="15">
        <f ca="1">_xll.DBRW($B$3,$R$37,$R$38,$R$40,$R$41,$R$42,$Q414,AC$2,AC$4,AC$3)</f>
        <v>-1214972.1000000001</v>
      </c>
      <c r="AD414" s="15">
        <f ca="1">_xll.DBRW($B$3,$R$37,$R$38,$R$40,$R$41,$R$42,$Q414,AD$2,AD$4,AD$3)</f>
        <v>-3727437.3621212151</v>
      </c>
      <c r="AE414" s="15">
        <f ca="1">_xll.DBRW($B$3,$R$37,$R$38,$R$40,$R$41,$R$42,$Q414,AE$2,AE$4,AE$3)</f>
        <v>-742377.43999999983</v>
      </c>
      <c r="AF414" s="15">
        <f ca="1">_xll.DBRW($B$3,$R$37,$R$38,$R$40,$R$41,$R$42,$Q414,AF$2,AF$4,AF$3)</f>
        <v>-919303.02484573005</v>
      </c>
      <c r="AG414" s="15">
        <f ca="1">_xll.DBRW($B$3,$R$37,$R$38,$R$40,$R$41,$R$42,$Q414,AG$2,AG$4,AG$3)</f>
        <v>-683719.82000000007</v>
      </c>
      <c r="AH414" s="15">
        <f ca="1">_xll.DBRW($B$3,$R$37,$R$38,$R$40,$R$41,$R$42,$Q414,AH$2,AH$4,AH$3)</f>
        <v>-1336772.3566666669</v>
      </c>
      <c r="AI414" s="15">
        <f ca="1">Y414-AD414</f>
        <v>-7309.8078787848353</v>
      </c>
      <c r="AJ414" s="15">
        <f ca="1">Z414-AE414</f>
        <v>-27991.010000000126</v>
      </c>
      <c r="AK414" s="15">
        <f ca="1">AA414-AF414</f>
        <v>202036.31484573008</v>
      </c>
      <c r="AL414" s="15">
        <f ca="1">AB414-AG414</f>
        <v>-109577.54000000004</v>
      </c>
      <c r="AM414" s="15">
        <f ca="1">AC414-AH414</f>
        <v>121800.25666666683</v>
      </c>
      <c r="AN414" s="20"/>
      <c r="AO414" s="16">
        <f ca="1">_xll.DBRW($B$3,$R$37,$R$38,$R$40,$R$41,$R$42,$Q414,AO$2,AO$4,AO$3)</f>
        <v>0.42946621255281053</v>
      </c>
      <c r="AP414" s="16">
        <f ca="1">_xll.DBRW($B$3,$R$37,$R$38,$R$40,$R$41,$R$42,$Q414,AP$2,AP$4,AP$3)</f>
        <v>0.44272099778703278</v>
      </c>
      <c r="AQ414" s="17">
        <f ca="1">-(AO414-AP414)*100</f>
        <v>1.3254785234222244</v>
      </c>
      <c r="AR414" s="14">
        <f ca="1">$Y414-$AD414-BL414</f>
        <v>115266.97606364566</v>
      </c>
      <c r="AS414" s="18">
        <f ca="1">_xll.DBRW($B$3,$R$37,$R$38,$R$40,$R$41,$R$42,$Q414,AS$2,AS$4,AS$3)</f>
        <v>31.515611747621421</v>
      </c>
      <c r="AT414" s="19">
        <f ca="1">_xll.DBRW($B$3,$R$37,$R$38,$R$40,$R$41,$R$42,$Q414,AT$2,AT$4,AT$3)</f>
        <v>5.2536630109706356E-2</v>
      </c>
      <c r="AU414" s="18">
        <f ca="1">_xll.DBRW($B$3,$R$37,$R$38,$R$40,$R$41,$R$42,$Q414,AU$2,AU$4,AU$3)</f>
        <v>3.8553068638951471</v>
      </c>
      <c r="AV414" s="15">
        <f ca="1">_xll.DBRW($B$3,$R$37,$R$38,$R$40,$R$41,$R$42,$Q414,AV$2,AV$4,AV$3)</f>
        <v>118504.67000000001</v>
      </c>
      <c r="AW414" s="15">
        <f ca="1">_xll.DBRW($B$3,$R$37,$R$38,$R$40,$R$41,$R$42,$Q414,AW$2,AW$4,AW$3)</f>
        <v>2255658</v>
      </c>
      <c r="AX414" s="18">
        <f ca="1">_xll.DBRW($B$3,$R$37,$R$38,$R$40,$R$41,$R$42,$Q414,AX$2,AX$4,AX$3)</f>
        <v>27.829115994460327</v>
      </c>
      <c r="AY414" s="19">
        <f ca="1">_xll.DBRW($B$3,$R$37,$R$38,$R$40,$R$41,$R$42,$Q414,AY$2,AY$4,AY$3)</f>
        <v>5.3192498256572213E-2</v>
      </c>
      <c r="AZ414" s="18">
        <f ca="1">_xll.DBRW($B$3,$R$37,$R$38,$R$40,$R$41,$R$42,$Q414,AZ$2,AZ$4,AZ$3)</f>
        <v>3.3436412806635452</v>
      </c>
      <c r="BA414" s="15">
        <f ca="1">_xll.DBRW($B$3,$R$37,$R$38,$R$40,$R$41,$R$42,$Q414,BA$2,BA$4,BA$3)</f>
        <v>133940.20000000001</v>
      </c>
      <c r="BB414" s="15">
        <f ca="1">_xll.DBRW($B$3,$R$37,$R$38,$R$40,$R$41,$R$42,$Q414,BB$2,BB$4,BB$3)</f>
        <v>2518028</v>
      </c>
      <c r="BC414" s="18">
        <f ca="1">AS414-AX414</f>
        <v>3.6864957531610933</v>
      </c>
      <c r="BD414" s="18">
        <f ca="1">AT414-AY414</f>
        <v>-6.558681468658567E-4</v>
      </c>
      <c r="BE414" s="18">
        <f ca="1">AU414-AZ414</f>
        <v>0.51166558323160194</v>
      </c>
      <c r="BF414" s="15">
        <f ca="1">IF(AND(AV414&lt;&gt;0,BA414&lt;&gt;0),-1*BC414*AV414,0)</f>
        <v>-436866.96268475684</v>
      </c>
      <c r="BG414" s="15">
        <f ca="1">IF(AND(AV414&lt;&gt;0,BA414&lt;&gt;0,AW414&lt;&gt;0,BB414&lt;&gt;0),BD414/AY414*$Y414,)</f>
        <v>46049.758625460949</v>
      </c>
      <c r="BH414" s="15">
        <f ca="1">IF(AND(AW414&lt;&gt;0,BB414&lt;&gt;0),BE414*AO414*AW414,)</f>
        <v>495665.23662656924</v>
      </c>
      <c r="BI414" s="15">
        <f ca="1">IF(AND(AV414&lt;&gt;0,BA414&lt;&gt;0,AW414&lt;&gt;0,BB414&lt;&gt;0),$AI414-BF414-BG414-BH414-BL414,)</f>
        <v>10418.943496372303</v>
      </c>
      <c r="BJ414" s="15">
        <f ca="1">IF(OR(AV414=0,BA414=0,AW414=0,BB414=0),$AI414-BF414-BG414-BH414-BL414,)</f>
        <v>0</v>
      </c>
      <c r="BK414" s="15">
        <f ca="1">SUM(BF414:BJ414)</f>
        <v>115266.97606364566</v>
      </c>
      <c r="BL414" s="15">
        <f ca="1">IF($V414&lt;&gt;0,IF($V414&gt;0,$W414/$V414,-$W414/$V414))*$AD414</f>
        <v>-122576.7839424305</v>
      </c>
      <c r="BM414" s="15">
        <f ca="1">SUM(BK414:BL414)</f>
        <v>-7309.8078787848353</v>
      </c>
      <c r="BN414" s="16">
        <f ca="1">_xll.DBRW($B$3,$R$37,$R$38,$R$40,$R$41,$R$42,$Q414,BN$2,BN$4,BN$3)</f>
        <v>8.8586243039225396E-2</v>
      </c>
      <c r="BO414" s="16">
        <f ca="1">_xll.DBRW($B$3,$R$37,$R$38,$R$40,$R$41,$R$42,$Q414,BO$2,BO$4,BO$3)</f>
        <v>8.8174809940828922E-2</v>
      </c>
      <c r="BP414" s="17">
        <f ca="1">-(BN414-BO414)*100</f>
        <v>-4.1143309839647424E-2</v>
      </c>
      <c r="BQ414" s="14">
        <f ca="1">$Z414-$AE414-CK414</f>
        <v>-3577.9266330326282</v>
      </c>
      <c r="BR414" s="15">
        <f ca="1">_xll.DBRW($B$3,$R$37,$R$38,$R$40,$R$41,$R$42,$Q414,BR$2,BR$4,BR$3)</f>
        <v>0.34152715083580937</v>
      </c>
      <c r="BS414" s="15">
        <f ca="1">_xll.DBRW($B$3,$R$37,$R$38,$R$40,$R$41,$R$42,$Q414,BS$2,BS$4,BS$3)</f>
        <v>1</v>
      </c>
      <c r="BT414" s="15">
        <f ca="1">_xll.DBRW($B$3,$R$37,$R$38,$R$40,$R$41,$R$42,$Q414,BT$2,BT$4,BT$3)</f>
        <v>3.8553068638951471</v>
      </c>
      <c r="BU414" s="15">
        <f ca="1">_xll.DBRW($B$3,$R$37,$R$38,$R$40,$R$41,$R$42,$Q414,BU$2,BU$4,BU$3)</f>
        <v>2255658</v>
      </c>
      <c r="BV414" s="15">
        <f ca="1">_xll.DBRW($B$3,$R$37,$R$38,$R$40,$R$41,$R$42,$Q414,BV$2,BV$4,BV$3)</f>
        <v>2255658</v>
      </c>
      <c r="BW414" s="15">
        <f ca="1">_xll.DBRW($B$3,$R$37,$R$38,$R$40,$R$41,$R$42,$Q414,BW$2,BW$4,BW$3)</f>
        <v>0.29482493443281788</v>
      </c>
      <c r="BX414" s="15">
        <f ca="1">_xll.DBRW($B$3,$R$37,$R$38,$R$40,$R$41,$R$42,$Q414,BX$2,BX$4,BX$3)</f>
        <v>1</v>
      </c>
      <c r="BY414" s="15">
        <f ca="1">_xll.DBRW($B$3,$R$37,$R$38,$R$40,$R$41,$R$42,$Q414,BY$2,BY$4,BY$3)</f>
        <v>3.3436412806635452</v>
      </c>
      <c r="BZ414" s="15">
        <f ca="1">_xll.DBRW($B$3,$R$37,$R$38,$R$40,$R$41,$R$42,$Q414,BZ$2,BZ$4,BZ$3)</f>
        <v>2518028</v>
      </c>
      <c r="CA414" s="15">
        <f ca="1">_xll.DBRW($B$3,$R$37,$R$38,$R$40,$R$41,$R$42,$Q414,CA$2,CA$4,CA$3)</f>
        <v>2518028</v>
      </c>
      <c r="CB414" s="15">
        <f ca="1">BR414-BW414</f>
        <v>4.6702216402991492E-2</v>
      </c>
      <c r="CC414" s="15">
        <f ca="1">BS414-BX414</f>
        <v>0</v>
      </c>
      <c r="CD414" s="15">
        <f ca="1">BT414-BY414</f>
        <v>0.51166558323160194</v>
      </c>
      <c r="CE414" s="15">
        <f ca="1">IF(AND(BU414&lt;&gt;0,BZ414&lt;&gt;0),-1*CB414*BU414,0)</f>
        <v>-105344.22804713898</v>
      </c>
      <c r="CF414" s="15">
        <f ca="1">IF(AND(BU414&lt;&gt;0,BZ414&lt;&gt;0,BV414&lt;&gt;0,CA414&lt;&gt;0),CC414/BX414*$Z414,)</f>
        <v>0</v>
      </c>
      <c r="CG414" s="15">
        <f ca="1">IF(AND(BV414&lt;&gt;0,CA414&lt;&gt;0),CD414*BN414*BV414,)</f>
        <v>102241.15386608445</v>
      </c>
      <c r="CH414" s="15">
        <f ca="1">IF(AND(BU414&lt;&gt;0,BZ414&lt;&gt;0,BV414&lt;&gt;0,CA414&lt;&gt;0),$AJ414-CE414-CF414-CG414-CK414,)</f>
        <v>-474.85245197809854</v>
      </c>
      <c r="CI414" s="15">
        <f ca="1">IF(OR(BU414=0,BZ414=0,BV414=0,CA414=0),$AJ414-CE414-CF414-CG414-CK414,)</f>
        <v>0</v>
      </c>
      <c r="CJ414" s="15">
        <f ca="1">SUM(CE414:CI414)</f>
        <v>-3577.9266330326282</v>
      </c>
      <c r="CK414" s="15">
        <f ca="1">IF($V414&lt;&gt;0,IF($V414&gt;0,$W414/$V414,-$W414/$V414))*$AE414</f>
        <v>-24413.083366967498</v>
      </c>
      <c r="CL414" s="15">
        <f ca="1">SUM(CJ414:CK414)</f>
        <v>-27991.010000000126</v>
      </c>
      <c r="CM414" s="16">
        <f ca="1">_xll.DBRW($B$3,$R$37,$R$38,$R$40,$R$41,$R$42,$Q414,CM$2,CM$4,CM$3)</f>
        <v>8.2479965393190219E-2</v>
      </c>
      <c r="CN414" s="16">
        <f ca="1">_xll.DBRW($B$3,$R$37,$R$38,$R$40,$R$41,$R$42,$Q414,CN$2,CN$4,CN$3)</f>
        <v>0.10918889115730863</v>
      </c>
      <c r="CO414" s="17">
        <f ca="1">-(CM414-CN414)*100</f>
        <v>2.6708925764118416</v>
      </c>
      <c r="CP414" s="14">
        <f ca="1">$AA414-$AF414-DJ414</f>
        <v>232267.59636886502</v>
      </c>
      <c r="CQ414" s="15">
        <f ca="1">_xll.DBRW($B$3,$R$37,$R$38,$R$40,$R$41,$R$42,$Q414,CQ$2,CQ$4,CQ$3)</f>
        <v>0.83852800583220777</v>
      </c>
      <c r="CR414" s="15">
        <f ca="1">_xll.DBRW($B$3,$R$37,$R$38,$R$40,$R$41,$R$42,$Q414,CR$2,CR$4,CR$3)</f>
        <v>0.37921879114653018</v>
      </c>
      <c r="CS414" s="15">
        <f ca="1">_xll.DBRW($B$3,$R$37,$R$38,$R$40,$R$41,$R$42,$Q414,CS$2,CS$4,CS$3)</f>
        <v>3.8553068638951471</v>
      </c>
      <c r="CT414" s="15">
        <f ca="1">_xll.DBRW($B$3,$R$37,$R$38,$R$40,$R$41,$R$42,$Q414,CT$2,CT$4,CT$3)</f>
        <v>855387.9</v>
      </c>
      <c r="CU414" s="15">
        <f ca="1">_xll.DBRW($B$3,$R$37,$R$38,$R$40,$R$41,$R$42,$Q414,CU$2,CU$4,CU$3)</f>
        <v>2255658</v>
      </c>
      <c r="CV414" s="15">
        <f ca="1">_xll.DBRW($B$3,$R$37,$R$38,$R$40,$R$41,$R$42,$Q414,CV$2,CV$4,CV$3)</f>
        <v>0.96190000000000009</v>
      </c>
      <c r="CW414" s="15">
        <f ca="1">_xll.DBRW($B$3,$R$37,$R$38,$R$40,$R$41,$R$42,$Q414,CW$2,CW$4,CW$3)</f>
        <v>0.37954931267642772</v>
      </c>
      <c r="CX414" s="15">
        <f ca="1">_xll.DBRW($B$3,$R$37,$R$38,$R$40,$R$41,$R$42,$Q414,CX$2,CX$4,CX$3)</f>
        <v>3.3436412806635452</v>
      </c>
      <c r="CY414" s="15">
        <f ca="1">_xll.DBRW($B$3,$R$37,$R$38,$R$40,$R$41,$R$42,$Q414,CY$2,CY$4,CY$3)</f>
        <v>955715.79669999995</v>
      </c>
      <c r="CZ414" s="15">
        <f ca="1">_xll.DBRW($B$3,$R$37,$R$38,$R$40,$R$41,$R$42,$Q414,CZ$2,CZ$4,CZ$3)</f>
        <v>2518028</v>
      </c>
      <c r="DA414" s="15">
        <f ca="1">CQ414-CV414</f>
        <v>-0.12337199416779232</v>
      </c>
      <c r="DB414" s="15">
        <f ca="1">CR414-CW414</f>
        <v>-3.305215298975428E-4</v>
      </c>
      <c r="DC414" s="15">
        <f ca="1">CS414-CX414</f>
        <v>0.51166558323160194</v>
      </c>
      <c r="DD414" s="15">
        <f ca="1">IF(AND(CT414&lt;&gt;0,CY414&lt;&gt;0),-1*DA414*CT414,0)</f>
        <v>105530.91101000013</v>
      </c>
      <c r="DE414" s="15">
        <f ca="1">IF(AND(CT414&lt;&gt;0,CY414&lt;&gt;0,CU414&lt;&gt;0,CZ414&lt;&gt;0),DB414/CW414*$AA414,)</f>
        <v>624.61472703518018</v>
      </c>
      <c r="DF414" s="15">
        <f ca="1">IF(AND(CU414&lt;&gt;0,CZ414&lt;&gt;0),DC414*CM414*CU414,)</f>
        <v>95193.638914119801</v>
      </c>
      <c r="DG414" s="15">
        <f ca="1">IF(AND(CT414&lt;&gt;0,CY414&lt;&gt;0,CU414&lt;&gt;0,CZ414&lt;&gt;0),$AK414-DD414-DE414-DF414-DJ414,)</f>
        <v>30918.431717709904</v>
      </c>
      <c r="DH414" s="15">
        <f ca="1">IF(OR(CT414=0,CY414=0,CU414=0,CZ414=0),$AK414-DD414-DE414-DF414-DJ414,)</f>
        <v>0</v>
      </c>
      <c r="DI414" s="15">
        <f ca="1">SUM(DD414:DH414)</f>
        <v>232267.59636886502</v>
      </c>
      <c r="DJ414" s="15">
        <f ca="1">IF($V414&lt;&gt;0,IF($V414&gt;0,$W414/$V414,-$W414/$V414))*$AF414</f>
        <v>-30231.281523134927</v>
      </c>
      <c r="DK414" s="15">
        <f ca="1">SUM(DI414:DJ414)</f>
        <v>202036.31484573008</v>
      </c>
      <c r="DL414" s="16">
        <f ca="1">_xll.DBRW($B$3,$R$37,$R$38,$R$40,$R$41,$R$42,$Q414,DL$2,DL$4,DL$3)</f>
        <v>9.1222885276955296E-2</v>
      </c>
      <c r="DM414" s="16">
        <f ca="1">_xll.DBRW($B$3,$R$37,$R$38,$R$40,$R$41,$R$42,$Q414,DM$2,DM$4,DM$3)</f>
        <v>8.120783570858213E-2</v>
      </c>
      <c r="DN414" s="17">
        <f ca="1">-(DL414-DM414)*100</f>
        <v>-1.0015049568373167</v>
      </c>
      <c r="DO414" s="14">
        <f ca="1">$AB414-$AG414-EI414</f>
        <v>-87093.412565701903</v>
      </c>
      <c r="DP414" s="15">
        <f ca="1">_xll.DBRW($B$3,$R$37,$R$38,$R$40,$R$41,$R$42,$Q414,DP$2,DP$4,DP$3)</f>
        <v>0.482626401631919</v>
      </c>
      <c r="DQ414" s="15">
        <f ca="1">_xll.DBRW($B$3,$R$37,$R$38,$R$40,$R$41,$R$42,$Q414,DQ$2,DQ$4,DQ$3)</f>
        <v>0.72870488345307671</v>
      </c>
      <c r="DR414" s="15">
        <f ca="1">_xll.DBRW($B$3,$R$37,$R$38,$R$40,$R$41,$R$42,$Q414,DR$2,DR$4,DR$3)</f>
        <v>3.8553068638951471</v>
      </c>
      <c r="DS414" s="15">
        <f ca="1">_xll.DBRW($B$3,$R$37,$R$38,$R$40,$R$41,$R$42,$Q414,DS$2,DS$4,DS$3)</f>
        <v>1643709</v>
      </c>
      <c r="DT414" s="15">
        <f ca="1">_xll.DBRW($B$3,$R$37,$R$38,$R$40,$R$41,$R$42,$Q414,DT$2,DT$4,DT$3)</f>
        <v>2255658</v>
      </c>
      <c r="DU414" s="15">
        <f ca="1">_xll.DBRW($B$3,$R$37,$R$38,$R$40,$R$41,$R$42,$Q414,DU$2,DU$4,DU$3)</f>
        <v>0.36607131785602037</v>
      </c>
      <c r="DV414" s="15">
        <f ca="1">_xll.DBRW($B$3,$R$37,$R$38,$R$40,$R$41,$R$42,$Q414,DV$2,DV$4,DV$3)</f>
        <v>0.74174036190225046</v>
      </c>
      <c r="DW414" s="15">
        <f ca="1">_xll.DBRW($B$3,$R$37,$R$38,$R$40,$R$41,$R$42,$Q414,DW$2,DW$4,DW$3)</f>
        <v>3.3436412806635452</v>
      </c>
      <c r="DX414" s="15">
        <f ca="1">_xll.DBRW($B$3,$R$37,$R$38,$R$40,$R$41,$R$42,$Q414,DX$2,DX$4,DX$3)</f>
        <v>1867723</v>
      </c>
      <c r="DY414" s="15">
        <f ca="1">_xll.DBRW($B$3,$R$37,$R$38,$R$40,$R$41,$R$42,$Q414,DY$2,DY$4,DY$3)</f>
        <v>2518028</v>
      </c>
      <c r="DZ414" s="15">
        <f ca="1">DP414-DU414</f>
        <v>0.11655508377589863</v>
      </c>
      <c r="EA414" s="15">
        <f ca="1">DQ414-DV414</f>
        <v>-1.3035478449173743E-2</v>
      </c>
      <c r="EB414" s="15">
        <f ca="1">DR414-DW414</f>
        <v>0.51166558323160194</v>
      </c>
      <c r="EC414" s="15">
        <f ca="1">IF(AND(DS414&lt;&gt;0,DX414&lt;&gt;0),-1*DZ414*DS414,0)</f>
        <v>-191582.64019819855</v>
      </c>
      <c r="ED414" s="15">
        <f ca="1">IF(AND(DS414&lt;&gt;0,DX414&lt;&gt;0,DT414&lt;&gt;0,DY414&lt;&gt;0),EA414/DV414*$AB414,)</f>
        <v>13941.550401202527</v>
      </c>
      <c r="EE414" s="15">
        <f ca="1">IF(AND(DT414&lt;&gt;0,DY414&lt;&gt;0),EB414*DL414*DT414,)</f>
        <v>105284.21490433386</v>
      </c>
      <c r="EF414" s="15">
        <f ca="1">IF(AND(DS414&lt;&gt;0,DX414&lt;&gt;0,DT414&lt;&gt;0,DY414&lt;&gt;0),$AL414-EC414-ED414-EE414-EI414,)</f>
        <v>-14736.537673039726</v>
      </c>
      <c r="EG414" s="15">
        <f ca="1">IF(OR(DS414=0,DX414=0,DT414=0,DY414=0),$AL414-EC414-ED414-EE414-EI414,)</f>
        <v>0</v>
      </c>
      <c r="EH414" s="15">
        <f ca="1">SUM(EC414:EG414)</f>
        <v>-87093.412565701903</v>
      </c>
      <c r="EI414" s="15">
        <f ca="1">IF($V414&lt;&gt;0,IF($V414&gt;0,$W414/$V414,-$W414/$V414))*$AG414</f>
        <v>-22484.127434298134</v>
      </c>
      <c r="EJ414" s="15">
        <f ca="1">SUM(EH414:EI414)</f>
        <v>-109577.54000000004</v>
      </c>
      <c r="EK414" s="16">
        <f ca="1">_xll.DBRW($B$3,$R$37,$R$38,$R$40,$R$41,$R$42,$Q414,EK$2,EK$4,EK$3)</f>
        <v>0.13971212571916472</v>
      </c>
      <c r="EL414" s="16">
        <f ca="1">_xll.DBRW($B$3,$R$37,$R$38,$R$40,$R$41,$R$42,$Q414,EL$2,EL$4,EL$3)</f>
        <v>0.15877320906092909</v>
      </c>
      <c r="EM414" s="17">
        <f ca="1">-(EK414-EL414)*100</f>
        <v>1.9061083341764373</v>
      </c>
      <c r="EN414" s="14">
        <f ca="1">$AC414-$AH414-FH414</f>
        <v>165760.01787110342</v>
      </c>
      <c r="EO414" s="15">
        <f ca="1">_xll.DBRW($B$3,$R$37,$R$38,$R$40,$R$41,$R$42,$Q414,EO$2,EO$4,EO$3)</f>
        <v>0.53863311725447749</v>
      </c>
      <c r="EP414" s="15">
        <f ca="1">_xll.DBRW($B$3,$R$37,$R$38,$R$40,$R$41,$R$42,$Q414,EP$2,EP$4,EP$3)</f>
        <v>1</v>
      </c>
      <c r="EQ414" s="15">
        <f ca="1">_xll.DBRW($B$3,$R$37,$R$38,$R$40,$R$41,$R$42,$Q414,EQ$2,EQ$4,EQ$3)</f>
        <v>3.8553068638951471</v>
      </c>
      <c r="ER414" s="15">
        <f ca="1">_xll.DBRW($B$3,$R$37,$R$38,$R$40,$R$41,$R$42,$Q414,ER$2,ER$4,ER$3)</f>
        <v>2255658</v>
      </c>
      <c r="ES414" s="15">
        <f ca="1">_xll.DBRW($B$3,$R$37,$R$38,$R$40,$R$41,$R$42,$Q414,ES$2,ES$4,ES$3)</f>
        <v>2255658</v>
      </c>
      <c r="ET414" s="15">
        <f ca="1">_xll.DBRW($B$3,$R$37,$R$38,$R$40,$R$41,$R$42,$Q414,ET$2,ET$4,ET$3)</f>
        <v>0.53088065607954571</v>
      </c>
      <c r="EU414" s="15">
        <f ca="1">_xll.DBRW($B$3,$R$37,$R$38,$R$40,$R$41,$R$42,$Q414,EU$2,EU$4,EU$3)</f>
        <v>1</v>
      </c>
      <c r="EV414" s="15">
        <f ca="1">_xll.DBRW($B$3,$R$37,$R$38,$R$40,$R$41,$R$42,$Q414,EV$2,EV$4,EV$3)</f>
        <v>3.3436412806635452</v>
      </c>
      <c r="EW414" s="15">
        <f ca="1">_xll.DBRW($B$3,$R$37,$R$38,$R$40,$R$41,$R$42,$Q414,EW$2,EW$4,EW$3)</f>
        <v>2518028</v>
      </c>
      <c r="EX414" s="15">
        <f ca="1">_xll.DBRW($B$3,$R$37,$R$38,$R$40,$R$41,$R$42,$Q414,EX$2,EX$4,EX$3)</f>
        <v>2518028</v>
      </c>
      <c r="EY414" s="15">
        <f ca="1">EO414-ET414</f>
        <v>7.7524611749317796E-3</v>
      </c>
      <c r="EZ414" s="15">
        <f ca="1">EP414-EU414</f>
        <v>0</v>
      </c>
      <c r="FA414" s="15">
        <f ca="1">EQ414-EV414</f>
        <v>0.51166558323160194</v>
      </c>
      <c r="FB414" s="15">
        <f ca="1">IF(AND(ER414&lt;&gt;0,EW414&lt;&gt;0),-1*EY414*ER414,0)</f>
        <v>-17486.901068924268</v>
      </c>
      <c r="FC414" s="15">
        <f ca="1">IF(AND(ER414&lt;&gt;0,EW414&lt;&gt;0,ES414&lt;&gt;0,EX414&lt;&gt;0),EZ414/EU414*$AC414,)</f>
        <v>0</v>
      </c>
      <c r="FD414" s="15">
        <f ca="1">IF(AND(ES414&lt;&gt;0,EX414&lt;&gt;0),FA414*EK414*ES414,)</f>
        <v>161247.71129853482</v>
      </c>
      <c r="FE414" s="15">
        <f ca="1">IF(AND(ER414&lt;&gt;0,EW414&lt;&gt;0,ES414&lt;&gt;0,EX414&lt;&gt;0),$AM414-FB414-FC414-FD414-FH414,)</f>
        <v>21999.20764149286</v>
      </c>
      <c r="FF414" s="15">
        <f ca="1">IF(OR(ER414=0,EW414=0,ES414=0,EX414=0),$AM414-FB414-FC414-FD414-FH414,)</f>
        <v>0</v>
      </c>
      <c r="FG414" s="15">
        <f ca="1">SUM(FB414:FF414)</f>
        <v>165760.01787110342</v>
      </c>
      <c r="FH414" s="15">
        <f ca="1">IF($V414&lt;&gt;0,IF($V414&gt;0,$W414/$V414,-$W414/$V414))*$AH414</f>
        <v>-43959.761204436596</v>
      </c>
      <c r="FI414" s="15">
        <f ca="1">SUM(FG414:FH414)</f>
        <v>121800.25666666683</v>
      </c>
      <c r="FJ414" s="20"/>
      <c r="FK414" s="85">
        <f ca="1">BL414+CK414+DJ414+EI414+FH414</f>
        <v>-243665.03747126766</v>
      </c>
      <c r="FL414" s="21"/>
      <c r="FM414" s="22"/>
      <c r="FN414" s="104">
        <f ca="1">_xll.DBRW($B$3,$R$37,$R$38,$R$40,$R$41,$R$42,$Q414,FN$2,FN$4,FN$3)</f>
        <v>1465601.98</v>
      </c>
      <c r="FO414" s="105">
        <f ca="1">IF(U414&lt;&gt;0,FN414/U414,0)</f>
        <v>0.16853256801865379</v>
      </c>
      <c r="FP414" s="104">
        <f ca="1">_xll.DBRW($B$3,$R$37,$R$38,$R$40,$R$41,$R$42,$Q414,FP$2,FP$4,FP$3)</f>
        <v>1009772.3630330537</v>
      </c>
      <c r="FQ414" s="105">
        <f ca="1">IF(V414&lt;&gt;0,FP414/V414,0)</f>
        <v>0.11993425634531842</v>
      </c>
      <c r="FR414" s="86">
        <f ca="1">FN414-FP414</f>
        <v>455829.61696694628</v>
      </c>
      <c r="FS414" s="103">
        <f ca="1">(FO414-FQ414)*100</f>
        <v>4.8598311673335379</v>
      </c>
      <c r="FT414" s="23"/>
      <c r="FV414" s="37"/>
      <c r="FW414" s="37"/>
      <c r="FX414" s="37"/>
      <c r="FY414" s="37"/>
      <c r="FZ414" s="37"/>
      <c r="GA414" s="37"/>
      <c r="GB414" s="37"/>
      <c r="GC414" s="37"/>
      <c r="GD414" s="37"/>
      <c r="GE414" s="37"/>
      <c r="GF414" s="37"/>
      <c r="GG414" s="37"/>
      <c r="GH414" s="37"/>
    </row>
    <row r="415" spans="1:190" ht="15" hidden="1" customHeight="1" x14ac:dyDescent="0.25">
      <c r="A415">
        <f ca="1">IF(ROW()=ROW($A$60),0,1)</f>
        <v>1</v>
      </c>
      <c r="D415" s="30"/>
      <c r="E415" s="30"/>
      <c r="F415" s="30">
        <f ca="1">IF(A415&lt;&gt;0,IF((AO415+BN415+CM415+DL415+EK415)&lt;&gt;0,ROUND((1-(AO415+BN415+CM415+DL415+EK415))-FO415,5),"VERIF. ELIGIBILITE PMM"),"CHECK "&amp;D400)</f>
        <v>-1.1900000000000001E-3</v>
      </c>
      <c r="G415" s="30"/>
      <c r="H415" s="30"/>
      <c r="I415" s="30"/>
      <c r="J415" s="30">
        <f ca="1">IF(A415&lt;&gt;0,IF((AP415+BO415+CN415+DM415+EL415)&lt;&gt;0,ROUND((1-(AP415+BO415+CN415+DM415+EL415))-FQ415,5),"VERIF. ELIGIBILITE PMM"),"CHECK "&amp;D401)</f>
        <v>0</v>
      </c>
      <c r="K415" s="30">
        <f ca="1">IF(A415&lt;&gt;0,ROUND(W415+AR415+BQ415+CP415+DO415+EN415+FK415-FR415,5),"CHECK ")</f>
        <v>-15801.51</v>
      </c>
      <c r="L415" s="4"/>
      <c r="M415" s="9"/>
      <c r="N415" s="10"/>
      <c r="O415" s="9"/>
      <c r="P415" s="11"/>
      <c r="Q415" s="130" t="s">
        <v>148</v>
      </c>
      <c r="R415" s="130"/>
      <c r="S415" s="12"/>
      <c r="T415" s="13"/>
      <c r="U415" s="84">
        <f ca="1">_xll.DBRW($B$3,$R$37,$R$38,$R$40,$R$41,$R$42,$Q415,U$2,U$4,U$3)</f>
        <v>13272874.909999995</v>
      </c>
      <c r="V415" s="84">
        <f ca="1">_xll.DBRW($B$3,$R$37,$R$38,$R$40,$R$41,$R$42,$Q415,V$2,V$4,V$3)</f>
        <v>12973284</v>
      </c>
      <c r="W415" s="85">
        <f ca="1">U415-V415</f>
        <v>299590.90999999456</v>
      </c>
      <c r="X415" s="106">
        <f ca="1">IF(V415&lt;&gt;0,W415/V415,0)</f>
        <v>2.3092912326593218E-2</v>
      </c>
      <c r="Y415" s="15">
        <f ca="1">_xll.DBRW($B$3,$R$37,$R$38,$R$40,$R$41,$R$42,$Q415,Y$2,Y$4,Y$3)</f>
        <v>-4412013.84</v>
      </c>
      <c r="Z415" s="15">
        <f ca="1">_xll.DBRW($B$3,$R$37,$R$38,$R$40,$R$41,$R$42,$Q415,Z$2,Z$4,Z$3)</f>
        <v>-1254084.1300000006</v>
      </c>
      <c r="AA415" s="15">
        <f ca="1">_xll.DBRW($B$3,$R$37,$R$38,$R$40,$R$41,$R$42,$Q415,AA$2,AA$4,AA$3)</f>
        <v>-1104364.2599999998</v>
      </c>
      <c r="AB415" s="15">
        <f ca="1">_xll.DBRW($B$3,$R$37,$R$38,$R$40,$R$41,$R$42,$Q415,AB$2,AB$4,AB$3)</f>
        <v>-1665693.4300000002</v>
      </c>
      <c r="AC415" s="15">
        <f ca="1">_xll.DBRW($B$3,$R$37,$R$38,$R$40,$R$41,$R$42,$Q415,AC$2,AC$4,AC$3)</f>
        <v>-1946617.7500000007</v>
      </c>
      <c r="AD415" s="15">
        <f ca="1">_xll.DBRW($B$3,$R$37,$R$38,$R$40,$R$41,$R$42,$Q415,AD$2,AD$4,AD$3)</f>
        <v>-4544805.6400000034</v>
      </c>
      <c r="AE415" s="15">
        <f ca="1">_xll.DBRW($B$3,$R$37,$R$38,$R$40,$R$41,$R$42,$Q415,AE$2,AE$4,AE$3)</f>
        <v>-1247735.7386666678</v>
      </c>
      <c r="AF415" s="15">
        <f ca="1">_xll.DBRW($B$3,$R$37,$R$38,$R$40,$R$41,$R$42,$Q415,AF$2,AF$4,AF$3)</f>
        <v>-1475208.4068385751</v>
      </c>
      <c r="AG415" s="15">
        <f ca="1">_xll.DBRW($B$3,$R$37,$R$38,$R$40,$R$41,$R$42,$Q415,AG$2,AG$4,AG$3)</f>
        <v>-1670257.4000000001</v>
      </c>
      <c r="AH415" s="15">
        <f ca="1">_xll.DBRW($B$3,$R$37,$R$38,$R$40,$R$41,$R$42,$Q415,AH$2,AH$4,AH$3)</f>
        <v>-1763894.7333333332</v>
      </c>
      <c r="AI415" s="15">
        <f ca="1">Y415-AD415</f>
        <v>132791.80000000354</v>
      </c>
      <c r="AJ415" s="15">
        <f ca="1">Z415-AE415</f>
        <v>-6348.3913333327509</v>
      </c>
      <c r="AK415" s="15">
        <f ca="1">AA415-AF415</f>
        <v>370844.14683857537</v>
      </c>
      <c r="AL415" s="15">
        <f ca="1">AB415-AG415</f>
        <v>4563.9699999999721</v>
      </c>
      <c r="AM415" s="15">
        <f ca="1">AC415-AH415</f>
        <v>-182723.01666666754</v>
      </c>
      <c r="AN415" s="20"/>
      <c r="AO415" s="16">
        <f ca="1">_xll.DBRW($B$3,$R$37,$R$38,$R$40,$R$41,$R$42,$Q415,AO$2,AO$4,AO$3)</f>
        <v>0.33240830414787659</v>
      </c>
      <c r="AP415" s="16">
        <f ca="1">_xll.DBRW($B$3,$R$37,$R$38,$R$40,$R$41,$R$42,$Q415,AP$2,AP$4,AP$3)</f>
        <v>0.35032036915248316</v>
      </c>
      <c r="AQ415" s="17">
        <f ca="1">-(AO415-AP415)*100</f>
        <v>1.791206500460657</v>
      </c>
      <c r="AR415" s="14">
        <f ca="1">$Y415-$AD415-BL415</f>
        <v>237744.59818592999</v>
      </c>
      <c r="AS415" s="18">
        <f ca="1">_xll.DBRW($B$3,$R$37,$R$38,$R$40,$R$41,$R$42,$Q415,AS$2,AS$4,AS$3)</f>
        <v>22.836510559006211</v>
      </c>
      <c r="AT415" s="19">
        <f ca="1">_xll.DBRW($B$3,$R$37,$R$38,$R$40,$R$41,$R$42,$Q415,AT$2,AT$4,AT$3)</f>
        <v>4.2954065829106852E-2</v>
      </c>
      <c r="AU415" s="18">
        <f ca="1">_xll.DBRW($B$3,$R$37,$R$38,$R$40,$R$41,$R$42,$Q415,AU$2,AU$4,AU$3)</f>
        <v>2.9509520839836472</v>
      </c>
      <c r="AV415" s="15">
        <f ca="1">_xll.DBRW($B$3,$R$37,$R$38,$R$40,$R$41,$R$42,$Q415,AV$2,AV$4,AV$3)</f>
        <v>193200</v>
      </c>
      <c r="AW415" s="15">
        <f ca="1">_xll.DBRW($B$3,$R$37,$R$38,$R$40,$R$41,$R$42,$Q415,AW$2,AW$4,AW$3)</f>
        <v>4497828</v>
      </c>
      <c r="AX415" s="18">
        <f ca="1">_xll.DBRW($B$3,$R$37,$R$38,$R$40,$R$41,$R$42,$Q415,AX$2,AX$4,AX$3)</f>
        <v>21.095226718866876</v>
      </c>
      <c r="AY415" s="19">
        <f ca="1">_xll.DBRW($B$3,$R$37,$R$38,$R$40,$R$41,$R$42,$Q415,AY$2,AY$4,AY$3)</f>
        <v>4.3488533719391424E-2</v>
      </c>
      <c r="AZ415" s="18">
        <f ca="1">_xll.DBRW($B$3,$R$37,$R$38,$R$40,$R$41,$R$42,$Q415,AZ$2,AZ$4,AZ$3)</f>
        <v>2.6187471790495125</v>
      </c>
      <c r="BA415" s="15">
        <f ca="1">_xll.DBRW($B$3,$R$37,$R$38,$R$40,$R$41,$R$42,$Q415,BA$2,BA$4,BA$3)</f>
        <v>215442.37</v>
      </c>
      <c r="BB415" s="15">
        <f ca="1">_xll.DBRW($B$3,$R$37,$R$38,$R$40,$R$41,$R$42,$Q415,BB$2,BB$4,BB$3)</f>
        <v>4954004</v>
      </c>
      <c r="BC415" s="18">
        <f ca="1">AS415-AX415</f>
        <v>1.7412838401393351</v>
      </c>
      <c r="BD415" s="18">
        <f ca="1">AT415-AY415</f>
        <v>-5.3446789028457203E-4</v>
      </c>
      <c r="BE415" s="18">
        <f ca="1">AU415-AZ415</f>
        <v>0.33220490493413468</v>
      </c>
      <c r="BF415" s="15">
        <f ca="1">IF(AND(AV415&lt;&gt;0,BA415&lt;&gt;0),-1*BC415*AV415,0)</f>
        <v>-336416.03791491955</v>
      </c>
      <c r="BG415" s="15">
        <f ca="1">IF(AND(AV415&lt;&gt;0,BA415&lt;&gt;0,AW415&lt;&gt;0,BB415&lt;&gt;0),BD415/AY415*$Y415,)</f>
        <v>54223.02219216169</v>
      </c>
      <c r="BH415" s="15">
        <f ca="1">IF(AND(AW415&lt;&gt;0,BB415&lt;&gt;0),BE415*AO415*AW415,)</f>
        <v>496684.66195719113</v>
      </c>
      <c r="BI415" s="15">
        <f ca="1">IF(AND(AV415&lt;&gt;0,BA415&lt;&gt;0,AW415&lt;&gt;0,BB415&lt;&gt;0),$AI415-BF415-BG415-BH415-BL415,)</f>
        <v>23252.951951496711</v>
      </c>
      <c r="BJ415" s="15">
        <f ca="1">IF(OR(AV415=0,BA415=0,AW415=0,BB415=0),$AI415-BF415-BG415-BH415-BL415,)</f>
        <v>0</v>
      </c>
      <c r="BK415" s="15">
        <f ca="1">SUM(BF415:BJ415)</f>
        <v>237744.59818592999</v>
      </c>
      <c r="BL415" s="15">
        <f ca="1">IF($V415&lt;&gt;0,IF($V415&gt;0,$W415/$V415,-$W415/$V415))*$AD415</f>
        <v>-104952.79818592645</v>
      </c>
      <c r="BM415" s="15">
        <f ca="1">SUM(BK415:BL415)</f>
        <v>132791.80000000354</v>
      </c>
      <c r="BN415" s="16">
        <f ca="1">_xll.DBRW($B$3,$R$37,$R$38,$R$40,$R$41,$R$42,$Q415,BN$2,BN$4,BN$3)</f>
        <v>9.4484739629027356E-2</v>
      </c>
      <c r="BO415" s="16">
        <f ca="1">_xll.DBRW($B$3,$R$37,$R$38,$R$40,$R$41,$R$42,$Q415,BO$2,BO$4,BO$3)</f>
        <v>9.6177324004212666E-2</v>
      </c>
      <c r="BP415" s="17">
        <f ca="1">-(BN415-BO415)*100</f>
        <v>0.16925843751853104</v>
      </c>
      <c r="BQ415" s="14">
        <f ca="1">$Z415-$AE415-CK415</f>
        <v>22465.460686453636</v>
      </c>
      <c r="BR415" s="15">
        <f ca="1">_xll.DBRW($B$3,$R$37,$R$38,$R$40,$R$41,$R$42,$Q415,BR$2,BR$4,BR$3)</f>
        <v>0.27881993931293059</v>
      </c>
      <c r="BS415" s="15">
        <f ca="1">_xll.DBRW($B$3,$R$37,$R$38,$R$40,$R$41,$R$42,$Q415,BS$2,BS$4,BS$3)</f>
        <v>1</v>
      </c>
      <c r="BT415" s="15">
        <f ca="1">_xll.DBRW($B$3,$R$37,$R$38,$R$40,$R$41,$R$42,$Q415,BT$2,BT$4,BT$3)</f>
        <v>2.9509520839836472</v>
      </c>
      <c r="BU415" s="15">
        <f ca="1">_xll.DBRW($B$3,$R$37,$R$38,$R$40,$R$41,$R$42,$Q415,BU$2,BU$4,BU$3)</f>
        <v>4497828</v>
      </c>
      <c r="BV415" s="15">
        <f ca="1">_xll.DBRW($B$3,$R$37,$R$38,$R$40,$R$41,$R$42,$Q415,BV$2,BV$4,BV$3)</f>
        <v>4497828</v>
      </c>
      <c r="BW415" s="15">
        <f ca="1">_xll.DBRW($B$3,$R$37,$R$38,$R$40,$R$41,$R$42,$Q415,BW$2,BW$4,BW$3)</f>
        <v>0.25186409592456283</v>
      </c>
      <c r="BX415" s="15">
        <f ca="1">_xll.DBRW($B$3,$R$37,$R$38,$R$40,$R$41,$R$42,$Q415,BX$2,BX$4,BX$3)</f>
        <v>1</v>
      </c>
      <c r="BY415" s="15">
        <f ca="1">_xll.DBRW($B$3,$R$37,$R$38,$R$40,$R$41,$R$42,$Q415,BY$2,BY$4,BY$3)</f>
        <v>2.6187471790495125</v>
      </c>
      <c r="BZ415" s="15">
        <f ca="1">_xll.DBRW($B$3,$R$37,$R$38,$R$40,$R$41,$R$42,$Q415,BZ$2,BZ$4,BZ$3)</f>
        <v>4954004</v>
      </c>
      <c r="CA415" s="15">
        <f ca="1">_xll.DBRW($B$3,$R$37,$R$38,$R$40,$R$41,$R$42,$Q415,CA$2,CA$4,CA$3)</f>
        <v>4954004</v>
      </c>
      <c r="CB415" s="15">
        <f ca="1">BR415-BW415</f>
        <v>2.6955843388367762E-2</v>
      </c>
      <c r="CC415" s="15">
        <f ca="1">BS415-BX415</f>
        <v>0</v>
      </c>
      <c r="CD415" s="15">
        <f ca="1">BT415-BY415</f>
        <v>0.33220490493413468</v>
      </c>
      <c r="CE415" s="15">
        <f ca="1">IF(AND(BU415&lt;&gt;0,BZ415&lt;&gt;0),-1*CB415*BU415,0)</f>
        <v>-121242.74715581539</v>
      </c>
      <c r="CF415" s="15">
        <f ca="1">IF(AND(BU415&lt;&gt;0,BZ415&lt;&gt;0,BV415&lt;&gt;0,CA415&lt;&gt;0),CC415/BX415*$Z415,)</f>
        <v>0</v>
      </c>
      <c r="CG415" s="15">
        <f ca="1">IF(AND(BV415&lt;&gt;0,CA415&lt;&gt;0),CD415*BN415*BV415,)</f>
        <v>141179.14738339264</v>
      </c>
      <c r="CH415" s="15">
        <f ca="1">IF(AND(BU415&lt;&gt;0,BZ415&lt;&gt;0,BV415&lt;&gt;0,CA415&lt;&gt;0),$AJ415-CE415-CF415-CG415-CK415,)</f>
        <v>2529.0604588763854</v>
      </c>
      <c r="CI415" s="15">
        <f ca="1">IF(OR(BU415=0,BZ415=0,BV415=0,CA415=0),$AJ415-CE415-CF415-CG415-CK415,)</f>
        <v>0</v>
      </c>
      <c r="CJ415" s="15">
        <f ca="1">SUM(CE415:CI415)</f>
        <v>22465.460686453636</v>
      </c>
      <c r="CK415" s="15">
        <f ca="1">IF($V415&lt;&gt;0,IF($V415&gt;0,$W415/$V415,-$W415/$V415))*$AE415</f>
        <v>-28813.852019786387</v>
      </c>
      <c r="CL415" s="15">
        <f ca="1">SUM(CJ415:CK415)</f>
        <v>-6348.3913333327509</v>
      </c>
      <c r="CM415" s="16">
        <f ca="1">_xll.DBRW($B$3,$R$37,$R$38,$R$40,$R$41,$R$42,$Q415,CM$2,CM$4,CM$3)</f>
        <v>8.3204600923945549E-2</v>
      </c>
      <c r="CN415" s="16">
        <f ca="1">_xll.DBRW($B$3,$R$37,$R$38,$R$40,$R$41,$R$42,$Q415,CN$2,CN$4,CN$3)</f>
        <v>0.11371125513313168</v>
      </c>
      <c r="CO415" s="17">
        <f ca="1">-(CM415-CN415)*100</f>
        <v>3.0506654209186133</v>
      </c>
      <c r="CP415" s="14">
        <f ca="1">$AA415-$AF415-DJ415</f>
        <v>404911.00524115184</v>
      </c>
      <c r="CQ415" s="15">
        <f ca="1">_xll.DBRW($B$3,$R$37,$R$38,$R$40,$R$41,$R$42,$Q415,CQ$2,CQ$4,CQ$3)</f>
        <v>0.77817506264216019</v>
      </c>
      <c r="CR415" s="15">
        <f ca="1">_xll.DBRW($B$3,$R$37,$R$38,$R$40,$R$41,$R$42,$Q415,CR$2,CR$4,CR$3)</f>
        <v>0.31552384839971648</v>
      </c>
      <c r="CS415" s="15">
        <f ca="1">_xll.DBRW($B$3,$R$37,$R$38,$R$40,$R$41,$R$42,$Q415,CS$2,CS$4,CS$3)</f>
        <v>2.9509520839836472</v>
      </c>
      <c r="CT415" s="15">
        <f ca="1">_xll.DBRW($B$3,$R$37,$R$38,$R$40,$R$41,$R$42,$Q415,CT$2,CT$4,CT$3)</f>
        <v>1419172</v>
      </c>
      <c r="CU415" s="15">
        <f ca="1">_xll.DBRW($B$3,$R$37,$R$38,$R$40,$R$41,$R$42,$Q415,CU$2,CU$4,CU$3)</f>
        <v>4497828</v>
      </c>
      <c r="CV415" s="15">
        <f ca="1">_xll.DBRW($B$3,$R$37,$R$38,$R$40,$R$41,$R$42,$Q415,CV$2,CV$4,CV$3)</f>
        <v>0.96080000000000354</v>
      </c>
      <c r="CW415" s="15">
        <f ca="1">_xll.DBRW($B$3,$R$37,$R$38,$R$40,$R$41,$R$42,$Q415,CW$2,CW$4,CW$3)</f>
        <v>0.30993029621780482</v>
      </c>
      <c r="CX415" s="15">
        <f ca="1">_xll.DBRW($B$3,$R$37,$R$38,$R$40,$R$41,$R$42,$Q415,CX$2,CX$4,CX$3)</f>
        <v>2.6187471790495125</v>
      </c>
      <c r="CY415" s="15">
        <f ca="1">_xll.DBRW($B$3,$R$37,$R$38,$R$40,$R$41,$R$42,$Q415,CY$2,CY$4,CY$3)</f>
        <v>1535395.9271841899</v>
      </c>
      <c r="CZ415" s="15">
        <f ca="1">_xll.DBRW($B$3,$R$37,$R$38,$R$40,$R$41,$R$42,$Q415,CZ$2,CZ$4,CZ$3)</f>
        <v>4954004</v>
      </c>
      <c r="DA415" s="15">
        <f ca="1">CQ415-CV415</f>
        <v>-0.18262493735784335</v>
      </c>
      <c r="DB415" s="15">
        <f ca="1">CR415-CW415</f>
        <v>5.593552181911654E-3</v>
      </c>
      <c r="DC415" s="15">
        <f ca="1">CS415-CX415</f>
        <v>0.33220490493413468</v>
      </c>
      <c r="DD415" s="15">
        <f ca="1">IF(AND(CT415&lt;&gt;0,CY415&lt;&gt;0),-1*DA415*CT415,0)</f>
        <v>259176.19760000528</v>
      </c>
      <c r="DE415" s="15">
        <f ca="1">IF(AND(CT415&lt;&gt;0,CY415&lt;&gt;0,CU415&lt;&gt;0,CZ415&lt;&gt;0),DB415/CW415*$AA415,)</f>
        <v>-19931.317433411255</v>
      </c>
      <c r="DF415" s="15">
        <f ca="1">IF(AND(CU415&lt;&gt;0,CZ415&lt;&gt;0),DC415*CM415*CU415,)</f>
        <v>124324.35822905382</v>
      </c>
      <c r="DG415" s="15">
        <f ca="1">IF(AND(CT415&lt;&gt;0,CY415&lt;&gt;0,CU415&lt;&gt;0,CZ415&lt;&gt;0),$AK415-DD415-DE415-DF415-DJ415,)</f>
        <v>41341.766845503997</v>
      </c>
      <c r="DH415" s="15">
        <f ca="1">IF(OR(CT415=0,CY415=0,CU415=0,CZ415=0),$AK415-DD415-DE415-DF415-DJ415,)</f>
        <v>0</v>
      </c>
      <c r="DI415" s="15">
        <f ca="1">SUM(DD415:DH415)</f>
        <v>404911.00524115184</v>
      </c>
      <c r="DJ415" s="15">
        <f ca="1">IF($V415&lt;&gt;0,IF($V415&gt;0,$W415/$V415,-$W415/$V415))*$AF415</f>
        <v>-34066.858402576472</v>
      </c>
      <c r="DK415" s="15">
        <f ca="1">SUM(DI415:DJ415)</f>
        <v>370844.14683857537</v>
      </c>
      <c r="DL415" s="16">
        <f ca="1">_xll.DBRW($B$3,$R$37,$R$38,$R$40,$R$41,$R$42,$Q415,DL$2,DL$4,DL$3)</f>
        <v>0.12549605426817062</v>
      </c>
      <c r="DM415" s="16">
        <f ca="1">_xll.DBRW($B$3,$R$37,$R$38,$R$40,$R$41,$R$42,$Q415,DM$2,DM$4,DM$3)</f>
        <v>0.12874592123320508</v>
      </c>
      <c r="DN415" s="17">
        <f ca="1">-(DL415-DM415)*100</f>
        <v>0.32498669650344592</v>
      </c>
      <c r="DO415" s="14">
        <f ca="1">$AB415-$AG415-EI415</f>
        <v>43135.077701043512</v>
      </c>
      <c r="DP415" s="15">
        <f ca="1">_xll.DBRW($B$3,$R$37,$R$38,$R$40,$R$41,$R$42,$Q415,DP$2,DP$4,DP$3)</f>
        <v>0.48002678673579635</v>
      </c>
      <c r="DQ415" s="15">
        <f ca="1">_xll.DBRW($B$3,$R$37,$R$38,$R$40,$R$41,$R$42,$Q415,DQ$2,DQ$4,DQ$3)</f>
        <v>0.77148370280055178</v>
      </c>
      <c r="DR415" s="15">
        <f ca="1">_xll.DBRW($B$3,$R$37,$R$38,$R$40,$R$41,$R$42,$Q415,DR$2,DR$4,DR$3)</f>
        <v>2.9509520839836472</v>
      </c>
      <c r="DS415" s="15">
        <f ca="1">_xll.DBRW($B$3,$R$37,$R$38,$R$40,$R$41,$R$42,$Q415,DS$2,DS$4,DS$3)</f>
        <v>3470001</v>
      </c>
      <c r="DT415" s="15">
        <f ca="1">_xll.DBRW($B$3,$R$37,$R$38,$R$40,$R$41,$R$42,$Q415,DT$2,DT$4,DT$3)</f>
        <v>4497828</v>
      </c>
      <c r="DU415" s="15">
        <f ca="1">_xll.DBRW($B$3,$R$37,$R$38,$R$40,$R$41,$R$42,$Q415,DU$2,DU$4,DU$3)</f>
        <v>0.4389652214409086</v>
      </c>
      <c r="DV415" s="15">
        <f ca="1">_xll.DBRW($B$3,$R$37,$R$38,$R$40,$R$41,$R$42,$Q415,DV$2,DV$4,DV$3)</f>
        <v>0.76806316668294983</v>
      </c>
      <c r="DW415" s="15">
        <f ca="1">_xll.DBRW($B$3,$R$37,$R$38,$R$40,$R$41,$R$42,$Q415,DW$2,DW$4,DW$3)</f>
        <v>2.6187471790495125</v>
      </c>
      <c r="DX415" s="15">
        <f ca="1">_xll.DBRW($B$3,$R$37,$R$38,$R$40,$R$41,$R$42,$Q415,DX$2,DX$4,DX$3)</f>
        <v>3804988</v>
      </c>
      <c r="DY415" s="15">
        <f ca="1">_xll.DBRW($B$3,$R$37,$R$38,$R$40,$R$41,$R$42,$Q415,DY$2,DY$4,DY$3)</f>
        <v>4954004</v>
      </c>
      <c r="DZ415" s="15">
        <f ca="1">DP415-DU415</f>
        <v>4.1061565294887747E-2</v>
      </c>
      <c r="EA415" s="15">
        <f ca="1">DQ415-DV415</f>
        <v>3.4205361176019577E-3</v>
      </c>
      <c r="EB415" s="15">
        <f ca="1">DR415-DW415</f>
        <v>0.33220490493413468</v>
      </c>
      <c r="EC415" s="15">
        <f ca="1">IF(AND(DS415&lt;&gt;0,DX415&lt;&gt;0),-1*DZ415*DS415,0)</f>
        <v>-142483.67263482578</v>
      </c>
      <c r="ED415" s="15">
        <f ca="1">IF(AND(DS415&lt;&gt;0,DX415&lt;&gt;0,DT415&lt;&gt;0,DY415&lt;&gt;0),EA415/DV415*$AB415,)</f>
        <v>-7418.0937002531673</v>
      </c>
      <c r="EE415" s="15">
        <f ca="1">IF(AND(DT415&lt;&gt;0,DY415&lt;&gt;0),EB415*DL415*DT415,)</f>
        <v>187516.26994077253</v>
      </c>
      <c r="EF415" s="15">
        <f ca="1">IF(AND(DS415&lt;&gt;0,DX415&lt;&gt;0,DT415&lt;&gt;0,DY415&lt;&gt;0),$AL415-EC415-ED415-EE415-EI415,)</f>
        <v>5520.5740953499335</v>
      </c>
      <c r="EG415" s="15">
        <f ca="1">IF(OR(DS415=0,DX415=0,DT415=0,DY415=0),$AL415-EC415-ED415-EE415-EI415,)</f>
        <v>0</v>
      </c>
      <c r="EH415" s="15">
        <f ca="1">SUM(EC415:EG415)</f>
        <v>43135.077701043512</v>
      </c>
      <c r="EI415" s="15">
        <f ca="1">IF($V415&lt;&gt;0,IF($V415&gt;0,$W415/$V415,-$W415/$V415))*$AG415</f>
        <v>-38571.10770104354</v>
      </c>
      <c r="EJ415" s="15">
        <f ca="1">SUM(EH415:EI415)</f>
        <v>4563.9699999999721</v>
      </c>
      <c r="EK415" s="16">
        <f ca="1">_xll.DBRW($B$3,$R$37,$R$38,$R$40,$R$41,$R$42,$Q415,EK$2,EK$4,EK$3)</f>
        <v>0.1466613497979542</v>
      </c>
      <c r="EL415" s="16">
        <f ca="1">_xll.DBRW($B$3,$R$37,$R$38,$R$40,$R$41,$R$42,$Q415,EL$2,EL$4,EL$3)</f>
        <v>0.13596362596651188</v>
      </c>
      <c r="EM415" s="17">
        <f ca="1">-(EK415-EL415)*100</f>
        <v>-1.0697723831442323</v>
      </c>
      <c r="EN415" s="14">
        <f ca="1">$AC415-$AH415-FH415</f>
        <v>-141989.55023646133</v>
      </c>
      <c r="EO415" s="15">
        <f ca="1">_xll.DBRW($B$3,$R$37,$R$38,$R$40,$R$41,$R$42,$Q415,EO$2,EO$4,EO$3)</f>
        <v>0.43279061582612766</v>
      </c>
      <c r="EP415" s="15">
        <f ca="1">_xll.DBRW($B$3,$R$37,$R$38,$R$40,$R$41,$R$42,$Q415,EP$2,EP$4,EP$3)</f>
        <v>1</v>
      </c>
      <c r="EQ415" s="15">
        <f ca="1">_xll.DBRW($B$3,$R$37,$R$38,$R$40,$R$41,$R$42,$Q415,EQ$2,EQ$4,EQ$3)</f>
        <v>2.9509520839836472</v>
      </c>
      <c r="ER415" s="15">
        <f ca="1">_xll.DBRW($B$3,$R$37,$R$38,$R$40,$R$41,$R$42,$Q415,ER$2,ER$4,ER$3)</f>
        <v>4497828</v>
      </c>
      <c r="ES415" s="15">
        <f ca="1">_xll.DBRW($B$3,$R$37,$R$38,$R$40,$R$41,$R$42,$Q415,ES$2,ES$4,ES$3)</f>
        <v>4497828</v>
      </c>
      <c r="ET415" s="15">
        <f ca="1">_xll.DBRW($B$3,$R$37,$R$38,$R$40,$R$41,$R$42,$Q415,ET$2,ET$4,ET$3)</f>
        <v>0.35605436195314599</v>
      </c>
      <c r="EU415" s="15">
        <f ca="1">_xll.DBRW($B$3,$R$37,$R$38,$R$40,$R$41,$R$42,$Q415,EU$2,EU$4,EU$3)</f>
        <v>1</v>
      </c>
      <c r="EV415" s="15">
        <f ca="1">_xll.DBRW($B$3,$R$37,$R$38,$R$40,$R$41,$R$42,$Q415,EV$2,EV$4,EV$3)</f>
        <v>2.6187471790495125</v>
      </c>
      <c r="EW415" s="15">
        <f ca="1">_xll.DBRW($B$3,$R$37,$R$38,$R$40,$R$41,$R$42,$Q415,EW$2,EW$4,EW$3)</f>
        <v>4954004</v>
      </c>
      <c r="EX415" s="15">
        <f ca="1">_xll.DBRW($B$3,$R$37,$R$38,$R$40,$R$41,$R$42,$Q415,EX$2,EX$4,EX$3)</f>
        <v>4954004</v>
      </c>
      <c r="EY415" s="15">
        <f ca="1">EO415-ET415</f>
        <v>7.6736253872981663E-2</v>
      </c>
      <c r="EZ415" s="15">
        <f ca="1">EP415-EU415</f>
        <v>0</v>
      </c>
      <c r="FA415" s="15">
        <f ca="1">EQ415-EV415</f>
        <v>0.33220490493413468</v>
      </c>
      <c r="FB415" s="15">
        <f ca="1">IF(AND(ER415&lt;&gt;0,EW415&lt;&gt;0),-1*EY415*ER415,0)</f>
        <v>-345146.47128500539</v>
      </c>
      <c r="FC415" s="15">
        <f ca="1">IF(AND(ER415&lt;&gt;0,EW415&lt;&gt;0,ES415&lt;&gt;0,EX415&lt;&gt;0),EZ415/EU415*$AC415,)</f>
        <v>0</v>
      </c>
      <c r="FD415" s="15">
        <f ca="1">IF(AND(ES415&lt;&gt;0,EX415&lt;&gt;0),FA415*EK415*ES415,)</f>
        <v>219141.46559400138</v>
      </c>
      <c r="FE415" s="15">
        <f ca="1">IF(AND(ER415&lt;&gt;0,EW415&lt;&gt;0,ES415&lt;&gt;0,EX415&lt;&gt;0),$AM415-FB415-FC415-FD415-FH415,)</f>
        <v>-15984.544545457335</v>
      </c>
      <c r="FF415" s="15">
        <f ca="1">IF(OR(ER415=0,EW415=0,ES415=0,EX415=0),$AM415-FB415-FC415-FD415-FH415,)</f>
        <v>0</v>
      </c>
      <c r="FG415" s="15">
        <f ca="1">SUM(FB415:FF415)</f>
        <v>-141989.55023646133</v>
      </c>
      <c r="FH415" s="15">
        <f ca="1">IF($V415&lt;&gt;0,IF($V415&gt;0,$W415/$V415,-$W415/$V415))*$AH415</f>
        <v>-40733.466430206186</v>
      </c>
      <c r="FI415" s="15">
        <f ca="1">SUM(FG415:FH415)</f>
        <v>-182723.01666666754</v>
      </c>
      <c r="FJ415" s="20"/>
      <c r="FK415" s="85">
        <f ca="1">BL415+CK415+DJ415+EI415+FH415</f>
        <v>-247138.08273953904</v>
      </c>
      <c r="FL415" s="21"/>
      <c r="FM415" s="22"/>
      <c r="FN415" s="104">
        <f ca="1">_xll.DBRW($B$3,$R$37,$R$38,$R$40,$R$41,$R$42,$Q415,FN$2,FN$4,FN$3)</f>
        <v>2905903.0100000007</v>
      </c>
      <c r="FO415" s="105">
        <f ca="1">IF(U415&lt;&gt;0,FN415/U415,0)</f>
        <v>0.21893546271656997</v>
      </c>
      <c r="FP415" s="104">
        <f ca="1">_xll.DBRW($B$3,$R$37,$R$38,$R$40,$R$41,$R$42,$Q415,FP$2,FP$4,FP$3)</f>
        <v>2271382.0811614217</v>
      </c>
      <c r="FQ415" s="105">
        <f ca="1">IF(V415&lt;&gt;0,FP415/V415,0)</f>
        <v>0.17508150451045562</v>
      </c>
      <c r="FR415" s="86">
        <f ca="1">FN415-FP415</f>
        <v>634520.92883857898</v>
      </c>
      <c r="FS415" s="103">
        <f ca="1">(FO415-FQ415)*100</f>
        <v>4.3853958206114347</v>
      </c>
      <c r="FT415" s="23"/>
      <c r="FV415" s="37"/>
      <c r="FW415" s="37"/>
      <c r="FX415" s="37"/>
      <c r="FY415" s="37"/>
      <c r="FZ415" s="37"/>
      <c r="GA415" s="37"/>
      <c r="GB415" s="37"/>
      <c r="GC415" s="37"/>
      <c r="GD415" s="37"/>
      <c r="GE415" s="37"/>
      <c r="GF415" s="37"/>
      <c r="GG415" s="37"/>
      <c r="GH415" s="37"/>
    </row>
    <row r="416" spans="1:190" ht="15" hidden="1" customHeight="1" x14ac:dyDescent="0.25">
      <c r="A416">
        <f ca="1">IF(ROW()=ROW($A$60),0,1)</f>
        <v>1</v>
      </c>
      <c r="D416" s="30"/>
      <c r="E416" s="30"/>
      <c r="F416" s="30">
        <f ca="1">IF(A416&lt;&gt;0,IF((AO416+BN416+CM416+DL416+EK416)&lt;&gt;0,ROUND((1-(AO416+BN416+CM416+DL416+EK416))-FO416,5),"VERIF. ELIGIBILITE PMM"),"CHECK "&amp;D401)</f>
        <v>0</v>
      </c>
      <c r="G416" s="30"/>
      <c r="H416" s="30"/>
      <c r="I416" s="30"/>
      <c r="J416" s="30">
        <f ca="1">IF(A416&lt;&gt;0,IF((AP416+BO416+CN416+DM416+EL416)&lt;&gt;0,ROUND((1-(AP416+BO416+CN416+DM416+EL416))-FQ416,5),"VERIF. ELIGIBILITE PMM"),"CHECK "&amp;D402)</f>
        <v>0</v>
      </c>
      <c r="K416" s="30">
        <f ca="1">IF(A416&lt;&gt;0,ROUND(W416+AR416+BQ416+CP416+DO416+EN416+FK416-FR416,5),"CHECK ")</f>
        <v>0</v>
      </c>
      <c r="L416" s="4"/>
      <c r="M416" s="9"/>
      <c r="N416" s="10"/>
      <c r="O416" s="9"/>
      <c r="P416" s="11"/>
      <c r="Q416" s="130" t="s">
        <v>405</v>
      </c>
      <c r="R416" s="130"/>
      <c r="S416" s="12"/>
      <c r="T416" s="13"/>
      <c r="U416" s="84">
        <f ca="1">_xll.DBRW($B$3,$R$37,$R$38,$R$40,$R$41,$R$42,$Q416,U$2,U$4,U$3)</f>
        <v>6651186.6599999992</v>
      </c>
      <c r="V416" s="84">
        <f ca="1">_xll.DBRW($B$3,$R$37,$R$38,$R$40,$R$41,$R$42,$Q416,V$2,V$4,V$3)</f>
        <v>6317493.4299999997</v>
      </c>
      <c r="W416" s="85">
        <f ca="1">U416-V416</f>
        <v>333693.22999999952</v>
      </c>
      <c r="X416" s="106">
        <f ca="1">IF(V416&lt;&gt;0,W416/V416,0)</f>
        <v>5.282051080819241E-2</v>
      </c>
      <c r="Y416" s="15">
        <f ca="1">_xll.DBRW($B$3,$R$37,$R$38,$R$40,$R$41,$R$42,$Q416,Y$2,Y$4,Y$3)</f>
        <v>-3262565.0800000005</v>
      </c>
      <c r="Z416" s="15">
        <f ca="1">_xll.DBRW($B$3,$R$37,$R$38,$R$40,$R$41,$R$42,$Q416,Z$2,Z$4,Z$3)</f>
        <v>-443782.23999999987</v>
      </c>
      <c r="AA416" s="15">
        <f ca="1">_xll.DBRW($B$3,$R$37,$R$38,$R$40,$R$41,$R$42,$Q416,AA$2,AA$4,AA$3)</f>
        <v>-446940.02</v>
      </c>
      <c r="AB416" s="15">
        <f ca="1">_xll.DBRW($B$3,$R$37,$R$38,$R$40,$R$41,$R$42,$Q416,AB$2,AB$4,AB$3)</f>
        <v>-6401.59</v>
      </c>
      <c r="AC416" s="15">
        <f ca="1">_xll.DBRW($B$3,$R$37,$R$38,$R$40,$R$41,$R$42,$Q416,AC$2,AC$4,AC$3)</f>
        <v>-1274585.27</v>
      </c>
      <c r="AD416" s="15">
        <f ca="1">_xll.DBRW($B$3,$R$37,$R$38,$R$40,$R$41,$R$42,$Q416,AD$2,AD$4,AD$3)</f>
        <v>-3333780.43</v>
      </c>
      <c r="AE416" s="15">
        <f ca="1">_xll.DBRW($B$3,$R$37,$R$38,$R$40,$R$41,$R$42,$Q416,AE$2,AE$4,AE$3)</f>
        <v>-479346.86</v>
      </c>
      <c r="AF416" s="15">
        <f ca="1">_xll.DBRW($B$3,$R$37,$R$38,$R$40,$R$41,$R$42,$Q416,AF$2,AF$4,AF$3)</f>
        <v>-483022.0256980799</v>
      </c>
      <c r="AG416" s="15">
        <f ca="1">_xll.DBRW($B$3,$R$37,$R$38,$R$40,$R$41,$R$42,$Q416,AG$2,AG$4,AG$3)</f>
        <v>-4000</v>
      </c>
      <c r="AH416" s="15">
        <f ca="1">_xll.DBRW($B$3,$R$37,$R$38,$R$40,$R$41,$R$42,$Q416,AH$2,AH$4,AH$3)</f>
        <v>-1303846.1700000002</v>
      </c>
      <c r="AI416" s="15">
        <f ca="1">Y416-AD416</f>
        <v>71215.349999999627</v>
      </c>
      <c r="AJ416" s="15">
        <f ca="1">Z416-AE416</f>
        <v>35564.620000000112</v>
      </c>
      <c r="AK416" s="15">
        <f ca="1">AA416-AF416</f>
        <v>36082.005698079884</v>
      </c>
      <c r="AL416" s="15">
        <f ca="1">AB416-AG416</f>
        <v>-2401.59</v>
      </c>
      <c r="AM416" s="15">
        <f ca="1">AC416-AH416</f>
        <v>29260.90000000014</v>
      </c>
      <c r="AN416" s="20"/>
      <c r="AO416" s="16">
        <f ca="1">_xll.DBRW($B$3,$R$37,$R$38,$R$40,$R$41,$R$42,$Q416,AO$2,AO$4,AO$3)</f>
        <v>0.49052375865812803</v>
      </c>
      <c r="AP416" s="16">
        <f ca="1">_xll.DBRW($B$3,$R$37,$R$38,$R$40,$R$41,$R$42,$Q416,AP$2,AP$4,AP$3)</f>
        <v>0.52770619660145812</v>
      </c>
      <c r="AQ416" s="17">
        <f ca="1">-(AO416-AP416)*100</f>
        <v>3.7182437943330093</v>
      </c>
      <c r="AR416" s="14">
        <f ca="1">$Y416-$AD416-BL416</f>
        <v>247307.33523495498</v>
      </c>
      <c r="AS416" s="18">
        <f ca="1">_xll.DBRW($B$3,$R$37,$R$38,$R$40,$R$41,$R$42,$Q416,AS$2,AS$4,AS$3)</f>
        <v>26.567576509633234</v>
      </c>
      <c r="AT416" s="19">
        <f ca="1">_xll.DBRW($B$3,$R$37,$R$38,$R$40,$R$41,$R$42,$Q416,AT$2,AT$4,AT$3)</f>
        <v>9.0099070267034106E-2</v>
      </c>
      <c r="AU416" s="18">
        <f ca="1">_xll.DBRW($B$3,$R$37,$R$38,$R$40,$R$41,$R$42,$Q416,AU$2,AU$4,AU$3)</f>
        <v>4.8799143782851004</v>
      </c>
      <c r="AV416" s="15">
        <f ca="1">_xll.DBRW($B$3,$R$37,$R$38,$R$40,$R$41,$R$42,$Q416,AV$2,AV$4,AV$3)</f>
        <v>122802.51000000001</v>
      </c>
      <c r="AW416" s="15">
        <f ca="1">_xll.DBRW($B$3,$R$37,$R$38,$R$40,$R$41,$R$42,$Q416,AW$2,AW$4,AW$3)</f>
        <v>1362972</v>
      </c>
      <c r="AX416" s="18">
        <f ca="1">_xll.DBRW($B$3,$R$37,$R$38,$R$40,$R$41,$R$42,$Q416,AX$2,AX$4,AX$3)</f>
        <v>27.828942654244603</v>
      </c>
      <c r="AY416" s="19">
        <f ca="1">_xll.DBRW($B$3,$R$37,$R$38,$R$40,$R$41,$R$42,$Q416,AY$2,AY$4,AY$3)</f>
        <v>8.864398801247915E-2</v>
      </c>
      <c r="AZ416" s="18">
        <f ca="1">_xll.DBRW($B$3,$R$37,$R$38,$R$40,$R$41,$R$42,$Q416,AZ$2,AZ$4,AZ$3)</f>
        <v>4.6747005718901811</v>
      </c>
      <c r="BA416" s="15">
        <f ca="1">_xll.DBRW($B$3,$R$37,$R$38,$R$40,$R$41,$R$42,$Q416,BA$2,BA$4,BA$3)</f>
        <v>119795.44</v>
      </c>
      <c r="BB416" s="15">
        <f ca="1">_xll.DBRW($B$3,$R$37,$R$38,$R$40,$R$41,$R$42,$Q416,BB$2,BB$4,BB$3)</f>
        <v>1351422.05</v>
      </c>
      <c r="BC416" s="18">
        <f ca="1">AS416-AX416</f>
        <v>-1.2613661446113689</v>
      </c>
      <c r="BD416" s="18">
        <f ca="1">AT416-AY416</f>
        <v>1.4550822545549569E-3</v>
      </c>
      <c r="BE416" s="18">
        <f ca="1">AU416-AZ416</f>
        <v>0.20521380639491937</v>
      </c>
      <c r="BF416" s="15">
        <f ca="1">IF(AND(AV416&lt;&gt;0,BA416&lt;&gt;0),-1*BC416*AV416,0)</f>
        <v>154898.92858729907</v>
      </c>
      <c r="BG416" s="15">
        <f ca="1">IF(AND(AV416&lt;&gt;0,BA416&lt;&gt;0,AW416&lt;&gt;0,BB416&lt;&gt;0),BD416/AY416*$Y416,)</f>
        <v>-53554.681582809164</v>
      </c>
      <c r="BH416" s="15">
        <f ca="1">IF(AND(AW416&lt;&gt;0,BB416&lt;&gt;0),BE416*AO416*AW416,)</f>
        <v>137199.82499226322</v>
      </c>
      <c r="BI416" s="15">
        <f ca="1">IF(AND(AV416&lt;&gt;0,BA416&lt;&gt;0,AW416&lt;&gt;0,BB416&lt;&gt;0),$AI416-BF416-BG416-BH416-BL416,)</f>
        <v>8763.2632382018492</v>
      </c>
      <c r="BJ416" s="15">
        <f ca="1">IF(OR(AV416=0,BA416=0,AW416=0,BB416=0),$AI416-BF416-BG416-BH416-BL416,)</f>
        <v>0</v>
      </c>
      <c r="BK416" s="15">
        <f ca="1">SUM(BF416:BJ416)</f>
        <v>247307.33523495498</v>
      </c>
      <c r="BL416" s="15">
        <f ca="1">IF($V416&lt;&gt;0,IF($V416&gt;0,$W416/$V416,-$W416/$V416))*$AD416</f>
        <v>-176091.98523495535</v>
      </c>
      <c r="BM416" s="15">
        <f ca="1">SUM(BK416:BL416)</f>
        <v>71215.349999999627</v>
      </c>
      <c r="BN416" s="16">
        <f ca="1">_xll.DBRW($B$3,$R$37,$R$38,$R$40,$R$41,$R$42,$Q416,BN$2,BN$4,BN$3)</f>
        <v>6.6722265166438727E-2</v>
      </c>
      <c r="BO416" s="16">
        <f ca="1">_xll.DBRW($B$3,$R$37,$R$38,$R$40,$R$41,$R$42,$Q416,BO$2,BO$4,BO$3)</f>
        <v>7.5876115315564319E-2</v>
      </c>
      <c r="BP416" s="17">
        <f ca="1">-(BN416-BO416)*100</f>
        <v>0.91538501491255919</v>
      </c>
      <c r="BQ416" s="14">
        <f ca="1">$Z416-$AE416-CK416</f>
        <v>60883.965999503205</v>
      </c>
      <c r="BR416" s="15">
        <f ca="1">_xll.DBRW($B$3,$R$37,$R$38,$R$40,$R$41,$R$42,$Q416,BR$2,BR$4,BR$3)</f>
        <v>0.32559894113745552</v>
      </c>
      <c r="BS416" s="15">
        <f ca="1">_xll.DBRW($B$3,$R$37,$R$38,$R$40,$R$41,$R$42,$Q416,BS$2,BS$4,BS$3)</f>
        <v>1</v>
      </c>
      <c r="BT416" s="15">
        <f ca="1">_xll.DBRW($B$3,$R$37,$R$38,$R$40,$R$41,$R$42,$Q416,BT$2,BT$4,BT$3)</f>
        <v>4.8799143782851004</v>
      </c>
      <c r="BU416" s="15">
        <f ca="1">_xll.DBRW($B$3,$R$37,$R$38,$R$40,$R$41,$R$42,$Q416,BU$2,BU$4,BU$3)</f>
        <v>1362972</v>
      </c>
      <c r="BV416" s="15">
        <f ca="1">_xll.DBRW($B$3,$R$37,$R$38,$R$40,$R$41,$R$42,$Q416,BV$2,BV$4,BV$3)</f>
        <v>1362972</v>
      </c>
      <c r="BW416" s="15">
        <f ca="1">_xll.DBRW($B$3,$R$37,$R$38,$R$40,$R$41,$R$42,$Q416,BW$2,BW$4,BW$3)</f>
        <v>0.35469811965847381</v>
      </c>
      <c r="BX416" s="15">
        <f ca="1">_xll.DBRW($B$3,$R$37,$R$38,$R$40,$R$41,$R$42,$Q416,BX$2,BX$4,BX$3)</f>
        <v>1</v>
      </c>
      <c r="BY416" s="15">
        <f ca="1">_xll.DBRW($B$3,$R$37,$R$38,$R$40,$R$41,$R$42,$Q416,BY$2,BY$4,BY$3)</f>
        <v>4.6747005718901811</v>
      </c>
      <c r="BZ416" s="15">
        <f ca="1">_xll.DBRW($B$3,$R$37,$R$38,$R$40,$R$41,$R$42,$Q416,BZ$2,BZ$4,BZ$3)</f>
        <v>1351422.05</v>
      </c>
      <c r="CA416" s="15">
        <f ca="1">_xll.DBRW($B$3,$R$37,$R$38,$R$40,$R$41,$R$42,$Q416,CA$2,CA$4,CA$3)</f>
        <v>1351422.05</v>
      </c>
      <c r="CB416" s="15">
        <f ca="1">BR416-BW416</f>
        <v>-2.9099178521018287E-2</v>
      </c>
      <c r="CC416" s="15">
        <f ca="1">BS416-BX416</f>
        <v>0</v>
      </c>
      <c r="CD416" s="15">
        <f ca="1">BT416-BY416</f>
        <v>0.20521380639491937</v>
      </c>
      <c r="CE416" s="15">
        <f ca="1">IF(AND(BU416&lt;&gt;0,BZ416&lt;&gt;0),-1*CB416*BU416,0)</f>
        <v>39661.36554714934</v>
      </c>
      <c r="CF416" s="15">
        <f ca="1">IF(AND(BU416&lt;&gt;0,BZ416&lt;&gt;0,BV416&lt;&gt;0,CA416&lt;&gt;0),CC416/BX416*$Z416,)</f>
        <v>0</v>
      </c>
      <c r="CG416" s="15">
        <f ca="1">IF(AND(BV416&lt;&gt;0,CA416&lt;&gt;0),CD416*BN416*BV416,)</f>
        <v>18662.262413068718</v>
      </c>
      <c r="CH416" s="15">
        <f ca="1">IF(AND(BU416&lt;&gt;0,BZ416&lt;&gt;0,BV416&lt;&gt;0,CA416&lt;&gt;0),$AJ416-CE416-CF416-CG416-CK416,)</f>
        <v>2560.3380392851468</v>
      </c>
      <c r="CI416" s="15">
        <f ca="1">IF(OR(BU416=0,BZ416=0,BV416=0,CA416=0),$AJ416-CE416-CF416-CG416-CK416,)</f>
        <v>0</v>
      </c>
      <c r="CJ416" s="15">
        <f ca="1">SUM(CE416:CI416)</f>
        <v>60883.965999503205</v>
      </c>
      <c r="CK416" s="15">
        <f ca="1">IF($V416&lt;&gt;0,IF($V416&gt;0,$W416/$V416,-$W416/$V416))*$AE416</f>
        <v>-25319.345999503093</v>
      </c>
      <c r="CL416" s="15">
        <f ca="1">SUM(CJ416:CK416)</f>
        <v>35564.620000000112</v>
      </c>
      <c r="CM416" s="16">
        <f ca="1">_xll.DBRW($B$3,$R$37,$R$38,$R$40,$R$41,$R$42,$Q416,CM$2,CM$4,CM$3)</f>
        <v>6.7197034581495271E-2</v>
      </c>
      <c r="CN416" s="16">
        <f ca="1">_xll.DBRW($B$3,$R$37,$R$38,$R$40,$R$41,$R$42,$Q416,CN$2,CN$4,CN$3)</f>
        <v>7.6457859600509284E-2</v>
      </c>
      <c r="CO416" s="17">
        <f ca="1">-(CM416-CN416)*100</f>
        <v>0.92608250190140129</v>
      </c>
      <c r="CP416" s="14">
        <f ca="1">$AA416-$AF416-DJ416</f>
        <v>61595.475827060305</v>
      </c>
      <c r="CQ416" s="15">
        <f ca="1">_xll.DBRW($B$3,$R$37,$R$38,$R$40,$R$41,$R$42,$Q416,CQ$2,CQ$4,CQ$3)</f>
        <v>0.96679745060018707</v>
      </c>
      <c r="CR416" s="15">
        <f ca="1">_xll.DBRW($B$3,$R$37,$R$38,$R$40,$R$41,$R$42,$Q416,CR$2,CR$4,CR$3)</f>
        <v>0.33917732719380883</v>
      </c>
      <c r="CS416" s="15">
        <f ca="1">_xll.DBRW($B$3,$R$37,$R$38,$R$40,$R$41,$R$42,$Q416,CS$2,CS$4,CS$3)</f>
        <v>4.8799143782851004</v>
      </c>
      <c r="CT416" s="15">
        <f ca="1">_xll.DBRW($B$3,$R$37,$R$38,$R$40,$R$41,$R$42,$Q416,CT$2,CT$4,CT$3)</f>
        <v>462289.2</v>
      </c>
      <c r="CU416" s="15">
        <f ca="1">_xll.DBRW($B$3,$R$37,$R$38,$R$40,$R$41,$R$42,$Q416,CU$2,CU$4,CU$3)</f>
        <v>1362972</v>
      </c>
      <c r="CV416" s="15">
        <f ca="1">_xll.DBRW($B$3,$R$37,$R$38,$R$40,$R$41,$R$42,$Q416,CV$2,CV$4,CV$3)</f>
        <v>0.96079999999999977</v>
      </c>
      <c r="CW416" s="15">
        <f ca="1">_xll.DBRW($B$3,$R$37,$R$38,$R$40,$R$41,$R$42,$Q416,CW$2,CW$4,CW$3)</f>
        <v>0.372</v>
      </c>
      <c r="CX416" s="15">
        <f ca="1">_xll.DBRW($B$3,$R$37,$R$38,$R$40,$R$41,$R$42,$Q416,CX$2,CX$4,CX$3)</f>
        <v>4.6747005718901811</v>
      </c>
      <c r="CY416" s="15">
        <f ca="1">_xll.DBRW($B$3,$R$37,$R$38,$R$40,$R$41,$R$42,$Q416,CY$2,CY$4,CY$3)</f>
        <v>502729.00260000001</v>
      </c>
      <c r="CZ416" s="15">
        <f ca="1">_xll.DBRW($B$3,$R$37,$R$38,$R$40,$R$41,$R$42,$Q416,CZ$2,CZ$4,CZ$3)</f>
        <v>1351422.05</v>
      </c>
      <c r="DA416" s="15">
        <f ca="1">CQ416-CV416</f>
        <v>5.997450600187304E-3</v>
      </c>
      <c r="DB416" s="15">
        <f ca="1">CR416-CW416</f>
        <v>-3.2822672806191167E-2</v>
      </c>
      <c r="DC416" s="15">
        <f ca="1">CS416-CX416</f>
        <v>0.20521380639491937</v>
      </c>
      <c r="DD416" s="15">
        <f ca="1">IF(AND(CT416&lt;&gt;0,CY416&lt;&gt;0),-1*DA416*CT416,0)</f>
        <v>-2772.5566400001085</v>
      </c>
      <c r="DE416" s="15">
        <f ca="1">IF(AND(CT416&lt;&gt;0,CY416&lt;&gt;0,CU416&lt;&gt;0,CZ416&lt;&gt;0),DB416/CW416*$AA416,)</f>
        <v>39434.854947453052</v>
      </c>
      <c r="DF416" s="15">
        <f ca="1">IF(AND(CU416&lt;&gt;0,CZ416&lt;&gt;0),DC416*CM416*CU416,)</f>
        <v>18795.055737566654</v>
      </c>
      <c r="DG416" s="15">
        <f ca="1">IF(AND(CT416&lt;&gt;0,CY416&lt;&gt;0,CU416&lt;&gt;0,CZ416&lt;&gt;0),$AK416-DD416-DE416-DF416-DJ416,)</f>
        <v>6138.121782040711</v>
      </c>
      <c r="DH416" s="15">
        <f ca="1">IF(OR(CT416=0,CY416=0,CU416=0,CZ416=0),$AK416-DD416-DE416-DF416-DJ416,)</f>
        <v>0</v>
      </c>
      <c r="DI416" s="15">
        <f ca="1">SUM(DD416:DH416)</f>
        <v>61595.475827060305</v>
      </c>
      <c r="DJ416" s="15">
        <f ca="1">IF($V416&lt;&gt;0,IF($V416&gt;0,$W416/$V416,-$W416/$V416))*$AF416</f>
        <v>-25513.470128980422</v>
      </c>
      <c r="DK416" s="15">
        <f ca="1">SUM(DI416:DJ416)</f>
        <v>36082.005698079884</v>
      </c>
      <c r="DL416" s="16">
        <f ca="1">_xll.DBRW($B$3,$R$37,$R$38,$R$40,$R$41,$R$42,$Q416,DL$2,DL$4,DL$3)</f>
        <v>9.6247336411394596E-4</v>
      </c>
      <c r="DM416" s="16">
        <f ca="1">_xll.DBRW($B$3,$R$37,$R$38,$R$40,$R$41,$R$42,$Q416,DM$2,DM$4,DM$3)</f>
        <v>6.3316251046738315E-4</v>
      </c>
      <c r="DN416" s="17">
        <f ca="1">-(DL416-DM416)*100</f>
        <v>-3.2931085364656283E-2</v>
      </c>
      <c r="DO416" s="14">
        <f ca="1">$AB416-$AG416-EI416</f>
        <v>-2190.3079567672303</v>
      </c>
      <c r="DP416" s="15">
        <f ca="1">_xll.DBRW($B$3,$R$37,$R$38,$R$40,$R$41,$R$42,$Q416,DP$2,DP$4,DP$3)</f>
        <v>5.4390469241472929E-3</v>
      </c>
      <c r="DQ416" s="15">
        <f ca="1">_xll.DBRW($B$3,$R$37,$R$38,$R$40,$R$41,$R$42,$Q416,DQ$2,DQ$4,DQ$3)</f>
        <v>0.86353136381378348</v>
      </c>
      <c r="DR416" s="15">
        <f ca="1">_xll.DBRW($B$3,$R$37,$R$38,$R$40,$R$41,$R$42,$Q416,DR$2,DR$4,DR$3)</f>
        <v>4.8799143782851004</v>
      </c>
      <c r="DS416" s="15">
        <f ca="1">_xll.DBRW($B$3,$R$37,$R$38,$R$40,$R$41,$R$42,$Q416,DS$2,DS$4,DS$3)</f>
        <v>1176969.07</v>
      </c>
      <c r="DT416" s="15">
        <f ca="1">_xll.DBRW($B$3,$R$37,$R$38,$R$40,$R$41,$R$42,$Q416,DT$2,DT$4,DT$3)</f>
        <v>1362972</v>
      </c>
      <c r="DU416" s="15">
        <f ca="1">_xll.DBRW($B$3,$R$37,$R$38,$R$40,$R$41,$R$42,$Q416,DU$2,DU$4,DU$3)</f>
        <v>3.3533978303516036E-3</v>
      </c>
      <c r="DV416" s="15">
        <f ca="1">_xll.DBRW($B$3,$R$37,$R$38,$R$40,$R$41,$R$42,$Q416,DV$2,DV$4,DV$3)</f>
        <v>0.88264062289053224</v>
      </c>
      <c r="DW416" s="15">
        <f ca="1">_xll.DBRW($B$3,$R$37,$R$38,$R$40,$R$41,$R$42,$Q416,DW$2,DW$4,DW$3)</f>
        <v>4.6747005718901811</v>
      </c>
      <c r="DX416" s="15">
        <f ca="1">_xll.DBRW($B$3,$R$37,$R$38,$R$40,$R$41,$R$42,$Q416,DX$2,DX$4,DX$3)</f>
        <v>1192820</v>
      </c>
      <c r="DY416" s="15">
        <f ca="1">_xll.DBRW($B$3,$R$37,$R$38,$R$40,$R$41,$R$42,$Q416,DY$2,DY$4,DY$3)</f>
        <v>1351422.05</v>
      </c>
      <c r="DZ416" s="15">
        <f ca="1">DP416-DU416</f>
        <v>2.0856490937956893E-3</v>
      </c>
      <c r="EA416" s="15">
        <f ca="1">DQ416-DV416</f>
        <v>-1.9109259076748764E-2</v>
      </c>
      <c r="EB416" s="15">
        <f ca="1">DR416-DW416</f>
        <v>0.20521380639491937</v>
      </c>
      <c r="EC416" s="15">
        <f ca="1">IF(AND(DS416&lt;&gt;0,DX416&lt;&gt;0),-1*DZ416*DS416,0)</f>
        <v>-2454.7444742710554</v>
      </c>
      <c r="ED416" s="15">
        <f ca="1">IF(AND(DS416&lt;&gt;0,DX416&lt;&gt;0,DT416&lt;&gt;0,DY416&lt;&gt;0),EA416/DV416*$AB416,)</f>
        <v>138.59507328419872</v>
      </c>
      <c r="EE416" s="15">
        <f ca="1">IF(AND(DT416&lt;&gt;0,DY416&lt;&gt;0),EB416*DL416*DT416,)</f>
        <v>269.20444684960034</v>
      </c>
      <c r="EF416" s="15">
        <f ca="1">IF(AND(DS416&lt;&gt;0,DX416&lt;&gt;0,DT416&lt;&gt;0,DY416&lt;&gt;0),$AL416-EC416-ED416-EE416-EI416,)</f>
        <v>-143.36300262997418</v>
      </c>
      <c r="EG416" s="15">
        <f ca="1">IF(OR(DS416=0,DX416=0,DT416=0,DY416=0),$AL416-EC416-ED416-EE416-EI416,)</f>
        <v>0</v>
      </c>
      <c r="EH416" s="15">
        <f ca="1">SUM(EC416:EG416)</f>
        <v>-2190.3079567672303</v>
      </c>
      <c r="EI416" s="15">
        <f ca="1">IF($V416&lt;&gt;0,IF($V416&gt;0,$W416/$V416,-$W416/$V416))*$AG416</f>
        <v>-211.28204323276964</v>
      </c>
      <c r="EJ416" s="15">
        <f ca="1">SUM(EH416:EI416)</f>
        <v>-2401.59</v>
      </c>
      <c r="EK416" s="16">
        <f ca="1">_xll.DBRW($B$3,$R$37,$R$38,$R$40,$R$41,$R$42,$Q416,EK$2,EK$4,EK$3)</f>
        <v>0.19163276196491527</v>
      </c>
      <c r="EL416" s="16">
        <f ca="1">_xll.DBRW($B$3,$R$37,$R$38,$R$40,$R$41,$R$42,$Q416,EL$2,EL$4,EL$3)</f>
        <v>0.20638662856512066</v>
      </c>
      <c r="EM416" s="17">
        <f ca="1">-(EK416-EL416)*100</f>
        <v>1.475386660020539</v>
      </c>
      <c r="EN416" s="14">
        <f ca="1">$AC416-$AH416-FH416</f>
        <v>98130.720714705429</v>
      </c>
      <c r="EO416" s="15">
        <f ca="1">_xll.DBRW($B$3,$R$37,$R$38,$R$40,$R$41,$R$42,$Q416,EO$2,EO$4,EO$3)</f>
        <v>0.93515147046307612</v>
      </c>
      <c r="EP416" s="15">
        <f ca="1">_xll.DBRW($B$3,$R$37,$R$38,$R$40,$R$41,$R$42,$Q416,EP$2,EP$4,EP$3)</f>
        <v>1</v>
      </c>
      <c r="EQ416" s="15">
        <f ca="1">_xll.DBRW($B$3,$R$37,$R$38,$R$40,$R$41,$R$42,$Q416,EQ$2,EQ$4,EQ$3)</f>
        <v>4.8799143782851004</v>
      </c>
      <c r="ER416" s="15">
        <f ca="1">_xll.DBRW($B$3,$R$37,$R$38,$R$40,$R$41,$R$42,$Q416,ER$2,ER$4,ER$3)</f>
        <v>1362972</v>
      </c>
      <c r="ES416" s="15">
        <f ca="1">_xll.DBRW($B$3,$R$37,$R$38,$R$40,$R$41,$R$42,$Q416,ES$2,ES$4,ES$3)</f>
        <v>1362972</v>
      </c>
      <c r="ET416" s="15">
        <f ca="1">_xll.DBRW($B$3,$R$37,$R$38,$R$40,$R$41,$R$42,$Q416,ET$2,ET$4,ET$3)</f>
        <v>0.96479569058385584</v>
      </c>
      <c r="EU416" s="15">
        <f ca="1">_xll.DBRW($B$3,$R$37,$R$38,$R$40,$R$41,$R$42,$Q416,EU$2,EU$4,EU$3)</f>
        <v>1</v>
      </c>
      <c r="EV416" s="15">
        <f ca="1">_xll.DBRW($B$3,$R$37,$R$38,$R$40,$R$41,$R$42,$Q416,EV$2,EV$4,EV$3)</f>
        <v>4.6747005718901811</v>
      </c>
      <c r="EW416" s="15">
        <f ca="1">_xll.DBRW($B$3,$R$37,$R$38,$R$40,$R$41,$R$42,$Q416,EW$2,EW$4,EW$3)</f>
        <v>1351422.05</v>
      </c>
      <c r="EX416" s="15">
        <f ca="1">_xll.DBRW($B$3,$R$37,$R$38,$R$40,$R$41,$R$42,$Q416,EX$2,EX$4,EX$3)</f>
        <v>1351422.05</v>
      </c>
      <c r="EY416" s="15">
        <f ca="1">EO416-ET416</f>
        <v>-2.9644220120779718E-2</v>
      </c>
      <c r="EZ416" s="15">
        <f ca="1">EP416-EU416</f>
        <v>0</v>
      </c>
      <c r="FA416" s="15">
        <f ca="1">EQ416-EV416</f>
        <v>0.20521380639491937</v>
      </c>
      <c r="FB416" s="15">
        <f ca="1">IF(AND(ER416&lt;&gt;0,EW416&lt;&gt;0),-1*EY416*ER416,0)</f>
        <v>40404.241986459376</v>
      </c>
      <c r="FC416" s="15">
        <f ca="1">IF(AND(ER416&lt;&gt;0,EW416&lt;&gt;0,ES416&lt;&gt;0,EX416&lt;&gt;0),EZ416/EU416*$AC416,)</f>
        <v>0</v>
      </c>
      <c r="FD416" s="15">
        <f ca="1">IF(AND(ES416&lt;&gt;0,EX416&lt;&gt;0),FA416*EK416*ES416,)</f>
        <v>53599.812323656857</v>
      </c>
      <c r="FE416" s="15">
        <f ca="1">IF(AND(ER416&lt;&gt;0,EW416&lt;&gt;0,ES416&lt;&gt;0,EX416&lt;&gt;0),$AM416-FB416-FC416-FD416-FH416,)</f>
        <v>4126.6664045891957</v>
      </c>
      <c r="FF416" s="15">
        <f ca="1">IF(OR(ER416=0,EW416=0,ES416=0,EX416=0),$AM416-FB416-FC416-FD416-FH416,)</f>
        <v>0</v>
      </c>
      <c r="FG416" s="15">
        <f ca="1">SUM(FB416:FF416)</f>
        <v>98130.720714705429</v>
      </c>
      <c r="FH416" s="15">
        <f ca="1">IF($V416&lt;&gt;0,IF($V416&gt;0,$W416/$V416,-$W416/$V416))*$AH416</f>
        <v>-68869.820714705289</v>
      </c>
      <c r="FI416" s="15">
        <f ca="1">SUM(FG416:FH416)</f>
        <v>29260.90000000014</v>
      </c>
      <c r="FJ416" s="20"/>
      <c r="FK416" s="85">
        <f ca="1">BL416+CK416+DJ416+EI416+FH416</f>
        <v>-296005.90412137692</v>
      </c>
      <c r="FL416" s="21"/>
      <c r="FM416" s="22"/>
      <c r="FN416" s="104">
        <f ca="1">_xll.DBRW($B$3,$R$37,$R$38,$R$40,$R$41,$R$42,$Q416,FN$2,FN$4,FN$3)</f>
        <v>1216912.4600000002</v>
      </c>
      <c r="FO416" s="105">
        <f ca="1">IF(U416&lt;&gt;0,FN416/U416,0)</f>
        <v>0.18296170626490887</v>
      </c>
      <c r="FP416" s="104">
        <f ca="1">_xll.DBRW($B$3,$R$37,$R$38,$R$40,$R$41,$R$42,$Q416,FP$2,FP$4,FP$3)</f>
        <v>713497.94430192013</v>
      </c>
      <c r="FQ416" s="105">
        <f ca="1">IF(V416&lt;&gt;0,FP416/V416,0)</f>
        <v>0.11294003740688024</v>
      </c>
      <c r="FR416" s="86">
        <f ca="1">FN416-FP416</f>
        <v>503414.51569808007</v>
      </c>
      <c r="FS416" s="103">
        <f ca="1">(FO416-FQ416)*100</f>
        <v>7.002166885802863</v>
      </c>
      <c r="FT416" s="23"/>
      <c r="FV416" s="37"/>
      <c r="FW416" s="37"/>
      <c r="FX416" s="37"/>
      <c r="FY416" s="37"/>
      <c r="FZ416" s="37"/>
      <c r="GA416" s="37"/>
      <c r="GB416" s="37"/>
      <c r="GC416" s="37"/>
      <c r="GD416" s="37"/>
      <c r="GE416" s="37"/>
      <c r="GF416" s="37"/>
      <c r="GG416" s="37"/>
      <c r="GH416" s="37"/>
    </row>
    <row r="417" spans="1:190" ht="15" hidden="1" customHeight="1" x14ac:dyDescent="0.25">
      <c r="A417">
        <f ca="1">IF(ROW()=ROW($A$60),0,1)</f>
        <v>1</v>
      </c>
      <c r="D417" s="30"/>
      <c r="E417" s="30"/>
      <c r="F417" s="30">
        <f ca="1">IF(A417&lt;&gt;0,IF((AO417+BN417+CM417+DL417+EK417)&lt;&gt;0,ROUND((1-(AO417+BN417+CM417+DL417+EK417))-FO417,5),"VERIF. ELIGIBILITE PMM"),"CHECK "&amp;D402)</f>
        <v>-0.16816999999999999</v>
      </c>
      <c r="G417" s="30"/>
      <c r="H417" s="30"/>
      <c r="I417" s="30"/>
      <c r="J417" s="30">
        <f ca="1">IF(A417&lt;&gt;0,IF((AP417+BO417+CN417+DM417+EL417)&lt;&gt;0,ROUND((1-(AP417+BO417+CN417+DM417+EL417))-FQ417,5),"VERIF. ELIGIBILITE PMM"),"CHECK "&amp;D403)</f>
        <v>-4.4490000000000002E-2</v>
      </c>
      <c r="K417" s="30">
        <f ca="1">IF(A417&lt;&gt;0,ROUND(W417+AR417+BQ417+CP417+DO417+EN417+FK417-FR417,5),"CHECK ")</f>
        <v>-208584.64666</v>
      </c>
      <c r="L417" s="4"/>
      <c r="M417" s="9"/>
      <c r="N417" s="10"/>
      <c r="O417" s="9"/>
      <c r="P417" s="11"/>
      <c r="Q417" s="130" t="s">
        <v>444</v>
      </c>
      <c r="R417" s="130"/>
      <c r="S417" s="12"/>
      <c r="T417" s="13"/>
      <c r="U417" s="84">
        <f ca="1">_xll.DBRW($B$3,$R$37,$R$38,$R$40,$R$41,$R$42,$Q417,U$2,U$4,U$3)</f>
        <v>1562554.076693</v>
      </c>
      <c r="V417" s="84">
        <f ca="1">_xll.DBRW($B$3,$R$37,$R$38,$R$40,$R$41,$R$42,$Q417,V$2,V$4,V$3)</f>
        <v>1218090.913007</v>
      </c>
      <c r="W417" s="85">
        <f ca="1">U417-V417</f>
        <v>344463.16368600004</v>
      </c>
      <c r="X417" s="106">
        <f ca="1">IF(V417&lt;&gt;0,W417/V417,0)</f>
        <v>0.28278937147281757</v>
      </c>
      <c r="Y417" s="15">
        <f ca="1">_xll.DBRW($B$3,$R$37,$R$38,$R$40,$R$41,$R$42,$Q417,Y$2,Y$4,Y$3)</f>
        <v>-753338.5357186998</v>
      </c>
      <c r="Z417" s="15">
        <f ca="1">_xll.DBRW($B$3,$R$37,$R$38,$R$40,$R$41,$R$42,$Q417,Z$2,Z$4,Z$3)</f>
        <v>-170279.65330000001</v>
      </c>
      <c r="AA417" s="15">
        <f ca="1">_xll.DBRW($B$3,$R$37,$R$38,$R$40,$R$41,$R$42,$Q417,AA$2,AA$4,AA$3)</f>
        <v>-394256.59091400012</v>
      </c>
      <c r="AB417" s="15">
        <f ca="1">_xll.DBRW($B$3,$R$37,$R$38,$R$40,$R$41,$R$42,$Q417,AB$2,AB$4,AB$3)</f>
        <v>-302052.2133</v>
      </c>
      <c r="AC417" s="15">
        <f ca="1">_xll.DBRW($B$3,$R$37,$R$38,$R$40,$R$41,$R$42,$Q417,AC$2,AC$4,AC$3)</f>
        <v>-160584.19606703002</v>
      </c>
      <c r="AD417" s="15">
        <f ca="1">_xll.DBRW($B$3,$R$37,$R$38,$R$40,$R$41,$R$42,$Q417,AD$2,AD$4,AD$3)</f>
        <v>-528238.57260359998</v>
      </c>
      <c r="AE417" s="15">
        <f ca="1">_xll.DBRW($B$3,$R$37,$R$38,$R$40,$R$41,$R$42,$Q417,AE$2,AE$4,AE$3)</f>
        <v>-82540.666670000035</v>
      </c>
      <c r="AF417" s="15">
        <f ca="1">_xll.DBRW($B$3,$R$37,$R$38,$R$40,$R$41,$R$42,$Q417,AF$2,AF$4,AF$3)</f>
        <v>-179502.68675999998</v>
      </c>
      <c r="AG417" s="15">
        <f ca="1">_xll.DBRW($B$3,$R$37,$R$38,$R$40,$R$41,$R$42,$Q417,AG$2,AG$4,AG$3)</f>
        <v>-215144.30670000002</v>
      </c>
      <c r="AH417" s="15">
        <f ca="1">_xll.DBRW($B$3,$R$37,$R$38,$R$40,$R$41,$R$42,$Q417,AH$2,AH$4,AH$3)</f>
        <v>-113454.25879963995</v>
      </c>
      <c r="AI417" s="15">
        <f ca="1">Y417-AD417</f>
        <v>-225099.96311509982</v>
      </c>
      <c r="AJ417" s="15">
        <f ca="1">Z417-AE417</f>
        <v>-87738.98662999997</v>
      </c>
      <c r="AK417" s="15">
        <f ca="1">AA417-AF417</f>
        <v>-214753.90415400013</v>
      </c>
      <c r="AL417" s="15">
        <f ca="1">AB417-AG417</f>
        <v>-86907.906599999988</v>
      </c>
      <c r="AM417" s="15">
        <f ca="1">AC417-AH417</f>
        <v>-47129.937267390065</v>
      </c>
      <c r="AN417" s="20"/>
      <c r="AO417" s="16">
        <f ca="1">_xll.DBRW($B$3,$R$37,$R$38,$R$40,$R$41,$R$42,$Q417,AO$2,AO$4,AO$3)</f>
        <v>0.48211997712941274</v>
      </c>
      <c r="AP417" s="16">
        <f ca="1">_xll.DBRW($B$3,$R$37,$R$38,$R$40,$R$41,$R$42,$Q417,AP$2,AP$4,AP$3)</f>
        <v>0.43366104037307163</v>
      </c>
      <c r="AQ417" s="17">
        <f ca="1">-(AO417-AP417)*100</f>
        <v>-4.8458936756341107</v>
      </c>
      <c r="AR417" s="14">
        <f ca="1">$Y417-$AD417-BL417</f>
        <v>-75719.709180829464</v>
      </c>
      <c r="AS417" s="18">
        <f ca="1">_xll.DBRW($B$3,$R$37,$R$38,$R$40,$R$41,$R$42,$Q417,AS$2,AS$4,AS$3)</f>
        <v>0</v>
      </c>
      <c r="AT417" s="19">
        <f ca="1">_xll.DBRW($B$3,$R$37,$R$38,$R$40,$R$41,$R$42,$Q417,AT$2,AT$4,AT$3)</f>
        <v>0</v>
      </c>
      <c r="AU417" s="18">
        <f ca="1">_xll.DBRW($B$3,$R$37,$R$38,$R$40,$R$41,$R$42,$Q417,AU$2,AU$4,AU$3)</f>
        <v>0</v>
      </c>
      <c r="AV417" s="15">
        <f ca="1">_xll.DBRW($B$3,$R$37,$R$38,$R$40,$R$41,$R$42,$Q417,AV$2,AV$4,AV$3)</f>
        <v>0</v>
      </c>
      <c r="AW417" s="15">
        <f ca="1">_xll.DBRW($B$3,$R$37,$R$38,$R$40,$R$41,$R$42,$Q417,AW$2,AW$4,AW$3)</f>
        <v>0</v>
      </c>
      <c r="AX417" s="18">
        <f ca="1">_xll.DBRW($B$3,$R$37,$R$38,$R$40,$R$41,$R$42,$Q417,AX$2,AX$4,AX$3)</f>
        <v>22.928453134882563</v>
      </c>
      <c r="AY417" s="19">
        <f ca="1">_xll.DBRW($B$3,$R$37,$R$38,$R$40,$R$41,$R$42,$Q417,AY$2,AY$4,AY$3)</f>
        <v>2.7673763101427277E-2</v>
      </c>
      <c r="AZ417" s="18">
        <f ca="1">_xll.DBRW($B$3,$R$37,$R$38,$R$40,$R$41,$R$42,$Q417,AZ$2,AZ$4,AZ$3)</f>
        <v>1.4631625192594042</v>
      </c>
      <c r="BA417" s="15">
        <f ca="1">_xll.DBRW($B$3,$R$37,$R$38,$R$40,$R$41,$R$42,$Q417,BA$2,BA$4,BA$3)</f>
        <v>23038.561280000002</v>
      </c>
      <c r="BB417" s="15">
        <f ca="1">_xll.DBRW($B$3,$R$37,$R$38,$R$40,$R$41,$R$42,$Q417,BB$2,BB$4,BB$3)</f>
        <v>832505.54669999995</v>
      </c>
      <c r="BC417" s="18">
        <f ca="1">AS417-AX417</f>
        <v>-22.928453134882563</v>
      </c>
      <c r="BD417" s="18">
        <f ca="1">AT417-AY417</f>
        <v>-2.7673763101427277E-2</v>
      </c>
      <c r="BE417" s="18">
        <f ca="1">AU417-AZ417</f>
        <v>-1.4631625192594042</v>
      </c>
      <c r="BF417" s="15">
        <f ca="1">IF(AND(AV417&lt;&gt;0,BA417&lt;&gt;0),-1*BC417*AV417,0)</f>
        <v>0</v>
      </c>
      <c r="BG417" s="15">
        <f ca="1">IF(AND(AV417&lt;&gt;0,BA417&lt;&gt;0,AW417&lt;&gt;0,BB417&lt;&gt;0),BD417/AY417*$Y417,)</f>
        <v>0</v>
      </c>
      <c r="BH417" s="15">
        <f ca="1">IF(AND(AW417&lt;&gt;0,BB417&lt;&gt;0),BE417*AO417*AW417,)</f>
        <v>0</v>
      </c>
      <c r="BI417" s="15">
        <f ca="1">IF(AND(AV417&lt;&gt;0,BA417&lt;&gt;0,AW417&lt;&gt;0,BB417&lt;&gt;0),$AI417-BF417-BG417-BH417-BL417,)</f>
        <v>0</v>
      </c>
      <c r="BJ417" s="15">
        <f ca="1">IF(OR(AV417=0,BA417=0,AW417=0,BB417=0),$AI417-BF417-BG417-BH417-BL417,)</f>
        <v>-75719.709180829464</v>
      </c>
      <c r="BK417" s="15">
        <f ca="1">SUM(BF417:BJ417)</f>
        <v>-75719.709180829464</v>
      </c>
      <c r="BL417" s="15">
        <f ca="1">IF($V417&lt;&gt;0,IF($V417&gt;0,$W417/$V417,-$W417/$V417))*$AD417</f>
        <v>-149380.25393427035</v>
      </c>
      <c r="BM417" s="15">
        <f ca="1">SUM(BK417:BL417)</f>
        <v>-225099.96311509982</v>
      </c>
      <c r="BN417" s="16">
        <f ca="1">_xll.DBRW($B$3,$R$37,$R$38,$R$40,$R$41,$R$42,$Q417,BN$2,BN$4,BN$3)</f>
        <v>0.10897520657997385</v>
      </c>
      <c r="BO417" s="16">
        <f ca="1">_xll.DBRW($B$3,$R$37,$R$38,$R$40,$R$41,$R$42,$Q417,BO$2,BO$4,BO$3)</f>
        <v>6.7762320356071562E-2</v>
      </c>
      <c r="BP417" s="17">
        <f ca="1">-(BN417-BO417)*100</f>
        <v>-4.121288622390229</v>
      </c>
      <c r="BQ417" s="14">
        <f ca="1">$Z417-$AE417-CK417</f>
        <v>-64397.36338144332</v>
      </c>
      <c r="BR417" s="15">
        <f ca="1">_xll.DBRW($B$3,$R$37,$R$38,$R$40,$R$41,$R$42,$Q417,BR$2,BR$4,BR$3)</f>
        <v>0</v>
      </c>
      <c r="BS417" s="15">
        <f ca="1">_xll.DBRW($B$3,$R$37,$R$38,$R$40,$R$41,$R$42,$Q417,BS$2,BS$4,BS$3)</f>
        <v>0</v>
      </c>
      <c r="BT417" s="15">
        <f ca="1">_xll.DBRW($B$3,$R$37,$R$38,$R$40,$R$41,$R$42,$Q417,BT$2,BT$4,BT$3)</f>
        <v>0</v>
      </c>
      <c r="BU417" s="15">
        <f ca="1">_xll.DBRW($B$3,$R$37,$R$38,$R$40,$R$41,$R$42,$Q417,BU$2,BU$4,BU$3)</f>
        <v>0</v>
      </c>
      <c r="BV417" s="15">
        <f ca="1">_xll.DBRW($B$3,$R$37,$R$38,$R$40,$R$41,$R$42,$Q417,BV$2,BV$4,BV$3)</f>
        <v>0</v>
      </c>
      <c r="BW417" s="15">
        <f ca="1">_xll.DBRW($B$3,$R$37,$R$38,$R$40,$R$41,$R$42,$Q417,BW$2,BW$4,BW$3)</f>
        <v>0.12613825843511647</v>
      </c>
      <c r="BX417" s="15">
        <f ca="1">_xll.DBRW($B$3,$R$37,$R$38,$R$40,$R$41,$R$42,$Q417,BX$2,BX$4,BX$3)</f>
        <v>0.78602074099550268</v>
      </c>
      <c r="BY417" s="15">
        <f ca="1">_xll.DBRW($B$3,$R$37,$R$38,$R$40,$R$41,$R$42,$Q417,BY$2,BY$4,BY$3)</f>
        <v>1.4631625192594042</v>
      </c>
      <c r="BZ417" s="15">
        <f ca="1">_xll.DBRW($B$3,$R$37,$R$38,$R$40,$R$41,$R$42,$Q417,BZ$2,BZ$4,BZ$3)</f>
        <v>654366.62670000002</v>
      </c>
      <c r="CA417" s="15">
        <f ca="1">_xll.DBRW($B$3,$R$37,$R$38,$R$40,$R$41,$R$42,$Q417,CA$2,CA$4,CA$3)</f>
        <v>832505.54669999995</v>
      </c>
      <c r="CB417" s="15">
        <f ca="1">BR417-BW417</f>
        <v>-0.12613825843511647</v>
      </c>
      <c r="CC417" s="15">
        <f ca="1">BS417-BX417</f>
        <v>-0.78602074099550268</v>
      </c>
      <c r="CD417" s="15">
        <f ca="1">BT417-BY417</f>
        <v>-1.4631625192594042</v>
      </c>
      <c r="CE417" s="15">
        <f ca="1">IF(AND(BU417&lt;&gt;0,BZ417&lt;&gt;0),-1*CB417*BU417,0)</f>
        <v>0</v>
      </c>
      <c r="CF417" s="15">
        <f ca="1">IF(AND(BU417&lt;&gt;0,BZ417&lt;&gt;0,BV417&lt;&gt;0,CA417&lt;&gt;0),CC417/BX417*$Z417,)</f>
        <v>0</v>
      </c>
      <c r="CG417" s="15">
        <f ca="1">IF(AND(BV417&lt;&gt;0,CA417&lt;&gt;0),CD417*BN417*BV417,)</f>
        <v>0</v>
      </c>
      <c r="CH417" s="15">
        <f ca="1">IF(AND(BU417&lt;&gt;0,BZ417&lt;&gt;0,BV417&lt;&gt;0,CA417&lt;&gt;0),$AJ417-CE417-CF417-CG417-CK417,)</f>
        <v>0</v>
      </c>
      <c r="CI417" s="15">
        <f ca="1">IF(OR(BU417=0,BZ417=0,BV417=0,CA417=0),$AJ417-CE417-CF417-CG417-CK417,)</f>
        <v>-64397.36338144332</v>
      </c>
      <c r="CJ417" s="15">
        <f ca="1">SUM(CE417:CI417)</f>
        <v>-64397.36338144332</v>
      </c>
      <c r="CK417" s="15">
        <f ca="1">IF($V417&lt;&gt;0,IF($V417&gt;0,$W417/$V417,-$W417/$V417))*$AE417</f>
        <v>-23341.623248556651</v>
      </c>
      <c r="CL417" s="15">
        <f ca="1">SUM(CJ417:CK417)</f>
        <v>-87738.98662999997</v>
      </c>
      <c r="CM417" s="16">
        <f ca="1">_xll.DBRW($B$3,$R$37,$R$38,$R$40,$R$41,$R$42,$Q417,CM$2,CM$4,CM$3)</f>
        <v>0.25231548577723939</v>
      </c>
      <c r="CN417" s="16">
        <f ca="1">_xll.DBRW($B$3,$R$37,$R$38,$R$40,$R$41,$R$42,$Q417,CN$2,CN$4,CN$3)</f>
        <v>0.14736394865378044</v>
      </c>
      <c r="CO417" s="17">
        <f ca="1">-(CM417-CN417)*100</f>
        <v>-10.495153712345894</v>
      </c>
      <c r="CP417" s="14">
        <f ca="1">$AA417-$AF417-DJ417</f>
        <v>-163992.4521874577</v>
      </c>
      <c r="CQ417" s="15">
        <f ca="1">_xll.DBRW($B$3,$R$37,$R$38,$R$40,$R$41,$R$42,$Q417,CQ$2,CQ$4,CQ$3)</f>
        <v>0</v>
      </c>
      <c r="CR417" s="15">
        <f ca="1">_xll.DBRW($B$3,$R$37,$R$38,$R$40,$R$41,$R$42,$Q417,CR$2,CR$4,CR$3)</f>
        <v>0</v>
      </c>
      <c r="CS417" s="15">
        <f ca="1">_xll.DBRW($B$3,$R$37,$R$38,$R$40,$R$41,$R$42,$Q417,CS$2,CS$4,CS$3)</f>
        <v>0</v>
      </c>
      <c r="CT417" s="15">
        <f ca="1">_xll.DBRW($B$3,$R$37,$R$38,$R$40,$R$41,$R$42,$Q417,CT$2,CT$4,CT$3)</f>
        <v>0</v>
      </c>
      <c r="CU417" s="15">
        <f ca="1">_xll.DBRW($B$3,$R$37,$R$38,$R$40,$R$41,$R$42,$Q417,CU$2,CU$4,CU$3)</f>
        <v>0</v>
      </c>
      <c r="CV417" s="15">
        <f ca="1">_xll.DBRW($B$3,$R$37,$R$38,$R$40,$R$41,$R$42,$Q417,CV$2,CV$4,CV$3)</f>
        <v>0.88781339198361409</v>
      </c>
      <c r="CW417" s="15">
        <f ca="1">_xll.DBRW($B$3,$R$37,$R$38,$R$40,$R$41,$R$42,$Q417,CW$2,CW$4,CW$3)</f>
        <v>0.24286343088217172</v>
      </c>
      <c r="CX417" s="15">
        <f ca="1">_xll.DBRW($B$3,$R$37,$R$38,$R$40,$R$41,$R$42,$Q417,CX$2,CX$4,CX$3)</f>
        <v>1.4631625192594042</v>
      </c>
      <c r="CY417" s="15">
        <f ca="1">_xll.DBRW($B$3,$R$37,$R$38,$R$40,$R$41,$R$42,$Q417,CY$2,CY$4,CY$3)</f>
        <v>202185.15330000001</v>
      </c>
      <c r="CZ417" s="15">
        <f ca="1">_xll.DBRW($B$3,$R$37,$R$38,$R$40,$R$41,$R$42,$Q417,CZ$2,CZ$4,CZ$3)</f>
        <v>832505.54669999995</v>
      </c>
      <c r="DA417" s="15">
        <f ca="1">CQ417-CV417</f>
        <v>-0.88781339198361409</v>
      </c>
      <c r="DB417" s="15">
        <f ca="1">CR417-CW417</f>
        <v>-0.24286343088217172</v>
      </c>
      <c r="DC417" s="15">
        <f ca="1">CS417-CX417</f>
        <v>-1.4631625192594042</v>
      </c>
      <c r="DD417" s="15">
        <f ca="1">IF(AND(CT417&lt;&gt;0,CY417&lt;&gt;0),-1*DA417*CT417,0)</f>
        <v>0</v>
      </c>
      <c r="DE417" s="15">
        <f ca="1">IF(AND(CT417&lt;&gt;0,CY417&lt;&gt;0,CU417&lt;&gt;0,CZ417&lt;&gt;0),DB417/CW417*$AA417,)</f>
        <v>0</v>
      </c>
      <c r="DF417" s="15">
        <f ca="1">IF(AND(CU417&lt;&gt;0,CZ417&lt;&gt;0),DC417*CM417*CU417,)</f>
        <v>0</v>
      </c>
      <c r="DG417" s="15">
        <f ca="1">IF(AND(CT417&lt;&gt;0,CY417&lt;&gt;0,CU417&lt;&gt;0,CZ417&lt;&gt;0),$AK417-DD417-DE417-DF417-DJ417,)</f>
        <v>0</v>
      </c>
      <c r="DH417" s="15">
        <f ca="1">IF(OR(CT417=0,CY417=0,CU417=0,CZ417=0),$AK417-DD417-DE417-DF417-DJ417,)</f>
        <v>-163992.4521874577</v>
      </c>
      <c r="DI417" s="15">
        <f ca="1">SUM(DD417:DH417)</f>
        <v>-163992.4521874577</v>
      </c>
      <c r="DJ417" s="15">
        <f ca="1">IF($V417&lt;&gt;0,IF($V417&gt;0,$W417/$V417,-$W417/$V417))*$AF417</f>
        <v>-50761.451966542445</v>
      </c>
      <c r="DK417" s="15">
        <f ca="1">SUM(DI417:DJ417)</f>
        <v>-214753.90415400016</v>
      </c>
      <c r="DL417" s="16">
        <f ca="1">_xll.DBRW($B$3,$R$37,$R$38,$R$40,$R$41,$R$42,$Q417,DL$2,DL$4,DL$3)</f>
        <v>0.19330672634336296</v>
      </c>
      <c r="DM417" s="16">
        <f ca="1">_xll.DBRW($B$3,$R$37,$R$38,$R$40,$R$41,$R$42,$Q417,DM$2,DM$4,DM$3)</f>
        <v>0.1766241783783537</v>
      </c>
      <c r="DN417" s="17">
        <f ca="1">-(DL417-DM417)*100</f>
        <v>-1.6682547965009258</v>
      </c>
      <c r="DO417" s="14">
        <f ca="1">$AB417-$AG417-EI417</f>
        <v>-26067.383332351885</v>
      </c>
      <c r="DP417" s="15">
        <f ca="1">_xll.DBRW($B$3,$R$37,$R$38,$R$40,$R$41,$R$42,$Q417,DP$2,DP$4,DP$3)</f>
        <v>0</v>
      </c>
      <c r="DQ417" s="15">
        <f ca="1">_xll.DBRW($B$3,$R$37,$R$38,$R$40,$R$41,$R$42,$Q417,DQ$2,DQ$4,DQ$3)</f>
        <v>0</v>
      </c>
      <c r="DR417" s="15">
        <f ca="1">_xll.DBRW($B$3,$R$37,$R$38,$R$40,$R$41,$R$42,$Q417,DR$2,DR$4,DR$3)</f>
        <v>0</v>
      </c>
      <c r="DS417" s="15">
        <f ca="1">_xll.DBRW($B$3,$R$37,$R$38,$R$40,$R$41,$R$42,$Q417,DS$2,DS$4,DS$3)</f>
        <v>0</v>
      </c>
      <c r="DT417" s="15">
        <f ca="1">_xll.DBRW($B$3,$R$37,$R$38,$R$40,$R$41,$R$42,$Q417,DT$2,DT$4,DT$3)</f>
        <v>0</v>
      </c>
      <c r="DU417" s="15">
        <f ca="1">_xll.DBRW($B$3,$R$37,$R$38,$R$40,$R$41,$R$42,$Q417,DU$2,DU$4,DU$3)</f>
        <v>10757.215335000001</v>
      </c>
      <c r="DV417" s="15">
        <f ca="1">_xll.DBRW($B$3,$R$37,$R$38,$R$40,$R$41,$R$42,$Q417,DV$2,DV$4,DV$3)</f>
        <v>2.402386396016069E-5</v>
      </c>
      <c r="DW417" s="15">
        <f ca="1">_xll.DBRW($B$3,$R$37,$R$38,$R$40,$R$41,$R$42,$Q417,DW$2,DW$4,DW$3)</f>
        <v>1.4631625192594042</v>
      </c>
      <c r="DX417" s="15">
        <f ca="1">_xll.DBRW($B$3,$R$37,$R$38,$R$40,$R$41,$R$42,$Q417,DX$2,DX$4,DX$3)</f>
        <v>20</v>
      </c>
      <c r="DY417" s="15">
        <f ca="1">_xll.DBRW($B$3,$R$37,$R$38,$R$40,$R$41,$R$42,$Q417,DY$2,DY$4,DY$3)</f>
        <v>832505.54669999995</v>
      </c>
      <c r="DZ417" s="15">
        <f ca="1">DP417-DU417</f>
        <v>-10757.215335000001</v>
      </c>
      <c r="EA417" s="15">
        <f ca="1">DQ417-DV417</f>
        <v>-2.402386396016069E-5</v>
      </c>
      <c r="EB417" s="15">
        <f ca="1">DR417-DW417</f>
        <v>-1.4631625192594042</v>
      </c>
      <c r="EC417" s="15">
        <f ca="1">IF(AND(DS417&lt;&gt;0,DX417&lt;&gt;0),-1*DZ417*DS417,0)</f>
        <v>0</v>
      </c>
      <c r="ED417" s="15">
        <f ca="1">IF(AND(DS417&lt;&gt;0,DX417&lt;&gt;0,DT417&lt;&gt;0,DY417&lt;&gt;0),EA417/DV417*$AB417,)</f>
        <v>0</v>
      </c>
      <c r="EE417" s="15">
        <f ca="1">IF(AND(DT417&lt;&gt;0,DY417&lt;&gt;0),EB417*DL417*DT417,)</f>
        <v>0</v>
      </c>
      <c r="EF417" s="15">
        <f ca="1">IF(AND(DS417&lt;&gt;0,DX417&lt;&gt;0,DT417&lt;&gt;0,DY417&lt;&gt;0),$AL417-EC417-ED417-EE417-EI417,)</f>
        <v>0</v>
      </c>
      <c r="EG417" s="15">
        <f ca="1">IF(OR(DS417=0,DX417=0,DT417=0,DY417=0),$AL417-EC417-ED417-EE417-EI417,)</f>
        <v>-26067.383332351885</v>
      </c>
      <c r="EH417" s="15">
        <f ca="1">SUM(EC417:EG417)</f>
        <v>-26067.383332351885</v>
      </c>
      <c r="EI417" s="15">
        <f ca="1">IF($V417&lt;&gt;0,IF($V417&gt;0,$W417/$V417,-$W417/$V417))*$AG417</f>
        <v>-60840.523267648103</v>
      </c>
      <c r="EJ417" s="15">
        <f ca="1">SUM(EH417:EI417)</f>
        <v>-86907.906599999988</v>
      </c>
      <c r="EK417" s="16">
        <f ca="1">_xll.DBRW($B$3,$R$37,$R$38,$R$40,$R$41,$R$42,$Q417,EK$2,EK$4,EK$3)</f>
        <v>0.10277032869600999</v>
      </c>
      <c r="EL417" s="16">
        <f ca="1">_xll.DBRW($B$3,$R$37,$R$38,$R$40,$R$41,$R$42,$Q417,EL$2,EL$4,EL$3)</f>
        <v>9.3141043569206952E-2</v>
      </c>
      <c r="EM417" s="17">
        <f ca="1">-(EK417-EL417)*100</f>
        <v>-0.96292851268030422</v>
      </c>
      <c r="EN417" s="14">
        <f ca="1">$AC417-$AH417-FH417</f>
        <v>-15046.278730525501</v>
      </c>
      <c r="EO417" s="15">
        <f ca="1">_xll.DBRW($B$3,$R$37,$R$38,$R$40,$R$41,$R$42,$Q417,EO$2,EO$4,EO$3)</f>
        <v>0</v>
      </c>
      <c r="EP417" s="15">
        <f ca="1">_xll.DBRW($B$3,$R$37,$R$38,$R$40,$R$41,$R$42,$Q417,EP$2,EP$4,EP$3)</f>
        <v>0</v>
      </c>
      <c r="EQ417" s="15">
        <f ca="1">_xll.DBRW($B$3,$R$37,$R$38,$R$40,$R$41,$R$42,$Q417,EQ$2,EQ$4,EQ$3)</f>
        <v>0</v>
      </c>
      <c r="ER417" s="15">
        <f ca="1">_xll.DBRW($B$3,$R$37,$R$38,$R$40,$R$41,$R$42,$Q417,ER$2,ER$4,ER$3)</f>
        <v>0</v>
      </c>
      <c r="ES417" s="15">
        <f ca="1">_xll.DBRW($B$3,$R$37,$R$38,$R$40,$R$41,$R$42,$Q417,ES$2,ES$4,ES$3)</f>
        <v>0</v>
      </c>
      <c r="ET417" s="15">
        <f ca="1">_xll.DBRW($B$3,$R$37,$R$38,$R$40,$R$41,$R$42,$Q417,ET$2,ET$4,ET$3)</f>
        <v>0.13628048395517076</v>
      </c>
      <c r="EU417" s="15">
        <f ca="1">_xll.DBRW($B$3,$R$37,$R$38,$R$40,$R$41,$R$42,$Q417,EU$2,EU$4,EU$3)</f>
        <v>1</v>
      </c>
      <c r="EV417" s="15">
        <f ca="1">_xll.DBRW($B$3,$R$37,$R$38,$R$40,$R$41,$R$42,$Q417,EV$2,EV$4,EV$3)</f>
        <v>1.4631625192594042</v>
      </c>
      <c r="EW417" s="15">
        <f ca="1">_xll.DBRW($B$3,$R$37,$R$38,$R$40,$R$41,$R$42,$Q417,EW$2,EW$4,EW$3)</f>
        <v>832505.54669999995</v>
      </c>
      <c r="EX417" s="15">
        <f ca="1">_xll.DBRW($B$3,$R$37,$R$38,$R$40,$R$41,$R$42,$Q417,EX$2,EX$4,EX$3)</f>
        <v>832505.54669999995</v>
      </c>
      <c r="EY417" s="15">
        <f ca="1">EO417-ET417</f>
        <v>-0.13628048395517076</v>
      </c>
      <c r="EZ417" s="15">
        <f ca="1">EP417-EU417</f>
        <v>-1</v>
      </c>
      <c r="FA417" s="15">
        <f ca="1">EQ417-EV417</f>
        <v>-1.4631625192594042</v>
      </c>
      <c r="FB417" s="15">
        <f ca="1">IF(AND(ER417&lt;&gt;0,EW417&lt;&gt;0),-1*EY417*ER417,0)</f>
        <v>0</v>
      </c>
      <c r="FC417" s="15">
        <f ca="1">IF(AND(ER417&lt;&gt;0,EW417&lt;&gt;0,ES417&lt;&gt;0,EX417&lt;&gt;0),EZ417/EU417*$AC417,)</f>
        <v>0</v>
      </c>
      <c r="FD417" s="15">
        <f ca="1">IF(AND(ES417&lt;&gt;0,EX417&lt;&gt;0),FA417*EK417*ES417,)</f>
        <v>0</v>
      </c>
      <c r="FE417" s="15">
        <f ca="1">IF(AND(ER417&lt;&gt;0,EW417&lt;&gt;0,ES417&lt;&gt;0,EX417&lt;&gt;0),$AM417-FB417-FC417-FD417-FH417,)</f>
        <v>0</v>
      </c>
      <c r="FF417" s="15">
        <f ca="1">IF(OR(ER417=0,EW417=0,ES417=0,EX417=0),$AM417-FB417-FC417-FD417-FH417,)</f>
        <v>-15046.278730525501</v>
      </c>
      <c r="FG417" s="15">
        <f ca="1">SUM(FB417:FF417)</f>
        <v>-15046.278730525501</v>
      </c>
      <c r="FH417" s="15">
        <f ca="1">IF($V417&lt;&gt;0,IF($V417&gt;0,$W417/$V417,-$W417/$V417))*$AH417</f>
        <v>-32083.658536864565</v>
      </c>
      <c r="FI417" s="15">
        <f ca="1">SUM(FG417:FH417)</f>
        <v>-47129.937267390065</v>
      </c>
      <c r="FJ417" s="20"/>
      <c r="FK417" s="85">
        <f ca="1">BL417+CK417+DJ417+EI417+FH417</f>
        <v>-316407.51095388213</v>
      </c>
      <c r="FL417" s="21"/>
      <c r="FM417" s="22"/>
      <c r="FN417" s="104">
        <f ca="1">_xll.DBRW($B$3,$R$37,$R$38,$R$40,$R$41,$R$42,$Q417,FN$2,FN$4,FN$3)</f>
        <v>44820.200723269954</v>
      </c>
      <c r="FO417" s="105">
        <f ca="1">IF(U417&lt;&gt;0,FN417/U417,0)</f>
        <v>2.8683935738165127E-2</v>
      </c>
      <c r="FP417" s="104">
        <f ca="1">_xll.DBRW($B$3,$R$37,$R$38,$R$40,$R$41,$R$42,$Q417,FP$2,FP$4,FP$3)</f>
        <v>153403.08814375976</v>
      </c>
      <c r="FQ417" s="105">
        <f ca="1">IF(V417&lt;&gt;0,FP417/V417,0)</f>
        <v>0.12593730607928622</v>
      </c>
      <c r="FR417" s="86">
        <f ca="1">FN417-FP417</f>
        <v>-108582.8874204898</v>
      </c>
      <c r="FS417" s="103">
        <f ca="1">(FO417-FQ417)*100</f>
        <v>-9.7253370341121084</v>
      </c>
      <c r="FT417" s="23"/>
      <c r="FV417" s="37"/>
      <c r="FW417" s="37"/>
      <c r="FX417" s="37"/>
      <c r="FY417" s="37"/>
      <c r="FZ417" s="37"/>
      <c r="GA417" s="37"/>
      <c r="GB417" s="37"/>
      <c r="GC417" s="37"/>
      <c r="GD417" s="37"/>
      <c r="GE417" s="37"/>
      <c r="GF417" s="37"/>
      <c r="GG417" s="37"/>
      <c r="GH417" s="37"/>
    </row>
    <row r="418" spans="1:190" ht="15" hidden="1" customHeight="1" x14ac:dyDescent="0.25">
      <c r="A418">
        <f ca="1">IF(ROW()=ROW($A$60),0,1)</f>
        <v>1</v>
      </c>
      <c r="D418" s="30"/>
      <c r="E418" s="30"/>
      <c r="F418" s="30">
        <f ca="1">IF(A418&lt;&gt;0,IF((AO418+BN418+CM418+DL418+EK418)&lt;&gt;0,ROUND((1-(AO418+BN418+CM418+DL418+EK418))-FO418,5),"VERIF. ELIGIBILITE PMM"),"CHECK "&amp;D403)</f>
        <v>0</v>
      </c>
      <c r="G418" s="30"/>
      <c r="H418" s="30"/>
      <c r="I418" s="30"/>
      <c r="J418" s="30">
        <f ca="1">IF(A418&lt;&gt;0,IF((AP418+BO418+CN418+DM418+EL418)&lt;&gt;0,ROUND((1-(AP418+BO418+CN418+DM418+EL418))-FQ418,5),"VERIF. ELIGIBILITE PMM"),"CHECK "&amp;D404)</f>
        <v>0</v>
      </c>
      <c r="K418" s="30">
        <f ca="1">IF(A418&lt;&gt;0,ROUND(W418+AR418+BQ418+CP418+DO418+EN418+FK418-FR418,5),"CHECK ")</f>
        <v>0</v>
      </c>
      <c r="L418" s="4"/>
      <c r="M418" s="9"/>
      <c r="N418" s="10"/>
      <c r="O418" s="9"/>
      <c r="P418" s="11"/>
      <c r="Q418" s="130" t="s">
        <v>407</v>
      </c>
      <c r="R418" s="130"/>
      <c r="S418" s="12"/>
      <c r="T418" s="13"/>
      <c r="U418" s="84">
        <f ca="1">_xll.DBRW($B$3,$R$37,$R$38,$R$40,$R$41,$R$42,$Q418,U$2,U$4,U$3)</f>
        <v>3771837.8</v>
      </c>
      <c r="V418" s="84">
        <f ca="1">_xll.DBRW($B$3,$R$37,$R$38,$R$40,$R$41,$R$42,$Q418,V$2,V$4,V$3)</f>
        <v>3424163.6</v>
      </c>
      <c r="W418" s="85">
        <f ca="1">U418-V418</f>
        <v>347674.19999999972</v>
      </c>
      <c r="X418" s="106">
        <f ca="1">IF(V418&lt;&gt;0,W418/V418,0)</f>
        <v>0.10153551074487203</v>
      </c>
      <c r="Y418" s="15">
        <f ca="1">_xll.DBRW($B$3,$R$37,$R$38,$R$40,$R$41,$R$42,$Q418,Y$2,Y$4,Y$3)</f>
        <v>-1400413.82</v>
      </c>
      <c r="Z418" s="15">
        <f ca="1">_xll.DBRW($B$3,$R$37,$R$38,$R$40,$R$41,$R$42,$Q418,Z$2,Z$4,Z$3)</f>
        <v>-321956.40999999997</v>
      </c>
      <c r="AA418" s="15">
        <f ca="1">_xll.DBRW($B$3,$R$37,$R$38,$R$40,$R$41,$R$42,$Q418,AA$2,AA$4,AA$3)</f>
        <v>-287507.83</v>
      </c>
      <c r="AB418" s="15">
        <f ca="1">_xll.DBRW($B$3,$R$37,$R$38,$R$40,$R$41,$R$42,$Q418,AB$2,AB$4,AB$3)</f>
        <v>-264648.02</v>
      </c>
      <c r="AC418" s="15">
        <f ca="1">_xll.DBRW($B$3,$R$37,$R$38,$R$40,$R$41,$R$42,$Q418,AC$2,AC$4,AC$3)</f>
        <v>-513543.55999999988</v>
      </c>
      <c r="AD418" s="15">
        <f ca="1">_xll.DBRW($B$3,$R$37,$R$38,$R$40,$R$41,$R$42,$Q418,AD$2,AD$4,AD$3)</f>
        <v>-1427505.5999999999</v>
      </c>
      <c r="AE418" s="15">
        <f ca="1">_xll.DBRW($B$3,$R$37,$R$38,$R$40,$R$41,$R$42,$Q418,AE$2,AE$4,AE$3)</f>
        <v>-377303.48521900008</v>
      </c>
      <c r="AF418" s="15">
        <f ca="1">_xll.DBRW($B$3,$R$37,$R$38,$R$40,$R$41,$R$42,$Q418,AF$2,AF$4,AF$3)</f>
        <v>-310880.30779852805</v>
      </c>
      <c r="AG418" s="15">
        <f ca="1">_xll.DBRW($B$3,$R$37,$R$38,$R$40,$R$41,$R$42,$Q418,AG$2,AG$4,AG$3)</f>
        <v>-355385.96999999991</v>
      </c>
      <c r="AH418" s="15">
        <f ca="1">_xll.DBRW($B$3,$R$37,$R$38,$R$40,$R$41,$R$42,$Q418,AH$2,AH$4,AH$3)</f>
        <v>-610605.52000000014</v>
      </c>
      <c r="AI418" s="15">
        <f ca="1">Y418-AD418</f>
        <v>27091.779999999795</v>
      </c>
      <c r="AJ418" s="15">
        <f ca="1">Z418-AE418</f>
        <v>55347.075219000108</v>
      </c>
      <c r="AK418" s="15">
        <f ca="1">AA418-AF418</f>
        <v>23372.477798528038</v>
      </c>
      <c r="AL418" s="15">
        <f ca="1">AB418-AG418</f>
        <v>90737.949999999895</v>
      </c>
      <c r="AM418" s="15">
        <f ca="1">AC418-AH418</f>
        <v>97061.960000000254</v>
      </c>
      <c r="AN418" s="20"/>
      <c r="AO418" s="16">
        <f ca="1">_xll.DBRW($B$3,$R$37,$R$38,$R$40,$R$41,$R$42,$Q418,AO$2,AO$4,AO$3)</f>
        <v>0.37128155935019264</v>
      </c>
      <c r="AP418" s="16">
        <f ca="1">_xll.DBRW($B$3,$R$37,$R$38,$R$40,$R$41,$R$42,$Q418,AP$2,AP$4,AP$3)</f>
        <v>0.41689176299870712</v>
      </c>
      <c r="AQ418" s="17">
        <f ca="1">-(AO418-AP418)*100</f>
        <v>4.5610203648514478</v>
      </c>
      <c r="AR418" s="14">
        <f ca="1">$Y418-$AD418-BL418</f>
        <v>172034.29018716479</v>
      </c>
      <c r="AS418" s="18">
        <f ca="1">_xll.DBRW($B$3,$R$37,$R$38,$R$40,$R$41,$R$42,$Q418,AS$2,AS$4,AS$3)</f>
        <v>31.438217351237348</v>
      </c>
      <c r="AT418" s="19">
        <f ca="1">_xll.DBRW($B$3,$R$37,$R$38,$R$40,$R$41,$R$42,$Q418,AT$2,AT$4,AT$3)</f>
        <v>5.2566119271944559E-2</v>
      </c>
      <c r="AU418" s="18">
        <f ca="1">_xll.DBRW($B$3,$R$37,$R$38,$R$40,$R$41,$R$42,$Q418,AU$2,AU$4,AU$3)</f>
        <v>4.4510292562732481</v>
      </c>
      <c r="AV418" s="15">
        <f ca="1">_xll.DBRW($B$3,$R$37,$R$38,$R$40,$R$41,$R$42,$Q418,AV$2,AV$4,AV$3)</f>
        <v>44544.95</v>
      </c>
      <c r="AW418" s="15">
        <f ca="1">_xll.DBRW($B$3,$R$37,$R$38,$R$40,$R$41,$R$42,$Q418,AW$2,AW$4,AW$3)</f>
        <v>847408</v>
      </c>
      <c r="AX418" s="18">
        <f ca="1">_xll.DBRW($B$3,$R$37,$R$38,$R$40,$R$41,$R$42,$Q418,AX$2,AX$4,AX$3)</f>
        <v>20.451427035952051</v>
      </c>
      <c r="AY418" s="19">
        <f ca="1">_xll.DBRW($B$3,$R$37,$R$38,$R$40,$R$41,$R$42,$Q418,AY$2,AY$4,AY$3)</f>
        <v>6.4109949558232751E-2</v>
      </c>
      <c r="AZ418" s="18">
        <f ca="1">_xll.DBRW($B$3,$R$37,$R$38,$R$40,$R$41,$R$42,$Q418,AZ$2,AZ$4,AZ$3)</f>
        <v>3.1450368465851164</v>
      </c>
      <c r="BA418" s="15">
        <f ca="1">_xll.DBRW($B$3,$R$37,$R$38,$R$40,$R$41,$R$42,$Q418,BA$2,BA$4,BA$3)</f>
        <v>69799.804067000005</v>
      </c>
      <c r="BB418" s="15">
        <f ca="1">_xll.DBRW($B$3,$R$37,$R$38,$R$40,$R$41,$R$42,$Q418,BB$2,BB$4,BB$3)</f>
        <v>1088751.5050000001</v>
      </c>
      <c r="BC418" s="18">
        <f ca="1">AS418-AX418</f>
        <v>10.986790315285297</v>
      </c>
      <c r="BD418" s="18">
        <f ca="1">AT418-AY418</f>
        <v>-1.1543830286288193E-2</v>
      </c>
      <c r="BE418" s="18">
        <f ca="1">AU418-AZ418</f>
        <v>1.3059924096881317</v>
      </c>
      <c r="BF418" s="15">
        <f ca="1">IF(AND(AV418&lt;&gt;0,BA418&lt;&gt;0),-1*BC418*AV418,0)</f>
        <v>-489406.0252548678</v>
      </c>
      <c r="BG418" s="15">
        <f ca="1">IF(AND(AV418&lt;&gt;0,BA418&lt;&gt;0,AW418&lt;&gt;0,BB418&lt;&gt;0),BD418/AY418*$Y418,)</f>
        <v>252162.7232598025</v>
      </c>
      <c r="BH418" s="15">
        <f ca="1">IF(AND(AW418&lt;&gt;0,BB418&lt;&gt;0),BE418*AO418*AW418,)</f>
        <v>410900.42640467518</v>
      </c>
      <c r="BI418" s="15">
        <f ca="1">IF(AND(AV418&lt;&gt;0,BA418&lt;&gt;0,AW418&lt;&gt;0,BB418&lt;&gt;0),$AI418-BF418-BG418-BH418-BL418,)</f>
        <v>-1622.8342224450898</v>
      </c>
      <c r="BJ418" s="15">
        <f ca="1">IF(OR(AV418=0,BA418=0,AW418=0,BB418=0),$AI418-BF418-BG418-BH418-BL418,)</f>
        <v>0</v>
      </c>
      <c r="BK418" s="15">
        <f ca="1">SUM(BF418:BJ418)</f>
        <v>172034.29018716479</v>
      </c>
      <c r="BL418" s="15">
        <f ca="1">IF($V418&lt;&gt;0,IF($V418&gt;0,$W418/$V418,-$W418/$V418))*$AD418</f>
        <v>-144942.510187165</v>
      </c>
      <c r="BM418" s="15">
        <f ca="1">SUM(BK418:BL418)</f>
        <v>27091.779999999795</v>
      </c>
      <c r="BN418" s="16">
        <f ca="1">_xll.DBRW($B$3,$R$37,$R$38,$R$40,$R$41,$R$42,$Q418,BN$2,BN$4,BN$3)</f>
        <v>8.5357967938069865E-2</v>
      </c>
      <c r="BO418" s="16">
        <f ca="1">_xll.DBRW($B$3,$R$37,$R$38,$R$40,$R$41,$R$42,$Q418,BO$2,BO$4,BO$3)</f>
        <v>0.11018851004052493</v>
      </c>
      <c r="BP418" s="17">
        <f ca="1">-(BN418-BO418)*100</f>
        <v>2.4830542102455069</v>
      </c>
      <c r="BQ418" s="14">
        <f ca="1">$Z418-$AE418-CK418</f>
        <v>93656.777296531567</v>
      </c>
      <c r="BR418" s="15">
        <f ca="1">_xll.DBRW($B$3,$R$37,$R$38,$R$40,$R$41,$R$42,$Q418,BR$2,BR$4,BR$3)</f>
        <v>0.37993081254838279</v>
      </c>
      <c r="BS418" s="15">
        <f ca="1">_xll.DBRW($B$3,$R$37,$R$38,$R$40,$R$41,$R$42,$Q418,BS$2,BS$4,BS$3)</f>
        <v>1</v>
      </c>
      <c r="BT418" s="15">
        <f ca="1">_xll.DBRW($B$3,$R$37,$R$38,$R$40,$R$41,$R$42,$Q418,BT$2,BT$4,BT$3)</f>
        <v>4.4510292562732481</v>
      </c>
      <c r="BU418" s="15">
        <f ca="1">_xll.DBRW($B$3,$R$37,$R$38,$R$40,$R$41,$R$42,$Q418,BU$2,BU$4,BU$3)</f>
        <v>847408</v>
      </c>
      <c r="BV418" s="15">
        <f ca="1">_xll.DBRW($B$3,$R$37,$R$38,$R$40,$R$41,$R$42,$Q418,BV$2,BV$4,BV$3)</f>
        <v>847408</v>
      </c>
      <c r="BW418" s="15">
        <f ca="1">_xll.DBRW($B$3,$R$37,$R$38,$R$40,$R$41,$R$42,$Q418,BW$2,BW$4,BW$3)</f>
        <v>0.346546924147765</v>
      </c>
      <c r="BX418" s="15">
        <f ca="1">_xll.DBRW($B$3,$R$37,$R$38,$R$40,$R$41,$R$42,$Q418,BX$2,BX$4,BX$3)</f>
        <v>1</v>
      </c>
      <c r="BY418" s="15">
        <f ca="1">_xll.DBRW($B$3,$R$37,$R$38,$R$40,$R$41,$R$42,$Q418,BY$2,BY$4,BY$3)</f>
        <v>3.1450368465851164</v>
      </c>
      <c r="BZ418" s="15">
        <f ca="1">_xll.DBRW($B$3,$R$37,$R$38,$R$40,$R$41,$R$42,$Q418,BZ$2,BZ$4,BZ$3)</f>
        <v>1088751.5050000001</v>
      </c>
      <c r="CA418" s="15">
        <f ca="1">_xll.DBRW($B$3,$R$37,$R$38,$R$40,$R$41,$R$42,$Q418,CA$2,CA$4,CA$3)</f>
        <v>1088751.5050000001</v>
      </c>
      <c r="CB418" s="15">
        <f ca="1">BR418-BW418</f>
        <v>3.3383888400617789E-2</v>
      </c>
      <c r="CC418" s="15">
        <f ca="1">BS418-BX418</f>
        <v>0</v>
      </c>
      <c r="CD418" s="15">
        <f ca="1">BT418-BY418</f>
        <v>1.3059924096881317</v>
      </c>
      <c r="CE418" s="15">
        <f ca="1">IF(AND(BU418&lt;&gt;0,BZ418&lt;&gt;0),-1*CB418*BU418,0)</f>
        <v>-28289.774101790721</v>
      </c>
      <c r="CF418" s="15">
        <f ca="1">IF(AND(BU418&lt;&gt;0,BZ418&lt;&gt;0,BV418&lt;&gt;0,CA418&lt;&gt;0),CC418/BX418*$Z418,)</f>
        <v>0</v>
      </c>
      <c r="CG418" s="15">
        <f ca="1">IF(AND(BV418&lt;&gt;0,CA418&lt;&gt;0),CD418*BN418*BV418,)</f>
        <v>94466.381481952529</v>
      </c>
      <c r="CH418" s="15">
        <f ca="1">IF(AND(BU418&lt;&gt;0,BZ418&lt;&gt;0,BV418&lt;&gt;0,CA418&lt;&gt;0),$AJ418-CE418-CF418-CG418-CK418,)</f>
        <v>27480.169916369756</v>
      </c>
      <c r="CI418" s="15">
        <f ca="1">IF(OR(BU418=0,BZ418=0,BV418=0,CA418=0),$AJ418-CE418-CF418-CG418-CK418,)</f>
        <v>0</v>
      </c>
      <c r="CJ418" s="15">
        <f ca="1">SUM(CE418:CI418)</f>
        <v>93656.777296531567</v>
      </c>
      <c r="CK418" s="15">
        <f ca="1">IF($V418&lt;&gt;0,IF($V418&gt;0,$W418/$V418,-$W418/$V418))*$AE418</f>
        <v>-38309.702077531452</v>
      </c>
      <c r="CL418" s="15">
        <f ca="1">SUM(CJ418:CK418)</f>
        <v>55347.075219000115</v>
      </c>
      <c r="CM418" s="16">
        <f ca="1">_xll.DBRW($B$3,$R$37,$R$38,$R$40,$R$41,$R$42,$Q418,CM$2,CM$4,CM$3)</f>
        <v>7.6224865767027417E-2</v>
      </c>
      <c r="CN418" s="16">
        <f ca="1">_xll.DBRW($B$3,$R$37,$R$38,$R$40,$R$41,$R$42,$Q418,CN$2,CN$4,CN$3)</f>
        <v>9.0790144430753242E-2</v>
      </c>
      <c r="CO418" s="17">
        <f ca="1">-(CM418-CN418)*100</f>
        <v>1.4565278663725825</v>
      </c>
      <c r="CP418" s="14">
        <f ca="1">$AA418-$AF418-DJ418</f>
        <v>54937.868631374608</v>
      </c>
      <c r="CQ418" s="15">
        <f ca="1">_xll.DBRW($B$3,$R$37,$R$38,$R$40,$R$41,$R$42,$Q418,CQ$2,CQ$4,CQ$3)</f>
        <v>1.1035656314719204</v>
      </c>
      <c r="CR418" s="15">
        <f ca="1">_xll.DBRW($B$3,$R$37,$R$38,$R$40,$R$41,$R$42,$Q418,CR$2,CR$4,CR$3)</f>
        <v>0.30743899402885033</v>
      </c>
      <c r="CS418" s="15">
        <f ca="1">_xll.DBRW($B$3,$R$37,$R$38,$R$40,$R$41,$R$42,$Q418,CS$2,CS$4,CS$3)</f>
        <v>4.4510292562732481</v>
      </c>
      <c r="CT418" s="15">
        <f ca="1">_xll.DBRW($B$3,$R$37,$R$38,$R$40,$R$41,$R$42,$Q418,CT$2,CT$4,CT$3)</f>
        <v>260526.26305199999</v>
      </c>
      <c r="CU418" s="15">
        <f ca="1">_xll.DBRW($B$3,$R$37,$R$38,$R$40,$R$41,$R$42,$Q418,CU$2,CU$4,CU$3)</f>
        <v>847408</v>
      </c>
      <c r="CV418" s="15">
        <f ca="1">_xll.DBRW($B$3,$R$37,$R$38,$R$40,$R$41,$R$42,$Q418,CV$2,CV$4,CV$3)</f>
        <v>0.95529440230011431</v>
      </c>
      <c r="CW418" s="15">
        <f ca="1">_xll.DBRW($B$3,$R$37,$R$38,$R$40,$R$41,$R$42,$Q418,CW$2,CW$4,CW$3)</f>
        <v>0.2989008925981323</v>
      </c>
      <c r="CX418" s="15">
        <f ca="1">_xll.DBRW($B$3,$R$37,$R$38,$R$40,$R$41,$R$42,$Q418,CX$2,CX$4,CX$3)</f>
        <v>3.1450368465851164</v>
      </c>
      <c r="CY418" s="15">
        <f ca="1">_xll.DBRW($B$3,$R$37,$R$38,$R$40,$R$41,$R$42,$Q418,CY$2,CY$4,CY$3)</f>
        <v>325428.79666205996</v>
      </c>
      <c r="CZ418" s="15">
        <f ca="1">_xll.DBRW($B$3,$R$37,$R$38,$R$40,$R$41,$R$42,$Q418,CZ$2,CZ$4,CZ$3)</f>
        <v>1088751.5050000001</v>
      </c>
      <c r="DA418" s="15">
        <f ca="1">CQ418-CV418</f>
        <v>0.14827122917180613</v>
      </c>
      <c r="DB418" s="15">
        <f ca="1">CR418-CW418</f>
        <v>8.538101430718037E-3</v>
      </c>
      <c r="DC418" s="15">
        <f ca="1">CS418-CX418</f>
        <v>1.3059924096881317</v>
      </c>
      <c r="DD418" s="15">
        <f ca="1">IF(AND(CT418&lt;&gt;0,CY418&lt;&gt;0),-1*DA418*CT418,0)</f>
        <v>-38628.549254257341</v>
      </c>
      <c r="DE418" s="15">
        <f ca="1">IF(AND(CT418&lt;&gt;0,CY418&lt;&gt;0,CU418&lt;&gt;0,CZ418&lt;&gt;0),DB418/CW418*$AA418,)</f>
        <v>-8212.658695422635</v>
      </c>
      <c r="DF418" s="15">
        <f ca="1">IF(AND(CU418&lt;&gt;0,CZ418&lt;&gt;0),DC418*CM418*CU418,)</f>
        <v>84358.700445903101</v>
      </c>
      <c r="DG418" s="15">
        <f ca="1">IF(AND(CT418&lt;&gt;0,CY418&lt;&gt;0,CU418&lt;&gt;0,CZ418&lt;&gt;0),$AK418-DD418-DE418-DF418-DJ418,)</f>
        <v>17420.376135151477</v>
      </c>
      <c r="DH418" s="15">
        <f ca="1">IF(OR(CT418=0,CY418=0,CU418=0,CZ418=0),$AK418-DD418-DE418-DF418-DJ418,)</f>
        <v>0</v>
      </c>
      <c r="DI418" s="15">
        <f ca="1">SUM(DD418:DH418)</f>
        <v>54937.8686313746</v>
      </c>
      <c r="DJ418" s="15">
        <f ca="1">IF($V418&lt;&gt;0,IF($V418&gt;0,$W418/$V418,-$W418/$V418))*$AF418</f>
        <v>-31565.39083284657</v>
      </c>
      <c r="DK418" s="15">
        <f ca="1">SUM(DI418:DJ418)</f>
        <v>23372.477798528031</v>
      </c>
      <c r="DL418" s="16">
        <f ca="1">_xll.DBRW($B$3,$R$37,$R$38,$R$40,$R$41,$R$42,$Q418,DL$2,DL$4,DL$3)</f>
        <v>7.0164210136501606E-2</v>
      </c>
      <c r="DM418" s="16">
        <f ca="1">_xll.DBRW($B$3,$R$37,$R$38,$R$40,$R$41,$R$42,$Q418,DM$2,DM$4,DM$3)</f>
        <v>0.10378767241144668</v>
      </c>
      <c r="DN418" s="17">
        <f ca="1">-(DL418-DM418)*100</f>
        <v>3.3623462274945073</v>
      </c>
      <c r="DO418" s="14">
        <f ca="1">$AB418-$AG418-EI418</f>
        <v>126822.24597551166</v>
      </c>
      <c r="DP418" s="15">
        <f ca="1">_xll.DBRW($B$3,$R$37,$R$38,$R$40,$R$41,$R$42,$Q418,DP$2,DP$4,DP$3)</f>
        <v>0.4231348829475286</v>
      </c>
      <c r="DQ418" s="15">
        <f ca="1">_xll.DBRW($B$3,$R$37,$R$38,$R$40,$R$41,$R$42,$Q418,DQ$2,DQ$4,DQ$3)</f>
        <v>0.73806950134999905</v>
      </c>
      <c r="DR418" s="15">
        <f ca="1">_xll.DBRW($B$3,$R$37,$R$38,$R$40,$R$41,$R$42,$Q418,DR$2,DR$4,DR$3)</f>
        <v>4.4510292562732481</v>
      </c>
      <c r="DS418" s="15">
        <f ca="1">_xll.DBRW($B$3,$R$37,$R$38,$R$40,$R$41,$R$42,$Q418,DS$2,DS$4,DS$3)</f>
        <v>625446</v>
      </c>
      <c r="DT418" s="15">
        <f ca="1">_xll.DBRW($B$3,$R$37,$R$38,$R$40,$R$41,$R$42,$Q418,DT$2,DT$4,DT$3)</f>
        <v>847408</v>
      </c>
      <c r="DU418" s="15">
        <f ca="1">_xll.DBRW($B$3,$R$37,$R$38,$R$40,$R$41,$R$42,$Q418,DU$2,DU$4,DU$3)</f>
        <v>0.39869098770224209</v>
      </c>
      <c r="DV418" s="15">
        <f ca="1">_xll.DBRW($B$3,$R$37,$R$38,$R$40,$R$41,$R$42,$Q418,DV$2,DV$4,DV$3)</f>
        <v>0.81871941935914927</v>
      </c>
      <c r="DW418" s="15">
        <f ca="1">_xll.DBRW($B$3,$R$37,$R$38,$R$40,$R$41,$R$42,$Q418,DW$2,DW$4,DW$3)</f>
        <v>3.1450368465851164</v>
      </c>
      <c r="DX418" s="15">
        <f ca="1">_xll.DBRW($B$3,$R$37,$R$38,$R$40,$R$41,$R$42,$Q418,DX$2,DX$4,DX$3)</f>
        <v>891382</v>
      </c>
      <c r="DY418" s="15">
        <f ca="1">_xll.DBRW($B$3,$R$37,$R$38,$R$40,$R$41,$R$42,$Q418,DY$2,DY$4,DY$3)</f>
        <v>1088751.5050000001</v>
      </c>
      <c r="DZ418" s="15">
        <f ca="1">DP418-DU418</f>
        <v>2.4443895245286507E-2</v>
      </c>
      <c r="EA418" s="15">
        <f ca="1">DQ418-DV418</f>
        <v>-8.0649918009150223E-2</v>
      </c>
      <c r="EB418" s="15">
        <f ca="1">DR418-DW418</f>
        <v>1.3059924096881317</v>
      </c>
      <c r="EC418" s="15">
        <f ca="1">IF(AND(DS418&lt;&gt;0,DX418&lt;&gt;0),-1*DZ418*DS418,0)</f>
        <v>-15288.336505583464</v>
      </c>
      <c r="ED418" s="15">
        <f ca="1">IF(AND(DS418&lt;&gt;0,DX418&lt;&gt;0,DT418&lt;&gt;0,DY418&lt;&gt;0),EA418/DV418*$AB418,)</f>
        <v>26069.7872917083</v>
      </c>
      <c r="EE418" s="15">
        <f ca="1">IF(AND(DT418&lt;&gt;0,DY418&lt;&gt;0),EB418*DL418*DT418,)</f>
        <v>77651.321853673915</v>
      </c>
      <c r="EF418" s="15">
        <f ca="1">IF(AND(DS418&lt;&gt;0,DX418&lt;&gt;0,DT418&lt;&gt;0,DY418&lt;&gt;0),$AL418-EC418-ED418-EE418-EI418,)</f>
        <v>38389.473335712901</v>
      </c>
      <c r="EG418" s="15">
        <f ca="1">IF(OR(DS418=0,DX418=0,DT418=0,DY418=0),$AL418-EC418-ED418-EE418-EI418,)</f>
        <v>0</v>
      </c>
      <c r="EH418" s="15">
        <f ca="1">SUM(EC418:EG418)</f>
        <v>126822.24597551166</v>
      </c>
      <c r="EI418" s="15">
        <f ca="1">IF($V418&lt;&gt;0,IF($V418&gt;0,$W418/$V418,-$W418/$V418))*$AG418</f>
        <v>-36084.295975511763</v>
      </c>
      <c r="EJ418" s="15">
        <f ca="1">SUM(EH418:EI418)</f>
        <v>90737.949999999895</v>
      </c>
      <c r="EK418" s="16">
        <f ca="1">_xll.DBRW($B$3,$R$37,$R$38,$R$40,$R$41,$R$42,$Q418,EK$2,EK$4,EK$3)</f>
        <v>0.13615207949822231</v>
      </c>
      <c r="EL418" s="16">
        <f ca="1">_xll.DBRW($B$3,$R$37,$R$38,$R$40,$R$41,$R$42,$Q418,EL$2,EL$4,EL$3)</f>
        <v>0.1783225310846713</v>
      </c>
      <c r="EM418" s="17">
        <f ca="1">-(EK418-EL418)*100</f>
        <v>4.2170451586448996</v>
      </c>
      <c r="EN418" s="14">
        <f ca="1">$AC418-$AH418-FH418</f>
        <v>159060.10333683845</v>
      </c>
      <c r="EO418" s="15">
        <f ca="1">_xll.DBRW($B$3,$R$37,$R$38,$R$40,$R$41,$R$42,$Q418,EO$2,EO$4,EO$3)</f>
        <v>0.60601688914902851</v>
      </c>
      <c r="EP418" s="15">
        <f ca="1">_xll.DBRW($B$3,$R$37,$R$38,$R$40,$R$41,$R$42,$Q418,EP$2,EP$4,EP$3)</f>
        <v>1</v>
      </c>
      <c r="EQ418" s="15">
        <f ca="1">_xll.DBRW($B$3,$R$37,$R$38,$R$40,$R$41,$R$42,$Q418,EQ$2,EQ$4,EQ$3)</f>
        <v>4.4510292562732481</v>
      </c>
      <c r="ER418" s="15">
        <f ca="1">_xll.DBRW($B$3,$R$37,$R$38,$R$40,$R$41,$R$42,$Q418,ER$2,ER$4,ER$3)</f>
        <v>847408</v>
      </c>
      <c r="ES418" s="15">
        <f ca="1">_xll.DBRW($B$3,$R$37,$R$38,$R$40,$R$41,$R$42,$Q418,ES$2,ES$4,ES$3)</f>
        <v>847408</v>
      </c>
      <c r="ET418" s="15">
        <f ca="1">_xll.DBRW($B$3,$R$37,$R$38,$R$40,$R$41,$R$42,$Q418,ET$2,ET$4,ET$3)</f>
        <v>0.56083093083761104</v>
      </c>
      <c r="EU418" s="15">
        <f ca="1">_xll.DBRW($B$3,$R$37,$R$38,$R$40,$R$41,$R$42,$Q418,EU$2,EU$4,EU$3)</f>
        <v>1</v>
      </c>
      <c r="EV418" s="15">
        <f ca="1">_xll.DBRW($B$3,$R$37,$R$38,$R$40,$R$41,$R$42,$Q418,EV$2,EV$4,EV$3)</f>
        <v>3.1450368465851164</v>
      </c>
      <c r="EW418" s="15">
        <f ca="1">_xll.DBRW($B$3,$R$37,$R$38,$R$40,$R$41,$R$42,$Q418,EW$2,EW$4,EW$3)</f>
        <v>1088751.5050000001</v>
      </c>
      <c r="EX418" s="15">
        <f ca="1">_xll.DBRW($B$3,$R$37,$R$38,$R$40,$R$41,$R$42,$Q418,EX$2,EX$4,EX$3)</f>
        <v>1088751.5050000001</v>
      </c>
      <c r="EY418" s="15">
        <f ca="1">EO418-ET418</f>
        <v>4.5185958311417473E-2</v>
      </c>
      <c r="EZ418" s="15">
        <f ca="1">EP418-EU418</f>
        <v>0</v>
      </c>
      <c r="FA418" s="15">
        <f ca="1">EQ418-EV418</f>
        <v>1.3059924096881317</v>
      </c>
      <c r="FB418" s="15">
        <f ca="1">IF(AND(ER418&lt;&gt;0,EW418&lt;&gt;0),-1*EY418*ER418,0)</f>
        <v>-38290.942560761658</v>
      </c>
      <c r="FC418" s="15">
        <f ca="1">IF(AND(ER418&lt;&gt;0,EW418&lt;&gt;0,ES418&lt;&gt;0,EX418&lt;&gt;0),EZ418/EU418*$AC418,)</f>
        <v>0</v>
      </c>
      <c r="FD418" s="15">
        <f ca="1">IF(AND(ES418&lt;&gt;0,EX418&lt;&gt;0),FA418*EK418*ES418,)</f>
        <v>150680.65222419391</v>
      </c>
      <c r="FE418" s="15">
        <f ca="1">IF(AND(ER418&lt;&gt;0,EW418&lt;&gt;0,ES418&lt;&gt;0,EX418&lt;&gt;0),$AM418-FB418-FC418-FD418-FH418,)</f>
        <v>46670.393673406179</v>
      </c>
      <c r="FF418" s="15">
        <f ca="1">IF(OR(ER418=0,EW418=0,ES418=0,EX418=0),$AM418-FB418-FC418-FD418-FH418,)</f>
        <v>0</v>
      </c>
      <c r="FG418" s="15">
        <f ca="1">SUM(FB418:FF418)</f>
        <v>159060.10333683842</v>
      </c>
      <c r="FH418" s="15">
        <f ca="1">IF($V418&lt;&gt;0,IF($V418&gt;0,$W418/$V418,-$W418/$V418))*$AH418</f>
        <v>-61998.143336838191</v>
      </c>
      <c r="FI418" s="15">
        <f ca="1">SUM(FG418:FH418)</f>
        <v>97061.960000000225</v>
      </c>
      <c r="FJ418" s="20"/>
      <c r="FK418" s="85">
        <f ca="1">BL418+CK418+DJ418+EI418+FH418</f>
        <v>-312900.04240989295</v>
      </c>
      <c r="FL418" s="21"/>
      <c r="FM418" s="22"/>
      <c r="FN418" s="104">
        <f ca="1">_xll.DBRW($B$3,$R$37,$R$38,$R$40,$R$41,$R$42,$Q418,FN$2,FN$4,FN$3)</f>
        <v>983768.15999999992</v>
      </c>
      <c r="FO418" s="105">
        <f ca="1">IF(U418&lt;&gt;0,FN418/U418,0)</f>
        <v>0.26081931730998614</v>
      </c>
      <c r="FP418" s="104">
        <f ca="1">_xll.DBRW($B$3,$R$37,$R$38,$R$40,$R$41,$R$42,$Q418,FP$2,FP$4,FP$3)</f>
        <v>342482.71698247205</v>
      </c>
      <c r="FQ418" s="105">
        <f ca="1">IF(V418&lt;&gt;0,FP418/V418,0)</f>
        <v>0.10001937903389664</v>
      </c>
      <c r="FR418" s="86">
        <f ca="1">FN418-FP418</f>
        <v>641285.44301752793</v>
      </c>
      <c r="FS418" s="103">
        <f ca="1">(FO418-FQ418)*100</f>
        <v>16.079993827608952</v>
      </c>
      <c r="FT418" s="23"/>
      <c r="FV418" s="37"/>
      <c r="FW418" s="37"/>
      <c r="FX418" s="37"/>
      <c r="FY418" s="37"/>
      <c r="FZ418" s="37"/>
      <c r="GA418" s="37"/>
      <c r="GB418" s="37"/>
      <c r="GC418" s="37"/>
      <c r="GD418" s="37"/>
      <c r="GE418" s="37"/>
      <c r="GF418" s="37"/>
      <c r="GG418" s="37"/>
      <c r="GH418" s="37"/>
    </row>
    <row r="419" spans="1:190" ht="15" hidden="1" customHeight="1" x14ac:dyDescent="0.25">
      <c r="A419">
        <f ca="1">IF(ROW()=ROW($A$60),0,1)</f>
        <v>1</v>
      </c>
      <c r="D419" s="30"/>
      <c r="E419" s="30"/>
      <c r="F419" s="30">
        <f ca="1">IF(A419&lt;&gt;0,IF((AO419+BN419+CM419+DL419+EK419)&lt;&gt;0,ROUND((1-(AO419+BN419+CM419+DL419+EK419))-FO419,5),"VERIF. ELIGIBILITE PMM"),"CHECK "&amp;D404)</f>
        <v>0</v>
      </c>
      <c r="G419" s="30"/>
      <c r="H419" s="30"/>
      <c r="I419" s="30"/>
      <c r="J419" s="30">
        <f ca="1">IF(A419&lt;&gt;0,IF((AP419+BO419+CN419+DM419+EL419)&lt;&gt;0,ROUND((1-(AP419+BO419+CN419+DM419+EL419))-FQ419,5),"VERIF. ELIGIBILITE PMM"),"CHECK "&amp;D405)</f>
        <v>0</v>
      </c>
      <c r="K419" s="30">
        <f ca="1">IF(A419&lt;&gt;0,ROUND(W419+AR419+BQ419+CP419+DO419+EN419+FK419-FR419,5),"CHECK ")</f>
        <v>0</v>
      </c>
      <c r="L419" s="4"/>
      <c r="M419" s="9"/>
      <c r="N419" s="10"/>
      <c r="O419" s="9"/>
      <c r="P419" s="11"/>
      <c r="Q419" s="130" t="s">
        <v>163</v>
      </c>
      <c r="R419" s="130"/>
      <c r="S419" s="12"/>
      <c r="T419" s="13"/>
      <c r="U419" s="84">
        <f ca="1">_xll.DBRW($B$3,$R$37,$R$38,$R$40,$R$41,$R$42,$Q419,U$2,U$4,U$3)</f>
        <v>10937331.51</v>
      </c>
      <c r="V419" s="84">
        <f ca="1">_xll.DBRW($B$3,$R$37,$R$38,$R$40,$R$41,$R$42,$Q419,V$2,V$4,V$3)</f>
        <v>10586874.889999999</v>
      </c>
      <c r="W419" s="85">
        <f ca="1">U419-V419</f>
        <v>350456.62000000104</v>
      </c>
      <c r="X419" s="106">
        <f ca="1">IF(V419&lt;&gt;0,W419/V419,0)</f>
        <v>3.3102933929164538E-2</v>
      </c>
      <c r="Y419" s="15">
        <f ca="1">_xll.DBRW($B$3,$R$37,$R$38,$R$40,$R$41,$R$42,$Q419,Y$2,Y$4,Y$3)</f>
        <v>-3938408.0500000007</v>
      </c>
      <c r="Z419" s="15">
        <f ca="1">_xll.DBRW($B$3,$R$37,$R$38,$R$40,$R$41,$R$42,$Q419,Z$2,Z$4,Z$3)</f>
        <v>-1384637.33</v>
      </c>
      <c r="AA419" s="15">
        <f ca="1">_xll.DBRW($B$3,$R$37,$R$38,$R$40,$R$41,$R$42,$Q419,AA$2,AA$4,AA$3)</f>
        <v>-1341592.3</v>
      </c>
      <c r="AB419" s="15">
        <f ca="1">_xll.DBRW($B$3,$R$37,$R$38,$R$40,$R$41,$R$42,$Q419,AB$2,AB$4,AB$3)</f>
        <v>-1643376.01</v>
      </c>
      <c r="AC419" s="15">
        <f ca="1">_xll.DBRW($B$3,$R$37,$R$38,$R$40,$R$41,$R$42,$Q419,AC$2,AC$4,AC$3)</f>
        <v>-1811842.1100000008</v>
      </c>
      <c r="AD419" s="15">
        <f ca="1">_xll.DBRW($B$3,$R$37,$R$38,$R$40,$R$41,$R$42,$Q419,AD$2,AD$4,AD$3)</f>
        <v>-4179577.8499999996</v>
      </c>
      <c r="AE419" s="15">
        <f ca="1">_xll.DBRW($B$3,$R$37,$R$38,$R$40,$R$41,$R$42,$Q419,AE$2,AE$4,AE$3)</f>
        <v>-982028.13075000001</v>
      </c>
      <c r="AF419" s="15">
        <f ca="1">_xll.DBRW($B$3,$R$37,$R$38,$R$40,$R$41,$R$42,$Q419,AF$2,AF$4,AF$3)</f>
        <v>-1257180.8326140002</v>
      </c>
      <c r="AG419" s="15">
        <f ca="1">_xll.DBRW($B$3,$R$37,$R$38,$R$40,$R$41,$R$42,$Q419,AG$2,AG$4,AG$3)</f>
        <v>-1626319.3399999999</v>
      </c>
      <c r="AH419" s="15">
        <f ca="1">_xll.DBRW($B$3,$R$37,$R$38,$R$40,$R$41,$R$42,$Q419,AH$2,AH$4,AH$3)</f>
        <v>-1934205.1499999997</v>
      </c>
      <c r="AI419" s="15">
        <f ca="1">Y419-AD419</f>
        <v>241169.79999999888</v>
      </c>
      <c r="AJ419" s="15">
        <f ca="1">Z419-AE419</f>
        <v>-402609.19925000006</v>
      </c>
      <c r="AK419" s="15">
        <f ca="1">AA419-AF419</f>
        <v>-84411.467385999858</v>
      </c>
      <c r="AL419" s="15">
        <f ca="1">AB419-AG419</f>
        <v>-17056.670000000158</v>
      </c>
      <c r="AM419" s="15">
        <f ca="1">AC419-AH419</f>
        <v>122363.03999999887</v>
      </c>
      <c r="AN419" s="20"/>
      <c r="AO419" s="16">
        <f ca="1">_xll.DBRW($B$3,$R$37,$R$38,$R$40,$R$41,$R$42,$Q419,AO$2,AO$4,AO$3)</f>
        <v>0.36008856880667045</v>
      </c>
      <c r="AP419" s="16">
        <f ca="1">_xll.DBRW($B$3,$R$37,$R$38,$R$40,$R$41,$R$42,$Q419,AP$2,AP$4,AP$3)</f>
        <v>0.39478863152977151</v>
      </c>
      <c r="AQ419" s="17">
        <f ca="1">-(AO419-AP419)*100</f>
        <v>3.4700062723101057</v>
      </c>
      <c r="AR419" s="14">
        <f ca="1">$Y419-$AD419-BL419</f>
        <v>379526.08942034841</v>
      </c>
      <c r="AS419" s="18">
        <f ca="1">_xll.DBRW($B$3,$R$37,$R$38,$R$40,$R$41,$R$42,$Q419,AS$2,AS$4,AS$3)</f>
        <v>18.397488979583752</v>
      </c>
      <c r="AT419" s="19">
        <f ca="1">_xll.DBRW($B$3,$R$37,$R$38,$R$40,$R$41,$R$42,$Q419,AT$2,AT$4,AT$3)</f>
        <v>4.0664631148816972E-2</v>
      </c>
      <c r="AU419" s="18">
        <f ca="1">_xll.DBRW($B$3,$R$37,$R$38,$R$40,$R$41,$R$42,$Q419,AU$2,AU$4,AU$3)</f>
        <v>2.0776196975607513</v>
      </c>
      <c r="AV419" s="15">
        <f ca="1">_xll.DBRW($B$3,$R$37,$R$38,$R$40,$R$41,$R$42,$Q419,AV$2,AV$4,AV$3)</f>
        <v>214073.13</v>
      </c>
      <c r="AW419" s="15">
        <f ca="1">_xll.DBRW($B$3,$R$37,$R$38,$R$40,$R$41,$R$42,$Q419,AW$2,AW$4,AW$3)</f>
        <v>5264356.8612874998</v>
      </c>
      <c r="AX419" s="18">
        <f ca="1">_xll.DBRW($B$3,$R$37,$R$38,$R$40,$R$41,$R$42,$Q419,AX$2,AX$4,AX$3)</f>
        <v>19.943800757148868</v>
      </c>
      <c r="AY419" s="19">
        <f ca="1">_xll.DBRW($B$3,$R$37,$R$38,$R$40,$R$41,$R$42,$Q419,AY$2,AY$4,AY$3)</f>
        <v>4.1670821464966569E-2</v>
      </c>
      <c r="AZ419" s="18">
        <f ca="1">_xll.DBRW($B$3,$R$37,$R$38,$R$40,$R$41,$R$42,$Q419,AZ$2,AZ$4,AZ$3)</f>
        <v>2.1051126965426388</v>
      </c>
      <c r="BA419" s="15">
        <f ca="1">_xll.DBRW($B$3,$R$37,$R$38,$R$40,$R$41,$R$42,$Q419,BA$2,BA$4,BA$3)</f>
        <v>209567.77</v>
      </c>
      <c r="BB419" s="15">
        <f ca="1">_xll.DBRW($B$3,$R$37,$R$38,$R$40,$R$41,$R$42,$Q419,BB$2,BB$4,BB$3)</f>
        <v>5029125</v>
      </c>
      <c r="BC419" s="18">
        <f ca="1">AS419-AX419</f>
        <v>-1.5463117775651156</v>
      </c>
      <c r="BD419" s="18">
        <f ca="1">AT419-AY419</f>
        <v>-1.0061903161495966E-3</v>
      </c>
      <c r="BE419" s="18">
        <f ca="1">AU419-AZ419</f>
        <v>-2.7492998981887506E-2</v>
      </c>
      <c r="BF419" s="15">
        <f ca="1">IF(AND(AV419&lt;&gt;0,BA419&lt;&gt;0),-1*BC419*AV419,0)</f>
        <v>331023.80217922811</v>
      </c>
      <c r="BG419" s="15">
        <f ca="1">IF(AND(AV419&lt;&gt;0,BA419&lt;&gt;0,AW419&lt;&gt;0,BB419&lt;&gt;0),BD419/AY419*$Y419,)</f>
        <v>95097.430327530412</v>
      </c>
      <c r="BH419" s="15">
        <f ca="1">IF(AND(AW419&lt;&gt;0,BB419&lt;&gt;0),BE419*AO419*AW419,)</f>
        <v>-52116.68364332179</v>
      </c>
      <c r="BI419" s="15">
        <f ca="1">IF(AND(AV419&lt;&gt;0,BA419&lt;&gt;0,AW419&lt;&gt;0,BB419&lt;&gt;0),$AI419-BF419-BG419-BH419-BL419,)</f>
        <v>5521.5405569116992</v>
      </c>
      <c r="BJ419" s="15">
        <f ca="1">IF(OR(AV419=0,BA419=0,AW419=0,BB419=0),$AI419-BF419-BG419-BH419-BL419,)</f>
        <v>0</v>
      </c>
      <c r="BK419" s="15">
        <f ca="1">SUM(BF419:BJ419)</f>
        <v>379526.08942034841</v>
      </c>
      <c r="BL419" s="15">
        <f ca="1">IF($V419&lt;&gt;0,IF($V419&gt;0,$W419/$V419,-$W419/$V419))*$AD419</f>
        <v>-138356.28942034955</v>
      </c>
      <c r="BM419" s="15">
        <f ca="1">SUM(BK419:BL419)</f>
        <v>241169.79999999885</v>
      </c>
      <c r="BN419" s="16">
        <f ca="1">_xll.DBRW($B$3,$R$37,$R$38,$R$40,$R$41,$R$42,$Q419,BN$2,BN$4,BN$3)</f>
        <v>0.12659736323563262</v>
      </c>
      <c r="BO419" s="16">
        <f ca="1">_xll.DBRW($B$3,$R$37,$R$38,$R$40,$R$41,$R$42,$Q419,BO$2,BO$4,BO$3)</f>
        <v>9.2759019158485598E-2</v>
      </c>
      <c r="BP419" s="17">
        <f ca="1">-(BN419-BO419)*100</f>
        <v>-3.3838344077147018</v>
      </c>
      <c r="BQ419" s="14">
        <f ca="1">$Z419-$AE419-CK419</f>
        <v>-370101.18692120188</v>
      </c>
      <c r="BR419" s="15">
        <f ca="1">_xll.DBRW($B$3,$R$37,$R$38,$R$40,$R$41,$R$42,$Q419,BR$2,BR$4,BR$3)</f>
        <v>0.26302117551760362</v>
      </c>
      <c r="BS419" s="15">
        <f ca="1">_xll.DBRW($B$3,$R$37,$R$38,$R$40,$R$41,$R$42,$Q419,BS$2,BS$4,BS$3)</f>
        <v>1</v>
      </c>
      <c r="BT419" s="15">
        <f ca="1">_xll.DBRW($B$3,$R$37,$R$38,$R$40,$R$41,$R$42,$Q419,BT$2,BT$4,BT$3)</f>
        <v>2.0776196975607513</v>
      </c>
      <c r="BU419" s="15">
        <f ca="1">_xll.DBRW($B$3,$R$37,$R$38,$R$40,$R$41,$R$42,$Q419,BU$2,BU$4,BU$3)</f>
        <v>5264356.8612874998</v>
      </c>
      <c r="BV419" s="15">
        <f ca="1">_xll.DBRW($B$3,$R$37,$R$38,$R$40,$R$41,$R$42,$Q419,BV$2,BV$4,BV$3)</f>
        <v>5264356.8612874998</v>
      </c>
      <c r="BW419" s="15">
        <f ca="1">_xll.DBRW($B$3,$R$37,$R$38,$R$40,$R$41,$R$42,$Q419,BW$2,BW$4,BW$3)</f>
        <v>0.19526818894936993</v>
      </c>
      <c r="BX419" s="15">
        <f ca="1">_xll.DBRW($B$3,$R$37,$R$38,$R$40,$R$41,$R$42,$Q419,BX$2,BX$4,BX$3)</f>
        <v>1</v>
      </c>
      <c r="BY419" s="15">
        <f ca="1">_xll.DBRW($B$3,$R$37,$R$38,$R$40,$R$41,$R$42,$Q419,BY$2,BY$4,BY$3)</f>
        <v>2.1051126965426388</v>
      </c>
      <c r="BZ419" s="15">
        <f ca="1">_xll.DBRW($B$3,$R$37,$R$38,$R$40,$R$41,$R$42,$Q419,BZ$2,BZ$4,BZ$3)</f>
        <v>5029125</v>
      </c>
      <c r="CA419" s="15">
        <f ca="1">_xll.DBRW($B$3,$R$37,$R$38,$R$40,$R$41,$R$42,$Q419,CA$2,CA$4,CA$3)</f>
        <v>5029125</v>
      </c>
      <c r="CB419" s="15">
        <f ca="1">BR419-BW419</f>
        <v>6.7752986568233697E-2</v>
      </c>
      <c r="CC419" s="15">
        <f ca="1">BS419-BX419</f>
        <v>0</v>
      </c>
      <c r="CD419" s="15">
        <f ca="1">BT419-BY419</f>
        <v>-2.7492998981887506E-2</v>
      </c>
      <c r="CE419" s="15">
        <f ca="1">IF(AND(BU419&lt;&gt;0,BZ419&lt;&gt;0),-1*CB419*BU419,0)</f>
        <v>-356675.89971320087</v>
      </c>
      <c r="CF419" s="15">
        <f ca="1">IF(AND(BU419&lt;&gt;0,BZ419&lt;&gt;0,BV419&lt;&gt;0,CA419&lt;&gt;0),CC419/BX419*$Z419,)</f>
        <v>0</v>
      </c>
      <c r="CG419" s="15">
        <f ca="1">IF(AND(BV419&lt;&gt;0,CA419&lt;&gt;0),CD419*BN419*BV419,)</f>
        <v>-18322.810834277003</v>
      </c>
      <c r="CH419" s="15">
        <f ca="1">IF(AND(BU419&lt;&gt;0,BZ419&lt;&gt;0,BV419&lt;&gt;0,CA419&lt;&gt;0),$AJ419-CE419-CF419-CG419-CK419,)</f>
        <v>4897.5236262760118</v>
      </c>
      <c r="CI419" s="15">
        <f ca="1">IF(OR(BU419=0,BZ419=0,BV419=0,CA419=0),$AJ419-CE419-CF419-CG419-CK419,)</f>
        <v>0</v>
      </c>
      <c r="CJ419" s="15">
        <f ca="1">SUM(CE419:CI419)</f>
        <v>-370101.18692120188</v>
      </c>
      <c r="CK419" s="15">
        <f ca="1">IF($V419&lt;&gt;0,IF($V419&gt;0,$W419/$V419,-$W419/$V419))*$AE419</f>
        <v>-32508.012328798206</v>
      </c>
      <c r="CL419" s="15">
        <f ca="1">SUM(CJ419:CK419)</f>
        <v>-402609.19925000006</v>
      </c>
      <c r="CM419" s="16">
        <f ca="1">_xll.DBRW($B$3,$R$37,$R$38,$R$40,$R$41,$R$42,$Q419,CM$2,CM$4,CM$3)</f>
        <v>0.12266175700840576</v>
      </c>
      <c r="CN419" s="16">
        <f ca="1">_xll.DBRW($B$3,$R$37,$R$38,$R$40,$R$41,$R$42,$Q419,CN$2,CN$4,CN$3)</f>
        <v>0.11874900248433937</v>
      </c>
      <c r="CO419" s="17">
        <f ca="1">-(CM419-CN419)*100</f>
        <v>-0.39127545240663919</v>
      </c>
      <c r="CP419" s="14">
        <f ca="1">$AA419-$AF419-DJ419</f>
        <v>-42795.093346966547</v>
      </c>
      <c r="CQ419" s="15">
        <f ca="1">_xll.DBRW($B$3,$R$37,$R$38,$R$40,$R$41,$R$42,$Q419,CQ$2,CQ$4,CQ$3)</f>
        <v>1.0587167351038749</v>
      </c>
      <c r="CR419" s="15">
        <f ca="1">_xll.DBRW($B$3,$R$37,$R$38,$R$40,$R$41,$R$42,$Q419,CR$2,CR$4,CR$3)</f>
        <v>0.24071073408797164</v>
      </c>
      <c r="CS419" s="15">
        <f ca="1">_xll.DBRW($B$3,$R$37,$R$38,$R$40,$R$41,$R$42,$Q419,CS$2,CS$4,CS$3)</f>
        <v>2.0776196975607513</v>
      </c>
      <c r="CT419" s="15">
        <f ca="1">_xll.DBRW($B$3,$R$37,$R$38,$R$40,$R$41,$R$42,$Q419,CT$2,CT$4,CT$3)</f>
        <v>1267187.2045815643</v>
      </c>
      <c r="CU419" s="15">
        <f ca="1">_xll.DBRW($B$3,$R$37,$R$38,$R$40,$R$41,$R$42,$Q419,CU$2,CU$4,CU$3)</f>
        <v>5264356.8612874998</v>
      </c>
      <c r="CV419" s="15">
        <f ca="1">_xll.DBRW($B$3,$R$37,$R$38,$R$40,$R$41,$R$42,$Q419,CV$2,CV$4,CV$3)</f>
        <v>1.0641913557931992</v>
      </c>
      <c r="CW419" s="15">
        <f ca="1">_xll.DBRW($B$3,$R$37,$R$38,$R$40,$R$41,$R$42,$Q419,CW$2,CW$4,CW$3)</f>
        <v>0.23490139388064524</v>
      </c>
      <c r="CX419" s="15">
        <f ca="1">_xll.DBRW($B$3,$R$37,$R$38,$R$40,$R$41,$R$42,$Q419,CX$2,CX$4,CX$3)</f>
        <v>2.1051126965426388</v>
      </c>
      <c r="CY419" s="15">
        <f ca="1">_xll.DBRW($B$3,$R$37,$R$38,$R$40,$R$41,$R$42,$Q419,CY$2,CY$4,CY$3)</f>
        <v>1181348.4724999999</v>
      </c>
      <c r="CZ419" s="15">
        <f ca="1">_xll.DBRW($B$3,$R$37,$R$38,$R$40,$R$41,$R$42,$Q419,CZ$2,CZ$4,CZ$3)</f>
        <v>5029125</v>
      </c>
      <c r="DA419" s="15">
        <f ca="1">CQ419-CV419</f>
        <v>-5.474620689324361E-3</v>
      </c>
      <c r="DB419" s="15">
        <f ca="1">CR419-CW419</f>
        <v>5.8093402073264022E-3</v>
      </c>
      <c r="DC419" s="15">
        <f ca="1">CS419-CX419</f>
        <v>-2.7492998981887506E-2</v>
      </c>
      <c r="DD419" s="15">
        <f ca="1">IF(AND(CT419&lt;&gt;0,CY419&lt;&gt;0),-1*DA419*CT419,0)</f>
        <v>6937.3692874493336</v>
      </c>
      <c r="DE419" s="15">
        <f ca="1">IF(AND(CT419&lt;&gt;0,CY419&lt;&gt;0,CU419&lt;&gt;0,CZ419&lt;&gt;0),DB419/CW419*$AA419,)</f>
        <v>-33178.883962645035</v>
      </c>
      <c r="DF419" s="15">
        <f ca="1">IF(AND(CU419&lt;&gt;0,CZ419&lt;&gt;0),DC419*CM419*CU419,)</f>
        <v>-17753.198904165463</v>
      </c>
      <c r="DG419" s="15">
        <f ca="1">IF(AND(CT419&lt;&gt;0,CY419&lt;&gt;0,CU419&lt;&gt;0,CZ419&lt;&gt;0),$AK419-DD419-DE419-DF419-DJ419,)</f>
        <v>1199.62023239462</v>
      </c>
      <c r="DH419" s="15">
        <f ca="1">IF(OR(CT419=0,CY419=0,CU419=0,CZ419=0),$AK419-DD419-DE419-DF419-DJ419,)</f>
        <v>0</v>
      </c>
      <c r="DI419" s="15">
        <f ca="1">SUM(DD419:DH419)</f>
        <v>-42795.093346966547</v>
      </c>
      <c r="DJ419" s="15">
        <f ca="1">IF($V419&lt;&gt;0,IF($V419&gt;0,$W419/$V419,-$W419/$V419))*$AF419</f>
        <v>-41616.374039033311</v>
      </c>
      <c r="DK419" s="15">
        <f ca="1">SUM(DI419:DJ419)</f>
        <v>-84411.467385999858</v>
      </c>
      <c r="DL419" s="16">
        <f ca="1">_xll.DBRW($B$3,$R$37,$R$38,$R$40,$R$41,$R$42,$Q419,DL$2,DL$4,DL$3)</f>
        <v>0.1502538355445715</v>
      </c>
      <c r="DM419" s="16">
        <f ca="1">_xll.DBRW($B$3,$R$37,$R$38,$R$40,$R$41,$R$42,$Q419,DM$2,DM$4,DM$3)</f>
        <v>0.15361656361275844</v>
      </c>
      <c r="DN419" s="17">
        <f ca="1">-(DL419-DM419)*100</f>
        <v>0.33627280681869376</v>
      </c>
      <c r="DO419" s="14">
        <f ca="1">$AB419-$AG419-EI419</f>
        <v>36779.271659742313</v>
      </c>
      <c r="DP419" s="15">
        <f ca="1">_xll.DBRW($B$3,$R$37,$R$38,$R$40,$R$41,$R$42,$Q419,DP$2,DP$4,DP$3)</f>
        <v>0.4750127989400349</v>
      </c>
      <c r="DQ419" s="15">
        <f ca="1">_xll.DBRW($B$3,$R$37,$R$38,$R$40,$R$41,$R$42,$Q419,DQ$2,DQ$4,DQ$3)</f>
        <v>0.65718298340180836</v>
      </c>
      <c r="DR419" s="15">
        <f ca="1">_xll.DBRW($B$3,$R$37,$R$38,$R$40,$R$41,$R$42,$Q419,DR$2,DR$4,DR$3)</f>
        <v>2.0776196975607513</v>
      </c>
      <c r="DS419" s="15">
        <f ca="1">_xll.DBRW($B$3,$R$37,$R$38,$R$40,$R$41,$R$42,$Q419,DS$2,DS$4,DS$3)</f>
        <v>3459645.7477926989</v>
      </c>
      <c r="DT419" s="15">
        <f ca="1">_xll.DBRW($B$3,$R$37,$R$38,$R$40,$R$41,$R$42,$Q419,DT$2,DT$4,DT$3)</f>
        <v>5264356.8612874998</v>
      </c>
      <c r="DU419" s="15">
        <f ca="1">_xll.DBRW($B$3,$R$37,$R$38,$R$40,$R$41,$R$42,$Q419,DU$2,DU$4,DU$3)</f>
        <v>0.48764280189365028</v>
      </c>
      <c r="DV419" s="15">
        <f ca="1">_xll.DBRW($B$3,$R$37,$R$38,$R$40,$R$41,$R$42,$Q419,DV$2,DV$4,DV$3)</f>
        <v>0.66314970138940665</v>
      </c>
      <c r="DW419" s="15">
        <f ca="1">_xll.DBRW($B$3,$R$37,$R$38,$R$40,$R$41,$R$42,$Q419,DW$2,DW$4,DW$3)</f>
        <v>2.1051126965426388</v>
      </c>
      <c r="DX419" s="15">
        <f ca="1">_xll.DBRW($B$3,$R$37,$R$38,$R$40,$R$41,$R$42,$Q419,DX$2,DX$4,DX$3)</f>
        <v>3335062.7419999996</v>
      </c>
      <c r="DY419" s="15">
        <f ca="1">_xll.DBRW($B$3,$R$37,$R$38,$R$40,$R$41,$R$42,$Q419,DY$2,DY$4,DY$3)</f>
        <v>5029125</v>
      </c>
      <c r="DZ419" s="15">
        <f ca="1">DP419-DU419</f>
        <v>-1.2630002953615382E-2</v>
      </c>
      <c r="EA419" s="15">
        <f ca="1">DQ419-DV419</f>
        <v>-5.9667179875982912E-3</v>
      </c>
      <c r="EB419" s="15">
        <f ca="1">DR419-DW419</f>
        <v>-2.7492998981887506E-2</v>
      </c>
      <c r="EC419" s="15">
        <f ca="1">IF(AND(DS419&lt;&gt;0,DX419&lt;&gt;0),-1*DZ419*DS419,0)</f>
        <v>43695.336013084685</v>
      </c>
      <c r="ED419" s="15">
        <f ca="1">IF(AND(DS419&lt;&gt;0,DX419&lt;&gt;0,DT419&lt;&gt;0,DY419&lt;&gt;0),EA419/DV419*$AB419,)</f>
        <v>14786.346399176931</v>
      </c>
      <c r="EE419" s="15">
        <f ca="1">IF(AND(DT419&lt;&gt;0,DY419&lt;&gt;0),EB419*DL419*DT419,)</f>
        <v>-21746.682043318095</v>
      </c>
      <c r="EF419" s="15">
        <f ca="1">IF(AND(DS419&lt;&gt;0,DX419&lt;&gt;0,DT419&lt;&gt;0,DY419&lt;&gt;0),$AL419-EC419-ED419-EE419-EI419,)</f>
        <v>44.271290798802511</v>
      </c>
      <c r="EG419" s="15">
        <f ca="1">IF(OR(DS419=0,DX419=0,DT419=0,DY419=0),$AL419-EC419-ED419-EE419-EI419,)</f>
        <v>0</v>
      </c>
      <c r="EH419" s="15">
        <f ca="1">SUM(EC419:EG419)</f>
        <v>36779.271659742328</v>
      </c>
      <c r="EI419" s="15">
        <f ca="1">IF($V419&lt;&gt;0,IF($V419&gt;0,$W419/$V419,-$W419/$V419))*$AG419</f>
        <v>-53835.941659742472</v>
      </c>
      <c r="EJ419" s="15">
        <f ca="1">SUM(EH419:EI419)</f>
        <v>-17056.670000000144</v>
      </c>
      <c r="EK419" s="16">
        <f ca="1">_xll.DBRW($B$3,$R$37,$R$38,$R$40,$R$41,$R$42,$Q419,EK$2,EK$4,EK$3)</f>
        <v>0.16565668767957092</v>
      </c>
      <c r="EL419" s="16">
        <f ca="1">_xll.DBRW($B$3,$R$37,$R$38,$R$40,$R$41,$R$42,$Q419,EL$2,EL$4,EL$3)</f>
        <v>0.18269840440137669</v>
      </c>
      <c r="EM419" s="17">
        <f ca="1">-(EK419-EL419)*100</f>
        <v>1.7041716721805766</v>
      </c>
      <c r="EN419" s="14">
        <f ca="1">$AC419-$AH419-FH419</f>
        <v>186390.90528589865</v>
      </c>
      <c r="EO419" s="15">
        <f ca="1">_xll.DBRW($B$3,$R$37,$R$38,$R$40,$R$41,$R$42,$Q419,EO$2,EO$4,EO$3)</f>
        <v>0.34417159735574598</v>
      </c>
      <c r="EP419" s="15">
        <f ca="1">_xll.DBRW($B$3,$R$37,$R$38,$R$40,$R$41,$R$42,$Q419,EP$2,EP$4,EP$3)</f>
        <v>1</v>
      </c>
      <c r="EQ419" s="15">
        <f ca="1">_xll.DBRW($B$3,$R$37,$R$38,$R$40,$R$41,$R$42,$Q419,EQ$2,EQ$4,EQ$3)</f>
        <v>2.0776196975607513</v>
      </c>
      <c r="ER419" s="15">
        <f ca="1">_xll.DBRW($B$3,$R$37,$R$38,$R$40,$R$41,$R$42,$Q419,ER$2,ER$4,ER$3)</f>
        <v>5264356.8612874998</v>
      </c>
      <c r="ES419" s="15">
        <f ca="1">_xll.DBRW($B$3,$R$37,$R$38,$R$40,$R$41,$R$42,$Q419,ES$2,ES$4,ES$3)</f>
        <v>5264356.8612874998</v>
      </c>
      <c r="ET419" s="15">
        <f ca="1">_xll.DBRW($B$3,$R$37,$R$38,$R$40,$R$41,$R$42,$Q419,ET$2,ET$4,ET$3)</f>
        <v>0.38460073074341961</v>
      </c>
      <c r="EU419" s="15">
        <f ca="1">_xll.DBRW($B$3,$R$37,$R$38,$R$40,$R$41,$R$42,$Q419,EU$2,EU$4,EU$3)</f>
        <v>1</v>
      </c>
      <c r="EV419" s="15">
        <f ca="1">_xll.DBRW($B$3,$R$37,$R$38,$R$40,$R$41,$R$42,$Q419,EV$2,EV$4,EV$3)</f>
        <v>2.1051126965426388</v>
      </c>
      <c r="EW419" s="15">
        <f ca="1">_xll.DBRW($B$3,$R$37,$R$38,$R$40,$R$41,$R$42,$Q419,EW$2,EW$4,EW$3)</f>
        <v>5029125</v>
      </c>
      <c r="EX419" s="15">
        <f ca="1">_xll.DBRW($B$3,$R$37,$R$38,$R$40,$R$41,$R$42,$Q419,EX$2,EX$4,EX$3)</f>
        <v>5029125</v>
      </c>
      <c r="EY419" s="15">
        <f ca="1">EO419-ET419</f>
        <v>-4.0429133387673621E-2</v>
      </c>
      <c r="EZ419" s="15">
        <f ca="1">EP419-EU419</f>
        <v>0</v>
      </c>
      <c r="FA419" s="15">
        <f ca="1">EQ419-EV419</f>
        <v>-2.7492998981887506E-2</v>
      </c>
      <c r="FB419" s="15">
        <f ca="1">IF(AND(ER419&lt;&gt;0,EW419&lt;&gt;0),-1*EY419*ER419,0)</f>
        <v>212833.38574530717</v>
      </c>
      <c r="FC419" s="15">
        <f ca="1">IF(AND(ER419&lt;&gt;0,EW419&lt;&gt;0,ES419&lt;&gt;0,EX419&lt;&gt;0),EZ419/EU419*$AC419,)</f>
        <v>0</v>
      </c>
      <c r="FD419" s="15">
        <f ca="1">IF(AND(ES419&lt;&gt;0,EX419&lt;&gt;0),FA419*EK419*ES419,)</f>
        <v>-23975.982391798796</v>
      </c>
      <c r="FE419" s="15">
        <f ca="1">IF(AND(ER419&lt;&gt;0,EW419&lt;&gt;0,ES419&lt;&gt;0,EX419&lt;&gt;0),$AM419-FB419-FC419-FD419-FH419,)</f>
        <v>-2466.4980676097257</v>
      </c>
      <c r="FF419" s="15">
        <f ca="1">IF(OR(ER419=0,EW419=0,ES419=0,EX419=0),$AM419-FB419-FC419-FD419-FH419,)</f>
        <v>0</v>
      </c>
      <c r="FG419" s="15">
        <f ca="1">SUM(FB419:FF419)</f>
        <v>186390.90528589865</v>
      </c>
      <c r="FH419" s="15">
        <f ca="1">IF($V419&lt;&gt;0,IF($V419&gt;0,$W419/$V419,-$W419/$V419))*$AH419</f>
        <v>-64027.865285899774</v>
      </c>
      <c r="FI419" s="15">
        <f ca="1">SUM(FG419:FH419)</f>
        <v>122363.03999999887</v>
      </c>
      <c r="FJ419" s="20"/>
      <c r="FK419" s="85">
        <f ca="1">BL419+CK419+DJ419+EI419+FH419</f>
        <v>-330344.4827338233</v>
      </c>
      <c r="FL419" s="21"/>
      <c r="FM419" s="22"/>
      <c r="FN419" s="104">
        <f ca="1">_xll.DBRW($B$3,$R$37,$R$38,$R$40,$R$41,$R$42,$Q419,FN$2,FN$4,FN$3)</f>
        <v>817475.70999999857</v>
      </c>
      <c r="FO419" s="105">
        <f ca="1">IF(U419&lt;&gt;0,FN419/U419,0)</f>
        <v>7.4741787725148556E-2</v>
      </c>
      <c r="FP419" s="104">
        <f ca="1">_xll.DBRW($B$3,$R$37,$R$38,$R$40,$R$41,$R$42,$Q419,FP$2,FP$4,FP$3)</f>
        <v>607563.58663599892</v>
      </c>
      <c r="FQ419" s="105">
        <f ca="1">IF(V419&lt;&gt;0,FP419/V419,0)</f>
        <v>5.738837881326838E-2</v>
      </c>
      <c r="FR419" s="86">
        <f ca="1">FN419-FP419</f>
        <v>209912.12336399965</v>
      </c>
      <c r="FS419" s="103">
        <f ca="1">(FO419-FQ419)*100</f>
        <v>1.7353408911880177</v>
      </c>
      <c r="FT419" s="23"/>
      <c r="FV419" s="37"/>
      <c r="FW419" s="37"/>
      <c r="FX419" s="37"/>
      <c r="FY419" s="37"/>
      <c r="FZ419" s="37"/>
      <c r="GA419" s="37"/>
      <c r="GB419" s="37"/>
      <c r="GC419" s="37"/>
      <c r="GD419" s="37"/>
      <c r="GE419" s="37"/>
      <c r="GF419" s="37"/>
      <c r="GG419" s="37"/>
      <c r="GH419" s="37"/>
    </row>
    <row r="420" spans="1:190" ht="15" hidden="1" customHeight="1" x14ac:dyDescent="0.25">
      <c r="A420">
        <f ca="1">IF(ROW()=ROW($A$60),0,1)</f>
        <v>1</v>
      </c>
      <c r="D420" s="30"/>
      <c r="E420" s="30"/>
      <c r="F420" s="30">
        <f ca="1">IF(A420&lt;&gt;0,IF((AO420+BN420+CM420+DL420+EK420)&lt;&gt;0,ROUND((1-(AO420+BN420+CM420+DL420+EK420))-FO420,5),"VERIF. ELIGIBILITE PMM"),"CHECK "&amp;D405)</f>
        <v>0</v>
      </c>
      <c r="G420" s="30"/>
      <c r="H420" s="30"/>
      <c r="I420" s="30"/>
      <c r="J420" s="30">
        <f ca="1">IF(A420&lt;&gt;0,IF((AP420+BO420+CN420+DM420+EL420)&lt;&gt;0,ROUND((1-(AP420+BO420+CN420+DM420+EL420))-FQ420,5),"VERIF. ELIGIBILITE PMM"),"CHECK "&amp;D406)</f>
        <v>0</v>
      </c>
      <c r="K420" s="30">
        <f ca="1">IF(A420&lt;&gt;0,ROUND(W420+AR420+BQ420+CP420+DO420+EN420+FK420-FR420,5),"CHECK ")</f>
        <v>0</v>
      </c>
      <c r="L420" s="4"/>
      <c r="M420" s="9"/>
      <c r="N420" s="10"/>
      <c r="O420" s="9"/>
      <c r="P420" s="11"/>
      <c r="Q420" s="130" t="s">
        <v>193</v>
      </c>
      <c r="R420" s="130"/>
      <c r="S420" s="12"/>
      <c r="T420" s="13"/>
      <c r="U420" s="84">
        <f ca="1">_xll.DBRW($B$3,$R$37,$R$38,$R$40,$R$41,$R$42,$Q420,U$2,U$4,U$3)</f>
        <v>10167206.779999999</v>
      </c>
      <c r="V420" s="84">
        <f ca="1">_xll.DBRW($B$3,$R$37,$R$38,$R$40,$R$41,$R$42,$Q420,V$2,V$4,V$3)</f>
        <v>9800645.6199999992</v>
      </c>
      <c r="W420" s="85">
        <f ca="1">U420-V420</f>
        <v>366561.16000000015</v>
      </c>
      <c r="X420" s="106">
        <f ca="1">IF(V420&lt;&gt;0,W420/V420,0)</f>
        <v>3.7401735988899086E-2</v>
      </c>
      <c r="Y420" s="15">
        <f ca="1">_xll.DBRW($B$3,$R$37,$R$38,$R$40,$R$41,$R$42,$Q420,Y$2,Y$4,Y$3)</f>
        <v>-4203417.42</v>
      </c>
      <c r="Z420" s="15">
        <f ca="1">_xll.DBRW($B$3,$R$37,$R$38,$R$40,$R$41,$R$42,$Q420,Z$2,Z$4,Z$3)</f>
        <v>-1137432.5899999999</v>
      </c>
      <c r="AA420" s="15">
        <f ca="1">_xll.DBRW($B$3,$R$37,$R$38,$R$40,$R$41,$R$42,$Q420,AA$2,AA$4,AA$3)</f>
        <v>-846568.60000000009</v>
      </c>
      <c r="AB420" s="15">
        <f ca="1">_xll.DBRW($B$3,$R$37,$R$38,$R$40,$R$41,$R$42,$Q420,AB$2,AB$4,AB$3)</f>
        <v>-1146208.8800000001</v>
      </c>
      <c r="AC420" s="15">
        <f ca="1">_xll.DBRW($B$3,$R$37,$R$38,$R$40,$R$41,$R$42,$Q420,AC$2,AC$4,AC$3)</f>
        <v>-1650887.6099999992</v>
      </c>
      <c r="AD420" s="15">
        <f ca="1">_xll.DBRW($B$3,$R$37,$R$38,$R$40,$R$41,$R$42,$Q420,AD$2,AD$4,AD$3)</f>
        <v>-4896423.72</v>
      </c>
      <c r="AE420" s="15">
        <f ca="1">_xll.DBRW($B$3,$R$37,$R$38,$R$40,$R$41,$R$42,$Q420,AE$2,AE$4,AE$3)</f>
        <v>-922581.91999999993</v>
      </c>
      <c r="AF420" s="15">
        <f ca="1">_xll.DBRW($B$3,$R$37,$R$38,$R$40,$R$41,$R$42,$Q420,AF$2,AF$4,AF$3)</f>
        <v>-1007956.4142786199</v>
      </c>
      <c r="AG420" s="15">
        <f ca="1">_xll.DBRW($B$3,$R$37,$R$38,$R$40,$R$41,$R$42,$Q420,AG$2,AG$4,AG$3)</f>
        <v>-1165209.2999999998</v>
      </c>
      <c r="AH420" s="15">
        <f ca="1">_xll.DBRW($B$3,$R$37,$R$38,$R$40,$R$41,$R$42,$Q420,AH$2,AH$4,AH$3)</f>
        <v>-1904806.6</v>
      </c>
      <c r="AI420" s="15">
        <f ca="1">Y420-AD420</f>
        <v>693006.29999999981</v>
      </c>
      <c r="AJ420" s="15">
        <f ca="1">Z420-AE420</f>
        <v>-214850.66999999993</v>
      </c>
      <c r="AK420" s="15">
        <f ca="1">AA420-AF420</f>
        <v>161387.81427861983</v>
      </c>
      <c r="AL420" s="15">
        <f ca="1">AB420-AG420</f>
        <v>19000.419999999693</v>
      </c>
      <c r="AM420" s="15">
        <f ca="1">AC420-AH420</f>
        <v>253918.99000000092</v>
      </c>
      <c r="AN420" s="20"/>
      <c r="AO420" s="16">
        <f ca="1">_xll.DBRW($B$3,$R$37,$R$38,$R$40,$R$41,$R$42,$Q420,AO$2,AO$4,AO$3)</f>
        <v>0.41342892998582265</v>
      </c>
      <c r="AP420" s="16">
        <f ca="1">_xll.DBRW($B$3,$R$37,$R$38,$R$40,$R$41,$R$42,$Q420,AP$2,AP$4,AP$3)</f>
        <v>0.49960215988301404</v>
      </c>
      <c r="AQ420" s="17">
        <f ca="1">-(AO420-AP420)*100</f>
        <v>8.6173229897191401</v>
      </c>
      <c r="AR420" s="14">
        <f ca="1">$Y420-$AD420-BL420</f>
        <v>876141.04726522299</v>
      </c>
      <c r="AS420" s="18">
        <f ca="1">_xll.DBRW($B$3,$R$37,$R$38,$R$40,$R$41,$R$42,$Q420,AS$2,AS$4,AS$3)</f>
        <v>41.58748304461777</v>
      </c>
      <c r="AT420" s="19">
        <f ca="1">_xll.DBRW($B$3,$R$37,$R$38,$R$40,$R$41,$R$42,$Q420,AT$2,AT$4,AT$3)</f>
        <v>3.8488671638550159E-2</v>
      </c>
      <c r="AU420" s="18">
        <f ca="1">_xll.DBRW($B$3,$R$37,$R$38,$R$40,$R$41,$R$42,$Q420,AU$2,AU$4,AU$3)</f>
        <v>3.8716375731929435</v>
      </c>
      <c r="AV420" s="15">
        <f ca="1">_xll.DBRW($B$3,$R$37,$R$38,$R$40,$R$41,$R$42,$Q420,AV$2,AV$4,AV$3)</f>
        <v>101074.09999999999</v>
      </c>
      <c r="AW420" s="15">
        <f ca="1">_xll.DBRW($B$3,$R$37,$R$38,$R$40,$R$41,$R$42,$Q420,AW$2,AW$4,AW$3)</f>
        <v>2626074.003</v>
      </c>
      <c r="AX420" s="18">
        <f ca="1">_xll.DBRW($B$3,$R$37,$R$38,$R$40,$R$41,$R$42,$Q420,AX$2,AX$4,AX$3)</f>
        <v>40.739502082560236</v>
      </c>
      <c r="AY420" s="19">
        <f ca="1">_xll.DBRW($B$3,$R$37,$R$38,$R$40,$R$41,$R$42,$Q420,AY$2,AY$4,AY$3)</f>
        <v>4.0413847460579314E-2</v>
      </c>
      <c r="AZ420" s="18">
        <f ca="1">_xll.DBRW($B$3,$R$37,$R$38,$R$40,$R$41,$R$42,$Q420,AZ$2,AZ$4,AZ$3)</f>
        <v>3.2955022115398185</v>
      </c>
      <c r="BA420" s="15">
        <f ca="1">_xll.DBRW($B$3,$R$37,$R$38,$R$40,$R$41,$R$42,$Q420,BA$2,BA$4,BA$3)</f>
        <v>120188.6</v>
      </c>
      <c r="BB420" s="15">
        <f ca="1">_xll.DBRW($B$3,$R$37,$R$38,$R$40,$R$41,$R$42,$Q420,BB$2,BB$4,BB$3)</f>
        <v>2973946</v>
      </c>
      <c r="BC420" s="18">
        <f ca="1">AS420-AX420</f>
        <v>0.84798096205753382</v>
      </c>
      <c r="BD420" s="18">
        <f ca="1">AT420-AY420</f>
        <v>-1.9251758220291543E-3</v>
      </c>
      <c r="BE420" s="18">
        <f ca="1">AU420-AZ420</f>
        <v>0.57613536165312507</v>
      </c>
      <c r="BF420" s="15">
        <f ca="1">IF(AND(AV420&lt;&gt;0,BA420&lt;&gt;0),-1*BC420*AV420,0)</f>
        <v>-85708.912557099378</v>
      </c>
      <c r="BG420" s="15">
        <f ca="1">IF(AND(AV420&lt;&gt;0,BA420&lt;&gt;0,AW420&lt;&gt;0,BB420&lt;&gt;0),BD420/AY420*$Y420,)</f>
        <v>200236.25799977637</v>
      </c>
      <c r="BH420" s="15">
        <f ca="1">IF(AND(AW420&lt;&gt;0,BB420&lt;&gt;0),BE420*AO420*AW420,)</f>
        <v>625507.26137662132</v>
      </c>
      <c r="BI420" s="15">
        <f ca="1">IF(AND(AV420&lt;&gt;0,BA420&lt;&gt;0,AW420&lt;&gt;0,BB420&lt;&gt;0),$AI420-BF420-BG420-BH420-BL420,)</f>
        <v>136106.44044592459</v>
      </c>
      <c r="BJ420" s="15">
        <f ca="1">IF(OR(AV420=0,BA420=0,AW420=0,BB420=0),$AI420-BF420-BG420-BH420-BL420,)</f>
        <v>0</v>
      </c>
      <c r="BK420" s="15">
        <f ca="1">SUM(BF420:BJ420)</f>
        <v>876141.04726522299</v>
      </c>
      <c r="BL420" s="15">
        <f ca="1">IF($V420&lt;&gt;0,IF($V420&gt;0,$W420/$V420,-$W420/$V420))*$AD420</f>
        <v>-183134.74726522312</v>
      </c>
      <c r="BM420" s="15">
        <f ca="1">SUM(BK420:BL420)</f>
        <v>693006.29999999981</v>
      </c>
      <c r="BN420" s="16">
        <f ca="1">_xll.DBRW($B$3,$R$37,$R$38,$R$40,$R$41,$R$42,$Q420,BN$2,BN$4,BN$3)</f>
        <v>0.11187267207326339</v>
      </c>
      <c r="BO420" s="16">
        <f ca="1">_xll.DBRW($B$3,$R$37,$R$38,$R$40,$R$41,$R$42,$Q420,BO$2,BO$4,BO$3)</f>
        <v>9.4134810681992614E-2</v>
      </c>
      <c r="BP420" s="17">
        <f ca="1">-(BN420-BO420)*100</f>
        <v>-1.7737861391270773</v>
      </c>
      <c r="BQ420" s="14">
        <f ca="1">$Z420-$AE420-CK420</f>
        <v>-180344.5046000283</v>
      </c>
      <c r="BR420" s="15">
        <f ca="1">_xll.DBRW($B$3,$R$37,$R$38,$R$40,$R$41,$R$42,$Q420,BR$2,BR$4,BR$3)</f>
        <v>0.43313044061233946</v>
      </c>
      <c r="BS420" s="15">
        <f ca="1">_xll.DBRW($B$3,$R$37,$R$38,$R$40,$R$41,$R$42,$Q420,BS$2,BS$4,BS$3)</f>
        <v>1</v>
      </c>
      <c r="BT420" s="15">
        <f ca="1">_xll.DBRW($B$3,$R$37,$R$38,$R$40,$R$41,$R$42,$Q420,BT$2,BT$4,BT$3)</f>
        <v>3.8716375731929435</v>
      </c>
      <c r="BU420" s="15">
        <f ca="1">_xll.DBRW($B$3,$R$37,$R$38,$R$40,$R$41,$R$42,$Q420,BU$2,BU$4,BU$3)</f>
        <v>2626074.003</v>
      </c>
      <c r="BV420" s="15">
        <f ca="1">_xll.DBRW($B$3,$R$37,$R$38,$R$40,$R$41,$R$42,$Q420,BV$2,BV$4,BV$3)</f>
        <v>2626074.003</v>
      </c>
      <c r="BW420" s="15">
        <f ca="1">_xll.DBRW($B$3,$R$37,$R$38,$R$40,$R$41,$R$42,$Q420,BW$2,BW$4,BW$3)</f>
        <v>0.31022147678538881</v>
      </c>
      <c r="BX420" s="15">
        <f ca="1">_xll.DBRW($B$3,$R$37,$R$38,$R$40,$R$41,$R$42,$Q420,BX$2,BX$4,BX$3)</f>
        <v>1</v>
      </c>
      <c r="BY420" s="15">
        <f ca="1">_xll.DBRW($B$3,$R$37,$R$38,$R$40,$R$41,$R$42,$Q420,BY$2,BY$4,BY$3)</f>
        <v>3.2955022115398185</v>
      </c>
      <c r="BZ420" s="15">
        <f ca="1">_xll.DBRW($B$3,$R$37,$R$38,$R$40,$R$41,$R$42,$Q420,BZ$2,BZ$4,BZ$3)</f>
        <v>2973946</v>
      </c>
      <c r="CA420" s="15">
        <f ca="1">_xll.DBRW($B$3,$R$37,$R$38,$R$40,$R$41,$R$42,$Q420,CA$2,CA$4,CA$3)</f>
        <v>2973946</v>
      </c>
      <c r="CB420" s="15">
        <f ca="1">BR420-BW420</f>
        <v>0.12290896382695066</v>
      </c>
      <c r="CC420" s="15">
        <f ca="1">BS420-BX420</f>
        <v>0</v>
      </c>
      <c r="CD420" s="15">
        <f ca="1">BT420-BY420</f>
        <v>0.57613536165312507</v>
      </c>
      <c r="CE420" s="15">
        <f ca="1">IF(AND(BU420&lt;&gt;0,BZ420&lt;&gt;0),-1*CB420*BU420,0)</f>
        <v>-322768.03464162251</v>
      </c>
      <c r="CF420" s="15">
        <f ca="1">IF(AND(BU420&lt;&gt;0,BZ420&lt;&gt;0,BV420&lt;&gt;0,CA420&lt;&gt;0),CC420/BX420*$Z420,)</f>
        <v>0</v>
      </c>
      <c r="CG420" s="15">
        <f ca="1">IF(AND(BV420&lt;&gt;0,CA420&lt;&gt;0),CD420*BN420*BV420,)</f>
        <v>169260.45483520339</v>
      </c>
      <c r="CH420" s="15">
        <f ca="1">IF(AND(BU420&lt;&gt;0,BZ420&lt;&gt;0,BV420&lt;&gt;0,CA420&lt;&gt;0),$AJ420-CE420-CF420-CG420-CK420,)</f>
        <v>-26836.924793609192</v>
      </c>
      <c r="CI420" s="15">
        <f ca="1">IF(OR(BU420=0,BZ420=0,BV420=0,CA420=0),$AJ420-CE420-CF420-CG420-CK420,)</f>
        <v>0</v>
      </c>
      <c r="CJ420" s="15">
        <f ca="1">SUM(CE420:CI420)</f>
        <v>-180344.5046000283</v>
      </c>
      <c r="CK420" s="15">
        <f ca="1">IF($V420&lt;&gt;0,IF($V420&gt;0,$W420/$V420,-$W420/$V420))*$AE420</f>
        <v>-34506.165399971615</v>
      </c>
      <c r="CL420" s="15">
        <f ca="1">SUM(CJ420:CK420)</f>
        <v>-214850.66999999993</v>
      </c>
      <c r="CM420" s="16">
        <f ca="1">_xll.DBRW($B$3,$R$37,$R$38,$R$40,$R$41,$R$42,$Q420,CM$2,CM$4,CM$3)</f>
        <v>8.32646191149857E-2</v>
      </c>
      <c r="CN420" s="16">
        <f ca="1">_xll.DBRW($B$3,$R$37,$R$38,$R$40,$R$41,$R$42,$Q420,CN$2,CN$4,CN$3)</f>
        <v>0.10284591988732882</v>
      </c>
      <c r="CO420" s="17">
        <f ca="1">-(CM420-CN420)*100</f>
        <v>1.9581300772343115</v>
      </c>
      <c r="CP420" s="14">
        <f ca="1">$AA420-$AF420-DJ420</f>
        <v>199087.13397378617</v>
      </c>
      <c r="CQ420" s="15">
        <f ca="1">_xll.DBRW($B$3,$R$37,$R$38,$R$40,$R$41,$R$42,$Q420,CQ$2,CQ$4,CQ$3)</f>
        <v>0.94498439690115787</v>
      </c>
      <c r="CR420" s="15">
        <f ca="1">_xll.DBRW($B$3,$R$37,$R$38,$R$40,$R$41,$R$42,$Q420,CR$2,CR$4,CR$3)</f>
        <v>0.34113836052776314</v>
      </c>
      <c r="CS420" s="15">
        <f ca="1">_xll.DBRW($B$3,$R$37,$R$38,$R$40,$R$41,$R$42,$Q420,CS$2,CS$4,CS$3)</f>
        <v>3.8716375731929435</v>
      </c>
      <c r="CT420" s="15">
        <f ca="1">_xll.DBRW($B$3,$R$37,$R$38,$R$40,$R$41,$R$42,$Q420,CT$2,CT$4,CT$3)</f>
        <v>895854.58000800014</v>
      </c>
      <c r="CU420" s="15">
        <f ca="1">_xll.DBRW($B$3,$R$37,$R$38,$R$40,$R$41,$R$42,$Q420,CU$2,CU$4,CU$3)</f>
        <v>2626074.003</v>
      </c>
      <c r="CV420" s="15">
        <f ca="1">_xll.DBRW($B$3,$R$37,$R$38,$R$40,$R$41,$R$42,$Q420,CV$2,CV$4,CV$3)</f>
        <v>0.96723188184448494</v>
      </c>
      <c r="CW420" s="15">
        <f ca="1">_xll.DBRW($B$3,$R$37,$R$38,$R$40,$R$41,$R$42,$Q420,CW$2,CW$4,CW$3)</f>
        <v>0.35041127448178283</v>
      </c>
      <c r="CX420" s="15">
        <f ca="1">_xll.DBRW($B$3,$R$37,$R$38,$R$40,$R$41,$R$42,$Q420,CX$2,CX$4,CX$3)</f>
        <v>3.2955022115398185</v>
      </c>
      <c r="CY420" s="15">
        <f ca="1">_xll.DBRW($B$3,$R$37,$R$38,$R$40,$R$41,$R$42,$Q420,CY$2,CY$4,CY$3)</f>
        <v>1042104.2081</v>
      </c>
      <c r="CZ420" s="15">
        <f ca="1">_xll.DBRW($B$3,$R$37,$R$38,$R$40,$R$41,$R$42,$Q420,CZ$2,CZ$4,CZ$3)</f>
        <v>2973946</v>
      </c>
      <c r="DA420" s="15">
        <f ca="1">CQ420-CV420</f>
        <v>-2.2247484943327067E-2</v>
      </c>
      <c r="DB420" s="15">
        <f ca="1">CR420-CW420</f>
        <v>-9.2729139540196903E-3</v>
      </c>
      <c r="DC420" s="15">
        <f ca="1">CS420-CX420</f>
        <v>0.57613536165312507</v>
      </c>
      <c r="DD420" s="15">
        <f ca="1">IF(AND(CT420&lt;&gt;0,CY420&lt;&gt;0),-1*DA420*CT420,0)</f>
        <v>19930.511280138577</v>
      </c>
      <c r="DE420" s="15">
        <f ca="1">IF(AND(CT420&lt;&gt;0,CY420&lt;&gt;0,CU420&lt;&gt;0,CZ420&lt;&gt;0),DB420/CW420*$AA420,)</f>
        <v>22402.697503339117</v>
      </c>
      <c r="DF420" s="15">
        <f ca="1">IF(AND(CU420&lt;&gt;0,CZ420&lt;&gt;0),DC420*CM420*CU420,)</f>
        <v>125977.2117881741</v>
      </c>
      <c r="DG420" s="15">
        <f ca="1">IF(AND(CT420&lt;&gt;0,CY420&lt;&gt;0,CU420&lt;&gt;0,CZ420&lt;&gt;0),$AK420-DD420-DE420-DF420-DJ420,)</f>
        <v>30776.713402134374</v>
      </c>
      <c r="DH420" s="15">
        <f ca="1">IF(OR(CT420=0,CY420=0,CU420=0,CZ420=0),$AK420-DD420-DE420-DF420-DJ420,)</f>
        <v>0</v>
      </c>
      <c r="DI420" s="15">
        <f ca="1">SUM(DD420:DH420)</f>
        <v>199087.13397378614</v>
      </c>
      <c r="DJ420" s="15">
        <f ca="1">IF($V420&lt;&gt;0,IF($V420&gt;0,$W420/$V420,-$W420/$V420))*$AF420</f>
        <v>-37699.319695166334</v>
      </c>
      <c r="DK420" s="15">
        <f ca="1">SUM(DI420:DJ420)</f>
        <v>161387.8142786198</v>
      </c>
      <c r="DL420" s="16">
        <f ca="1">_xll.DBRW($B$3,$R$37,$R$38,$R$40,$R$41,$R$42,$Q420,DL$2,DL$4,DL$3)</f>
        <v>0.11273586785455346</v>
      </c>
      <c r="DM420" s="16">
        <f ca="1">_xll.DBRW($B$3,$R$37,$R$38,$R$40,$R$41,$R$42,$Q420,DM$2,DM$4,DM$3)</f>
        <v>0.1188910756677273</v>
      </c>
      <c r="DN420" s="17">
        <f ca="1">-(DL420-DM420)*100</f>
        <v>0.61552078131738441</v>
      </c>
      <c r="DO420" s="14">
        <f ca="1">$AB420-$AG420-EI420</f>
        <v>62581.2706104096</v>
      </c>
      <c r="DP420" s="15">
        <f ca="1">_xll.DBRW($B$3,$R$37,$R$38,$R$40,$R$41,$R$42,$Q420,DP$2,DP$4,DP$3)</f>
        <v>0.58598227926732716</v>
      </c>
      <c r="DQ420" s="15">
        <f ca="1">_xll.DBRW($B$3,$R$37,$R$38,$R$40,$R$41,$R$42,$Q420,DQ$2,DQ$4,DQ$3)</f>
        <v>0.74485600891880122</v>
      </c>
      <c r="DR420" s="15">
        <f ca="1">_xll.DBRW($B$3,$R$37,$R$38,$R$40,$R$41,$R$42,$Q420,DR$2,DR$4,DR$3)</f>
        <v>3.8716375731929435</v>
      </c>
      <c r="DS420" s="15">
        <f ca="1">_xll.DBRW($B$3,$R$37,$R$38,$R$40,$R$41,$R$42,$Q420,DS$2,DS$4,DS$3)</f>
        <v>1956047.0010000002</v>
      </c>
      <c r="DT420" s="15">
        <f ca="1">_xll.DBRW($B$3,$R$37,$R$38,$R$40,$R$41,$R$42,$Q420,DT$2,DT$4,DT$3)</f>
        <v>2626074.003</v>
      </c>
      <c r="DU420" s="15">
        <f ca="1">_xll.DBRW($B$3,$R$37,$R$38,$R$40,$R$41,$R$42,$Q420,DU$2,DU$4,DU$3)</f>
        <v>0.52500834680913078</v>
      </c>
      <c r="DV420" s="15">
        <f ca="1">_xll.DBRW($B$3,$R$37,$R$38,$R$40,$R$41,$R$42,$Q420,DV$2,DV$4,DV$3)</f>
        <v>0.74628490228134603</v>
      </c>
      <c r="DW420" s="15">
        <f ca="1">_xll.DBRW($B$3,$R$37,$R$38,$R$40,$R$41,$R$42,$Q420,DW$2,DW$4,DW$3)</f>
        <v>3.2955022115398185</v>
      </c>
      <c r="DX420" s="15">
        <f ca="1">_xll.DBRW($B$3,$R$37,$R$38,$R$40,$R$41,$R$42,$Q420,DX$2,DX$4,DX$3)</f>
        <v>2219411</v>
      </c>
      <c r="DY420" s="15">
        <f ca="1">_xll.DBRW($B$3,$R$37,$R$38,$R$40,$R$41,$R$42,$Q420,DY$2,DY$4,DY$3)</f>
        <v>2973946</v>
      </c>
      <c r="DZ420" s="15">
        <f ca="1">DP420-DU420</f>
        <v>6.0973932458196378E-2</v>
      </c>
      <c r="EA420" s="15">
        <f ca="1">DQ420-DV420</f>
        <v>-1.4288933625448141E-3</v>
      </c>
      <c r="EB420" s="15">
        <f ca="1">DR420-DW420</f>
        <v>0.57613536165312507</v>
      </c>
      <c r="EC420" s="15">
        <f ca="1">IF(AND(DS420&lt;&gt;0,DX420&lt;&gt;0),-1*DZ420*DS420,0)</f>
        <v>-119267.8777240316</v>
      </c>
      <c r="ED420" s="15">
        <f ca="1">IF(AND(DS420&lt;&gt;0,DX420&lt;&gt;0,DT420&lt;&gt;0,DY420&lt;&gt;0),EA420/DV420*$AB420,)</f>
        <v>2194.61797460359</v>
      </c>
      <c r="EE420" s="15">
        <f ca="1">IF(AND(DT420&lt;&gt;0,DY420&lt;&gt;0),EB420*DL420*DT420,)</f>
        <v>170566.44769159381</v>
      </c>
      <c r="EF420" s="15">
        <f ca="1">IF(AND(DS420&lt;&gt;0,DX420&lt;&gt;0,DT420&lt;&gt;0,DY420&lt;&gt;0),$AL420-EC420-ED420-EE420-EI420,)</f>
        <v>9088.0826682438055</v>
      </c>
      <c r="EG420" s="15">
        <f ca="1">IF(OR(DS420=0,DX420=0,DT420=0,DY420=0),$AL420-EC420-ED420-EE420-EI420,)</f>
        <v>0</v>
      </c>
      <c r="EH420" s="15">
        <f ca="1">SUM(EC420:EG420)</f>
        <v>62581.270610409614</v>
      </c>
      <c r="EI420" s="15">
        <f ca="1">IF($V420&lt;&gt;0,IF($V420&gt;0,$W420/$V420,-$W420/$V420))*$AG420</f>
        <v>-43580.850610409907</v>
      </c>
      <c r="EJ420" s="15">
        <f ca="1">SUM(EH420:EI420)</f>
        <v>19000.419999999707</v>
      </c>
      <c r="EK420" s="16">
        <f ca="1">_xll.DBRW($B$3,$R$37,$R$38,$R$40,$R$41,$R$42,$Q420,EK$2,EK$4,EK$3)</f>
        <v>0.16237376161636405</v>
      </c>
      <c r="EL420" s="16">
        <f ca="1">_xll.DBRW($B$3,$R$37,$R$38,$R$40,$R$41,$R$42,$Q420,EL$2,EL$4,EL$3)</f>
        <v>0.1943552163658378</v>
      </c>
      <c r="EM420" s="17">
        <f ca="1">-(EK420-EL420)*100</f>
        <v>3.1981454749473754</v>
      </c>
      <c r="EN420" s="14">
        <f ca="1">$AC420-$AH420-FH420</f>
        <v>325162.06356311345</v>
      </c>
      <c r="EO420" s="15">
        <f ca="1">_xll.DBRW($B$3,$R$37,$R$38,$R$40,$R$41,$R$42,$Q420,EO$2,EO$4,EO$3)</f>
        <v>0.62865235637458927</v>
      </c>
      <c r="EP420" s="15">
        <f ca="1">_xll.DBRW($B$3,$R$37,$R$38,$R$40,$R$41,$R$42,$Q420,EP$2,EP$4,EP$3)</f>
        <v>1</v>
      </c>
      <c r="EQ420" s="15">
        <f ca="1">_xll.DBRW($B$3,$R$37,$R$38,$R$40,$R$41,$R$42,$Q420,EQ$2,EQ$4,EQ$3)</f>
        <v>3.8716375731929435</v>
      </c>
      <c r="ER420" s="15">
        <f ca="1">_xll.DBRW($B$3,$R$37,$R$38,$R$40,$R$41,$R$42,$Q420,ER$2,ER$4,ER$3)</f>
        <v>2626074.003</v>
      </c>
      <c r="ES420" s="15">
        <f ca="1">_xll.DBRW($B$3,$R$37,$R$38,$R$40,$R$41,$R$42,$Q420,ES$2,ES$4,ES$3)</f>
        <v>2626074.003</v>
      </c>
      <c r="ET420" s="15">
        <f ca="1">_xll.DBRW($B$3,$R$37,$R$38,$R$40,$R$41,$R$42,$Q420,ET$2,ET$4,ET$3)</f>
        <v>0.64049804535791843</v>
      </c>
      <c r="EU420" s="15">
        <f ca="1">_xll.DBRW($B$3,$R$37,$R$38,$R$40,$R$41,$R$42,$Q420,EU$2,EU$4,EU$3)</f>
        <v>1</v>
      </c>
      <c r="EV420" s="15">
        <f ca="1">_xll.DBRW($B$3,$R$37,$R$38,$R$40,$R$41,$R$42,$Q420,EV$2,EV$4,EV$3)</f>
        <v>3.2955022115398185</v>
      </c>
      <c r="EW420" s="15">
        <f ca="1">_xll.DBRW($B$3,$R$37,$R$38,$R$40,$R$41,$R$42,$Q420,EW$2,EW$4,EW$3)</f>
        <v>2973946</v>
      </c>
      <c r="EX420" s="15">
        <f ca="1">_xll.DBRW($B$3,$R$37,$R$38,$R$40,$R$41,$R$42,$Q420,EX$2,EX$4,EX$3)</f>
        <v>2973946</v>
      </c>
      <c r="EY420" s="15">
        <f ca="1">EO420-ET420</f>
        <v>-1.1845688983329161E-2</v>
      </c>
      <c r="EZ420" s="15">
        <f ca="1">EP420-EU420</f>
        <v>0</v>
      </c>
      <c r="FA420" s="15">
        <f ca="1">EQ420-EV420</f>
        <v>0.57613536165312507</v>
      </c>
      <c r="FB420" s="15">
        <f ca="1">IF(AND(ER420&lt;&gt;0,EW420&lt;&gt;0),-1*EY420*ER420,0)</f>
        <v>31107.655886744211</v>
      </c>
      <c r="FC420" s="15">
        <f ca="1">IF(AND(ER420&lt;&gt;0,EW420&lt;&gt;0,ES420&lt;&gt;0,EX420&lt;&gt;0),EZ420/EU420*$AC420,)</f>
        <v>0</v>
      </c>
      <c r="FD420" s="15">
        <f ca="1">IF(AND(ES420&lt;&gt;0,EX420&lt;&gt;0),FA420*EK420*ES420,)</f>
        <v>245667.29510572745</v>
      </c>
      <c r="FE420" s="15">
        <f ca="1">IF(AND(ER420&lt;&gt;0,EW420&lt;&gt;0,ES420&lt;&gt;0,EX420&lt;&gt;0),$AM420-FB420-FC420-FD420-FH420,)</f>
        <v>48387.112570641781</v>
      </c>
      <c r="FF420" s="15">
        <f ca="1">IF(OR(ER420=0,EW420=0,ES420=0,EX420=0),$AM420-FB420-FC420-FD420-FH420,)</f>
        <v>0</v>
      </c>
      <c r="FG420" s="15">
        <f ca="1">SUM(FB420:FF420)</f>
        <v>325162.06356311345</v>
      </c>
      <c r="FH420" s="15">
        <f ca="1">IF($V420&lt;&gt;0,IF($V420&gt;0,$W420/$V420,-$W420/$V420))*$AH420</f>
        <v>-71243.073563112514</v>
      </c>
      <c r="FI420" s="15">
        <f ca="1">SUM(FG420:FH420)</f>
        <v>253918.99000000092</v>
      </c>
      <c r="FJ420" s="20"/>
      <c r="FK420" s="85">
        <f ca="1">BL420+CK420+DJ420+EI420+FH420</f>
        <v>-370164.15653388354</v>
      </c>
      <c r="FL420" s="21"/>
      <c r="FM420" s="22"/>
      <c r="FN420" s="104">
        <f ca="1">_xll.DBRW($B$3,$R$37,$R$38,$R$40,$R$41,$R$42,$Q420,FN$2,FN$4,FN$3)</f>
        <v>1182691.679999999</v>
      </c>
      <c r="FO420" s="105">
        <f ca="1">IF(U420&lt;&gt;0,FN420/U420,0)</f>
        <v>0.11632414935501087</v>
      </c>
      <c r="FP420" s="104">
        <f ca="1">_xll.DBRW($B$3,$R$37,$R$38,$R$40,$R$41,$R$42,$Q420,FP$2,FP$4,FP$3)</f>
        <v>-96332.334278619674</v>
      </c>
      <c r="FQ420" s="105">
        <f ca="1">IF(V420&lt;&gt;0,FP420/V420,0)</f>
        <v>-9.8291824859003205E-3</v>
      </c>
      <c r="FR420" s="86">
        <f ca="1">FN420-FP420</f>
        <v>1279024.0142786186</v>
      </c>
      <c r="FS420" s="103">
        <f ca="1">(FO420-FQ420)*100</f>
        <v>12.615333184091119</v>
      </c>
      <c r="FT420" s="23"/>
      <c r="FV420" s="37"/>
      <c r="FW420" s="37"/>
      <c r="FX420" s="37"/>
      <c r="FY420" s="37"/>
      <c r="FZ420" s="37"/>
      <c r="GA420" s="37"/>
      <c r="GB420" s="37"/>
      <c r="GC420" s="37"/>
      <c r="GD420" s="37"/>
      <c r="GE420" s="37"/>
      <c r="GF420" s="37"/>
      <c r="GG420" s="37"/>
      <c r="GH420" s="37"/>
    </row>
    <row r="421" spans="1:190" ht="15" hidden="1" customHeight="1" x14ac:dyDescent="0.25">
      <c r="A421">
        <f ca="1">IF(ROW()=ROW($A$60),0,1)</f>
        <v>1</v>
      </c>
      <c r="D421" s="30"/>
      <c r="E421" s="30"/>
      <c r="F421" s="30">
        <f ca="1">IF(A421&lt;&gt;0,IF((AO421+BN421+CM421+DL421+EK421)&lt;&gt;0,ROUND((1-(AO421+BN421+CM421+DL421+EK421))-FO421,5),"VERIF. ELIGIBILITE PMM"),"CHECK "&amp;D406)</f>
        <v>-3.1E-4</v>
      </c>
      <c r="G421" s="30"/>
      <c r="H421" s="30"/>
      <c r="I421" s="30"/>
      <c r="J421" s="30">
        <f ca="1">IF(A421&lt;&gt;0,IF((AP421+BO421+CN421+DM421+EL421)&lt;&gt;0,ROUND((1-(AP421+BO421+CN421+DM421+EL421))-FQ421,5),"VERIF. ELIGIBILITE PMM"),"CHECK "&amp;D407)</f>
        <v>0</v>
      </c>
      <c r="K421" s="30">
        <f ca="1">IF(A421&lt;&gt;0,ROUND(W421+AR421+BQ421+CP421+DO421+EN421+FK421-FR421,5),"CHECK ")</f>
        <v>-594.37</v>
      </c>
      <c r="L421" s="4"/>
      <c r="M421" s="9"/>
      <c r="N421" s="10"/>
      <c r="O421" s="9"/>
      <c r="P421" s="11"/>
      <c r="Q421" s="130" t="s">
        <v>380</v>
      </c>
      <c r="R421" s="130"/>
      <c r="S421" s="12"/>
      <c r="T421" s="13"/>
      <c r="U421" s="84">
        <f ca="1">_xll.DBRW($B$3,$R$37,$R$38,$R$40,$R$41,$R$42,$Q421,U$2,U$4,U$3)</f>
        <v>1905582.7464400004</v>
      </c>
      <c r="V421" s="84">
        <f ca="1">_xll.DBRW($B$3,$R$37,$R$38,$R$40,$R$41,$R$42,$Q421,V$2,V$4,V$3)</f>
        <v>1496801.9618700002</v>
      </c>
      <c r="W421" s="85">
        <f ca="1">U421-V421</f>
        <v>408780.78457000013</v>
      </c>
      <c r="X421" s="106">
        <f ca="1">IF(V421&lt;&gt;0,W421/V421,0)</f>
        <v>0.27310278512682989</v>
      </c>
      <c r="Y421" s="15">
        <f ca="1">_xll.DBRW($B$3,$R$37,$R$38,$R$40,$R$41,$R$42,$Q421,Y$2,Y$4,Y$3)</f>
        <v>-807234.50666870002</v>
      </c>
      <c r="Z421" s="15">
        <f ca="1">_xll.DBRW($B$3,$R$37,$R$38,$R$40,$R$41,$R$42,$Q421,Z$2,Z$4,Z$3)</f>
        <v>-105271.21666969999</v>
      </c>
      <c r="AA421" s="15">
        <f ca="1">_xll.DBRW($B$3,$R$37,$R$38,$R$40,$R$41,$R$42,$Q421,AA$2,AA$4,AA$3)</f>
        <v>-221042.43336999998</v>
      </c>
      <c r="AB421" s="15">
        <f ca="1">_xll.DBRW($B$3,$R$37,$R$38,$R$40,$R$41,$R$42,$Q421,AB$2,AB$4,AB$3)</f>
        <v>-137821.1667</v>
      </c>
      <c r="AC421" s="15">
        <f ca="1">_xll.DBRW($B$3,$R$37,$R$38,$R$40,$R$41,$R$42,$Q421,AC$2,AC$4,AC$3)</f>
        <v>-103362.48333300001</v>
      </c>
      <c r="AD421" s="15">
        <f ca="1">_xll.DBRW($B$3,$R$37,$R$38,$R$40,$R$41,$R$42,$Q421,AD$2,AD$4,AD$3)</f>
        <v>-669552.91666423983</v>
      </c>
      <c r="AE421" s="15">
        <f ca="1">_xll.DBRW($B$3,$R$37,$R$38,$R$40,$R$41,$R$42,$Q421,AE$2,AE$4,AE$3)</f>
        <v>-67216.433330300002</v>
      </c>
      <c r="AF421" s="15">
        <f ca="1">_xll.DBRW($B$3,$R$37,$R$38,$R$40,$R$41,$R$42,$Q421,AF$2,AF$4,AF$3)</f>
        <v>-170817.66662999999</v>
      </c>
      <c r="AG421" s="15">
        <f ca="1">_xll.DBRW($B$3,$R$37,$R$38,$R$40,$R$41,$R$42,$Q421,AG$2,AG$4,AG$3)</f>
        <v>-103082.66663000001</v>
      </c>
      <c r="AH421" s="15">
        <f ca="1">_xll.DBRW($B$3,$R$37,$R$38,$R$40,$R$41,$R$42,$Q421,AH$2,AH$4,AH$3)</f>
        <v>-89250.000000300002</v>
      </c>
      <c r="AI421" s="15">
        <f ca="1">Y421-AD421</f>
        <v>-137681.59000446019</v>
      </c>
      <c r="AJ421" s="15">
        <f ca="1">Z421-AE421</f>
        <v>-38054.78333939999</v>
      </c>
      <c r="AK421" s="15">
        <f ca="1">AA421-AF421</f>
        <v>-50224.766739999992</v>
      </c>
      <c r="AL421" s="15">
        <f ca="1">AB421-AG421</f>
        <v>-34738.500069999995</v>
      </c>
      <c r="AM421" s="15">
        <f ca="1">AC421-AH421</f>
        <v>-14112.483332700009</v>
      </c>
      <c r="AN421" s="20"/>
      <c r="AO421" s="16">
        <f ca="1">_xll.DBRW($B$3,$R$37,$R$38,$R$40,$R$41,$R$42,$Q421,AO$2,AO$4,AO$3)</f>
        <v>0.42361556231382297</v>
      </c>
      <c r="AP421" s="16">
        <f ca="1">_xll.DBRW($B$3,$R$37,$R$38,$R$40,$R$41,$R$42,$Q421,AP$2,AP$4,AP$3)</f>
        <v>0.44732231365313491</v>
      </c>
      <c r="AQ421" s="17">
        <f ca="1">-(AO421-AP421)*100</f>
        <v>2.3706751339311936</v>
      </c>
      <c r="AR421" s="14">
        <f ca="1">$Y421-$AD421-BL421</f>
        <v>45175.176326335961</v>
      </c>
      <c r="AS421" s="18">
        <f ca="1">_xll.DBRW($B$3,$R$37,$R$38,$R$40,$R$41,$R$42,$Q421,AS$2,AS$4,AS$3)</f>
        <v>0</v>
      </c>
      <c r="AT421" s="19">
        <f ca="1">_xll.DBRW($B$3,$R$37,$R$38,$R$40,$R$41,$R$42,$Q421,AT$2,AT$4,AT$3)</f>
        <v>0</v>
      </c>
      <c r="AU421" s="18">
        <f ca="1">_xll.DBRW($B$3,$R$37,$R$38,$R$40,$R$41,$R$42,$Q421,AU$2,AU$4,AU$3)</f>
        <v>0</v>
      </c>
      <c r="AV421" s="15">
        <f ca="1">_xll.DBRW($B$3,$R$37,$R$38,$R$40,$R$41,$R$42,$Q421,AV$2,AV$4,AV$3)</f>
        <v>0</v>
      </c>
      <c r="AW421" s="15">
        <f ca="1">_xll.DBRW($B$3,$R$37,$R$38,$R$40,$R$41,$R$42,$Q421,AW$2,AW$4,AW$3)</f>
        <v>0</v>
      </c>
      <c r="AX421" s="18">
        <f ca="1">_xll.DBRW($B$3,$R$37,$R$38,$R$40,$R$41,$R$42,$Q421,AX$2,AX$4,AX$3)</f>
        <v>23.850020851561172</v>
      </c>
      <c r="AY421" s="19">
        <f ca="1">_xll.DBRW($B$3,$R$37,$R$38,$R$40,$R$41,$R$42,$Q421,AY$2,AY$4,AY$3)</f>
        <v>3.5644177497794749E-2</v>
      </c>
      <c r="AZ421" s="18">
        <f ca="1">_xll.DBRW($B$3,$R$37,$R$38,$R$40,$R$41,$R$42,$Q421,AZ$2,AZ$4,AZ$3)</f>
        <v>1.9004515326243094</v>
      </c>
      <c r="BA421" s="15">
        <f ca="1">_xll.DBRW($B$3,$R$37,$R$38,$R$40,$R$41,$R$42,$Q421,BA$2,BA$4,BA$3)</f>
        <v>28073.473010000002</v>
      </c>
      <c r="BB421" s="15">
        <f ca="1">_xll.DBRW($B$3,$R$37,$R$38,$R$40,$R$41,$R$42,$Q421,BB$2,BB$4,BB$3)</f>
        <v>787603.33330000006</v>
      </c>
      <c r="BC421" s="18">
        <f ca="1">AS421-AX421</f>
        <v>-23.850020851561172</v>
      </c>
      <c r="BD421" s="18">
        <f ca="1">AT421-AY421</f>
        <v>-3.5644177497794749E-2</v>
      </c>
      <c r="BE421" s="18">
        <f ca="1">AU421-AZ421</f>
        <v>-1.9004515326243094</v>
      </c>
      <c r="BF421" s="15">
        <f ca="1">IF(AND(AV421&lt;&gt;0,BA421&lt;&gt;0),-1*BC421*AV421,0)</f>
        <v>0</v>
      </c>
      <c r="BG421" s="15">
        <f ca="1">IF(AND(AV421&lt;&gt;0,BA421&lt;&gt;0,AW421&lt;&gt;0,BB421&lt;&gt;0),BD421/AY421*$Y421,)</f>
        <v>0</v>
      </c>
      <c r="BH421" s="15">
        <f ca="1">IF(AND(AW421&lt;&gt;0,BB421&lt;&gt;0),BE421*AO421*AW421,)</f>
        <v>0</v>
      </c>
      <c r="BI421" s="15">
        <f ca="1">IF(AND(AV421&lt;&gt;0,BA421&lt;&gt;0,AW421&lt;&gt;0,BB421&lt;&gt;0),$AI421-BF421-BG421-BH421-BL421,)</f>
        <v>0</v>
      </c>
      <c r="BJ421" s="15">
        <f ca="1">IF(OR(AV421=0,BA421=0,AW421=0,BB421=0),$AI421-BF421-BG421-BH421-BL421,)</f>
        <v>45175.176326335961</v>
      </c>
      <c r="BK421" s="15">
        <f ca="1">SUM(BF421:BJ421)</f>
        <v>45175.176326335961</v>
      </c>
      <c r="BL421" s="15">
        <f ca="1">IF($V421&lt;&gt;0,IF($V421&gt;0,$W421/$V421,-$W421/$V421))*$AD421</f>
        <v>-182856.76633079615</v>
      </c>
      <c r="BM421" s="15">
        <f ca="1">SUM(BK421:BL421)</f>
        <v>-137681.59000446019</v>
      </c>
      <c r="BN421" s="16">
        <f ca="1">_xll.DBRW($B$3,$R$37,$R$38,$R$40,$R$41,$R$42,$Q421,BN$2,BN$4,BN$3)</f>
        <v>5.5243581978461506E-2</v>
      </c>
      <c r="BO421" s="16">
        <f ca="1">_xll.DBRW($B$3,$R$37,$R$38,$R$40,$R$41,$R$42,$Q421,BO$2,BO$4,BO$3)</f>
        <v>4.4906697774717293E-2</v>
      </c>
      <c r="BP421" s="17">
        <f ca="1">-(BN421-BO421)*100</f>
        <v>-1.0336884203744214</v>
      </c>
      <c r="BQ421" s="14">
        <f ca="1">$Z421-$AE421-CK421</f>
        <v>-19697.78819060318</v>
      </c>
      <c r="BR421" s="15">
        <f ca="1">_xll.DBRW($B$3,$R$37,$R$38,$R$40,$R$41,$R$42,$Q421,BR$2,BR$4,BR$3)</f>
        <v>0</v>
      </c>
      <c r="BS421" s="15">
        <f ca="1">_xll.DBRW($B$3,$R$37,$R$38,$R$40,$R$41,$R$42,$Q421,BS$2,BS$4,BS$3)</f>
        <v>0</v>
      </c>
      <c r="BT421" s="15">
        <f ca="1">_xll.DBRW($B$3,$R$37,$R$38,$R$40,$R$41,$R$42,$Q421,BT$2,BT$4,BT$3)</f>
        <v>0</v>
      </c>
      <c r="BU421" s="15">
        <f ca="1">_xll.DBRW($B$3,$R$37,$R$38,$R$40,$R$41,$R$42,$Q421,BU$2,BU$4,BU$3)</f>
        <v>0</v>
      </c>
      <c r="BV421" s="15">
        <f ca="1">_xll.DBRW($B$3,$R$37,$R$38,$R$40,$R$41,$R$42,$Q421,BV$2,BV$4,BV$3)</f>
        <v>0</v>
      </c>
      <c r="BW421" s="15">
        <f ca="1">_xll.DBRW($B$3,$R$37,$R$38,$R$40,$R$41,$R$42,$Q421,BW$2,BW$4,BW$3)</f>
        <v>8.3485636665911023E-2</v>
      </c>
      <c r="BX421" s="15">
        <f ca="1">_xll.DBRW($B$3,$R$37,$R$38,$R$40,$R$41,$R$42,$Q421,BX$2,BX$4,BX$3)</f>
        <v>1.0222477304997966</v>
      </c>
      <c r="BY421" s="15">
        <f ca="1">_xll.DBRW($B$3,$R$37,$R$38,$R$40,$R$41,$R$42,$Q421,BY$2,BY$4,BY$3)</f>
        <v>1.9004515326243094</v>
      </c>
      <c r="BZ421" s="15">
        <f ca="1">_xll.DBRW($B$3,$R$37,$R$38,$R$40,$R$41,$R$42,$Q421,BZ$2,BZ$4,BZ$3)</f>
        <v>805125.71999999986</v>
      </c>
      <c r="CA421" s="15">
        <f ca="1">_xll.DBRW($B$3,$R$37,$R$38,$R$40,$R$41,$R$42,$Q421,CA$2,CA$4,CA$3)</f>
        <v>787603.33330000006</v>
      </c>
      <c r="CB421" s="15">
        <f ca="1">BR421-BW421</f>
        <v>-8.3485636665911023E-2</v>
      </c>
      <c r="CC421" s="15">
        <f ca="1">BS421-BX421</f>
        <v>-1.0222477304997966</v>
      </c>
      <c r="CD421" s="15">
        <f ca="1">BT421-BY421</f>
        <v>-1.9004515326243094</v>
      </c>
      <c r="CE421" s="15">
        <f ca="1">IF(AND(BU421&lt;&gt;0,BZ421&lt;&gt;0),-1*CB421*BU421,0)</f>
        <v>0</v>
      </c>
      <c r="CF421" s="15">
        <f ca="1">IF(AND(BU421&lt;&gt;0,BZ421&lt;&gt;0,BV421&lt;&gt;0,CA421&lt;&gt;0),CC421/BX421*$Z421,)</f>
        <v>0</v>
      </c>
      <c r="CG421" s="15">
        <f ca="1">IF(AND(BV421&lt;&gt;0,CA421&lt;&gt;0),CD421*BN421*BV421,)</f>
        <v>0</v>
      </c>
      <c r="CH421" s="15">
        <f ca="1">IF(AND(BU421&lt;&gt;0,BZ421&lt;&gt;0,BV421&lt;&gt;0,CA421&lt;&gt;0),$AJ421-CE421-CF421-CG421-CK421,)</f>
        <v>0</v>
      </c>
      <c r="CI421" s="15">
        <f ca="1">IF(OR(BU421=0,BZ421=0,BV421=0,CA421=0),$AJ421-CE421-CF421-CG421-CK421,)</f>
        <v>-19697.78819060318</v>
      </c>
      <c r="CJ421" s="15">
        <f ca="1">SUM(CE421:CI421)</f>
        <v>-19697.78819060318</v>
      </c>
      <c r="CK421" s="15">
        <f ca="1">IF($V421&lt;&gt;0,IF($V421&gt;0,$W421/$V421,-$W421/$V421))*$AE421</f>
        <v>-18356.99514879681</v>
      </c>
      <c r="CL421" s="15">
        <f ca="1">SUM(CJ421:CK421)</f>
        <v>-38054.78333939999</v>
      </c>
      <c r="CM421" s="16">
        <f ca="1">_xll.DBRW($B$3,$R$37,$R$38,$R$40,$R$41,$R$42,$Q421,CM$2,CM$4,CM$3)</f>
        <v>0.11599728942915247</v>
      </c>
      <c r="CN421" s="16">
        <f ca="1">_xll.DBRW($B$3,$R$37,$R$38,$R$40,$R$41,$R$42,$Q421,CN$2,CN$4,CN$3)</f>
        <v>0.11412175490242697</v>
      </c>
      <c r="CO421" s="17">
        <f ca="1">-(CM421-CN421)*100</f>
        <v>-0.18755345267254947</v>
      </c>
      <c r="CP421" s="14">
        <f ca="1">$AA421-$AF421-DJ421</f>
        <v>-3573.9862344806461</v>
      </c>
      <c r="CQ421" s="15">
        <f ca="1">_xll.DBRW($B$3,$R$37,$R$38,$R$40,$R$41,$R$42,$Q421,CQ$2,CQ$4,CQ$3)</f>
        <v>0</v>
      </c>
      <c r="CR421" s="15">
        <f ca="1">_xll.DBRW($B$3,$R$37,$R$38,$R$40,$R$41,$R$42,$Q421,CR$2,CR$4,CR$3)</f>
        <v>0</v>
      </c>
      <c r="CS421" s="15">
        <f ca="1">_xll.DBRW($B$3,$R$37,$R$38,$R$40,$R$41,$R$42,$Q421,CS$2,CS$4,CS$3)</f>
        <v>0</v>
      </c>
      <c r="CT421" s="15">
        <f ca="1">_xll.DBRW($B$3,$R$37,$R$38,$R$40,$R$41,$R$42,$Q421,CT$2,CT$4,CT$3)</f>
        <v>0</v>
      </c>
      <c r="CU421" s="15">
        <f ca="1">_xll.DBRW($B$3,$R$37,$R$38,$R$40,$R$41,$R$42,$Q421,CU$2,CU$4,CU$3)</f>
        <v>0</v>
      </c>
      <c r="CV421" s="15">
        <f ca="1">_xll.DBRW($B$3,$R$37,$R$38,$R$40,$R$41,$R$42,$Q421,CV$2,CV$4,CV$3)</f>
        <v>0.94664414778846551</v>
      </c>
      <c r="CW421" s="15">
        <f ca="1">_xll.DBRW($B$3,$R$37,$R$38,$R$40,$R$41,$R$42,$Q421,CW$2,CW$4,CW$3)</f>
        <v>0.2291070668072806</v>
      </c>
      <c r="CX421" s="15">
        <f ca="1">_xll.DBRW($B$3,$R$37,$R$38,$R$40,$R$41,$R$42,$Q421,CX$2,CX$4,CX$3)</f>
        <v>1.9004515326243094</v>
      </c>
      <c r="CY421" s="15">
        <f ca="1">_xll.DBRW($B$3,$R$37,$R$38,$R$40,$R$41,$R$42,$Q421,CY$2,CY$4,CY$3)</f>
        <v>180445.4895</v>
      </c>
      <c r="CZ421" s="15">
        <f ca="1">_xll.DBRW($B$3,$R$37,$R$38,$R$40,$R$41,$R$42,$Q421,CZ$2,CZ$4,CZ$3)</f>
        <v>787603.33330000006</v>
      </c>
      <c r="DA421" s="15">
        <f ca="1">CQ421-CV421</f>
        <v>-0.94664414778846551</v>
      </c>
      <c r="DB421" s="15">
        <f ca="1">CR421-CW421</f>
        <v>-0.2291070668072806</v>
      </c>
      <c r="DC421" s="15">
        <f ca="1">CS421-CX421</f>
        <v>-1.9004515326243094</v>
      </c>
      <c r="DD421" s="15">
        <f ca="1">IF(AND(CT421&lt;&gt;0,CY421&lt;&gt;0),-1*DA421*CT421,0)</f>
        <v>0</v>
      </c>
      <c r="DE421" s="15">
        <f ca="1">IF(AND(CT421&lt;&gt;0,CY421&lt;&gt;0,CU421&lt;&gt;0,CZ421&lt;&gt;0),DB421/CW421*$AA421,)</f>
        <v>0</v>
      </c>
      <c r="DF421" s="15">
        <f ca="1">IF(AND(CU421&lt;&gt;0,CZ421&lt;&gt;0),DC421*CM421*CU421,)</f>
        <v>0</v>
      </c>
      <c r="DG421" s="15">
        <f ca="1">IF(AND(CT421&lt;&gt;0,CY421&lt;&gt;0,CU421&lt;&gt;0,CZ421&lt;&gt;0),$AK421-DD421-DE421-DF421-DJ421,)</f>
        <v>0</v>
      </c>
      <c r="DH421" s="15">
        <f ca="1">IF(OR(CT421=0,CY421=0,CU421=0,CZ421=0),$AK421-DD421-DE421-DF421-DJ421,)</f>
        <v>-3573.9862344806461</v>
      </c>
      <c r="DI421" s="15">
        <f ca="1">SUM(DD421:DH421)</f>
        <v>-3573.9862344806461</v>
      </c>
      <c r="DJ421" s="15">
        <f ca="1">IF($V421&lt;&gt;0,IF($V421&gt;0,$W421/$V421,-$W421/$V421))*$AF421</f>
        <v>-46650.780505519346</v>
      </c>
      <c r="DK421" s="15">
        <f ca="1">SUM(DI421:DJ421)</f>
        <v>-50224.766739999992</v>
      </c>
      <c r="DL421" s="16">
        <f ca="1">_xll.DBRW($B$3,$R$37,$R$38,$R$40,$R$41,$R$42,$Q421,DL$2,DL$4,DL$3)</f>
        <v>7.2324944669800759E-2</v>
      </c>
      <c r="DM421" s="16">
        <f ca="1">_xll.DBRW($B$3,$R$37,$R$38,$R$40,$R$41,$R$42,$Q421,DM$2,DM$4,DM$3)</f>
        <v>6.8868607374896612E-2</v>
      </c>
      <c r="DN421" s="17">
        <f ca="1">-(DL421-DM421)*100</f>
        <v>-0.34563372949041465</v>
      </c>
      <c r="DO421" s="14">
        <f ca="1">$AB421-$AG421-EI421</f>
        <v>-6586.3367150464655</v>
      </c>
      <c r="DP421" s="15">
        <f ca="1">_xll.DBRW($B$3,$R$37,$R$38,$R$40,$R$41,$R$42,$Q421,DP$2,DP$4,DP$3)</f>
        <v>0</v>
      </c>
      <c r="DQ421" s="15">
        <f ca="1">_xll.DBRW($B$3,$R$37,$R$38,$R$40,$R$41,$R$42,$Q421,DQ$2,DQ$4,DQ$3)</f>
        <v>0</v>
      </c>
      <c r="DR421" s="15">
        <f ca="1">_xll.DBRW($B$3,$R$37,$R$38,$R$40,$R$41,$R$42,$Q421,DR$2,DR$4,DR$3)</f>
        <v>0</v>
      </c>
      <c r="DS421" s="15">
        <f ca="1">_xll.DBRW($B$3,$R$37,$R$38,$R$40,$R$41,$R$42,$Q421,DS$2,DS$4,DS$3)</f>
        <v>0</v>
      </c>
      <c r="DT421" s="15">
        <f ca="1">_xll.DBRW($B$3,$R$37,$R$38,$R$40,$R$41,$R$42,$Q421,DT$2,DT$4,DT$3)</f>
        <v>0</v>
      </c>
      <c r="DU421" s="15">
        <f ca="1">_xll.DBRW($B$3,$R$37,$R$38,$R$40,$R$41,$R$42,$Q421,DU$2,DU$4,DU$3)</f>
        <v>4295.1111095833339</v>
      </c>
      <c r="DV421" s="15">
        <f ca="1">_xll.DBRW($B$3,$R$37,$R$38,$R$40,$R$41,$R$42,$Q421,DV$2,DV$4,DV$3)</f>
        <v>3.0472192009957303E-5</v>
      </c>
      <c r="DW421" s="15">
        <f ca="1">_xll.DBRW($B$3,$R$37,$R$38,$R$40,$R$41,$R$42,$Q421,DW$2,DW$4,DW$3)</f>
        <v>1.9004515326243094</v>
      </c>
      <c r="DX421" s="15">
        <f ca="1">_xll.DBRW($B$3,$R$37,$R$38,$R$40,$R$41,$R$42,$Q421,DX$2,DX$4,DX$3)</f>
        <v>24</v>
      </c>
      <c r="DY421" s="15">
        <f ca="1">_xll.DBRW($B$3,$R$37,$R$38,$R$40,$R$41,$R$42,$Q421,DY$2,DY$4,DY$3)</f>
        <v>787603.33330000006</v>
      </c>
      <c r="DZ421" s="15">
        <f ca="1">DP421-DU421</f>
        <v>-4295.1111095833339</v>
      </c>
      <c r="EA421" s="15">
        <f ca="1">DQ421-DV421</f>
        <v>-3.0472192009957303E-5</v>
      </c>
      <c r="EB421" s="15">
        <f ca="1">DR421-DW421</f>
        <v>-1.9004515326243094</v>
      </c>
      <c r="EC421" s="15">
        <f ca="1">IF(AND(DS421&lt;&gt;0,DX421&lt;&gt;0),-1*DZ421*DS421,0)</f>
        <v>0</v>
      </c>
      <c r="ED421" s="15">
        <f ca="1">IF(AND(DS421&lt;&gt;0,DX421&lt;&gt;0,DT421&lt;&gt;0,DY421&lt;&gt;0),EA421/DV421*$AB421,)</f>
        <v>0</v>
      </c>
      <c r="EE421" s="15">
        <f ca="1">IF(AND(DT421&lt;&gt;0,DY421&lt;&gt;0),EB421*DL421*DT421,)</f>
        <v>0</v>
      </c>
      <c r="EF421" s="15">
        <f ca="1">IF(AND(DS421&lt;&gt;0,DX421&lt;&gt;0,DT421&lt;&gt;0,DY421&lt;&gt;0),$AL421-EC421-ED421-EE421-EI421,)</f>
        <v>0</v>
      </c>
      <c r="EG421" s="15">
        <f ca="1">IF(OR(DS421=0,DX421=0,DT421=0,DY421=0),$AL421-EC421-ED421-EE421-EI421,)</f>
        <v>-6586.3367150464655</v>
      </c>
      <c r="EH421" s="15">
        <f ca="1">SUM(EC421:EG421)</f>
        <v>-6586.3367150464655</v>
      </c>
      <c r="EI421" s="15">
        <f ca="1">IF($V421&lt;&gt;0,IF($V421&gt;0,$W421/$V421,-$W421/$V421))*$AG421</f>
        <v>-28152.163354953529</v>
      </c>
      <c r="EJ421" s="15">
        <f ca="1">SUM(EH421:EI421)</f>
        <v>-34738.500069999995</v>
      </c>
      <c r="EK421" s="16">
        <f ca="1">_xll.DBRW($B$3,$R$37,$R$38,$R$40,$R$41,$R$42,$Q421,EK$2,EK$4,EK$3)</f>
        <v>5.4241928631071648E-2</v>
      </c>
      <c r="EL421" s="16">
        <f ca="1">_xll.DBRW($B$3,$R$37,$R$38,$R$40,$R$41,$R$42,$Q421,EL$2,EL$4,EL$3)</f>
        <v>5.9627126549725573E-2</v>
      </c>
      <c r="EM421" s="17">
        <f ca="1">-(EK421-EL421)*100</f>
        <v>0.53851979186539256</v>
      </c>
      <c r="EN421" s="14">
        <f ca="1">$AC421-$AH421-FH421</f>
        <v>10261.940239951491</v>
      </c>
      <c r="EO421" s="15">
        <f ca="1">_xll.DBRW($B$3,$R$37,$R$38,$R$40,$R$41,$R$42,$Q421,EO$2,EO$4,EO$3)</f>
        <v>0</v>
      </c>
      <c r="EP421" s="15">
        <f ca="1">_xll.DBRW($B$3,$R$37,$R$38,$R$40,$R$41,$R$42,$Q421,EP$2,EP$4,EP$3)</f>
        <v>0</v>
      </c>
      <c r="EQ421" s="15">
        <f ca="1">_xll.DBRW($B$3,$R$37,$R$38,$R$40,$R$41,$R$42,$Q421,EQ$2,EQ$4,EQ$3)</f>
        <v>0</v>
      </c>
      <c r="ER421" s="15">
        <f ca="1">_xll.DBRW($B$3,$R$37,$R$38,$R$40,$R$41,$R$42,$Q421,ER$2,ER$4,ER$3)</f>
        <v>0</v>
      </c>
      <c r="ES421" s="15">
        <f ca="1">_xll.DBRW($B$3,$R$37,$R$38,$R$40,$R$41,$R$42,$Q421,ES$2,ES$4,ES$3)</f>
        <v>0</v>
      </c>
      <c r="ET421" s="15">
        <f ca="1">_xll.DBRW($B$3,$R$37,$R$38,$R$40,$R$41,$R$42,$Q421,ET$2,ET$4,ET$3)</f>
        <v>0.11331846403740962</v>
      </c>
      <c r="EU421" s="15">
        <f ca="1">_xll.DBRW($B$3,$R$37,$R$38,$R$40,$R$41,$R$42,$Q421,EU$2,EU$4,EU$3)</f>
        <v>1</v>
      </c>
      <c r="EV421" s="15">
        <f ca="1">_xll.DBRW($B$3,$R$37,$R$38,$R$40,$R$41,$R$42,$Q421,EV$2,EV$4,EV$3)</f>
        <v>1.9004515326243094</v>
      </c>
      <c r="EW421" s="15">
        <f ca="1">_xll.DBRW($B$3,$R$37,$R$38,$R$40,$R$41,$R$42,$Q421,EW$2,EW$4,EW$3)</f>
        <v>787603.33330000006</v>
      </c>
      <c r="EX421" s="15">
        <f ca="1">_xll.DBRW($B$3,$R$37,$R$38,$R$40,$R$41,$R$42,$Q421,EX$2,EX$4,EX$3)</f>
        <v>787603.33330000006</v>
      </c>
      <c r="EY421" s="15">
        <f ca="1">EO421-ET421</f>
        <v>-0.11331846403740962</v>
      </c>
      <c r="EZ421" s="15">
        <f ca="1">EP421-EU421</f>
        <v>-1</v>
      </c>
      <c r="FA421" s="15">
        <f ca="1">EQ421-EV421</f>
        <v>-1.9004515326243094</v>
      </c>
      <c r="FB421" s="15">
        <f ca="1">IF(AND(ER421&lt;&gt;0,EW421&lt;&gt;0),-1*EY421*ER421,0)</f>
        <v>0</v>
      </c>
      <c r="FC421" s="15">
        <f ca="1">IF(AND(ER421&lt;&gt;0,EW421&lt;&gt;0,ES421&lt;&gt;0,EX421&lt;&gt;0),EZ421/EU421*$AC421,)</f>
        <v>0</v>
      </c>
      <c r="FD421" s="15">
        <f ca="1">IF(AND(ES421&lt;&gt;0,EX421&lt;&gt;0),FA421*EK421*ES421,)</f>
        <v>0</v>
      </c>
      <c r="FE421" s="15">
        <f ca="1">IF(AND(ER421&lt;&gt;0,EW421&lt;&gt;0,ES421&lt;&gt;0,EX421&lt;&gt;0),$AM421-FB421-FC421-FD421-FH421,)</f>
        <v>0</v>
      </c>
      <c r="FF421" s="15">
        <f ca="1">IF(OR(ER421=0,EW421=0,ES421=0,EX421=0),$AM421-FB421-FC421-FD421-FH421,)</f>
        <v>10261.940239951491</v>
      </c>
      <c r="FG421" s="15">
        <f ca="1">SUM(FB421:FF421)</f>
        <v>10261.940239951491</v>
      </c>
      <c r="FH421" s="15">
        <f ca="1">IF($V421&lt;&gt;0,IF($V421&gt;0,$W421/$V421,-$W421/$V421))*$AH421</f>
        <v>-24374.4235726515</v>
      </c>
      <c r="FI421" s="15">
        <f ca="1">SUM(FG421:FH421)</f>
        <v>-14112.483332700009</v>
      </c>
      <c r="FJ421" s="20"/>
      <c r="FK421" s="85">
        <f ca="1">BL421+CK421+DJ421+EI421+FH421</f>
        <v>-300391.12891271734</v>
      </c>
      <c r="FL421" s="21"/>
      <c r="FM421" s="22"/>
      <c r="FN421" s="104">
        <f ca="1">_xll.DBRW($B$3,$R$37,$R$38,$R$40,$R$41,$R$42,$Q421,FN$2,FN$4,FN$3)</f>
        <v>531445.30969859997</v>
      </c>
      <c r="FO421" s="105">
        <f ca="1">IF(U421&lt;&gt;0,FN421/U421,0)</f>
        <v>0.27888860281267935</v>
      </c>
      <c r="FP421" s="104">
        <f ca="1">_xll.DBRW($B$3,$R$37,$R$38,$R$40,$R$41,$R$42,$Q421,FP$2,FP$4,FP$3)</f>
        <v>396882.27861516003</v>
      </c>
      <c r="FQ421" s="105">
        <f ca="1">IF(V421&lt;&gt;0,FP421/V421,0)</f>
        <v>0.2651534997450985</v>
      </c>
      <c r="FR421" s="86">
        <f ca="1">FN421-FP421</f>
        <v>134563.03108343994</v>
      </c>
      <c r="FS421" s="103">
        <f ca="1">(FO421-FQ421)*100</f>
        <v>1.3735103067580856</v>
      </c>
      <c r="FT421" s="23"/>
      <c r="FV421" s="37"/>
      <c r="FW421" s="37"/>
      <c r="FX421" s="37"/>
      <c r="FY421" s="37"/>
      <c r="FZ421" s="37"/>
      <c r="GA421" s="37"/>
      <c r="GB421" s="37"/>
      <c r="GC421" s="37"/>
      <c r="GD421" s="37"/>
      <c r="GE421" s="37"/>
      <c r="GF421" s="37"/>
      <c r="GG421" s="37"/>
      <c r="GH421" s="37"/>
    </row>
    <row r="422" spans="1:190" ht="15" hidden="1" customHeight="1" x14ac:dyDescent="0.25">
      <c r="A422">
        <f ca="1">IF(ROW()=ROW($A$60),0,1)</f>
        <v>1</v>
      </c>
      <c r="D422" s="30"/>
      <c r="E422" s="30"/>
      <c r="F422" s="30">
        <f ca="1">IF(A422&lt;&gt;0,IF((AO422+BN422+CM422+DL422+EK422)&lt;&gt;0,ROUND((1-(AO422+BN422+CM422+DL422+EK422))-FO422,5),"VERIF. ELIGIBILITE PMM"),"CHECK "&amp;D407)</f>
        <v>0</v>
      </c>
      <c r="G422" s="30"/>
      <c r="H422" s="30"/>
      <c r="I422" s="30"/>
      <c r="J422" s="30">
        <f ca="1">IF(A422&lt;&gt;0,IF((AP422+BO422+CN422+DM422+EL422)&lt;&gt;0,ROUND((1-(AP422+BO422+CN422+DM422+EL422))-FQ422,5),"VERIF. ELIGIBILITE PMM"),"CHECK "&amp;D408)</f>
        <v>0</v>
      </c>
      <c r="K422" s="30">
        <f ca="1">IF(A422&lt;&gt;0,ROUND(W422+AR422+BQ422+CP422+DO422+EN422+FK422-FR422,5),"CHECK ")</f>
        <v>0</v>
      </c>
      <c r="L422" s="4"/>
      <c r="M422" s="9"/>
      <c r="N422" s="10"/>
      <c r="O422" s="9"/>
      <c r="P422" s="11"/>
      <c r="Q422" s="130" t="s">
        <v>352</v>
      </c>
      <c r="R422" s="130"/>
      <c r="S422" s="12"/>
      <c r="T422" s="13"/>
      <c r="U422" s="84">
        <f ca="1">_xll.DBRW($B$3,$R$37,$R$38,$R$40,$R$41,$R$42,$Q422,U$2,U$4,U$3)</f>
        <v>7889945.3600000013</v>
      </c>
      <c r="V422" s="84">
        <f ca="1">_xll.DBRW($B$3,$R$37,$R$38,$R$40,$R$41,$R$42,$Q422,V$2,V$4,V$3)</f>
        <v>7473967.2833333369</v>
      </c>
      <c r="W422" s="85">
        <f ca="1">U422-V422</f>
        <v>415978.07666666433</v>
      </c>
      <c r="X422" s="106">
        <f ca="1">IF(V422&lt;&gt;0,W422/V422,0)</f>
        <v>5.5656930368731962E-2</v>
      </c>
      <c r="Y422" s="15">
        <f ca="1">_xll.DBRW($B$3,$R$37,$R$38,$R$40,$R$41,$R$42,$Q422,Y$2,Y$4,Y$3)</f>
        <v>-2702429.2199999997</v>
      </c>
      <c r="Z422" s="15">
        <f ca="1">_xll.DBRW($B$3,$R$37,$R$38,$R$40,$R$41,$R$42,$Q422,Z$2,Z$4,Z$3)</f>
        <v>-653867.10000000021</v>
      </c>
      <c r="AA422" s="15">
        <f ca="1">_xll.DBRW($B$3,$R$37,$R$38,$R$40,$R$41,$R$42,$Q422,AA$2,AA$4,AA$3)</f>
        <v>-616530.45000000019</v>
      </c>
      <c r="AB422" s="15">
        <f ca="1">_xll.DBRW($B$3,$R$37,$R$38,$R$40,$R$41,$R$42,$Q422,AB$2,AB$4,AB$3)</f>
        <v>-596546.10999999987</v>
      </c>
      <c r="AC422" s="15">
        <f ca="1">_xll.DBRW($B$3,$R$37,$R$38,$R$40,$R$41,$R$42,$Q422,AC$2,AC$4,AC$3)</f>
        <v>-1506567.9000000001</v>
      </c>
      <c r="AD422" s="15">
        <f ca="1">_xll.DBRW($B$3,$R$37,$R$38,$R$40,$R$41,$R$42,$Q422,AD$2,AD$4,AD$3)</f>
        <v>-2760043.6666666665</v>
      </c>
      <c r="AE422" s="15">
        <f ca="1">_xll.DBRW($B$3,$R$37,$R$38,$R$40,$R$41,$R$42,$Q422,AE$2,AE$4,AE$3)</f>
        <v>-651334.56840000011</v>
      </c>
      <c r="AF422" s="15">
        <f ca="1">_xll.DBRW($B$3,$R$37,$R$38,$R$40,$R$41,$R$42,$Q422,AF$2,AF$4,AF$3)</f>
        <v>-719973.59229341999</v>
      </c>
      <c r="AG422" s="15">
        <f ca="1">_xll.DBRW($B$3,$R$37,$R$38,$R$40,$R$41,$R$42,$Q422,AG$2,AG$4,AG$3)</f>
        <v>-840319.76</v>
      </c>
      <c r="AH422" s="15">
        <f ca="1">_xll.DBRW($B$3,$R$37,$R$38,$R$40,$R$41,$R$42,$Q422,AH$2,AH$4,AH$3)</f>
        <v>-1533538.2833333327</v>
      </c>
      <c r="AI422" s="15">
        <f ca="1">Y422-AD422</f>
        <v>57614.446666666772</v>
      </c>
      <c r="AJ422" s="15">
        <f ca="1">Z422-AE422</f>
        <v>-2532.5316000001039</v>
      </c>
      <c r="AK422" s="15">
        <f ca="1">AA422-AF422</f>
        <v>103443.14229341981</v>
      </c>
      <c r="AL422" s="15">
        <f ca="1">AB422-AG422</f>
        <v>243773.65000000014</v>
      </c>
      <c r="AM422" s="15">
        <f ca="1">AC422-AH422</f>
        <v>26970.383333332604</v>
      </c>
      <c r="AN422" s="20"/>
      <c r="AO422" s="16">
        <f ca="1">_xll.DBRW($B$3,$R$37,$R$38,$R$40,$R$41,$R$42,$Q422,AO$2,AO$4,AO$3)</f>
        <v>0.34251558112184433</v>
      </c>
      <c r="AP422" s="16">
        <f ca="1">_xll.DBRW($B$3,$R$37,$R$38,$R$40,$R$41,$R$42,$Q422,AP$2,AP$4,AP$3)</f>
        <v>0.36928763025514694</v>
      </c>
      <c r="AQ422" s="17">
        <f ca="1">-(AO422-AP422)*100</f>
        <v>2.6772049133302609</v>
      </c>
      <c r="AR422" s="14">
        <f ca="1">$Y422-$AD422-BL422</f>
        <v>211230.00483699309</v>
      </c>
      <c r="AS422" s="18">
        <f ca="1">_xll.DBRW($B$3,$R$37,$R$38,$R$40,$R$41,$R$42,$Q422,AS$2,AS$4,AS$3)</f>
        <v>37.223506059332834</v>
      </c>
      <c r="AT422" s="19">
        <f ca="1">_xll.DBRW($B$3,$R$37,$R$38,$R$40,$R$41,$R$42,$Q422,AT$2,AT$4,AT$3)</f>
        <v>3.6027881384025066E-2</v>
      </c>
      <c r="AU422" s="18">
        <f ca="1">_xll.DBRW($B$3,$R$37,$R$38,$R$40,$R$41,$R$42,$Q422,AU$2,AU$4,AU$3)</f>
        <v>3.915395780275797</v>
      </c>
      <c r="AV422" s="15">
        <f ca="1">_xll.DBRW($B$3,$R$37,$R$38,$R$40,$R$41,$R$42,$Q422,AV$2,AV$4,AV$3)</f>
        <v>72600.071999999986</v>
      </c>
      <c r="AW422" s="15">
        <f ca="1">_xll.DBRW($B$3,$R$37,$R$38,$R$40,$R$41,$R$42,$Q422,AW$2,AW$4,AW$3)</f>
        <v>2015108</v>
      </c>
      <c r="AX422" s="18">
        <f ca="1">_xll.DBRW($B$3,$R$37,$R$38,$R$40,$R$41,$R$42,$Q422,AX$2,AX$4,AX$3)</f>
        <v>31.16017506623314</v>
      </c>
      <c r="AY422" s="19">
        <f ca="1">_xll.DBRW($B$3,$R$37,$R$38,$R$40,$R$41,$R$42,$Q422,AY$2,AY$4,AY$3)</f>
        <v>4.0828875587996007E-2</v>
      </c>
      <c r="AZ422" s="18">
        <f ca="1">_xll.DBRW($B$3,$R$37,$R$38,$R$40,$R$41,$R$42,$Q422,AZ$2,AZ$4,AZ$3)</f>
        <v>3.4451056760292778</v>
      </c>
      <c r="BA422" s="15">
        <f ca="1">_xll.DBRW($B$3,$R$37,$R$38,$R$40,$R$41,$R$42,$Q422,BA$2,BA$4,BA$3)</f>
        <v>88576</v>
      </c>
      <c r="BB422" s="15">
        <f ca="1">_xll.DBRW($B$3,$R$37,$R$38,$R$40,$R$41,$R$42,$Q422,BB$2,BB$4,BB$3)</f>
        <v>2169445</v>
      </c>
      <c r="BC422" s="18">
        <f ca="1">AS422-AX422</f>
        <v>6.0633309930996937</v>
      </c>
      <c r="BD422" s="18">
        <f ca="1">AT422-AY422</f>
        <v>-4.8009942039709402E-3</v>
      </c>
      <c r="BE422" s="18">
        <f ca="1">AU422-AZ422</f>
        <v>0.47029010424651929</v>
      </c>
      <c r="BF422" s="15">
        <f ca="1">IF(AND(AV422&lt;&gt;0,BA422&lt;&gt;0),-1*BC422*AV422,0)</f>
        <v>-440198.26665886916</v>
      </c>
      <c r="BG422" s="15">
        <f ca="1">IF(AND(AV422&lt;&gt;0,BA422&lt;&gt;0,AW422&lt;&gt;0,BB422&lt;&gt;0),BD422/AY422*$Y422,)</f>
        <v>317773.80187457969</v>
      </c>
      <c r="BH422" s="15">
        <f ca="1">IF(AND(AW422&lt;&gt;0,BB422&lt;&gt;0),BE422*AO422*AW422,)</f>
        <v>324596.99885131832</v>
      </c>
      <c r="BI422" s="15">
        <f ca="1">IF(AND(AV422&lt;&gt;0,BA422&lt;&gt;0,AW422&lt;&gt;0,BB422&lt;&gt;0),$AI422-BF422-BG422-BH422-BL422,)</f>
        <v>9057.4707699642458</v>
      </c>
      <c r="BJ422" s="15">
        <f ca="1">IF(OR(AV422=0,BA422=0,AW422=0,BB422=0),$AI422-BF422-BG422-BH422-BL422,)</f>
        <v>0</v>
      </c>
      <c r="BK422" s="15">
        <f ca="1">SUM(BF422:BJ422)</f>
        <v>211230.00483699309</v>
      </c>
      <c r="BL422" s="15">
        <f ca="1">IF($V422&lt;&gt;0,IF($V422&gt;0,$W422/$V422,-$W422/$V422))*$AD422</f>
        <v>-153615.55817032632</v>
      </c>
      <c r="BM422" s="15">
        <f ca="1">SUM(BK422:BL422)</f>
        <v>57614.446666666772</v>
      </c>
      <c r="BN422" s="16">
        <f ca="1">_xll.DBRW($B$3,$R$37,$R$38,$R$40,$R$41,$R$42,$Q422,BN$2,BN$4,BN$3)</f>
        <v>8.2873463650957394E-2</v>
      </c>
      <c r="BO422" s="16">
        <f ca="1">_xll.DBRW($B$3,$R$37,$R$38,$R$40,$R$41,$R$42,$Q422,BO$2,BO$4,BO$3)</f>
        <v>8.7147099218971874E-2</v>
      </c>
      <c r="BP422" s="17">
        <f ca="1">-(BN422-BO422)*100</f>
        <v>0.42736355680144805</v>
      </c>
      <c r="BQ422" s="14">
        <f ca="1">$Z422-$AE422-CK422</f>
        <v>33718.751120186789</v>
      </c>
      <c r="BR422" s="15">
        <f ca="1">_xll.DBRW($B$3,$R$37,$R$38,$R$40,$R$41,$R$42,$Q422,BR$2,BR$4,BR$3)</f>
        <v>0.32448240987579824</v>
      </c>
      <c r="BS422" s="15">
        <f ca="1">_xll.DBRW($B$3,$R$37,$R$38,$R$40,$R$41,$R$42,$Q422,BS$2,BS$4,BS$3)</f>
        <v>1</v>
      </c>
      <c r="BT422" s="15">
        <f ca="1">_xll.DBRW($B$3,$R$37,$R$38,$R$40,$R$41,$R$42,$Q422,BT$2,BT$4,BT$3)</f>
        <v>3.915395780275797</v>
      </c>
      <c r="BU422" s="15">
        <f ca="1">_xll.DBRW($B$3,$R$37,$R$38,$R$40,$R$41,$R$42,$Q422,BU$2,BU$4,BU$3)</f>
        <v>2015108</v>
      </c>
      <c r="BV422" s="15">
        <f ca="1">_xll.DBRW($B$3,$R$37,$R$38,$R$40,$R$41,$R$42,$Q422,BV$2,BV$4,BV$3)</f>
        <v>2015108</v>
      </c>
      <c r="BW422" s="15">
        <f ca="1">_xll.DBRW($B$3,$R$37,$R$38,$R$40,$R$41,$R$42,$Q422,BW$2,BW$4,BW$3)</f>
        <v>0.30023096616876666</v>
      </c>
      <c r="BX422" s="15">
        <f ca="1">_xll.DBRW($B$3,$R$37,$R$38,$R$40,$R$41,$R$42,$Q422,BX$2,BX$4,BX$3)</f>
        <v>1</v>
      </c>
      <c r="BY422" s="15">
        <f ca="1">_xll.DBRW($B$3,$R$37,$R$38,$R$40,$R$41,$R$42,$Q422,BY$2,BY$4,BY$3)</f>
        <v>3.4451056760292778</v>
      </c>
      <c r="BZ422" s="15">
        <f ca="1">_xll.DBRW($B$3,$R$37,$R$38,$R$40,$R$41,$R$42,$Q422,BZ$2,BZ$4,BZ$3)</f>
        <v>2169445</v>
      </c>
      <c r="CA422" s="15">
        <f ca="1">_xll.DBRW($B$3,$R$37,$R$38,$R$40,$R$41,$R$42,$Q422,CA$2,CA$4,CA$3)</f>
        <v>2169445</v>
      </c>
      <c r="CB422" s="15">
        <f ca="1">BR422-BW422</f>
        <v>2.4251443707031584E-2</v>
      </c>
      <c r="CC422" s="15">
        <f ca="1">BS422-BX422</f>
        <v>0</v>
      </c>
      <c r="CD422" s="15">
        <f ca="1">BT422-BY422</f>
        <v>0.47029010424651929</v>
      </c>
      <c r="CE422" s="15">
        <f ca="1">IF(AND(BU422&lt;&gt;0,BZ422&lt;&gt;0),-1*CB422*BU422,0)</f>
        <v>-48869.278225588998</v>
      </c>
      <c r="CF422" s="15">
        <f ca="1">IF(AND(BU422&lt;&gt;0,BZ422&lt;&gt;0,BV422&lt;&gt;0,CA422&lt;&gt;0),CC422/BX422*$Z422,)</f>
        <v>0</v>
      </c>
      <c r="CG422" s="15">
        <f ca="1">IF(AND(BV422&lt;&gt;0,CA422&lt;&gt;0),CD422*BN422*BV422,)</f>
        <v>78537.967520797785</v>
      </c>
      <c r="CH422" s="15">
        <f ca="1">IF(AND(BU422&lt;&gt;0,BZ422&lt;&gt;0,BV422&lt;&gt;0,CA422&lt;&gt;0),$AJ422-CE422-CF422-CG422-CK422,)</f>
        <v>4050.0618249780018</v>
      </c>
      <c r="CI422" s="15">
        <f ca="1">IF(OR(BU422=0,BZ422=0,BV422=0,CA422=0),$AJ422-CE422-CF422-CG422-CK422,)</f>
        <v>0</v>
      </c>
      <c r="CJ422" s="15">
        <f ca="1">SUM(CE422:CI422)</f>
        <v>33718.751120186789</v>
      </c>
      <c r="CK422" s="15">
        <f ca="1">IF($V422&lt;&gt;0,IF($V422&gt;0,$W422/$V422,-$W422/$V422))*$AE422</f>
        <v>-36251.282720186893</v>
      </c>
      <c r="CL422" s="15">
        <f ca="1">SUM(CJ422:CK422)</f>
        <v>-2532.5316000001039</v>
      </c>
      <c r="CM422" s="16">
        <f ca="1">_xll.DBRW($B$3,$R$37,$R$38,$R$40,$R$41,$R$42,$Q422,CM$2,CM$4,CM$3)</f>
        <v>7.8141282590580591E-2</v>
      </c>
      <c r="CN422" s="16">
        <f ca="1">_xll.DBRW($B$3,$R$37,$R$38,$R$40,$R$41,$R$42,$Q422,CN$2,CN$4,CN$3)</f>
        <v>9.6330846122237329E-2</v>
      </c>
      <c r="CO422" s="17">
        <f ca="1">-(CM422-CN422)*100</f>
        <v>1.8189563531656738</v>
      </c>
      <c r="CP422" s="14">
        <f ca="1">$AA422-$AF422-DJ422</f>
        <v>143514.66238702048</v>
      </c>
      <c r="CQ422" s="15">
        <f ca="1">_xll.DBRW($B$3,$R$37,$R$38,$R$40,$R$41,$R$42,$Q422,CQ$2,CQ$4,CQ$3)</f>
        <v>0.92455969962786433</v>
      </c>
      <c r="CR422" s="15">
        <f ca="1">_xll.DBRW($B$3,$R$37,$R$38,$R$40,$R$41,$R$42,$Q422,CR$2,CR$4,CR$3)</f>
        <v>0.33091865051401709</v>
      </c>
      <c r="CS422" s="15">
        <f ca="1">_xll.DBRW($B$3,$R$37,$R$38,$R$40,$R$41,$R$42,$Q422,CS$2,CS$4,CS$3)</f>
        <v>3.915395780275797</v>
      </c>
      <c r="CT422" s="15">
        <f ca="1">_xll.DBRW($B$3,$R$37,$R$38,$R$40,$R$41,$R$42,$Q422,CT$2,CT$4,CT$3)</f>
        <v>666836.81999999995</v>
      </c>
      <c r="CU422" s="15">
        <f ca="1">_xll.DBRW($B$3,$R$37,$R$38,$R$40,$R$41,$R$42,$Q422,CU$2,CU$4,CU$3)</f>
        <v>2015108</v>
      </c>
      <c r="CV422" s="15">
        <f ca="1">_xll.DBRW($B$3,$R$37,$R$38,$R$40,$R$41,$R$42,$Q422,CV$2,CV$4,CV$3)</f>
        <v>0.99177842078814449</v>
      </c>
      <c r="CW422" s="15">
        <f ca="1">_xll.DBRW($B$3,$R$37,$R$38,$R$40,$R$41,$R$42,$Q422,CW$2,CW$4,CW$3)</f>
        <v>0.33462105828910155</v>
      </c>
      <c r="CX422" s="15">
        <f ca="1">_xll.DBRW($B$3,$R$37,$R$38,$R$40,$R$41,$R$42,$Q422,CX$2,CX$4,CX$3)</f>
        <v>3.4451056760292778</v>
      </c>
      <c r="CY422" s="15">
        <f ca="1">_xll.DBRW($B$3,$R$37,$R$38,$R$40,$R$41,$R$42,$Q422,CY$2,CY$4,CY$3)</f>
        <v>725941.98179999995</v>
      </c>
      <c r="CZ422" s="15">
        <f ca="1">_xll.DBRW($B$3,$R$37,$R$38,$R$40,$R$41,$R$42,$Q422,CZ$2,CZ$4,CZ$3)</f>
        <v>2169445</v>
      </c>
      <c r="DA422" s="15">
        <f ca="1">CQ422-CV422</f>
        <v>-6.7218721160280159E-2</v>
      </c>
      <c r="DB422" s="15">
        <f ca="1">CR422-CW422</f>
        <v>-3.7024077750844597E-3</v>
      </c>
      <c r="DC422" s="15">
        <f ca="1">CS422-CX422</f>
        <v>0.47029010424651929</v>
      </c>
      <c r="DD422" s="15">
        <f ca="1">IF(AND(CT422&lt;&gt;0,CY422&lt;&gt;0),-1*DA422*CT422,0)</f>
        <v>44823.918262987929</v>
      </c>
      <c r="DE422" s="15">
        <f ca="1">IF(AND(CT422&lt;&gt;0,CY422&lt;&gt;0,CU422&lt;&gt;0,CZ422&lt;&gt;0),DB422/CW422*$AA422,)</f>
        <v>6821.588406083486</v>
      </c>
      <c r="DF422" s="15">
        <f ca="1">IF(AND(CU422&lt;&gt;0,CZ422&lt;&gt;0),DC422*CM422*CU422,)</f>
        <v>74053.348849762973</v>
      </c>
      <c r="DG422" s="15">
        <f ca="1">IF(AND(CT422&lt;&gt;0,CY422&lt;&gt;0,CU422&lt;&gt;0,CZ422&lt;&gt;0),$AK422-DD422-DE422-DF422-DJ422,)</f>
        <v>17815.806868186104</v>
      </c>
      <c r="DH422" s="15">
        <f ca="1">IF(OR(CT422=0,CY422=0,CU422=0,CZ422=0),$AK422-DD422-DE422-DF422-DJ422,)</f>
        <v>0</v>
      </c>
      <c r="DI422" s="15">
        <f ca="1">SUM(DD422:DH422)</f>
        <v>143514.66238702048</v>
      </c>
      <c r="DJ422" s="15">
        <f ca="1">IF($V422&lt;&gt;0,IF($V422&gt;0,$W422/$V422,-$W422/$V422))*$AF422</f>
        <v>-40071.520093600688</v>
      </c>
      <c r="DK422" s="15">
        <f ca="1">SUM(DI422:DJ422)</f>
        <v>103443.14229341979</v>
      </c>
      <c r="DL422" s="16">
        <f ca="1">_xll.DBRW($B$3,$R$37,$R$38,$R$40,$R$41,$R$42,$Q422,DL$2,DL$4,DL$3)</f>
        <v>7.5608395594769992E-2</v>
      </c>
      <c r="DM422" s="16">
        <f ca="1">_xll.DBRW($B$3,$R$37,$R$38,$R$40,$R$41,$R$42,$Q422,DM$2,DM$4,DM$3)</f>
        <v>0.11243289248454182</v>
      </c>
      <c r="DN422" s="17">
        <f ca="1">-(DL422-DM422)*100</f>
        <v>3.6824496889771825</v>
      </c>
      <c r="DO422" s="14">
        <f ca="1">$AB422-$AG422-EI422</f>
        <v>290543.2683697897</v>
      </c>
      <c r="DP422" s="15">
        <f ca="1">_xll.DBRW($B$3,$R$37,$R$38,$R$40,$R$41,$R$42,$Q422,DP$2,DP$4,DP$3)</f>
        <v>0.47318491097037846</v>
      </c>
      <c r="DQ422" s="15">
        <f ca="1">_xll.DBRW($B$3,$R$37,$R$38,$R$40,$R$41,$R$42,$Q422,DQ$2,DQ$4,DQ$3)</f>
        <v>0.62562602103708587</v>
      </c>
      <c r="DR422" s="15">
        <f ca="1">_xll.DBRW($B$3,$R$37,$R$38,$R$40,$R$41,$R$42,$Q422,DR$2,DR$4,DR$3)</f>
        <v>3.915395780275797</v>
      </c>
      <c r="DS422" s="15">
        <f ca="1">_xll.DBRW($B$3,$R$37,$R$38,$R$40,$R$41,$R$42,$Q422,DS$2,DS$4,DS$3)</f>
        <v>1260704</v>
      </c>
      <c r="DT422" s="15">
        <f ca="1">_xll.DBRW($B$3,$R$37,$R$38,$R$40,$R$41,$R$42,$Q422,DT$2,DT$4,DT$3)</f>
        <v>2015108</v>
      </c>
      <c r="DU422" s="15">
        <f ca="1">_xll.DBRW($B$3,$R$37,$R$38,$R$40,$R$41,$R$42,$Q422,DU$2,DU$4,DU$3)</f>
        <v>0.61027749070951909</v>
      </c>
      <c r="DV422" s="15">
        <f ca="1">_xll.DBRW($B$3,$R$37,$R$38,$R$40,$R$41,$R$42,$Q422,DV$2,DV$4,DV$3)</f>
        <v>0.6347001191548991</v>
      </c>
      <c r="DW422" s="15">
        <f ca="1">_xll.DBRW($B$3,$R$37,$R$38,$R$40,$R$41,$R$42,$Q422,DW$2,DW$4,DW$3)</f>
        <v>3.4451056760292778</v>
      </c>
      <c r="DX422" s="15">
        <f ca="1">_xll.DBRW($B$3,$R$37,$R$38,$R$40,$R$41,$R$42,$Q422,DX$2,DX$4,DX$3)</f>
        <v>1376947</v>
      </c>
      <c r="DY422" s="15">
        <f ca="1">_xll.DBRW($B$3,$R$37,$R$38,$R$40,$R$41,$R$42,$Q422,DY$2,DY$4,DY$3)</f>
        <v>2169445</v>
      </c>
      <c r="DZ422" s="15">
        <f ca="1">DP422-DU422</f>
        <v>-0.13709257973914063</v>
      </c>
      <c r="EA422" s="15">
        <f ca="1">DQ422-DV422</f>
        <v>-9.0740981178132341E-3</v>
      </c>
      <c r="EB422" s="15">
        <f ca="1">DR422-DW422</f>
        <v>0.47029010424651929</v>
      </c>
      <c r="EC422" s="15">
        <f ca="1">IF(AND(DS422&lt;&gt;0,DX422&lt;&gt;0),-1*DZ422*DS422,0)</f>
        <v>172833.16364745356</v>
      </c>
      <c r="ED422" s="15">
        <f ca="1">IF(AND(DS422&lt;&gt;0,DX422&lt;&gt;0,DT422&lt;&gt;0,DY422&lt;&gt;0),EA422/DV422*$AB422,)</f>
        <v>8528.6228418349001</v>
      </c>
      <c r="EE422" s="15">
        <f ca="1">IF(AND(DT422&lt;&gt;0,DY422&lt;&gt;0),EB422*DL422*DT422,)</f>
        <v>71652.968947112124</v>
      </c>
      <c r="EF422" s="15">
        <f ca="1">IF(AND(DS422&lt;&gt;0,DX422&lt;&gt;0,DT422&lt;&gt;0,DY422&lt;&gt;0),$AL422-EC422-ED422-EE422-EI422,)</f>
        <v>37528.512933389109</v>
      </c>
      <c r="EG422" s="15">
        <f ca="1">IF(OR(DS422=0,DX422=0,DT422=0,DY422=0),$AL422-EC422-ED422-EE422-EI422,)</f>
        <v>0</v>
      </c>
      <c r="EH422" s="15">
        <f ca="1">SUM(EC422:EG422)</f>
        <v>290543.2683697897</v>
      </c>
      <c r="EI422" s="15">
        <f ca="1">IF($V422&lt;&gt;0,IF($V422&gt;0,$W422/$V422,-$W422/$V422))*$AG422</f>
        <v>-46769.618369789554</v>
      </c>
      <c r="EJ422" s="15">
        <f ca="1">SUM(EH422:EI422)</f>
        <v>243773.65000000014</v>
      </c>
      <c r="EK422" s="16">
        <f ca="1">_xll.DBRW($B$3,$R$37,$R$38,$R$40,$R$41,$R$42,$Q422,EK$2,EK$4,EK$3)</f>
        <v>0.19094782425717582</v>
      </c>
      <c r="EL422" s="16">
        <f ca="1">_xll.DBRW($B$3,$R$37,$R$38,$R$40,$R$41,$R$42,$Q422,EL$2,EL$4,EL$3)</f>
        <v>0.20518397060060259</v>
      </c>
      <c r="EM422" s="17">
        <f ca="1">-(EK422-EL422)*100</f>
        <v>1.4236146343426763</v>
      </c>
      <c r="EN422" s="14">
        <f ca="1">$AC422-$AH422-FH422</f>
        <v>112322.41678660065</v>
      </c>
      <c r="EO422" s="15">
        <f ca="1">_xll.DBRW($B$3,$R$37,$R$38,$R$40,$R$41,$R$42,$Q422,EO$2,EO$4,EO$3)</f>
        <v>0.74763630534939074</v>
      </c>
      <c r="EP422" s="15">
        <f ca="1">_xll.DBRW($B$3,$R$37,$R$38,$R$40,$R$41,$R$42,$Q422,EP$2,EP$4,EP$3)</f>
        <v>1</v>
      </c>
      <c r="EQ422" s="15">
        <f ca="1">_xll.DBRW($B$3,$R$37,$R$38,$R$40,$R$41,$R$42,$Q422,EQ$2,EQ$4,EQ$3)</f>
        <v>3.915395780275797</v>
      </c>
      <c r="ER422" s="15">
        <f ca="1">_xll.DBRW($B$3,$R$37,$R$38,$R$40,$R$41,$R$42,$Q422,ER$2,ER$4,ER$3)</f>
        <v>2015108</v>
      </c>
      <c r="ES422" s="15">
        <f ca="1">_xll.DBRW($B$3,$R$37,$R$38,$R$40,$R$41,$R$42,$Q422,ES$2,ES$4,ES$3)</f>
        <v>2015108</v>
      </c>
      <c r="ET422" s="15">
        <f ca="1">_xll.DBRW($B$3,$R$37,$R$38,$R$40,$R$41,$R$42,$Q422,ET$2,ET$4,ET$3)</f>
        <v>0.70688046174636043</v>
      </c>
      <c r="EU422" s="15">
        <f ca="1">_xll.DBRW($B$3,$R$37,$R$38,$R$40,$R$41,$R$42,$Q422,EU$2,EU$4,EU$3)</f>
        <v>1</v>
      </c>
      <c r="EV422" s="15">
        <f ca="1">_xll.DBRW($B$3,$R$37,$R$38,$R$40,$R$41,$R$42,$Q422,EV$2,EV$4,EV$3)</f>
        <v>3.4451056760292778</v>
      </c>
      <c r="EW422" s="15">
        <f ca="1">_xll.DBRW($B$3,$R$37,$R$38,$R$40,$R$41,$R$42,$Q422,EW$2,EW$4,EW$3)</f>
        <v>2169445</v>
      </c>
      <c r="EX422" s="15">
        <f ca="1">_xll.DBRW($B$3,$R$37,$R$38,$R$40,$R$41,$R$42,$Q422,EX$2,EX$4,EX$3)</f>
        <v>2169445</v>
      </c>
      <c r="EY422" s="15">
        <f ca="1">EO422-ET422</f>
        <v>4.0755843603030306E-2</v>
      </c>
      <c r="EZ422" s="15">
        <f ca="1">EP422-EU422</f>
        <v>0</v>
      </c>
      <c r="FA422" s="15">
        <f ca="1">EQ422-EV422</f>
        <v>0.47029010424651929</v>
      </c>
      <c r="FB422" s="15">
        <f ca="1">IF(AND(ER422&lt;&gt;0,EW422&lt;&gt;0),-1*EY422*ER422,0)</f>
        <v>-82127.426491215199</v>
      </c>
      <c r="FC422" s="15">
        <f ca="1">IF(AND(ER422&lt;&gt;0,EW422&lt;&gt;0,ES422&lt;&gt;0,EX422&lt;&gt;0),EZ422/EU422*$AC422,)</f>
        <v>0</v>
      </c>
      <c r="FD422" s="15">
        <f ca="1">IF(AND(ES422&lt;&gt;0,EX422&lt;&gt;0),FA422*EK422*ES422,)</f>
        <v>180958.45592793479</v>
      </c>
      <c r="FE422" s="15">
        <f ca="1">IF(AND(ER422&lt;&gt;0,EW422&lt;&gt;0,ES422&lt;&gt;0,EX422&lt;&gt;0),$AM422-FB422-FC422-FD422-FH422,)</f>
        <v>13491.387349881057</v>
      </c>
      <c r="FF422" s="15">
        <f ca="1">IF(OR(ER422=0,EW422=0,ES422=0,EX422=0),$AM422-FB422-FC422-FD422-FH422,)</f>
        <v>0</v>
      </c>
      <c r="FG422" s="15">
        <f ca="1">SUM(FB422:FF422)</f>
        <v>112322.41678660065</v>
      </c>
      <c r="FH422" s="15">
        <f ca="1">IF($V422&lt;&gt;0,IF($V422&gt;0,$W422/$V422,-$W422/$V422))*$AH422</f>
        <v>-85352.033453268043</v>
      </c>
      <c r="FI422" s="15">
        <f ca="1">SUM(FG422:FH422)</f>
        <v>26970.383333332604</v>
      </c>
      <c r="FJ422" s="20"/>
      <c r="FK422" s="85">
        <f ca="1">BL422+CK422+DJ422+EI422+FH422</f>
        <v>-362060.0128071715</v>
      </c>
      <c r="FL422" s="21"/>
      <c r="FM422" s="22"/>
      <c r="FN422" s="104">
        <f ca="1">_xll.DBRW($B$3,$R$37,$R$38,$R$40,$R$41,$R$42,$Q422,FN$2,FN$4,FN$3)</f>
        <v>1814004.5799999989</v>
      </c>
      <c r="FO422" s="105">
        <f ca="1">IF(U422&lt;&gt;0,FN422/U422,0)</f>
        <v>0.22991345278467157</v>
      </c>
      <c r="FP422" s="104">
        <f ca="1">_xll.DBRW($B$3,$R$37,$R$38,$R$40,$R$41,$R$42,$Q422,FP$2,FP$4,FP$3)</f>
        <v>968757.41263991804</v>
      </c>
      <c r="FQ422" s="105">
        <f ca="1">IF(V422&lt;&gt;0,FP422/V422,0)</f>
        <v>0.12961756131849952</v>
      </c>
      <c r="FR422" s="86">
        <f ca="1">FN422-FP422</f>
        <v>845247.16736008087</v>
      </c>
      <c r="FS422" s="103">
        <f ca="1">(FO422-FQ422)*100</f>
        <v>10.029589146617205</v>
      </c>
      <c r="FT422" s="23"/>
      <c r="FV422" s="37"/>
      <c r="FW422" s="37"/>
      <c r="FX422" s="37"/>
      <c r="FY422" s="37"/>
      <c r="FZ422" s="37"/>
      <c r="GA422" s="37"/>
      <c r="GB422" s="37"/>
      <c r="GC422" s="37"/>
      <c r="GD422" s="37"/>
      <c r="GE422" s="37"/>
      <c r="GF422" s="37"/>
      <c r="GG422" s="37"/>
      <c r="GH422" s="37"/>
    </row>
    <row r="423" spans="1:190" ht="15" hidden="1" customHeight="1" x14ac:dyDescent="0.25">
      <c r="A423">
        <f ca="1">IF(ROW()=ROW($A$60),0,1)</f>
        <v>1</v>
      </c>
      <c r="D423" s="30"/>
      <c r="E423" s="30"/>
      <c r="F423" s="30">
        <f ca="1">IF(A423&lt;&gt;0,IF((AO423+BN423+CM423+DL423+EK423)&lt;&gt;0,ROUND((1-(AO423+BN423+CM423+DL423+EK423))-FO423,5),"VERIF. ELIGIBILITE PMM"),"CHECK "&amp;D408)</f>
        <v>-7.8899999999999994E-3</v>
      </c>
      <c r="G423" s="30"/>
      <c r="H423" s="30"/>
      <c r="I423" s="30"/>
      <c r="J423" s="30">
        <f ca="1">IF(A423&lt;&gt;0,IF((AP423+BO423+CN423+DM423+EL423)&lt;&gt;0,ROUND((1-(AP423+BO423+CN423+DM423+EL423))-FQ423,5),"VERIF. ELIGIBILITE PMM"),"CHECK "&amp;D409)</f>
        <v>-1.3169999999999999E-2</v>
      </c>
      <c r="K423" s="30">
        <f ca="1">IF(A423&lt;&gt;0,ROUND(W423+AR423+BQ423+CP423+DO423+EN423+FK423-FR423,5),"CHECK ")</f>
        <v>1985</v>
      </c>
      <c r="L423" s="4"/>
      <c r="M423" s="9"/>
      <c r="N423" s="10"/>
      <c r="O423" s="9"/>
      <c r="P423" s="11"/>
      <c r="Q423" s="130" t="s">
        <v>436</v>
      </c>
      <c r="R423" s="130"/>
      <c r="S423" s="12"/>
      <c r="T423" s="13"/>
      <c r="U423" s="84">
        <f ca="1">_xll.DBRW($B$3,$R$37,$R$38,$R$40,$R$41,$R$42,$Q423,U$2,U$4,U$3)</f>
        <v>1466256.2599999998</v>
      </c>
      <c r="V423" s="84">
        <f ca="1">_xll.DBRW($B$3,$R$37,$R$38,$R$40,$R$41,$R$42,$Q423,V$2,V$4,V$3)</f>
        <v>1029062.75</v>
      </c>
      <c r="W423" s="85">
        <f ca="1">U423-V423</f>
        <v>437193.50999999978</v>
      </c>
      <c r="X423" s="106">
        <f ca="1">IF(V423&lt;&gt;0,W423/V423,0)</f>
        <v>0.42484630796324108</v>
      </c>
      <c r="Y423" s="15">
        <f ca="1">_xll.DBRW($B$3,$R$37,$R$38,$R$40,$R$41,$R$42,$Q423,Y$2,Y$4,Y$3)</f>
        <v>-584014.36999999988</v>
      </c>
      <c r="Z423" s="15">
        <f ca="1">_xll.DBRW($B$3,$R$37,$R$38,$R$40,$R$41,$R$42,$Q423,Z$2,Z$4,Z$3)</f>
        <v>-184830.27000000002</v>
      </c>
      <c r="AA423" s="15">
        <f ca="1">_xll.DBRW($B$3,$R$37,$R$38,$R$40,$R$41,$R$42,$Q423,AA$2,AA$4,AA$3)</f>
        <v>-114670.11999999998</v>
      </c>
      <c r="AB423" s="15">
        <f ca="1">_xll.DBRW($B$3,$R$37,$R$38,$R$40,$R$41,$R$42,$Q423,AB$2,AB$4,AB$3)</f>
        <v>-201863.38</v>
      </c>
      <c r="AC423" s="15">
        <f ca="1">_xll.DBRW($B$3,$R$37,$R$38,$R$40,$R$41,$R$42,$Q423,AC$2,AC$4,AC$3)</f>
        <v>-58503.723333299997</v>
      </c>
      <c r="AD423" s="15">
        <f ca="1">_xll.DBRW($B$3,$R$37,$R$38,$R$40,$R$41,$R$42,$Q423,AD$2,AD$4,AD$3)</f>
        <v>-449540.23000000004</v>
      </c>
      <c r="AE423" s="15">
        <f ca="1">_xll.DBRW($B$3,$R$37,$R$38,$R$40,$R$41,$R$42,$Q423,AE$2,AE$4,AE$3)</f>
        <v>-101551</v>
      </c>
      <c r="AF423" s="15">
        <f ca="1">_xll.DBRW($B$3,$R$37,$R$38,$R$40,$R$41,$R$42,$Q423,AF$2,AF$4,AF$3)</f>
        <v>-85351.89</v>
      </c>
      <c r="AG423" s="15">
        <f ca="1">_xll.DBRW($B$3,$R$37,$R$38,$R$40,$R$41,$R$42,$Q423,AG$2,AG$4,AG$3)</f>
        <v>-146887</v>
      </c>
      <c r="AH423" s="15">
        <f ca="1">_xll.DBRW($B$3,$R$37,$R$38,$R$40,$R$41,$R$42,$Q423,AH$2,AH$4,AH$3)</f>
        <v>-39883.666666699995</v>
      </c>
      <c r="AI423" s="15">
        <f ca="1">Y423-AD423</f>
        <v>-134474.13999999984</v>
      </c>
      <c r="AJ423" s="15">
        <f ca="1">Z423-AE423</f>
        <v>-83279.270000000019</v>
      </c>
      <c r="AK423" s="15">
        <f ca="1">AA423-AF423</f>
        <v>-29318.229999999981</v>
      </c>
      <c r="AL423" s="15">
        <f ca="1">AB423-AG423</f>
        <v>-54976.380000000005</v>
      </c>
      <c r="AM423" s="15">
        <f ca="1">AC423-AH423</f>
        <v>-18620.056666600001</v>
      </c>
      <c r="AN423" s="20"/>
      <c r="AO423" s="16">
        <f ca="1">_xll.DBRW($B$3,$R$37,$R$38,$R$40,$R$41,$R$42,$Q423,AO$2,AO$4,AO$3)</f>
        <v>0.39830307016046423</v>
      </c>
      <c r="AP423" s="16">
        <f ca="1">_xll.DBRW($B$3,$R$37,$R$38,$R$40,$R$41,$R$42,$Q423,AP$2,AP$4,AP$3)</f>
        <v>0.43684433237914794</v>
      </c>
      <c r="AQ423" s="17">
        <f ca="1">-(AO423-AP423)*100</f>
        <v>3.8541262218683703</v>
      </c>
      <c r="AR423" s="14">
        <f ca="1">$Y423-$AD423-BL423</f>
        <v>56511.366996446392</v>
      </c>
      <c r="AS423" s="18">
        <f ca="1">_xll.DBRW($B$3,$R$37,$R$38,$R$40,$R$41,$R$42,$Q423,AS$2,AS$4,AS$3)</f>
        <v>0</v>
      </c>
      <c r="AT423" s="19">
        <f ca="1">_xll.DBRW($B$3,$R$37,$R$38,$R$40,$R$41,$R$42,$Q423,AT$2,AT$4,AT$3)</f>
        <v>0</v>
      </c>
      <c r="AU423" s="18">
        <f ca="1">_xll.DBRW($B$3,$R$37,$R$38,$R$40,$R$41,$R$42,$Q423,AU$2,AU$4,AU$3)</f>
        <v>0</v>
      </c>
      <c r="AV423" s="15">
        <f ca="1">_xll.DBRW($B$3,$R$37,$R$38,$R$40,$R$41,$R$42,$Q423,AV$2,AV$4,AV$3)</f>
        <v>0</v>
      </c>
      <c r="AW423" s="15">
        <f ca="1">_xll.DBRW($B$3,$R$37,$R$38,$R$40,$R$41,$R$42,$Q423,AW$2,AW$4,AW$3)</f>
        <v>0</v>
      </c>
      <c r="AX423" s="18">
        <f ca="1">_xll.DBRW($B$3,$R$37,$R$38,$R$40,$R$41,$R$42,$Q423,AX$2,AX$4,AX$3)</f>
        <v>44.694422419705042</v>
      </c>
      <c r="AY423" s="19">
        <f ca="1">_xll.DBRW($B$3,$R$37,$R$38,$R$40,$R$41,$R$42,$Q423,AY$2,AY$4,AY$3)</f>
        <v>5.3151592203534E-2</v>
      </c>
      <c r="AZ423" s="18">
        <f ca="1">_xll.DBRW($B$3,$R$37,$R$38,$R$40,$R$41,$R$42,$Q423,AZ$2,AZ$4,AZ$3)</f>
        <v>5.4380463202686711</v>
      </c>
      <c r="BA423" s="15">
        <f ca="1">_xll.DBRW($B$3,$R$37,$R$38,$R$40,$R$41,$R$42,$Q423,BA$2,BA$4,BA$3)</f>
        <v>10058.08344</v>
      </c>
      <c r="BB423" s="15">
        <f ca="1">_xll.DBRW($B$3,$R$37,$R$38,$R$40,$R$41,$R$42,$Q423,BB$2,BB$4,BB$3)</f>
        <v>189233.90669999999</v>
      </c>
      <c r="BC423" s="18">
        <f ca="1">AS423-AX423</f>
        <v>-44.694422419705042</v>
      </c>
      <c r="BD423" s="18">
        <f ca="1">AT423-AY423</f>
        <v>-5.3151592203534E-2</v>
      </c>
      <c r="BE423" s="18">
        <f ca="1">AU423-AZ423</f>
        <v>-5.4380463202686711</v>
      </c>
      <c r="BF423" s="15">
        <f ca="1">IF(AND(AV423&lt;&gt;0,BA423&lt;&gt;0),-1*BC423*AV423,0)</f>
        <v>0</v>
      </c>
      <c r="BG423" s="15">
        <f ca="1">IF(AND(AV423&lt;&gt;0,BA423&lt;&gt;0,AW423&lt;&gt;0,BB423&lt;&gt;0),BD423/AY423*$Y423,)</f>
        <v>0</v>
      </c>
      <c r="BH423" s="15">
        <f ca="1">IF(AND(AW423&lt;&gt;0,BB423&lt;&gt;0),BE423*AO423*AW423,)</f>
        <v>0</v>
      </c>
      <c r="BI423" s="15">
        <f ca="1">IF(AND(AV423&lt;&gt;0,BA423&lt;&gt;0,AW423&lt;&gt;0,BB423&lt;&gt;0),$AI423-BF423-BG423-BH423-BL423,)</f>
        <v>0</v>
      </c>
      <c r="BJ423" s="15">
        <f ca="1">IF(OR(AV423=0,BA423=0,AW423=0,BB423=0),$AI423-BF423-BG423-BH423-BL423,)</f>
        <v>56511.366996446392</v>
      </c>
      <c r="BK423" s="15">
        <f ca="1">SUM(BF423:BJ423)</f>
        <v>56511.366996446392</v>
      </c>
      <c r="BL423" s="15">
        <f ca="1">IF($V423&lt;&gt;0,IF($V423&gt;0,$W423/$V423,-$W423/$V423))*$AD423</f>
        <v>-190985.50699644623</v>
      </c>
      <c r="BM423" s="15">
        <f ca="1">SUM(BK423:BL423)</f>
        <v>-134474.13999999984</v>
      </c>
      <c r="BN423" s="16">
        <f ca="1">_xll.DBRW($B$3,$R$37,$R$38,$R$40,$R$41,$R$42,$Q423,BN$2,BN$4,BN$3)</f>
        <v>0.12605591194543306</v>
      </c>
      <c r="BO423" s="16">
        <f ca="1">_xll.DBRW($B$3,$R$37,$R$38,$R$40,$R$41,$R$42,$Q423,BO$2,BO$4,BO$3)</f>
        <v>9.8683000623625727E-2</v>
      </c>
      <c r="BP423" s="17">
        <f ca="1">-(BN423-BO423)*100</f>
        <v>-2.7372911321807329</v>
      </c>
      <c r="BQ423" s="14">
        <f ca="1">$Z423-$AE423-CK423</f>
        <v>-40135.702580024925</v>
      </c>
      <c r="BR423" s="15">
        <f ca="1">_xll.DBRW($B$3,$R$37,$R$38,$R$40,$R$41,$R$42,$Q423,BR$2,BR$4,BR$3)</f>
        <v>0</v>
      </c>
      <c r="BS423" s="15">
        <f ca="1">_xll.DBRW($B$3,$R$37,$R$38,$R$40,$R$41,$R$42,$Q423,BS$2,BS$4,BS$3)</f>
        <v>0</v>
      </c>
      <c r="BT423" s="15">
        <f ca="1">_xll.DBRW($B$3,$R$37,$R$38,$R$40,$R$41,$R$42,$Q423,BT$2,BT$4,BT$3)</f>
        <v>0</v>
      </c>
      <c r="BU423" s="15">
        <f ca="1">_xll.DBRW($B$3,$R$37,$R$38,$R$40,$R$41,$R$42,$Q423,BU$2,BU$4,BU$3)</f>
        <v>0</v>
      </c>
      <c r="BV423" s="15">
        <f ca="1">_xll.DBRW($B$3,$R$37,$R$38,$R$40,$R$41,$R$42,$Q423,BV$2,BV$4,BV$3)</f>
        <v>0</v>
      </c>
      <c r="BW423" s="15">
        <f ca="1">_xll.DBRW($B$3,$R$37,$R$38,$R$40,$R$41,$R$42,$Q423,BW$2,BW$4,BW$3)</f>
        <v>0.59178962607756369</v>
      </c>
      <c r="BX423" s="15">
        <f ca="1">_xll.DBRW($B$3,$R$37,$R$38,$R$40,$R$41,$R$42,$Q423,BX$2,BX$4,BX$3)</f>
        <v>0.90681334171282524</v>
      </c>
      <c r="BY423" s="15">
        <f ca="1">_xll.DBRW($B$3,$R$37,$R$38,$R$40,$R$41,$R$42,$Q423,BY$2,BY$4,BY$3)</f>
        <v>5.4380463202686711</v>
      </c>
      <c r="BZ423" s="15">
        <f ca="1">_xll.DBRW($B$3,$R$37,$R$38,$R$40,$R$41,$R$42,$Q423,BZ$2,BZ$4,BZ$3)</f>
        <v>171599.83129999999</v>
      </c>
      <c r="CA423" s="15">
        <f ca="1">_xll.DBRW($B$3,$R$37,$R$38,$R$40,$R$41,$R$42,$Q423,CA$2,CA$4,CA$3)</f>
        <v>189233.90669999999</v>
      </c>
      <c r="CB423" s="15">
        <f ca="1">BR423-BW423</f>
        <v>-0.59178962607756369</v>
      </c>
      <c r="CC423" s="15">
        <f ca="1">BS423-BX423</f>
        <v>-0.90681334171282524</v>
      </c>
      <c r="CD423" s="15">
        <f ca="1">BT423-BY423</f>
        <v>-5.4380463202686711</v>
      </c>
      <c r="CE423" s="15">
        <f ca="1">IF(AND(BU423&lt;&gt;0,BZ423&lt;&gt;0),-1*CB423*BU423,0)</f>
        <v>0</v>
      </c>
      <c r="CF423" s="15">
        <f ca="1">IF(AND(BU423&lt;&gt;0,BZ423&lt;&gt;0,BV423&lt;&gt;0,CA423&lt;&gt;0),CC423/BX423*$Z423,)</f>
        <v>0</v>
      </c>
      <c r="CG423" s="15">
        <f ca="1">IF(AND(BV423&lt;&gt;0,CA423&lt;&gt;0),CD423*BN423*BV423,)</f>
        <v>0</v>
      </c>
      <c r="CH423" s="15">
        <f ca="1">IF(AND(BU423&lt;&gt;0,BZ423&lt;&gt;0,BV423&lt;&gt;0,CA423&lt;&gt;0),$AJ423-CE423-CF423-CG423-CK423,)</f>
        <v>0</v>
      </c>
      <c r="CI423" s="15">
        <f ca="1">IF(OR(BU423=0,BZ423=0,BV423=0,CA423=0),$AJ423-CE423-CF423-CG423-CK423,)</f>
        <v>-40135.702580024925</v>
      </c>
      <c r="CJ423" s="15">
        <f ca="1">SUM(CE423:CI423)</f>
        <v>-40135.702580024925</v>
      </c>
      <c r="CK423" s="15">
        <f ca="1">IF($V423&lt;&gt;0,IF($V423&gt;0,$W423/$V423,-$W423/$V423))*$AE423</f>
        <v>-43143.567419975094</v>
      </c>
      <c r="CL423" s="15">
        <f ca="1">SUM(CJ423:CK423)</f>
        <v>-83279.270000000019</v>
      </c>
      <c r="CM423" s="16">
        <f ca="1">_xll.DBRW($B$3,$R$37,$R$38,$R$40,$R$41,$R$42,$Q423,CM$2,CM$4,CM$3)</f>
        <v>7.8206056559308401E-2</v>
      </c>
      <c r="CN423" s="16">
        <f ca="1">_xll.DBRW($B$3,$R$37,$R$38,$R$40,$R$41,$R$42,$Q423,CN$2,CN$4,CN$3)</f>
        <v>8.2941385255661054E-2</v>
      </c>
      <c r="CO423" s="17">
        <f ca="1">-(CM423-CN423)*100</f>
        <v>0.47353286963526531</v>
      </c>
      <c r="CP423" s="14">
        <f ca="1">$AA423-$AF423-DJ423</f>
        <v>6943.2053441846947</v>
      </c>
      <c r="CQ423" s="15">
        <f ca="1">_xll.DBRW($B$3,$R$37,$R$38,$R$40,$R$41,$R$42,$Q423,CQ$2,CQ$4,CQ$3)</f>
        <v>0</v>
      </c>
      <c r="CR423" s="15">
        <f ca="1">_xll.DBRW($B$3,$R$37,$R$38,$R$40,$R$41,$R$42,$Q423,CR$2,CR$4,CR$3)</f>
        <v>0</v>
      </c>
      <c r="CS423" s="15">
        <f ca="1">_xll.DBRW($B$3,$R$37,$R$38,$R$40,$R$41,$R$42,$Q423,CS$2,CS$4,CS$3)</f>
        <v>0</v>
      </c>
      <c r="CT423" s="15">
        <f ca="1">_xll.DBRW($B$3,$R$37,$R$38,$R$40,$R$41,$R$42,$Q423,CT$2,CT$4,CT$3)</f>
        <v>0</v>
      </c>
      <c r="CU423" s="15">
        <f ca="1">_xll.DBRW($B$3,$R$37,$R$38,$R$40,$R$41,$R$42,$Q423,CU$2,CU$4,CU$3)</f>
        <v>0</v>
      </c>
      <c r="CV423" s="15">
        <f ca="1">_xll.DBRW($B$3,$R$37,$R$38,$R$40,$R$41,$R$42,$Q423,CV$2,CV$4,CV$3)</f>
        <v>1.4881540121208074</v>
      </c>
      <c r="CW423" s="15">
        <f ca="1">_xll.DBRW($B$3,$R$37,$R$38,$R$40,$R$41,$R$42,$Q423,CW$2,CW$4,CW$3)</f>
        <v>0.30308630102387463</v>
      </c>
      <c r="CX423" s="15">
        <f ca="1">_xll.DBRW($B$3,$R$37,$R$38,$R$40,$R$41,$R$42,$Q423,CX$2,CX$4,CX$3)</f>
        <v>5.4380463202686711</v>
      </c>
      <c r="CY423" s="15">
        <f ca="1">_xll.DBRW($B$3,$R$37,$R$38,$R$40,$R$41,$R$42,$Q423,CY$2,CY$4,CY$3)</f>
        <v>57354.204810000003</v>
      </c>
      <c r="CZ423" s="15">
        <f ca="1">_xll.DBRW($B$3,$R$37,$R$38,$R$40,$R$41,$R$42,$Q423,CZ$2,CZ$4,CZ$3)</f>
        <v>189233.90669999999</v>
      </c>
      <c r="DA423" s="15">
        <f ca="1">CQ423-CV423</f>
        <v>-1.4881540121208074</v>
      </c>
      <c r="DB423" s="15">
        <f ca="1">CR423-CW423</f>
        <v>-0.30308630102387463</v>
      </c>
      <c r="DC423" s="15">
        <f ca="1">CS423-CX423</f>
        <v>-5.4380463202686711</v>
      </c>
      <c r="DD423" s="15">
        <f ca="1">IF(AND(CT423&lt;&gt;0,CY423&lt;&gt;0),-1*DA423*CT423,0)</f>
        <v>0</v>
      </c>
      <c r="DE423" s="15">
        <f ca="1">IF(AND(CT423&lt;&gt;0,CY423&lt;&gt;0,CU423&lt;&gt;0,CZ423&lt;&gt;0),DB423/CW423*$AA423,)</f>
        <v>0</v>
      </c>
      <c r="DF423" s="15">
        <f ca="1">IF(AND(CU423&lt;&gt;0,CZ423&lt;&gt;0),DC423*CM423*CU423,)</f>
        <v>0</v>
      </c>
      <c r="DG423" s="15">
        <f ca="1">IF(AND(CT423&lt;&gt;0,CY423&lt;&gt;0,CU423&lt;&gt;0,CZ423&lt;&gt;0),$AK423-DD423-DE423-DF423-DJ423,)</f>
        <v>0</v>
      </c>
      <c r="DH423" s="15">
        <f ca="1">IF(OR(CT423=0,CY423=0,CU423=0,CZ423=0),$AK423-DD423-DE423-DF423-DJ423,)</f>
        <v>6943.2053441846947</v>
      </c>
      <c r="DI423" s="15">
        <f ca="1">SUM(DD423:DH423)</f>
        <v>6943.2053441846947</v>
      </c>
      <c r="DJ423" s="15">
        <f ca="1">IF($V423&lt;&gt;0,IF($V423&gt;0,$W423/$V423,-$W423/$V423))*$AF423</f>
        <v>-36261.435344184676</v>
      </c>
      <c r="DK423" s="15">
        <f ca="1">SUM(DI423:DJ423)</f>
        <v>-29318.229999999981</v>
      </c>
      <c r="DL423" s="16">
        <f ca="1">_xll.DBRW($B$3,$R$37,$R$38,$R$40,$R$41,$R$42,$Q423,DL$2,DL$4,DL$3)</f>
        <v>0.13767264666273274</v>
      </c>
      <c r="DM423" s="16">
        <f ca="1">_xll.DBRW($B$3,$R$37,$R$38,$R$40,$R$41,$R$42,$Q423,DM$2,DM$4,DM$3)</f>
        <v>0.14273862308202293</v>
      </c>
      <c r="DN423" s="17">
        <f ca="1">-(DL423-DM423)*100</f>
        <v>0.50659764192901857</v>
      </c>
      <c r="DO423" s="14">
        <f ca="1">$AB423-$AG423-EI423</f>
        <v>7428.019637796584</v>
      </c>
      <c r="DP423" s="15">
        <f ca="1">_xll.DBRW($B$3,$R$37,$R$38,$R$40,$R$41,$R$42,$Q423,DP$2,DP$4,DP$3)</f>
        <v>0</v>
      </c>
      <c r="DQ423" s="15">
        <f ca="1">_xll.DBRW($B$3,$R$37,$R$38,$R$40,$R$41,$R$42,$Q423,DQ$2,DQ$4,DQ$3)</f>
        <v>0</v>
      </c>
      <c r="DR423" s="15">
        <f ca="1">_xll.DBRW($B$3,$R$37,$R$38,$R$40,$R$41,$R$42,$Q423,DR$2,DR$4,DR$3)</f>
        <v>0</v>
      </c>
      <c r="DS423" s="15">
        <f ca="1">_xll.DBRW($B$3,$R$37,$R$38,$R$40,$R$41,$R$42,$Q423,DS$2,DS$4,DS$3)</f>
        <v>0</v>
      </c>
      <c r="DT423" s="15">
        <f ca="1">_xll.DBRW($B$3,$R$37,$R$38,$R$40,$R$41,$R$42,$Q423,DT$2,DT$4,DT$3)</f>
        <v>0</v>
      </c>
      <c r="DU423" s="15">
        <f ca="1">_xll.DBRW($B$3,$R$37,$R$38,$R$40,$R$41,$R$42,$Q423,DU$2,DU$4,DU$3)</f>
        <v>10491.928571428571</v>
      </c>
      <c r="DV423" s="15">
        <f ca="1">_xll.DBRW($B$3,$R$37,$R$38,$R$40,$R$41,$R$42,$Q423,DV$2,DV$4,DV$3)</f>
        <v>7.3982513198307293E-5</v>
      </c>
      <c r="DW423" s="15">
        <f ca="1">_xll.DBRW($B$3,$R$37,$R$38,$R$40,$R$41,$R$42,$Q423,DW$2,DW$4,DW$3)</f>
        <v>5.4380463202686711</v>
      </c>
      <c r="DX423" s="15">
        <f ca="1">_xll.DBRW($B$3,$R$37,$R$38,$R$40,$R$41,$R$42,$Q423,DX$2,DX$4,DX$3)</f>
        <v>14</v>
      </c>
      <c r="DY423" s="15">
        <f ca="1">_xll.DBRW($B$3,$R$37,$R$38,$R$40,$R$41,$R$42,$Q423,DY$2,DY$4,DY$3)</f>
        <v>189233.90669999999</v>
      </c>
      <c r="DZ423" s="15">
        <f ca="1">DP423-DU423</f>
        <v>-10491.928571428571</v>
      </c>
      <c r="EA423" s="15">
        <f ca="1">DQ423-DV423</f>
        <v>-7.3982513198307293E-5</v>
      </c>
      <c r="EB423" s="15">
        <f ca="1">DR423-DW423</f>
        <v>-5.4380463202686711</v>
      </c>
      <c r="EC423" s="15">
        <f ca="1">IF(AND(DS423&lt;&gt;0,DX423&lt;&gt;0),-1*DZ423*DS423,0)</f>
        <v>0</v>
      </c>
      <c r="ED423" s="15">
        <f ca="1">IF(AND(DS423&lt;&gt;0,DX423&lt;&gt;0,DT423&lt;&gt;0,DY423&lt;&gt;0),EA423/DV423*$AB423,)</f>
        <v>0</v>
      </c>
      <c r="EE423" s="15">
        <f ca="1">IF(AND(DT423&lt;&gt;0,DY423&lt;&gt;0),EB423*DL423*DT423,)</f>
        <v>0</v>
      </c>
      <c r="EF423" s="15">
        <f ca="1">IF(AND(DS423&lt;&gt;0,DX423&lt;&gt;0,DT423&lt;&gt;0,DY423&lt;&gt;0),$AL423-EC423-ED423-EE423-EI423,)</f>
        <v>0</v>
      </c>
      <c r="EG423" s="15">
        <f ca="1">IF(OR(DS423=0,DX423=0,DT423=0,DY423=0),$AL423-EC423-ED423-EE423-EI423,)</f>
        <v>7428.019637796584</v>
      </c>
      <c r="EH423" s="15">
        <f ca="1">SUM(EC423:EG423)</f>
        <v>7428.019637796584</v>
      </c>
      <c r="EI423" s="15">
        <f ca="1">IF($V423&lt;&gt;0,IF($V423&gt;0,$W423/$V423,-$W423/$V423))*$AG423</f>
        <v>-62404.399637796589</v>
      </c>
      <c r="EJ423" s="15">
        <f ca="1">SUM(EH423:EI423)</f>
        <v>-54976.380000000005</v>
      </c>
      <c r="EK423" s="16">
        <f ca="1">_xll.DBRW($B$3,$R$37,$R$38,$R$40,$R$41,$R$42,$Q423,EK$2,EK$4,EK$3)</f>
        <v>3.990006721833194E-2</v>
      </c>
      <c r="EL423" s="16">
        <f ca="1">_xll.DBRW($B$3,$R$37,$R$38,$R$40,$R$41,$R$42,$Q423,EL$2,EL$4,EL$3)</f>
        <v>3.875727371017948E-2</v>
      </c>
      <c r="EM423" s="17">
        <f ca="1">-(EK423-EL423)*100</f>
        <v>-0.11427935081524607</v>
      </c>
      <c r="EN423" s="14">
        <f ca="1">$AC423-$AH423-FH423</f>
        <v>-1675.628135215924</v>
      </c>
      <c r="EO423" s="15">
        <f ca="1">_xll.DBRW($B$3,$R$37,$R$38,$R$40,$R$41,$R$42,$Q423,EO$2,EO$4,EO$3)</f>
        <v>0</v>
      </c>
      <c r="EP423" s="15">
        <f ca="1">_xll.DBRW($B$3,$R$37,$R$38,$R$40,$R$41,$R$42,$Q423,EP$2,EP$4,EP$3)</f>
        <v>0</v>
      </c>
      <c r="EQ423" s="15">
        <f ca="1">_xll.DBRW($B$3,$R$37,$R$38,$R$40,$R$41,$R$42,$Q423,EQ$2,EQ$4,EQ$3)</f>
        <v>0</v>
      </c>
      <c r="ER423" s="15">
        <f ca="1">_xll.DBRW($B$3,$R$37,$R$38,$R$40,$R$41,$R$42,$Q423,ER$2,ER$4,ER$3)</f>
        <v>0</v>
      </c>
      <c r="ES423" s="15">
        <f ca="1">_xll.DBRW($B$3,$R$37,$R$38,$R$40,$R$41,$R$42,$Q423,ES$2,ES$4,ES$3)</f>
        <v>0</v>
      </c>
      <c r="ET423" s="15">
        <f ca="1">_xll.DBRW($B$3,$R$37,$R$38,$R$40,$R$41,$R$42,$Q423,ET$2,ET$4,ET$3)</f>
        <v>0.21076384968328721</v>
      </c>
      <c r="EU423" s="15">
        <f ca="1">_xll.DBRW($B$3,$R$37,$R$38,$R$40,$R$41,$R$42,$Q423,EU$2,EU$4,EU$3)</f>
        <v>1</v>
      </c>
      <c r="EV423" s="15">
        <f ca="1">_xll.DBRW($B$3,$R$37,$R$38,$R$40,$R$41,$R$42,$Q423,EV$2,EV$4,EV$3)</f>
        <v>5.4380463202686711</v>
      </c>
      <c r="EW423" s="15">
        <f ca="1">_xll.DBRW($B$3,$R$37,$R$38,$R$40,$R$41,$R$42,$Q423,EW$2,EW$4,EW$3)</f>
        <v>189233.90669999999</v>
      </c>
      <c r="EX423" s="15">
        <f ca="1">_xll.DBRW($B$3,$R$37,$R$38,$R$40,$R$41,$R$42,$Q423,EX$2,EX$4,EX$3)</f>
        <v>189233.90669999999</v>
      </c>
      <c r="EY423" s="15">
        <f ca="1">EO423-ET423</f>
        <v>-0.21076384968328721</v>
      </c>
      <c r="EZ423" s="15">
        <f ca="1">EP423-EU423</f>
        <v>-1</v>
      </c>
      <c r="FA423" s="15">
        <f ca="1">EQ423-EV423</f>
        <v>-5.4380463202686711</v>
      </c>
      <c r="FB423" s="15">
        <f ca="1">IF(AND(ER423&lt;&gt;0,EW423&lt;&gt;0),-1*EY423*ER423,0)</f>
        <v>0</v>
      </c>
      <c r="FC423" s="15">
        <f ca="1">IF(AND(ER423&lt;&gt;0,EW423&lt;&gt;0,ES423&lt;&gt;0,EX423&lt;&gt;0),EZ423/EU423*$AC423,)</f>
        <v>0</v>
      </c>
      <c r="FD423" s="15">
        <f ca="1">IF(AND(ES423&lt;&gt;0,EX423&lt;&gt;0),FA423*EK423*ES423,)</f>
        <v>0</v>
      </c>
      <c r="FE423" s="15">
        <f ca="1">IF(AND(ER423&lt;&gt;0,EW423&lt;&gt;0,ES423&lt;&gt;0,EX423&lt;&gt;0),$AM423-FB423-FC423-FD423-FH423,)</f>
        <v>0</v>
      </c>
      <c r="FF423" s="15">
        <f ca="1">IF(OR(ER423=0,EW423=0,ES423=0,EX423=0),$AM423-FB423-FC423-FD423-FH423,)</f>
        <v>-1675.628135215924</v>
      </c>
      <c r="FG423" s="15">
        <f ca="1">SUM(FB423:FF423)</f>
        <v>-1675.628135215924</v>
      </c>
      <c r="FH423" s="15">
        <f ca="1">IF($V423&lt;&gt;0,IF($V423&gt;0,$W423/$V423,-$W423/$V423))*$AH423</f>
        <v>-16944.428531384077</v>
      </c>
      <c r="FI423" s="15">
        <f ca="1">SUM(FG423:FH423)</f>
        <v>-18620.056666600001</v>
      </c>
      <c r="FJ423" s="20"/>
      <c r="FK423" s="85">
        <f ca="1">BL423+CK423+DJ423+EI423+FH423</f>
        <v>-349739.33792978665</v>
      </c>
      <c r="FL423" s="21"/>
      <c r="FM423" s="22"/>
      <c r="FN423" s="104">
        <f ca="1">_xll.DBRW($B$3,$R$37,$R$38,$R$40,$R$41,$R$42,$Q423,FN$2,FN$4,FN$3)</f>
        <v>333939.3966667002</v>
      </c>
      <c r="FO423" s="105">
        <f ca="1">IF(U423&lt;&gt;0,FN423/U423,0)</f>
        <v>0.2277496818098497</v>
      </c>
      <c r="FP423" s="104">
        <f ca="1">_xll.DBRW($B$3,$R$37,$R$38,$R$40,$R$41,$R$42,$Q423,FP$2,FP$4,FP$3)</f>
        <v>219398.96333330005</v>
      </c>
      <c r="FQ423" s="105">
        <f ca="1">IF(V423&lt;&gt;0,FP423/V423,0)</f>
        <v>0.21320270637849836</v>
      </c>
      <c r="FR423" s="86">
        <f ca="1">FN423-FP423</f>
        <v>114540.43333340014</v>
      </c>
      <c r="FS423" s="103">
        <f ca="1">(FO423-FQ423)*100</f>
        <v>1.4546975431351332</v>
      </c>
      <c r="FT423" s="23"/>
      <c r="FV423" s="37"/>
      <c r="FW423" s="37"/>
      <c r="FX423" s="37"/>
      <c r="FY423" s="37"/>
      <c r="FZ423" s="37"/>
      <c r="GA423" s="37"/>
      <c r="GB423" s="37"/>
      <c r="GC423" s="37"/>
      <c r="GD423" s="37"/>
      <c r="GE423" s="37"/>
      <c r="GF423" s="37"/>
      <c r="GG423" s="37"/>
      <c r="GH423" s="37"/>
    </row>
    <row r="424" spans="1:190" ht="15" hidden="1" customHeight="1" x14ac:dyDescent="0.25">
      <c r="A424">
        <f ca="1">IF(ROW()=ROW($A$60),0,1)</f>
        <v>1</v>
      </c>
      <c r="D424" s="30"/>
      <c r="E424" s="30"/>
      <c r="F424" s="30">
        <f ca="1">IF(A424&lt;&gt;0,IF((AO424+BN424+CM424+DL424+EK424)&lt;&gt;0,ROUND((1-(AO424+BN424+CM424+DL424+EK424))-FO424,5),"VERIF. ELIGIBILITE PMM"),"CHECK "&amp;D409)</f>
        <v>0</v>
      </c>
      <c r="G424" s="30"/>
      <c r="H424" s="30"/>
      <c r="I424" s="30"/>
      <c r="J424" s="30">
        <f ca="1">IF(A424&lt;&gt;0,IF((AP424+BO424+CN424+DM424+EL424)&lt;&gt;0,ROUND((1-(AP424+BO424+CN424+DM424+EL424))-FQ424,5),"VERIF. ELIGIBILITE PMM"),"CHECK "&amp;D410)</f>
        <v>0</v>
      </c>
      <c r="K424" s="30">
        <f ca="1">IF(A424&lt;&gt;0,ROUND(W424+AR424+BQ424+CP424+DO424+EN424+FK424-FR424,5),"CHECK ")</f>
        <v>0</v>
      </c>
      <c r="L424" s="4"/>
      <c r="M424" s="9"/>
      <c r="N424" s="10"/>
      <c r="O424" s="9"/>
      <c r="P424" s="11"/>
      <c r="Q424" s="130" t="s">
        <v>166</v>
      </c>
      <c r="R424" s="130"/>
      <c r="S424" s="12"/>
      <c r="T424" s="13"/>
      <c r="U424" s="84">
        <f ca="1">_xll.DBRW($B$3,$R$37,$R$38,$R$40,$R$41,$R$42,$Q424,U$2,U$4,U$3)</f>
        <v>2763707.12</v>
      </c>
      <c r="V424" s="84">
        <f ca="1">_xll.DBRW($B$3,$R$37,$R$38,$R$40,$R$41,$R$42,$Q424,V$2,V$4,V$3)</f>
        <v>2308459.9044128689</v>
      </c>
      <c r="W424" s="85">
        <f ca="1">U424-V424</f>
        <v>455247.21558713121</v>
      </c>
      <c r="X424" s="106">
        <f ca="1">IF(V424&lt;&gt;0,W424/V424,0)</f>
        <v>0.19720819699613465</v>
      </c>
      <c r="Y424" s="15">
        <f ca="1">_xll.DBRW($B$3,$R$37,$R$38,$R$40,$R$41,$R$42,$Q424,Y$2,Y$4,Y$3)</f>
        <v>-1048371.2</v>
      </c>
      <c r="Z424" s="15">
        <f ca="1">_xll.DBRW($B$3,$R$37,$R$38,$R$40,$R$41,$R$42,$Q424,Z$2,Z$4,Z$3)</f>
        <v>-200626.78000000003</v>
      </c>
      <c r="AA424" s="15">
        <f ca="1">_xll.DBRW($B$3,$R$37,$R$38,$R$40,$R$41,$R$42,$Q424,AA$2,AA$4,AA$3)</f>
        <v>-141213.58000000002</v>
      </c>
      <c r="AB424" s="15">
        <f ca="1">_xll.DBRW($B$3,$R$37,$R$38,$R$40,$R$41,$R$42,$Q424,AB$2,AB$4,AB$3)</f>
        <v>-192907.03999999998</v>
      </c>
      <c r="AC424" s="15">
        <f ca="1">_xll.DBRW($B$3,$R$37,$R$38,$R$40,$R$41,$R$42,$Q424,AC$2,AC$4,AC$3)</f>
        <v>-376981.4599999999</v>
      </c>
      <c r="AD424" s="15">
        <f ca="1">_xll.DBRW($B$3,$R$37,$R$38,$R$40,$R$41,$R$42,$Q424,AD$2,AD$4,AD$3)</f>
        <v>-992064.25341996597</v>
      </c>
      <c r="AE424" s="15">
        <f ca="1">_xll.DBRW($B$3,$R$37,$R$38,$R$40,$R$41,$R$42,$Q424,AE$2,AE$4,AE$3)</f>
        <v>-152789.43960237456</v>
      </c>
      <c r="AF424" s="15">
        <f ca="1">_xll.DBRW($B$3,$R$37,$R$38,$R$40,$R$41,$R$42,$Q424,AF$2,AF$4,AF$3)</f>
        <v>-169856.3884928</v>
      </c>
      <c r="AG424" s="15">
        <f ca="1">_xll.DBRW($B$3,$R$37,$R$38,$R$40,$R$41,$R$42,$Q424,AG$2,AG$4,AG$3)</f>
        <v>-205356.01</v>
      </c>
      <c r="AH424" s="15">
        <f ca="1">_xll.DBRW($B$3,$R$37,$R$38,$R$40,$R$41,$R$42,$Q424,AH$2,AH$4,AH$3)</f>
        <v>-438512.0711111108</v>
      </c>
      <c r="AI424" s="15">
        <f ca="1">Y424-AD424</f>
        <v>-56306.946580033982</v>
      </c>
      <c r="AJ424" s="15">
        <f ca="1">Z424-AE424</f>
        <v>-47837.340397625463</v>
      </c>
      <c r="AK424" s="15">
        <f ca="1">AA424-AF424</f>
        <v>28642.808492799988</v>
      </c>
      <c r="AL424" s="15">
        <f ca="1">AB424-AG424</f>
        <v>12448.97000000003</v>
      </c>
      <c r="AM424" s="15">
        <f ca="1">AC424-AH424</f>
        <v>61530.611111110891</v>
      </c>
      <c r="AN424" s="20"/>
      <c r="AO424" s="16">
        <f ca="1">_xll.DBRW($B$3,$R$37,$R$38,$R$40,$R$41,$R$42,$Q424,AO$2,AO$4,AO$3)</f>
        <v>0.3793351301276815</v>
      </c>
      <c r="AP424" s="16">
        <f ca="1">_xll.DBRW($B$3,$R$37,$R$38,$R$40,$R$41,$R$42,$Q424,AP$2,AP$4,AP$3)</f>
        <v>0.42975156359594041</v>
      </c>
      <c r="AQ424" s="17">
        <f ca="1">-(AO424-AP424)*100</f>
        <v>5.0416433468258912</v>
      </c>
      <c r="AR424" s="14">
        <f ca="1">$Y424-$AD424-BL424</f>
        <v>139336.25614123393</v>
      </c>
      <c r="AS424" s="18">
        <f ca="1">_xll.DBRW($B$3,$R$37,$R$38,$R$40,$R$41,$R$42,$Q424,AS$2,AS$4,AS$3)</f>
        <v>31.369500013165734</v>
      </c>
      <c r="AT424" s="19">
        <f ca="1">_xll.DBRW($B$3,$R$37,$R$38,$R$40,$R$41,$R$42,$Q424,AT$2,AT$4,AT$3)</f>
        <v>8.4598802152682506E-2</v>
      </c>
      <c r="AU424" s="18">
        <f ca="1">_xll.DBRW($B$3,$R$37,$R$38,$R$40,$R$41,$R$42,$Q424,AU$2,AU$4,AU$3)</f>
        <v>6.9959830094015318</v>
      </c>
      <c r="AV424" s="15">
        <f ca="1">_xll.DBRW($B$3,$R$37,$R$38,$R$40,$R$41,$R$42,$Q424,AV$2,AV$4,AV$3)</f>
        <v>33420.080000000002</v>
      </c>
      <c r="AW424" s="15">
        <f ca="1">_xll.DBRW($B$3,$R$37,$R$38,$R$40,$R$41,$R$42,$Q424,AW$2,AW$4,AW$3)</f>
        <v>395042</v>
      </c>
      <c r="AX424" s="18">
        <f ca="1">_xll.DBRW($B$3,$R$37,$R$38,$R$40,$R$41,$R$42,$Q424,AX$2,AX$4,AX$3)</f>
        <v>28.752152023532517</v>
      </c>
      <c r="AY424" s="19">
        <f ca="1">_xll.DBRW($B$3,$R$37,$R$38,$R$40,$R$41,$R$42,$Q424,AY$2,AY$4,AY$3)</f>
        <v>8.3924547686967083E-2</v>
      </c>
      <c r="AZ424" s="18">
        <f ca="1">_xll.DBRW($B$3,$R$37,$R$38,$R$40,$R$41,$R$42,$Q424,AZ$2,AZ$4,AZ$3)</f>
        <v>5.6148983692136953</v>
      </c>
      <c r="BA424" s="15">
        <f ca="1">_xll.DBRW($B$3,$R$37,$R$38,$R$40,$R$41,$R$42,$Q424,BA$2,BA$4,BA$3)</f>
        <v>34504</v>
      </c>
      <c r="BB424" s="15">
        <f ca="1">_xll.DBRW($B$3,$R$37,$R$38,$R$40,$R$41,$R$42,$Q424,BB$2,BB$4,BB$3)</f>
        <v>411131.2</v>
      </c>
      <c r="BC424" s="18">
        <f ca="1">AS424-AX424</f>
        <v>2.6173479896332168</v>
      </c>
      <c r="BD424" s="18">
        <f ca="1">AT424-AY424</f>
        <v>6.7425446571542369E-4</v>
      </c>
      <c r="BE424" s="18">
        <f ca="1">AU424-AZ424</f>
        <v>1.3810846401878365</v>
      </c>
      <c r="BF424" s="15">
        <f ca="1">IF(AND(AV424&lt;&gt;0,BA424&lt;&gt;0),-1*BC424*AV424,0)</f>
        <v>-87471.979201381284</v>
      </c>
      <c r="BG424" s="15">
        <f ca="1">IF(AND(AV424&lt;&gt;0,BA424&lt;&gt;0,AW424&lt;&gt;0,BB424&lt;&gt;0),BD424/AY424*$Y424,)</f>
        <v>-8422.6723027928765</v>
      </c>
      <c r="BH424" s="15">
        <f ca="1">IF(AND(AW424&lt;&gt;0,BB424&lt;&gt;0),BE424*AO424*AW424,)</f>
        <v>206960.10261739459</v>
      </c>
      <c r="BI424" s="15">
        <f ca="1">IF(AND(AV424&lt;&gt;0,BA424&lt;&gt;0,AW424&lt;&gt;0,BB424&lt;&gt;0),$AI424-BF424-BG424-BH424-BL424,)</f>
        <v>28270.805028013507</v>
      </c>
      <c r="BJ424" s="15">
        <f ca="1">IF(OR(AV424=0,BA424=0,AW424=0,BB424=0),$AI424-BF424-BG424-BH424-BL424,)</f>
        <v>0</v>
      </c>
      <c r="BK424" s="15">
        <f ca="1">SUM(BF424:BJ424)</f>
        <v>139336.25614123393</v>
      </c>
      <c r="BL424" s="15">
        <f ca="1">IF($V424&lt;&gt;0,IF($V424&gt;0,$W424/$V424,-$W424/$V424))*$AD424</f>
        <v>-195643.20272126791</v>
      </c>
      <c r="BM424" s="15">
        <f ca="1">SUM(BK424:BL424)</f>
        <v>-56306.946580033982</v>
      </c>
      <c r="BN424" s="16">
        <f ca="1">_xll.DBRW($B$3,$R$37,$R$38,$R$40,$R$41,$R$42,$Q424,BN$2,BN$4,BN$3)</f>
        <v>7.2593357866371902E-2</v>
      </c>
      <c r="BO424" s="16">
        <f ca="1">_xll.DBRW($B$3,$R$37,$R$38,$R$40,$R$41,$R$42,$Q424,BO$2,BO$4,BO$3)</f>
        <v>6.6186741779790545E-2</v>
      </c>
      <c r="BP424" s="17">
        <f ca="1">-(BN424-BO424)*100</f>
        <v>-0.64066160865813571</v>
      </c>
      <c r="BQ424" s="14">
        <f ca="1">$Z424-$AE424-CK424</f>
        <v>-17706.010493591362</v>
      </c>
      <c r="BR424" s="15">
        <f ca="1">_xll.DBRW($B$3,$R$37,$R$38,$R$40,$R$41,$R$42,$Q424,BR$2,BR$4,BR$3)</f>
        <v>0.50786189822854289</v>
      </c>
      <c r="BS424" s="15">
        <f ca="1">_xll.DBRW($B$3,$R$37,$R$38,$R$40,$R$41,$R$42,$Q424,BS$2,BS$4,BS$3)</f>
        <v>1</v>
      </c>
      <c r="BT424" s="15">
        <f ca="1">_xll.DBRW($B$3,$R$37,$R$38,$R$40,$R$41,$R$42,$Q424,BT$2,BT$4,BT$3)</f>
        <v>6.9959830094015318</v>
      </c>
      <c r="BU424" s="15">
        <f ca="1">_xll.DBRW($B$3,$R$37,$R$38,$R$40,$R$41,$R$42,$Q424,BU$2,BU$4,BU$3)</f>
        <v>395042</v>
      </c>
      <c r="BV424" s="15">
        <f ca="1">_xll.DBRW($B$3,$R$37,$R$38,$R$40,$R$41,$R$42,$Q424,BV$2,BV$4,BV$3)</f>
        <v>395042</v>
      </c>
      <c r="BW424" s="15">
        <f ca="1">_xll.DBRW($B$3,$R$37,$R$38,$R$40,$R$41,$R$42,$Q424,BW$2,BW$4,BW$3)</f>
        <v>0.37163182848291393</v>
      </c>
      <c r="BX424" s="15">
        <f ca="1">_xll.DBRW($B$3,$R$37,$R$38,$R$40,$R$41,$R$42,$Q424,BX$2,BX$4,BX$3)</f>
        <v>1</v>
      </c>
      <c r="BY424" s="15">
        <f ca="1">_xll.DBRW($B$3,$R$37,$R$38,$R$40,$R$41,$R$42,$Q424,BY$2,BY$4,BY$3)</f>
        <v>5.6148983692136953</v>
      </c>
      <c r="BZ424" s="15">
        <f ca="1">_xll.DBRW($B$3,$R$37,$R$38,$R$40,$R$41,$R$42,$Q424,BZ$2,BZ$4,BZ$3)</f>
        <v>411131.2</v>
      </c>
      <c r="CA424" s="15">
        <f ca="1">_xll.DBRW($B$3,$R$37,$R$38,$R$40,$R$41,$R$42,$Q424,CA$2,CA$4,CA$3)</f>
        <v>411131.2</v>
      </c>
      <c r="CB424" s="15">
        <f ca="1">BR424-BW424</f>
        <v>0.13623006974562896</v>
      </c>
      <c r="CC424" s="15">
        <f ca="1">BS424-BX424</f>
        <v>0</v>
      </c>
      <c r="CD424" s="15">
        <f ca="1">BT424-BY424</f>
        <v>1.3810846401878365</v>
      </c>
      <c r="CE424" s="15">
        <f ca="1">IF(AND(BU424&lt;&gt;0,BZ424&lt;&gt;0),-1*CB424*BU424,0)</f>
        <v>-53816.599212452755</v>
      </c>
      <c r="CF424" s="15">
        <f ca="1">IF(AND(BU424&lt;&gt;0,BZ424&lt;&gt;0,BV424&lt;&gt;0,CA424&lt;&gt;0),CC424/BX424*$Z424,)</f>
        <v>0</v>
      </c>
      <c r="CG424" s="15">
        <f ca="1">IF(AND(BV424&lt;&gt;0,CA424&lt;&gt;0),CD424*BN424*BV424,)</f>
        <v>39605.951571921723</v>
      </c>
      <c r="CH424" s="15">
        <f ca="1">IF(AND(BU424&lt;&gt;0,BZ424&lt;&gt;0,BV424&lt;&gt;0,CA424&lt;&gt;0),$AJ424-CE424-CF424-CG424-CK424,)</f>
        <v>-3495.362853060331</v>
      </c>
      <c r="CI424" s="15">
        <f ca="1">IF(OR(BU424=0,BZ424=0,BV424=0,CA424=0),$AJ424-CE424-CF424-CG424-CK424,)</f>
        <v>0</v>
      </c>
      <c r="CJ424" s="15">
        <f ca="1">SUM(CE424:CI424)</f>
        <v>-17706.010493591362</v>
      </c>
      <c r="CK424" s="15">
        <f ca="1">IF($V424&lt;&gt;0,IF($V424&gt;0,$W424/$V424,-$W424/$V424))*$AE424</f>
        <v>-30131.329904034101</v>
      </c>
      <c r="CL424" s="15">
        <f ca="1">SUM(CJ424:CK424)</f>
        <v>-47837.340397625463</v>
      </c>
      <c r="CM424" s="16">
        <f ca="1">_xll.DBRW($B$3,$R$37,$R$38,$R$40,$R$41,$R$42,$Q424,CM$2,CM$4,CM$3)</f>
        <v>5.1095710894286078E-2</v>
      </c>
      <c r="CN424" s="16">
        <f ca="1">_xll.DBRW($B$3,$R$37,$R$38,$R$40,$R$41,$R$42,$Q424,CN$2,CN$4,CN$3)</f>
        <v>7.3579960461128746E-2</v>
      </c>
      <c r="CO424" s="17">
        <f ca="1">-(CM424-CN424)*100</f>
        <v>2.2484249566842669</v>
      </c>
      <c r="CP424" s="14">
        <f ca="1">$AA424-$AF424-DJ424</f>
        <v>62139.880615740069</v>
      </c>
      <c r="CQ424" s="15">
        <f ca="1">_xll.DBRW($B$3,$R$37,$R$38,$R$40,$R$41,$R$42,$Q424,CQ$2,CQ$4,CQ$3)</f>
        <v>0.8649638318181998</v>
      </c>
      <c r="CR424" s="15">
        <f ca="1">_xll.DBRW($B$3,$R$37,$R$38,$R$40,$R$41,$R$42,$Q424,CR$2,CR$4,CR$3)</f>
        <v>0.41327129773543064</v>
      </c>
      <c r="CS424" s="15">
        <f ca="1">_xll.DBRW($B$3,$R$37,$R$38,$R$40,$R$41,$R$42,$Q424,CS$2,CS$4,CS$3)</f>
        <v>6.9959830094015318</v>
      </c>
      <c r="CT424" s="15">
        <f ca="1">_xll.DBRW($B$3,$R$37,$R$38,$R$40,$R$41,$R$42,$Q424,CT$2,CT$4,CT$3)</f>
        <v>163259.51999999999</v>
      </c>
      <c r="CU424" s="15">
        <f ca="1">_xll.DBRW($B$3,$R$37,$R$38,$R$40,$R$41,$R$42,$Q424,CU$2,CU$4,CU$3)</f>
        <v>395042</v>
      </c>
      <c r="CV424" s="15">
        <f ca="1">_xll.DBRW($B$3,$R$37,$R$38,$R$40,$R$41,$R$42,$Q424,CV$2,CV$4,CV$3)</f>
        <v>0.96079999999999999</v>
      </c>
      <c r="CW424" s="15">
        <f ca="1">_xll.DBRW($B$3,$R$37,$R$38,$R$40,$R$41,$R$42,$Q424,CW$2,CW$4,CW$3)</f>
        <v>0.43</v>
      </c>
      <c r="CX424" s="15">
        <f ca="1">_xll.DBRW($B$3,$R$37,$R$38,$R$40,$R$41,$R$42,$Q424,CX$2,CX$4,CX$3)</f>
        <v>5.6148983692136953</v>
      </c>
      <c r="CY424" s="15">
        <f ca="1">_xll.DBRW($B$3,$R$37,$R$38,$R$40,$R$41,$R$42,$Q424,CY$2,CY$4,CY$3)</f>
        <v>176786.416</v>
      </c>
      <c r="CZ424" s="15">
        <f ca="1">_xll.DBRW($B$3,$R$37,$R$38,$R$40,$R$41,$R$42,$Q424,CZ$2,CZ$4,CZ$3)</f>
        <v>411131.2</v>
      </c>
      <c r="DA424" s="15">
        <f ca="1">CQ424-CV424</f>
        <v>-9.5836168181800185E-2</v>
      </c>
      <c r="DB424" s="15">
        <f ca="1">CR424-CW424</f>
        <v>-1.6728702264569351E-2</v>
      </c>
      <c r="DC424" s="15">
        <f ca="1">CS424-CX424</f>
        <v>1.3810846401878365</v>
      </c>
      <c r="DD424" s="15">
        <f ca="1">IF(AND(CT424&lt;&gt;0,CY424&lt;&gt;0),-1*DA424*CT424,0)</f>
        <v>15646.16681599997</v>
      </c>
      <c r="DE424" s="15">
        <f ca="1">IF(AND(CT424&lt;&gt;0,CY424&lt;&gt;0,CU424&lt;&gt;0,CZ424&lt;&gt;0),DB424/CW424*$AA424,)</f>
        <v>5493.7672919394081</v>
      </c>
      <c r="DF424" s="15">
        <f ca="1">IF(AND(CU424&lt;&gt;0,CZ424&lt;&gt;0),DC424*CM424*CU424,)</f>
        <v>27877.126925815654</v>
      </c>
      <c r="DG424" s="15">
        <f ca="1">IF(AND(CT424&lt;&gt;0,CY424&lt;&gt;0,CU424&lt;&gt;0,CZ424&lt;&gt;0),$AK424-DD424-DE424-DF424-DJ424,)</f>
        <v>13122.819581985037</v>
      </c>
      <c r="DH424" s="15">
        <f ca="1">IF(OR(CT424=0,CY424=0,CU424=0,CZ424=0),$AK424-DD424-DE424-DF424-DJ424,)</f>
        <v>0</v>
      </c>
      <c r="DI424" s="15">
        <f ca="1">SUM(DD424:DH424)</f>
        <v>62139.880615740069</v>
      </c>
      <c r="DJ424" s="15">
        <f ca="1">IF($V424&lt;&gt;0,IF($V424&gt;0,$W424/$V424,-$W424/$V424))*$AF424</f>
        <v>-33497.072122940081</v>
      </c>
      <c r="DK424" s="15">
        <f ca="1">SUM(DI424:DJ424)</f>
        <v>28642.808492799988</v>
      </c>
      <c r="DL424" s="16">
        <f ca="1">_xll.DBRW($B$3,$R$37,$R$38,$R$40,$R$41,$R$42,$Q424,DL$2,DL$4,DL$3)</f>
        <v>6.9800102407378092E-2</v>
      </c>
      <c r="DM424" s="16">
        <f ca="1">_xll.DBRW($B$3,$R$37,$R$38,$R$40,$R$41,$R$42,$Q424,DM$2,DM$4,DM$3)</f>
        <v>8.8958014651863732E-2</v>
      </c>
      <c r="DN424" s="17">
        <f ca="1">-(DL424-DM424)*100</f>
        <v>1.915791224448564</v>
      </c>
      <c r="DO424" s="14">
        <f ca="1">$AB424-$AG424-EI424</f>
        <v>52946.858474420231</v>
      </c>
      <c r="DP424" s="15">
        <f ca="1">_xll.DBRW($B$3,$R$37,$R$38,$R$40,$R$41,$R$42,$Q424,DP$2,DP$4,DP$3)</f>
        <v>0.57211535595590823</v>
      </c>
      <c r="DQ424" s="15">
        <f ca="1">_xll.DBRW($B$3,$R$37,$R$38,$R$40,$R$41,$R$42,$Q424,DQ$2,DQ$4,DQ$3)</f>
        <v>0.85353473807848279</v>
      </c>
      <c r="DR424" s="15">
        <f ca="1">_xll.DBRW($B$3,$R$37,$R$38,$R$40,$R$41,$R$42,$Q424,DR$2,DR$4,DR$3)</f>
        <v>6.9959830094015318</v>
      </c>
      <c r="DS424" s="15">
        <f ca="1">_xll.DBRW($B$3,$R$37,$R$38,$R$40,$R$41,$R$42,$Q424,DS$2,DS$4,DS$3)</f>
        <v>337182.07</v>
      </c>
      <c r="DT424" s="15">
        <f ca="1">_xll.DBRW($B$3,$R$37,$R$38,$R$40,$R$41,$R$42,$Q424,DT$2,DT$4,DT$3)</f>
        <v>395042</v>
      </c>
      <c r="DU424" s="15">
        <f ca="1">_xll.DBRW($B$3,$R$37,$R$38,$R$40,$R$41,$R$42,$Q424,DU$2,DU$4,DU$3)</f>
        <v>0.5843639483464137</v>
      </c>
      <c r="DV424" s="15">
        <f ca="1">_xll.DBRW($B$3,$R$37,$R$38,$R$40,$R$41,$R$42,$Q424,DV$2,DV$4,DV$3)</f>
        <v>0.85475877286861224</v>
      </c>
      <c r="DW424" s="15">
        <f ca="1">_xll.DBRW($B$3,$R$37,$R$38,$R$40,$R$41,$R$42,$Q424,DW$2,DW$4,DW$3)</f>
        <v>5.6148983692136953</v>
      </c>
      <c r="DX424" s="15">
        <f ca="1">_xll.DBRW($B$3,$R$37,$R$38,$R$40,$R$41,$R$42,$Q424,DX$2,DX$4,DX$3)</f>
        <v>351418</v>
      </c>
      <c r="DY424" s="15">
        <f ca="1">_xll.DBRW($B$3,$R$37,$R$38,$R$40,$R$41,$R$42,$Q424,DY$2,DY$4,DY$3)</f>
        <v>411131.2</v>
      </c>
      <c r="DZ424" s="15">
        <f ca="1">DP424-DU424</f>
        <v>-1.2248592390505464E-2</v>
      </c>
      <c r="EA424" s="15">
        <f ca="1">DQ424-DV424</f>
        <v>-1.2240347901294468E-3</v>
      </c>
      <c r="EB424" s="15">
        <f ca="1">DR424-DW424</f>
        <v>1.3810846401878365</v>
      </c>
      <c r="EC424" s="15">
        <f ca="1">IF(AND(DS424&lt;&gt;0,DX424&lt;&gt;0),-1*DZ424*DS424,0)</f>
        <v>4130.0057368168809</v>
      </c>
      <c r="ED424" s="15">
        <f ca="1">IF(AND(DS424&lt;&gt;0,DX424&lt;&gt;0,DT424&lt;&gt;0,DY424&lt;&gt;0),EA424/DV424*$AB424,)</f>
        <v>276.24744631569672</v>
      </c>
      <c r="EE424" s="15">
        <f ca="1">IF(AND(DT424&lt;&gt;0,DY424&lt;&gt;0),EB424*DL424*DT424,)</f>
        <v>38081.989274426698</v>
      </c>
      <c r="EF424" s="15">
        <f ca="1">IF(AND(DS424&lt;&gt;0,DX424&lt;&gt;0,DT424&lt;&gt;0,DY424&lt;&gt;0),$AL424-EC424-ED424-EE424-EI424,)</f>
        <v>10458.616016860953</v>
      </c>
      <c r="EG424" s="15">
        <f ca="1">IF(OR(DS424=0,DX424=0,DT424=0,DY424=0),$AL424-EC424-ED424-EE424-EI424,)</f>
        <v>0</v>
      </c>
      <c r="EH424" s="15">
        <f ca="1">SUM(EC424:EG424)</f>
        <v>52946.858474420224</v>
      </c>
      <c r="EI424" s="15">
        <f ca="1">IF($V424&lt;&gt;0,IF($V424&gt;0,$W424/$V424,-$W424/$V424))*$AG424</f>
        <v>-40497.888474420201</v>
      </c>
      <c r="EJ424" s="15">
        <f ca="1">SUM(EH424:EI424)</f>
        <v>12448.970000000023</v>
      </c>
      <c r="EK424" s="16">
        <f ca="1">_xll.DBRW($B$3,$R$37,$R$38,$R$40,$R$41,$R$42,$Q424,EK$2,EK$4,EK$3)</f>
        <v>0.13640427282323603</v>
      </c>
      <c r="EL424" s="16">
        <f ca="1">_xll.DBRW($B$3,$R$37,$R$38,$R$40,$R$41,$R$42,$Q424,EL$2,EL$4,EL$3)</f>
        <v>0.18995871241811388</v>
      </c>
      <c r="EM424" s="17">
        <f ca="1">-(EK424-EL424)*100</f>
        <v>5.3554439594877854</v>
      </c>
      <c r="EN424" s="14">
        <f ca="1">$AC424-$AH424-FH424</f>
        <v>148008.78601597383</v>
      </c>
      <c r="EO424" s="15">
        <f ca="1">_xll.DBRW($B$3,$R$37,$R$38,$R$40,$R$41,$R$42,$Q424,EO$2,EO$4,EO$3)</f>
        <v>0.95428197508113055</v>
      </c>
      <c r="EP424" s="15">
        <f ca="1">_xll.DBRW($B$3,$R$37,$R$38,$R$40,$R$41,$R$42,$Q424,EP$2,EP$4,EP$3)</f>
        <v>1</v>
      </c>
      <c r="EQ424" s="15">
        <f ca="1">_xll.DBRW($B$3,$R$37,$R$38,$R$40,$R$41,$R$42,$Q424,EQ$2,EQ$4,EQ$3)</f>
        <v>6.9959830094015318</v>
      </c>
      <c r="ER424" s="15">
        <f ca="1">_xll.DBRW($B$3,$R$37,$R$38,$R$40,$R$41,$R$42,$Q424,ER$2,ER$4,ER$3)</f>
        <v>395042</v>
      </c>
      <c r="ES424" s="15">
        <f ca="1">_xll.DBRW($B$3,$R$37,$R$38,$R$40,$R$41,$R$42,$Q424,ES$2,ES$4,ES$3)</f>
        <v>395042</v>
      </c>
      <c r="ET424" s="15">
        <f ca="1">_xll.DBRW($B$3,$R$37,$R$38,$R$40,$R$41,$R$42,$Q424,ET$2,ET$4,ET$3)</f>
        <v>1.0665988645744009</v>
      </c>
      <c r="EU424" s="15">
        <f ca="1">_xll.DBRW($B$3,$R$37,$R$38,$R$40,$R$41,$R$42,$Q424,EU$2,EU$4,EU$3)</f>
        <v>1</v>
      </c>
      <c r="EV424" s="15">
        <f ca="1">_xll.DBRW($B$3,$R$37,$R$38,$R$40,$R$41,$R$42,$Q424,EV$2,EV$4,EV$3)</f>
        <v>5.6148983692136953</v>
      </c>
      <c r="EW424" s="15">
        <f ca="1">_xll.DBRW($B$3,$R$37,$R$38,$R$40,$R$41,$R$42,$Q424,EW$2,EW$4,EW$3)</f>
        <v>411131.2</v>
      </c>
      <c r="EX424" s="15">
        <f ca="1">_xll.DBRW($B$3,$R$37,$R$38,$R$40,$R$41,$R$42,$Q424,EX$2,EX$4,EX$3)</f>
        <v>411131.2</v>
      </c>
      <c r="EY424" s="15">
        <f ca="1">EO424-ET424</f>
        <v>-0.11231688949327034</v>
      </c>
      <c r="EZ424" s="15">
        <f ca="1">EP424-EU424</f>
        <v>0</v>
      </c>
      <c r="FA424" s="15">
        <f ca="1">EQ424-EV424</f>
        <v>1.3810846401878365</v>
      </c>
      <c r="FB424" s="15">
        <f ca="1">IF(AND(ER424&lt;&gt;0,EW424&lt;&gt;0),-1*EY424*ER424,0)</f>
        <v>44369.8886592005</v>
      </c>
      <c r="FC424" s="15">
        <f ca="1">IF(AND(ER424&lt;&gt;0,EW424&lt;&gt;0,ES424&lt;&gt;0,EX424&lt;&gt;0),EZ424/EU424*$AC424,)</f>
        <v>0</v>
      </c>
      <c r="FD424" s="15">
        <f ca="1">IF(AND(ES424&lt;&gt;0,EX424&lt;&gt;0),FA424*EK424*ES424,)</f>
        <v>74420.321396138344</v>
      </c>
      <c r="FE424" s="15">
        <f ca="1">IF(AND(ER424&lt;&gt;0,EW424&lt;&gt;0,ES424&lt;&gt;0,EX424&lt;&gt;0),$AM424-FB424-FC424-FD424-FH424,)</f>
        <v>29218.575960634989</v>
      </c>
      <c r="FF424" s="15">
        <f ca="1">IF(OR(ER424=0,EW424=0,ES424=0,EX424=0),$AM424-FB424-FC424-FD424-FH424,)</f>
        <v>0</v>
      </c>
      <c r="FG424" s="15">
        <f ca="1">SUM(FB424:FF424)</f>
        <v>148008.78601597383</v>
      </c>
      <c r="FH424" s="15">
        <f ca="1">IF($V424&lt;&gt;0,IF($V424&gt;0,$W424/$V424,-$W424/$V424))*$AH424</f>
        <v>-86478.174904862943</v>
      </c>
      <c r="FI424" s="15">
        <f ca="1">SUM(FG424:FH424)</f>
        <v>61530.611111110891</v>
      </c>
      <c r="FJ424" s="20"/>
      <c r="FK424" s="85">
        <f ca="1">BL424+CK424+DJ424+EI424+FH424</f>
        <v>-386247.66812752519</v>
      </c>
      <c r="FL424" s="21"/>
      <c r="FM424" s="22"/>
      <c r="FN424" s="104">
        <f ca="1">_xll.DBRW($B$3,$R$37,$R$38,$R$40,$R$41,$R$42,$Q424,FN$2,FN$4,FN$3)</f>
        <v>803607.05999999994</v>
      </c>
      <c r="FO424" s="105">
        <f ca="1">IF(U424&lt;&gt;0,FN424/U424,0)</f>
        <v>0.29077142588104626</v>
      </c>
      <c r="FP424" s="104">
        <f ca="1">_xll.DBRW($B$3,$R$37,$R$38,$R$40,$R$41,$R$42,$Q424,FP$2,FP$4,FP$3)</f>
        <v>349881.74178661854</v>
      </c>
      <c r="FQ424" s="105">
        <f ca="1">IF(V424&lt;&gt;0,FP424/V424,0)</f>
        <v>0.15156500709316287</v>
      </c>
      <c r="FR424" s="86">
        <f ca="1">FN424-FP424</f>
        <v>453725.3182133814</v>
      </c>
      <c r="FS424" s="103">
        <f ca="1">(FO424-FQ424)*100</f>
        <v>13.92064187878834</v>
      </c>
      <c r="FT424" s="23"/>
      <c r="FV424" s="37"/>
      <c r="FW424" s="37"/>
      <c r="FX424" s="37"/>
      <c r="FY424" s="37"/>
      <c r="FZ424" s="37"/>
      <c r="GA424" s="37"/>
      <c r="GB424" s="37"/>
      <c r="GC424" s="37"/>
      <c r="GD424" s="37"/>
      <c r="GE424" s="37"/>
      <c r="GF424" s="37"/>
      <c r="GG424" s="37"/>
      <c r="GH424" s="37"/>
    </row>
    <row r="425" spans="1:190" ht="15" hidden="1" customHeight="1" x14ac:dyDescent="0.25">
      <c r="A425">
        <f ca="1">IF(ROW()=ROW($A$60),0,1)</f>
        <v>1</v>
      </c>
      <c r="D425" s="30"/>
      <c r="E425" s="30"/>
      <c r="F425" s="30">
        <f ca="1">IF(A425&lt;&gt;0,IF((AO425+BN425+CM425+DL425+EK425)&lt;&gt;0,ROUND((1-(AO425+BN425+CM425+DL425+EK425))-FO425,5),"VERIF. ELIGIBILITE PMM"),"CHECK "&amp;D410)</f>
        <v>0</v>
      </c>
      <c r="G425" s="30"/>
      <c r="H425" s="30"/>
      <c r="I425" s="30"/>
      <c r="J425" s="30">
        <f ca="1">IF(A425&lt;&gt;0,IF((AP425+BO425+CN425+DM425+EL425)&lt;&gt;0,ROUND((1-(AP425+BO425+CN425+DM425+EL425))-FQ425,5),"VERIF. ELIGIBILITE PMM"),"CHECK "&amp;D411)</f>
        <v>0</v>
      </c>
      <c r="K425" s="30">
        <f ca="1">IF(A425&lt;&gt;0,ROUND(W425+AR425+BQ425+CP425+DO425+EN425+FK425-FR425,5),"CHECK ")</f>
        <v>0</v>
      </c>
      <c r="L425" s="4"/>
      <c r="M425" s="9"/>
      <c r="N425" s="10"/>
      <c r="O425" s="9"/>
      <c r="P425" s="11"/>
      <c r="Q425" s="130" t="s">
        <v>175</v>
      </c>
      <c r="R425" s="130"/>
      <c r="S425" s="12"/>
      <c r="T425" s="13"/>
      <c r="U425" s="84">
        <f ca="1">_xll.DBRW($B$3,$R$37,$R$38,$R$40,$R$41,$R$42,$Q425,U$2,U$4,U$3)</f>
        <v>32806607.540000003</v>
      </c>
      <c r="V425" s="84">
        <f ca="1">_xll.DBRW($B$3,$R$37,$R$38,$R$40,$R$41,$R$42,$Q425,V$2,V$4,V$3)</f>
        <v>32333427.361299999</v>
      </c>
      <c r="W425" s="85">
        <f ca="1">U425-V425</f>
        <v>473180.17870000377</v>
      </c>
      <c r="X425" s="106">
        <f ca="1">IF(V425&lt;&gt;0,W425/V425,0)</f>
        <v>1.4634395958479643E-2</v>
      </c>
      <c r="Y425" s="15">
        <f ca="1">_xll.DBRW($B$3,$R$37,$R$38,$R$40,$R$41,$R$42,$Q425,Y$2,Y$4,Y$3)</f>
        <v>-13350270.33</v>
      </c>
      <c r="Z425" s="15">
        <f ca="1">_xll.DBRW($B$3,$R$37,$R$38,$R$40,$R$41,$R$42,$Q425,Z$2,Z$4,Z$3)</f>
        <v>-3315586.5000000009</v>
      </c>
      <c r="AA425" s="15">
        <f ca="1">_xll.DBRW($B$3,$R$37,$R$38,$R$40,$R$41,$R$42,$Q425,AA$2,AA$4,AA$3)</f>
        <v>-1787033.38</v>
      </c>
      <c r="AB425" s="15">
        <f ca="1">_xll.DBRW($B$3,$R$37,$R$38,$R$40,$R$41,$R$42,$Q425,AB$2,AB$4,AB$3)</f>
        <v>-26835.67</v>
      </c>
      <c r="AC425" s="15">
        <f ca="1">_xll.DBRW($B$3,$R$37,$R$38,$R$40,$R$41,$R$42,$Q425,AC$2,AC$4,AC$3)</f>
        <v>-9069998.7500000019</v>
      </c>
      <c r="AD425" s="15">
        <f ca="1">_xll.DBRW($B$3,$R$37,$R$38,$R$40,$R$41,$R$42,$Q425,AD$2,AD$4,AD$3)</f>
        <v>-13132355.1133289</v>
      </c>
      <c r="AE425" s="15">
        <f ca="1">_xll.DBRW($B$3,$R$37,$R$38,$R$40,$R$41,$R$42,$Q425,AE$2,AE$4,AE$3)</f>
        <v>-3478309.7219298701</v>
      </c>
      <c r="AF425" s="15">
        <f ca="1">_xll.DBRW($B$3,$R$37,$R$38,$R$40,$R$41,$R$42,$Q425,AF$2,AF$4,AF$3)</f>
        <v>-1788775.9350859716</v>
      </c>
      <c r="AG425" s="15">
        <f ca="1">_xll.DBRW($B$3,$R$37,$R$38,$R$40,$R$41,$R$42,$Q425,AG$2,AG$4,AG$3)</f>
        <v>-32876.490000000005</v>
      </c>
      <c r="AH425" s="15">
        <f ca="1">_xll.DBRW($B$3,$R$37,$R$38,$R$40,$R$41,$R$42,$Q425,AH$2,AH$4,AH$3)</f>
        <v>-8987012.1564686187</v>
      </c>
      <c r="AI425" s="15">
        <f ca="1">Y425-AD425</f>
        <v>-217915.21667109989</v>
      </c>
      <c r="AJ425" s="15">
        <f ca="1">Z425-AE425</f>
        <v>162723.22192986915</v>
      </c>
      <c r="AK425" s="15">
        <f ca="1">AA425-AF425</f>
        <v>1742.5550859717187</v>
      </c>
      <c r="AL425" s="15">
        <f ca="1">AB425-AG425</f>
        <v>6040.820000000007</v>
      </c>
      <c r="AM425" s="15">
        <f ca="1">AC425-AH425</f>
        <v>-82986.593531383201</v>
      </c>
      <c r="AN425" s="20"/>
      <c r="AO425" s="16">
        <f ca="1">_xll.DBRW($B$3,$R$37,$R$38,$R$40,$R$41,$R$42,$Q425,AO$2,AO$4,AO$3)</f>
        <v>0.40693845938573386</v>
      </c>
      <c r="AP425" s="16">
        <f ca="1">_xll.DBRW($B$3,$R$37,$R$38,$R$40,$R$41,$R$42,$Q425,AP$2,AP$4,AP$3)</f>
        <v>0.40615413165407466</v>
      </c>
      <c r="AQ425" s="17">
        <f ca="1">-(AO425-AP425)*100</f>
        <v>-7.8432773165920677E-2</v>
      </c>
      <c r="AR425" s="14">
        <f ca="1">$Y425-$AD425-BL425</f>
        <v>-25731.132075279951</v>
      </c>
      <c r="AS425" s="18">
        <f ca="1">_xll.DBRW($B$3,$R$37,$R$38,$R$40,$R$41,$R$42,$Q425,AS$2,AS$4,AS$3)</f>
        <v>36.781838686057</v>
      </c>
      <c r="AT425" s="19">
        <f ca="1">_xll.DBRW($B$3,$R$37,$R$38,$R$40,$R$41,$R$42,$Q425,AT$2,AT$4,AT$3)</f>
        <v>9.505652061981891E-2</v>
      </c>
      <c r="AU425" s="18">
        <f ca="1">_xll.DBRW($B$3,$R$37,$R$38,$R$40,$R$41,$R$42,$Q425,AU$2,AU$4,AU$3)</f>
        <v>8.5918485384097441</v>
      </c>
      <c r="AV425" s="15">
        <f ca="1">_xll.DBRW($B$3,$R$37,$R$38,$R$40,$R$41,$R$42,$Q425,AV$2,AV$4,AV$3)</f>
        <v>362958.20999999996</v>
      </c>
      <c r="AW425" s="15">
        <f ca="1">_xll.DBRW($B$3,$R$37,$R$38,$R$40,$R$41,$R$42,$Q425,AW$2,AW$4,AW$3)</f>
        <v>3818341</v>
      </c>
      <c r="AX425" s="18">
        <f ca="1">_xll.DBRW($B$3,$R$37,$R$38,$R$40,$R$41,$R$42,$Q425,AX$2,AX$4,AX$3)</f>
        <v>32.706017027959923</v>
      </c>
      <c r="AY425" s="19">
        <f ca="1">_xll.DBRW($B$3,$R$37,$R$38,$R$40,$R$41,$R$42,$Q425,AY$2,AY$4,AY$3)</f>
        <v>9.4421177412315357E-2</v>
      </c>
      <c r="AZ425" s="18">
        <f ca="1">_xll.DBRW($B$3,$R$37,$R$38,$R$40,$R$41,$R$42,$Q425,AZ$2,AZ$4,AZ$3)</f>
        <v>7.6033712218331191</v>
      </c>
      <c r="BA425" s="15">
        <f ca="1">_xll.DBRW($B$3,$R$37,$R$38,$R$40,$R$41,$R$42,$Q425,BA$2,BA$4,BA$3)</f>
        <v>401527.19</v>
      </c>
      <c r="BB425" s="15">
        <f ca="1">_xll.DBRW($B$3,$R$37,$R$38,$R$40,$R$41,$R$42,$Q425,BB$2,BB$4,BB$3)</f>
        <v>4252512</v>
      </c>
      <c r="BC425" s="18">
        <f ca="1">AS425-AX425</f>
        <v>4.0758216580970767</v>
      </c>
      <c r="BD425" s="18">
        <f ca="1">AT425-AY425</f>
        <v>6.3534320750355255E-4</v>
      </c>
      <c r="BE425" s="18">
        <f ca="1">AU425-AZ425</f>
        <v>0.98847731657662496</v>
      </c>
      <c r="BF425" s="15">
        <f ca="1">IF(AND(AV425&lt;&gt;0,BA425&lt;&gt;0),-1*BC425*AV425,0)</f>
        <v>-1479352.9333021468</v>
      </c>
      <c r="BG425" s="15">
        <f ca="1">IF(AND(AV425&lt;&gt;0,BA425&lt;&gt;0,AW425&lt;&gt;0,BB425&lt;&gt;0),BD425/AY425*$Y425,)</f>
        <v>-89831.580212803005</v>
      </c>
      <c r="BH425" s="15">
        <f ca="1">IF(AND(AW425&lt;&gt;0,BB425&lt;&gt;0),BE425*AO425*AW425,)</f>
        <v>1535925.5150246688</v>
      </c>
      <c r="BI425" s="15">
        <f ca="1">IF(AND(AV425&lt;&gt;0,BA425&lt;&gt;0,AW425&lt;&gt;0,BB425&lt;&gt;0),$AI425-BF425-BG425-BH425-BL425,)</f>
        <v>7527.8664150012191</v>
      </c>
      <c r="BJ425" s="15">
        <f ca="1">IF(OR(AV425=0,BA425=0,AW425=0,BB425=0),$AI425-BF425-BG425-BH425-BL425,)</f>
        <v>0</v>
      </c>
      <c r="BK425" s="15">
        <f ca="1">SUM(BF425:BJ425)</f>
        <v>-25731.132075279951</v>
      </c>
      <c r="BL425" s="15">
        <f ca="1">IF($V425&lt;&gt;0,IF($V425&gt;0,$W425/$V425,-$W425/$V425))*$AD425</f>
        <v>-192184.08459581994</v>
      </c>
      <c r="BM425" s="15">
        <f ca="1">SUM(BK425:BL425)</f>
        <v>-217915.21667109989</v>
      </c>
      <c r="BN425" s="16">
        <f ca="1">_xll.DBRW($B$3,$R$37,$R$38,$R$40,$R$41,$R$42,$Q425,BN$2,BN$4,BN$3)</f>
        <v>0.10106459486728142</v>
      </c>
      <c r="BO425" s="16">
        <f ca="1">_xll.DBRW($B$3,$R$37,$R$38,$R$40,$R$41,$R$42,$Q425,BO$2,BO$4,BO$3)</f>
        <v>0.10757627649746379</v>
      </c>
      <c r="BP425" s="17">
        <f ca="1">-(BN425-BO425)*100</f>
        <v>0.65116816301823699</v>
      </c>
      <c r="BQ425" s="14">
        <f ca="1">$Z425-$AE425-CK425</f>
        <v>213626.18366682008</v>
      </c>
      <c r="BR425" s="15">
        <f ca="1">_xll.DBRW($B$3,$R$37,$R$38,$R$40,$R$41,$R$42,$Q425,BR$2,BR$4,BR$3)</f>
        <v>0.86833169169542479</v>
      </c>
      <c r="BS425" s="15">
        <f ca="1">_xll.DBRW($B$3,$R$37,$R$38,$R$40,$R$41,$R$42,$Q425,BS$2,BS$4,BS$3)</f>
        <v>1</v>
      </c>
      <c r="BT425" s="15">
        <f ca="1">_xll.DBRW($B$3,$R$37,$R$38,$R$40,$R$41,$R$42,$Q425,BT$2,BT$4,BT$3)</f>
        <v>8.5918485384097441</v>
      </c>
      <c r="BU425" s="15">
        <f ca="1">_xll.DBRW($B$3,$R$37,$R$38,$R$40,$R$41,$R$42,$Q425,BU$2,BU$4,BU$3)</f>
        <v>3818341</v>
      </c>
      <c r="BV425" s="15">
        <f ca="1">_xll.DBRW($B$3,$R$37,$R$38,$R$40,$R$41,$R$42,$Q425,BV$2,BV$4,BV$3)</f>
        <v>3818341</v>
      </c>
      <c r="BW425" s="15">
        <f ca="1">_xll.DBRW($B$3,$R$37,$R$38,$R$40,$R$41,$R$42,$Q425,BW$2,BW$4,BW$3)</f>
        <v>0.8179423648727786</v>
      </c>
      <c r="BX425" s="15">
        <f ca="1">_xll.DBRW($B$3,$R$37,$R$38,$R$40,$R$41,$R$42,$Q425,BX$2,BX$4,BX$3)</f>
        <v>1</v>
      </c>
      <c r="BY425" s="15">
        <f ca="1">_xll.DBRW($B$3,$R$37,$R$38,$R$40,$R$41,$R$42,$Q425,BY$2,BY$4,BY$3)</f>
        <v>7.6033712218331191</v>
      </c>
      <c r="BZ425" s="15">
        <f ca="1">_xll.DBRW($B$3,$R$37,$R$38,$R$40,$R$41,$R$42,$Q425,BZ$2,BZ$4,BZ$3)</f>
        <v>4252512</v>
      </c>
      <c r="CA425" s="15">
        <f ca="1">_xll.DBRW($B$3,$R$37,$R$38,$R$40,$R$41,$R$42,$Q425,CA$2,CA$4,CA$3)</f>
        <v>4252512</v>
      </c>
      <c r="CB425" s="15">
        <f ca="1">BR425-BW425</f>
        <v>5.0389326822646185E-2</v>
      </c>
      <c r="CC425" s="15">
        <f ca="1">BS425-BX425</f>
        <v>0</v>
      </c>
      <c r="CD425" s="15">
        <f ca="1">BT425-BY425</f>
        <v>0.98847731657662496</v>
      </c>
      <c r="CE425" s="15">
        <f ca="1">IF(AND(BU425&lt;&gt;0,BZ425&lt;&gt;0),-1*CB425*BU425,0)</f>
        <v>-192403.63256930964</v>
      </c>
      <c r="CF425" s="15">
        <f ca="1">IF(AND(BU425&lt;&gt;0,BZ425&lt;&gt;0,BV425&lt;&gt;0,CA425&lt;&gt;0),CC425/BX425*$Z425,)</f>
        <v>0</v>
      </c>
      <c r="CG425" s="15">
        <f ca="1">IF(AND(BV425&lt;&gt;0,CA425&lt;&gt;0),CD425*BN425*BV425,)</f>
        <v>381452.49322613073</v>
      </c>
      <c r="CH425" s="15">
        <f ca="1">IF(AND(BU425&lt;&gt;0,BZ425&lt;&gt;0,BV425&lt;&gt;0,CA425&lt;&gt;0),$AJ425-CE425-CF425-CG425-CK425,)</f>
        <v>24577.32300999904</v>
      </c>
      <c r="CI425" s="15">
        <f ca="1">IF(OR(BU425=0,BZ425=0,BV425=0,CA425=0),$AJ425-CE425-CF425-CG425-CK425,)</f>
        <v>0</v>
      </c>
      <c r="CJ425" s="15">
        <f ca="1">SUM(CE425:CI425)</f>
        <v>213626.18366682011</v>
      </c>
      <c r="CK425" s="15">
        <f ca="1">IF($V425&lt;&gt;0,IF($V425&gt;0,$W425/$V425,-$W425/$V425))*$AE425</f>
        <v>-50902.961736950943</v>
      </c>
      <c r="CL425" s="15">
        <f ca="1">SUM(CJ425:CK425)</f>
        <v>162723.22192986918</v>
      </c>
      <c r="CM425" s="16">
        <f ca="1">_xll.DBRW($B$3,$R$37,$R$38,$R$40,$R$41,$R$42,$Q425,CM$2,CM$4,CM$3)</f>
        <v>5.4471751698834753E-2</v>
      </c>
      <c r="CN425" s="16">
        <f ca="1">_xll.DBRW($B$3,$R$37,$R$38,$R$40,$R$41,$R$42,$Q425,CN$2,CN$4,CN$3)</f>
        <v>5.5322806181288563E-2</v>
      </c>
      <c r="CO425" s="17">
        <f ca="1">-(CM425-CN425)*100</f>
        <v>8.5105448245380994E-2</v>
      </c>
      <c r="CP425" s="14">
        <f ca="1">$AA425-$AF425-DJ425</f>
        <v>27920.210401019503</v>
      </c>
      <c r="CQ425" s="15">
        <f ca="1">_xll.DBRW($B$3,$R$37,$R$38,$R$40,$R$41,$R$42,$Q425,CQ$2,CQ$4,CQ$3)</f>
        <v>1.042914704010417</v>
      </c>
      <c r="CR425" s="15">
        <f ca="1">_xll.DBRW($B$3,$R$37,$R$38,$R$40,$R$41,$R$42,$Q425,CR$2,CR$4,CR$3)</f>
        <v>0.44875485830102663</v>
      </c>
      <c r="CS425" s="15">
        <f ca="1">_xll.DBRW($B$3,$R$37,$R$38,$R$40,$R$41,$R$42,$Q425,CS$2,CS$4,CS$3)</f>
        <v>8.5918485384097441</v>
      </c>
      <c r="CT425" s="15">
        <f ca="1">_xll.DBRW($B$3,$R$37,$R$38,$R$40,$R$41,$R$42,$Q425,CT$2,CT$4,CT$3)</f>
        <v>1713499.0744000003</v>
      </c>
      <c r="CU425" s="15">
        <f ca="1">_xll.DBRW($B$3,$R$37,$R$38,$R$40,$R$41,$R$42,$Q425,CU$2,CU$4,CU$3)</f>
        <v>3818341</v>
      </c>
      <c r="CV425" s="15">
        <f ca="1">_xll.DBRW($B$3,$R$37,$R$38,$R$40,$R$41,$R$42,$Q425,CV$2,CV$4,CV$3)</f>
        <v>0.93220658753489027</v>
      </c>
      <c r="CW425" s="15">
        <f ca="1">_xll.DBRW($B$3,$R$37,$R$38,$R$40,$R$41,$R$42,$Q425,CW$2,CW$4,CW$3)</f>
        <v>0.45123027240366637</v>
      </c>
      <c r="CX425" s="15">
        <f ca="1">_xll.DBRW($B$3,$R$37,$R$38,$R$40,$R$41,$R$42,$Q425,CX$2,CX$4,CX$3)</f>
        <v>7.6033712218331191</v>
      </c>
      <c r="CY425" s="15">
        <f ca="1">_xll.DBRW($B$3,$R$37,$R$38,$R$40,$R$41,$R$42,$Q425,CY$2,CY$4,CY$3)</f>
        <v>1918862.1481598602</v>
      </c>
      <c r="CZ425" s="15">
        <f ca="1">_xll.DBRW($B$3,$R$37,$R$38,$R$40,$R$41,$R$42,$Q425,CZ$2,CZ$4,CZ$3)</f>
        <v>4252512</v>
      </c>
      <c r="DA425" s="15">
        <f ca="1">CQ425-CV425</f>
        <v>0.1107081164755267</v>
      </c>
      <c r="DB425" s="15">
        <f ca="1">CR425-CW425</f>
        <v>-2.4754141026397392E-3</v>
      </c>
      <c r="DC425" s="15">
        <f ca="1">CS425-CX425</f>
        <v>0.98847731657662496</v>
      </c>
      <c r="DD425" s="15">
        <f ca="1">IF(AND(CT425&lt;&gt;0,CY425&lt;&gt;0),-1*DA425*CT425,0)</f>
        <v>-189698.25510938241</v>
      </c>
      <c r="DE425" s="15">
        <f ca="1">IF(AND(CT425&lt;&gt;0,CY425&lt;&gt;0,CU425&lt;&gt;0,CZ425&lt;&gt;0),DB425/CW425*$AA425,)</f>
        <v>9803.5258298951303</v>
      </c>
      <c r="DF425" s="15">
        <f ca="1">IF(AND(CU425&lt;&gt;0,CZ425&lt;&gt;0),DC425*CM425*CU425,)</f>
        <v>205595.10007635737</v>
      </c>
      <c r="DG425" s="15">
        <f ca="1">IF(AND(CT425&lt;&gt;0,CY425&lt;&gt;0,CU425&lt;&gt;0,CZ425&lt;&gt;0),$AK425-DD425-DE425-DF425-DJ425,)</f>
        <v>2219.8396041494125</v>
      </c>
      <c r="DH425" s="15">
        <f ca="1">IF(OR(CT425=0,CY425=0,CU425=0,CZ425=0),$AK425-DD425-DE425-DF425-DJ425,)</f>
        <v>0</v>
      </c>
      <c r="DI425" s="15">
        <f ca="1">SUM(DD425:DH425)</f>
        <v>27920.210401019503</v>
      </c>
      <c r="DJ425" s="15">
        <f ca="1">IF($V425&lt;&gt;0,IF($V425&gt;0,$W425/$V425,-$W425/$V425))*$AF425</f>
        <v>-26177.655315047785</v>
      </c>
      <c r="DK425" s="15">
        <f ca="1">SUM(DI425:DJ425)</f>
        <v>1742.5550859717187</v>
      </c>
      <c r="DL425" s="16">
        <f ca="1">_xll.DBRW($B$3,$R$37,$R$38,$R$40,$R$41,$R$42,$Q425,DL$2,DL$4,DL$3)</f>
        <v>8.1799588595925872E-4</v>
      </c>
      <c r="DM425" s="16">
        <f ca="1">_xll.DBRW($B$3,$R$37,$R$38,$R$40,$R$41,$R$42,$Q425,DM$2,DM$4,DM$3)</f>
        <v>1.0167957028690995E-3</v>
      </c>
      <c r="DN425" s="17">
        <f ca="1">-(DL425-DM425)*100</f>
        <v>1.987998169098408E-2</v>
      </c>
      <c r="DO425" s="14">
        <f ca="1">$AB425-$AG425-EI425</f>
        <v>6521.9475723850037</v>
      </c>
      <c r="DP425" s="15">
        <f ca="1">_xll.DBRW($B$3,$R$37,$R$38,$R$40,$R$41,$R$42,$Q425,DP$2,DP$4,DP$3)</f>
        <v>7.8629003430465381E-3</v>
      </c>
      <c r="DQ425" s="15">
        <f ca="1">_xll.DBRW($B$3,$R$37,$R$38,$R$40,$R$41,$R$42,$Q425,DQ$2,DQ$4,DQ$3)</f>
        <v>0.89383006913211782</v>
      </c>
      <c r="DR425" s="15">
        <f ca="1">_xll.DBRW($B$3,$R$37,$R$38,$R$40,$R$41,$R$42,$Q425,DR$2,DR$4,DR$3)</f>
        <v>8.5918485384097441</v>
      </c>
      <c r="DS425" s="15">
        <f ca="1">_xll.DBRW($B$3,$R$37,$R$38,$R$40,$R$41,$R$42,$Q425,DS$2,DS$4,DS$3)</f>
        <v>3412948</v>
      </c>
      <c r="DT425" s="15">
        <f ca="1">_xll.DBRW($B$3,$R$37,$R$38,$R$40,$R$41,$R$42,$Q425,DT$2,DT$4,DT$3)</f>
        <v>3818341</v>
      </c>
      <c r="DU425" s="15">
        <f ca="1">_xll.DBRW($B$3,$R$37,$R$38,$R$40,$R$41,$R$42,$Q425,DU$2,DU$4,DU$3)</f>
        <v>8.5820465197626126E-3</v>
      </c>
      <c r="DV425" s="15">
        <f ca="1">_xll.DBRW($B$3,$R$37,$R$38,$R$40,$R$41,$R$42,$Q425,DV$2,DV$4,DV$3)</f>
        <v>0.90084284300667461</v>
      </c>
      <c r="DW425" s="15">
        <f ca="1">_xll.DBRW($B$3,$R$37,$R$38,$R$40,$R$41,$R$42,$Q425,DW$2,DW$4,DW$3)</f>
        <v>7.6033712218331191</v>
      </c>
      <c r="DX425" s="15">
        <f ca="1">_xll.DBRW($B$3,$R$37,$R$38,$R$40,$R$41,$R$42,$Q425,DX$2,DX$4,DX$3)</f>
        <v>3830845</v>
      </c>
      <c r="DY425" s="15">
        <f ca="1">_xll.DBRW($B$3,$R$37,$R$38,$R$40,$R$41,$R$42,$Q425,DY$2,DY$4,DY$3)</f>
        <v>4252512</v>
      </c>
      <c r="DZ425" s="15">
        <f ca="1">DP425-DU425</f>
        <v>-7.1914617671607443E-4</v>
      </c>
      <c r="EA425" s="15">
        <f ca="1">DQ425-DV425</f>
        <v>-7.012773874556788E-3</v>
      </c>
      <c r="EB425" s="15">
        <f ca="1">DR425-DW425</f>
        <v>0.98847731657662496</v>
      </c>
      <c r="EC425" s="15">
        <f ca="1">IF(AND(DS425&lt;&gt;0,DX425&lt;&gt;0),-1*DZ425*DS425,0)</f>
        <v>2454.4085055307728</v>
      </c>
      <c r="ED425" s="15">
        <f ca="1">IF(AND(DS425&lt;&gt;0,DX425&lt;&gt;0,DT425&lt;&gt;0,DY425&lt;&gt;0),EA425/DV425*$AB425,)</f>
        <v>208.90712175068364</v>
      </c>
      <c r="EE425" s="15">
        <f ca="1">IF(AND(DT425&lt;&gt;0,DY425&lt;&gt;0),EB425*DL425*DT425,)</f>
        <v>3087.3974269389983</v>
      </c>
      <c r="EF425" s="15">
        <f ca="1">IF(AND(DS425&lt;&gt;0,DX425&lt;&gt;0,DT425&lt;&gt;0,DY425&lt;&gt;0),$AL425-EC425-ED425-EE425-EI425,)</f>
        <v>771.23451816454894</v>
      </c>
      <c r="EG425" s="15">
        <f ca="1">IF(OR(DS425=0,DX425=0,DT425=0,DY425=0),$AL425-EC425-ED425-EE425-EI425,)</f>
        <v>0</v>
      </c>
      <c r="EH425" s="15">
        <f ca="1">SUM(EC425:EG425)</f>
        <v>6521.9475723850028</v>
      </c>
      <c r="EI425" s="15">
        <f ca="1">IF($V425&lt;&gt;0,IF($V425&gt;0,$W425/$V425,-$W425/$V425))*$AG425</f>
        <v>-481.12757238499648</v>
      </c>
      <c r="EJ425" s="15">
        <f ca="1">SUM(EH425:EI425)</f>
        <v>6040.8200000000061</v>
      </c>
      <c r="EK425" s="16">
        <f ca="1">_xll.DBRW($B$3,$R$37,$R$38,$R$40,$R$41,$R$42,$Q425,EK$2,EK$4,EK$3)</f>
        <v>0.27646865769163281</v>
      </c>
      <c r="EL425" s="16">
        <f ca="1">_xll.DBRW($B$3,$R$37,$R$38,$R$40,$R$41,$R$42,$Q425,EL$2,EL$4,EL$3)</f>
        <v>0.27794802128602064</v>
      </c>
      <c r="EM425" s="17">
        <f ca="1">-(EK425-EL425)*100</f>
        <v>0.14793635943878281</v>
      </c>
      <c r="EN425" s="14">
        <f ca="1">$AC425-$AH425-FH425</f>
        <v>48532.90085004858</v>
      </c>
      <c r="EO425" s="15">
        <f ca="1">_xll.DBRW($B$3,$R$37,$R$38,$R$40,$R$41,$R$42,$Q425,EO$2,EO$4,EO$3)</f>
        <v>2.3753768325039593</v>
      </c>
      <c r="EP425" s="15">
        <f ca="1">_xll.DBRW($B$3,$R$37,$R$38,$R$40,$R$41,$R$42,$Q425,EP$2,EP$4,EP$3)</f>
        <v>1</v>
      </c>
      <c r="EQ425" s="15">
        <f ca="1">_xll.DBRW($B$3,$R$37,$R$38,$R$40,$R$41,$R$42,$Q425,EQ$2,EQ$4,EQ$3)</f>
        <v>8.5918485384097441</v>
      </c>
      <c r="ER425" s="15">
        <f ca="1">_xll.DBRW($B$3,$R$37,$R$38,$R$40,$R$41,$R$42,$Q425,ER$2,ER$4,ER$3)</f>
        <v>3818341</v>
      </c>
      <c r="ES425" s="15">
        <f ca="1">_xll.DBRW($B$3,$R$37,$R$38,$R$40,$R$41,$R$42,$Q425,ES$2,ES$4,ES$3)</f>
        <v>3818341</v>
      </c>
      <c r="ET425" s="15">
        <f ca="1">_xll.DBRW($B$3,$R$37,$R$38,$R$40,$R$41,$R$42,$Q425,ET$2,ET$4,ET$3)</f>
        <v>2.1133419862115885</v>
      </c>
      <c r="EU425" s="15">
        <f ca="1">_xll.DBRW($B$3,$R$37,$R$38,$R$40,$R$41,$R$42,$Q425,EU$2,EU$4,EU$3)</f>
        <v>1</v>
      </c>
      <c r="EV425" s="15">
        <f ca="1">_xll.DBRW($B$3,$R$37,$R$38,$R$40,$R$41,$R$42,$Q425,EV$2,EV$4,EV$3)</f>
        <v>7.6033712218331191</v>
      </c>
      <c r="EW425" s="15">
        <f ca="1">_xll.DBRW($B$3,$R$37,$R$38,$R$40,$R$41,$R$42,$Q425,EW$2,EW$4,EW$3)</f>
        <v>4252512</v>
      </c>
      <c r="EX425" s="15">
        <f ca="1">_xll.DBRW($B$3,$R$37,$R$38,$R$40,$R$41,$R$42,$Q425,EX$2,EX$4,EX$3)</f>
        <v>4252512</v>
      </c>
      <c r="EY425" s="15">
        <f ca="1">EO425-ET425</f>
        <v>0.26203484629237073</v>
      </c>
      <c r="EZ425" s="15">
        <f ca="1">EP425-EU425</f>
        <v>0</v>
      </c>
      <c r="FA425" s="15">
        <f ca="1">EQ425-EV425</f>
        <v>0.98847731657662496</v>
      </c>
      <c r="FB425" s="15">
        <f ca="1">IF(AND(ER425&lt;&gt;0,EW425&lt;&gt;0),-1*EY425*ER425,0)</f>
        <v>-1000538.3970268571</v>
      </c>
      <c r="FC425" s="15">
        <f ca="1">IF(AND(ER425&lt;&gt;0,EW425&lt;&gt;0,ES425&lt;&gt;0,EX425&lt;&gt;0),EZ425/EU425*$AC425,)</f>
        <v>0</v>
      </c>
      <c r="FD425" s="15">
        <f ca="1">IF(AND(ES425&lt;&gt;0,EX425&lt;&gt;0),FA425*EK425*ES425,)</f>
        <v>1043487.6715613932</v>
      </c>
      <c r="FE425" s="15">
        <f ca="1">IF(AND(ER425&lt;&gt;0,EW425&lt;&gt;0,ES425&lt;&gt;0,EX425&lt;&gt;0),$AM425-FB425-FC425-FD425-FH425,)</f>
        <v>5583.6263155125198</v>
      </c>
      <c r="FF425" s="15">
        <f ca="1">IF(OR(ER425=0,EW425=0,ES425=0,EX425=0),$AM425-FB425-FC425-FD425-FH425,)</f>
        <v>0</v>
      </c>
      <c r="FG425" s="15">
        <f ca="1">SUM(FB425:FF425)</f>
        <v>48532.90085004858</v>
      </c>
      <c r="FH425" s="15">
        <f ca="1">IF($V425&lt;&gt;0,IF($V425&gt;0,$W425/$V425,-$W425/$V425))*$AH425</f>
        <v>-131519.49438143178</v>
      </c>
      <c r="FI425" s="15">
        <f ca="1">SUM(FG425:FH425)</f>
        <v>-82986.593531383201</v>
      </c>
      <c r="FJ425" s="20"/>
      <c r="FK425" s="85">
        <f ca="1">BL425+CK425+DJ425+EI425+FH425</f>
        <v>-401265.32360163546</v>
      </c>
      <c r="FL425" s="21"/>
      <c r="FM425" s="22"/>
      <c r="FN425" s="104">
        <f ca="1">_xll.DBRW($B$3,$R$37,$R$38,$R$40,$R$41,$R$42,$Q425,FN$2,FN$4,FN$3)</f>
        <v>5256882.9099999983</v>
      </c>
      <c r="FO425" s="105">
        <f ca="1">IF(U425&lt;&gt;0,FN425/U425,0)</f>
        <v>0.16023854047055783</v>
      </c>
      <c r="FP425" s="104">
        <f ca="1">_xll.DBRW($B$3,$R$37,$R$38,$R$40,$R$41,$R$42,$Q425,FP$2,FP$4,FP$3)</f>
        <v>4914097.9444866441</v>
      </c>
      <c r="FQ425" s="105">
        <f ca="1">IF(V425&lt;&gt;0,FP425/V425,0)</f>
        <v>0.15198196867828329</v>
      </c>
      <c r="FR425" s="86">
        <f ca="1">FN425-FP425</f>
        <v>342784.96551335417</v>
      </c>
      <c r="FS425" s="103">
        <f ca="1">(FO425-FQ425)*100</f>
        <v>0.82565717922745419</v>
      </c>
      <c r="FT425" s="23"/>
      <c r="FV425" s="37"/>
      <c r="FW425" s="37"/>
      <c r="FX425" s="37"/>
      <c r="FY425" s="37"/>
      <c r="FZ425" s="37"/>
      <c r="GA425" s="37"/>
      <c r="GB425" s="37"/>
      <c r="GC425" s="37"/>
      <c r="GD425" s="37"/>
      <c r="GE425" s="37"/>
      <c r="GF425" s="37"/>
      <c r="GG425" s="37"/>
      <c r="GH425" s="37"/>
    </row>
    <row r="426" spans="1:190" ht="15" hidden="1" customHeight="1" x14ac:dyDescent="0.25">
      <c r="A426">
        <f ca="1">IF(ROW()=ROW($A$60),0,1)</f>
        <v>1</v>
      </c>
      <c r="D426" s="30"/>
      <c r="E426" s="30"/>
      <c r="F426" s="30">
        <f ca="1">IF(A426&lt;&gt;0,IF((AO426+BN426+CM426+DL426+EK426)&lt;&gt;0,ROUND((1-(AO426+BN426+CM426+DL426+EK426))-FO426,5),"VERIF. ELIGIBILITE PMM"),"CHECK "&amp;D411)</f>
        <v>0</v>
      </c>
      <c r="G426" s="30"/>
      <c r="H426" s="30"/>
      <c r="I426" s="30"/>
      <c r="J426" s="30">
        <f ca="1">IF(A426&lt;&gt;0,IF((AP426+BO426+CN426+DM426+EL426)&lt;&gt;0,ROUND((1-(AP426+BO426+CN426+DM426+EL426))-FQ426,5),"VERIF. ELIGIBILITE PMM"),"CHECK "&amp;D412)</f>
        <v>0</v>
      </c>
      <c r="K426" s="30">
        <f ca="1">IF(A426&lt;&gt;0,ROUND(W426+AR426+BQ426+CP426+DO426+EN426+FK426-FR426,5),"CHECK ")</f>
        <v>0</v>
      </c>
      <c r="L426" s="4"/>
      <c r="M426" s="9"/>
      <c r="N426" s="10"/>
      <c r="O426" s="9"/>
      <c r="P426" s="11"/>
      <c r="Q426" s="130" t="s">
        <v>227</v>
      </c>
      <c r="R426" s="130"/>
      <c r="S426" s="12"/>
      <c r="T426" s="13"/>
      <c r="U426" s="84">
        <f ca="1">_xll.DBRW($B$3,$R$37,$R$38,$R$40,$R$41,$R$42,$Q426,U$2,U$4,U$3)</f>
        <v>41131334.219999984</v>
      </c>
      <c r="V426" s="84">
        <f ca="1">_xll.DBRW($B$3,$R$37,$R$38,$R$40,$R$41,$R$42,$Q426,V$2,V$4,V$3)</f>
        <v>40649199</v>
      </c>
      <c r="W426" s="85">
        <f ca="1">U426-V426</f>
        <v>482135.21999998391</v>
      </c>
      <c r="X426" s="106">
        <f ca="1">IF(V426&lt;&gt;0,W426/V426,0)</f>
        <v>1.1860878734658065E-2</v>
      </c>
      <c r="Y426" s="15">
        <f ca="1">_xll.DBRW($B$3,$R$37,$R$38,$R$40,$R$41,$R$42,$Q426,Y$2,Y$4,Y$3)</f>
        <v>-18709682.549999997</v>
      </c>
      <c r="Z426" s="15">
        <f ca="1">_xll.DBRW($B$3,$R$37,$R$38,$R$40,$R$41,$R$42,$Q426,Z$2,Z$4,Z$3)</f>
        <v>-4962468.2300000023</v>
      </c>
      <c r="AA426" s="15">
        <f ca="1">_xll.DBRW($B$3,$R$37,$R$38,$R$40,$R$41,$R$42,$Q426,AA$2,AA$4,AA$3)</f>
        <v>-2701828.709999999</v>
      </c>
      <c r="AB426" s="15">
        <f ca="1">_xll.DBRW($B$3,$R$37,$R$38,$R$40,$R$41,$R$42,$Q426,AB$2,AB$4,AB$3)</f>
        <v>-104561.78000000001</v>
      </c>
      <c r="AC426" s="15">
        <f ca="1">_xll.DBRW($B$3,$R$37,$R$38,$R$40,$R$41,$R$42,$Q426,AC$2,AC$4,AC$3)</f>
        <v>-11460487.260000002</v>
      </c>
      <c r="AD426" s="15">
        <f ca="1">_xll.DBRW($B$3,$R$37,$R$38,$R$40,$R$41,$R$42,$Q426,AD$2,AD$4,AD$3)</f>
        <v>-18513942.666666668</v>
      </c>
      <c r="AE426" s="15">
        <f ca="1">_xll.DBRW($B$3,$R$37,$R$38,$R$40,$R$41,$R$42,$Q426,AE$2,AE$4,AE$3)</f>
        <v>-4835568.4882666674</v>
      </c>
      <c r="AF426" s="15">
        <f ca="1">_xll.DBRW($B$3,$R$37,$R$38,$R$40,$R$41,$R$42,$Q426,AF$2,AF$4,AF$3)</f>
        <v>-2859030.4782564119</v>
      </c>
      <c r="AG426" s="15">
        <f ca="1">_xll.DBRW($B$3,$R$37,$R$38,$R$40,$R$41,$R$42,$Q426,AG$2,AG$4,AG$3)</f>
        <v>-97929.839999999982</v>
      </c>
      <c r="AH426" s="15">
        <f ca="1">_xll.DBRW($B$3,$R$37,$R$38,$R$40,$R$41,$R$42,$Q426,AH$2,AH$4,AH$3)</f>
        <v>-10912622.735806106</v>
      </c>
      <c r="AI426" s="15">
        <f ca="1">Y426-AD426</f>
        <v>-195739.88333332911</v>
      </c>
      <c r="AJ426" s="15">
        <f ca="1">Z426-AE426</f>
        <v>-126899.74173333496</v>
      </c>
      <c r="AK426" s="15">
        <f ca="1">AA426-AF426</f>
        <v>157201.76825641282</v>
      </c>
      <c r="AL426" s="15">
        <f ca="1">AB426-AG426</f>
        <v>-6631.9400000000314</v>
      </c>
      <c r="AM426" s="15">
        <f ca="1">AC426-AH426</f>
        <v>-547864.52419389598</v>
      </c>
      <c r="AN426" s="20"/>
      <c r="AO426" s="16">
        <f ca="1">_xll.DBRW($B$3,$R$37,$R$38,$R$40,$R$41,$R$42,$Q426,AO$2,AO$4,AO$3)</f>
        <v>0.45487662641642362</v>
      </c>
      <c r="AP426" s="16">
        <f ca="1">_xll.DBRW($B$3,$R$37,$R$38,$R$40,$R$41,$R$42,$Q426,AP$2,AP$4,AP$3)</f>
        <v>0.45545651875370702</v>
      </c>
      <c r="AQ426" s="17">
        <f ca="1">-(AO426-AP426)*100</f>
        <v>5.7989233728339418E-2</v>
      </c>
      <c r="AR426" s="14">
        <f ca="1">$Y426-$AD426-BL426</f>
        <v>23851.745536416216</v>
      </c>
      <c r="AS426" s="18">
        <f ca="1">_xll.DBRW($B$3,$R$37,$R$38,$R$40,$R$41,$R$42,$Q426,AS$2,AS$4,AS$3)</f>
        <v>34.679845287081974</v>
      </c>
      <c r="AT426" s="19">
        <f ca="1">_xll.DBRW($B$3,$R$37,$R$38,$R$40,$R$41,$R$42,$Q426,AT$2,AT$4,AT$3)</f>
        <v>0.10280932709194689</v>
      </c>
      <c r="AU426" s="18">
        <f ca="1">_xll.DBRW($B$3,$R$37,$R$38,$R$40,$R$41,$R$42,$Q426,AU$2,AU$4,AU$3)</f>
        <v>7.8381946896381383</v>
      </c>
      <c r="AV426" s="15">
        <f ca="1">_xll.DBRW($B$3,$R$37,$R$38,$R$40,$R$41,$R$42,$Q426,AV$2,AV$4,AV$3)</f>
        <v>539497.29</v>
      </c>
      <c r="AW426" s="15">
        <f ca="1">_xll.DBRW($B$3,$R$37,$R$38,$R$40,$R$41,$R$42,$Q426,AW$2,AW$4,AW$3)</f>
        <v>5247552</v>
      </c>
      <c r="AX426" s="18">
        <f ca="1">_xll.DBRW($B$3,$R$37,$R$38,$R$40,$R$41,$R$42,$Q426,AX$2,AX$4,AX$3)</f>
        <v>31.382382937224307</v>
      </c>
      <c r="AY426" s="19">
        <f ca="1">_xll.DBRW($B$3,$R$37,$R$38,$R$40,$R$41,$R$42,$Q426,AY$2,AY$4,AY$3)</f>
        <v>0.10012555854714607</v>
      </c>
      <c r="AZ426" s="18">
        <f ca="1">_xll.DBRW($B$3,$R$37,$R$38,$R$40,$R$41,$R$42,$Q426,AZ$2,AZ$4,AZ$3)</f>
        <v>6.8989650839297276</v>
      </c>
      <c r="BA426" s="15">
        <f ca="1">_xll.DBRW($B$3,$R$37,$R$38,$R$40,$R$41,$R$42,$Q426,BA$2,BA$4,BA$3)</f>
        <v>589947</v>
      </c>
      <c r="BB426" s="15">
        <f ca="1">_xll.DBRW($B$3,$R$37,$R$38,$R$40,$R$41,$R$42,$Q426,BB$2,BB$4,BB$3)</f>
        <v>5892072</v>
      </c>
      <c r="BC426" s="18">
        <f ca="1">AS426-AX426</f>
        <v>3.2974623498576676</v>
      </c>
      <c r="BD426" s="18">
        <f ca="1">AT426-AY426</f>
        <v>2.6837685448008186E-3</v>
      </c>
      <c r="BE426" s="18">
        <f ca="1">AU426-AZ426</f>
        <v>0.93922960570841063</v>
      </c>
      <c r="BF426" s="15">
        <f ca="1">IF(AND(AV426&lt;&gt;0,BA426&lt;&gt;0),-1*BC426*AV426,0)</f>
        <v>-1778972.0016252436</v>
      </c>
      <c r="BG426" s="15">
        <f ca="1">IF(AND(AV426&lt;&gt;0,BA426&lt;&gt;0,AW426&lt;&gt;0,BB426&lt;&gt;0),BD426/AY426*$Y426,)</f>
        <v>-501494.90539176617</v>
      </c>
      <c r="BH426" s="15">
        <f ca="1">IF(AND(AW426&lt;&gt;0,BB426&lt;&gt;0),BE426*AO426*AW426,)</f>
        <v>2241930.5031548403</v>
      </c>
      <c r="BI426" s="15">
        <f ca="1">IF(AND(AV426&lt;&gt;0,BA426&lt;&gt;0,AW426&lt;&gt;0,BB426&lt;&gt;0),$AI426-BF426-BG426-BH426-BL426,)</f>
        <v>62388.149398585694</v>
      </c>
      <c r="BJ426" s="15">
        <f ca="1">IF(OR(AV426=0,BA426=0,AW426=0,BB426=0),$AI426-BF426-BG426-BH426-BL426,)</f>
        <v>0</v>
      </c>
      <c r="BK426" s="15">
        <f ca="1">SUM(BF426:BJ426)</f>
        <v>23851.745536416216</v>
      </c>
      <c r="BL426" s="15">
        <f ca="1">IF($V426&lt;&gt;0,IF($V426&gt;0,$W426/$V426,-$W426/$V426))*$AD426</f>
        <v>-219591.62886974533</v>
      </c>
      <c r="BM426" s="15">
        <f ca="1">SUM(BK426:BL426)</f>
        <v>-195739.88333332911</v>
      </c>
      <c r="BN426" s="16">
        <f ca="1">_xll.DBRW($B$3,$R$37,$R$38,$R$40,$R$41,$R$42,$Q426,BN$2,BN$4,BN$3)</f>
        <v>0.12064933764261444</v>
      </c>
      <c r="BO426" s="16">
        <f ca="1">_xll.DBRW($B$3,$R$37,$R$38,$R$40,$R$41,$R$42,$Q426,BO$2,BO$4,BO$3)</f>
        <v>0.11895851842656648</v>
      </c>
      <c r="BP426" s="17">
        <f ca="1">-(BN426-BO426)*100</f>
        <v>-0.16908192160479674</v>
      </c>
      <c r="BQ426" s="14">
        <f ca="1">$Z426-$AE426-CK426</f>
        <v>-69545.650280870192</v>
      </c>
      <c r="BR426" s="15">
        <f ca="1">_xll.DBRW($B$3,$R$37,$R$38,$R$40,$R$41,$R$42,$Q426,BR$2,BR$4,BR$3)</f>
        <v>0.94567299761869927</v>
      </c>
      <c r="BS426" s="15">
        <f ca="1">_xll.DBRW($B$3,$R$37,$R$38,$R$40,$R$41,$R$42,$Q426,BS$2,BS$4,BS$3)</f>
        <v>1</v>
      </c>
      <c r="BT426" s="15">
        <f ca="1">_xll.DBRW($B$3,$R$37,$R$38,$R$40,$R$41,$R$42,$Q426,BT$2,BT$4,BT$3)</f>
        <v>7.8381946896381383</v>
      </c>
      <c r="BU426" s="15">
        <f ca="1">_xll.DBRW($B$3,$R$37,$R$38,$R$40,$R$41,$R$42,$Q426,BU$2,BU$4,BU$3)</f>
        <v>5247552</v>
      </c>
      <c r="BV426" s="15">
        <f ca="1">_xll.DBRW($B$3,$R$37,$R$38,$R$40,$R$41,$R$42,$Q426,BV$2,BV$4,BV$3)</f>
        <v>5247552</v>
      </c>
      <c r="BW426" s="15">
        <f ca="1">_xll.DBRW($B$3,$R$37,$R$38,$R$40,$R$41,$R$42,$Q426,BW$2,BW$4,BW$3)</f>
        <v>0.82069066506089328</v>
      </c>
      <c r="BX426" s="15">
        <f ca="1">_xll.DBRW($B$3,$R$37,$R$38,$R$40,$R$41,$R$42,$Q426,BX$2,BX$4,BX$3)</f>
        <v>1</v>
      </c>
      <c r="BY426" s="15">
        <f ca="1">_xll.DBRW($B$3,$R$37,$R$38,$R$40,$R$41,$R$42,$Q426,BY$2,BY$4,BY$3)</f>
        <v>6.8989650839297276</v>
      </c>
      <c r="BZ426" s="15">
        <f ca="1">_xll.DBRW($B$3,$R$37,$R$38,$R$40,$R$41,$R$42,$Q426,BZ$2,BZ$4,BZ$3)</f>
        <v>5892072</v>
      </c>
      <c r="CA426" s="15">
        <f ca="1">_xll.DBRW($B$3,$R$37,$R$38,$R$40,$R$41,$R$42,$Q426,CA$2,CA$4,CA$3)</f>
        <v>5892072</v>
      </c>
      <c r="CB426" s="15">
        <f ca="1">BR426-BW426</f>
        <v>0.124982332557806</v>
      </c>
      <c r="CC426" s="15">
        <f ca="1">BS426-BX426</f>
        <v>0</v>
      </c>
      <c r="CD426" s="15">
        <f ca="1">BT426-BY426</f>
        <v>0.93922960570841063</v>
      </c>
      <c r="CE426" s="15">
        <f ca="1">IF(AND(BU426&lt;&gt;0,BZ426&lt;&gt;0),-1*CB426*BU426,0)</f>
        <v>-655851.28917837993</v>
      </c>
      <c r="CF426" s="15">
        <f ca="1">IF(AND(BU426&lt;&gt;0,BZ426&lt;&gt;0,BV426&lt;&gt;0,CA426&lt;&gt;0),CC426/BX426*$Z426,)</f>
        <v>0</v>
      </c>
      <c r="CG426" s="15">
        <f ca="1">IF(AND(BV426&lt;&gt;0,CA426&lt;&gt;0),CD426*BN426*BV426,)</f>
        <v>594639.10550282488</v>
      </c>
      <c r="CH426" s="15">
        <f ca="1">IF(AND(BU426&lt;&gt;0,BZ426&lt;&gt;0,BV426&lt;&gt;0,CA426&lt;&gt;0),$AJ426-CE426-CF426-CG426-CK426,)</f>
        <v>-8333.466605315145</v>
      </c>
      <c r="CI426" s="15">
        <f ca="1">IF(OR(BU426=0,BZ426=0,BV426=0,CA426=0),$AJ426-CE426-CF426-CG426-CK426,)</f>
        <v>0</v>
      </c>
      <c r="CJ426" s="15">
        <f ca="1">SUM(CE426:CI426)</f>
        <v>-69545.650280870192</v>
      </c>
      <c r="CK426" s="15">
        <f ca="1">IF($V426&lt;&gt;0,IF($V426&gt;0,$W426/$V426,-$W426/$V426))*$AE426</f>
        <v>-57354.091452464767</v>
      </c>
      <c r="CL426" s="15">
        <f ca="1">SUM(CJ426:CK426)</f>
        <v>-126899.74173333496</v>
      </c>
      <c r="CM426" s="16">
        <f ca="1">_xll.DBRW($B$3,$R$37,$R$38,$R$40,$R$41,$R$42,$Q426,CM$2,CM$4,CM$3)</f>
        <v>6.5687845075695195E-2</v>
      </c>
      <c r="CN426" s="16">
        <f ca="1">_xll.DBRW($B$3,$R$37,$R$38,$R$40,$R$41,$R$42,$Q426,CN$2,CN$4,CN$3)</f>
        <v>7.0334239015543989E-2</v>
      </c>
      <c r="CO426" s="17">
        <f ca="1">-(CM426-CN426)*100</f>
        <v>0.46463939398487947</v>
      </c>
      <c r="CP426" s="14">
        <f ca="1">$AA426-$AF426-DJ426</f>
        <v>191112.38205770357</v>
      </c>
      <c r="CQ426" s="15">
        <f ca="1">_xll.DBRW($B$3,$R$37,$R$38,$R$40,$R$41,$R$42,$Q426,CQ$2,CQ$4,CQ$3)</f>
        <v>1.1847037377624006</v>
      </c>
      <c r="CR426" s="15">
        <f ca="1">_xll.DBRW($B$3,$R$37,$R$38,$R$40,$R$41,$R$42,$Q426,CR$2,CR$4,CR$3)</f>
        <v>0.43460158184235248</v>
      </c>
      <c r="CS426" s="15">
        <f ca="1">_xll.DBRW($B$3,$R$37,$R$38,$R$40,$R$41,$R$42,$Q426,CS$2,CS$4,CS$3)</f>
        <v>7.8381946896381383</v>
      </c>
      <c r="CT426" s="15">
        <f ca="1">_xll.DBRW($B$3,$R$37,$R$38,$R$40,$R$41,$R$42,$Q426,CT$2,CT$4,CT$3)</f>
        <v>2280594.4000000004</v>
      </c>
      <c r="CU426" s="15">
        <f ca="1">_xll.DBRW($B$3,$R$37,$R$38,$R$40,$R$41,$R$42,$Q426,CU$2,CU$4,CU$3)</f>
        <v>5247552</v>
      </c>
      <c r="CV426" s="15">
        <f ca="1">_xll.DBRW($B$3,$R$37,$R$38,$R$40,$R$41,$R$42,$Q426,CV$2,CV$4,CV$3)</f>
        <v>1.1083559910507186</v>
      </c>
      <c r="CW426" s="15">
        <f ca="1">_xll.DBRW($B$3,$R$37,$R$38,$R$40,$R$41,$R$42,$Q426,CW$2,CW$4,CW$3)</f>
        <v>0.43779567493744137</v>
      </c>
      <c r="CX426" s="15">
        <f ca="1">_xll.DBRW($B$3,$R$37,$R$38,$R$40,$R$41,$R$42,$Q426,CX$2,CX$4,CX$3)</f>
        <v>6.8989650839297276</v>
      </c>
      <c r="CY426" s="15">
        <f ca="1">_xll.DBRW($B$3,$R$37,$R$38,$R$40,$R$41,$R$42,$Q426,CY$2,CY$4,CY$3)</f>
        <v>2579523.63802</v>
      </c>
      <c r="CZ426" s="15">
        <f ca="1">_xll.DBRW($B$3,$R$37,$R$38,$R$40,$R$41,$R$42,$Q426,CZ$2,CZ$4,CZ$3)</f>
        <v>5892072</v>
      </c>
      <c r="DA426" s="15">
        <f ca="1">CQ426-CV426</f>
        <v>7.6347746711681985E-2</v>
      </c>
      <c r="DB426" s="15">
        <f ca="1">CR426-CW426</f>
        <v>-3.1940930950888902E-3</v>
      </c>
      <c r="DC426" s="15">
        <f ca="1">CS426-CX426</f>
        <v>0.93922960570841063</v>
      </c>
      <c r="DD426" s="15">
        <f ca="1">IF(AND(CT426&lt;&gt;0,CY426&lt;&gt;0),-1*DA426*CT426,0)</f>
        <v>-174118.24360328037</v>
      </c>
      <c r="DE426" s="15">
        <f ca="1">IF(AND(CT426&lt;&gt;0,CY426&lt;&gt;0,CU426&lt;&gt;0,CZ426&lt;&gt;0),DB426/CW426*$AA426,)</f>
        <v>19712.146375034623</v>
      </c>
      <c r="DF426" s="15">
        <f ca="1">IF(AND(CU426&lt;&gt;0,CZ426&lt;&gt;0),DC426*CM426*CU426,)</f>
        <v>323752.80462727539</v>
      </c>
      <c r="DG426" s="15">
        <f ca="1">IF(AND(CT426&lt;&gt;0,CY426&lt;&gt;0,CU426&lt;&gt;0,CZ426&lt;&gt;0),$AK426-DD426-DE426-DF426-DJ426,)</f>
        <v>21765.674658673939</v>
      </c>
      <c r="DH426" s="15">
        <f ca="1">IF(OR(CT426=0,CY426=0,CU426=0,CZ426=0),$AK426-DD426-DE426-DF426-DJ426,)</f>
        <v>0</v>
      </c>
      <c r="DI426" s="15">
        <f ca="1">SUM(DD426:DH426)</f>
        <v>191112.38205770357</v>
      </c>
      <c r="DJ426" s="15">
        <f ca="1">IF($V426&lt;&gt;0,IF($V426&gt;0,$W426/$V426,-$W426/$V426))*$AF426</f>
        <v>-33910.613801290754</v>
      </c>
      <c r="DK426" s="15">
        <f ca="1">SUM(DI426:DJ426)</f>
        <v>157201.76825641282</v>
      </c>
      <c r="DL426" s="16">
        <f ca="1">_xll.DBRW($B$3,$R$37,$R$38,$R$40,$R$41,$R$42,$Q426,DL$2,DL$4,DL$3)</f>
        <v>2.5421441337333804E-3</v>
      </c>
      <c r="DM426" s="16">
        <f ca="1">_xll.DBRW($B$3,$R$37,$R$38,$R$40,$R$41,$R$42,$Q426,DM$2,DM$4,DM$3)</f>
        <v>2.4091456267071832E-3</v>
      </c>
      <c r="DN426" s="17">
        <f ca="1">-(DL426-DM426)*100</f>
        <v>-1.3299850702619713E-2</v>
      </c>
      <c r="DO426" s="14">
        <f ca="1">$AB426-$AG426-EI426</f>
        <v>-5470.4060432555652</v>
      </c>
      <c r="DP426" s="15">
        <f ca="1">_xll.DBRW($B$3,$R$37,$R$38,$R$40,$R$41,$R$42,$Q426,DP$2,DP$4,DP$3)</f>
        <v>2.1495123181651671E-2</v>
      </c>
      <c r="DQ426" s="15">
        <f ca="1">_xll.DBRW($B$3,$R$37,$R$38,$R$40,$R$41,$R$42,$Q426,DQ$2,DQ$4,DQ$3)</f>
        <v>0.92699262437037311</v>
      </c>
      <c r="DR426" s="15">
        <f ca="1">_xll.DBRW($B$3,$R$37,$R$38,$R$40,$R$41,$R$42,$Q426,DR$2,DR$4,DR$3)</f>
        <v>7.8381946896381383</v>
      </c>
      <c r="DS426" s="15">
        <f ca="1">_xll.DBRW($B$3,$R$37,$R$38,$R$40,$R$41,$R$42,$Q426,DS$2,DS$4,DS$3)</f>
        <v>4864442</v>
      </c>
      <c r="DT426" s="15">
        <f ca="1">_xll.DBRW($B$3,$R$37,$R$38,$R$40,$R$41,$R$42,$Q426,DT$2,DT$4,DT$3)</f>
        <v>5247552</v>
      </c>
      <c r="DU426" s="15">
        <f ca="1">_xll.DBRW($B$3,$R$37,$R$38,$R$40,$R$41,$R$42,$Q426,DU$2,DU$4,DU$3)</f>
        <v>1.7932738902857279E-2</v>
      </c>
      <c r="DV426" s="15">
        <f ca="1">_xll.DBRW($B$3,$R$37,$R$38,$R$40,$R$41,$R$42,$Q426,DV$2,DV$4,DV$3)</f>
        <v>0.92683062251615389</v>
      </c>
      <c r="DW426" s="15">
        <f ca="1">_xll.DBRW($B$3,$R$37,$R$38,$R$40,$R$41,$R$42,$Q426,DW$2,DW$4,DW$3)</f>
        <v>6.8989650839297276</v>
      </c>
      <c r="DX426" s="15">
        <f ca="1">_xll.DBRW($B$3,$R$37,$R$38,$R$40,$R$41,$R$42,$Q426,DX$2,DX$4,DX$3)</f>
        <v>5460952.7596699996</v>
      </c>
      <c r="DY426" s="15">
        <f ca="1">_xll.DBRW($B$3,$R$37,$R$38,$R$40,$R$41,$R$42,$Q426,DY$2,DY$4,DY$3)</f>
        <v>5892072</v>
      </c>
      <c r="DZ426" s="15">
        <f ca="1">DP426-DU426</f>
        <v>3.5623842787943921E-3</v>
      </c>
      <c r="EA426" s="15">
        <f ca="1">DQ426-DV426</f>
        <v>1.6200185421921809E-4</v>
      </c>
      <c r="EB426" s="15">
        <f ca="1">DR426-DW426</f>
        <v>0.93922960570841063</v>
      </c>
      <c r="EC426" s="15">
        <f ca="1">IF(AND(DS426&lt;&gt;0,DX426&lt;&gt;0),-1*DZ426*DS426,0)</f>
        <v>-17329.011705907149</v>
      </c>
      <c r="ED426" s="15">
        <f ca="1">IF(AND(DS426&lt;&gt;0,DX426&lt;&gt;0,DT426&lt;&gt;0,DY426&lt;&gt;0),EA426/DV426*$AB426,)</f>
        <v>-18.276480976076854</v>
      </c>
      <c r="EE426" s="15">
        <f ca="1">IF(AND(DT426&lt;&gt;0,DY426&lt;&gt;0),EB426*DL426*DT426,)</f>
        <v>12529.354435581581</v>
      </c>
      <c r="EF426" s="15">
        <f ca="1">IF(AND(DS426&lt;&gt;0,DX426&lt;&gt;0,DT426&lt;&gt;0,DY426&lt;&gt;0),$AL426-EC426-ED426-EE426-EI426,)</f>
        <v>-652.47229195391947</v>
      </c>
      <c r="EG426" s="15">
        <f ca="1">IF(OR(DS426=0,DX426=0,DT426=0,DY426=0),$AL426-EC426-ED426-EE426-EI426,)</f>
        <v>0</v>
      </c>
      <c r="EH426" s="15">
        <f ca="1">SUM(EC426:EG426)</f>
        <v>-5470.4060432555652</v>
      </c>
      <c r="EI426" s="15">
        <f ca="1">IF($V426&lt;&gt;0,IF($V426&gt;0,$W426/$V426,-$W426/$V426))*$AG426</f>
        <v>-1161.5339567444666</v>
      </c>
      <c r="EJ426" s="15">
        <f ca="1">SUM(EH426:EI426)</f>
        <v>-6631.9400000000314</v>
      </c>
      <c r="EK426" s="16">
        <f ca="1">_xll.DBRW($B$3,$R$37,$R$38,$R$40,$R$41,$R$42,$Q426,EK$2,EK$4,EK$3)</f>
        <v>0.27863154641911347</v>
      </c>
      <c r="EL426" s="16">
        <f ca="1">_xll.DBRW($B$3,$R$37,$R$38,$R$40,$R$41,$R$42,$Q426,EL$2,EL$4,EL$3)</f>
        <v>0.26845849375300374</v>
      </c>
      <c r="EM426" s="17">
        <f ca="1">-(EK426-EL426)*100</f>
        <v>-1.0173052666109739</v>
      </c>
      <c r="EN426" s="14">
        <f ca="1">$AC426-$AH426-FH426</f>
        <v>-418431.2292474272</v>
      </c>
      <c r="EO426" s="15">
        <f ca="1">_xll.DBRW($B$3,$R$37,$R$38,$R$40,$R$41,$R$42,$Q426,EO$2,EO$4,EO$3)</f>
        <v>2.1839683075079575</v>
      </c>
      <c r="EP426" s="15">
        <f ca="1">_xll.DBRW($B$3,$R$37,$R$38,$R$40,$R$41,$R$42,$Q426,EP$2,EP$4,EP$3)</f>
        <v>1</v>
      </c>
      <c r="EQ426" s="15">
        <f ca="1">_xll.DBRW($B$3,$R$37,$R$38,$R$40,$R$41,$R$42,$Q426,EQ$2,EQ$4,EQ$3)</f>
        <v>7.8381946896381383</v>
      </c>
      <c r="ER426" s="15">
        <f ca="1">_xll.DBRW($B$3,$R$37,$R$38,$R$40,$R$41,$R$42,$Q426,ER$2,ER$4,ER$3)</f>
        <v>5247552</v>
      </c>
      <c r="ES426" s="15">
        <f ca="1">_xll.DBRW($B$3,$R$37,$R$38,$R$40,$R$41,$R$42,$Q426,ES$2,ES$4,ES$3)</f>
        <v>5247552</v>
      </c>
      <c r="ET426" s="15">
        <f ca="1">_xll.DBRW($B$3,$R$37,$R$38,$R$40,$R$41,$R$42,$Q426,ET$2,ET$4,ET$3)</f>
        <v>1.8520857748863397</v>
      </c>
      <c r="EU426" s="15">
        <f ca="1">_xll.DBRW($B$3,$R$37,$R$38,$R$40,$R$41,$R$42,$Q426,EU$2,EU$4,EU$3)</f>
        <v>1</v>
      </c>
      <c r="EV426" s="15">
        <f ca="1">_xll.DBRW($B$3,$R$37,$R$38,$R$40,$R$41,$R$42,$Q426,EV$2,EV$4,EV$3)</f>
        <v>6.8989650839297276</v>
      </c>
      <c r="EW426" s="15">
        <f ca="1">_xll.DBRW($B$3,$R$37,$R$38,$R$40,$R$41,$R$42,$Q426,EW$2,EW$4,EW$3)</f>
        <v>5892072</v>
      </c>
      <c r="EX426" s="15">
        <f ca="1">_xll.DBRW($B$3,$R$37,$R$38,$R$40,$R$41,$R$42,$Q426,EX$2,EX$4,EX$3)</f>
        <v>5892072</v>
      </c>
      <c r="EY426" s="15">
        <f ca="1">EO426-ET426</f>
        <v>0.33188253262161771</v>
      </c>
      <c r="EZ426" s="15">
        <f ca="1">EP426-EU426</f>
        <v>0</v>
      </c>
      <c r="FA426" s="15">
        <f ca="1">EQ426-EV426</f>
        <v>0.93922960570841063</v>
      </c>
      <c r="FB426" s="15">
        <f ca="1">IF(AND(ER426&lt;&gt;0,EW426&lt;&gt;0),-1*EY426*ER426,0)</f>
        <v>-1741570.8478236352</v>
      </c>
      <c r="FC426" s="15">
        <f ca="1">IF(AND(ER426&lt;&gt;0,EW426&lt;&gt;0,ES426&lt;&gt;0,EX426&lt;&gt;0),EZ426/EU426*$AC426,)</f>
        <v>0</v>
      </c>
      <c r="FD426" s="15">
        <f ca="1">IF(AND(ES426&lt;&gt;0,EX426&lt;&gt;0),FA426*EK426*ES426,)</f>
        <v>1373279.0976301967</v>
      </c>
      <c r="FE426" s="15">
        <f ca="1">IF(AND(ER426&lt;&gt;0,EW426&lt;&gt;0,ES426&lt;&gt;0,EX426&lt;&gt;0),$AM426-FB426-FC426-FD426-FH426,)</f>
        <v>-50139.479053988733</v>
      </c>
      <c r="FF426" s="15">
        <f ca="1">IF(OR(ER426=0,EW426=0,ES426=0,EX426=0),$AM426-FB426-FC426-FD426-FH426,)</f>
        <v>0</v>
      </c>
      <c r="FG426" s="15">
        <f ca="1">SUM(FB426:FF426)</f>
        <v>-418431.2292474272</v>
      </c>
      <c r="FH426" s="15">
        <f ca="1">IF($V426&lt;&gt;0,IF($V426&gt;0,$W426/$V426,-$W426/$V426))*$AH426</f>
        <v>-129433.29494646876</v>
      </c>
      <c r="FI426" s="15">
        <f ca="1">SUM(FG426:FH426)</f>
        <v>-547864.52419389598</v>
      </c>
      <c r="FJ426" s="20"/>
      <c r="FK426" s="85">
        <f ca="1">BL426+CK426+DJ426+EI426+FH426</f>
        <v>-441451.16302671412</v>
      </c>
      <c r="FL426" s="21"/>
      <c r="FM426" s="22"/>
      <c r="FN426" s="104">
        <f ca="1">_xll.DBRW($B$3,$R$37,$R$38,$R$40,$R$41,$R$42,$Q426,FN$2,FN$4,FN$3)</f>
        <v>3192305.6899999958</v>
      </c>
      <c r="FO426" s="105">
        <f ca="1">IF(U426&lt;&gt;0,FN426/U426,0)</f>
        <v>7.7612500312419896E-2</v>
      </c>
      <c r="FP426" s="104">
        <f ca="1">_xll.DBRW($B$3,$R$37,$R$38,$R$40,$R$41,$R$42,$Q426,FP$2,FP$4,FP$3)</f>
        <v>3430104.7910041488</v>
      </c>
      <c r="FQ426" s="105">
        <f ca="1">IF(V426&lt;&gt;0,FP426/V426,0)</f>
        <v>8.4383084424471649E-2</v>
      </c>
      <c r="FR426" s="86">
        <f ca="1">FN426-FP426</f>
        <v>-237799.10100415302</v>
      </c>
      <c r="FS426" s="103">
        <f ca="1">(FO426-FQ426)*100</f>
        <v>-0.67705841120517529</v>
      </c>
      <c r="FT426" s="23"/>
      <c r="FV426" s="37"/>
      <c r="FW426" s="37"/>
      <c r="FX426" s="37"/>
      <c r="FY426" s="37"/>
      <c r="FZ426" s="37"/>
      <c r="GA426" s="37"/>
      <c r="GB426" s="37"/>
      <c r="GC426" s="37"/>
      <c r="GD426" s="37"/>
      <c r="GE426" s="37"/>
      <c r="GF426" s="37"/>
      <c r="GG426" s="37"/>
      <c r="GH426" s="37"/>
    </row>
    <row r="427" spans="1:190" ht="15" hidden="1" customHeight="1" x14ac:dyDescent="0.25">
      <c r="A427">
        <f ca="1">IF(ROW()=ROW($A$60),0,1)</f>
        <v>1</v>
      </c>
      <c r="D427" s="30"/>
      <c r="E427" s="30"/>
      <c r="F427" s="30">
        <f ca="1">IF(A427&lt;&gt;0,IF((AO427+BN427+CM427+DL427+EK427)&lt;&gt;0,ROUND((1-(AO427+BN427+CM427+DL427+EK427))-FO427,5),"VERIF. ELIGIBILITE PMM"),"CHECK "&amp;D412)</f>
        <v>-5.8220000000000001E-2</v>
      </c>
      <c r="G427" s="30"/>
      <c r="H427" s="30"/>
      <c r="I427" s="30"/>
      <c r="J427" s="30">
        <f ca="1">IF(A427&lt;&gt;0,IF((AP427+BO427+CN427+DM427+EL427)&lt;&gt;0,ROUND((1-(AP427+BO427+CN427+DM427+EL427))-FQ427,5),"VERIF. ELIGIBILITE PMM"),"CHECK "&amp;D413)</f>
        <v>-5.8160000000000003E-2</v>
      </c>
      <c r="K427" s="30">
        <f ca="1">IF(A427&lt;&gt;0,ROUND(W427+AR427+BQ427+CP427+DO427+EN427+FK427-FR427,5),"CHECK ")</f>
        <v>-35333.263400000003</v>
      </c>
      <c r="L427" s="4"/>
      <c r="M427" s="9"/>
      <c r="N427" s="10"/>
      <c r="O427" s="9"/>
      <c r="P427" s="11"/>
      <c r="Q427" s="130" t="s">
        <v>448</v>
      </c>
      <c r="R427" s="130"/>
      <c r="S427" s="12"/>
      <c r="T427" s="13"/>
      <c r="U427" s="84">
        <f ca="1">_xll.DBRW($B$3,$R$37,$R$38,$R$40,$R$41,$R$42,$Q427,U$2,U$4,U$3)</f>
        <v>3034329.61</v>
      </c>
      <c r="V427" s="84">
        <f ca="1">_xll.DBRW($B$3,$R$37,$R$38,$R$40,$R$41,$R$42,$Q427,V$2,V$4,V$3)</f>
        <v>2430000</v>
      </c>
      <c r="W427" s="85">
        <f ca="1">U427-V427</f>
        <v>604329.60999999987</v>
      </c>
      <c r="X427" s="106">
        <f ca="1">IF(V427&lt;&gt;0,W427/V427,0)</f>
        <v>0.24869531275720158</v>
      </c>
      <c r="Y427" s="15">
        <f ca="1">_xll.DBRW($B$3,$R$37,$R$38,$R$40,$R$41,$R$42,$Q427,Y$2,Y$4,Y$3)</f>
        <v>-1649507.1257908498</v>
      </c>
      <c r="Z427" s="15">
        <f ca="1">_xll.DBRW($B$3,$R$37,$R$38,$R$40,$R$41,$R$42,$Q427,Z$2,Z$4,Z$3)</f>
        <v>-410114.73</v>
      </c>
      <c r="AA427" s="15">
        <f ca="1">_xll.DBRW($B$3,$R$37,$R$38,$R$40,$R$41,$R$42,$Q427,AA$2,AA$4,AA$3)</f>
        <v>-649397.98439999984</v>
      </c>
      <c r="AB427" s="15">
        <f ca="1">_xll.DBRW($B$3,$R$37,$R$38,$R$40,$R$41,$R$42,$Q427,AB$2,AB$4,AB$3)</f>
        <v>-452597.98670000007</v>
      </c>
      <c r="AC427" s="15">
        <f ca="1">_xll.DBRW($B$3,$R$37,$R$38,$R$40,$R$41,$R$42,$Q427,AC$2,AC$4,AC$3)</f>
        <v>-149176.49333629999</v>
      </c>
      <c r="AD427" s="15">
        <f ca="1">_xll.DBRW($B$3,$R$37,$R$38,$R$40,$R$41,$R$42,$Q427,AD$2,AD$4,AD$3)</f>
        <v>-1347697.9759152001</v>
      </c>
      <c r="AE427" s="15">
        <f ca="1">_xll.DBRW($B$3,$R$37,$R$38,$R$40,$R$41,$R$42,$Q427,AE$2,AE$4,AE$3)</f>
        <v>-296939.5</v>
      </c>
      <c r="AF427" s="15">
        <f ca="1">_xll.DBRW($B$3,$R$37,$R$38,$R$40,$R$41,$R$42,$Q427,AF$2,AF$4,AF$3)</f>
        <v>-519899.38879999984</v>
      </c>
      <c r="AG427" s="15">
        <f ca="1">_xll.DBRW($B$3,$R$37,$R$38,$R$40,$R$41,$R$42,$Q427,AG$2,AG$4,AG$3)</f>
        <v>-401589.3333</v>
      </c>
      <c r="AH427" s="15">
        <f ca="1">_xll.DBRW($B$3,$R$37,$R$38,$R$40,$R$41,$R$42,$Q427,AH$2,AH$4,AH$3)</f>
        <v>-114753.33333070003</v>
      </c>
      <c r="AI427" s="15">
        <f ca="1">Y427-AD427</f>
        <v>-301809.14987564972</v>
      </c>
      <c r="AJ427" s="15">
        <f ca="1">Z427-AE427</f>
        <v>-113175.22999999998</v>
      </c>
      <c r="AK427" s="15">
        <f ca="1">AA427-AF427</f>
        <v>-129498.5956</v>
      </c>
      <c r="AL427" s="15">
        <f ca="1">AB427-AG427</f>
        <v>-51008.653400000068</v>
      </c>
      <c r="AM427" s="15">
        <f ca="1">AC427-AH427</f>
        <v>-34423.160005599959</v>
      </c>
      <c r="AN427" s="20"/>
      <c r="AO427" s="16">
        <f ca="1">_xll.DBRW($B$3,$R$37,$R$38,$R$40,$R$41,$R$42,$Q427,AO$2,AO$4,AO$3)</f>
        <v>0.54361501148546953</v>
      </c>
      <c r="AP427" s="16">
        <f ca="1">_xll.DBRW($B$3,$R$37,$R$38,$R$40,$R$41,$R$42,$Q427,AP$2,AP$4,AP$3)</f>
        <v>0.5546082205412346</v>
      </c>
      <c r="AQ427" s="17">
        <f ca="1">-(AO427-AP427)*100</f>
        <v>1.0993209055765063</v>
      </c>
      <c r="AR427" s="14">
        <f ca="1">$Y427-$AD427-BL427</f>
        <v>33357.019746828475</v>
      </c>
      <c r="AS427" s="18">
        <f ca="1">_xll.DBRW($B$3,$R$37,$R$38,$R$40,$R$41,$R$42,$Q427,AS$2,AS$4,AS$3)</f>
        <v>0</v>
      </c>
      <c r="AT427" s="19">
        <f ca="1">_xll.DBRW($B$3,$R$37,$R$38,$R$40,$R$41,$R$42,$Q427,AT$2,AT$4,AT$3)</f>
        <v>0</v>
      </c>
      <c r="AU427" s="18">
        <f ca="1">_xll.DBRW($B$3,$R$37,$R$38,$R$40,$R$41,$R$42,$Q427,AU$2,AU$4,AU$3)</f>
        <v>0</v>
      </c>
      <c r="AV427" s="15">
        <f ca="1">_xll.DBRW($B$3,$R$37,$R$38,$R$40,$R$41,$R$42,$Q427,AV$2,AV$4,AV$3)</f>
        <v>0</v>
      </c>
      <c r="AW427" s="15">
        <f ca="1">_xll.DBRW($B$3,$R$37,$R$38,$R$40,$R$41,$R$42,$Q427,AW$2,AW$4,AW$3)</f>
        <v>0</v>
      </c>
      <c r="AX427" s="18">
        <f ca="1">_xll.DBRW($B$3,$R$37,$R$38,$R$40,$R$41,$R$42,$Q427,AX$2,AX$4,AX$3)</f>
        <v>20.429327884970391</v>
      </c>
      <c r="AY427" s="19">
        <f ca="1">_xll.DBRW($B$3,$R$37,$R$38,$R$40,$R$41,$R$42,$Q427,AY$2,AY$4,AY$3)</f>
        <v>8.6999944623391584E-2</v>
      </c>
      <c r="AZ427" s="18">
        <f ca="1">_xll.DBRW($B$3,$R$37,$R$38,$R$40,$R$41,$R$42,$Q427,AZ$2,AZ$4,AZ$3)</f>
        <v>3.2046953666699021</v>
      </c>
      <c r="BA427" s="15">
        <f ca="1">_xll.DBRW($B$3,$R$37,$R$38,$R$40,$R$41,$R$42,$Q427,BA$2,BA$4,BA$3)</f>
        <v>65968.786810000005</v>
      </c>
      <c r="BB427" s="15">
        <f ca="1">_xll.DBRW($B$3,$R$37,$R$38,$R$40,$R$41,$R$42,$Q427,BB$2,BB$4,BB$3)</f>
        <v>758262.4</v>
      </c>
      <c r="BC427" s="18">
        <f ca="1">AS427-AX427</f>
        <v>-20.429327884970391</v>
      </c>
      <c r="BD427" s="18">
        <f ca="1">AT427-AY427</f>
        <v>-8.6999944623391584E-2</v>
      </c>
      <c r="BE427" s="18">
        <f ca="1">AU427-AZ427</f>
        <v>-3.2046953666699021</v>
      </c>
      <c r="BF427" s="15">
        <f ca="1">IF(AND(AV427&lt;&gt;0,BA427&lt;&gt;0),-1*BC427*AV427,0)</f>
        <v>0</v>
      </c>
      <c r="BG427" s="15">
        <f ca="1">IF(AND(AV427&lt;&gt;0,BA427&lt;&gt;0,AW427&lt;&gt;0,BB427&lt;&gt;0),BD427/AY427*$Y427,)</f>
        <v>0</v>
      </c>
      <c r="BH427" s="15">
        <f ca="1">IF(AND(AW427&lt;&gt;0,BB427&lt;&gt;0),BE427*AO427*AW427,)</f>
        <v>0</v>
      </c>
      <c r="BI427" s="15">
        <f ca="1">IF(AND(AV427&lt;&gt;0,BA427&lt;&gt;0,AW427&lt;&gt;0,BB427&lt;&gt;0),$AI427-BF427-BG427-BH427-BL427,)</f>
        <v>0</v>
      </c>
      <c r="BJ427" s="15">
        <f ca="1">IF(OR(AV427=0,BA427=0,AW427=0,BB427=0),$AI427-BF427-BG427-BH427-BL427,)</f>
        <v>33357.019746828475</v>
      </c>
      <c r="BK427" s="15">
        <f ca="1">SUM(BF427:BJ427)</f>
        <v>33357.019746828475</v>
      </c>
      <c r="BL427" s="15">
        <f ca="1">IF($V427&lt;&gt;0,IF($V427&gt;0,$W427/$V427,-$W427/$V427))*$AD427</f>
        <v>-335166.16962247819</v>
      </c>
      <c r="BM427" s="15">
        <f ca="1">SUM(BK427:BL427)</f>
        <v>-301809.14987564972</v>
      </c>
      <c r="BN427" s="16">
        <f ca="1">_xll.DBRW($B$3,$R$37,$R$38,$R$40,$R$41,$R$42,$Q427,BN$2,BN$4,BN$3)</f>
        <v>0.13515826647455087</v>
      </c>
      <c r="BO427" s="16">
        <f ca="1">_xll.DBRW($B$3,$R$37,$R$38,$R$40,$R$41,$R$42,$Q427,BO$2,BO$4,BO$3)</f>
        <v>0.12219732510288066</v>
      </c>
      <c r="BP427" s="17">
        <f ca="1">-(BN427-BO427)*100</f>
        <v>-1.2960941371670212</v>
      </c>
      <c r="BQ427" s="14">
        <f ca="1">$Z427-$AE427-CK427</f>
        <v>-39327.768177532926</v>
      </c>
      <c r="BR427" s="15">
        <f ca="1">_xll.DBRW($B$3,$R$37,$R$38,$R$40,$R$41,$R$42,$Q427,BR$2,BR$4,BR$3)</f>
        <v>0</v>
      </c>
      <c r="BS427" s="15">
        <f ca="1">_xll.DBRW($B$3,$R$37,$R$38,$R$40,$R$41,$R$42,$Q427,BS$2,BS$4,BS$3)</f>
        <v>0</v>
      </c>
      <c r="BT427" s="15">
        <f ca="1">_xll.DBRW($B$3,$R$37,$R$38,$R$40,$R$41,$R$42,$Q427,BT$2,BT$4,BT$3)</f>
        <v>0</v>
      </c>
      <c r="BU427" s="15">
        <f ca="1">_xll.DBRW($B$3,$R$37,$R$38,$R$40,$R$41,$R$42,$Q427,BU$2,BU$4,BU$3)</f>
        <v>0</v>
      </c>
      <c r="BV427" s="15">
        <f ca="1">_xll.DBRW($B$3,$R$37,$R$38,$R$40,$R$41,$R$42,$Q427,BV$2,BV$4,BV$3)</f>
        <v>0</v>
      </c>
      <c r="BW427" s="15">
        <f ca="1">_xll.DBRW($B$3,$R$37,$R$38,$R$40,$R$41,$R$42,$Q427,BW$2,BW$4,BW$3)</f>
        <v>0.28618843092837237</v>
      </c>
      <c r="BX427" s="15">
        <f ca="1">_xll.DBRW($B$3,$R$37,$R$38,$R$40,$R$41,$R$42,$Q427,BX$2,BX$4,BX$3)</f>
        <v>1.3683474216841032</v>
      </c>
      <c r="BY427" s="15">
        <f ca="1">_xll.DBRW($B$3,$R$37,$R$38,$R$40,$R$41,$R$42,$Q427,BY$2,BY$4,BY$3)</f>
        <v>3.2046953666699021</v>
      </c>
      <c r="BZ427" s="15">
        <f ca="1">_xll.DBRW($B$3,$R$37,$R$38,$R$40,$R$41,$R$42,$Q427,BZ$2,BZ$4,BZ$3)</f>
        <v>1037566.4000000001</v>
      </c>
      <c r="CA427" s="15">
        <f ca="1">_xll.DBRW($B$3,$R$37,$R$38,$R$40,$R$41,$R$42,$Q427,CA$2,CA$4,CA$3)</f>
        <v>758262.4</v>
      </c>
      <c r="CB427" s="15">
        <f ca="1">BR427-BW427</f>
        <v>-0.28618843092837237</v>
      </c>
      <c r="CC427" s="15">
        <f ca="1">BS427-BX427</f>
        <v>-1.3683474216841032</v>
      </c>
      <c r="CD427" s="15">
        <f ca="1">BT427-BY427</f>
        <v>-3.2046953666699021</v>
      </c>
      <c r="CE427" s="15">
        <f ca="1">IF(AND(BU427&lt;&gt;0,BZ427&lt;&gt;0),-1*CB427*BU427,0)</f>
        <v>0</v>
      </c>
      <c r="CF427" s="15">
        <f ca="1">IF(AND(BU427&lt;&gt;0,BZ427&lt;&gt;0,BV427&lt;&gt;0,CA427&lt;&gt;0),CC427/BX427*$Z427,)</f>
        <v>0</v>
      </c>
      <c r="CG427" s="15">
        <f ca="1">IF(AND(BV427&lt;&gt;0,CA427&lt;&gt;0),CD427*BN427*BV427,)</f>
        <v>0</v>
      </c>
      <c r="CH427" s="15">
        <f ca="1">IF(AND(BU427&lt;&gt;0,BZ427&lt;&gt;0,BV427&lt;&gt;0,CA427&lt;&gt;0),$AJ427-CE427-CF427-CG427-CK427,)</f>
        <v>0</v>
      </c>
      <c r="CI427" s="15">
        <f ca="1">IF(OR(BU427=0,BZ427=0,BV427=0,CA427=0),$AJ427-CE427-CF427-CG427-CK427,)</f>
        <v>-39327.768177532926</v>
      </c>
      <c r="CJ427" s="15">
        <f ca="1">SUM(CE427:CI427)</f>
        <v>-39327.768177532926</v>
      </c>
      <c r="CK427" s="15">
        <f ca="1">IF($V427&lt;&gt;0,IF($V427&gt;0,$W427/$V427,-$W427/$V427))*$AE427</f>
        <v>-73847.461822467056</v>
      </c>
      <c r="CL427" s="15">
        <f ca="1">SUM(CJ427:CK427)</f>
        <v>-113175.22999999998</v>
      </c>
      <c r="CM427" s="16">
        <f ca="1">_xll.DBRW($B$3,$R$37,$R$38,$R$40,$R$41,$R$42,$Q427,CM$2,CM$4,CM$3)</f>
        <v>0.21401695526413164</v>
      </c>
      <c r="CN427" s="16">
        <f ca="1">_xll.DBRW($B$3,$R$37,$R$38,$R$40,$R$41,$R$42,$Q427,CN$2,CN$4,CN$3)</f>
        <v>0.21395036576131682</v>
      </c>
      <c r="CO427" s="17">
        <f ca="1">-(CM427-CN427)*100</f>
        <v>-6.6589502814823343E-3</v>
      </c>
      <c r="CP427" s="14">
        <f ca="1">$AA427-$AF427-DJ427</f>
        <v>-202.05450010609638</v>
      </c>
      <c r="CQ427" s="15">
        <f ca="1">_xll.DBRW($B$3,$R$37,$R$38,$R$40,$R$41,$R$42,$Q427,CQ$2,CQ$4,CQ$3)</f>
        <v>0</v>
      </c>
      <c r="CR427" s="15">
        <f ca="1">_xll.DBRW($B$3,$R$37,$R$38,$R$40,$R$41,$R$42,$Q427,CR$2,CR$4,CR$3)</f>
        <v>0</v>
      </c>
      <c r="CS427" s="15">
        <f ca="1">_xll.DBRW($B$3,$R$37,$R$38,$R$40,$R$41,$R$42,$Q427,CS$2,CS$4,CS$3)</f>
        <v>0</v>
      </c>
      <c r="CT427" s="15">
        <f ca="1">_xll.DBRW($B$3,$R$37,$R$38,$R$40,$R$41,$R$42,$Q427,CT$2,CT$4,CT$3)</f>
        <v>0</v>
      </c>
      <c r="CU427" s="15">
        <f ca="1">_xll.DBRW($B$3,$R$37,$R$38,$R$40,$R$41,$R$42,$Q427,CU$2,CU$4,CU$3)</f>
        <v>0</v>
      </c>
      <c r="CV427" s="15">
        <f ca="1">_xll.DBRW($B$3,$R$37,$R$38,$R$40,$R$41,$R$42,$Q427,CV$2,CV$4,CV$3)</f>
        <v>1.2493497049041657</v>
      </c>
      <c r="CW427" s="15">
        <f ca="1">_xll.DBRW($B$3,$R$37,$R$38,$R$40,$R$41,$R$42,$Q427,CW$2,CW$4,CW$3)</f>
        <v>0.54880210333520429</v>
      </c>
      <c r="CX427" s="15">
        <f ca="1">_xll.DBRW($B$3,$R$37,$R$38,$R$40,$R$41,$R$42,$Q427,CX$2,CX$4,CX$3)</f>
        <v>3.2046953666699021</v>
      </c>
      <c r="CY427" s="15">
        <f ca="1">_xll.DBRW($B$3,$R$37,$R$38,$R$40,$R$41,$R$42,$Q427,CY$2,CY$4,CY$3)</f>
        <v>416136</v>
      </c>
      <c r="CZ427" s="15">
        <f ca="1">_xll.DBRW($B$3,$R$37,$R$38,$R$40,$R$41,$R$42,$Q427,CZ$2,CZ$4,CZ$3)</f>
        <v>758262.4</v>
      </c>
      <c r="DA427" s="15">
        <f ca="1">CQ427-CV427</f>
        <v>-1.2493497049041657</v>
      </c>
      <c r="DB427" s="15">
        <f ca="1">CR427-CW427</f>
        <v>-0.54880210333520429</v>
      </c>
      <c r="DC427" s="15">
        <f ca="1">CS427-CX427</f>
        <v>-3.2046953666699021</v>
      </c>
      <c r="DD427" s="15">
        <f ca="1">IF(AND(CT427&lt;&gt;0,CY427&lt;&gt;0),-1*DA427*CT427,0)</f>
        <v>0</v>
      </c>
      <c r="DE427" s="15">
        <f ca="1">IF(AND(CT427&lt;&gt;0,CY427&lt;&gt;0,CU427&lt;&gt;0,CZ427&lt;&gt;0),DB427/CW427*$AA427,)</f>
        <v>0</v>
      </c>
      <c r="DF427" s="15">
        <f ca="1">IF(AND(CU427&lt;&gt;0,CZ427&lt;&gt;0),DC427*CM427*CU427,)</f>
        <v>0</v>
      </c>
      <c r="DG427" s="15">
        <f ca="1">IF(AND(CT427&lt;&gt;0,CY427&lt;&gt;0,CU427&lt;&gt;0,CZ427&lt;&gt;0),$AK427-DD427-DE427-DF427-DJ427,)</f>
        <v>0</v>
      </c>
      <c r="DH427" s="15">
        <f ca="1">IF(OR(CT427=0,CY427=0,CU427=0,CZ427=0),$AK427-DD427-DE427-DF427-DJ427,)</f>
        <v>-202.05450010609638</v>
      </c>
      <c r="DI427" s="15">
        <f ca="1">SUM(DD427:DH427)</f>
        <v>-202.05450010609638</v>
      </c>
      <c r="DJ427" s="15">
        <f ca="1">IF($V427&lt;&gt;0,IF($V427&gt;0,$W427/$V427,-$W427/$V427))*$AF427</f>
        <v>-129296.5410998939</v>
      </c>
      <c r="DK427" s="15">
        <f ca="1">SUM(DI427:DJ427)</f>
        <v>-129498.5956</v>
      </c>
      <c r="DL427" s="16">
        <f ca="1">_xll.DBRW($B$3,$R$37,$R$38,$R$40,$R$41,$R$42,$Q427,DL$2,DL$4,DL$3)</f>
        <v>0.1491591372303156</v>
      </c>
      <c r="DM427" s="16">
        <f ca="1">_xll.DBRW($B$3,$R$37,$R$38,$R$40,$R$41,$R$42,$Q427,DM$2,DM$4,DM$3)</f>
        <v>0.1652631001234568</v>
      </c>
      <c r="DN427" s="17">
        <f ca="1">-(DL427-DM427)*100</f>
        <v>1.6103962893141199</v>
      </c>
      <c r="DO427" s="14">
        <f ca="1">$AB427-$AG427-EI427</f>
        <v>48864.731444999503</v>
      </c>
      <c r="DP427" s="15">
        <f ca="1">_xll.DBRW($B$3,$R$37,$R$38,$R$40,$R$41,$R$42,$Q427,DP$2,DP$4,DP$3)</f>
        <v>0</v>
      </c>
      <c r="DQ427" s="15">
        <f ca="1">_xll.DBRW($B$3,$R$37,$R$38,$R$40,$R$41,$R$42,$Q427,DQ$2,DQ$4,DQ$3)</f>
        <v>0</v>
      </c>
      <c r="DR427" s="15">
        <f ca="1">_xll.DBRW($B$3,$R$37,$R$38,$R$40,$R$41,$R$42,$Q427,DR$2,DR$4,DR$3)</f>
        <v>0</v>
      </c>
      <c r="DS427" s="15">
        <f ca="1">_xll.DBRW($B$3,$R$37,$R$38,$R$40,$R$41,$R$42,$Q427,DS$2,DS$4,DS$3)</f>
        <v>0</v>
      </c>
      <c r="DT427" s="15">
        <f ca="1">_xll.DBRW($B$3,$R$37,$R$38,$R$40,$R$41,$R$42,$Q427,DT$2,DT$4,DT$3)</f>
        <v>0</v>
      </c>
      <c r="DU427" s="15">
        <f ca="1">_xll.DBRW($B$3,$R$37,$R$38,$R$40,$R$41,$R$42,$Q427,DU$2,DU$4,DU$3)</f>
        <v>10853.765764864866</v>
      </c>
      <c r="DV427" s="15">
        <f ca="1">_xll.DBRW($B$3,$R$37,$R$38,$R$40,$R$41,$R$42,$Q427,DV$2,DV$4,DV$3)</f>
        <v>4.8795773072751596E-5</v>
      </c>
      <c r="DW427" s="15">
        <f ca="1">_xll.DBRW($B$3,$R$37,$R$38,$R$40,$R$41,$R$42,$Q427,DW$2,DW$4,DW$3)</f>
        <v>3.2046953666699021</v>
      </c>
      <c r="DX427" s="15">
        <f ca="1">_xll.DBRW($B$3,$R$37,$R$38,$R$40,$R$41,$R$42,$Q427,DX$2,DX$4,DX$3)</f>
        <v>37</v>
      </c>
      <c r="DY427" s="15">
        <f ca="1">_xll.DBRW($B$3,$R$37,$R$38,$R$40,$R$41,$R$42,$Q427,DY$2,DY$4,DY$3)</f>
        <v>758262.4</v>
      </c>
      <c r="DZ427" s="15">
        <f ca="1">DP427-DU427</f>
        <v>-10853.765764864866</v>
      </c>
      <c r="EA427" s="15">
        <f ca="1">DQ427-DV427</f>
        <v>-4.8795773072751596E-5</v>
      </c>
      <c r="EB427" s="15">
        <f ca="1">DR427-DW427</f>
        <v>-3.2046953666699021</v>
      </c>
      <c r="EC427" s="15">
        <f ca="1">IF(AND(DS427&lt;&gt;0,DX427&lt;&gt;0),-1*DZ427*DS427,0)</f>
        <v>0</v>
      </c>
      <c r="ED427" s="15">
        <f ca="1">IF(AND(DS427&lt;&gt;0,DX427&lt;&gt;0,DT427&lt;&gt;0,DY427&lt;&gt;0),EA427/DV427*$AB427,)</f>
        <v>0</v>
      </c>
      <c r="EE427" s="15">
        <f ca="1">IF(AND(DT427&lt;&gt;0,DY427&lt;&gt;0),EB427*DL427*DT427,)</f>
        <v>0</v>
      </c>
      <c r="EF427" s="15">
        <f ca="1">IF(AND(DS427&lt;&gt;0,DX427&lt;&gt;0,DT427&lt;&gt;0,DY427&lt;&gt;0),$AL427-EC427-ED427-EE427-EI427,)</f>
        <v>0</v>
      </c>
      <c r="EG427" s="15">
        <f ca="1">IF(OR(DS427=0,DX427=0,DT427=0,DY427=0),$AL427-EC427-ED427-EE427-EI427,)</f>
        <v>48864.731444999503</v>
      </c>
      <c r="EH427" s="15">
        <f ca="1">SUM(EC427:EG427)</f>
        <v>48864.731444999503</v>
      </c>
      <c r="EI427" s="15">
        <f ca="1">IF($V427&lt;&gt;0,IF($V427&gt;0,$W427/$V427,-$W427/$V427))*$AG427</f>
        <v>-99873.384844999571</v>
      </c>
      <c r="EJ427" s="15">
        <f ca="1">SUM(EH427:EI427)</f>
        <v>-51008.653400000068</v>
      </c>
      <c r="EK427" s="16">
        <f ca="1">_xll.DBRW($B$3,$R$37,$R$38,$R$40,$R$41,$R$42,$Q427,EK$2,EK$4,EK$3)</f>
        <v>4.9162916528471677E-2</v>
      </c>
      <c r="EL427" s="16">
        <f ca="1">_xll.DBRW($B$3,$R$37,$R$38,$R$40,$R$41,$R$42,$Q427,EL$2,EL$4,EL$3)</f>
        <v>4.7223593963251036E-2</v>
      </c>
      <c r="EM427" s="17">
        <f ca="1">-(EK427-EL427)*100</f>
        <v>-0.19393225652206414</v>
      </c>
      <c r="EN427" s="14">
        <f ca="1">$AC427-$AH427-FH427</f>
        <v>-5884.5438829901104</v>
      </c>
      <c r="EO427" s="15">
        <f ca="1">_xll.DBRW($B$3,$R$37,$R$38,$R$40,$R$41,$R$42,$Q427,EO$2,EO$4,EO$3)</f>
        <v>0</v>
      </c>
      <c r="EP427" s="15">
        <f ca="1">_xll.DBRW($B$3,$R$37,$R$38,$R$40,$R$41,$R$42,$Q427,EP$2,EP$4,EP$3)</f>
        <v>0</v>
      </c>
      <c r="EQ427" s="15">
        <f ca="1">_xll.DBRW($B$3,$R$37,$R$38,$R$40,$R$41,$R$42,$Q427,EQ$2,EQ$4,EQ$3)</f>
        <v>0</v>
      </c>
      <c r="ER427" s="15">
        <f ca="1">_xll.DBRW($B$3,$R$37,$R$38,$R$40,$R$41,$R$42,$Q427,ER$2,ER$4,ER$3)</f>
        <v>0</v>
      </c>
      <c r="ES427" s="15">
        <f ca="1">_xll.DBRW($B$3,$R$37,$R$38,$R$40,$R$41,$R$42,$Q427,ES$2,ES$4,ES$3)</f>
        <v>0</v>
      </c>
      <c r="ET427" s="15">
        <f ca="1">_xll.DBRW($B$3,$R$37,$R$38,$R$40,$R$41,$R$42,$Q427,ET$2,ET$4,ET$3)</f>
        <v>0.15133723277153135</v>
      </c>
      <c r="EU427" s="15">
        <f ca="1">_xll.DBRW($B$3,$R$37,$R$38,$R$40,$R$41,$R$42,$Q427,EU$2,EU$4,EU$3)</f>
        <v>1</v>
      </c>
      <c r="EV427" s="15">
        <f ca="1">_xll.DBRW($B$3,$R$37,$R$38,$R$40,$R$41,$R$42,$Q427,EV$2,EV$4,EV$3)</f>
        <v>3.2046953666699021</v>
      </c>
      <c r="EW427" s="15">
        <f ca="1">_xll.DBRW($B$3,$R$37,$R$38,$R$40,$R$41,$R$42,$Q427,EW$2,EW$4,EW$3)</f>
        <v>758262.4</v>
      </c>
      <c r="EX427" s="15">
        <f ca="1">_xll.DBRW($B$3,$R$37,$R$38,$R$40,$R$41,$R$42,$Q427,EX$2,EX$4,EX$3)</f>
        <v>758262.4</v>
      </c>
      <c r="EY427" s="15">
        <f ca="1">EO427-ET427</f>
        <v>-0.15133723277153135</v>
      </c>
      <c r="EZ427" s="15">
        <f ca="1">EP427-EU427</f>
        <v>-1</v>
      </c>
      <c r="FA427" s="15">
        <f ca="1">EQ427-EV427</f>
        <v>-3.2046953666699021</v>
      </c>
      <c r="FB427" s="15">
        <f ca="1">IF(AND(ER427&lt;&gt;0,EW427&lt;&gt;0),-1*EY427*ER427,0)</f>
        <v>0</v>
      </c>
      <c r="FC427" s="15">
        <f ca="1">IF(AND(ER427&lt;&gt;0,EW427&lt;&gt;0,ES427&lt;&gt;0,EX427&lt;&gt;0),EZ427/EU427*$AC427,)</f>
        <v>0</v>
      </c>
      <c r="FD427" s="15">
        <f ca="1">IF(AND(ES427&lt;&gt;0,EX427&lt;&gt;0),FA427*EK427*ES427,)</f>
        <v>0</v>
      </c>
      <c r="FE427" s="15">
        <f ca="1">IF(AND(ER427&lt;&gt;0,EW427&lt;&gt;0,ES427&lt;&gt;0,EX427&lt;&gt;0),$AM427-FB427-FC427-FD427-FH427,)</f>
        <v>0</v>
      </c>
      <c r="FF427" s="15">
        <f ca="1">IF(OR(ER427=0,EW427=0,ES427=0,EX427=0),$AM427-FB427-FC427-FD427-FH427,)</f>
        <v>-5884.5438829901104</v>
      </c>
      <c r="FG427" s="15">
        <f ca="1">SUM(FB427:FF427)</f>
        <v>-5884.5438829901104</v>
      </c>
      <c r="FH427" s="15">
        <f ca="1">IF($V427&lt;&gt;0,IF($V427&gt;0,$W427/$V427,-$W427/$V427))*$AH427</f>
        <v>-28538.616122609848</v>
      </c>
      <c r="FI427" s="15">
        <f ca="1">SUM(FG427:FH427)</f>
        <v>-34423.160005599959</v>
      </c>
      <c r="FJ427" s="20"/>
      <c r="FK427" s="85">
        <f ca="1">BL427+CK427+DJ427+EI427+FH427</f>
        <v>-666722.17351244844</v>
      </c>
      <c r="FL427" s="21"/>
      <c r="FM427" s="22"/>
      <c r="FN427" s="104">
        <f ca="1">_xll.DBRW($B$3,$R$37,$R$38,$R$40,$R$41,$R$42,$Q427,FN$2,FN$4,FN$3)</f>
        <v>-99798.113527150097</v>
      </c>
      <c r="FO427" s="105">
        <f ca="1">IF(U427&lt;&gt;0,FN427/U427,0)</f>
        <v>-3.2889674608273724E-2</v>
      </c>
      <c r="FP427" s="104">
        <f ca="1">_xll.DBRW($B$3,$R$37,$R$38,$R$40,$R$41,$R$42,$Q427,FP$2,FP$4,FP$3)</f>
        <v>-109546.19804590006</v>
      </c>
      <c r="FQ427" s="105">
        <f ca="1">IF(V427&lt;&gt;0,FP427/V427,0)</f>
        <v>-4.5080739936584388E-2</v>
      </c>
      <c r="FR427" s="86">
        <f ca="1">FN427-FP427</f>
        <v>9748.0845187499654</v>
      </c>
      <c r="FS427" s="103">
        <f ca="1">(FO427-FQ427)*100</f>
        <v>1.2191065328310664</v>
      </c>
      <c r="FT427" s="23"/>
      <c r="FV427" s="37"/>
      <c r="FW427" s="37"/>
      <c r="FX427" s="37"/>
      <c r="FY427" s="37"/>
      <c r="FZ427" s="37"/>
      <c r="GA427" s="37"/>
      <c r="GB427" s="37"/>
      <c r="GC427" s="37"/>
      <c r="GD427" s="37"/>
      <c r="GE427" s="37"/>
      <c r="GF427" s="37"/>
      <c r="GG427" s="37"/>
      <c r="GH427" s="37"/>
    </row>
    <row r="428" spans="1:190" ht="15" hidden="1" customHeight="1" x14ac:dyDescent="0.25">
      <c r="A428">
        <f ca="1">IF(ROW()=ROW($A$60),0,1)</f>
        <v>1</v>
      </c>
      <c r="D428" s="30"/>
      <c r="E428" s="30"/>
      <c r="F428" s="30">
        <f ca="1">IF(A428&lt;&gt;0,IF((AO428+BN428+CM428+DL428+EK428)&lt;&gt;0,ROUND((1-(AO428+BN428+CM428+DL428+EK428))-FO428,5),"VERIF. ELIGIBILITE PMM"),"CHECK "&amp;D413)</f>
        <v>0</v>
      </c>
      <c r="G428" s="30"/>
      <c r="H428" s="30"/>
      <c r="I428" s="30"/>
      <c r="J428" s="30">
        <f ca="1">IF(A428&lt;&gt;0,IF((AP428+BO428+CN428+DM428+EL428)&lt;&gt;0,ROUND((1-(AP428+BO428+CN428+DM428+EL428))-FQ428,5),"VERIF. ELIGIBILITE PMM"),"CHECK "&amp;D414)</f>
        <v>0</v>
      </c>
      <c r="K428" s="30">
        <f ca="1">IF(A428&lt;&gt;0,ROUND(W428+AR428+BQ428+CP428+DO428+EN428+FK428-FR428,5),"CHECK ")</f>
        <v>0</v>
      </c>
      <c r="L428" s="4"/>
      <c r="M428" s="9"/>
      <c r="N428" s="10"/>
      <c r="O428" s="9"/>
      <c r="P428" s="11"/>
      <c r="Q428" s="130" t="s">
        <v>261</v>
      </c>
      <c r="R428" s="130"/>
      <c r="S428" s="12"/>
      <c r="T428" s="13"/>
      <c r="U428" s="84">
        <f ca="1">_xll.DBRW($B$3,$R$37,$R$38,$R$40,$R$41,$R$42,$Q428,U$2,U$4,U$3)</f>
        <v>5707834.8300000001</v>
      </c>
      <c r="V428" s="84">
        <f ca="1">_xll.DBRW($B$3,$R$37,$R$38,$R$40,$R$41,$R$42,$Q428,V$2,V$4,V$3)</f>
        <v>5097391.3</v>
      </c>
      <c r="W428" s="85">
        <f ca="1">U428-V428</f>
        <v>610443.53000000026</v>
      </c>
      <c r="X428" s="106">
        <f ca="1">IF(V428&lt;&gt;0,W428/V428,0)</f>
        <v>0.119756066205865</v>
      </c>
      <c r="Y428" s="15">
        <f ca="1">_xll.DBRW($B$3,$R$37,$R$38,$R$40,$R$41,$R$42,$Q428,Y$2,Y$4,Y$3)</f>
        <v>-2457894.1799999997</v>
      </c>
      <c r="Z428" s="15">
        <f ca="1">_xll.DBRW($B$3,$R$37,$R$38,$R$40,$R$41,$R$42,$Q428,Z$2,Z$4,Z$3)</f>
        <v>-1662722.18</v>
      </c>
      <c r="AA428" s="15">
        <f ca="1">_xll.DBRW($B$3,$R$37,$R$38,$R$40,$R$41,$R$42,$Q428,AA$2,AA$4,AA$3)</f>
        <v>-471.76</v>
      </c>
      <c r="AB428" s="15">
        <f ca="1">_xll.DBRW($B$3,$R$37,$R$38,$R$40,$R$41,$R$42,$Q428,AB$2,AB$4,AB$3)</f>
        <v>-67532.74000000002</v>
      </c>
      <c r="AC428" s="15">
        <f ca="1">_xll.DBRW($B$3,$R$37,$R$38,$R$40,$R$41,$R$42,$Q428,AC$2,AC$4,AC$3)</f>
        <v>-1712648.6099999994</v>
      </c>
      <c r="AD428" s="15">
        <f ca="1">_xll.DBRW($B$3,$R$37,$R$38,$R$40,$R$41,$R$42,$Q428,AD$2,AD$4,AD$3)</f>
        <v>-1997149.71</v>
      </c>
      <c r="AE428" s="15">
        <f ca="1">_xll.DBRW($B$3,$R$37,$R$38,$R$40,$R$41,$R$42,$Q428,AE$2,AE$4,AE$3)</f>
        <v>-1180812.9800000002</v>
      </c>
      <c r="AF428" s="15">
        <f ca="1">_xll.DBRW($B$3,$R$37,$R$38,$R$40,$R$41,$R$42,$Q428,AF$2,AF$4,AF$3)</f>
        <v>0</v>
      </c>
      <c r="AG428" s="15">
        <f ca="1">_xll.DBRW($B$3,$R$37,$R$38,$R$40,$R$41,$R$42,$Q428,AG$2,AG$4,AG$3)</f>
        <v>-61715.670000000006</v>
      </c>
      <c r="AH428" s="15">
        <f ca="1">_xll.DBRW($B$3,$R$37,$R$38,$R$40,$R$41,$R$42,$Q428,AH$2,AH$4,AH$3)</f>
        <v>-1145701.03</v>
      </c>
      <c r="AI428" s="15">
        <f ca="1">Y428-AD428</f>
        <v>-460744.46999999974</v>
      </c>
      <c r="AJ428" s="15">
        <f ca="1">Z428-AE428</f>
        <v>-481909.19999999972</v>
      </c>
      <c r="AK428" s="15">
        <f ca="1">AA428-AF428</f>
        <v>-471.76</v>
      </c>
      <c r="AL428" s="15">
        <f ca="1">AB428-AG428</f>
        <v>-5817.0700000000143</v>
      </c>
      <c r="AM428" s="15">
        <f ca="1">AC428-AH428</f>
        <v>-566947.57999999938</v>
      </c>
      <c r="AN428" s="20"/>
      <c r="AO428" s="16">
        <f ca="1">_xll.DBRW($B$3,$R$37,$R$38,$R$40,$R$41,$R$42,$Q428,AO$2,AO$4,AO$3)</f>
        <v>0.43061760776283714</v>
      </c>
      <c r="AP428" s="16">
        <f ca="1">_xll.DBRW($B$3,$R$37,$R$38,$R$40,$R$41,$R$42,$Q428,AP$2,AP$4,AP$3)</f>
        <v>0.39179839107113473</v>
      </c>
      <c r="AQ428" s="17">
        <f ca="1">-(AO428-AP428)*100</f>
        <v>-3.8819216691702407</v>
      </c>
      <c r="AR428" s="14">
        <f ca="1">$Y428-$AD428-BL428</f>
        <v>-221573.67710621565</v>
      </c>
      <c r="AS428" s="18">
        <f ca="1">_xll.DBRW($B$3,$R$37,$R$38,$R$40,$R$41,$R$42,$Q428,AS$2,AS$4,AS$3)</f>
        <v>29.664119401169337</v>
      </c>
      <c r="AT428" s="19">
        <f ca="1">_xll.DBRW($B$3,$R$37,$R$38,$R$40,$R$41,$R$42,$Q428,AT$2,AT$4,AT$3)</f>
        <v>1.989422557703052</v>
      </c>
      <c r="AU428" s="18">
        <f ca="1">_xll.DBRW($B$3,$R$37,$R$38,$R$40,$R$41,$R$42,$Q428,AU$2,AU$4,AU$3)</f>
        <v>137.0461105798193</v>
      </c>
      <c r="AV428" s="15">
        <f ca="1">_xll.DBRW($B$3,$R$37,$R$38,$R$40,$R$41,$R$42,$Q428,AV$2,AV$4,AV$3)</f>
        <v>82857.48</v>
      </c>
      <c r="AW428" s="15">
        <f ca="1">_xll.DBRW($B$3,$R$37,$R$38,$R$40,$R$41,$R$42,$Q428,AW$2,AW$4,AW$3)</f>
        <v>41649.01</v>
      </c>
      <c r="AX428" s="18">
        <f ca="1">_xll.DBRW($B$3,$R$37,$R$38,$R$40,$R$41,$R$42,$Q428,AX$2,AX$4,AX$3)</f>
        <v>28.610758959173637</v>
      </c>
      <c r="AY428" s="19">
        <f ca="1">_xll.DBRW($B$3,$R$37,$R$38,$R$40,$R$41,$R$42,$Q428,AY$2,AY$4,AY$3)</f>
        <v>1.9499999999999997</v>
      </c>
      <c r="AZ428" s="18">
        <f ca="1">_xll.DBRW($B$3,$R$37,$R$38,$R$40,$R$41,$R$42,$Q428,AZ$2,AZ$4,AZ$3)</f>
        <v>142.39716456686315</v>
      </c>
      <c r="BA428" s="15">
        <f ca="1">_xll.DBRW($B$3,$R$37,$R$38,$R$40,$R$41,$R$42,$Q428,BA$2,BA$4,BA$3)</f>
        <v>69804.149999999994</v>
      </c>
      <c r="BB428" s="15">
        <f ca="1">_xll.DBRW($B$3,$R$37,$R$38,$R$40,$R$41,$R$42,$Q428,BB$2,BB$4,BB$3)</f>
        <v>35797</v>
      </c>
      <c r="BC428" s="18">
        <f ca="1">AS428-AX428</f>
        <v>1.0533604419957001</v>
      </c>
      <c r="BD428" s="18">
        <f ca="1">AT428-AY428</f>
        <v>3.9422557703052252E-2</v>
      </c>
      <c r="BE428" s="18">
        <f ca="1">AU428-AZ428</f>
        <v>-5.3510539870438549</v>
      </c>
      <c r="BF428" s="15">
        <f ca="1">IF(AND(AV428&lt;&gt;0,BA428&lt;&gt;0),-1*BC428*AV428,0)</f>
        <v>-87278.791755449871</v>
      </c>
      <c r="BG428" s="15">
        <f ca="1">IF(AND(AV428&lt;&gt;0,BA428&lt;&gt;0,AW428&lt;&gt;0,BB428&lt;&gt;0),BD428/AY428*$Y428,)</f>
        <v>-49690.500071305789</v>
      </c>
      <c r="BH428" s="15">
        <f ca="1">IF(AND(AW428&lt;&gt;0,BB428&lt;&gt;0),BE428*AO428*AW428,)</f>
        <v>-95970.067271340944</v>
      </c>
      <c r="BI428" s="15">
        <f ca="1">IF(AND(AV428&lt;&gt;0,BA428&lt;&gt;0,AW428&lt;&gt;0,BB428&lt;&gt;0),$AI428-BF428-BG428-BH428-BL428,)</f>
        <v>11365.681991880905</v>
      </c>
      <c r="BJ428" s="15">
        <f ca="1">IF(OR(AV428=0,BA428=0,AW428=0,BB428=0),$AI428-BF428-BG428-BH428-BL428,)</f>
        <v>0</v>
      </c>
      <c r="BK428" s="15">
        <f ca="1">SUM(BF428:BJ428)</f>
        <v>-221573.67710621571</v>
      </c>
      <c r="BL428" s="15">
        <f ca="1">IF($V428&lt;&gt;0,IF($V428&gt;0,$W428/$V428,-$W428/$V428))*$AD428</f>
        <v>-239170.79289378409</v>
      </c>
      <c r="BM428" s="15">
        <f ca="1">SUM(BK428:BL428)</f>
        <v>-460744.4699999998</v>
      </c>
      <c r="BN428" s="16">
        <f ca="1">_xll.DBRW($B$3,$R$37,$R$38,$R$40,$R$41,$R$42,$Q428,BN$2,BN$4,BN$3)</f>
        <v>0.29130523736616265</v>
      </c>
      <c r="BO428" s="16">
        <f ca="1">_xll.DBRW($B$3,$R$37,$R$38,$R$40,$R$41,$R$42,$Q428,BO$2,BO$4,BO$3)</f>
        <v>0.2316504483381529</v>
      </c>
      <c r="BP428" s="17">
        <f ca="1">-(BN428-BO428)*100</f>
        <v>-5.9654789028009745</v>
      </c>
      <c r="BQ428" s="14">
        <f ca="1">$Z428-$AE428-CK428</f>
        <v>-340499.68259037496</v>
      </c>
      <c r="BR428" s="15">
        <f ca="1">_xll.DBRW($B$3,$R$37,$R$38,$R$40,$R$41,$R$42,$Q428,BR$2,BR$4,BR$3)</f>
        <v>0.80721604720405615</v>
      </c>
      <c r="BS428" s="15">
        <f ca="1">_xll.DBRW($B$3,$R$37,$R$38,$R$40,$R$41,$R$42,$Q428,BS$2,BS$4,BS$3)</f>
        <v>49.456709775334396</v>
      </c>
      <c r="BT428" s="15">
        <f ca="1">_xll.DBRW($B$3,$R$37,$R$38,$R$40,$R$41,$R$42,$Q428,BT$2,BT$4,BT$3)</f>
        <v>137.0461105798193</v>
      </c>
      <c r="BU428" s="15">
        <f ca="1">_xll.DBRW($B$3,$R$37,$R$38,$R$40,$R$41,$R$42,$Q428,BU$2,BU$4,BU$3)</f>
        <v>2059823</v>
      </c>
      <c r="BV428" s="15">
        <f ca="1">_xll.DBRW($B$3,$R$37,$R$38,$R$40,$R$41,$R$42,$Q428,BV$2,BV$4,BV$3)</f>
        <v>41649.01</v>
      </c>
      <c r="BW428" s="15">
        <f ca="1">_xll.DBRW($B$3,$R$37,$R$38,$R$40,$R$41,$R$42,$Q428,BW$2,BW$4,BW$3)</f>
        <v>0.69286965512944598</v>
      </c>
      <c r="BX428" s="15">
        <f ca="1">_xll.DBRW($B$3,$R$37,$R$38,$R$40,$R$41,$R$42,$Q428,BX$2,BX$4,BX$3)</f>
        <v>47.608329748302928</v>
      </c>
      <c r="BY428" s="15">
        <f ca="1">_xll.DBRW($B$3,$R$37,$R$38,$R$40,$R$41,$R$42,$Q428,BY$2,BY$4,BY$3)</f>
        <v>142.39716456686315</v>
      </c>
      <c r="BZ428" s="15">
        <f ca="1">_xll.DBRW($B$3,$R$37,$R$38,$R$40,$R$41,$R$42,$Q428,BZ$2,BZ$4,BZ$3)</f>
        <v>1704235.38</v>
      </c>
      <c r="CA428" s="15">
        <f ca="1">_xll.DBRW($B$3,$R$37,$R$38,$R$40,$R$41,$R$42,$Q428,CA$2,CA$4,CA$3)</f>
        <v>35797</v>
      </c>
      <c r="CB428" s="15">
        <f ca="1">BR428-BW428</f>
        <v>0.11434639207461017</v>
      </c>
      <c r="CC428" s="15">
        <f ca="1">BS428-BX428</f>
        <v>1.8483800270314674</v>
      </c>
      <c r="CD428" s="15">
        <f ca="1">BT428-BY428</f>
        <v>-5.3510539870438549</v>
      </c>
      <c r="CE428" s="15">
        <f ca="1">IF(AND(BU428&lt;&gt;0,BZ428&lt;&gt;0),-1*CB428*BU428,0)</f>
        <v>-235533.32836229974</v>
      </c>
      <c r="CF428" s="15">
        <f ca="1">IF(AND(BU428&lt;&gt;0,BZ428&lt;&gt;0,BV428&lt;&gt;0,CA428&lt;&gt;0),CC428/BX428*$Z428,)</f>
        <v>-64554.721500679712</v>
      </c>
      <c r="CG428" s="15">
        <f ca="1">IF(AND(BV428&lt;&gt;0,CA428&lt;&gt;0),CD428*BN428*BV428,)</f>
        <v>-64922.062457607797</v>
      </c>
      <c r="CH428" s="15">
        <f ca="1">IF(AND(BU428&lt;&gt;0,BZ428&lt;&gt;0,BV428&lt;&gt;0,CA428&lt;&gt;0),$AJ428-CE428-CF428-CG428-CK428,)</f>
        <v>24510.429730212287</v>
      </c>
      <c r="CI428" s="15">
        <f ca="1">IF(OR(BU428=0,BZ428=0,BV428=0,CA428=0),$AJ428-CE428-CF428-CG428-CK428,)</f>
        <v>0</v>
      </c>
      <c r="CJ428" s="15">
        <f ca="1">SUM(CE428:CI428)</f>
        <v>-340499.68259037496</v>
      </c>
      <c r="CK428" s="15">
        <f ca="1">IF($V428&lt;&gt;0,IF($V428&gt;0,$W428/$V428,-$W428/$V428))*$AE428</f>
        <v>-141409.51740962476</v>
      </c>
      <c r="CL428" s="15">
        <f ca="1">SUM(CJ428:CK428)</f>
        <v>-481909.19999999972</v>
      </c>
      <c r="CM428" s="16">
        <f ca="1">_xll.DBRW($B$3,$R$37,$R$38,$R$40,$R$41,$R$42,$Q428,CM$2,CM$4,CM$3)</f>
        <v>8.2651305451317687E-5</v>
      </c>
      <c r="CN428" s="16">
        <f ca="1">_xll.DBRW($B$3,$R$37,$R$38,$R$40,$R$41,$R$42,$Q428,CN$2,CN$4,CN$3)</f>
        <v>0</v>
      </c>
      <c r="CO428" s="17">
        <f ca="1">-(CM428-CN428)*100</f>
        <v>-8.2651305451317686E-3</v>
      </c>
      <c r="CP428" s="14">
        <f ca="1">$AA428-$AF428-DJ428</f>
        <v>-471.76</v>
      </c>
      <c r="CQ428" s="15">
        <f ca="1">_xll.DBRW($B$3,$R$37,$R$38,$R$40,$R$41,$R$42,$Q428,CQ$2,CQ$4,CQ$3)</f>
        <v>0</v>
      </c>
      <c r="CR428" s="15">
        <f ca="1">_xll.DBRW($B$3,$R$37,$R$38,$R$40,$R$41,$R$42,$Q428,CR$2,CR$4,CR$3)</f>
        <v>0</v>
      </c>
      <c r="CS428" s="15">
        <f ca="1">_xll.DBRW($B$3,$R$37,$R$38,$R$40,$R$41,$R$42,$Q428,CS$2,CS$4,CS$3)</f>
        <v>0</v>
      </c>
      <c r="CT428" s="15">
        <f ca="1">_xll.DBRW($B$3,$R$37,$R$38,$R$40,$R$41,$R$42,$Q428,CT$2,CT$4,CT$3)</f>
        <v>0</v>
      </c>
      <c r="CU428" s="15">
        <f ca="1">_xll.DBRW($B$3,$R$37,$R$38,$R$40,$R$41,$R$42,$Q428,CU$2,CU$4,CU$3)</f>
        <v>0</v>
      </c>
      <c r="CV428" s="15">
        <f ca="1">_xll.DBRW($B$3,$R$37,$R$38,$R$40,$R$41,$R$42,$Q428,CV$2,CV$4,CV$3)</f>
        <v>0</v>
      </c>
      <c r="CW428" s="15">
        <f ca="1">_xll.DBRW($B$3,$R$37,$R$38,$R$40,$R$41,$R$42,$Q428,CW$2,CW$4,CW$3)</f>
        <v>0</v>
      </c>
      <c r="CX428" s="15">
        <f ca="1">_xll.DBRW($B$3,$R$37,$R$38,$R$40,$R$41,$R$42,$Q428,CX$2,CX$4,CX$3)</f>
        <v>0</v>
      </c>
      <c r="CY428" s="15">
        <f ca="1">_xll.DBRW($B$3,$R$37,$R$38,$R$40,$R$41,$R$42,$Q428,CY$2,CY$4,CY$3)</f>
        <v>0</v>
      </c>
      <c r="CZ428" s="15">
        <f ca="1">_xll.DBRW($B$3,$R$37,$R$38,$R$40,$R$41,$R$42,$Q428,CZ$2,CZ$4,CZ$3)</f>
        <v>0</v>
      </c>
      <c r="DA428" s="15">
        <f ca="1">CQ428-CV428</f>
        <v>0</v>
      </c>
      <c r="DB428" s="15">
        <f ca="1">CR428-CW428</f>
        <v>0</v>
      </c>
      <c r="DC428" s="15">
        <f ca="1">CS428-CX428</f>
        <v>0</v>
      </c>
      <c r="DD428" s="15">
        <f ca="1">IF(AND(CT428&lt;&gt;0,CY428&lt;&gt;0),-1*DA428*CT428,0)</f>
        <v>0</v>
      </c>
      <c r="DE428" s="15">
        <f ca="1">IF(AND(CT428&lt;&gt;0,CY428&lt;&gt;0,CU428&lt;&gt;0,CZ428&lt;&gt;0),DB428/CW428*$AA428,)</f>
        <v>0</v>
      </c>
      <c r="DF428" s="15">
        <f ca="1">IF(AND(CU428&lt;&gt;0,CZ428&lt;&gt;0),DC428*CM428*CU428,)</f>
        <v>0</v>
      </c>
      <c r="DG428" s="15">
        <f ca="1">IF(AND(CT428&lt;&gt;0,CY428&lt;&gt;0,CU428&lt;&gt;0,CZ428&lt;&gt;0),$AK428-DD428-DE428-DF428-DJ428,)</f>
        <v>0</v>
      </c>
      <c r="DH428" s="15">
        <f ca="1">IF(OR(CT428=0,CY428=0,CU428=0,CZ428=0),$AK428-DD428-DE428-DF428-DJ428,)</f>
        <v>-471.76</v>
      </c>
      <c r="DI428" s="15">
        <f ca="1">SUM(DD428:DH428)</f>
        <v>-471.76</v>
      </c>
      <c r="DJ428" s="15">
        <f ca="1">IF($V428&lt;&gt;0,IF($V428&gt;0,$W428/$V428,-$W428/$V428))*$AF428</f>
        <v>0</v>
      </c>
      <c r="DK428" s="15">
        <f ca="1">SUM(DI428:DJ428)</f>
        <v>-471.76</v>
      </c>
      <c r="DL428" s="16">
        <f ca="1">_xll.DBRW($B$3,$R$37,$R$38,$R$40,$R$41,$R$42,$Q428,DL$2,DL$4,DL$3)</f>
        <v>1.1831586233899485E-2</v>
      </c>
      <c r="DM428" s="16">
        <f ca="1">_xll.DBRW($B$3,$R$37,$R$38,$R$40,$R$41,$R$42,$Q428,DM$2,DM$4,DM$3)</f>
        <v>1.2107304769794698E-2</v>
      </c>
      <c r="DN428" s="17">
        <f ca="1">-(DL428-DM428)*100</f>
        <v>2.7571853589521307E-2</v>
      </c>
      <c r="DO428" s="14">
        <f ca="1">$AB428-$AG428-EI428</f>
        <v>1573.755862459303</v>
      </c>
      <c r="DP428" s="15">
        <f ca="1">_xll.DBRW($B$3,$R$37,$R$38,$R$40,$R$41,$R$42,$Q428,DP$2,DP$4,DP$3)</f>
        <v>0</v>
      </c>
      <c r="DQ428" s="15">
        <f ca="1">_xll.DBRW($B$3,$R$37,$R$38,$R$40,$R$41,$R$42,$Q428,DQ$2,DQ$4,DQ$3)</f>
        <v>0</v>
      </c>
      <c r="DR428" s="15">
        <f ca="1">_xll.DBRW($B$3,$R$37,$R$38,$R$40,$R$41,$R$42,$Q428,DR$2,DR$4,DR$3)</f>
        <v>0</v>
      </c>
      <c r="DS428" s="15">
        <f ca="1">_xll.DBRW($B$3,$R$37,$R$38,$R$40,$R$41,$R$42,$Q428,DS$2,DS$4,DS$3)</f>
        <v>0</v>
      </c>
      <c r="DT428" s="15">
        <f ca="1">_xll.DBRW($B$3,$R$37,$R$38,$R$40,$R$41,$R$42,$Q428,DT$2,DT$4,DT$3)</f>
        <v>0</v>
      </c>
      <c r="DU428" s="15">
        <f ca="1">_xll.DBRW($B$3,$R$37,$R$38,$R$40,$R$41,$R$42,$Q428,DU$2,DU$4,DU$3)</f>
        <v>0</v>
      </c>
      <c r="DV428" s="15">
        <f ca="1">_xll.DBRW($B$3,$R$37,$R$38,$R$40,$R$41,$R$42,$Q428,DV$2,DV$4,DV$3)</f>
        <v>0</v>
      </c>
      <c r="DW428" s="15">
        <f ca="1">_xll.DBRW($B$3,$R$37,$R$38,$R$40,$R$41,$R$42,$Q428,DW$2,DW$4,DW$3)</f>
        <v>0</v>
      </c>
      <c r="DX428" s="15">
        <f ca="1">_xll.DBRW($B$3,$R$37,$R$38,$R$40,$R$41,$R$42,$Q428,DX$2,DX$4,DX$3)</f>
        <v>0</v>
      </c>
      <c r="DY428" s="15">
        <f ca="1">_xll.DBRW($B$3,$R$37,$R$38,$R$40,$R$41,$R$42,$Q428,DY$2,DY$4,DY$3)</f>
        <v>0</v>
      </c>
      <c r="DZ428" s="15">
        <f ca="1">DP428-DU428</f>
        <v>0</v>
      </c>
      <c r="EA428" s="15">
        <f ca="1">DQ428-DV428</f>
        <v>0</v>
      </c>
      <c r="EB428" s="15">
        <f ca="1">DR428-DW428</f>
        <v>0</v>
      </c>
      <c r="EC428" s="15">
        <f ca="1">IF(AND(DS428&lt;&gt;0,DX428&lt;&gt;0),-1*DZ428*DS428,0)</f>
        <v>0</v>
      </c>
      <c r="ED428" s="15">
        <f ca="1">IF(AND(DS428&lt;&gt;0,DX428&lt;&gt;0,DT428&lt;&gt;0,DY428&lt;&gt;0),EA428/DV428*$AB428,)</f>
        <v>0</v>
      </c>
      <c r="EE428" s="15">
        <f ca="1">IF(AND(DT428&lt;&gt;0,DY428&lt;&gt;0),EB428*DL428*DT428,)</f>
        <v>0</v>
      </c>
      <c r="EF428" s="15">
        <f ca="1">IF(AND(DS428&lt;&gt;0,DX428&lt;&gt;0,DT428&lt;&gt;0,DY428&lt;&gt;0),$AL428-EC428-ED428-EE428-EI428,)</f>
        <v>0</v>
      </c>
      <c r="EG428" s="15">
        <f ca="1">IF(OR(DS428=0,DX428=0,DT428=0,DY428=0),$AL428-EC428-ED428-EE428-EI428,)</f>
        <v>1573.755862459303</v>
      </c>
      <c r="EH428" s="15">
        <f ca="1">SUM(EC428:EG428)</f>
        <v>1573.755862459303</v>
      </c>
      <c r="EI428" s="15">
        <f ca="1">IF($V428&lt;&gt;0,IF($V428&gt;0,$W428/$V428,-$W428/$V428))*$AG428</f>
        <v>-7390.8258624593172</v>
      </c>
      <c r="EJ428" s="15">
        <f ca="1">SUM(EH428:EI428)</f>
        <v>-5817.0700000000143</v>
      </c>
      <c r="EK428" s="16">
        <f ca="1">_xll.DBRW($B$3,$R$37,$R$38,$R$40,$R$41,$R$42,$Q428,EK$2,EK$4,EK$3)</f>
        <v>0.30005223714576201</v>
      </c>
      <c r="EL428" s="16">
        <f ca="1">_xll.DBRW($B$3,$R$37,$R$38,$R$40,$R$41,$R$42,$Q428,EL$2,EL$4,EL$3)</f>
        <v>0.22476222886793096</v>
      </c>
      <c r="EM428" s="17">
        <f ca="1">-(EK428-EL428)*100</f>
        <v>-7.529000827783106</v>
      </c>
      <c r="EN428" s="14">
        <f ca="1">$AC428-$AH428-FH428</f>
        <v>-429742.93159919162</v>
      </c>
      <c r="EO428" s="15">
        <f ca="1">_xll.DBRW($B$3,$R$37,$R$38,$R$40,$R$41,$R$42,$Q428,EO$2,EO$4,EO$3)</f>
        <v>41.12099207160027</v>
      </c>
      <c r="EP428" s="15">
        <f ca="1">_xll.DBRW($B$3,$R$37,$R$38,$R$40,$R$41,$R$42,$Q428,EP$2,EP$4,EP$3)</f>
        <v>1</v>
      </c>
      <c r="EQ428" s="15">
        <f ca="1">_xll.DBRW($B$3,$R$37,$R$38,$R$40,$R$41,$R$42,$Q428,EQ$2,EQ$4,EQ$3)</f>
        <v>137.0461105798193</v>
      </c>
      <c r="ER428" s="15">
        <f ca="1">_xll.DBRW($B$3,$R$37,$R$38,$R$40,$R$41,$R$42,$Q428,ER$2,ER$4,ER$3)</f>
        <v>41649.01</v>
      </c>
      <c r="ES428" s="15">
        <f ca="1">_xll.DBRW($B$3,$R$37,$R$38,$R$40,$R$41,$R$42,$Q428,ES$2,ES$4,ES$3)</f>
        <v>41649.01</v>
      </c>
      <c r="ET428" s="15">
        <f ca="1">_xll.DBRW($B$3,$R$37,$R$38,$R$40,$R$41,$R$42,$Q428,ET$2,ET$4,ET$3)</f>
        <v>32.005504092521726</v>
      </c>
      <c r="EU428" s="15">
        <f ca="1">_xll.DBRW($B$3,$R$37,$R$38,$R$40,$R$41,$R$42,$Q428,EU$2,EU$4,EU$3)</f>
        <v>1</v>
      </c>
      <c r="EV428" s="15">
        <f ca="1">_xll.DBRW($B$3,$R$37,$R$38,$R$40,$R$41,$R$42,$Q428,EV$2,EV$4,EV$3)</f>
        <v>142.39716456686315</v>
      </c>
      <c r="EW428" s="15">
        <f ca="1">_xll.DBRW($B$3,$R$37,$R$38,$R$40,$R$41,$R$42,$Q428,EW$2,EW$4,EW$3)</f>
        <v>35797</v>
      </c>
      <c r="EX428" s="15">
        <f ca="1">_xll.DBRW($B$3,$R$37,$R$38,$R$40,$R$41,$R$42,$Q428,EX$2,EX$4,EX$3)</f>
        <v>35797</v>
      </c>
      <c r="EY428" s="15">
        <f ca="1">EO428-ET428</f>
        <v>9.1154879790785444</v>
      </c>
      <c r="EZ428" s="15">
        <f ca="1">EP428-EU428</f>
        <v>0</v>
      </c>
      <c r="FA428" s="15">
        <f ca="1">EQ428-EV428</f>
        <v>-5.3510539870438549</v>
      </c>
      <c r="FB428" s="15">
        <f ca="1">IF(AND(ER428&lt;&gt;0,EW428&lt;&gt;0),-1*EY428*ER428,0)</f>
        <v>-379651.04999552213</v>
      </c>
      <c r="FC428" s="15">
        <f ca="1">IF(AND(ER428&lt;&gt;0,EW428&lt;&gt;0,ES428&lt;&gt;0,EX428&lt;&gt;0),EZ428/EU428*$AC428,)</f>
        <v>0</v>
      </c>
      <c r="FD428" s="15">
        <f ca="1">IF(AND(ES428&lt;&gt;0,EX428&lt;&gt;0),FA428*EK428*ES428,)</f>
        <v>-66871.47219408305</v>
      </c>
      <c r="FE428" s="15">
        <f ca="1">IF(AND(ER428&lt;&gt;0,EW428&lt;&gt;0,ES428&lt;&gt;0,EX428&lt;&gt;0),$AM428-FB428-FC428-FD428-FH428,)</f>
        <v>16779.590590413529</v>
      </c>
      <c r="FF428" s="15">
        <f ca="1">IF(OR(ER428=0,EW428=0,ES428=0,EX428=0),$AM428-FB428-FC428-FD428-FH428,)</f>
        <v>0</v>
      </c>
      <c r="FG428" s="15">
        <f ca="1">SUM(FB428:FF428)</f>
        <v>-429742.93159919162</v>
      </c>
      <c r="FH428" s="15">
        <f ca="1">IF($V428&lt;&gt;0,IF($V428&gt;0,$W428/$V428,-$W428/$V428))*$AH428</f>
        <v>-137204.64840080772</v>
      </c>
      <c r="FI428" s="15">
        <f ca="1">SUM(FG428:FH428)</f>
        <v>-566947.57999999938</v>
      </c>
      <c r="FJ428" s="20"/>
      <c r="FK428" s="85">
        <f ca="1">BL428+CK428+DJ428+EI428+FH428</f>
        <v>-525175.78456667589</v>
      </c>
      <c r="FL428" s="21"/>
      <c r="FM428" s="22"/>
      <c r="FN428" s="104">
        <f ca="1">_xll.DBRW($B$3,$R$37,$R$38,$R$40,$R$41,$R$42,$Q428,FN$2,FN$4,FN$3)</f>
        <v>-193434.64000000042</v>
      </c>
      <c r="FO428" s="105">
        <f ca="1">IF(U428&lt;&gt;0,FN428/U428,0)</f>
        <v>-3.3889319814112494E-2</v>
      </c>
      <c r="FP428" s="104">
        <f ca="1">_xll.DBRW($B$3,$R$37,$R$38,$R$40,$R$41,$R$42,$Q428,FP$2,FP$4,FP$3)</f>
        <v>712011.91000000027</v>
      </c>
      <c r="FQ428" s="105">
        <f ca="1">IF(V428&lt;&gt;0,FP428/V428,0)</f>
        <v>0.13968162695298678</v>
      </c>
      <c r="FR428" s="86">
        <f ca="1">FN428-FP428</f>
        <v>-905446.55000000075</v>
      </c>
      <c r="FS428" s="103">
        <f ca="1">(FO428-FQ428)*100</f>
        <v>-17.357094676709927</v>
      </c>
      <c r="FT428" s="23"/>
      <c r="FV428" s="37"/>
      <c r="FW428" s="37"/>
      <c r="FX428" s="37"/>
      <c r="FY428" s="37"/>
      <c r="FZ428" s="37"/>
      <c r="GA428" s="37"/>
      <c r="GB428" s="37"/>
      <c r="GC428" s="37"/>
      <c r="GD428" s="37"/>
      <c r="GE428" s="37"/>
      <c r="GF428" s="37"/>
      <c r="GG428" s="37"/>
      <c r="GH428" s="37"/>
    </row>
    <row r="429" spans="1:190" ht="15" hidden="1" customHeight="1" x14ac:dyDescent="0.25">
      <c r="A429">
        <f ca="1">IF(ROW()=ROW($A$60),0,1)</f>
        <v>1</v>
      </c>
      <c r="D429" s="30"/>
      <c r="E429" s="30"/>
      <c r="F429" s="30">
        <f ca="1">IF(A429&lt;&gt;0,IF((AO429+BN429+CM429+DL429+EK429)&lt;&gt;0,ROUND((1-(AO429+BN429+CM429+DL429+EK429))-FO429,5),"VERIF. ELIGIBILITE PMM"),"CHECK "&amp;D414)</f>
        <v>0</v>
      </c>
      <c r="G429" s="30"/>
      <c r="H429" s="30"/>
      <c r="I429" s="30"/>
      <c r="J429" s="30">
        <f ca="1">IF(A429&lt;&gt;0,IF((AP429+BO429+CN429+DM429+EL429)&lt;&gt;0,ROUND((1-(AP429+BO429+CN429+DM429+EL429))-FQ429,5),"VERIF. ELIGIBILITE PMM"),"CHECK "&amp;D415)</f>
        <v>0</v>
      </c>
      <c r="K429" s="30">
        <f ca="1">IF(A429&lt;&gt;0,ROUND(W429+AR429+BQ429+CP429+DO429+EN429+FK429-FR429,5),"CHECK ")</f>
        <v>0</v>
      </c>
      <c r="L429" s="4"/>
      <c r="M429" s="9"/>
      <c r="N429" s="10"/>
      <c r="O429" s="9"/>
      <c r="P429" s="11"/>
      <c r="Q429" s="130" t="s">
        <v>140</v>
      </c>
      <c r="R429" s="130"/>
      <c r="S429" s="12"/>
      <c r="T429" s="13"/>
      <c r="U429" s="84">
        <f ca="1">_xll.DBRW($B$3,$R$37,$R$38,$R$40,$R$41,$R$42,$Q429,U$2,U$4,U$3)</f>
        <v>26393075.319999989</v>
      </c>
      <c r="V429" s="84">
        <f ca="1">_xll.DBRW($B$3,$R$37,$R$38,$R$40,$R$41,$R$42,$Q429,V$2,V$4,V$3)</f>
        <v>25769330.613333344</v>
      </c>
      <c r="W429" s="85">
        <f ca="1">U429-V429</f>
        <v>623744.70666664466</v>
      </c>
      <c r="X429" s="106">
        <f ca="1">IF(V429&lt;&gt;0,W429/V429,0)</f>
        <v>2.4204924684536121E-2</v>
      </c>
      <c r="Y429" s="15">
        <f ca="1">_xll.DBRW($B$3,$R$37,$R$38,$R$40,$R$41,$R$42,$Q429,Y$2,Y$4,Y$3)</f>
        <v>-11638569.900000002</v>
      </c>
      <c r="Z429" s="15">
        <f ca="1">_xll.DBRW($B$3,$R$37,$R$38,$R$40,$R$41,$R$42,$Q429,Z$2,Z$4,Z$3)</f>
        <v>-2776532.29</v>
      </c>
      <c r="AA429" s="15">
        <f ca="1">_xll.DBRW($B$3,$R$37,$R$38,$R$40,$R$41,$R$42,$Q429,AA$2,AA$4,AA$3)</f>
        <v>-2000166.0099999998</v>
      </c>
      <c r="AB429" s="15">
        <f ca="1">_xll.DBRW($B$3,$R$37,$R$38,$R$40,$R$41,$R$42,$Q429,AB$2,AB$4,AB$3)</f>
        <v>-1540967.4099999997</v>
      </c>
      <c r="AC429" s="15">
        <f ca="1">_xll.DBRW($B$3,$R$37,$R$38,$R$40,$R$41,$R$42,$Q429,AC$2,AC$4,AC$3)</f>
        <v>-4884291.6000000024</v>
      </c>
      <c r="AD429" s="15">
        <f ca="1">_xll.DBRW($B$3,$R$37,$R$38,$R$40,$R$41,$R$42,$Q429,AD$2,AD$4,AD$3)</f>
        <v>-11403385.588333333</v>
      </c>
      <c r="AE429" s="15">
        <f ca="1">_xll.DBRW($B$3,$R$37,$R$38,$R$40,$R$41,$R$42,$Q429,AE$2,AE$4,AE$3)</f>
        <v>-2571685.2620294336</v>
      </c>
      <c r="AF429" s="15">
        <f ca="1">_xll.DBRW($B$3,$R$37,$R$38,$R$40,$R$41,$R$42,$Q429,AF$2,AF$4,AF$3)</f>
        <v>-2230815.3944000001</v>
      </c>
      <c r="AG429" s="15">
        <f ca="1">_xll.DBRW($B$3,$R$37,$R$38,$R$40,$R$41,$R$42,$Q429,AG$2,AG$4,AG$3)</f>
        <v>-1753434.9199999997</v>
      </c>
      <c r="AH429" s="15">
        <f ca="1">_xll.DBRW($B$3,$R$37,$R$38,$R$40,$R$41,$R$42,$Q429,AH$2,AH$4,AH$3)</f>
        <v>-5320718.0726191578</v>
      </c>
      <c r="AI429" s="15">
        <f ca="1">Y429-AD429</f>
        <v>-235184.31166666932</v>
      </c>
      <c r="AJ429" s="15">
        <f ca="1">Z429-AE429</f>
        <v>-204847.02797056641</v>
      </c>
      <c r="AK429" s="15">
        <f ca="1">AA429-AF429</f>
        <v>230649.38440000033</v>
      </c>
      <c r="AL429" s="15">
        <f ca="1">AB429-AG429</f>
        <v>212467.51</v>
      </c>
      <c r="AM429" s="15">
        <f ca="1">AC429-AH429</f>
        <v>436426.47261915542</v>
      </c>
      <c r="AN429" s="20"/>
      <c r="AO429" s="16">
        <f ca="1">_xll.DBRW($B$3,$R$37,$R$38,$R$40,$R$41,$R$42,$Q429,AO$2,AO$4,AO$3)</f>
        <v>0.44097058637121345</v>
      </c>
      <c r="AP429" s="16">
        <f ca="1">_xll.DBRW($B$3,$R$37,$R$38,$R$40,$R$41,$R$42,$Q429,AP$2,AP$4,AP$3)</f>
        <v>0.44251772618544838</v>
      </c>
      <c r="AQ429" s="17">
        <f ca="1">-(AO429-AP429)*100</f>
        <v>0.15471398142349324</v>
      </c>
      <c r="AR429" s="14">
        <f ca="1">$Y429-$AD429-BL429</f>
        <v>40833.777647663606</v>
      </c>
      <c r="AS429" s="18">
        <f ca="1">_xll.DBRW($B$3,$R$37,$R$38,$R$40,$R$41,$R$42,$Q429,AS$2,AS$4,AS$3)</f>
        <v>32.015129667717218</v>
      </c>
      <c r="AT429" s="19">
        <f ca="1">_xll.DBRW($B$3,$R$37,$R$38,$R$40,$R$41,$R$42,$Q429,AT$2,AT$4,AT$3)</f>
        <v>8.7193021841822177E-2</v>
      </c>
      <c r="AU429" s="18">
        <f ca="1">_xll.DBRW($B$3,$R$37,$R$38,$R$40,$R$41,$R$42,$Q429,AU$2,AU$4,AU$3)</f>
        <v>6.3303448952400814</v>
      </c>
      <c r="AV429" s="15">
        <f ca="1">_xll.DBRW($B$3,$R$37,$R$38,$R$40,$R$41,$R$42,$Q429,AV$2,AV$4,AV$3)</f>
        <v>363533.43</v>
      </c>
      <c r="AW429" s="15">
        <f ca="1">_xll.DBRW($B$3,$R$37,$R$38,$R$40,$R$41,$R$42,$Q429,AW$2,AW$4,AW$3)</f>
        <v>4169295</v>
      </c>
      <c r="AX429" s="18">
        <f ca="1">_xll.DBRW($B$3,$R$37,$R$38,$R$40,$R$41,$R$42,$Q429,AX$2,AX$4,AX$3)</f>
        <v>27.69075594769782</v>
      </c>
      <c r="AY429" s="19">
        <f ca="1">_xll.DBRW($B$3,$R$37,$R$38,$R$40,$R$41,$R$42,$Q429,AY$2,AY$4,AY$3)</f>
        <v>8.8050459696386571E-2</v>
      </c>
      <c r="AZ429" s="18">
        <f ca="1">_xll.DBRW($B$3,$R$37,$R$38,$R$40,$R$41,$R$42,$Q429,AZ$2,AZ$4,AZ$3)</f>
        <v>5.5097991476017398</v>
      </c>
      <c r="BA429" s="15">
        <f ca="1">_xll.DBRW($B$3,$R$37,$R$38,$R$40,$R$41,$R$42,$Q429,BA$2,BA$4,BA$3)</f>
        <v>411812</v>
      </c>
      <c r="BB429" s="15">
        <f ca="1">_xll.DBRW($B$3,$R$37,$R$38,$R$40,$R$41,$R$42,$Q429,BB$2,BB$4,BB$3)</f>
        <v>4677000</v>
      </c>
      <c r="BC429" s="18">
        <f ca="1">AS429-AX429</f>
        <v>4.3243737200193983</v>
      </c>
      <c r="BD429" s="18">
        <f ca="1">AT429-AY429</f>
        <v>-8.5743785456439403E-4</v>
      </c>
      <c r="BE429" s="18">
        <f ca="1">AU429-AZ429</f>
        <v>0.82054574763834154</v>
      </c>
      <c r="BF429" s="15">
        <f ca="1">IF(AND(AV429&lt;&gt;0,BA429&lt;&gt;0),-1*BC429*AV429,0)</f>
        <v>-1572054.4110405114</v>
      </c>
      <c r="BG429" s="15">
        <f ca="1">IF(AND(AV429&lt;&gt;0,BA429&lt;&gt;0,AW429&lt;&gt;0,BB429&lt;&gt;0),BD429/AY429*$Y429,)</f>
        <v>113336.72123534944</v>
      </c>
      <c r="BH429" s="15">
        <f ca="1">IF(AND(AW429&lt;&gt;0,BB429&lt;&gt;0),BE429*AO429*AW429,)</f>
        <v>1508603.2748732895</v>
      </c>
      <c r="BI429" s="15">
        <f ca="1">IF(AND(AV429&lt;&gt;0,BA429&lt;&gt;0,AW429&lt;&gt;0,BB429&lt;&gt;0),$AI429-BF429-BG429-BH429-BL429,)</f>
        <v>-9051.8074204639997</v>
      </c>
      <c r="BJ429" s="15">
        <f ca="1">IF(OR(AV429=0,BA429=0,AW429=0,BB429=0),$AI429-BF429-BG429-BH429-BL429,)</f>
        <v>0</v>
      </c>
      <c r="BK429" s="15">
        <f ca="1">SUM(BF429:BJ429)</f>
        <v>40833.777647663606</v>
      </c>
      <c r="BL429" s="15">
        <f ca="1">IF($V429&lt;&gt;0,IF($V429&gt;0,$W429/$V429,-$W429/$V429))*$AD429</f>
        <v>-276018.08931433293</v>
      </c>
      <c r="BM429" s="15">
        <f ca="1">SUM(BK429:BL429)</f>
        <v>-235184.31166666932</v>
      </c>
      <c r="BN429" s="16">
        <f ca="1">_xll.DBRW($B$3,$R$37,$R$38,$R$40,$R$41,$R$42,$Q429,BN$2,BN$4,BN$3)</f>
        <v>0.10519927126097409</v>
      </c>
      <c r="BO429" s="16">
        <f ca="1">_xll.DBRW($B$3,$R$37,$R$38,$R$40,$R$41,$R$42,$Q429,BO$2,BO$4,BO$3)</f>
        <v>9.9796354845896357E-2</v>
      </c>
      <c r="BP429" s="17">
        <f ca="1">-(BN429-BO429)*100</f>
        <v>-0.54029164150777298</v>
      </c>
      <c r="BQ429" s="14">
        <f ca="1">$Z429-$AE429-CK429</f>
        <v>-142599.57989081243</v>
      </c>
      <c r="BR429" s="15">
        <f ca="1">_xll.DBRW($B$3,$R$37,$R$38,$R$40,$R$41,$R$42,$Q429,BR$2,BR$4,BR$3)</f>
        <v>0.66594766980988396</v>
      </c>
      <c r="BS429" s="15">
        <f ca="1">_xll.DBRW($B$3,$R$37,$R$38,$R$40,$R$41,$R$42,$Q429,BS$2,BS$4,BS$3)</f>
        <v>1</v>
      </c>
      <c r="BT429" s="15">
        <f ca="1">_xll.DBRW($B$3,$R$37,$R$38,$R$40,$R$41,$R$42,$Q429,BT$2,BT$4,BT$3)</f>
        <v>6.3303448952400814</v>
      </c>
      <c r="BU429" s="15">
        <f ca="1">_xll.DBRW($B$3,$R$37,$R$38,$R$40,$R$41,$R$42,$Q429,BU$2,BU$4,BU$3)</f>
        <v>4169295</v>
      </c>
      <c r="BV429" s="15">
        <f ca="1">_xll.DBRW($B$3,$R$37,$R$38,$R$40,$R$41,$R$42,$Q429,BV$2,BV$4,BV$3)</f>
        <v>4169295</v>
      </c>
      <c r="BW429" s="15">
        <f ca="1">_xll.DBRW($B$3,$R$37,$R$38,$R$40,$R$41,$R$42,$Q429,BW$2,BW$4,BW$3)</f>
        <v>0.54985787086368043</v>
      </c>
      <c r="BX429" s="15">
        <f ca="1">_xll.DBRW($B$3,$R$37,$R$38,$R$40,$R$41,$R$42,$Q429,BX$2,BX$4,BX$3)</f>
        <v>1</v>
      </c>
      <c r="BY429" s="15">
        <f ca="1">_xll.DBRW($B$3,$R$37,$R$38,$R$40,$R$41,$R$42,$Q429,BY$2,BY$4,BY$3)</f>
        <v>5.5097991476017398</v>
      </c>
      <c r="BZ429" s="15">
        <f ca="1">_xll.DBRW($B$3,$R$37,$R$38,$R$40,$R$41,$R$42,$Q429,BZ$2,BZ$4,BZ$3)</f>
        <v>4677000</v>
      </c>
      <c r="CA429" s="15">
        <f ca="1">_xll.DBRW($B$3,$R$37,$R$38,$R$40,$R$41,$R$42,$Q429,CA$2,CA$4,CA$3)</f>
        <v>4677000</v>
      </c>
      <c r="CB429" s="15">
        <f ca="1">BR429-BW429</f>
        <v>0.11608979894620353</v>
      </c>
      <c r="CC429" s="15">
        <f ca="1">BS429-BX429</f>
        <v>0</v>
      </c>
      <c r="CD429" s="15">
        <f ca="1">BT429-BY429</f>
        <v>0.82054574763834154</v>
      </c>
      <c r="CE429" s="15">
        <f ca="1">IF(AND(BU429&lt;&gt;0,BZ429&lt;&gt;0),-1*CB429*BU429,0)</f>
        <v>-484012.61829741165</v>
      </c>
      <c r="CF429" s="15">
        <f ca="1">IF(AND(BU429&lt;&gt;0,BZ429&lt;&gt;0,BV429&lt;&gt;0,CA429&lt;&gt;0),CC429/BX429*$Z429,)</f>
        <v>0</v>
      </c>
      <c r="CG429" s="15">
        <f ca="1">IF(AND(BV429&lt;&gt;0,CA429&lt;&gt;0),CD429*BN429*BV429,)</f>
        <v>359896.94107395737</v>
      </c>
      <c r="CH429" s="15">
        <f ca="1">IF(AND(BU429&lt;&gt;0,BZ429&lt;&gt;0,BV429&lt;&gt;0,CA429&lt;&gt;0),$AJ429-CE429-CF429-CG429-CK429,)</f>
        <v>-18483.902667358147</v>
      </c>
      <c r="CI429" s="15">
        <f ca="1">IF(OR(BU429=0,BZ429=0,BV429=0,CA429=0),$AJ429-CE429-CF429-CG429-CK429,)</f>
        <v>0</v>
      </c>
      <c r="CJ429" s="15">
        <f ca="1">SUM(CE429:CI429)</f>
        <v>-142599.57989081243</v>
      </c>
      <c r="CK429" s="15">
        <f ca="1">IF($V429&lt;&gt;0,IF($V429&gt;0,$W429/$V429,-$W429/$V429))*$AE429</f>
        <v>-62247.44807975398</v>
      </c>
      <c r="CL429" s="15">
        <f ca="1">SUM(CJ429:CK429)</f>
        <v>-204847.02797056641</v>
      </c>
      <c r="CM429" s="16">
        <f ca="1">_xll.DBRW($B$3,$R$37,$R$38,$R$40,$R$41,$R$42,$Q429,CM$2,CM$4,CM$3)</f>
        <v>7.5783741975847932E-2</v>
      </c>
      <c r="CN429" s="16">
        <f ca="1">_xll.DBRW($B$3,$R$37,$R$38,$R$40,$R$41,$R$42,$Q429,CN$2,CN$4,CN$3)</f>
        <v>8.6568620189371601E-2</v>
      </c>
      <c r="CO429" s="17">
        <f ca="1">-(CM429-CN429)*100</f>
        <v>1.078487821352367</v>
      </c>
      <c r="CP429" s="14">
        <f ca="1">$AA429-$AF429-DJ429</f>
        <v>284646.10300655605</v>
      </c>
      <c r="CQ429" s="15">
        <f ca="1">_xll.DBRW($B$3,$R$37,$R$38,$R$40,$R$41,$R$42,$Q429,CQ$2,CQ$4,CQ$3)</f>
        <v>1.00974015988918</v>
      </c>
      <c r="CR429" s="15">
        <f ca="1">_xll.DBRW($B$3,$R$37,$R$38,$R$40,$R$41,$R$42,$Q429,CR$2,CR$4,CR$3)</f>
        <v>0.47510958087638316</v>
      </c>
      <c r="CS429" s="15">
        <f ca="1">_xll.DBRW($B$3,$R$37,$R$38,$R$40,$R$41,$R$42,$Q429,CS$2,CS$4,CS$3)</f>
        <v>6.3303448952400814</v>
      </c>
      <c r="CT429" s="15">
        <f ca="1">_xll.DBRW($B$3,$R$37,$R$38,$R$40,$R$41,$R$42,$Q429,CT$2,CT$4,CT$3)</f>
        <v>1980872</v>
      </c>
      <c r="CU429" s="15">
        <f ca="1">_xll.DBRW($B$3,$R$37,$R$38,$R$40,$R$41,$R$42,$Q429,CU$2,CU$4,CU$3)</f>
        <v>4169295</v>
      </c>
      <c r="CV429" s="15">
        <f ca="1">_xll.DBRW($B$3,$R$37,$R$38,$R$40,$R$41,$R$42,$Q429,CV$2,CV$4,CV$3)</f>
        <v>0.96190000000000009</v>
      </c>
      <c r="CW429" s="15">
        <f ca="1">_xll.DBRW($B$3,$R$37,$R$38,$R$40,$R$41,$R$42,$Q429,CW$2,CW$4,CW$3)</f>
        <v>0.49586829163994012</v>
      </c>
      <c r="CX429" s="15">
        <f ca="1">_xll.DBRW($B$3,$R$37,$R$38,$R$40,$R$41,$R$42,$Q429,CX$2,CX$4,CX$3)</f>
        <v>5.5097991476017398</v>
      </c>
      <c r="CY429" s="15">
        <f ca="1">_xll.DBRW($B$3,$R$37,$R$38,$R$40,$R$41,$R$42,$Q429,CY$2,CY$4,CY$3)</f>
        <v>2319176</v>
      </c>
      <c r="CZ429" s="15">
        <f ca="1">_xll.DBRW($B$3,$R$37,$R$38,$R$40,$R$41,$R$42,$Q429,CZ$2,CZ$4,CZ$3)</f>
        <v>4677000</v>
      </c>
      <c r="DA429" s="15">
        <f ca="1">CQ429-CV429</f>
        <v>4.784015988917989E-2</v>
      </c>
      <c r="DB429" s="15">
        <f ca="1">CR429-CW429</f>
        <v>-2.0758710763556953E-2</v>
      </c>
      <c r="DC429" s="15">
        <f ca="1">CS429-CX429</f>
        <v>0.82054574763834154</v>
      </c>
      <c r="DD429" s="15">
        <f ca="1">IF(AND(CT429&lt;&gt;0,CY429&lt;&gt;0),-1*DA429*CT429,0)</f>
        <v>-94765.233199999551</v>
      </c>
      <c r="DE429" s="15">
        <f ca="1">IF(AND(CT429&lt;&gt;0,CY429&lt;&gt;0,CU429&lt;&gt;0,CZ429&lt;&gt;0),DB429/CW429*$AA429,)</f>
        <v>83733.661499850234</v>
      </c>
      <c r="DF429" s="15">
        <f ca="1">IF(AND(CU429&lt;&gt;0,CZ429&lt;&gt;0),DC429*CM429*CU429,)</f>
        <v>259263.55376155282</v>
      </c>
      <c r="DG429" s="15">
        <f ca="1">IF(AND(CT429&lt;&gt;0,CY429&lt;&gt;0,CU429&lt;&gt;0,CZ429&lt;&gt;0),$AK429-DD429-DE429-DF429-DJ429,)</f>
        <v>36414.120945152594</v>
      </c>
      <c r="DH429" s="15">
        <f ca="1">IF(OR(CT429=0,CY429=0,CU429=0,CZ429=0),$AK429-DD429-DE429-DF429-DJ429,)</f>
        <v>0</v>
      </c>
      <c r="DI429" s="15">
        <f ca="1">SUM(DD429:DH429)</f>
        <v>284646.10300655611</v>
      </c>
      <c r="DJ429" s="15">
        <f ca="1">IF($V429&lt;&gt;0,IF($V429&gt;0,$W429/$V429,-$W429/$V429))*$AF429</f>
        <v>-53996.718606555747</v>
      </c>
      <c r="DK429" s="15">
        <f ca="1">SUM(DI429:DJ429)</f>
        <v>230649.38440000036</v>
      </c>
      <c r="DL429" s="16">
        <f ca="1">_xll.DBRW($B$3,$R$37,$R$38,$R$40,$R$41,$R$42,$Q429,DL$2,DL$4,DL$3)</f>
        <v>5.8385292025150783E-2</v>
      </c>
      <c r="DM429" s="16">
        <f ca="1">_xll.DBRW($B$3,$R$37,$R$38,$R$40,$R$41,$R$42,$Q429,DM$2,DM$4,DM$3)</f>
        <v>6.804347952650168E-2</v>
      </c>
      <c r="DN429" s="17">
        <f ca="1">-(DL429-DM429)*100</f>
        <v>0.96581875013508967</v>
      </c>
      <c r="DO429" s="14">
        <f ca="1">$AB429-$AG429-EI429</f>
        <v>254909.27017783563</v>
      </c>
      <c r="DP429" s="15">
        <f ca="1">_xll.DBRW($B$3,$R$37,$R$38,$R$40,$R$41,$R$42,$Q429,DP$2,DP$4,DP$3)</f>
        <v>0.44867613283656654</v>
      </c>
      <c r="DQ429" s="15">
        <f ca="1">_xll.DBRW($B$3,$R$37,$R$38,$R$40,$R$41,$R$42,$Q429,DQ$2,DQ$4,DQ$3)</f>
        <v>0.82375461558848673</v>
      </c>
      <c r="DR429" s="15">
        <f ca="1">_xll.DBRW($B$3,$R$37,$R$38,$R$40,$R$41,$R$42,$Q429,DR$2,DR$4,DR$3)</f>
        <v>6.3303448952400814</v>
      </c>
      <c r="DS429" s="15">
        <f ca="1">_xll.DBRW($B$3,$R$37,$R$38,$R$40,$R$41,$R$42,$Q429,DS$2,DS$4,DS$3)</f>
        <v>3434476</v>
      </c>
      <c r="DT429" s="15">
        <f ca="1">_xll.DBRW($B$3,$R$37,$R$38,$R$40,$R$41,$R$42,$Q429,DT$2,DT$4,DT$3)</f>
        <v>4169295</v>
      </c>
      <c r="DU429" s="15">
        <f ca="1">_xll.DBRW($B$3,$R$37,$R$38,$R$40,$R$41,$R$42,$Q429,DU$2,DU$4,DU$3)</f>
        <v>0.45555596778383994</v>
      </c>
      <c r="DV429" s="15">
        <f ca="1">_xll.DBRW($B$3,$R$37,$R$38,$R$40,$R$41,$R$42,$Q429,DV$2,DV$4,DV$3)</f>
        <v>0.82296343810134698</v>
      </c>
      <c r="DW429" s="15">
        <f ca="1">_xll.DBRW($B$3,$R$37,$R$38,$R$40,$R$41,$R$42,$Q429,DW$2,DW$4,DW$3)</f>
        <v>5.5097991476017398</v>
      </c>
      <c r="DX429" s="15">
        <f ca="1">_xll.DBRW($B$3,$R$37,$R$38,$R$40,$R$41,$R$42,$Q429,DX$2,DX$4,DX$3)</f>
        <v>3849000</v>
      </c>
      <c r="DY429" s="15">
        <f ca="1">_xll.DBRW($B$3,$R$37,$R$38,$R$40,$R$41,$R$42,$Q429,DY$2,DY$4,DY$3)</f>
        <v>4677000</v>
      </c>
      <c r="DZ429" s="15">
        <f ca="1">DP429-DU429</f>
        <v>-6.8798349472733999E-3</v>
      </c>
      <c r="EA429" s="15">
        <f ca="1">DQ429-DV429</f>
        <v>7.9117748713974922E-4</v>
      </c>
      <c r="EB429" s="15">
        <f ca="1">DR429-DW429</f>
        <v>0.82054574763834154</v>
      </c>
      <c r="EC429" s="15">
        <f ca="1">IF(AND(DS429&lt;&gt;0,DX429&lt;&gt;0),-1*DZ429*DS429,0)</f>
        <v>23628.628010371758</v>
      </c>
      <c r="ED429" s="15">
        <f ca="1">IF(AND(DS429&lt;&gt;0,DX429&lt;&gt;0,DT429&lt;&gt;0,DY429&lt;&gt;0),EA429/DV429*$AB429,)</f>
        <v>-1481.4494384110258</v>
      </c>
      <c r="EE429" s="15">
        <f ca="1">IF(AND(DT429&lt;&gt;0,DY429&lt;&gt;0),EB429*DL429*DT429,)</f>
        <v>199741.76390855465</v>
      </c>
      <c r="EF429" s="15">
        <f ca="1">IF(AND(DS429&lt;&gt;0,DX429&lt;&gt;0,DT429&lt;&gt;0,DY429&lt;&gt;0),$AL429-EC429-ED429-EE429-EI429,)</f>
        <v>33020.327697320223</v>
      </c>
      <c r="EG429" s="15">
        <f ca="1">IF(OR(DS429=0,DX429=0,DT429=0,DY429=0),$AL429-EC429-ED429-EE429-EI429,)</f>
        <v>0</v>
      </c>
      <c r="EH429" s="15">
        <f ca="1">SUM(EC429:EG429)</f>
        <v>254909.27017783563</v>
      </c>
      <c r="EI429" s="15">
        <f ca="1">IF($V429&lt;&gt;0,IF($V429&gt;0,$W429/$V429,-$W429/$V429))*$AG429</f>
        <v>-42441.760177835611</v>
      </c>
      <c r="EJ429" s="15">
        <f ca="1">SUM(EH429:EI429)</f>
        <v>212467.51</v>
      </c>
      <c r="EK429" s="16">
        <f ca="1">_xll.DBRW($B$3,$R$37,$R$38,$R$40,$R$41,$R$42,$Q429,EK$2,EK$4,EK$3)</f>
        <v>0.18505958630363958</v>
      </c>
      <c r="EL429" s="16">
        <f ca="1">_xll.DBRW($B$3,$R$37,$R$38,$R$40,$R$41,$R$42,$Q429,EL$2,EL$4,EL$3)</f>
        <v>0.20647482670217901</v>
      </c>
      <c r="EM429" s="17">
        <f ca="1">-(EK429-EL429)*100</f>
        <v>2.1415240398539428</v>
      </c>
      <c r="EN429" s="14">
        <f ca="1">$AC429-$AH429-FH429</f>
        <v>565214.05283455236</v>
      </c>
      <c r="EO429" s="15">
        <f ca="1">_xll.DBRW($B$3,$R$37,$R$38,$R$40,$R$41,$R$42,$Q429,EO$2,EO$4,EO$3)</f>
        <v>1.1714910074724862</v>
      </c>
      <c r="EP429" s="15">
        <f ca="1">_xll.DBRW($B$3,$R$37,$R$38,$R$40,$R$41,$R$42,$Q429,EP$2,EP$4,EP$3)</f>
        <v>1</v>
      </c>
      <c r="EQ429" s="15">
        <f ca="1">_xll.DBRW($B$3,$R$37,$R$38,$R$40,$R$41,$R$42,$Q429,EQ$2,EQ$4,EQ$3)</f>
        <v>6.3303448952400814</v>
      </c>
      <c r="ER429" s="15">
        <f ca="1">_xll.DBRW($B$3,$R$37,$R$38,$R$40,$R$41,$R$42,$Q429,ER$2,ER$4,ER$3)</f>
        <v>4169295</v>
      </c>
      <c r="ES429" s="15">
        <f ca="1">_xll.DBRW($B$3,$R$37,$R$38,$R$40,$R$41,$R$42,$Q429,ES$2,ES$4,ES$3)</f>
        <v>4169295</v>
      </c>
      <c r="ET429" s="15">
        <f ca="1">_xll.DBRW($B$3,$R$37,$R$38,$R$40,$R$41,$R$42,$Q429,ET$2,ET$4,ET$3)</f>
        <v>1.1376348241648828</v>
      </c>
      <c r="EU429" s="15">
        <f ca="1">_xll.DBRW($B$3,$R$37,$R$38,$R$40,$R$41,$R$42,$Q429,EU$2,EU$4,EU$3)</f>
        <v>1</v>
      </c>
      <c r="EV429" s="15">
        <f ca="1">_xll.DBRW($B$3,$R$37,$R$38,$R$40,$R$41,$R$42,$Q429,EV$2,EV$4,EV$3)</f>
        <v>5.5097991476017398</v>
      </c>
      <c r="EW429" s="15">
        <f ca="1">_xll.DBRW($B$3,$R$37,$R$38,$R$40,$R$41,$R$42,$Q429,EW$2,EW$4,EW$3)</f>
        <v>4677000</v>
      </c>
      <c r="EX429" s="15">
        <f ca="1">_xll.DBRW($B$3,$R$37,$R$38,$R$40,$R$41,$R$42,$Q429,EX$2,EX$4,EX$3)</f>
        <v>4677000</v>
      </c>
      <c r="EY429" s="15">
        <f ca="1">EO429-ET429</f>
        <v>3.3856183307603427E-2</v>
      </c>
      <c r="EZ429" s="15">
        <f ca="1">EP429-EU429</f>
        <v>0</v>
      </c>
      <c r="FA429" s="15">
        <f ca="1">EQ429-EV429</f>
        <v>0.82054574763834154</v>
      </c>
      <c r="FB429" s="15">
        <f ca="1">IF(AND(ER429&lt;&gt;0,EW429&lt;&gt;0),-1*EY429*ER429,0)</f>
        <v>-141156.41578347443</v>
      </c>
      <c r="FC429" s="15">
        <f ca="1">IF(AND(ER429&lt;&gt;0,EW429&lt;&gt;0,ES429&lt;&gt;0,EX429&lt;&gt;0),EZ429/EU429*$AC429,)</f>
        <v>0</v>
      </c>
      <c r="FD429" s="15">
        <f ca="1">IF(AND(ES429&lt;&gt;0,EX429&lt;&gt;0),FA429*EK429*ES429,)</f>
        <v>633106.84787794226</v>
      </c>
      <c r="FE429" s="15">
        <f ca="1">IF(AND(ER429&lt;&gt;0,EW429&lt;&gt;0,ES429&lt;&gt;0,EX429&lt;&gt;0),$AM429-FB429-FC429-FD429-FH429,)</f>
        <v>73263.620740084531</v>
      </c>
      <c r="FF429" s="15">
        <f ca="1">IF(OR(ER429=0,EW429=0,ES429=0,EX429=0),$AM429-FB429-FC429-FD429-FH429,)</f>
        <v>0</v>
      </c>
      <c r="FG429" s="15">
        <f ca="1">SUM(FB429:FF429)</f>
        <v>565214.05283455236</v>
      </c>
      <c r="FH429" s="15">
        <f ca="1">IF($V429&lt;&gt;0,IF($V429&gt;0,$W429/$V429,-$W429/$V429))*$AH429</f>
        <v>-128787.58021539691</v>
      </c>
      <c r="FI429" s="15">
        <f ca="1">SUM(FG429:FH429)</f>
        <v>436426.47261915542</v>
      </c>
      <c r="FJ429" s="20"/>
      <c r="FK429" s="85">
        <f ca="1">BL429+CK429+DJ429+EI429+FH429</f>
        <v>-563491.5963938752</v>
      </c>
      <c r="FL429" s="21"/>
      <c r="FM429" s="22"/>
      <c r="FN429" s="104">
        <f ca="1">_xll.DBRW($B$3,$R$37,$R$38,$R$40,$R$41,$R$42,$Q429,FN$2,FN$4,FN$3)</f>
        <v>3552548.11</v>
      </c>
      <c r="FO429" s="105">
        <f ca="1">IF(U429&lt;&gt;0,FN429/U429,0)</f>
        <v>0.1346015220631743</v>
      </c>
      <c r="FP429" s="104">
        <f ca="1">_xll.DBRW($B$3,$R$37,$R$38,$R$40,$R$41,$R$42,$Q429,FP$2,FP$4,FP$3)</f>
        <v>2489291.3759514112</v>
      </c>
      <c r="FQ429" s="105">
        <f ca="1">IF(V429&lt;&gt;0,FP429/V429,0)</f>
        <v>9.6598992550602905E-2</v>
      </c>
      <c r="FR429" s="86">
        <f ca="1">FN429-FP429</f>
        <v>1063256.7340485887</v>
      </c>
      <c r="FS429" s="103">
        <f ca="1">(FO429-FQ429)*100</f>
        <v>3.8002529512571397</v>
      </c>
      <c r="FT429" s="23"/>
      <c r="FV429" s="37"/>
      <c r="FW429" s="37"/>
      <c r="FX429" s="37"/>
      <c r="FY429" s="37"/>
      <c r="FZ429" s="37"/>
      <c r="GA429" s="37"/>
      <c r="GB429" s="37"/>
      <c r="GC429" s="37"/>
      <c r="GD429" s="37"/>
      <c r="GE429" s="37"/>
      <c r="GF429" s="37"/>
      <c r="GG429" s="37"/>
      <c r="GH429" s="37"/>
    </row>
    <row r="430" spans="1:190" ht="15" hidden="1" customHeight="1" x14ac:dyDescent="0.25">
      <c r="A430">
        <f ca="1">IF(ROW()=ROW($A$60),0,1)</f>
        <v>1</v>
      </c>
      <c r="D430" s="30"/>
      <c r="E430" s="30"/>
      <c r="F430" s="30">
        <f ca="1">IF(A430&lt;&gt;0,IF((AO430+BN430+CM430+DL430+EK430)&lt;&gt;0,ROUND((1-(AO430+BN430+CM430+DL430+EK430))-FO430,5),"VERIF. ELIGIBILITE PMM"),"CHECK "&amp;D415)</f>
        <v>0</v>
      </c>
      <c r="G430" s="30"/>
      <c r="H430" s="30"/>
      <c r="I430" s="30"/>
      <c r="J430" s="30">
        <f ca="1">IF(A430&lt;&gt;0,IF((AP430+BO430+CN430+DM430+EL430)&lt;&gt;0,ROUND((1-(AP430+BO430+CN430+DM430+EL430))-FQ430,5),"VERIF. ELIGIBILITE PMM"),"CHECK "&amp;D416)</f>
        <v>0</v>
      </c>
      <c r="K430" s="30">
        <f ca="1">IF(A430&lt;&gt;0,ROUND(W430+AR430+BQ430+CP430+DO430+EN430+FK430-FR430,5),"CHECK ")</f>
        <v>0</v>
      </c>
      <c r="L430" s="4"/>
      <c r="M430" s="9"/>
      <c r="N430" s="10"/>
      <c r="O430" s="9"/>
      <c r="P430" s="11"/>
      <c r="Q430" s="130" t="s">
        <v>399</v>
      </c>
      <c r="R430" s="130"/>
      <c r="S430" s="12"/>
      <c r="T430" s="13"/>
      <c r="U430" s="84">
        <f ca="1">_xll.DBRW($B$3,$R$37,$R$38,$R$40,$R$41,$R$42,$Q430,U$2,U$4,U$3)</f>
        <v>29904248.52</v>
      </c>
      <c r="V430" s="84">
        <f ca="1">_xll.DBRW($B$3,$R$37,$R$38,$R$40,$R$41,$R$42,$Q430,V$2,V$4,V$3)</f>
        <v>29264892.285250261</v>
      </c>
      <c r="W430" s="85">
        <f ca="1">U430-V430</f>
        <v>639356.23474973813</v>
      </c>
      <c r="X430" s="106">
        <f ca="1">IF(V430&lt;&gt;0,W430/V430,0)</f>
        <v>2.1847209568305118E-2</v>
      </c>
      <c r="Y430" s="15">
        <f ca="1">_xll.DBRW($B$3,$R$37,$R$38,$R$40,$R$41,$R$42,$Q430,Y$2,Y$4,Y$3)</f>
        <v>-11727212.480000002</v>
      </c>
      <c r="Z430" s="15">
        <f ca="1">_xll.DBRW($B$3,$R$37,$R$38,$R$40,$R$41,$R$42,$Q430,Z$2,Z$4,Z$3)</f>
        <v>-2842352.5500000012</v>
      </c>
      <c r="AA430" s="15">
        <f ca="1">_xll.DBRW($B$3,$R$37,$R$38,$R$40,$R$41,$R$42,$Q430,AA$2,AA$4,AA$3)</f>
        <v>-1694154.0299999993</v>
      </c>
      <c r="AB430" s="15">
        <f ca="1">_xll.DBRW($B$3,$R$37,$R$38,$R$40,$R$41,$R$42,$Q430,AB$2,AB$4,AB$3)</f>
        <v>-30695.399999999994</v>
      </c>
      <c r="AC430" s="15">
        <f ca="1">_xll.DBRW($B$3,$R$37,$R$38,$R$40,$R$41,$R$42,$Q430,AC$2,AC$4,AC$3)</f>
        <v>-6615791.3699999982</v>
      </c>
      <c r="AD430" s="15">
        <f ca="1">_xll.DBRW($B$3,$R$37,$R$38,$R$40,$R$41,$R$42,$Q430,AD$2,AD$4,AD$3)</f>
        <v>-11867878.880000034</v>
      </c>
      <c r="AE430" s="15">
        <f ca="1">_xll.DBRW($B$3,$R$37,$R$38,$R$40,$R$41,$R$42,$Q430,AE$2,AE$4,AE$3)</f>
        <v>-3013994.1195647432</v>
      </c>
      <c r="AF430" s="15">
        <f ca="1">_xll.DBRW($B$3,$R$37,$R$38,$R$40,$R$41,$R$42,$Q430,AF$2,AF$4,AF$3)</f>
        <v>-2414673.0774511998</v>
      </c>
      <c r="AG430" s="15">
        <f ca="1">_xll.DBRW($B$3,$R$37,$R$38,$R$40,$R$41,$R$42,$Q430,AG$2,AG$4,AG$3)</f>
        <v>-85896</v>
      </c>
      <c r="AH430" s="15">
        <f ca="1">_xll.DBRW($B$3,$R$37,$R$38,$R$40,$R$41,$R$42,$Q430,AH$2,AH$4,AH$3)</f>
        <v>-7613106.8193504307</v>
      </c>
      <c r="AI430" s="15">
        <f ca="1">Y430-AD430</f>
        <v>140666.40000003204</v>
      </c>
      <c r="AJ430" s="15">
        <f ca="1">Z430-AE430</f>
        <v>171641.56956474204</v>
      </c>
      <c r="AK430" s="15">
        <f ca="1">AA430-AF430</f>
        <v>720519.04745120043</v>
      </c>
      <c r="AL430" s="15">
        <f ca="1">AB430-AG430</f>
        <v>55200.600000000006</v>
      </c>
      <c r="AM430" s="15">
        <f ca="1">AC430-AH430</f>
        <v>997315.44935043249</v>
      </c>
      <c r="AN430" s="20"/>
      <c r="AO430" s="16">
        <f ca="1">_xll.DBRW($B$3,$R$37,$R$38,$R$40,$R$41,$R$42,$Q430,AO$2,AO$4,AO$3)</f>
        <v>0.39215874199804168</v>
      </c>
      <c r="AP430" s="16">
        <f ca="1">_xll.DBRW($B$3,$R$37,$R$38,$R$40,$R$41,$R$42,$Q430,AP$2,AP$4,AP$3)</f>
        <v>0.40553297665754745</v>
      </c>
      <c r="AQ430" s="17">
        <f ca="1">-(AO430-AP430)*100</f>
        <v>1.3374234659505768</v>
      </c>
      <c r="AR430" s="14">
        <f ca="1">$Y430-$AD430-BL430</f>
        <v>399946.43702265504</v>
      </c>
      <c r="AS430" s="18">
        <f ca="1">_xll.DBRW($B$3,$R$37,$R$38,$R$40,$R$41,$R$42,$Q430,AS$2,AS$4,AS$3)</f>
        <v>41.367248618444648</v>
      </c>
      <c r="AT430" s="19">
        <f ca="1">_xll.DBRW($B$3,$R$37,$R$38,$R$40,$R$41,$R$42,$Q430,AT$2,AT$4,AT$3)</f>
        <v>8.5402886505760306E-2</v>
      </c>
      <c r="AU430" s="18">
        <f ca="1">_xll.DBRW($B$3,$R$37,$R$38,$R$40,$R$41,$R$42,$Q430,AU$2,AU$4,AU$3)</f>
        <v>9.0088070479230584</v>
      </c>
      <c r="AV430" s="15">
        <f ca="1">_xll.DBRW($B$3,$R$37,$R$38,$R$40,$R$41,$R$42,$Q430,AV$2,AV$4,AV$3)</f>
        <v>283490.27</v>
      </c>
      <c r="AW430" s="15">
        <f ca="1">_xll.DBRW($B$3,$R$37,$R$38,$R$40,$R$41,$R$42,$Q430,AW$2,AW$4,AW$3)</f>
        <v>3319446</v>
      </c>
      <c r="AX430" s="18">
        <f ca="1">_xll.DBRW($B$3,$R$37,$R$38,$R$40,$R$41,$R$42,$Q430,AX$2,AX$4,AX$3)</f>
        <v>26.817398676741821</v>
      </c>
      <c r="AY430" s="19">
        <f ca="1">_xll.DBRW($B$3,$R$37,$R$38,$R$40,$R$41,$R$42,$Q430,AY$2,AY$4,AY$3)</f>
        <v>7.8652983415379046E-2</v>
      </c>
      <c r="AZ430" s="18">
        <f ca="1">_xll.DBRW($B$3,$R$37,$R$38,$R$40,$R$41,$R$42,$Q430,AZ$2,AZ$4,AZ$3)</f>
        <v>5.2012253867742926</v>
      </c>
      <c r="BA430" s="15">
        <f ca="1">_xll.DBRW($B$3,$R$37,$R$38,$R$40,$R$41,$R$42,$Q430,BA$2,BA$4,BA$3)</f>
        <v>442544</v>
      </c>
      <c r="BB430" s="15">
        <f ca="1">_xll.DBRW($B$3,$R$37,$R$38,$R$40,$R$41,$R$42,$Q430,BB$2,BB$4,BB$3)</f>
        <v>5626538</v>
      </c>
      <c r="BC430" s="18">
        <f ca="1">AS430-AX430</f>
        <v>14.549849941702828</v>
      </c>
      <c r="BD430" s="18">
        <f ca="1">AT430-AY430</f>
        <v>6.7499030903812596E-3</v>
      </c>
      <c r="BE430" s="18">
        <f ca="1">AU430-AZ430</f>
        <v>3.8075816611487658</v>
      </c>
      <c r="BF430" s="15">
        <f ca="1">IF(AND(AV430&lt;&gt;0,BA430&lt;&gt;0),-1*BC430*AV430,0)</f>
        <v>-4124740.8884328194</v>
      </c>
      <c r="BG430" s="15">
        <f ca="1">IF(AND(AV430&lt;&gt;0,BA430&lt;&gt;0,AW430&lt;&gt;0,BB430&lt;&gt;0),BD430/AY430*$Y430,)</f>
        <v>-1006415.0693720791</v>
      </c>
      <c r="BH430" s="15">
        <f ca="1">IF(AND(AW430&lt;&gt;0,BB430&lt;&gt;0),BE430*AO430*AW430,)</f>
        <v>4956518.5421012361</v>
      </c>
      <c r="BI430" s="15">
        <f ca="1">IF(AND(AV430&lt;&gt;0,BA430&lt;&gt;0,AW430&lt;&gt;0,BB430&lt;&gt;0),$AI430-BF430-BG430-BH430-BL430,)</f>
        <v>574583.85272631771</v>
      </c>
      <c r="BJ430" s="15">
        <f ca="1">IF(OR(AV430=0,BA430=0,AW430=0,BB430=0),$AI430-BF430-BG430-BH430-BL430,)</f>
        <v>0</v>
      </c>
      <c r="BK430" s="15">
        <f ca="1">SUM(BF430:BJ430)</f>
        <v>399946.43702265504</v>
      </c>
      <c r="BL430" s="15">
        <f ca="1">IF($V430&lt;&gt;0,IF($V430&gt;0,$W430/$V430,-$W430/$V430))*$AD430</f>
        <v>-259280.03702262297</v>
      </c>
      <c r="BM430" s="15">
        <f ca="1">SUM(BK430:BL430)</f>
        <v>140666.40000003207</v>
      </c>
      <c r="BN430" s="16">
        <f ca="1">_xll.DBRW($B$3,$R$37,$R$38,$R$40,$R$41,$R$42,$Q430,BN$2,BN$4,BN$3)</f>
        <v>9.5048452667152977E-2</v>
      </c>
      <c r="BO430" s="16">
        <f ca="1">_xll.DBRW($B$3,$R$37,$R$38,$R$40,$R$41,$R$42,$Q430,BO$2,BO$4,BO$3)</f>
        <v>0.10299009783418273</v>
      </c>
      <c r="BP430" s="17">
        <f ca="1">-(BN430-BO430)*100</f>
        <v>0.79416451670297483</v>
      </c>
      <c r="BQ430" s="14">
        <f ca="1">$Z430-$AE430-CK430</f>
        <v>237488.93073251226</v>
      </c>
      <c r="BR430" s="15">
        <f ca="1">_xll.DBRW($B$3,$R$37,$R$38,$R$40,$R$41,$R$42,$Q430,BR$2,BR$4,BR$3)</f>
        <v>0.85627317028202898</v>
      </c>
      <c r="BS430" s="15">
        <f ca="1">_xll.DBRW($B$3,$R$37,$R$38,$R$40,$R$41,$R$42,$Q430,BS$2,BS$4,BS$3)</f>
        <v>1</v>
      </c>
      <c r="BT430" s="15">
        <f ca="1">_xll.DBRW($B$3,$R$37,$R$38,$R$40,$R$41,$R$42,$Q430,BT$2,BT$4,BT$3)</f>
        <v>9.0088070479230584</v>
      </c>
      <c r="BU430" s="15">
        <f ca="1">_xll.DBRW($B$3,$R$37,$R$38,$R$40,$R$41,$R$42,$Q430,BU$2,BU$4,BU$3)</f>
        <v>3319446</v>
      </c>
      <c r="BV430" s="15">
        <f ca="1">_xll.DBRW($B$3,$R$37,$R$38,$R$40,$R$41,$R$42,$Q430,BV$2,BV$4,BV$3)</f>
        <v>3319446</v>
      </c>
      <c r="BW430" s="15">
        <f ca="1">_xll.DBRW($B$3,$R$37,$R$38,$R$40,$R$41,$R$42,$Q430,BW$2,BW$4,BW$3)</f>
        <v>0.53567471144151924</v>
      </c>
      <c r="BX430" s="15">
        <f ca="1">_xll.DBRW($B$3,$R$37,$R$38,$R$40,$R$41,$R$42,$Q430,BX$2,BX$4,BX$3)</f>
        <v>1</v>
      </c>
      <c r="BY430" s="15">
        <f ca="1">_xll.DBRW($B$3,$R$37,$R$38,$R$40,$R$41,$R$42,$Q430,BY$2,BY$4,BY$3)</f>
        <v>5.2012253867742926</v>
      </c>
      <c r="BZ430" s="15">
        <f ca="1">_xll.DBRW($B$3,$R$37,$R$38,$R$40,$R$41,$R$42,$Q430,BZ$2,BZ$4,BZ$3)</f>
        <v>5626538</v>
      </c>
      <c r="CA430" s="15">
        <f ca="1">_xll.DBRW($B$3,$R$37,$R$38,$R$40,$R$41,$R$42,$Q430,CA$2,CA$4,CA$3)</f>
        <v>5626538</v>
      </c>
      <c r="CB430" s="15">
        <f ca="1">BR430-BW430</f>
        <v>0.32059845884050975</v>
      </c>
      <c r="CC430" s="15">
        <f ca="1">BS430-BX430</f>
        <v>0</v>
      </c>
      <c r="CD430" s="15">
        <f ca="1">BT430-BY430</f>
        <v>3.8075816611487658</v>
      </c>
      <c r="CE430" s="15">
        <f ca="1">IF(AND(BU430&lt;&gt;0,BZ430&lt;&gt;0),-1*CB430*BU430,0)</f>
        <v>-1064209.2718042948</v>
      </c>
      <c r="CF430" s="15">
        <f ca="1">IF(AND(BU430&lt;&gt;0,BZ430&lt;&gt;0,BV430&lt;&gt;0,CA430&lt;&gt;0),CC430/BX430*$Z430,)</f>
        <v>0</v>
      </c>
      <c r="CG430" s="15">
        <f ca="1">IF(AND(BV430&lt;&gt;0,CA430&lt;&gt;0),CD430*BN430*BV430,)</f>
        <v>1201323.2591538865</v>
      </c>
      <c r="CH430" s="15">
        <f ca="1">IF(AND(BU430&lt;&gt;0,BZ430&lt;&gt;0,BV430&lt;&gt;0,CA430&lt;&gt;0),$AJ430-CE430-CF430-CG430-CK430,)</f>
        <v>100374.94338292057</v>
      </c>
      <c r="CI430" s="15">
        <f ca="1">IF(OR(BU430=0,BZ430=0,BV430=0,CA430=0),$AJ430-CE430-CF430-CG430-CK430,)</f>
        <v>0</v>
      </c>
      <c r="CJ430" s="15">
        <f ca="1">SUM(CE430:CI430)</f>
        <v>237488.93073251226</v>
      </c>
      <c r="CK430" s="15">
        <f ca="1">IF($V430&lt;&gt;0,IF($V430&gt;0,$W430/$V430,-$W430/$V430))*$AE430</f>
        <v>-65847.361167770214</v>
      </c>
      <c r="CL430" s="15">
        <f ca="1">SUM(CJ430:CK430)</f>
        <v>171641.56956474204</v>
      </c>
      <c r="CM430" s="16">
        <f ca="1">_xll.DBRW($B$3,$R$37,$R$38,$R$40,$R$41,$R$42,$Q430,CM$2,CM$4,CM$3)</f>
        <v>5.6652620073931875E-2</v>
      </c>
      <c r="CN430" s="16">
        <f ca="1">_xll.DBRW($B$3,$R$37,$R$38,$R$40,$R$41,$R$42,$Q430,CN$2,CN$4,CN$3)</f>
        <v>8.2510916285457009E-2</v>
      </c>
      <c r="CO430" s="17">
        <f ca="1">-(CM430-CN430)*100</f>
        <v>2.5858296211525134</v>
      </c>
      <c r="CP430" s="14">
        <f ca="1">$AA430-$AF430-DJ430</f>
        <v>773272.91621322103</v>
      </c>
      <c r="CQ430" s="15">
        <f ca="1">_xll.DBRW($B$3,$R$37,$R$38,$R$40,$R$41,$R$42,$Q430,CQ$2,CQ$4,CQ$3)</f>
        <v>1.1373359555472309</v>
      </c>
      <c r="CR430" s="15">
        <f ca="1">_xll.DBRW($B$3,$R$37,$R$38,$R$40,$R$41,$R$42,$Q430,CR$2,CR$4,CR$3)</f>
        <v>0.44874385665559857</v>
      </c>
      <c r="CS430" s="15">
        <f ca="1">_xll.DBRW($B$3,$R$37,$R$38,$R$40,$R$41,$R$42,$Q430,CS$2,CS$4,CS$3)</f>
        <v>9.0088070479230584</v>
      </c>
      <c r="CT430" s="15">
        <f ca="1">_xll.DBRW($B$3,$R$37,$R$38,$R$40,$R$41,$R$42,$Q430,CT$2,CT$4,CT$3)</f>
        <v>1489581</v>
      </c>
      <c r="CU430" s="15">
        <f ca="1">_xll.DBRW($B$3,$R$37,$R$38,$R$40,$R$41,$R$42,$Q430,CU$2,CU$4,CU$3)</f>
        <v>3319446</v>
      </c>
      <c r="CV430" s="15">
        <f ca="1">_xll.DBRW($B$3,$R$37,$R$38,$R$40,$R$41,$R$42,$Q430,CV$2,CV$4,CV$3)</f>
        <v>1.019840308455249</v>
      </c>
      <c r="CW430" s="15">
        <f ca="1">_xll.DBRW($B$3,$R$37,$R$38,$R$40,$R$41,$R$42,$Q430,CW$2,CW$4,CW$3)</f>
        <v>0.42080889420812589</v>
      </c>
      <c r="CX430" s="15">
        <f ca="1">_xll.DBRW($B$3,$R$37,$R$38,$R$40,$R$41,$R$42,$Q430,CX$2,CX$4,CX$3)</f>
        <v>5.2012253867742926</v>
      </c>
      <c r="CY430" s="15">
        <f ca="1">_xll.DBRW($B$3,$R$37,$R$38,$R$40,$R$41,$R$42,$Q430,CY$2,CY$4,CY$3)</f>
        <v>2367697.2340000002</v>
      </c>
      <c r="CZ430" s="15">
        <f ca="1">_xll.DBRW($B$3,$R$37,$R$38,$R$40,$R$41,$R$42,$Q430,CZ$2,CZ$4,CZ$3)</f>
        <v>5626538</v>
      </c>
      <c r="DA430" s="15">
        <f ca="1">CQ430-CV430</f>
        <v>0.1174956470919819</v>
      </c>
      <c r="DB430" s="15">
        <f ca="1">CR430-CW430</f>
        <v>2.7934962447472678E-2</v>
      </c>
      <c r="DC430" s="15">
        <f ca="1">CS430-CX430</f>
        <v>3.8075816611487658</v>
      </c>
      <c r="DD430" s="15">
        <f ca="1">IF(AND(CT430&lt;&gt;0,CY430&lt;&gt;0),-1*DA430*CT430,0)</f>
        <v>-175019.28349092149</v>
      </c>
      <c r="DE430" s="15">
        <f ca="1">IF(AND(CT430&lt;&gt;0,CY430&lt;&gt;0,CU430&lt;&gt;0,CZ430&lt;&gt;0),DB430/CW430*$AA430,)</f>
        <v>-112464.65999094989</v>
      </c>
      <c r="DF430" s="15">
        <f ca="1">IF(AND(CU430&lt;&gt;0,CZ430&lt;&gt;0),DC430*CM430*CU430,)</f>
        <v>716035.96141804813</v>
      </c>
      <c r="DG430" s="15">
        <f ca="1">IF(AND(CT430&lt;&gt;0,CY430&lt;&gt;0,CU430&lt;&gt;0,CZ430&lt;&gt;0),$AK430-DD430-DE430-DF430-DJ430,)</f>
        <v>344720.8982770443</v>
      </c>
      <c r="DH430" s="15">
        <f ca="1">IF(OR(CT430=0,CY430=0,CU430=0,CZ430=0),$AK430-DD430-DE430-DF430-DJ430,)</f>
        <v>0</v>
      </c>
      <c r="DI430" s="15">
        <f ca="1">SUM(DD430:DH430)</f>
        <v>773272.91621322103</v>
      </c>
      <c r="DJ430" s="15">
        <f ca="1">IF($V430&lt;&gt;0,IF($V430&gt;0,$W430/$V430,-$W430/$V430))*$AF430</f>
        <v>-52753.868762020618</v>
      </c>
      <c r="DK430" s="15">
        <f ca="1">SUM(DI430:DJ430)</f>
        <v>720519.04745120043</v>
      </c>
      <c r="DL430" s="16">
        <f ca="1">_xll.DBRW($B$3,$R$37,$R$38,$R$40,$R$41,$R$42,$Q430,DL$2,DL$4,DL$3)</f>
        <v>1.0264561565381208E-3</v>
      </c>
      <c r="DM430" s="16">
        <f ca="1">_xll.DBRW($B$3,$R$37,$R$38,$R$40,$R$41,$R$42,$Q430,DM$2,DM$4,DM$3)</f>
        <v>2.9351210031035137E-3</v>
      </c>
      <c r="DN430" s="17">
        <f ca="1">-(DL430-DM430)*100</f>
        <v>0.1908664846565393</v>
      </c>
      <c r="DO430" s="14">
        <f ca="1">$AB430-$AG430-EI430</f>
        <v>57077.187913079142</v>
      </c>
      <c r="DP430" s="15">
        <f ca="1">_xll.DBRW($B$3,$R$37,$R$38,$R$40,$R$41,$R$42,$Q430,DP$2,DP$4,DP$3)</f>
        <v>9.2471454574046368E-3</v>
      </c>
      <c r="DQ430" s="15">
        <f ca="1">_xll.DBRW($B$3,$R$37,$R$38,$R$40,$R$41,$R$42,$Q430,DQ$2,DQ$4,DQ$3)</f>
        <v>1</v>
      </c>
      <c r="DR430" s="15">
        <f ca="1">_xll.DBRW($B$3,$R$37,$R$38,$R$40,$R$41,$R$42,$Q430,DR$2,DR$4,DR$3)</f>
        <v>9.0088070479230584</v>
      </c>
      <c r="DS430" s="15">
        <f ca="1">_xll.DBRW($B$3,$R$37,$R$38,$R$40,$R$41,$R$42,$Q430,DS$2,DS$4,DS$3)</f>
        <v>3319446</v>
      </c>
      <c r="DT430" s="15">
        <f ca="1">_xll.DBRW($B$3,$R$37,$R$38,$R$40,$R$41,$R$42,$Q430,DT$2,DT$4,DT$3)</f>
        <v>3319446</v>
      </c>
      <c r="DU430" s="15">
        <f ca="1">_xll.DBRW($B$3,$R$37,$R$38,$R$40,$R$41,$R$42,$Q430,DU$2,DU$4,DU$3)</f>
        <v>1.7283820320116435E-2</v>
      </c>
      <c r="DV430" s="15">
        <f ca="1">_xll.DBRW($B$3,$R$37,$R$38,$R$40,$R$41,$R$42,$Q430,DV$2,DV$4,DV$3)</f>
        <v>0.88326686993084746</v>
      </c>
      <c r="DW430" s="15">
        <f ca="1">_xll.DBRW($B$3,$R$37,$R$38,$R$40,$R$41,$R$42,$Q430,DW$2,DW$4,DW$3)</f>
        <v>5.2012253867742926</v>
      </c>
      <c r="DX430" s="15">
        <f ca="1">_xll.DBRW($B$3,$R$37,$R$38,$R$40,$R$41,$R$42,$Q430,DX$2,DX$4,DX$3)</f>
        <v>4969734.6078069704</v>
      </c>
      <c r="DY430" s="15">
        <f ca="1">_xll.DBRW($B$3,$R$37,$R$38,$R$40,$R$41,$R$42,$Q430,DY$2,DY$4,DY$3)</f>
        <v>5626538</v>
      </c>
      <c r="DZ430" s="15">
        <f ca="1">DP430-DU430</f>
        <v>-8.0366748627117984E-3</v>
      </c>
      <c r="EA430" s="15">
        <f ca="1">DQ430-DV430</f>
        <v>0.11673313006915254</v>
      </c>
      <c r="EB430" s="15">
        <f ca="1">DR430-DW430</f>
        <v>3.8075816611487658</v>
      </c>
      <c r="EC430" s="15">
        <f ca="1">IF(AND(DS430&lt;&gt;0,DX430&lt;&gt;0),-1*DZ430*DS430,0)</f>
        <v>26677.308226329227</v>
      </c>
      <c r="ED430" s="15">
        <f ca="1">IF(AND(DS430&lt;&gt;0,DX430&lt;&gt;0,DT430&lt;&gt;0,DY430&lt;&gt;0),EA430/DV430*$AB430,)</f>
        <v>-4056.7242389666408</v>
      </c>
      <c r="EE430" s="15">
        <f ca="1">IF(AND(DT430&lt;&gt;0,DY430&lt;&gt;0),EB430*DL430*DT430,)</f>
        <v>12973.442709994646</v>
      </c>
      <c r="EF430" s="15">
        <f ca="1">IF(AND(DS430&lt;&gt;0,DX430&lt;&gt;0,DT430&lt;&gt;0,DY430&lt;&gt;0),$AL430-EC430-ED430-EE430-EI430,)</f>
        <v>21483.161215721906</v>
      </c>
      <c r="EG430" s="15">
        <f ca="1">IF(OR(DS430=0,DX430=0,DT430=0,DY430=0),$AL430-EC430-ED430-EE430-EI430,)</f>
        <v>0</v>
      </c>
      <c r="EH430" s="15">
        <f ca="1">SUM(EC430:EG430)</f>
        <v>57077.187913079142</v>
      </c>
      <c r="EI430" s="15">
        <f ca="1">IF($V430&lt;&gt;0,IF($V430&gt;0,$W430/$V430,-$W430/$V430))*$AG430</f>
        <v>-1876.5879130791363</v>
      </c>
      <c r="EJ430" s="15">
        <f ca="1">SUM(EH430:EI430)</f>
        <v>55200.600000000006</v>
      </c>
      <c r="EK430" s="16">
        <f ca="1">_xll.DBRW($B$3,$R$37,$R$38,$R$40,$R$41,$R$42,$Q430,EK$2,EK$4,EK$3)</f>
        <v>0.22123249027894312</v>
      </c>
      <c r="EL430" s="16">
        <f ca="1">_xll.DBRW($B$3,$R$37,$R$38,$R$40,$R$41,$R$42,$Q430,EL$2,EL$4,EL$3)</f>
        <v>0.26014470667255796</v>
      </c>
      <c r="EM430" s="17">
        <f ca="1">-(EK430-EL430)*100</f>
        <v>3.8912216393614836</v>
      </c>
      <c r="EN430" s="14">
        <f ca="1">$AC430-$AH430-FH430</f>
        <v>1163640.5894986743</v>
      </c>
      <c r="EO430" s="15">
        <f ca="1">_xll.DBRW($B$3,$R$37,$R$38,$R$40,$R$41,$R$42,$Q430,EO$2,EO$4,EO$3)</f>
        <v>1.9930408176545122</v>
      </c>
      <c r="EP430" s="15">
        <f ca="1">_xll.DBRW($B$3,$R$37,$R$38,$R$40,$R$41,$R$42,$Q430,EP$2,EP$4,EP$3)</f>
        <v>1</v>
      </c>
      <c r="EQ430" s="15">
        <f ca="1">_xll.DBRW($B$3,$R$37,$R$38,$R$40,$R$41,$R$42,$Q430,EQ$2,EQ$4,EQ$3)</f>
        <v>9.0088070479230584</v>
      </c>
      <c r="ER430" s="15">
        <f ca="1">_xll.DBRW($B$3,$R$37,$R$38,$R$40,$R$41,$R$42,$Q430,ER$2,ER$4,ER$3)</f>
        <v>3319446</v>
      </c>
      <c r="ES430" s="15">
        <f ca="1">_xll.DBRW($B$3,$R$37,$R$38,$R$40,$R$41,$R$42,$Q430,ES$2,ES$4,ES$3)</f>
        <v>3319446</v>
      </c>
      <c r="ET430" s="15">
        <f ca="1">_xll.DBRW($B$3,$R$37,$R$38,$R$40,$R$41,$R$42,$Q430,ET$2,ET$4,ET$3)</f>
        <v>1.3530712525802602</v>
      </c>
      <c r="EU430" s="15">
        <f ca="1">_xll.DBRW($B$3,$R$37,$R$38,$R$40,$R$41,$R$42,$Q430,EU$2,EU$4,EU$3)</f>
        <v>1</v>
      </c>
      <c r="EV430" s="15">
        <f ca="1">_xll.DBRW($B$3,$R$37,$R$38,$R$40,$R$41,$R$42,$Q430,EV$2,EV$4,EV$3)</f>
        <v>5.2012253867742926</v>
      </c>
      <c r="EW430" s="15">
        <f ca="1">_xll.DBRW($B$3,$R$37,$R$38,$R$40,$R$41,$R$42,$Q430,EW$2,EW$4,EW$3)</f>
        <v>5626538</v>
      </c>
      <c r="EX430" s="15">
        <f ca="1">_xll.DBRW($B$3,$R$37,$R$38,$R$40,$R$41,$R$42,$Q430,EX$2,EX$4,EX$3)</f>
        <v>5626538</v>
      </c>
      <c r="EY430" s="15">
        <f ca="1">EO430-ET430</f>
        <v>0.63996956507425207</v>
      </c>
      <c r="EZ430" s="15">
        <f ca="1">EP430-EU430</f>
        <v>0</v>
      </c>
      <c r="FA430" s="15">
        <f ca="1">EQ430-EV430</f>
        <v>3.8075816611487658</v>
      </c>
      <c r="FB430" s="15">
        <f ca="1">IF(AND(ER430&lt;&gt;0,EW430&lt;&gt;0),-1*EY430*ER430,0)</f>
        <v>-2124344.4129074658</v>
      </c>
      <c r="FC430" s="15">
        <f ca="1">IF(AND(ER430&lt;&gt;0,EW430&lt;&gt;0,ES430&lt;&gt;0,EX430&lt;&gt;0),EZ430/EU430*$AC430,)</f>
        <v>0</v>
      </c>
      <c r="FD430" s="15">
        <f ca="1">IF(AND(ES430&lt;&gt;0,EX430&lt;&gt;0),FA430*EK430*ES430,)</f>
        <v>2796171.0979486182</v>
      </c>
      <c r="FE430" s="15">
        <f ca="1">IF(AND(ER430&lt;&gt;0,EW430&lt;&gt;0,ES430&lt;&gt;0,EX430&lt;&gt;0),$AM430-FB430-FC430-FD430-FH430,)</f>
        <v>491813.90445752174</v>
      </c>
      <c r="FF430" s="15">
        <f ca="1">IF(OR(ER430=0,EW430=0,ES430=0,EX430=0),$AM430-FB430-FC430-FD430-FH430,)</f>
        <v>0</v>
      </c>
      <c r="FG430" s="15">
        <f ca="1">SUM(FB430:FF430)</f>
        <v>1163640.589498674</v>
      </c>
      <c r="FH430" s="15">
        <f ca="1">IF($V430&lt;&gt;0,IF($V430&gt;0,$W430/$V430,-$W430/$V430))*$AH430</f>
        <v>-166325.14014824168</v>
      </c>
      <c r="FI430" s="15">
        <f ca="1">SUM(FG430:FH430)</f>
        <v>997315.44935043238</v>
      </c>
      <c r="FJ430" s="20"/>
      <c r="FK430" s="85">
        <f ca="1">BL430+CK430+DJ430+EI430+FH430</f>
        <v>-546082.99501373456</v>
      </c>
      <c r="FL430" s="21"/>
      <c r="FM430" s="22"/>
      <c r="FN430" s="104">
        <f ca="1">_xll.DBRW($B$3,$R$37,$R$38,$R$40,$R$41,$R$42,$Q430,FN$2,FN$4,FN$3)</f>
        <v>6994042.689999992</v>
      </c>
      <c r="FO430" s="105">
        <f ca="1">IF(U430&lt;&gt;0,FN430/U430,0)</f>
        <v>0.23388123882539189</v>
      </c>
      <c r="FP430" s="104">
        <f ca="1">_xll.DBRW($B$3,$R$37,$R$38,$R$40,$R$41,$R$42,$Q430,FP$2,FP$4,FP$3)</f>
        <v>4269343.388883844</v>
      </c>
      <c r="FQ430" s="105">
        <f ca="1">IF(V430&lt;&gt;0,FP430/V430,0)</f>
        <v>0.14588618154715119</v>
      </c>
      <c r="FR430" s="86">
        <f ca="1">FN430-FP430</f>
        <v>2724699.301116148</v>
      </c>
      <c r="FS430" s="103">
        <f ca="1">(FO430-FQ430)*100</f>
        <v>8.7995057278240694</v>
      </c>
      <c r="FT430" s="23"/>
      <c r="FV430" s="37"/>
      <c r="FW430" s="37"/>
      <c r="FX430" s="37"/>
      <c r="FY430" s="37"/>
      <c r="FZ430" s="37"/>
      <c r="GA430" s="37"/>
      <c r="GB430" s="37"/>
      <c r="GC430" s="37"/>
      <c r="GD430" s="37"/>
      <c r="GE430" s="37"/>
      <c r="GF430" s="37"/>
      <c r="GG430" s="37"/>
      <c r="GH430" s="37"/>
    </row>
    <row r="431" spans="1:190" ht="15" hidden="1" customHeight="1" x14ac:dyDescent="0.25">
      <c r="A431">
        <f ca="1">IF(ROW()=ROW($A$60),0,1)</f>
        <v>1</v>
      </c>
      <c r="D431" s="30"/>
      <c r="E431" s="30"/>
      <c r="F431" s="30">
        <f ca="1">IF(A431&lt;&gt;0,IF((AO431+BN431+CM431+DL431+EK431)&lt;&gt;0,ROUND((1-(AO431+BN431+CM431+DL431+EK431))-FO431,5),"VERIF. ELIGIBILITE PMM"),"CHECK "&amp;D416)</f>
        <v>-7.6499999999999997E-3</v>
      </c>
      <c r="G431" s="30"/>
      <c r="H431" s="30"/>
      <c r="I431" s="30"/>
      <c r="J431" s="30">
        <f ca="1">IF(A431&lt;&gt;0,IF((AP431+BO431+CN431+DM431+EL431)&lt;&gt;0,ROUND((1-(AP431+BO431+CN431+DM431+EL431))-FQ431,5),"VERIF. ELIGIBILITE PMM"),"CHECK "&amp;D417)</f>
        <v>-1.8679999999999999E-2</v>
      </c>
      <c r="K431" s="30">
        <f ca="1">IF(A431&lt;&gt;0,ROUND(W431+AR431+BQ431+CP431+DO431+EN431+FK431-FR431,5),"CHECK ")</f>
        <v>26140</v>
      </c>
      <c r="L431" s="4"/>
      <c r="M431" s="9"/>
      <c r="N431" s="10"/>
      <c r="O431" s="9"/>
      <c r="P431" s="11"/>
      <c r="Q431" s="130" t="s">
        <v>383</v>
      </c>
      <c r="R431" s="130"/>
      <c r="S431" s="12"/>
      <c r="T431" s="13"/>
      <c r="U431" s="84">
        <f ca="1">_xll.DBRW($B$3,$R$37,$R$38,$R$40,$R$41,$R$42,$Q431,U$2,U$4,U$3)</f>
        <v>3576098.6603299975</v>
      </c>
      <c r="V431" s="84">
        <f ca="1">_xll.DBRW($B$3,$R$37,$R$38,$R$40,$R$41,$R$42,$Q431,V$2,V$4,V$3)</f>
        <v>2862855.7796699991</v>
      </c>
      <c r="W431" s="85">
        <f ca="1">U431-V431</f>
        <v>713242.88065999839</v>
      </c>
      <c r="X431" s="106">
        <f ca="1">IF(V431&lt;&gt;0,W431/V431,0)</f>
        <v>0.24913685339127134</v>
      </c>
      <c r="Y431" s="15">
        <f ca="1">_xll.DBRW($B$3,$R$37,$R$38,$R$40,$R$41,$R$42,$Q431,Y$2,Y$4,Y$3)</f>
        <v>-1376957.0865896</v>
      </c>
      <c r="Z431" s="15">
        <f ca="1">_xll.DBRW($B$3,$R$37,$R$38,$R$40,$R$41,$R$42,$Q431,Z$2,Z$4,Z$3)</f>
        <v>-316737.14496599999</v>
      </c>
      <c r="AA431" s="15">
        <f ca="1">_xll.DBRW($B$3,$R$37,$R$38,$R$40,$R$41,$R$42,$Q431,AA$2,AA$4,AA$3)</f>
        <v>-199527.94915800003</v>
      </c>
      <c r="AB431" s="15">
        <f ca="1">_xll.DBRW($B$3,$R$37,$R$38,$R$40,$R$41,$R$42,$Q431,AB$2,AB$4,AB$3)</f>
        <v>-370801.26000000007</v>
      </c>
      <c r="AC431" s="15">
        <f ca="1">_xll.DBRW($B$3,$R$37,$R$38,$R$40,$R$41,$R$42,$Q431,AC$2,AC$4,AC$3)</f>
        <v>-205770.12416760004</v>
      </c>
      <c r="AD431" s="15">
        <f ca="1">_xll.DBRW($B$3,$R$37,$R$38,$R$40,$R$41,$R$42,$Q431,AD$2,AD$4,AD$3)</f>
        <v>-1284819.8055304</v>
      </c>
      <c r="AE431" s="15">
        <f ca="1">_xll.DBRW($B$3,$R$37,$R$38,$R$40,$R$41,$R$42,$Q431,AE$2,AE$4,AE$3)</f>
        <v>-201099.83336700001</v>
      </c>
      <c r="AF431" s="15">
        <f ca="1">_xll.DBRW($B$3,$R$37,$R$38,$R$40,$R$41,$R$42,$Q431,AF$2,AF$4,AF$3)</f>
        <v>-157879.55463599999</v>
      </c>
      <c r="AG431" s="15">
        <f ca="1">_xll.DBRW($B$3,$R$37,$R$38,$R$40,$R$41,$R$42,$Q431,AG$2,AG$4,AG$3)</f>
        <v>-332911.66666669998</v>
      </c>
      <c r="AH431" s="15">
        <f ca="1">_xll.DBRW($B$3,$R$37,$R$38,$R$40,$R$41,$R$42,$Q431,AH$2,AH$4,AH$3)</f>
        <v>-138220.81999910003</v>
      </c>
      <c r="AI431" s="15">
        <f ca="1">Y431-AD431</f>
        <v>-92137.281059199944</v>
      </c>
      <c r="AJ431" s="15">
        <f ca="1">Z431-AE431</f>
        <v>-115637.31159899998</v>
      </c>
      <c r="AK431" s="15">
        <f ca="1">AA431-AF431</f>
        <v>-41648.394522000046</v>
      </c>
      <c r="AL431" s="15">
        <f ca="1">AB431-AG431</f>
        <v>-37889.593333300087</v>
      </c>
      <c r="AM431" s="15">
        <f ca="1">AC431-AH431</f>
        <v>-67549.304168500006</v>
      </c>
      <c r="AN431" s="20"/>
      <c r="AO431" s="16">
        <f ca="1">_xll.DBRW($B$3,$R$37,$R$38,$R$40,$R$41,$R$42,$Q431,AO$2,AO$4,AO$3)</f>
        <v>0.38504449048464895</v>
      </c>
      <c r="AP431" s="16">
        <f ca="1">_xll.DBRW($B$3,$R$37,$R$38,$R$40,$R$41,$R$42,$Q431,AP$2,AP$4,AP$3)</f>
        <v>0.44878956692624622</v>
      </c>
      <c r="AQ431" s="17">
        <f ca="1">-(AO431-AP431)*100</f>
        <v>6.3745076441597268</v>
      </c>
      <c r="AR431" s="14">
        <f ca="1">$Y431-$AD431-BL431</f>
        <v>227958.68246542907</v>
      </c>
      <c r="AS431" s="18">
        <f ca="1">_xll.DBRW($B$3,$R$37,$R$38,$R$40,$R$41,$R$42,$Q431,AS$2,AS$4,AS$3)</f>
        <v>0</v>
      </c>
      <c r="AT431" s="19">
        <f ca="1">_xll.DBRW($B$3,$R$37,$R$38,$R$40,$R$41,$R$42,$Q431,AT$2,AT$4,AT$3)</f>
        <v>0</v>
      </c>
      <c r="AU431" s="18">
        <f ca="1">_xll.DBRW($B$3,$R$37,$R$38,$R$40,$R$41,$R$42,$Q431,AU$2,AU$4,AU$3)</f>
        <v>0</v>
      </c>
      <c r="AV431" s="15">
        <f ca="1">_xll.DBRW($B$3,$R$37,$R$38,$R$40,$R$41,$R$42,$Q431,AV$2,AV$4,AV$3)</f>
        <v>0</v>
      </c>
      <c r="AW431" s="15">
        <f ca="1">_xll.DBRW($B$3,$R$37,$R$38,$R$40,$R$41,$R$42,$Q431,AW$2,AW$4,AW$3)</f>
        <v>0</v>
      </c>
      <c r="AX431" s="18">
        <f ca="1">_xll.DBRW($B$3,$R$37,$R$38,$R$40,$R$41,$R$42,$Q431,AX$2,AX$4,AX$3)</f>
        <v>29.803068689370257</v>
      </c>
      <c r="AY431" s="19">
        <f ca="1">_xll.DBRW($B$3,$R$37,$R$38,$R$40,$R$41,$R$42,$Q431,AY$2,AY$4,AY$3)</f>
        <v>1.42401433698777E-2</v>
      </c>
      <c r="AZ431" s="18">
        <f ca="1">_xll.DBRW($B$3,$R$37,$R$38,$R$40,$R$41,$R$42,$Q431,AZ$2,AZ$4,AZ$3)</f>
        <v>0.94565471721113148</v>
      </c>
      <c r="BA431" s="15">
        <f ca="1">_xll.DBRW($B$3,$R$37,$R$38,$R$40,$R$41,$R$42,$Q431,BA$2,BA$4,BA$3)</f>
        <v>43110.319239999997</v>
      </c>
      <c r="BB431" s="15">
        <f ca="1">_xll.DBRW($B$3,$R$37,$R$38,$R$40,$R$41,$R$42,$Q431,BB$2,BB$4,BB$3)</f>
        <v>3027379.5790000004</v>
      </c>
      <c r="BC431" s="18">
        <f ca="1">AS431-AX431</f>
        <v>-29.803068689370257</v>
      </c>
      <c r="BD431" s="18">
        <f ca="1">AT431-AY431</f>
        <v>-1.42401433698777E-2</v>
      </c>
      <c r="BE431" s="18">
        <f ca="1">AU431-AZ431</f>
        <v>-0.94565471721113148</v>
      </c>
      <c r="BF431" s="15">
        <f ca="1">IF(AND(AV431&lt;&gt;0,BA431&lt;&gt;0),-1*BC431*AV431,0)</f>
        <v>0</v>
      </c>
      <c r="BG431" s="15">
        <f ca="1">IF(AND(AV431&lt;&gt;0,BA431&lt;&gt;0,AW431&lt;&gt;0,BB431&lt;&gt;0),BD431/AY431*$Y431,)</f>
        <v>0</v>
      </c>
      <c r="BH431" s="15">
        <f ca="1">IF(AND(AW431&lt;&gt;0,BB431&lt;&gt;0),BE431*AO431*AW431,)</f>
        <v>0</v>
      </c>
      <c r="BI431" s="15">
        <f ca="1">IF(AND(AV431&lt;&gt;0,BA431&lt;&gt;0,AW431&lt;&gt;0,BB431&lt;&gt;0),$AI431-BF431-BG431-BH431-BL431,)</f>
        <v>0</v>
      </c>
      <c r="BJ431" s="15">
        <f ca="1">IF(OR(AV431=0,BA431=0,AW431=0,BB431=0),$AI431-BF431-BG431-BH431-BL431,)</f>
        <v>227958.68246542907</v>
      </c>
      <c r="BK431" s="15">
        <f ca="1">SUM(BF431:BJ431)</f>
        <v>227958.68246542907</v>
      </c>
      <c r="BL431" s="15">
        <f ca="1">IF($V431&lt;&gt;0,IF($V431&gt;0,$W431/$V431,-$W431/$V431))*$AD431</f>
        <v>-320095.96352462901</v>
      </c>
      <c r="BM431" s="15">
        <f ca="1">SUM(BK431:BL431)</f>
        <v>-92137.281059199944</v>
      </c>
      <c r="BN431" s="16">
        <f ca="1">_xll.DBRW($B$3,$R$37,$R$38,$R$40,$R$41,$R$42,$Q431,BN$2,BN$4,BN$3)</f>
        <v>8.8570583490773125E-2</v>
      </c>
      <c r="BO431" s="16">
        <f ca="1">_xll.DBRW($B$3,$R$37,$R$38,$R$40,$R$41,$R$42,$Q431,BO$2,BO$4,BO$3)</f>
        <v>7.0244486220741698E-2</v>
      </c>
      <c r="BP431" s="17">
        <f ca="1">-(BN431-BO431)*100</f>
        <v>-1.8326097270031427</v>
      </c>
      <c r="BQ431" s="14">
        <f ca="1">$Z431-$AE431-CK431</f>
        <v>-65535.931896436603</v>
      </c>
      <c r="BR431" s="15">
        <f ca="1">_xll.DBRW($B$3,$R$37,$R$38,$R$40,$R$41,$R$42,$Q431,BR$2,BR$4,BR$3)</f>
        <v>0</v>
      </c>
      <c r="BS431" s="15">
        <f ca="1">_xll.DBRW($B$3,$R$37,$R$38,$R$40,$R$41,$R$42,$Q431,BS$2,BS$4,BS$3)</f>
        <v>0</v>
      </c>
      <c r="BT431" s="15">
        <f ca="1">_xll.DBRW($B$3,$R$37,$R$38,$R$40,$R$41,$R$42,$Q431,BT$2,BT$4,BT$3)</f>
        <v>0</v>
      </c>
      <c r="BU431" s="15">
        <f ca="1">_xll.DBRW($B$3,$R$37,$R$38,$R$40,$R$41,$R$42,$Q431,BU$2,BU$4,BU$3)</f>
        <v>0</v>
      </c>
      <c r="BV431" s="15">
        <f ca="1">_xll.DBRW($B$3,$R$37,$R$38,$R$40,$R$41,$R$42,$Q431,BV$2,BV$4,BV$3)</f>
        <v>0</v>
      </c>
      <c r="BW431" s="15">
        <f ca="1">_xll.DBRW($B$3,$R$37,$R$38,$R$40,$R$41,$R$42,$Q431,BW$2,BW$4,BW$3)</f>
        <v>0.34542507575345238</v>
      </c>
      <c r="BX431" s="15">
        <f ca="1">_xll.DBRW($B$3,$R$37,$R$38,$R$40,$R$41,$R$42,$Q431,BX$2,BX$4,BX$3)</f>
        <v>0.19230517532007171</v>
      </c>
      <c r="BY431" s="15">
        <f ca="1">_xll.DBRW($B$3,$R$37,$R$38,$R$40,$R$41,$R$42,$Q431,BY$2,BY$4,BY$3)</f>
        <v>0.94565471721113148</v>
      </c>
      <c r="BZ431" s="15">
        <f ca="1">_xll.DBRW($B$3,$R$37,$R$38,$R$40,$R$41,$R$42,$Q431,BZ$2,BZ$4,BZ$3)</f>
        <v>582180.76069999998</v>
      </c>
      <c r="CA431" s="15">
        <f ca="1">_xll.DBRW($B$3,$R$37,$R$38,$R$40,$R$41,$R$42,$Q431,CA$2,CA$4,CA$3)</f>
        <v>3027379.5790000004</v>
      </c>
      <c r="CB431" s="15">
        <f ca="1">BR431-BW431</f>
        <v>-0.34542507575345238</v>
      </c>
      <c r="CC431" s="15">
        <f ca="1">BS431-BX431</f>
        <v>-0.19230517532007171</v>
      </c>
      <c r="CD431" s="15">
        <f ca="1">BT431-BY431</f>
        <v>-0.94565471721113148</v>
      </c>
      <c r="CE431" s="15">
        <f ca="1">IF(AND(BU431&lt;&gt;0,BZ431&lt;&gt;0),-1*CB431*BU431,0)</f>
        <v>0</v>
      </c>
      <c r="CF431" s="15">
        <f ca="1">IF(AND(BU431&lt;&gt;0,BZ431&lt;&gt;0,BV431&lt;&gt;0,CA431&lt;&gt;0),CC431/BX431*$Z431,)</f>
        <v>0</v>
      </c>
      <c r="CG431" s="15">
        <f ca="1">IF(AND(BV431&lt;&gt;0,CA431&lt;&gt;0),CD431*BN431*BV431,)</f>
        <v>0</v>
      </c>
      <c r="CH431" s="15">
        <f ca="1">IF(AND(BU431&lt;&gt;0,BZ431&lt;&gt;0,BV431&lt;&gt;0,CA431&lt;&gt;0),$AJ431-CE431-CF431-CG431-CK431,)</f>
        <v>0</v>
      </c>
      <c r="CI431" s="15">
        <f ca="1">IF(OR(BU431=0,BZ431=0,BV431=0,CA431=0),$AJ431-CE431-CF431-CG431-CK431,)</f>
        <v>-65535.931896436603</v>
      </c>
      <c r="CJ431" s="15">
        <f ca="1">SUM(CE431:CI431)</f>
        <v>-65535.931896436603</v>
      </c>
      <c r="CK431" s="15">
        <f ca="1">IF($V431&lt;&gt;0,IF($V431&gt;0,$W431/$V431,-$W431/$V431))*$AE431</f>
        <v>-50101.379702563376</v>
      </c>
      <c r="CL431" s="15">
        <f ca="1">SUM(CJ431:CK431)</f>
        <v>-115637.31159899998</v>
      </c>
      <c r="CM431" s="16">
        <f ca="1">_xll.DBRW($B$3,$R$37,$R$38,$R$40,$R$41,$R$42,$Q431,CM$2,CM$4,CM$3)</f>
        <v>5.5794867007273166E-2</v>
      </c>
      <c r="CN431" s="16">
        <f ca="1">_xll.DBRW($B$3,$R$37,$R$38,$R$40,$R$41,$R$42,$Q431,CN$2,CN$4,CN$3)</f>
        <v>5.5147575283795366E-2</v>
      </c>
      <c r="CO431" s="17">
        <f ca="1">-(CM431-CN431)*100</f>
        <v>-6.4729172347779973E-2</v>
      </c>
      <c r="CP431" s="14">
        <f ca="1">$AA431-$AF431-DJ431</f>
        <v>-2314.7790651717005</v>
      </c>
      <c r="CQ431" s="15">
        <f ca="1">_xll.DBRW($B$3,$R$37,$R$38,$R$40,$R$41,$R$42,$Q431,CQ$2,CQ$4,CQ$3)</f>
        <v>5.4845825041379888E+16</v>
      </c>
      <c r="CR431" s="15">
        <f ca="1">_xll.DBRW($B$3,$R$37,$R$38,$R$40,$R$41,$R$42,$Q431,CR$2,CR$4,CR$3)</f>
        <v>0</v>
      </c>
      <c r="CS431" s="15">
        <f ca="1">_xll.DBRW($B$3,$R$37,$R$38,$R$40,$R$41,$R$42,$Q431,CS$2,CS$4,CS$3)</f>
        <v>0</v>
      </c>
      <c r="CT431" s="15">
        <f ca="1">_xll.DBRW($B$3,$R$37,$R$38,$R$40,$R$41,$R$42,$Q431,CT$2,CT$4,CT$3)</f>
        <v>3.637978807091713E-12</v>
      </c>
      <c r="CU431" s="15">
        <f ca="1">_xll.DBRW($B$3,$R$37,$R$38,$R$40,$R$41,$R$42,$Q431,CU$2,CU$4,CU$3)</f>
        <v>0</v>
      </c>
      <c r="CV431" s="15">
        <f ca="1">_xll.DBRW($B$3,$R$37,$R$38,$R$40,$R$41,$R$42,$Q431,CV$2,CV$4,CV$3)</f>
        <v>0.93360404731481983</v>
      </c>
      <c r="CW431" s="15">
        <f ca="1">_xll.DBRW($B$3,$R$37,$R$38,$R$40,$R$41,$R$42,$Q431,CW$2,CW$4,CW$3)</f>
        <v>5.5859402987668755E-2</v>
      </c>
      <c r="CX431" s="15">
        <f ca="1">_xll.DBRW($B$3,$R$37,$R$38,$R$40,$R$41,$R$42,$Q431,CX$2,CX$4,CX$3)</f>
        <v>0.94565471721113148</v>
      </c>
      <c r="CY431" s="15">
        <f ca="1">_xll.DBRW($B$3,$R$37,$R$38,$R$40,$R$41,$R$42,$Q431,CY$2,CY$4,CY$3)</f>
        <v>169107.6159</v>
      </c>
      <c r="CZ431" s="15">
        <f ca="1">_xll.DBRW($B$3,$R$37,$R$38,$R$40,$R$41,$R$42,$Q431,CZ$2,CZ$4,CZ$3)</f>
        <v>3027379.5790000004</v>
      </c>
      <c r="DA431" s="15">
        <f ca="1">CQ431-CV431</f>
        <v>5.4845825041379888E+16</v>
      </c>
      <c r="DB431" s="15">
        <f ca="1">CR431-CW431</f>
        <v>-5.5859402987668755E-2</v>
      </c>
      <c r="DC431" s="15">
        <f ca="1">CS431-CX431</f>
        <v>-0.94565471721113148</v>
      </c>
      <c r="DD431" s="15">
        <f ca="1">IF(AND(CT431&lt;&gt;0,CY431&lt;&gt;0),-1*DA431*CT431,0)</f>
        <v>-199527.949158</v>
      </c>
      <c r="DE431" s="15">
        <f ca="1">IF(AND(CT431&lt;&gt;0,CY431&lt;&gt;0,CU431&lt;&gt;0,CZ431&lt;&gt;0),DB431/CW431*$AA431,)</f>
        <v>0</v>
      </c>
      <c r="DF431" s="15">
        <f ca="1">IF(AND(CU431&lt;&gt;0,CZ431&lt;&gt;0),DC431*CM431*CU431,)</f>
        <v>0</v>
      </c>
      <c r="DG431" s="15">
        <f ca="1">IF(AND(CT431&lt;&gt;0,CY431&lt;&gt;0,CU431&lt;&gt;0,CZ431&lt;&gt;0),$AK431-DD431-DE431-DF431-DJ431,)</f>
        <v>0</v>
      </c>
      <c r="DH431" s="15">
        <f ca="1">IF(OR(CT431=0,CY431=0,CU431=0,CZ431=0),$AK431-DD431-DE431-DF431-DJ431,)</f>
        <v>197213.17009282831</v>
      </c>
      <c r="DI431" s="15">
        <f ca="1">SUM(DD431:DH431)</f>
        <v>-2314.7790651716932</v>
      </c>
      <c r="DJ431" s="15">
        <f ca="1">IF($V431&lt;&gt;0,IF($V431&gt;0,$W431/$V431,-$W431/$V431))*$AF431</f>
        <v>-39333.615456828345</v>
      </c>
      <c r="DK431" s="15">
        <f ca="1">SUM(DI431:DJ431)</f>
        <v>-41648.394522000039</v>
      </c>
      <c r="DL431" s="16">
        <f ca="1">_xll.DBRW($B$3,$R$37,$R$38,$R$40,$R$41,$R$42,$Q431,DL$2,DL$4,DL$3)</f>
        <v>0.10368876678748649</v>
      </c>
      <c r="DM431" s="16">
        <f ca="1">_xll.DBRW($B$3,$R$37,$R$38,$R$40,$R$41,$R$42,$Q431,DM$2,DM$4,DM$3)</f>
        <v>0.11628656568409979</v>
      </c>
      <c r="DN431" s="17">
        <f ca="1">-(DL431-DM431)*100</f>
        <v>1.259779889661329</v>
      </c>
      <c r="DO431" s="14">
        <f ca="1">$AB431-$AG431-EI431</f>
        <v>45050.971757285341</v>
      </c>
      <c r="DP431" s="15">
        <f ca="1">_xll.DBRW($B$3,$R$37,$R$38,$R$40,$R$41,$R$42,$Q431,DP$2,DP$4,DP$3)</f>
        <v>0</v>
      </c>
      <c r="DQ431" s="15">
        <f ca="1">_xll.DBRW($B$3,$R$37,$R$38,$R$40,$R$41,$R$42,$Q431,DQ$2,DQ$4,DQ$3)</f>
        <v>0</v>
      </c>
      <c r="DR431" s="15">
        <f ca="1">_xll.DBRW($B$3,$R$37,$R$38,$R$40,$R$41,$R$42,$Q431,DR$2,DR$4,DR$3)</f>
        <v>0</v>
      </c>
      <c r="DS431" s="15">
        <f ca="1">_xll.DBRW($B$3,$R$37,$R$38,$R$40,$R$41,$R$42,$Q431,DS$2,DS$4,DS$3)</f>
        <v>0</v>
      </c>
      <c r="DT431" s="15">
        <f ca="1">_xll.DBRW($B$3,$R$37,$R$38,$R$40,$R$41,$R$42,$Q431,DT$2,DT$4,DT$3)</f>
        <v>0</v>
      </c>
      <c r="DU431" s="15">
        <f ca="1">_xll.DBRW($B$3,$R$37,$R$38,$R$40,$R$41,$R$42,$Q431,DU$2,DU$4,DU$3)</f>
        <v>15132.348484850005</v>
      </c>
      <c r="DV431" s="15">
        <f ca="1">_xll.DBRW($B$3,$R$37,$R$38,$R$40,$R$41,$R$42,$Q431,DV$2,DV$4,DV$3)</f>
        <v>7.2670107681928035E-6</v>
      </c>
      <c r="DW431" s="15">
        <f ca="1">_xll.DBRW($B$3,$R$37,$R$38,$R$40,$R$41,$R$42,$Q431,DW$2,DW$4,DW$3)</f>
        <v>0.94565471721113148</v>
      </c>
      <c r="DX431" s="15">
        <f ca="1">_xll.DBRW($B$3,$R$37,$R$38,$R$40,$R$41,$R$42,$Q431,DX$2,DX$4,DX$3)</f>
        <v>22</v>
      </c>
      <c r="DY431" s="15">
        <f ca="1">_xll.DBRW($B$3,$R$37,$R$38,$R$40,$R$41,$R$42,$Q431,DY$2,DY$4,DY$3)</f>
        <v>3027379.5790000004</v>
      </c>
      <c r="DZ431" s="15">
        <f ca="1">DP431-DU431</f>
        <v>-15132.348484850005</v>
      </c>
      <c r="EA431" s="15">
        <f ca="1">DQ431-DV431</f>
        <v>-7.2670107681928035E-6</v>
      </c>
      <c r="EB431" s="15">
        <f ca="1">DR431-DW431</f>
        <v>-0.94565471721113148</v>
      </c>
      <c r="EC431" s="15">
        <f ca="1">IF(AND(DS431&lt;&gt;0,DX431&lt;&gt;0),-1*DZ431*DS431,0)</f>
        <v>0</v>
      </c>
      <c r="ED431" s="15">
        <f ca="1">IF(AND(DS431&lt;&gt;0,DX431&lt;&gt;0,DT431&lt;&gt;0,DY431&lt;&gt;0),EA431/DV431*$AB431,)</f>
        <v>0</v>
      </c>
      <c r="EE431" s="15">
        <f ca="1">IF(AND(DT431&lt;&gt;0,DY431&lt;&gt;0),EB431*DL431*DT431,)</f>
        <v>0</v>
      </c>
      <c r="EF431" s="15">
        <f ca="1">IF(AND(DS431&lt;&gt;0,DX431&lt;&gt;0,DT431&lt;&gt;0,DY431&lt;&gt;0),$AL431-EC431-ED431-EE431-EI431,)</f>
        <v>0</v>
      </c>
      <c r="EG431" s="15">
        <f ca="1">IF(OR(DS431=0,DX431=0,DT431=0,DY431=0),$AL431-EC431-ED431-EE431-EI431,)</f>
        <v>45050.971757285341</v>
      </c>
      <c r="EH431" s="15">
        <f ca="1">SUM(EC431:EG431)</f>
        <v>45050.971757285341</v>
      </c>
      <c r="EI431" s="15">
        <f ca="1">IF($V431&lt;&gt;0,IF($V431&gt;0,$W431/$V431,-$W431/$V431))*$AG431</f>
        <v>-82940.565090585427</v>
      </c>
      <c r="EJ431" s="15">
        <f ca="1">SUM(EH431:EI431)</f>
        <v>-37889.593333300087</v>
      </c>
      <c r="EK431" s="16">
        <f ca="1">_xll.DBRW($B$3,$R$37,$R$38,$R$40,$R$41,$R$42,$Q431,EK$2,EK$4,EK$3)</f>
        <v>5.7540393516047943E-2</v>
      </c>
      <c r="EL431" s="16">
        <f ca="1">_xll.DBRW($B$3,$R$37,$R$38,$R$40,$R$41,$R$42,$Q431,EL$2,EL$4,EL$3)</f>
        <v>4.8280748538102283E-2</v>
      </c>
      <c r="EM431" s="17">
        <f ca="1">-(EK431-EL431)*100</f>
        <v>-0.92596449779456591</v>
      </c>
      <c r="EN431" s="14">
        <f ca="1">$AC431-$AH431-FH431</f>
        <v>-33113.404000762916</v>
      </c>
      <c r="EO431" s="15">
        <f ca="1">_xll.DBRW($B$3,$R$37,$R$38,$R$40,$R$41,$R$42,$Q431,EO$2,EO$4,EO$3)</f>
        <v>0</v>
      </c>
      <c r="EP431" s="15">
        <f ca="1">_xll.DBRW($B$3,$R$37,$R$38,$R$40,$R$41,$R$42,$Q431,EP$2,EP$4,EP$3)</f>
        <v>0</v>
      </c>
      <c r="EQ431" s="15">
        <f ca="1">_xll.DBRW($B$3,$R$37,$R$38,$R$40,$R$41,$R$42,$Q431,EQ$2,EQ$4,EQ$3)</f>
        <v>0</v>
      </c>
      <c r="ER431" s="15">
        <f ca="1">_xll.DBRW($B$3,$R$37,$R$38,$R$40,$R$41,$R$42,$Q431,ER$2,ER$4,ER$3)</f>
        <v>0</v>
      </c>
      <c r="ES431" s="15">
        <f ca="1">_xll.DBRW($B$3,$R$37,$R$38,$R$40,$R$41,$R$42,$Q431,ES$2,ES$4,ES$3)</f>
        <v>0</v>
      </c>
      <c r="ET431" s="15">
        <f ca="1">_xll.DBRW($B$3,$R$37,$R$38,$R$40,$R$41,$R$42,$Q431,ET$2,ET$4,ET$3)</f>
        <v>4.5656917605540859E-2</v>
      </c>
      <c r="EU431" s="15">
        <f ca="1">_xll.DBRW($B$3,$R$37,$R$38,$R$40,$R$41,$R$42,$Q431,EU$2,EU$4,EU$3)</f>
        <v>1</v>
      </c>
      <c r="EV431" s="15">
        <f ca="1">_xll.DBRW($B$3,$R$37,$R$38,$R$40,$R$41,$R$42,$Q431,EV$2,EV$4,EV$3)</f>
        <v>0.94565471721113148</v>
      </c>
      <c r="EW431" s="15">
        <f ca="1">_xll.DBRW($B$3,$R$37,$R$38,$R$40,$R$41,$R$42,$Q431,EW$2,EW$4,EW$3)</f>
        <v>3027379.5790000004</v>
      </c>
      <c r="EX431" s="15">
        <f ca="1">_xll.DBRW($B$3,$R$37,$R$38,$R$40,$R$41,$R$42,$Q431,EX$2,EX$4,EX$3)</f>
        <v>3027379.5790000004</v>
      </c>
      <c r="EY431" s="15">
        <f ca="1">EO431-ET431</f>
        <v>-4.5656917605540859E-2</v>
      </c>
      <c r="EZ431" s="15">
        <f ca="1">EP431-EU431</f>
        <v>-1</v>
      </c>
      <c r="FA431" s="15">
        <f ca="1">EQ431-EV431</f>
        <v>-0.94565471721113148</v>
      </c>
      <c r="FB431" s="15">
        <f ca="1">IF(AND(ER431&lt;&gt;0,EW431&lt;&gt;0),-1*EY431*ER431,0)</f>
        <v>0</v>
      </c>
      <c r="FC431" s="15">
        <f ca="1">IF(AND(ER431&lt;&gt;0,EW431&lt;&gt;0,ES431&lt;&gt;0,EX431&lt;&gt;0),EZ431/EU431*$AC431,)</f>
        <v>0</v>
      </c>
      <c r="FD431" s="15">
        <f ca="1">IF(AND(ES431&lt;&gt;0,EX431&lt;&gt;0),FA431*EK431*ES431,)</f>
        <v>0</v>
      </c>
      <c r="FE431" s="15">
        <f ca="1">IF(AND(ER431&lt;&gt;0,EW431&lt;&gt;0,ES431&lt;&gt;0,EX431&lt;&gt;0),$AM431-FB431-FC431-FD431-FH431,)</f>
        <v>0</v>
      </c>
      <c r="FF431" s="15">
        <f ca="1">IF(OR(ER431=0,EW431=0,ES431=0,EX431=0),$AM431-FB431-FC431-FD431-FH431,)</f>
        <v>-33113.404000762916</v>
      </c>
      <c r="FG431" s="15">
        <f ca="1">SUM(FB431:FF431)</f>
        <v>-33113.404000762916</v>
      </c>
      <c r="FH431" s="15">
        <f ca="1">IF($V431&lt;&gt;0,IF($V431&gt;0,$W431/$V431,-$W431/$V431))*$AH431</f>
        <v>-34435.900167737091</v>
      </c>
      <c r="FI431" s="15">
        <f ca="1">SUM(FG431:FH431)</f>
        <v>-67549.304168500006</v>
      </c>
      <c r="FJ431" s="20"/>
      <c r="FK431" s="85">
        <f ca="1">BL431+CK431+DJ431+EI431+FH431</f>
        <v>-526907.42394234322</v>
      </c>
      <c r="FL431" s="21"/>
      <c r="FM431" s="22"/>
      <c r="FN431" s="104">
        <f ca="1">_xll.DBRW($B$3,$R$37,$R$38,$R$40,$R$41,$R$42,$Q431,FN$2,FN$4,FN$3)</f>
        <v>1133645.0954487987</v>
      </c>
      <c r="FO431" s="105">
        <f ca="1">IF(U431&lt;&gt;0,FN431/U431,0)</f>
        <v>0.31700610165609566</v>
      </c>
      <c r="FP431" s="104">
        <f ca="1">_xll.DBRW($B$3,$R$37,$R$38,$R$40,$R$41,$R$42,$Q431,FP$2,FP$4,FP$3)</f>
        <v>801404.09947079967</v>
      </c>
      <c r="FQ431" s="105">
        <f ca="1">IF(V431&lt;&gt;0,FP431/V431,0)</f>
        <v>0.27993170496460612</v>
      </c>
      <c r="FR431" s="86">
        <f ca="1">FN431-FP431</f>
        <v>332240.99597799906</v>
      </c>
      <c r="FS431" s="103">
        <f ca="1">(FO431-FQ431)*100</f>
        <v>3.707439669148954</v>
      </c>
      <c r="FT431" s="23"/>
      <c r="FV431" s="37"/>
      <c r="FW431" s="37"/>
      <c r="FX431" s="37"/>
      <c r="FY431" s="37"/>
      <c r="FZ431" s="37"/>
      <c r="GA431" s="37"/>
      <c r="GB431" s="37"/>
      <c r="GC431" s="37"/>
      <c r="GD431" s="37"/>
      <c r="GE431" s="37"/>
      <c r="GF431" s="37"/>
      <c r="GG431" s="37"/>
      <c r="GH431" s="37"/>
    </row>
    <row r="432" spans="1:190" ht="15" hidden="1" customHeight="1" x14ac:dyDescent="0.25">
      <c r="A432">
        <f ca="1">IF(ROW()=ROW($A$60),0,1)</f>
        <v>1</v>
      </c>
      <c r="D432" s="30"/>
      <c r="E432" s="30"/>
      <c r="F432" s="30">
        <f ca="1">IF(A432&lt;&gt;0,IF((AO432+BN432+CM432+DL432+EK432)&lt;&gt;0,ROUND((1-(AO432+BN432+CM432+DL432+EK432))-FO432,5),"VERIF. ELIGIBILITE PMM"),"CHECK "&amp;D417)</f>
        <v>-2.7100000000000002E-3</v>
      </c>
      <c r="G432" s="30"/>
      <c r="H432" s="30"/>
      <c r="I432" s="30"/>
      <c r="J432" s="30">
        <f ca="1">IF(A432&lt;&gt;0,IF((AP432+BO432+CN432+DM432+EL432)&lt;&gt;0,ROUND((1-(AP432+BO432+CN432+DM432+EL432))-FQ432,5),"VERIF. ELIGIBILITE PMM"),"CHECK "&amp;D418)</f>
        <v>-2.14E-3</v>
      </c>
      <c r="K432" s="30">
        <f ca="1">IF(A432&lt;&gt;0,ROUND(W432+AR432+BQ432+CP432+DO432+EN432+FK432-FR432,5),"CHECK ")</f>
        <v>-3693.48</v>
      </c>
      <c r="L432" s="4"/>
      <c r="M432" s="9"/>
      <c r="N432" s="10"/>
      <c r="O432" s="9"/>
      <c r="P432" s="11"/>
      <c r="Q432" s="130" t="s">
        <v>446</v>
      </c>
      <c r="R432" s="130"/>
      <c r="S432" s="12"/>
      <c r="T432" s="13"/>
      <c r="U432" s="84">
        <f ca="1">_xll.DBRW($B$3,$R$37,$R$38,$R$40,$R$41,$R$42,$Q432,U$2,U$4,U$3)</f>
        <v>3737788.97633</v>
      </c>
      <c r="V432" s="84">
        <f ca="1">_xll.DBRW($B$3,$R$37,$R$38,$R$40,$R$41,$R$42,$Q432,V$2,V$4,V$3)</f>
        <v>3005641.7936699996</v>
      </c>
      <c r="W432" s="85">
        <f ca="1">U432-V432</f>
        <v>732147.1826600004</v>
      </c>
      <c r="X432" s="106">
        <f ca="1">IF(V432&lt;&gt;0,W432/V432,0)</f>
        <v>0.24359096423330662</v>
      </c>
      <c r="Y432" s="15">
        <f ca="1">_xll.DBRW($B$3,$R$37,$R$38,$R$40,$R$41,$R$42,$Q432,Y$2,Y$4,Y$3)</f>
        <v>-1525948.1866670002</v>
      </c>
      <c r="Z432" s="15">
        <f ca="1">_xll.DBRW($B$3,$R$37,$R$38,$R$40,$R$41,$R$42,$Q432,Z$2,Z$4,Z$3)</f>
        <v>-288625.19333000004</v>
      </c>
      <c r="AA432" s="15">
        <f ca="1">_xll.DBRW($B$3,$R$37,$R$38,$R$40,$R$41,$R$42,$Q432,AA$2,AA$4,AA$3)</f>
        <v>-345506.96669200005</v>
      </c>
      <c r="AB432" s="15">
        <f ca="1">_xll.DBRW($B$3,$R$37,$R$38,$R$40,$R$41,$R$42,$Q432,AB$2,AB$4,AB$3)</f>
        <v>-178393.26329999999</v>
      </c>
      <c r="AC432" s="15">
        <f ca="1">_xll.DBRW($B$3,$R$37,$R$38,$R$40,$R$41,$R$42,$Q432,AC$2,AC$4,AC$3)</f>
        <v>-171192.67333469997</v>
      </c>
      <c r="AD432" s="15">
        <f ca="1">_xll.DBRW($B$3,$R$37,$R$38,$R$40,$R$41,$R$42,$Q432,AD$2,AD$4,AD$3)</f>
        <v>-1204826.4133329999</v>
      </c>
      <c r="AE432" s="15">
        <f ca="1">_xll.DBRW($B$3,$R$37,$R$38,$R$40,$R$41,$R$42,$Q432,AE$2,AE$4,AE$3)</f>
        <v>-249303.90666999997</v>
      </c>
      <c r="AF432" s="15">
        <f ca="1">_xll.DBRW($B$3,$R$37,$R$38,$R$40,$R$41,$R$42,$Q432,AF$2,AF$4,AF$3)</f>
        <v>-264813.33329699998</v>
      </c>
      <c r="AG432" s="15">
        <f ca="1">_xll.DBRW($B$3,$R$37,$R$38,$R$40,$R$41,$R$42,$Q432,AG$2,AG$4,AG$3)</f>
        <v>-168469.93669999999</v>
      </c>
      <c r="AH432" s="15">
        <f ca="1">_xll.DBRW($B$3,$R$37,$R$38,$R$40,$R$41,$R$42,$Q432,AH$2,AH$4,AH$3)</f>
        <v>-142526.40000129997</v>
      </c>
      <c r="AI432" s="15">
        <f ca="1">Y432-AD432</f>
        <v>-321121.77333400026</v>
      </c>
      <c r="AJ432" s="15">
        <f ca="1">Z432-AE432</f>
        <v>-39321.286660000071</v>
      </c>
      <c r="AK432" s="15">
        <f ca="1">AA432-AF432</f>
        <v>-80693.63339500007</v>
      </c>
      <c r="AL432" s="15">
        <f ca="1">AB432-AG432</f>
        <v>-9923.3266000000003</v>
      </c>
      <c r="AM432" s="15">
        <f ca="1">AC432-AH432</f>
        <v>-28666.273333399993</v>
      </c>
      <c r="AN432" s="20"/>
      <c r="AO432" s="16">
        <f ca="1">_xll.DBRW($B$3,$R$37,$R$38,$R$40,$R$41,$R$42,$Q432,AO$2,AO$4,AO$3)</f>
        <v>0.40824888626143724</v>
      </c>
      <c r="AP432" s="16">
        <f ca="1">_xll.DBRW($B$3,$R$37,$R$38,$R$40,$R$41,$R$42,$Q432,AP$2,AP$4,AP$3)</f>
        <v>0.40085495745714345</v>
      </c>
      <c r="AQ432" s="17">
        <f ca="1">-(AO432-AP432)*100</f>
        <v>-0.73939288042937923</v>
      </c>
      <c r="AR432" s="14">
        <f ca="1">$Y432-$AD432-BL432</f>
        <v>-27636.945576458354</v>
      </c>
      <c r="AS432" s="18">
        <f ca="1">_xll.DBRW($B$3,$R$37,$R$38,$R$40,$R$41,$R$42,$Q432,AS$2,AS$4,AS$3)</f>
        <v>0</v>
      </c>
      <c r="AT432" s="19">
        <f ca="1">_xll.DBRW($B$3,$R$37,$R$38,$R$40,$R$41,$R$42,$Q432,AT$2,AT$4,AT$3)</f>
        <v>0</v>
      </c>
      <c r="AU432" s="18">
        <f ca="1">_xll.DBRW($B$3,$R$37,$R$38,$R$40,$R$41,$R$42,$Q432,AU$2,AU$4,AU$3)</f>
        <v>0</v>
      </c>
      <c r="AV432" s="15">
        <f ca="1">_xll.DBRW($B$3,$R$37,$R$38,$R$40,$R$41,$R$42,$Q432,AV$2,AV$4,AV$3)</f>
        <v>0</v>
      </c>
      <c r="AW432" s="15">
        <f ca="1">_xll.DBRW($B$3,$R$37,$R$38,$R$40,$R$41,$R$42,$Q432,AW$2,AW$4,AW$3)</f>
        <v>0</v>
      </c>
      <c r="AX432" s="18">
        <f ca="1">_xll.DBRW($B$3,$R$37,$R$38,$R$40,$R$41,$R$42,$Q432,AX$2,AX$4,AX$3)</f>
        <v>24.905279463866211</v>
      </c>
      <c r="AY432" s="19">
        <f ca="1">_xll.DBRW($B$3,$R$37,$R$38,$R$40,$R$41,$R$42,$Q432,AY$2,AY$4,AY$3)</f>
        <v>4.3293586705334758E-2</v>
      </c>
      <c r="AZ432" s="18">
        <f ca="1">_xll.DBRW($B$3,$R$37,$R$38,$R$40,$R$41,$R$42,$Q432,AZ$2,AZ$4,AZ$3)</f>
        <v>2.689847925866709</v>
      </c>
      <c r="BA432" s="15">
        <f ca="1">_xll.DBRW($B$3,$R$37,$R$38,$R$40,$R$41,$R$42,$Q432,BA$2,BA$4,BA$3)</f>
        <v>48376.345869999997</v>
      </c>
      <c r="BB432" s="15">
        <f ca="1">_xll.DBRW($B$3,$R$37,$R$38,$R$40,$R$41,$R$42,$Q432,BB$2,BB$4,BB$3)</f>
        <v>1117402.1270000003</v>
      </c>
      <c r="BC432" s="18">
        <f ca="1">AS432-AX432</f>
        <v>-24.905279463866211</v>
      </c>
      <c r="BD432" s="18">
        <f ca="1">AT432-AY432</f>
        <v>-4.3293586705334758E-2</v>
      </c>
      <c r="BE432" s="18">
        <f ca="1">AU432-AZ432</f>
        <v>-2.689847925866709</v>
      </c>
      <c r="BF432" s="15">
        <f ca="1">IF(AND(AV432&lt;&gt;0,BA432&lt;&gt;0),-1*BC432*AV432,0)</f>
        <v>0</v>
      </c>
      <c r="BG432" s="15">
        <f ca="1">IF(AND(AV432&lt;&gt;0,BA432&lt;&gt;0,AW432&lt;&gt;0,BB432&lt;&gt;0),BD432/AY432*$Y432,)</f>
        <v>0</v>
      </c>
      <c r="BH432" s="15">
        <f ca="1">IF(AND(AW432&lt;&gt;0,BB432&lt;&gt;0),BE432*AO432*AW432,)</f>
        <v>0</v>
      </c>
      <c r="BI432" s="15">
        <f ca="1">IF(AND(AV432&lt;&gt;0,BA432&lt;&gt;0,AW432&lt;&gt;0,BB432&lt;&gt;0),$AI432-BF432-BG432-BH432-BL432,)</f>
        <v>0</v>
      </c>
      <c r="BJ432" s="15">
        <f ca="1">IF(OR(AV432=0,BA432=0,AW432=0,BB432=0),$AI432-BF432-BG432-BH432-BL432,)</f>
        <v>-27636.945576458354</v>
      </c>
      <c r="BK432" s="15">
        <f ca="1">SUM(BF432:BJ432)</f>
        <v>-27636.945576458354</v>
      </c>
      <c r="BL432" s="15">
        <f ca="1">IF($V432&lt;&gt;0,IF($V432&gt;0,$W432/$V432,-$W432/$V432))*$AD432</f>
        <v>-293484.82775754191</v>
      </c>
      <c r="BM432" s="15">
        <f ca="1">SUM(BK432:BL432)</f>
        <v>-321121.77333400026</v>
      </c>
      <c r="BN432" s="16">
        <f ca="1">_xll.DBRW($B$3,$R$37,$R$38,$R$40,$R$41,$R$42,$Q432,BN$2,BN$4,BN$3)</f>
        <v>7.7218161634526147E-2</v>
      </c>
      <c r="BO432" s="16">
        <f ca="1">_xll.DBRW($B$3,$R$37,$R$38,$R$40,$R$41,$R$42,$Q432,BO$2,BO$4,BO$3)</f>
        <v>8.2945315438135006E-2</v>
      </c>
      <c r="BP432" s="17">
        <f ca="1">-(BN432-BO432)*100</f>
        <v>0.57271538036088587</v>
      </c>
      <c r="BQ432" s="14">
        <f ca="1">$Z432-$AE432-CK432</f>
        <v>21406.892352875504</v>
      </c>
      <c r="BR432" s="15">
        <f ca="1">_xll.DBRW($B$3,$R$37,$R$38,$R$40,$R$41,$R$42,$Q432,BR$2,BR$4,BR$3)</f>
        <v>0</v>
      </c>
      <c r="BS432" s="15">
        <f ca="1">_xll.DBRW($B$3,$R$37,$R$38,$R$40,$R$41,$R$42,$Q432,BS$2,BS$4,BS$3)</f>
        <v>0</v>
      </c>
      <c r="BT432" s="15">
        <f ca="1">_xll.DBRW($B$3,$R$37,$R$38,$R$40,$R$41,$R$42,$Q432,BT$2,BT$4,BT$3)</f>
        <v>0</v>
      </c>
      <c r="BU432" s="15">
        <f ca="1">_xll.DBRW($B$3,$R$37,$R$38,$R$40,$R$41,$R$42,$Q432,BU$2,BU$4,BU$3)</f>
        <v>0</v>
      </c>
      <c r="BV432" s="15">
        <f ca="1">_xll.DBRW($B$3,$R$37,$R$38,$R$40,$R$41,$R$42,$Q432,BV$2,BV$4,BV$3)</f>
        <v>0</v>
      </c>
      <c r="BW432" s="15">
        <f ca="1">_xll.DBRW($B$3,$R$37,$R$38,$R$40,$R$41,$R$42,$Q432,BW$2,BW$4,BW$3)</f>
        <v>0.33381196671634916</v>
      </c>
      <c r="BX432" s="15">
        <f ca="1">_xll.DBRW($B$3,$R$37,$R$38,$R$40,$R$41,$R$42,$Q432,BX$2,BX$4,BX$3)</f>
        <v>0.66837113985554442</v>
      </c>
      <c r="BY432" s="15">
        <f ca="1">_xll.DBRW($B$3,$R$37,$R$38,$R$40,$R$41,$R$42,$Q432,BY$2,BY$4,BY$3)</f>
        <v>2.689847925866709</v>
      </c>
      <c r="BZ432" s="15">
        <f ca="1">_xll.DBRW($B$3,$R$37,$R$38,$R$40,$R$41,$R$42,$Q432,BZ$2,BZ$4,BZ$3)</f>
        <v>746839.33330000006</v>
      </c>
      <c r="CA432" s="15">
        <f ca="1">_xll.DBRW($B$3,$R$37,$R$38,$R$40,$R$41,$R$42,$Q432,CA$2,CA$4,CA$3)</f>
        <v>1117402.1270000003</v>
      </c>
      <c r="CB432" s="15">
        <f ca="1">BR432-BW432</f>
        <v>-0.33381196671634916</v>
      </c>
      <c r="CC432" s="15">
        <f ca="1">BS432-BX432</f>
        <v>-0.66837113985554442</v>
      </c>
      <c r="CD432" s="15">
        <f ca="1">BT432-BY432</f>
        <v>-2.689847925866709</v>
      </c>
      <c r="CE432" s="15">
        <f ca="1">IF(AND(BU432&lt;&gt;0,BZ432&lt;&gt;0),-1*CB432*BU432,0)</f>
        <v>0</v>
      </c>
      <c r="CF432" s="15">
        <f ca="1">IF(AND(BU432&lt;&gt;0,BZ432&lt;&gt;0,BV432&lt;&gt;0,CA432&lt;&gt;0),CC432/BX432*$Z432,)</f>
        <v>0</v>
      </c>
      <c r="CG432" s="15">
        <f ca="1">IF(AND(BV432&lt;&gt;0,CA432&lt;&gt;0),CD432*BN432*BV432,)</f>
        <v>0</v>
      </c>
      <c r="CH432" s="15">
        <f ca="1">IF(AND(BU432&lt;&gt;0,BZ432&lt;&gt;0,BV432&lt;&gt;0,CA432&lt;&gt;0),$AJ432-CE432-CF432-CG432-CK432,)</f>
        <v>0</v>
      </c>
      <c r="CI432" s="15">
        <f ca="1">IF(OR(BU432=0,BZ432=0,BV432=0,CA432=0),$AJ432-CE432-CF432-CG432-CK432,)</f>
        <v>21406.892352875504</v>
      </c>
      <c r="CJ432" s="15">
        <f ca="1">SUM(CE432:CI432)</f>
        <v>21406.892352875504</v>
      </c>
      <c r="CK432" s="15">
        <f ca="1">IF($V432&lt;&gt;0,IF($V432&gt;0,$W432/$V432,-$W432/$V432))*$AE432</f>
        <v>-60728.179012875575</v>
      </c>
      <c r="CL432" s="15">
        <f ca="1">SUM(CJ432:CK432)</f>
        <v>-39321.286660000071</v>
      </c>
      <c r="CM432" s="16">
        <f ca="1">_xll.DBRW($B$3,$R$37,$R$38,$R$40,$R$41,$R$42,$Q432,CM$2,CM$4,CM$3)</f>
        <v>9.243618858099388E-2</v>
      </c>
      <c r="CN432" s="16">
        <f ca="1">_xll.DBRW($B$3,$R$37,$R$38,$R$40,$R$41,$R$42,$Q432,CN$2,CN$4,CN$3)</f>
        <v>8.810542023161487E-2</v>
      </c>
      <c r="CO432" s="17">
        <f ca="1">-(CM432-CN432)*100</f>
        <v>-0.43307683493790106</v>
      </c>
      <c r="CP432" s="14">
        <f ca="1">$AA432-$AF432-DJ432</f>
        <v>-16187.498195347842</v>
      </c>
      <c r="CQ432" s="15">
        <f ca="1">_xll.DBRW($B$3,$R$37,$R$38,$R$40,$R$41,$R$42,$Q432,CQ$2,CQ$4,CQ$3)</f>
        <v>0</v>
      </c>
      <c r="CR432" s="15">
        <f ca="1">_xll.DBRW($B$3,$R$37,$R$38,$R$40,$R$41,$R$42,$Q432,CR$2,CR$4,CR$3)</f>
        <v>0</v>
      </c>
      <c r="CS432" s="15">
        <f ca="1">_xll.DBRW($B$3,$R$37,$R$38,$R$40,$R$41,$R$42,$Q432,CS$2,CS$4,CS$3)</f>
        <v>0</v>
      </c>
      <c r="CT432" s="15">
        <f ca="1">_xll.DBRW($B$3,$R$37,$R$38,$R$40,$R$41,$R$42,$Q432,CT$2,CT$4,CT$3)</f>
        <v>0</v>
      </c>
      <c r="CU432" s="15">
        <f ca="1">_xll.DBRW($B$3,$R$37,$R$38,$R$40,$R$41,$R$42,$Q432,CU$2,CU$4,CU$3)</f>
        <v>0</v>
      </c>
      <c r="CV432" s="15">
        <f ca="1">_xll.DBRW($B$3,$R$37,$R$38,$R$40,$R$41,$R$42,$Q432,CV$2,CV$4,CV$3)</f>
        <v>0.96471614827279994</v>
      </c>
      <c r="CW432" s="15">
        <f ca="1">_xll.DBRW($B$3,$R$37,$R$38,$R$40,$R$41,$R$42,$Q432,CW$2,CW$4,CW$3)</f>
        <v>0.24565794020544221</v>
      </c>
      <c r="CX432" s="15">
        <f ca="1">_xll.DBRW($B$3,$R$37,$R$38,$R$40,$R$41,$R$42,$Q432,CX$2,CX$4,CX$3)</f>
        <v>2.689847925866709</v>
      </c>
      <c r="CY432" s="15">
        <f ca="1">_xll.DBRW($B$3,$R$37,$R$38,$R$40,$R$41,$R$42,$Q432,CY$2,CY$4,CY$3)</f>
        <v>274498.70490000001</v>
      </c>
      <c r="CZ432" s="15">
        <f ca="1">_xll.DBRW($B$3,$R$37,$R$38,$R$40,$R$41,$R$42,$Q432,CZ$2,CZ$4,CZ$3)</f>
        <v>1117402.1270000003</v>
      </c>
      <c r="DA432" s="15">
        <f ca="1">CQ432-CV432</f>
        <v>-0.96471614827279994</v>
      </c>
      <c r="DB432" s="15">
        <f ca="1">CR432-CW432</f>
        <v>-0.24565794020544221</v>
      </c>
      <c r="DC432" s="15">
        <f ca="1">CS432-CX432</f>
        <v>-2.689847925866709</v>
      </c>
      <c r="DD432" s="15">
        <f ca="1">IF(AND(CT432&lt;&gt;0,CY432&lt;&gt;0),-1*DA432*CT432,0)</f>
        <v>0</v>
      </c>
      <c r="DE432" s="15">
        <f ca="1">IF(AND(CT432&lt;&gt;0,CY432&lt;&gt;0,CU432&lt;&gt;0,CZ432&lt;&gt;0),DB432/CW432*$AA432,)</f>
        <v>0</v>
      </c>
      <c r="DF432" s="15">
        <f ca="1">IF(AND(CU432&lt;&gt;0,CZ432&lt;&gt;0),DC432*CM432*CU432,)</f>
        <v>0</v>
      </c>
      <c r="DG432" s="15">
        <f ca="1">IF(AND(CT432&lt;&gt;0,CY432&lt;&gt;0,CU432&lt;&gt;0,CZ432&lt;&gt;0),$AK432-DD432-DE432-DF432-DJ432,)</f>
        <v>0</v>
      </c>
      <c r="DH432" s="15">
        <f ca="1">IF(OR(CT432=0,CY432=0,CU432=0,CZ432=0),$AK432-DD432-DE432-DF432-DJ432,)</f>
        <v>-16187.498195347842</v>
      </c>
      <c r="DI432" s="15">
        <f ca="1">SUM(DD432:DH432)</f>
        <v>-16187.498195347842</v>
      </c>
      <c r="DJ432" s="15">
        <f ca="1">IF($V432&lt;&gt;0,IF($V432&gt;0,$W432/$V432,-$W432/$V432))*$AF432</f>
        <v>-64506.135199652228</v>
      </c>
      <c r="DK432" s="15">
        <f ca="1">SUM(DI432:DJ432)</f>
        <v>-80693.63339500007</v>
      </c>
      <c r="DL432" s="16">
        <f ca="1">_xll.DBRW($B$3,$R$37,$R$38,$R$40,$R$41,$R$42,$Q432,DL$2,DL$4,DL$3)</f>
        <v>4.7726948853907179E-2</v>
      </c>
      <c r="DM432" s="16">
        <f ca="1">_xll.DBRW($B$3,$R$37,$R$38,$R$40,$R$41,$R$42,$Q432,DM$2,DM$4,DM$3)</f>
        <v>5.6051235731019028E-2</v>
      </c>
      <c r="DN432" s="17">
        <f ca="1">-(DL432-DM432)*100</f>
        <v>0.83242868771118483</v>
      </c>
      <c r="DO432" s="14">
        <f ca="1">$AB432-$AG432-EI432</f>
        <v>31114.427725077127</v>
      </c>
      <c r="DP432" s="15">
        <f ca="1">_xll.DBRW($B$3,$R$37,$R$38,$R$40,$R$41,$R$42,$Q432,DP$2,DP$4,DP$3)</f>
        <v>0</v>
      </c>
      <c r="DQ432" s="15">
        <f ca="1">_xll.DBRW($B$3,$R$37,$R$38,$R$40,$R$41,$R$42,$Q432,DQ$2,DQ$4,DQ$3)</f>
        <v>0</v>
      </c>
      <c r="DR432" s="15">
        <f ca="1">_xll.DBRW($B$3,$R$37,$R$38,$R$40,$R$41,$R$42,$Q432,DR$2,DR$4,DR$3)</f>
        <v>0</v>
      </c>
      <c r="DS432" s="15">
        <f ca="1">_xll.DBRW($B$3,$R$37,$R$38,$R$40,$R$41,$R$42,$Q432,DS$2,DS$4,DS$3)</f>
        <v>0</v>
      </c>
      <c r="DT432" s="15">
        <f ca="1">_xll.DBRW($B$3,$R$37,$R$38,$R$40,$R$41,$R$42,$Q432,DT$2,DT$4,DT$3)</f>
        <v>0</v>
      </c>
      <c r="DU432" s="15">
        <f ca="1">_xll.DBRW($B$3,$R$37,$R$38,$R$40,$R$41,$R$42,$Q432,DU$2,DU$4,DU$3)</f>
        <v>5434.5140870967743</v>
      </c>
      <c r="DV432" s="15">
        <f ca="1">_xll.DBRW($B$3,$R$37,$R$38,$R$40,$R$41,$R$42,$Q432,DV$2,DV$4,DV$3)</f>
        <v>2.7742921953467867E-5</v>
      </c>
      <c r="DW432" s="15">
        <f ca="1">_xll.DBRW($B$3,$R$37,$R$38,$R$40,$R$41,$R$42,$Q432,DW$2,DW$4,DW$3)</f>
        <v>2.689847925866709</v>
      </c>
      <c r="DX432" s="15">
        <f ca="1">_xll.DBRW($B$3,$R$37,$R$38,$R$40,$R$41,$R$42,$Q432,DX$2,DX$4,DX$3)</f>
        <v>31</v>
      </c>
      <c r="DY432" s="15">
        <f ca="1">_xll.DBRW($B$3,$R$37,$R$38,$R$40,$R$41,$R$42,$Q432,DY$2,DY$4,DY$3)</f>
        <v>1117402.1270000003</v>
      </c>
      <c r="DZ432" s="15">
        <f ca="1">DP432-DU432</f>
        <v>-5434.5140870967743</v>
      </c>
      <c r="EA432" s="15">
        <f ca="1">DQ432-DV432</f>
        <v>-2.7742921953467867E-5</v>
      </c>
      <c r="EB432" s="15">
        <f ca="1">DR432-DW432</f>
        <v>-2.689847925866709</v>
      </c>
      <c r="EC432" s="15">
        <f ca="1">IF(AND(DS432&lt;&gt;0,DX432&lt;&gt;0),-1*DZ432*DS432,0)</f>
        <v>0</v>
      </c>
      <c r="ED432" s="15">
        <f ca="1">IF(AND(DS432&lt;&gt;0,DX432&lt;&gt;0,DT432&lt;&gt;0,DY432&lt;&gt;0),EA432/DV432*$AB432,)</f>
        <v>0</v>
      </c>
      <c r="EE432" s="15">
        <f ca="1">IF(AND(DT432&lt;&gt;0,DY432&lt;&gt;0),EB432*DL432*DT432,)</f>
        <v>0</v>
      </c>
      <c r="EF432" s="15">
        <f ca="1">IF(AND(DS432&lt;&gt;0,DX432&lt;&gt;0,DT432&lt;&gt;0,DY432&lt;&gt;0),$AL432-EC432-ED432-EE432-EI432,)</f>
        <v>0</v>
      </c>
      <c r="EG432" s="15">
        <f ca="1">IF(OR(DS432=0,DX432=0,DT432=0,DY432=0),$AL432-EC432-ED432-EE432-EI432,)</f>
        <v>31114.427725077127</v>
      </c>
      <c r="EH432" s="15">
        <f ca="1">SUM(EC432:EG432)</f>
        <v>31114.427725077127</v>
      </c>
      <c r="EI432" s="15">
        <f ca="1">IF($V432&lt;&gt;0,IF($V432&gt;0,$W432/$V432,-$W432/$V432))*$AG432</f>
        <v>-41037.754325077127</v>
      </c>
      <c r="EJ432" s="15">
        <f ca="1">SUM(EH432:EI432)</f>
        <v>-9923.3266000000003</v>
      </c>
      <c r="EK432" s="16">
        <f ca="1">_xll.DBRW($B$3,$R$37,$R$38,$R$40,$R$41,$R$42,$Q432,EK$2,EK$4,EK$3)</f>
        <v>4.5800518546873094E-2</v>
      </c>
      <c r="EL432" s="16">
        <f ca="1">_xll.DBRW($B$3,$R$37,$R$38,$R$40,$R$41,$R$42,$Q432,EL$2,EL$4,EL$3)</f>
        <v>4.7419622757930179E-2</v>
      </c>
      <c r="EM432" s="17">
        <f ca="1">-(EK432-EL432)*100</f>
        <v>0.16191042110570847</v>
      </c>
      <c r="EN432" s="14">
        <f ca="1">$AC432-$AH432-FH432</f>
        <v>6051.8698716186191</v>
      </c>
      <c r="EO432" s="15">
        <f ca="1">_xll.DBRW($B$3,$R$37,$R$38,$R$40,$R$41,$R$42,$Q432,EO$2,EO$4,EO$3)</f>
        <v>0</v>
      </c>
      <c r="EP432" s="15">
        <f ca="1">_xll.DBRW($B$3,$R$37,$R$38,$R$40,$R$41,$R$42,$Q432,EP$2,EP$4,EP$3)</f>
        <v>0</v>
      </c>
      <c r="EQ432" s="15">
        <f ca="1">_xll.DBRW($B$3,$R$37,$R$38,$R$40,$R$41,$R$42,$Q432,EQ$2,EQ$4,EQ$3)</f>
        <v>0</v>
      </c>
      <c r="ER432" s="15">
        <f ca="1">_xll.DBRW($B$3,$R$37,$R$38,$R$40,$R$41,$R$42,$Q432,ER$2,ER$4,ER$3)</f>
        <v>0</v>
      </c>
      <c r="ES432" s="15">
        <f ca="1">_xll.DBRW($B$3,$R$37,$R$38,$R$40,$R$41,$R$42,$Q432,ES$2,ES$4,ES$3)</f>
        <v>0</v>
      </c>
      <c r="ET432" s="15">
        <f ca="1">_xll.DBRW($B$3,$R$37,$R$38,$R$40,$R$41,$R$42,$Q432,ET$2,ET$4,ET$3)</f>
        <v>0.12755157392080027</v>
      </c>
      <c r="EU432" s="15">
        <f ca="1">_xll.DBRW($B$3,$R$37,$R$38,$R$40,$R$41,$R$42,$Q432,EU$2,EU$4,EU$3)</f>
        <v>1</v>
      </c>
      <c r="EV432" s="15">
        <f ca="1">_xll.DBRW($B$3,$R$37,$R$38,$R$40,$R$41,$R$42,$Q432,EV$2,EV$4,EV$3)</f>
        <v>2.689847925866709</v>
      </c>
      <c r="EW432" s="15">
        <f ca="1">_xll.DBRW($B$3,$R$37,$R$38,$R$40,$R$41,$R$42,$Q432,EW$2,EW$4,EW$3)</f>
        <v>1117402.1270000003</v>
      </c>
      <c r="EX432" s="15">
        <f ca="1">_xll.DBRW($B$3,$R$37,$R$38,$R$40,$R$41,$R$42,$Q432,EX$2,EX$4,EX$3)</f>
        <v>1117402.1270000003</v>
      </c>
      <c r="EY432" s="15">
        <f ca="1">EO432-ET432</f>
        <v>-0.12755157392080027</v>
      </c>
      <c r="EZ432" s="15">
        <f ca="1">EP432-EU432</f>
        <v>-1</v>
      </c>
      <c r="FA432" s="15">
        <f ca="1">EQ432-EV432</f>
        <v>-2.689847925866709</v>
      </c>
      <c r="FB432" s="15">
        <f ca="1">IF(AND(ER432&lt;&gt;0,EW432&lt;&gt;0),-1*EY432*ER432,0)</f>
        <v>0</v>
      </c>
      <c r="FC432" s="15">
        <f ca="1">IF(AND(ER432&lt;&gt;0,EW432&lt;&gt;0,ES432&lt;&gt;0,EX432&lt;&gt;0),EZ432/EU432*$AC432,)</f>
        <v>0</v>
      </c>
      <c r="FD432" s="15">
        <f ca="1">IF(AND(ES432&lt;&gt;0,EX432&lt;&gt;0),FA432*EK432*ES432,)</f>
        <v>0</v>
      </c>
      <c r="FE432" s="15">
        <f ca="1">IF(AND(ER432&lt;&gt;0,EW432&lt;&gt;0,ES432&lt;&gt;0,EX432&lt;&gt;0),$AM432-FB432-FC432-FD432-FH432,)</f>
        <v>0</v>
      </c>
      <c r="FF432" s="15">
        <f ca="1">IF(OR(ER432=0,EW432=0,ES432=0,EX432=0),$AM432-FB432-FC432-FD432-FH432,)</f>
        <v>6051.8698716186191</v>
      </c>
      <c r="FG432" s="15">
        <f ca="1">SUM(FB432:FF432)</f>
        <v>6051.8698716186191</v>
      </c>
      <c r="FH432" s="15">
        <f ca="1">IF($V432&lt;&gt;0,IF($V432&gt;0,$W432/$V432,-$W432/$V432))*$AH432</f>
        <v>-34718.143205018612</v>
      </c>
      <c r="FI432" s="15">
        <f ca="1">SUM(FG432:FH432)</f>
        <v>-28666.273333399993</v>
      </c>
      <c r="FJ432" s="20"/>
      <c r="FK432" s="85">
        <f ca="1">BL432+CK432+DJ432+EI432+FH432</f>
        <v>-494475.03950016544</v>
      </c>
      <c r="FL432" s="21"/>
      <c r="FM432" s="22"/>
      <c r="FN432" s="104">
        <f ca="1">_xll.DBRW($B$3,$R$37,$R$38,$R$40,$R$41,$R$42,$Q432,FN$2,FN$4,FN$3)</f>
        <v>1238257.1730062997</v>
      </c>
      <c r="FO432" s="105">
        <f ca="1">IF(U432&lt;&gt;0,FN432/U432,0)</f>
        <v>0.33128065304053084</v>
      </c>
      <c r="FP432" s="104">
        <f ca="1">_xll.DBRW($B$3,$R$37,$R$38,$R$40,$R$41,$R$42,$Q432,FP$2,FP$4,FP$3)</f>
        <v>982142.80366869993</v>
      </c>
      <c r="FQ432" s="105">
        <f ca="1">IF(V432&lt;&gt;0,FP432/V432,0)</f>
        <v>0.32676641831941899</v>
      </c>
      <c r="FR432" s="86">
        <f ca="1">FN432-FP432</f>
        <v>256114.36933759972</v>
      </c>
      <c r="FS432" s="103">
        <f ca="1">(FO432-FQ432)*100</f>
        <v>0.45142347211118428</v>
      </c>
      <c r="FT432" s="23"/>
      <c r="FV432" s="37"/>
      <c r="FW432" s="37"/>
      <c r="FX432" s="37"/>
      <c r="FY432" s="37"/>
      <c r="FZ432" s="37"/>
      <c r="GA432" s="37"/>
      <c r="GB432" s="37"/>
      <c r="GC432" s="37"/>
      <c r="GD432" s="37"/>
      <c r="GE432" s="37"/>
      <c r="GF432" s="37"/>
      <c r="GG432" s="37"/>
      <c r="GH432" s="37"/>
    </row>
    <row r="433" spans="1:190" ht="15" hidden="1" customHeight="1" x14ac:dyDescent="0.25">
      <c r="A433">
        <f ca="1">IF(ROW()=ROW($A$60),0,1)</f>
        <v>1</v>
      </c>
      <c r="D433" s="30"/>
      <c r="E433" s="30"/>
      <c r="F433" s="30">
        <f ca="1">IF(A433&lt;&gt;0,IF((AO433+BN433+CM433+DL433+EK433)&lt;&gt;0,ROUND((1-(AO433+BN433+CM433+DL433+EK433))-FO433,5),"VERIF. ELIGIBILITE PMM"),"CHECK "&amp;D418)</f>
        <v>-4.4299999999999999E-3</v>
      </c>
      <c r="G433" s="30"/>
      <c r="H433" s="30"/>
      <c r="I433" s="30"/>
      <c r="J433" s="30">
        <f ca="1">IF(A433&lt;&gt;0,IF((AP433+BO433+CN433+DM433+EL433)&lt;&gt;0,ROUND((1-(AP433+BO433+CN433+DM433+EL433))-FQ433,5),"VERIF. ELIGIBILITE PMM"),"CHECK "&amp;D419)</f>
        <v>0</v>
      </c>
      <c r="K433" s="30">
        <f ca="1">IF(A433&lt;&gt;0,ROUND(W433+AR433+BQ433+CP433+DO433+EN433+FK433-FR433,5),"CHECK ")</f>
        <v>-13623.28</v>
      </c>
      <c r="L433" s="4"/>
      <c r="M433" s="9"/>
      <c r="N433" s="10"/>
      <c r="O433" s="9"/>
      <c r="P433" s="11"/>
      <c r="Q433" s="130" t="s">
        <v>389</v>
      </c>
      <c r="R433" s="130"/>
      <c r="S433" s="12"/>
      <c r="T433" s="13"/>
      <c r="U433" s="84">
        <f ca="1">_xll.DBRW($B$3,$R$37,$R$38,$R$40,$R$41,$R$42,$Q433,U$2,U$4,U$3)</f>
        <v>3075631.8167000012</v>
      </c>
      <c r="V433" s="84">
        <f ca="1">_xll.DBRW($B$3,$R$37,$R$38,$R$40,$R$41,$R$42,$Q433,V$2,V$4,V$3)</f>
        <v>2339614.5329999994</v>
      </c>
      <c r="W433" s="85">
        <f ca="1">U433-V433</f>
        <v>736017.28370000189</v>
      </c>
      <c r="X433" s="106">
        <f ca="1">IF(V433&lt;&gt;0,W433/V433,0)</f>
        <v>0.31458912283137286</v>
      </c>
      <c r="Y433" s="15">
        <f ca="1">_xll.DBRW($B$3,$R$37,$R$38,$R$40,$R$41,$R$42,$Q433,Y$2,Y$4,Y$3)</f>
        <v>-1578360.2930000003</v>
      </c>
      <c r="Z433" s="15">
        <f ca="1">_xll.DBRW($B$3,$R$37,$R$38,$R$40,$R$41,$R$42,$Q433,Z$2,Z$4,Z$3)</f>
        <v>-303298.27670000005</v>
      </c>
      <c r="AA433" s="15">
        <f ca="1">_xll.DBRW($B$3,$R$37,$R$38,$R$40,$R$41,$R$42,$Q433,AA$2,AA$4,AA$3)</f>
        <v>-329100.37</v>
      </c>
      <c r="AB433" s="15">
        <f ca="1">_xll.DBRW($B$3,$R$37,$R$38,$R$40,$R$41,$R$42,$Q433,AB$2,AB$4,AB$3)</f>
        <v>-194266.78333100001</v>
      </c>
      <c r="AC433" s="15">
        <f ca="1">_xll.DBRW($B$3,$R$37,$R$38,$R$40,$R$41,$R$42,$Q433,AC$2,AC$4,AC$3)</f>
        <v>-177742.68</v>
      </c>
      <c r="AD433" s="15">
        <f ca="1">_xll.DBRW($B$3,$R$37,$R$38,$R$40,$R$41,$R$42,$Q433,AD$2,AD$4,AD$3)</f>
        <v>-1359700.2270000002</v>
      </c>
      <c r="AE433" s="15">
        <f ca="1">_xll.DBRW($B$3,$R$37,$R$38,$R$40,$R$41,$R$42,$Q433,AE$2,AE$4,AE$3)</f>
        <v>-242529.99330000003</v>
      </c>
      <c r="AF433" s="15">
        <f ca="1">_xll.DBRW($B$3,$R$37,$R$38,$R$40,$R$41,$R$42,$Q433,AF$2,AF$4,AF$3)</f>
        <v>-294221</v>
      </c>
      <c r="AG433" s="15">
        <f ca="1">_xll.DBRW($B$3,$R$37,$R$38,$R$40,$R$41,$R$42,$Q433,AG$2,AG$4,AG$3)</f>
        <v>-174631.36001</v>
      </c>
      <c r="AH433" s="15">
        <f ca="1">_xll.DBRW($B$3,$R$37,$R$38,$R$40,$R$41,$R$42,$Q433,AH$2,AH$4,AH$3)</f>
        <v>-192156.64</v>
      </c>
      <c r="AI433" s="15">
        <f ca="1">Y433-AD433</f>
        <v>-218660.06600000011</v>
      </c>
      <c r="AJ433" s="15">
        <f ca="1">Z433-AE433</f>
        <v>-60768.283400000015</v>
      </c>
      <c r="AK433" s="15">
        <f ca="1">AA433-AF433</f>
        <v>-34879.369999999995</v>
      </c>
      <c r="AL433" s="15">
        <f ca="1">AB433-AG433</f>
        <v>-19635.423321000009</v>
      </c>
      <c r="AM433" s="15">
        <f ca="1">AC433-AH433</f>
        <v>14413.960000000021</v>
      </c>
      <c r="AN433" s="20"/>
      <c r="AO433" s="16">
        <f ca="1">_xll.DBRW($B$3,$R$37,$R$38,$R$40,$R$41,$R$42,$Q433,AO$2,AO$4,AO$3)</f>
        <v>0.51318245715558419</v>
      </c>
      <c r="AP433" s="16">
        <f ca="1">_xll.DBRW($B$3,$R$37,$R$38,$R$40,$R$41,$R$42,$Q433,AP$2,AP$4,AP$3)</f>
        <v>0.58116420795886747</v>
      </c>
      <c r="AQ433" s="17">
        <f ca="1">-(AO433-AP433)*100</f>
        <v>6.7981750803283276</v>
      </c>
      <c r="AR433" s="14">
        <f ca="1">$Y433-$AD433-BL433</f>
        <v>209086.8357255485</v>
      </c>
      <c r="AS433" s="18">
        <f ca="1">_xll.DBRW($B$3,$R$37,$R$38,$R$40,$R$41,$R$42,$Q433,AS$2,AS$4,AS$3)</f>
        <v>4.3385637374335859E+17</v>
      </c>
      <c r="AT433" s="19">
        <f ca="1">_xll.DBRW($B$3,$R$37,$R$38,$R$40,$R$41,$R$42,$Q433,AT$2,AT$4,AT$3)</f>
        <v>0</v>
      </c>
      <c r="AU433" s="18">
        <f ca="1">_xll.DBRW($B$3,$R$37,$R$38,$R$40,$R$41,$R$42,$Q433,AU$2,AU$4,AU$3)</f>
        <v>0</v>
      </c>
      <c r="AV433" s="15">
        <f ca="1">_xll.DBRW($B$3,$R$37,$R$38,$R$40,$R$41,$R$42,$Q433,AV$2,AV$4,AV$3)</f>
        <v>3.637978807091713E-12</v>
      </c>
      <c r="AW433" s="15">
        <f ca="1">_xll.DBRW($B$3,$R$37,$R$38,$R$40,$R$41,$R$42,$Q433,AW$2,AW$4,AW$3)</f>
        <v>0</v>
      </c>
      <c r="AX433" s="18">
        <f ca="1">_xll.DBRW($B$3,$R$37,$R$38,$R$40,$R$41,$R$42,$Q433,AX$2,AX$4,AX$3)</f>
        <v>25.136735545620493</v>
      </c>
      <c r="AY433" s="19">
        <f ca="1">_xll.DBRW($B$3,$R$37,$R$38,$R$40,$R$41,$R$42,$Q433,AY$2,AY$4,AY$3)</f>
        <v>4.472160792265386E-2</v>
      </c>
      <c r="AZ433" s="18">
        <f ca="1">_xll.DBRW($B$3,$R$37,$R$38,$R$40,$R$41,$R$42,$Q433,AZ$2,AZ$4,AZ$3)</f>
        <v>1.9343160093682845</v>
      </c>
      <c r="BA433" s="15">
        <f ca="1">_xll.DBRW($B$3,$R$37,$R$38,$R$40,$R$41,$R$42,$Q433,BA$2,BA$4,BA$3)</f>
        <v>54092.156260000003</v>
      </c>
      <c r="BB433" s="15">
        <f ca="1">_xll.DBRW($B$3,$R$37,$R$38,$R$40,$R$41,$R$42,$Q433,BB$2,BB$4,BB$3)</f>
        <v>1209530.6669999999</v>
      </c>
      <c r="BC433" s="18">
        <f ca="1">AS433-AX433</f>
        <v>4.3385637374335859E+17</v>
      </c>
      <c r="BD433" s="18">
        <f ca="1">AT433-AY433</f>
        <v>-4.472160792265386E-2</v>
      </c>
      <c r="BE433" s="18">
        <f ca="1">AU433-AZ433</f>
        <v>-1.9343160093682845</v>
      </c>
      <c r="BF433" s="15">
        <f ca="1">IF(AND(AV433&lt;&gt;0,BA433&lt;&gt;0),-1*BC433*AV433,0)</f>
        <v>-1578360.2930000001</v>
      </c>
      <c r="BG433" s="15">
        <f ca="1">IF(AND(AV433&lt;&gt;0,BA433&lt;&gt;0,AW433&lt;&gt;0,BB433&lt;&gt;0),BD433/AY433*$Y433,)</f>
        <v>0</v>
      </c>
      <c r="BH433" s="15">
        <f ca="1">IF(AND(AW433&lt;&gt;0,BB433&lt;&gt;0),BE433*AO433*AW433,)</f>
        <v>0</v>
      </c>
      <c r="BI433" s="15">
        <f ca="1">IF(AND(AV433&lt;&gt;0,BA433&lt;&gt;0,AW433&lt;&gt;0,BB433&lt;&gt;0),$AI433-BF433-BG433-BH433-BL433,)</f>
        <v>0</v>
      </c>
      <c r="BJ433" s="15">
        <f ca="1">IF(OR(AV433=0,BA433=0,AW433=0,BB433=0),$AI433-BF433-BG433-BH433-BL433,)</f>
        <v>1787447.1287255485</v>
      </c>
      <c r="BK433" s="15">
        <f ca="1">SUM(BF433:BJ433)</f>
        <v>209086.83572554844</v>
      </c>
      <c r="BL433" s="15">
        <f ca="1">IF($V433&lt;&gt;0,IF($V433&gt;0,$W433/$V433,-$W433/$V433))*$AD433</f>
        <v>-427746.90172554861</v>
      </c>
      <c r="BM433" s="15">
        <f ca="1">SUM(BK433:BL433)</f>
        <v>-218660.06600000017</v>
      </c>
      <c r="BN433" s="16">
        <f ca="1">_xll.DBRW($B$3,$R$37,$R$38,$R$40,$R$41,$R$42,$Q433,BN$2,BN$4,BN$3)</f>
        <v>9.8613323952872839E-2</v>
      </c>
      <c r="BO433" s="16">
        <f ca="1">_xll.DBRW($B$3,$R$37,$R$38,$R$40,$R$41,$R$42,$Q433,BO$2,BO$4,BO$3)</f>
        <v>0.10366237253151825</v>
      </c>
      <c r="BP433" s="17">
        <f ca="1">-(BN433-BO433)*100</f>
        <v>0.50490485786454098</v>
      </c>
      <c r="BQ433" s="14">
        <f ca="1">$Z433-$AE433-CK433</f>
        <v>15529.014452545729</v>
      </c>
      <c r="BR433" s="15">
        <f ca="1">_xll.DBRW($B$3,$R$37,$R$38,$R$40,$R$41,$R$42,$Q433,BR$2,BR$4,BR$3)</f>
        <v>0</v>
      </c>
      <c r="BS433" s="15">
        <f ca="1">_xll.DBRW($B$3,$R$37,$R$38,$R$40,$R$41,$R$42,$Q433,BS$2,BS$4,BS$3)</f>
        <v>0</v>
      </c>
      <c r="BT433" s="15">
        <f ca="1">_xll.DBRW($B$3,$R$37,$R$38,$R$40,$R$41,$R$42,$Q433,BT$2,BT$4,BT$3)</f>
        <v>0</v>
      </c>
      <c r="BU433" s="15">
        <f ca="1">_xll.DBRW($B$3,$R$37,$R$38,$R$40,$R$41,$R$42,$Q433,BU$2,BU$4,BU$3)</f>
        <v>0</v>
      </c>
      <c r="BV433" s="15">
        <f ca="1">_xll.DBRW($B$3,$R$37,$R$38,$R$40,$R$41,$R$42,$Q433,BV$2,BV$4,BV$3)</f>
        <v>0</v>
      </c>
      <c r="BW433" s="15">
        <f ca="1">_xll.DBRW($B$3,$R$37,$R$38,$R$40,$R$41,$R$42,$Q433,BW$2,BW$4,BW$3)</f>
        <v>0.153822373672202</v>
      </c>
      <c r="BX433" s="15">
        <f ca="1">_xll.DBRW($B$3,$R$37,$R$38,$R$40,$R$41,$R$42,$Q433,BX$2,BX$4,BX$3)</f>
        <v>1.3035541057513345</v>
      </c>
      <c r="BY433" s="15">
        <f ca="1">_xll.DBRW($B$3,$R$37,$R$38,$R$40,$R$41,$R$42,$Q433,BY$2,BY$4,BY$3)</f>
        <v>1.9343160093682845</v>
      </c>
      <c r="BZ433" s="15">
        <f ca="1">_xll.DBRW($B$3,$R$37,$R$38,$R$40,$R$41,$R$42,$Q433,BZ$2,BZ$4,BZ$3)</f>
        <v>1576688.6669999999</v>
      </c>
      <c r="CA433" s="15">
        <f ca="1">_xll.DBRW($B$3,$R$37,$R$38,$R$40,$R$41,$R$42,$Q433,CA$2,CA$4,CA$3)</f>
        <v>1209530.6669999999</v>
      </c>
      <c r="CB433" s="15">
        <f ca="1">BR433-BW433</f>
        <v>-0.153822373672202</v>
      </c>
      <c r="CC433" s="15">
        <f ca="1">BS433-BX433</f>
        <v>-1.3035541057513345</v>
      </c>
      <c r="CD433" s="15">
        <f ca="1">BT433-BY433</f>
        <v>-1.9343160093682845</v>
      </c>
      <c r="CE433" s="15">
        <f ca="1">IF(AND(BU433&lt;&gt;0,BZ433&lt;&gt;0),-1*CB433*BU433,0)</f>
        <v>0</v>
      </c>
      <c r="CF433" s="15">
        <f ca="1">IF(AND(BU433&lt;&gt;0,BZ433&lt;&gt;0,BV433&lt;&gt;0,CA433&lt;&gt;0),CC433/BX433*$Z433,)</f>
        <v>0</v>
      </c>
      <c r="CG433" s="15">
        <f ca="1">IF(AND(BV433&lt;&gt;0,CA433&lt;&gt;0),CD433*BN433*BV433,)</f>
        <v>0</v>
      </c>
      <c r="CH433" s="15">
        <f ca="1">IF(AND(BU433&lt;&gt;0,BZ433&lt;&gt;0,BV433&lt;&gt;0,CA433&lt;&gt;0),$AJ433-CE433-CF433-CG433-CK433,)</f>
        <v>0</v>
      </c>
      <c r="CI433" s="15">
        <f ca="1">IF(OR(BU433=0,BZ433=0,BV433=0,CA433=0),$AJ433-CE433-CF433-CG433-CK433,)</f>
        <v>15529.014452545729</v>
      </c>
      <c r="CJ433" s="15">
        <f ca="1">SUM(CE433:CI433)</f>
        <v>15529.014452545729</v>
      </c>
      <c r="CK433" s="15">
        <f ca="1">IF($V433&lt;&gt;0,IF($V433&gt;0,$W433/$V433,-$W433/$V433))*$AE433</f>
        <v>-76297.297852545744</v>
      </c>
      <c r="CL433" s="15">
        <f ca="1">SUM(CJ433:CK433)</f>
        <v>-60768.283400000015</v>
      </c>
      <c r="CM433" s="16">
        <f ca="1">_xll.DBRW($B$3,$R$37,$R$38,$R$40,$R$41,$R$42,$Q433,CM$2,CM$4,CM$3)</f>
        <v>0.10700252488384915</v>
      </c>
      <c r="CN433" s="16">
        <f ca="1">_xll.DBRW($B$3,$R$37,$R$38,$R$40,$R$41,$R$42,$Q433,CN$2,CN$4,CN$3)</f>
        <v>0.12575618583747278</v>
      </c>
      <c r="CO433" s="17">
        <f ca="1">-(CM433-CN433)*100</f>
        <v>1.875366095362363</v>
      </c>
      <c r="CP433" s="14">
        <f ca="1">$AA433-$AF433-DJ433</f>
        <v>57679.35630856936</v>
      </c>
      <c r="CQ433" s="15">
        <f ca="1">_xll.DBRW($B$3,$R$37,$R$38,$R$40,$R$41,$R$42,$Q433,CQ$2,CQ$4,CQ$3)</f>
        <v>0</v>
      </c>
      <c r="CR433" s="15">
        <f ca="1">_xll.DBRW($B$3,$R$37,$R$38,$R$40,$R$41,$R$42,$Q433,CR$2,CR$4,CR$3)</f>
        <v>0</v>
      </c>
      <c r="CS433" s="15">
        <f ca="1">_xll.DBRW($B$3,$R$37,$R$38,$R$40,$R$41,$R$42,$Q433,CS$2,CS$4,CS$3)</f>
        <v>0</v>
      </c>
      <c r="CT433" s="15">
        <f ca="1">_xll.DBRW($B$3,$R$37,$R$38,$R$40,$R$41,$R$42,$Q433,CT$2,CT$4,CT$3)</f>
        <v>0</v>
      </c>
      <c r="CU433" s="15">
        <f ca="1">_xll.DBRW($B$3,$R$37,$R$38,$R$40,$R$41,$R$42,$Q433,CU$2,CU$4,CU$3)</f>
        <v>0</v>
      </c>
      <c r="CV433" s="15">
        <f ca="1">_xll.DBRW($B$3,$R$37,$R$38,$R$40,$R$41,$R$42,$Q433,CV$2,CV$4,CV$3)</f>
        <v>0.56252082601671505</v>
      </c>
      <c r="CW433" s="15">
        <f ca="1">_xll.DBRW($B$3,$R$37,$R$38,$R$40,$R$41,$R$42,$Q433,CW$2,CW$4,CW$3)</f>
        <v>0.43243235146513243</v>
      </c>
      <c r="CX433" s="15">
        <f ca="1">_xll.DBRW($B$3,$R$37,$R$38,$R$40,$R$41,$R$42,$Q433,CX$2,CX$4,CX$3)</f>
        <v>1.9343160093682845</v>
      </c>
      <c r="CY433" s="15">
        <f ca="1">_xll.DBRW($B$3,$R$37,$R$38,$R$40,$R$41,$R$42,$Q433,CY$2,CY$4,CY$3)</f>
        <v>523040.19050000003</v>
      </c>
      <c r="CZ433" s="15">
        <f ca="1">_xll.DBRW($B$3,$R$37,$R$38,$R$40,$R$41,$R$42,$Q433,CZ$2,CZ$4,CZ$3)</f>
        <v>1209530.6669999999</v>
      </c>
      <c r="DA433" s="15">
        <f ca="1">CQ433-CV433</f>
        <v>-0.56252082601671505</v>
      </c>
      <c r="DB433" s="15">
        <f ca="1">CR433-CW433</f>
        <v>-0.43243235146513243</v>
      </c>
      <c r="DC433" s="15">
        <f ca="1">CS433-CX433</f>
        <v>-1.9343160093682845</v>
      </c>
      <c r="DD433" s="15">
        <f ca="1">IF(AND(CT433&lt;&gt;0,CY433&lt;&gt;0),-1*DA433*CT433,0)</f>
        <v>0</v>
      </c>
      <c r="DE433" s="15">
        <f ca="1">IF(AND(CT433&lt;&gt;0,CY433&lt;&gt;0,CU433&lt;&gt;0,CZ433&lt;&gt;0),DB433/CW433*$AA433,)</f>
        <v>0</v>
      </c>
      <c r="DF433" s="15">
        <f ca="1">IF(AND(CU433&lt;&gt;0,CZ433&lt;&gt;0),DC433*CM433*CU433,)</f>
        <v>0</v>
      </c>
      <c r="DG433" s="15">
        <f ca="1">IF(AND(CT433&lt;&gt;0,CY433&lt;&gt;0,CU433&lt;&gt;0,CZ433&lt;&gt;0),$AK433-DD433-DE433-DF433-DJ433,)</f>
        <v>0</v>
      </c>
      <c r="DH433" s="15">
        <f ca="1">IF(OR(CT433=0,CY433=0,CU433=0,CZ433=0),$AK433-DD433-DE433-DF433-DJ433,)</f>
        <v>57679.35630856936</v>
      </c>
      <c r="DI433" s="15">
        <f ca="1">SUM(DD433:DH433)</f>
        <v>57679.35630856936</v>
      </c>
      <c r="DJ433" s="15">
        <f ca="1">IF($V433&lt;&gt;0,IF($V433&gt;0,$W433/$V433,-$W433/$V433))*$AF433</f>
        <v>-92558.726308569356</v>
      </c>
      <c r="DK433" s="15">
        <f ca="1">SUM(DI433:DJ433)</f>
        <v>-34879.369999999995</v>
      </c>
      <c r="DL433" s="16">
        <f ca="1">_xll.DBRW($B$3,$R$37,$R$38,$R$40,$R$41,$R$42,$Q433,DL$2,DL$4,DL$3)</f>
        <v>6.3163211628964905E-2</v>
      </c>
      <c r="DM433" s="16">
        <f ca="1">_xll.DBRW($B$3,$R$37,$R$38,$R$40,$R$41,$R$42,$Q433,DM$2,DM$4,DM$3)</f>
        <v>7.4641081916206428E-2</v>
      </c>
      <c r="DN433" s="17">
        <f ca="1">-(DL433-DM433)*100</f>
        <v>1.1477870287241523</v>
      </c>
      <c r="DO433" s="14">
        <f ca="1">$AB433-$AG433-EI433</f>
        <v>35301.703043395573</v>
      </c>
      <c r="DP433" s="15">
        <f ca="1">_xll.DBRW($B$3,$R$37,$R$38,$R$40,$R$41,$R$42,$Q433,DP$2,DP$4,DP$3)</f>
        <v>0</v>
      </c>
      <c r="DQ433" s="15">
        <f ca="1">_xll.DBRW($B$3,$R$37,$R$38,$R$40,$R$41,$R$42,$Q433,DQ$2,DQ$4,DQ$3)</f>
        <v>0</v>
      </c>
      <c r="DR433" s="15">
        <f ca="1">_xll.DBRW($B$3,$R$37,$R$38,$R$40,$R$41,$R$42,$Q433,DR$2,DR$4,DR$3)</f>
        <v>0</v>
      </c>
      <c r="DS433" s="15" t="str">
        <f ca="1">_xll.DBRW($B$3,$R$37,$R$38,$R$40,$R$41,$R$42,$Q433,DS$2,DS$4,DS$3)</f>
        <v/>
      </c>
      <c r="DT433" s="15">
        <f ca="1">_xll.DBRW($B$3,$R$37,$R$38,$R$40,$R$41,$R$42,$Q433,DT$2,DT$4,DT$3)</f>
        <v>0</v>
      </c>
      <c r="DU433" s="15">
        <f ca="1">_xll.DBRW($B$3,$R$37,$R$38,$R$40,$R$41,$R$42,$Q433,DU$2,DU$4,DU$3)</f>
        <v>5633.269677741936</v>
      </c>
      <c r="DV433" s="15">
        <f ca="1">_xll.DBRW($B$3,$R$37,$R$38,$R$40,$R$41,$R$42,$Q433,DV$2,DV$4,DV$3)</f>
        <v>2.5629775950112393E-5</v>
      </c>
      <c r="DW433" s="15">
        <f ca="1">_xll.DBRW($B$3,$R$37,$R$38,$R$40,$R$41,$R$42,$Q433,DW$2,DW$4,DW$3)</f>
        <v>1.9343160093682845</v>
      </c>
      <c r="DX433" s="15">
        <f ca="1">_xll.DBRW($B$3,$R$37,$R$38,$R$40,$R$41,$R$42,$Q433,DX$2,DX$4,DX$3)</f>
        <v>31</v>
      </c>
      <c r="DY433" s="15">
        <f ca="1">_xll.DBRW($B$3,$R$37,$R$38,$R$40,$R$41,$R$42,$Q433,DY$2,DY$4,DY$3)</f>
        <v>1209530.6669999999</v>
      </c>
      <c r="DZ433" s="15">
        <f ca="1">DP433-DU433</f>
        <v>-5633.269677741936</v>
      </c>
      <c r="EA433" s="15">
        <f ca="1">DQ433-DV433</f>
        <v>-2.5629775950112393E-5</v>
      </c>
      <c r="EB433" s="15">
        <f ca="1">DR433-DW433</f>
        <v>-1.9343160093682845</v>
      </c>
      <c r="EC433" s="15" t="e">
        <f ca="1">IF(AND(DS433&lt;&gt;0,DX433&lt;&gt;0),-1*DZ433*DS433,0)</f>
        <v>#VALUE!</v>
      </c>
      <c r="ED433" s="15">
        <f ca="1">IF(AND(DS433&lt;&gt;0,DX433&lt;&gt;0,DT433&lt;&gt;0,DY433&lt;&gt;0),EA433/DV433*$AB433,)</f>
        <v>0</v>
      </c>
      <c r="EE433" s="15">
        <f ca="1">IF(AND(DT433&lt;&gt;0,DY433&lt;&gt;0),EB433*DL433*DT433,)</f>
        <v>0</v>
      </c>
      <c r="EF433" s="15">
        <f ca="1">IF(AND(DS433&lt;&gt;0,DX433&lt;&gt;0,DT433&lt;&gt;0,DY433&lt;&gt;0),$AL433-EC433-ED433-EE433-EI433,)</f>
        <v>0</v>
      </c>
      <c r="EG433" s="15" t="e">
        <f ca="1">IF(OR(DS433=0,DX433=0,DT433=0,DY433=0),$AL433-EC433-ED433-EE433-EI433,)</f>
        <v>#VALUE!</v>
      </c>
      <c r="EH433" s="15" t="e">
        <f ca="1">SUM(EC433:EG433)</f>
        <v>#VALUE!</v>
      </c>
      <c r="EI433" s="15">
        <f ca="1">IF($V433&lt;&gt;0,IF($V433&gt;0,$W433/$V433,-$W433/$V433))*$AG433</f>
        <v>-54937.126364395583</v>
      </c>
      <c r="EJ433" s="15" t="e">
        <f ca="1">SUM(EH433:EI433)</f>
        <v>#VALUE!</v>
      </c>
      <c r="EK433" s="16">
        <f ca="1">_xll.DBRW($B$3,$R$37,$R$38,$R$40,$R$41,$R$42,$Q433,EK$2,EK$4,EK$3)</f>
        <v>5.779062338830563E-2</v>
      </c>
      <c r="EL433" s="16">
        <f ca="1">_xll.DBRW($B$3,$R$37,$R$38,$R$40,$R$41,$R$42,$Q433,EL$2,EL$4,EL$3)</f>
        <v>8.2131751743568127E-2</v>
      </c>
      <c r="EM433" s="17">
        <f ca="1">-(EK433-EL433)*100</f>
        <v>2.4341128355262498</v>
      </c>
      <c r="EN433" s="14">
        <f ca="1">$AC433-$AH433-FH433</f>
        <v>74864.348823823922</v>
      </c>
      <c r="EO433" s="15">
        <f ca="1">_xll.DBRW($B$3,$R$37,$R$38,$R$40,$R$41,$R$42,$Q433,EO$2,EO$4,EO$3)</f>
        <v>0</v>
      </c>
      <c r="EP433" s="15">
        <f ca="1">_xll.DBRW($B$3,$R$37,$R$38,$R$40,$R$41,$R$42,$Q433,EP$2,EP$4,EP$3)</f>
        <v>0</v>
      </c>
      <c r="EQ433" s="15">
        <f ca="1">_xll.DBRW($B$3,$R$37,$R$38,$R$40,$R$41,$R$42,$Q433,EQ$2,EQ$4,EQ$3)</f>
        <v>0</v>
      </c>
      <c r="ER433" s="15">
        <f ca="1">_xll.DBRW($B$3,$R$37,$R$38,$R$40,$R$41,$R$42,$Q433,ER$2,ER$4,ER$3)</f>
        <v>0</v>
      </c>
      <c r="ES433" s="15">
        <f ca="1">_xll.DBRW($B$3,$R$37,$R$38,$R$40,$R$41,$R$42,$Q433,ES$2,ES$4,ES$3)</f>
        <v>0</v>
      </c>
      <c r="ET433" s="15">
        <f ca="1">_xll.DBRW($B$3,$R$37,$R$38,$R$40,$R$41,$R$42,$Q433,ET$2,ET$4,ET$3)</f>
        <v>0.15886876227504534</v>
      </c>
      <c r="EU433" s="15">
        <f ca="1">_xll.DBRW($B$3,$R$37,$R$38,$R$40,$R$41,$R$42,$Q433,EU$2,EU$4,EU$3)</f>
        <v>1</v>
      </c>
      <c r="EV433" s="15">
        <f ca="1">_xll.DBRW($B$3,$R$37,$R$38,$R$40,$R$41,$R$42,$Q433,EV$2,EV$4,EV$3)</f>
        <v>1.9343160093682845</v>
      </c>
      <c r="EW433" s="15">
        <f ca="1">_xll.DBRW($B$3,$R$37,$R$38,$R$40,$R$41,$R$42,$Q433,EW$2,EW$4,EW$3)</f>
        <v>1209530.6669999999</v>
      </c>
      <c r="EX433" s="15">
        <f ca="1">_xll.DBRW($B$3,$R$37,$R$38,$R$40,$R$41,$R$42,$Q433,EX$2,EX$4,EX$3)</f>
        <v>1209530.6669999999</v>
      </c>
      <c r="EY433" s="15">
        <f ca="1">EO433-ET433</f>
        <v>-0.15886876227504534</v>
      </c>
      <c r="EZ433" s="15">
        <f ca="1">EP433-EU433</f>
        <v>-1</v>
      </c>
      <c r="FA433" s="15">
        <f ca="1">EQ433-EV433</f>
        <v>-1.9343160093682845</v>
      </c>
      <c r="FB433" s="15">
        <f ca="1">IF(AND(ER433&lt;&gt;0,EW433&lt;&gt;0),-1*EY433*ER433,0)</f>
        <v>0</v>
      </c>
      <c r="FC433" s="15">
        <f ca="1">IF(AND(ER433&lt;&gt;0,EW433&lt;&gt;0,ES433&lt;&gt;0,EX433&lt;&gt;0),EZ433/EU433*$AC433,)</f>
        <v>0</v>
      </c>
      <c r="FD433" s="15">
        <f ca="1">IF(AND(ES433&lt;&gt;0,EX433&lt;&gt;0),FA433*EK433*ES433,)</f>
        <v>0</v>
      </c>
      <c r="FE433" s="15">
        <f ca="1">IF(AND(ER433&lt;&gt;0,EW433&lt;&gt;0,ES433&lt;&gt;0,EX433&lt;&gt;0),$AM433-FB433-FC433-FD433-FH433,)</f>
        <v>0</v>
      </c>
      <c r="FF433" s="15">
        <f ca="1">IF(OR(ER433=0,EW433=0,ES433=0,EX433=0),$AM433-FB433-FC433-FD433-FH433,)</f>
        <v>74864.348823823922</v>
      </c>
      <c r="FG433" s="15">
        <f ca="1">SUM(FB433:FF433)</f>
        <v>74864.348823823922</v>
      </c>
      <c r="FH433" s="15">
        <f ca="1">IF($V433&lt;&gt;0,IF($V433&gt;0,$W433/$V433,-$W433/$V433))*$AH433</f>
        <v>-60450.388823823901</v>
      </c>
      <c r="FI433" s="15">
        <f ca="1">SUM(FG433:FH433)</f>
        <v>14413.960000000021</v>
      </c>
      <c r="FJ433" s="20"/>
      <c r="FK433" s="85">
        <f ca="1">BL433+CK433+DJ433+EI433+FH433</f>
        <v>-711990.44107488322</v>
      </c>
      <c r="FL433" s="21"/>
      <c r="FM433" s="22"/>
      <c r="FN433" s="104">
        <f ca="1">_xll.DBRW($B$3,$R$37,$R$38,$R$40,$R$41,$R$42,$Q433,FN$2,FN$4,FN$3)</f>
        <v>506486.69366900105</v>
      </c>
      <c r="FO433" s="105">
        <f ca="1">IF(U433&lt;&gt;0,FN433/U433,0)</f>
        <v>0.16467728384096245</v>
      </c>
      <c r="FP433" s="104">
        <f ca="1">_xll.DBRW($B$3,$R$37,$R$38,$R$40,$R$41,$R$42,$Q433,FP$2,FP$4,FP$3)</f>
        <v>76375.312689999657</v>
      </c>
      <c r="FQ433" s="105">
        <f ca="1">IF(V433&lt;&gt;0,FP433/V433,0)</f>
        <v>3.2644400012367202E-2</v>
      </c>
      <c r="FR433" s="86">
        <f ca="1">FN433-FP433</f>
        <v>430111.38097900141</v>
      </c>
      <c r="FS433" s="103">
        <f ca="1">(FO433-FQ433)*100</f>
        <v>13.203288382859524</v>
      </c>
      <c r="FT433" s="23"/>
      <c r="FV433" s="37"/>
      <c r="FW433" s="37"/>
      <c r="FX433" s="37"/>
      <c r="FY433" s="37"/>
      <c r="FZ433" s="37"/>
      <c r="GA433" s="37"/>
      <c r="GB433" s="37"/>
      <c r="GC433" s="37"/>
      <c r="GD433" s="37"/>
      <c r="GE433" s="37"/>
      <c r="GF433" s="37"/>
      <c r="GG433" s="37"/>
      <c r="GH433" s="37"/>
    </row>
    <row r="434" spans="1:190" ht="15" hidden="1" customHeight="1" x14ac:dyDescent="0.25">
      <c r="A434">
        <f ca="1">IF(ROW()=ROW($A$60),0,1)</f>
        <v>1</v>
      </c>
      <c r="D434" s="30"/>
      <c r="E434" s="30"/>
      <c r="F434" s="30">
        <f ca="1">IF(A434&lt;&gt;0,IF((AO434+BN434+CM434+DL434+EK434)&lt;&gt;0,ROUND((1-(AO434+BN434+CM434+DL434+EK434))-FO434,5),"VERIF. ELIGIBILITE PMM"),"CHECK "&amp;D419)</f>
        <v>0</v>
      </c>
      <c r="G434" s="30"/>
      <c r="H434" s="30"/>
      <c r="I434" s="30"/>
      <c r="J434" s="30">
        <f ca="1">IF(A434&lt;&gt;0,IF((AP434+BO434+CN434+DM434+EL434)&lt;&gt;0,ROUND((1-(AP434+BO434+CN434+DM434+EL434))-FQ434,5),"VERIF. ELIGIBILITE PMM"),"CHECK "&amp;D420)</f>
        <v>0</v>
      </c>
      <c r="K434" s="30">
        <f ca="1">IF(A434&lt;&gt;0,ROUND(W434+AR434+BQ434+CP434+DO434+EN434+FK434-FR434,5),"CHECK ")</f>
        <v>0</v>
      </c>
      <c r="L434" s="4"/>
      <c r="M434" s="9"/>
      <c r="N434" s="10"/>
      <c r="O434" s="9"/>
      <c r="P434" s="11"/>
      <c r="Q434" s="130" t="s">
        <v>130</v>
      </c>
      <c r="R434" s="130"/>
      <c r="S434" s="12"/>
      <c r="T434" s="13"/>
      <c r="U434" s="84">
        <f ca="1">_xll.DBRW($B$3,$R$37,$R$38,$R$40,$R$41,$R$42,$Q434,U$2,U$4,U$3)</f>
        <v>48600613.739999987</v>
      </c>
      <c r="V434" s="84">
        <f ca="1">_xll.DBRW($B$3,$R$37,$R$38,$R$40,$R$41,$R$42,$Q434,V$2,V$4,V$3)</f>
        <v>47861559.788863339</v>
      </c>
      <c r="W434" s="85">
        <f ca="1">U434-V434</f>
        <v>739053.95113664865</v>
      </c>
      <c r="X434" s="106">
        <f ca="1">IF(V434&lt;&gt;0,W434/V434,0)</f>
        <v>1.5441493223307264E-2</v>
      </c>
      <c r="Y434" s="15">
        <f ca="1">_xll.DBRW($B$3,$R$37,$R$38,$R$40,$R$41,$R$42,$Q434,Y$2,Y$4,Y$3)</f>
        <v>-22616379.029999997</v>
      </c>
      <c r="Z434" s="15">
        <f ca="1">_xll.DBRW($B$3,$R$37,$R$38,$R$40,$R$41,$R$42,$Q434,Z$2,Z$4,Z$3)</f>
        <v>-4141369.6199999996</v>
      </c>
      <c r="AA434" s="15">
        <f ca="1">_xll.DBRW($B$3,$R$37,$R$38,$R$40,$R$41,$R$42,$Q434,AA$2,AA$4,AA$3)</f>
        <v>-3407984.19</v>
      </c>
      <c r="AB434" s="15">
        <f ca="1">_xll.DBRW($B$3,$R$37,$R$38,$R$40,$R$41,$R$42,$Q434,AB$2,AB$4,AB$3)</f>
        <v>-2057050.2799999996</v>
      </c>
      <c r="AC434" s="15">
        <f ca="1">_xll.DBRW($B$3,$R$37,$R$38,$R$40,$R$41,$R$42,$Q434,AC$2,AC$4,AC$3)</f>
        <v>-12417216.18</v>
      </c>
      <c r="AD434" s="15">
        <f ca="1">_xll.DBRW($B$3,$R$37,$R$38,$R$40,$R$41,$R$42,$Q434,AD$2,AD$4,AD$3)</f>
        <v>-22119368.703784078</v>
      </c>
      <c r="AE434" s="15">
        <f ca="1">_xll.DBRW($B$3,$R$37,$R$38,$R$40,$R$41,$R$42,$Q434,AE$2,AE$4,AE$3)</f>
        <v>-4980535.4660569709</v>
      </c>
      <c r="AF434" s="15">
        <f ca="1">_xll.DBRW($B$3,$R$37,$R$38,$R$40,$R$41,$R$42,$Q434,AF$2,AF$4,AF$3)</f>
        <v>-3123671.6857773582</v>
      </c>
      <c r="AG434" s="15">
        <f ca="1">_xll.DBRW($B$3,$R$37,$R$38,$R$40,$R$41,$R$42,$Q434,AG$2,AG$4,AG$3)</f>
        <v>-2151045.8859999995</v>
      </c>
      <c r="AH434" s="15">
        <f ca="1">_xll.DBRW($B$3,$R$37,$R$38,$R$40,$R$41,$R$42,$Q434,AH$2,AH$4,AH$3)</f>
        <v>-12271872.9918167</v>
      </c>
      <c r="AI434" s="15">
        <f ca="1">Y434-AD434</f>
        <v>-497010.32621591911</v>
      </c>
      <c r="AJ434" s="15">
        <f ca="1">Z434-AE434</f>
        <v>839165.84605697123</v>
      </c>
      <c r="AK434" s="15">
        <f ca="1">AA434-AF434</f>
        <v>-284312.5042226417</v>
      </c>
      <c r="AL434" s="15">
        <f ca="1">AB434-AG434</f>
        <v>93995.605999999912</v>
      </c>
      <c r="AM434" s="15">
        <f ca="1">AC434-AH434</f>
        <v>-145343.1881833002</v>
      </c>
      <c r="AN434" s="20"/>
      <c r="AO434" s="16">
        <f ca="1">_xll.DBRW($B$3,$R$37,$R$38,$R$40,$R$41,$R$42,$Q434,AO$2,AO$4,AO$3)</f>
        <v>0.46535171656455709</v>
      </c>
      <c r="AP434" s="16">
        <f ca="1">_xll.DBRW($B$3,$R$37,$R$38,$R$40,$R$41,$R$42,$Q434,AP$2,AP$4,AP$3)</f>
        <v>0.46215310995633119</v>
      </c>
      <c r="AQ434" s="17">
        <f ca="1">-(AO434-AP434)*100</f>
        <v>-0.31986066082259068</v>
      </c>
      <c r="AR434" s="14">
        <f ca="1">$Y434-$AD434-BL434</f>
        <v>-155454.24427260249</v>
      </c>
      <c r="AS434" s="18">
        <f ca="1">_xll.DBRW($B$3,$R$37,$R$38,$R$40,$R$41,$R$42,$Q434,AS$2,AS$4,AS$3)</f>
        <v>33.872117570941398</v>
      </c>
      <c r="AT434" s="19">
        <f ca="1">_xll.DBRW($B$3,$R$37,$R$38,$R$40,$R$41,$R$42,$Q434,AT$2,AT$4,AT$3)</f>
        <v>9.9140121118317687E-2</v>
      </c>
      <c r="AU434" s="18">
        <f ca="1">_xll.DBRW($B$3,$R$37,$R$38,$R$40,$R$41,$R$42,$Q434,AU$2,AU$4,AU$3)</f>
        <v>7.2162317640256681</v>
      </c>
      <c r="AV434" s="15">
        <f ca="1">_xll.DBRW($B$3,$R$37,$R$38,$R$40,$R$41,$R$42,$Q434,AV$2,AV$4,AV$3)</f>
        <v>667699</v>
      </c>
      <c r="AW434" s="15">
        <f ca="1">_xll.DBRW($B$3,$R$37,$R$38,$R$40,$R$41,$R$42,$Q434,AW$2,AW$4,AW$3)</f>
        <v>6734902</v>
      </c>
      <c r="AX434" s="18">
        <f ca="1">_xll.DBRW($B$3,$R$37,$R$38,$R$40,$R$41,$R$42,$Q434,AX$2,AX$4,AX$3)</f>
        <v>29.027729736997959</v>
      </c>
      <c r="AY434" s="19">
        <f ca="1">_xll.DBRW($B$3,$R$37,$R$38,$R$40,$R$41,$R$42,$Q434,AY$2,AY$4,AY$3)</f>
        <v>0.1036630585275513</v>
      </c>
      <c r="AZ434" s="18">
        <f ca="1">_xll.DBRW($B$3,$R$37,$R$38,$R$40,$R$41,$R$42,$Q434,AZ$2,AZ$4,AZ$3)</f>
        <v>6.5110526832388738</v>
      </c>
      <c r="BA434" s="15">
        <f ca="1">_xll.DBRW($B$3,$R$37,$R$38,$R$40,$R$41,$R$42,$Q434,BA$2,BA$4,BA$3)</f>
        <v>762008.221248916</v>
      </c>
      <c r="BB434" s="15">
        <f ca="1">_xll.DBRW($B$3,$R$37,$R$38,$R$40,$R$41,$R$42,$Q434,BB$2,BB$4,BB$3)</f>
        <v>7350817.4664399996</v>
      </c>
      <c r="BC434" s="18">
        <f ca="1">AS434-AX434</f>
        <v>4.8443878339434399</v>
      </c>
      <c r="BD434" s="18">
        <f ca="1">AT434-AY434</f>
        <v>-4.52293740923361E-3</v>
      </c>
      <c r="BE434" s="18">
        <f ca="1">AU434-AZ434</f>
        <v>0.70517908078679437</v>
      </c>
      <c r="BF434" s="15">
        <f ca="1">IF(AND(AV434&lt;&gt;0,BA434&lt;&gt;0),-1*BC434*AV434,0)</f>
        <v>-3234592.9123362009</v>
      </c>
      <c r="BG434" s="15">
        <f ca="1">IF(AND(AV434&lt;&gt;0,BA434&lt;&gt;0,AW434&lt;&gt;0,BB434&lt;&gt;0),BD434/AY434*$Y434,)</f>
        <v>986778.39752341958</v>
      </c>
      <c r="BH434" s="15">
        <f ca="1">IF(AND(AW434&lt;&gt;0,BB434&lt;&gt;0),BE434*AO434*AW434,)</f>
        <v>2210100.492421546</v>
      </c>
      <c r="BI434" s="15">
        <f ca="1">IF(AND(AV434&lt;&gt;0,BA434&lt;&gt;0,AW434&lt;&gt;0,BB434&lt;&gt;0),$AI434-BF434-BG434-BH434-BL434,)</f>
        <v>-117740.22188136703</v>
      </c>
      <c r="BJ434" s="15">
        <f ca="1">IF(OR(AV434=0,BA434=0,AW434=0,BB434=0),$AI434-BF434-BG434-BH434-BL434,)</f>
        <v>0</v>
      </c>
      <c r="BK434" s="15">
        <f ca="1">SUM(BF434:BJ434)</f>
        <v>-155454.24427260249</v>
      </c>
      <c r="BL434" s="15">
        <f ca="1">IF($V434&lt;&gt;0,IF($V434&gt;0,$W434/$V434,-$W434/$V434))*$AD434</f>
        <v>-341556.08194331662</v>
      </c>
      <c r="BM434" s="15">
        <f ca="1">SUM(BK434:BL434)</f>
        <v>-497010.32621591911</v>
      </c>
      <c r="BN434" s="16">
        <f ca="1">_xll.DBRW($B$3,$R$37,$R$38,$R$40,$R$41,$R$42,$Q434,BN$2,BN$4,BN$3)</f>
        <v>8.521229057219723E-2</v>
      </c>
      <c r="BO434" s="16">
        <f ca="1">_xll.DBRW($B$3,$R$37,$R$38,$R$40,$R$41,$R$42,$Q434,BO$2,BO$4,BO$3)</f>
        <v>0.10406128609322643</v>
      </c>
      <c r="BP434" s="17">
        <f ca="1">-(BN434-BO434)*100</f>
        <v>1.8848995521029199</v>
      </c>
      <c r="BQ434" s="14">
        <f ca="1">$Z434-$AE434-CK434</f>
        <v>916072.75070453144</v>
      </c>
      <c r="BR434" s="15">
        <f ca="1">_xll.DBRW($B$3,$R$37,$R$38,$R$40,$R$41,$R$42,$Q434,BR$2,BR$4,BR$3)</f>
        <v>0.61491163791247461</v>
      </c>
      <c r="BS434" s="15">
        <f ca="1">_xll.DBRW($B$3,$R$37,$R$38,$R$40,$R$41,$R$42,$Q434,BS$2,BS$4,BS$3)</f>
        <v>1</v>
      </c>
      <c r="BT434" s="15">
        <f ca="1">_xll.DBRW($B$3,$R$37,$R$38,$R$40,$R$41,$R$42,$Q434,BT$2,BT$4,BT$3)</f>
        <v>7.2162317640256681</v>
      </c>
      <c r="BU434" s="15">
        <f ca="1">_xll.DBRW($B$3,$R$37,$R$38,$R$40,$R$41,$R$42,$Q434,BU$2,BU$4,BU$3)</f>
        <v>6734902</v>
      </c>
      <c r="BV434" s="15">
        <f ca="1">_xll.DBRW($B$3,$R$37,$R$38,$R$40,$R$41,$R$42,$Q434,BV$2,BV$4,BV$3)</f>
        <v>6734902</v>
      </c>
      <c r="BW434" s="15">
        <f ca="1">_xll.DBRW($B$3,$R$37,$R$38,$R$40,$R$41,$R$42,$Q434,BW$2,BW$4,BW$3)</f>
        <v>0.67754851603859001</v>
      </c>
      <c r="BX434" s="15">
        <f ca="1">_xll.DBRW($B$3,$R$37,$R$38,$R$40,$R$41,$R$42,$Q434,BX$2,BX$4,BX$3)</f>
        <v>1</v>
      </c>
      <c r="BY434" s="15">
        <f ca="1">_xll.DBRW($B$3,$R$37,$R$38,$R$40,$R$41,$R$42,$Q434,BY$2,BY$4,BY$3)</f>
        <v>6.5110526832388738</v>
      </c>
      <c r="BZ434" s="15">
        <f ca="1">_xll.DBRW($B$3,$R$37,$R$38,$R$40,$R$41,$R$42,$Q434,BZ$2,BZ$4,BZ$3)</f>
        <v>7350817.4664399996</v>
      </c>
      <c r="CA434" s="15">
        <f ca="1">_xll.DBRW($B$3,$R$37,$R$38,$R$40,$R$41,$R$42,$Q434,CA$2,CA$4,CA$3)</f>
        <v>7350817.4664399996</v>
      </c>
      <c r="CB434" s="15">
        <f ca="1">BR434-BW434</f>
        <v>-6.2636878126115403E-2</v>
      </c>
      <c r="CC434" s="15">
        <f ca="1">BS434-BX434</f>
        <v>0</v>
      </c>
      <c r="CD434" s="15">
        <f ca="1">BT434-BY434</f>
        <v>0.70517908078679437</v>
      </c>
      <c r="CE434" s="15">
        <f ca="1">IF(AND(BU434&lt;&gt;0,BZ434&lt;&gt;0),-1*CB434*BU434,0)</f>
        <v>421853.2357653309</v>
      </c>
      <c r="CF434" s="15">
        <f ca="1">IF(AND(BU434&lt;&gt;0,BZ434&lt;&gt;0,BV434&lt;&gt;0,CA434&lt;&gt;0),CC434/BX434*$Z434,)</f>
        <v>0</v>
      </c>
      <c r="CG434" s="15">
        <f ca="1">IF(AND(BV434&lt;&gt;0,CA434&lt;&gt;0),CD434*BN434*BV434,)</f>
        <v>404699.7542940292</v>
      </c>
      <c r="CH434" s="15">
        <f ca="1">IF(AND(BU434&lt;&gt;0,BZ434&lt;&gt;0,BV434&lt;&gt;0,CA434&lt;&gt;0),$AJ434-CE434-CF434-CG434-CK434,)</f>
        <v>89519.760645171336</v>
      </c>
      <c r="CI434" s="15">
        <f ca="1">IF(OR(BU434=0,BZ434=0,BV434=0,CA434=0),$AJ434-CE434-CF434-CG434-CK434,)</f>
        <v>0</v>
      </c>
      <c r="CJ434" s="15">
        <f ca="1">SUM(CE434:CI434)</f>
        <v>916072.75070453156</v>
      </c>
      <c r="CK434" s="15">
        <f ca="1">IF($V434&lt;&gt;0,IF($V434&gt;0,$W434/$V434,-$W434/$V434))*$AE434</f>
        <v>-76906.904647560208</v>
      </c>
      <c r="CL434" s="15">
        <f ca="1">SUM(CJ434:CK434)</f>
        <v>839165.84605697135</v>
      </c>
      <c r="CM434" s="16">
        <f ca="1">_xll.DBRW($B$3,$R$37,$R$38,$R$40,$R$41,$R$42,$Q434,CM$2,CM$4,CM$3)</f>
        <v>7.0122245950056991E-2</v>
      </c>
      <c r="CN434" s="16">
        <f ca="1">_xll.DBRW($B$3,$R$37,$R$38,$R$40,$R$41,$R$42,$Q434,CN$2,CN$4,CN$3)</f>
        <v>6.5264728094051566E-2</v>
      </c>
      <c r="CO434" s="17">
        <f ca="1">-(CM434-CN434)*100</f>
        <v>-0.4857517856005425</v>
      </c>
      <c r="CP434" s="14">
        <f ca="1">$AA434-$AF434-DJ434</f>
        <v>-236078.34905487386</v>
      </c>
      <c r="CQ434" s="15">
        <f ca="1">_xll.DBRW($B$3,$R$37,$R$38,$R$40,$R$41,$R$42,$Q434,CQ$2,CQ$4,CQ$3)</f>
        <v>1.1160930059550125</v>
      </c>
      <c r="CR434" s="15">
        <f ca="1">_xll.DBRW($B$3,$R$37,$R$38,$R$40,$R$41,$R$42,$Q434,CR$2,CR$4,CR$3)</f>
        <v>0.45338370179699716</v>
      </c>
      <c r="CS434" s="15">
        <f ca="1">_xll.DBRW($B$3,$R$37,$R$38,$R$40,$R$41,$R$42,$Q434,CS$2,CS$4,CS$3)</f>
        <v>7.2162317640256681</v>
      </c>
      <c r="CT434" s="15">
        <f ca="1">_xll.DBRW($B$3,$R$37,$R$38,$R$40,$R$41,$R$42,$Q434,CT$2,CT$4,CT$3)</f>
        <v>3053494.8</v>
      </c>
      <c r="CU434" s="15">
        <f ca="1">_xll.DBRW($B$3,$R$37,$R$38,$R$40,$R$41,$R$42,$Q434,CU$2,CU$4,CU$3)</f>
        <v>6734902</v>
      </c>
      <c r="CV434" s="15">
        <f ca="1">_xll.DBRW($B$3,$R$37,$R$38,$R$40,$R$41,$R$42,$Q434,CV$2,CV$4,CV$3)</f>
        <v>0.96189999999999976</v>
      </c>
      <c r="CW434" s="15">
        <f ca="1">_xll.DBRW($B$3,$R$37,$R$38,$R$40,$R$41,$R$42,$Q434,CW$2,CW$4,CW$3)</f>
        <v>0.44177365940080054</v>
      </c>
      <c r="CX434" s="15">
        <f ca="1">_xll.DBRW($B$3,$R$37,$R$38,$R$40,$R$41,$R$42,$Q434,CX$2,CX$4,CX$3)</f>
        <v>6.5110526832388738</v>
      </c>
      <c r="CY434" s="15">
        <f ca="1">_xll.DBRW($B$3,$R$37,$R$38,$R$40,$R$41,$R$42,$Q434,CY$2,CY$4,CY$3)</f>
        <v>3247397.5317365201</v>
      </c>
      <c r="CZ434" s="15">
        <f ca="1">_xll.DBRW($B$3,$R$37,$R$38,$R$40,$R$41,$R$42,$Q434,CZ$2,CZ$4,CZ$3)</f>
        <v>7350817.4664399996</v>
      </c>
      <c r="DA434" s="15">
        <f ca="1">CQ434-CV434</f>
        <v>0.15419300595501273</v>
      </c>
      <c r="DB434" s="15">
        <f ca="1">CR434-CW434</f>
        <v>1.1610042396196618E-2</v>
      </c>
      <c r="DC434" s="15">
        <f ca="1">CS434-CX434</f>
        <v>0.70517908078679437</v>
      </c>
      <c r="DD434" s="15">
        <f ca="1">IF(AND(CT434&lt;&gt;0,CY434&lt;&gt;0),-1*DA434*CT434,0)</f>
        <v>-470827.54188000038</v>
      </c>
      <c r="DE434" s="15">
        <f ca="1">IF(AND(CT434&lt;&gt;0,CY434&lt;&gt;0,CU434&lt;&gt;0,CZ434&lt;&gt;0),DB434/CW434*$AA434,)</f>
        <v>-89563.6036452111</v>
      </c>
      <c r="DF434" s="15">
        <f ca="1">IF(AND(CU434&lt;&gt;0,CZ434&lt;&gt;0),DC434*CM434*CU434,)</f>
        <v>333032.42426618648</v>
      </c>
      <c r="DG434" s="15">
        <f ca="1">IF(AND(CT434&lt;&gt;0,CY434&lt;&gt;0,CU434&lt;&gt;0,CZ434&lt;&gt;0),$AK434-DD434-DE434-DF434-DJ434,)</f>
        <v>-8719.6277958488645</v>
      </c>
      <c r="DH434" s="15">
        <f ca="1">IF(OR(CT434=0,CY434=0,CU434=0,CZ434=0),$AK434-DD434-DE434-DF434-DJ434,)</f>
        <v>0</v>
      </c>
      <c r="DI434" s="15">
        <f ca="1">SUM(DD434:DH434)</f>
        <v>-236078.34905487386</v>
      </c>
      <c r="DJ434" s="15">
        <f ca="1">IF($V434&lt;&gt;0,IF($V434&gt;0,$W434/$V434,-$W434/$V434))*$AF434</f>
        <v>-48234.155167767851</v>
      </c>
      <c r="DK434" s="15">
        <f ca="1">SUM(DI434:DJ434)</f>
        <v>-284312.5042226417</v>
      </c>
      <c r="DL434" s="16">
        <f ca="1">_xll.DBRW($B$3,$R$37,$R$38,$R$40,$R$41,$R$42,$Q434,DL$2,DL$4,DL$3)</f>
        <v>4.2325602944124463E-2</v>
      </c>
      <c r="DM434" s="16">
        <f ca="1">_xll.DBRW($B$3,$R$37,$R$38,$R$40,$R$41,$R$42,$Q434,DM$2,DM$4,DM$3)</f>
        <v>4.4943079487779571E-2</v>
      </c>
      <c r="DN434" s="17">
        <f ca="1">-(DL434-DM434)*100</f>
        <v>0.26174765436551073</v>
      </c>
      <c r="DO434" s="14">
        <f ca="1">$AB434-$AG434-EI434</f>
        <v>127210.96647169188</v>
      </c>
      <c r="DP434" s="15">
        <f ca="1">_xll.DBRW($B$3,$R$37,$R$38,$R$40,$R$41,$R$42,$Q434,DP$2,DP$4,DP$3)</f>
        <v>0.36393508773947342</v>
      </c>
      <c r="DQ434" s="15">
        <f ca="1">_xll.DBRW($B$3,$R$37,$R$38,$R$40,$R$41,$R$42,$Q434,DQ$2,DQ$4,DQ$3)</f>
        <v>0.83924680715472921</v>
      </c>
      <c r="DR434" s="15">
        <f ca="1">_xll.DBRW($B$3,$R$37,$R$38,$R$40,$R$41,$R$42,$Q434,DR$2,DR$4,DR$3)</f>
        <v>7.2162317640256681</v>
      </c>
      <c r="DS434" s="15">
        <f ca="1">_xll.DBRW($B$3,$R$37,$R$38,$R$40,$R$41,$R$42,$Q434,DS$2,DS$4,DS$3)</f>
        <v>5652245</v>
      </c>
      <c r="DT434" s="15">
        <f ca="1">_xll.DBRW($B$3,$R$37,$R$38,$R$40,$R$41,$R$42,$Q434,DT$2,DT$4,DT$3)</f>
        <v>6734902</v>
      </c>
      <c r="DU434" s="15">
        <f ca="1">_xll.DBRW($B$3,$R$37,$R$38,$R$40,$R$41,$R$42,$Q434,DU$2,DU$4,DU$3)</f>
        <v>0.34735838418096204</v>
      </c>
      <c r="DV434" s="15">
        <f ca="1">_xll.DBRW($B$3,$R$37,$R$38,$R$40,$R$41,$R$42,$Q434,DV$2,DV$4,DV$3)</f>
        <v>0.8424347061088252</v>
      </c>
      <c r="DW434" s="15">
        <f ca="1">_xll.DBRW($B$3,$R$37,$R$38,$R$40,$R$41,$R$42,$Q434,DW$2,DW$4,DW$3)</f>
        <v>6.5110526832388738</v>
      </c>
      <c r="DX434" s="15">
        <f ca="1">_xll.DBRW($B$3,$R$37,$R$38,$R$40,$R$41,$R$42,$Q434,DX$2,DX$4,DX$3)</f>
        <v>6192583.7520000003</v>
      </c>
      <c r="DY434" s="15">
        <f ca="1">_xll.DBRW($B$3,$R$37,$R$38,$R$40,$R$41,$R$42,$Q434,DY$2,DY$4,DY$3)</f>
        <v>7350817.4664399996</v>
      </c>
      <c r="DZ434" s="15">
        <f ca="1">DP434-DU434</f>
        <v>1.6576703558511374E-2</v>
      </c>
      <c r="EA434" s="15">
        <f ca="1">DQ434-DV434</f>
        <v>-3.1878989540959912E-3</v>
      </c>
      <c r="EB434" s="15">
        <f ca="1">DR434-DW434</f>
        <v>0.70517908078679437</v>
      </c>
      <c r="EC434" s="15">
        <f ca="1">IF(AND(DS434&lt;&gt;0,DX434&lt;&gt;0),-1*DZ434*DS434,0)</f>
        <v>-93695.589805078125</v>
      </c>
      <c r="ED434" s="15">
        <f ca="1">IF(AND(DS434&lt;&gt;0,DX434&lt;&gt;0,DT434&lt;&gt;0,DY434&lt;&gt;0),EA434/DV434*$AB434,)</f>
        <v>7784.185989231727</v>
      </c>
      <c r="EE434" s="15">
        <f ca="1">IF(AND(DT434&lt;&gt;0,DY434&lt;&gt;0),EB434*DL434*DT434,)</f>
        <v>201017.49403533406</v>
      </c>
      <c r="EF434" s="15">
        <f ca="1">IF(AND(DS434&lt;&gt;0,DX434&lt;&gt;0,DT434&lt;&gt;0,DY434&lt;&gt;0),$AL434-EC434-ED434-EE434-EI434,)</f>
        <v>12104.876252204202</v>
      </c>
      <c r="EG434" s="15">
        <f ca="1">IF(OR(DS434=0,DX434=0,DT434=0,DY434=0),$AL434-EC434-ED434-EE434-EI434,)</f>
        <v>0</v>
      </c>
      <c r="EH434" s="15">
        <f ca="1">SUM(EC434:EG434)</f>
        <v>127210.96647169188</v>
      </c>
      <c r="EI434" s="15">
        <f ca="1">IF($V434&lt;&gt;0,IF($V434&gt;0,$W434/$V434,-$W434/$V434))*$AG434</f>
        <v>-33215.360471691958</v>
      </c>
      <c r="EJ434" s="15">
        <f ca="1">SUM(EH434:EI434)</f>
        <v>93995.605999999912</v>
      </c>
      <c r="EK434" s="16">
        <f ca="1">_xll.DBRW($B$3,$R$37,$R$38,$R$40,$R$41,$R$42,$Q434,EK$2,EK$4,EK$3)</f>
        <v>0.2554950488162292</v>
      </c>
      <c r="EL434" s="16">
        <f ca="1">_xll.DBRW($B$3,$R$37,$R$38,$R$40,$R$41,$R$42,$Q434,EL$2,EL$4,EL$3)</f>
        <v>0.2564035323117943</v>
      </c>
      <c r="EM434" s="17">
        <f ca="1">-(EK434-EL434)*100</f>
        <v>9.0848349556510444E-2</v>
      </c>
      <c r="EN434" s="14">
        <f ca="1">$AC434-$AH434-FH434</f>
        <v>44152.855457124795</v>
      </c>
      <c r="EO434" s="15">
        <f ca="1">_xll.DBRW($B$3,$R$37,$R$38,$R$40,$R$41,$R$42,$Q434,EO$2,EO$4,EO$3)</f>
        <v>1.8437114868189619</v>
      </c>
      <c r="EP434" s="15">
        <f ca="1">_xll.DBRW($B$3,$R$37,$R$38,$R$40,$R$41,$R$42,$Q434,EP$2,EP$4,EP$3)</f>
        <v>1</v>
      </c>
      <c r="EQ434" s="15">
        <f ca="1">_xll.DBRW($B$3,$R$37,$R$38,$R$40,$R$41,$R$42,$Q434,EQ$2,EQ$4,EQ$3)</f>
        <v>7.2162317640256681</v>
      </c>
      <c r="ER434" s="15">
        <f ca="1">_xll.DBRW($B$3,$R$37,$R$38,$R$40,$R$41,$R$42,$Q434,ER$2,ER$4,ER$3)</f>
        <v>6734902</v>
      </c>
      <c r="ES434" s="15">
        <f ca="1">_xll.DBRW($B$3,$R$37,$R$38,$R$40,$R$41,$R$42,$Q434,ES$2,ES$4,ES$3)</f>
        <v>6734902</v>
      </c>
      <c r="ET434" s="15">
        <f ca="1">_xll.DBRW($B$3,$R$37,$R$38,$R$40,$R$41,$R$42,$Q434,ET$2,ET$4,ET$3)</f>
        <v>1.6694569070506335</v>
      </c>
      <c r="EU434" s="15">
        <f ca="1">_xll.DBRW($B$3,$R$37,$R$38,$R$40,$R$41,$R$42,$Q434,EU$2,EU$4,EU$3)</f>
        <v>1</v>
      </c>
      <c r="EV434" s="15">
        <f ca="1">_xll.DBRW($B$3,$R$37,$R$38,$R$40,$R$41,$R$42,$Q434,EV$2,EV$4,EV$3)</f>
        <v>6.5110526832388738</v>
      </c>
      <c r="EW434" s="15">
        <f ca="1">_xll.DBRW($B$3,$R$37,$R$38,$R$40,$R$41,$R$42,$Q434,EW$2,EW$4,EW$3)</f>
        <v>7350817.4664399996</v>
      </c>
      <c r="EX434" s="15">
        <f ca="1">_xll.DBRW($B$3,$R$37,$R$38,$R$40,$R$41,$R$42,$Q434,EX$2,EX$4,EX$3)</f>
        <v>7350817.4664399996</v>
      </c>
      <c r="EY434" s="15">
        <f ca="1">EO434-ET434</f>
        <v>0.17425457976832837</v>
      </c>
      <c r="EZ434" s="15">
        <f ca="1">EP434-EU434</f>
        <v>0</v>
      </c>
      <c r="FA434" s="15">
        <f ca="1">EQ434-EV434</f>
        <v>0.70517908078679437</v>
      </c>
      <c r="FB434" s="15">
        <f ca="1">IF(AND(ER434&lt;&gt;0,EW434&lt;&gt;0),-1*EY434*ER434,0)</f>
        <v>-1173587.5177908742</v>
      </c>
      <c r="FC434" s="15">
        <f ca="1">IF(AND(ER434&lt;&gt;0,EW434&lt;&gt;0,ES434&lt;&gt;0,EX434&lt;&gt;0),EZ434/EU434*$AC434,)</f>
        <v>0</v>
      </c>
      <c r="FD434" s="15">
        <f ca="1">IF(AND(ES434&lt;&gt;0,EX434&lt;&gt;0),FA434*EK434*ES434,)</f>
        <v>1213425.7016793014</v>
      </c>
      <c r="FE434" s="15">
        <f ca="1">IF(AND(ER434&lt;&gt;0,EW434&lt;&gt;0,ES434&lt;&gt;0,EX434&lt;&gt;0),$AM434-FB434-FC434-FD434-FH434,)</f>
        <v>4314.6715686975804</v>
      </c>
      <c r="FF434" s="15">
        <f ca="1">IF(OR(ER434=0,EW434=0,ES434=0,EX434=0),$AM434-FB434-FC434-FD434-FH434,)</f>
        <v>0</v>
      </c>
      <c r="FG434" s="15">
        <f ca="1">SUM(FB434:FF434)</f>
        <v>44152.855457124795</v>
      </c>
      <c r="FH434" s="15">
        <f ca="1">IF($V434&lt;&gt;0,IF($V434&gt;0,$W434/$V434,-$W434/$V434))*$AH434</f>
        <v>-189496.04364042499</v>
      </c>
      <c r="FI434" s="15">
        <f ca="1">SUM(FG434:FH434)</f>
        <v>-145343.1881833002</v>
      </c>
      <c r="FJ434" s="20"/>
      <c r="FK434" s="85">
        <f ca="1">BL434+CK434+DJ434+EI434+FH434</f>
        <v>-689408.54587076162</v>
      </c>
      <c r="FL434" s="21"/>
      <c r="FM434" s="22"/>
      <c r="FN434" s="104">
        <f ca="1">_xll.DBRW($B$3,$R$37,$R$38,$R$40,$R$41,$R$42,$Q434,FN$2,FN$4,FN$3)</f>
        <v>3960614.440000006</v>
      </c>
      <c r="FO434" s="105">
        <f ca="1">IF(U434&lt;&gt;0,FN434/U434,0)</f>
        <v>8.1493095152835149E-2</v>
      </c>
      <c r="FP434" s="104">
        <f ca="1">_xll.DBRW($B$3,$R$37,$R$38,$R$40,$R$41,$R$42,$Q434,FP$2,FP$4,FP$3)</f>
        <v>3215065.0554282418</v>
      </c>
      <c r="FQ434" s="105">
        <f ca="1">IF(V434&lt;&gt;0,FP434/V434,0)</f>
        <v>6.7174264056817035E-2</v>
      </c>
      <c r="FR434" s="86">
        <f ca="1">FN434-FP434</f>
        <v>745549.38457176415</v>
      </c>
      <c r="FS434" s="103">
        <f ca="1">(FO434-FQ434)*100</f>
        <v>1.4318831096018114</v>
      </c>
      <c r="FT434" s="23"/>
      <c r="FV434" s="37"/>
      <c r="FW434" s="37"/>
      <c r="FX434" s="37"/>
      <c r="FY434" s="37"/>
      <c r="FZ434" s="37"/>
      <c r="GA434" s="37"/>
      <c r="GB434" s="37"/>
      <c r="GC434" s="37"/>
      <c r="GD434" s="37"/>
      <c r="GE434" s="37"/>
      <c r="GF434" s="37"/>
      <c r="GG434" s="37"/>
      <c r="GH434" s="37"/>
    </row>
    <row r="435" spans="1:190" ht="15" hidden="1" customHeight="1" x14ac:dyDescent="0.25">
      <c r="A435">
        <f ca="1">IF(ROW()=ROW($A$60),0,1)</f>
        <v>1</v>
      </c>
      <c r="D435" s="30"/>
      <c r="E435" s="30"/>
      <c r="F435" s="30">
        <f ca="1">IF(A435&lt;&gt;0,IF((AO435+BN435+CM435+DL435+EK435)&lt;&gt;0,ROUND((1-(AO435+BN435+CM435+DL435+EK435))-FO435,5),"VERIF. ELIGIBILITE PMM"),"CHECK "&amp;D420)</f>
        <v>0</v>
      </c>
      <c r="G435" s="30"/>
      <c r="H435" s="30"/>
      <c r="I435" s="30"/>
      <c r="J435" s="30">
        <f ca="1">IF(A435&lt;&gt;0,IF((AP435+BO435+CN435+DM435+EL435)&lt;&gt;0,ROUND((1-(AP435+BO435+CN435+DM435+EL435))-FQ435,5),"VERIF. ELIGIBILITE PMM"),"CHECK "&amp;D421)</f>
        <v>0</v>
      </c>
      <c r="K435" s="30">
        <f ca="1">IF(A435&lt;&gt;0,ROUND(W435+AR435+BQ435+CP435+DO435+EN435+FK435-FR435,5),"CHECK ")</f>
        <v>0</v>
      </c>
      <c r="L435" s="4"/>
      <c r="M435" s="9"/>
      <c r="N435" s="10"/>
      <c r="O435" s="9"/>
      <c r="P435" s="11"/>
      <c r="Q435" s="130" t="s">
        <v>143</v>
      </c>
      <c r="R435" s="130"/>
      <c r="S435" s="12"/>
      <c r="T435" s="13"/>
      <c r="U435" s="84">
        <f ca="1">_xll.DBRW($B$3,$R$37,$R$38,$R$40,$R$41,$R$42,$Q435,U$2,U$4,U$3)</f>
        <v>22345562.180000003</v>
      </c>
      <c r="V435" s="84">
        <f ca="1">_xll.DBRW($B$3,$R$37,$R$38,$R$40,$R$41,$R$42,$Q435,V$2,V$4,V$3)</f>
        <v>21549231.930505846</v>
      </c>
      <c r="W435" s="85">
        <f ca="1">U435-V435</f>
        <v>796330.24949415773</v>
      </c>
      <c r="X435" s="106">
        <f ca="1">IF(V435&lt;&gt;0,W435/V435,0)</f>
        <v>3.6953996878507991E-2</v>
      </c>
      <c r="Y435" s="15">
        <f ca="1">_xll.DBRW($B$3,$R$37,$R$38,$R$40,$R$41,$R$42,$Q435,Y$2,Y$4,Y$3)</f>
        <v>-10031716.040000001</v>
      </c>
      <c r="Z435" s="15">
        <f ca="1">_xll.DBRW($B$3,$R$37,$R$38,$R$40,$R$41,$R$42,$Q435,Z$2,Z$4,Z$3)</f>
        <v>-1731412.8399999996</v>
      </c>
      <c r="AA435" s="15">
        <f ca="1">_xll.DBRW($B$3,$R$37,$R$38,$R$40,$R$41,$R$42,$Q435,AA$2,AA$4,AA$3)</f>
        <v>-1885237.7000000002</v>
      </c>
      <c r="AB435" s="15">
        <f ca="1">_xll.DBRW($B$3,$R$37,$R$38,$R$40,$R$41,$R$42,$Q435,AB$2,AB$4,AB$3)</f>
        <v>-1702672.4100000004</v>
      </c>
      <c r="AC435" s="15">
        <f ca="1">_xll.DBRW($B$3,$R$37,$R$38,$R$40,$R$41,$R$42,$Q435,AC$2,AC$4,AC$3)</f>
        <v>-4313499.7600000016</v>
      </c>
      <c r="AD435" s="15">
        <f ca="1">_xll.DBRW($B$3,$R$37,$R$38,$R$40,$R$41,$R$42,$Q435,AD$2,AD$4,AD$3)</f>
        <v>-9942255.1080546007</v>
      </c>
      <c r="AE435" s="15">
        <f ca="1">_xll.DBRW($B$3,$R$37,$R$38,$R$40,$R$41,$R$42,$Q435,AE$2,AE$4,AE$3)</f>
        <v>-1724184.1398578859</v>
      </c>
      <c r="AF435" s="15">
        <f ca="1">_xll.DBRW($B$3,$R$37,$R$38,$R$40,$R$41,$R$42,$Q435,AF$2,AF$4,AF$3)</f>
        <v>-1955865.3878641608</v>
      </c>
      <c r="AG435" s="15">
        <f ca="1">_xll.DBRW($B$3,$R$37,$R$38,$R$40,$R$41,$R$42,$Q435,AG$2,AG$4,AG$3)</f>
        <v>-1908047.1415266304</v>
      </c>
      <c r="AH435" s="15">
        <f ca="1">_xll.DBRW($B$3,$R$37,$R$38,$R$40,$R$41,$R$42,$Q435,AH$2,AH$4,AH$3)</f>
        <v>-3920615.5598893384</v>
      </c>
      <c r="AI435" s="15">
        <f ca="1">Y435-AD435</f>
        <v>-89460.931945400313</v>
      </c>
      <c r="AJ435" s="15">
        <f ca="1">Z435-AE435</f>
        <v>-7228.7001421137247</v>
      </c>
      <c r="AK435" s="15">
        <f ca="1">AA435-AF435</f>
        <v>70627.687864160631</v>
      </c>
      <c r="AL435" s="15">
        <f ca="1">AB435-AG435</f>
        <v>205374.73152663</v>
      </c>
      <c r="AM435" s="15">
        <f ca="1">AC435-AH435</f>
        <v>-392884.20011066319</v>
      </c>
      <c r="AN435" s="20"/>
      <c r="AO435" s="16">
        <f ca="1">_xll.DBRW($B$3,$R$37,$R$38,$R$40,$R$41,$R$42,$Q435,AO$2,AO$4,AO$3)</f>
        <v>0.4489354959696969</v>
      </c>
      <c r="AP435" s="16">
        <f ca="1">_xll.DBRW($B$3,$R$37,$R$38,$R$40,$R$41,$R$42,$Q435,AP$2,AP$4,AP$3)</f>
        <v>0.46137398957500664</v>
      </c>
      <c r="AQ435" s="17">
        <f ca="1">-(AO435-AP435)*100</f>
        <v>1.2438493605309742</v>
      </c>
      <c r="AR435" s="14">
        <f ca="1">$Y435-$AD435-BL435</f>
        <v>277945.13228297955</v>
      </c>
      <c r="AS435" s="18">
        <f ca="1">_xll.DBRW($B$3,$R$37,$R$38,$R$40,$R$41,$R$42,$Q435,AS$2,AS$4,AS$3)</f>
        <v>28.491801615558149</v>
      </c>
      <c r="AT435" s="19">
        <f ca="1">_xll.DBRW($B$3,$R$37,$R$38,$R$40,$R$41,$R$42,$Q435,AT$2,AT$4,AT$3)</f>
        <v>7.4624108610956988E-2</v>
      </c>
      <c r="AU435" s="18">
        <f ca="1">_xll.DBRW($B$3,$R$37,$R$38,$R$40,$R$41,$R$42,$Q435,AU$2,AU$4,AU$3)</f>
        <v>4.7360373981761681</v>
      </c>
      <c r="AV435" s="15">
        <f ca="1">_xll.DBRW($B$3,$R$37,$R$38,$R$40,$R$41,$R$42,$Q435,AV$2,AV$4,AV$3)</f>
        <v>352091.32</v>
      </c>
      <c r="AW435" s="15">
        <f ca="1">_xll.DBRW($B$3,$R$37,$R$38,$R$40,$R$41,$R$42,$Q435,AW$2,AW$4,AW$3)</f>
        <v>4718198</v>
      </c>
      <c r="AX435" s="18">
        <f ca="1">_xll.DBRW($B$3,$R$37,$R$38,$R$40,$R$41,$R$42,$Q435,AX$2,AX$4,AX$3)</f>
        <v>27.660042320984982</v>
      </c>
      <c r="AY435" s="19">
        <f ca="1">_xll.DBRW($B$3,$R$37,$R$38,$R$40,$R$41,$R$42,$Q435,AY$2,AY$4,AY$3)</f>
        <v>6.9593842231809339E-2</v>
      </c>
      <c r="AZ435" s="18">
        <f ca="1">_xll.DBRW($B$3,$R$37,$R$38,$R$40,$R$41,$R$42,$Q435,AZ$2,AZ$4,AZ$3)</f>
        <v>4.1722521531501542</v>
      </c>
      <c r="BA435" s="15">
        <f ca="1">_xll.DBRW($B$3,$R$37,$R$38,$R$40,$R$41,$R$42,$Q435,BA$2,BA$4,BA$3)</f>
        <v>359444.68170649401</v>
      </c>
      <c r="BB435" s="15">
        <f ca="1">_xll.DBRW($B$3,$R$37,$R$38,$R$40,$R$41,$R$42,$Q435,BB$2,BB$4,BB$3)</f>
        <v>5164892.0389999999</v>
      </c>
      <c r="BC435" s="18">
        <f ca="1">AS435-AX435</f>
        <v>0.83175929457316755</v>
      </c>
      <c r="BD435" s="18">
        <f ca="1">AT435-AY435</f>
        <v>5.0302663791476493E-3</v>
      </c>
      <c r="BE435" s="18">
        <f ca="1">AU435-AZ435</f>
        <v>0.5637852450260139</v>
      </c>
      <c r="BF435" s="15">
        <f ca="1">IF(AND(AV435&lt;&gt;0,BA435&lt;&gt;0),-1*BC435*AV435,0)</f>
        <v>-292855.22794853541</v>
      </c>
      <c r="BG435" s="15">
        <f ca="1">IF(AND(AV435&lt;&gt;0,BA435&lt;&gt;0,AW435&lt;&gt;0,BB435&lt;&gt;0),BD435/AY435*$Y435,)</f>
        <v>-725095.81742999924</v>
      </c>
      <c r="BH435" s="15">
        <f ca="1">IF(AND(AW435&lt;&gt;0,BB435&lt;&gt;0),BE435*AO435*AW435,)</f>
        <v>1194191.0525919409</v>
      </c>
      <c r="BI435" s="15">
        <f ca="1">IF(AND(AV435&lt;&gt;0,BA435&lt;&gt;0,AW435&lt;&gt;0,BB435&lt;&gt;0),$AI435-BF435-BG435-BH435-BL435,)</f>
        <v>101705.12506957329</v>
      </c>
      <c r="BJ435" s="15">
        <f ca="1">IF(OR(AV435=0,BA435=0,AW435=0,BB435=0),$AI435-BF435-BG435-BH435-BL435,)</f>
        <v>0</v>
      </c>
      <c r="BK435" s="15">
        <f ca="1">SUM(BF435:BJ435)</f>
        <v>277945.13228297955</v>
      </c>
      <c r="BL435" s="15">
        <f ca="1">IF($V435&lt;&gt;0,IF($V435&gt;0,$W435/$V435,-$W435/$V435))*$AD435</f>
        <v>-367406.06422837987</v>
      </c>
      <c r="BM435" s="15">
        <f ca="1">SUM(BK435:BL435)</f>
        <v>-89460.931945400313</v>
      </c>
      <c r="BN435" s="16">
        <f ca="1">_xll.DBRW($B$3,$R$37,$R$38,$R$40,$R$41,$R$42,$Q435,BN$2,BN$4,BN$3)</f>
        <v>7.7483521159725857E-2</v>
      </c>
      <c r="BO435" s="16">
        <f ca="1">_xll.DBRW($B$3,$R$37,$R$38,$R$40,$R$41,$R$42,$Q435,BO$2,BO$4,BO$3)</f>
        <v>8.0011396481239408E-2</v>
      </c>
      <c r="BP435" s="17">
        <f ca="1">-(BN435-BO435)*100</f>
        <v>0.25278753215135508</v>
      </c>
      <c r="BQ435" s="14">
        <f ca="1">$Z435-$AE435-CK435</f>
        <v>56486.795180167574</v>
      </c>
      <c r="BR435" s="15">
        <f ca="1">_xll.DBRW($B$3,$R$37,$R$38,$R$40,$R$41,$R$42,$Q435,BR$2,BR$4,BR$3)</f>
        <v>0.36696485395483613</v>
      </c>
      <c r="BS435" s="15">
        <f ca="1">_xll.DBRW($B$3,$R$37,$R$38,$R$40,$R$41,$R$42,$Q435,BS$2,BS$4,BS$3)</f>
        <v>1</v>
      </c>
      <c r="BT435" s="15">
        <f ca="1">_xll.DBRW($B$3,$R$37,$R$38,$R$40,$R$41,$R$42,$Q435,BT$2,BT$4,BT$3)</f>
        <v>4.7360373981761681</v>
      </c>
      <c r="BU435" s="15">
        <f ca="1">_xll.DBRW($B$3,$R$37,$R$38,$R$40,$R$41,$R$42,$Q435,BU$2,BU$4,BU$3)</f>
        <v>4718198</v>
      </c>
      <c r="BV435" s="15">
        <f ca="1">_xll.DBRW($B$3,$R$37,$R$38,$R$40,$R$41,$R$42,$Q435,BV$2,BV$4,BV$3)</f>
        <v>4718198</v>
      </c>
      <c r="BW435" s="15">
        <f ca="1">_xll.DBRW($B$3,$R$37,$R$38,$R$40,$R$41,$R$42,$Q435,BW$2,BW$4,BW$3)</f>
        <v>0.33382772124540172</v>
      </c>
      <c r="BX435" s="15">
        <f ca="1">_xll.DBRW($B$3,$R$37,$R$38,$R$40,$R$41,$R$42,$Q435,BX$2,BX$4,BX$3)</f>
        <v>1</v>
      </c>
      <c r="BY435" s="15">
        <f ca="1">_xll.DBRW($B$3,$R$37,$R$38,$R$40,$R$41,$R$42,$Q435,BY$2,BY$4,BY$3)</f>
        <v>4.1722521531501542</v>
      </c>
      <c r="BZ435" s="15">
        <f ca="1">_xll.DBRW($B$3,$R$37,$R$38,$R$40,$R$41,$R$42,$Q435,BZ$2,BZ$4,BZ$3)</f>
        <v>5164892.0389999999</v>
      </c>
      <c r="CA435" s="15">
        <f ca="1">_xll.DBRW($B$3,$R$37,$R$38,$R$40,$R$41,$R$42,$Q435,CA$2,CA$4,CA$3)</f>
        <v>5164892.0389999999</v>
      </c>
      <c r="CB435" s="15">
        <f ca="1">BR435-BW435</f>
        <v>3.3137132709434414E-2</v>
      </c>
      <c r="CC435" s="15">
        <f ca="1">BS435-BX435</f>
        <v>0</v>
      </c>
      <c r="CD435" s="15">
        <f ca="1">BT435-BY435</f>
        <v>0.5637852450260139</v>
      </c>
      <c r="CE435" s="15">
        <f ca="1">IF(AND(BU435&lt;&gt;0,BZ435&lt;&gt;0),-1*CB435*BU435,0)</f>
        <v>-156347.55327538803</v>
      </c>
      <c r="CF435" s="15">
        <f ca="1">IF(AND(BU435&lt;&gt;0,BZ435&lt;&gt;0,BV435&lt;&gt;0,CA435&lt;&gt;0),CC435/BX435*$Z435,)</f>
        <v>0</v>
      </c>
      <c r="CG435" s="15">
        <f ca="1">IF(AND(BV435&lt;&gt;0,CA435&lt;&gt;0),CD435*BN435*BV435,)</f>
        <v>206110.07265620341</v>
      </c>
      <c r="CH435" s="15">
        <f ca="1">IF(AND(BU435&lt;&gt;0,BZ435&lt;&gt;0,BV435&lt;&gt;0,CA435&lt;&gt;0),$AJ435-CE435-CF435-CG435-CK435,)</f>
        <v>6724.2757993521882</v>
      </c>
      <c r="CI435" s="15">
        <f ca="1">IF(OR(BU435=0,BZ435=0,BV435=0,CA435=0),$AJ435-CE435-CF435-CG435-CK435,)</f>
        <v>0</v>
      </c>
      <c r="CJ435" s="15">
        <f ca="1">SUM(CE435:CI435)</f>
        <v>56486.795180167574</v>
      </c>
      <c r="CK435" s="15">
        <f ca="1">IF($V435&lt;&gt;0,IF($V435&gt;0,$W435/$V435,-$W435/$V435))*$AE435</f>
        <v>-63715.495322281298</v>
      </c>
      <c r="CL435" s="15">
        <f ca="1">SUM(CJ435:CK435)</f>
        <v>-7228.7001421137247</v>
      </c>
      <c r="CM435" s="16">
        <f ca="1">_xll.DBRW($B$3,$R$37,$R$38,$R$40,$R$41,$R$42,$Q435,CM$2,CM$4,CM$3)</f>
        <v>8.4367432101902951E-2</v>
      </c>
      <c r="CN435" s="16">
        <f ca="1">_xll.DBRW($B$3,$R$37,$R$38,$R$40,$R$41,$R$42,$Q435,CN$2,CN$4,CN$3)</f>
        <v>9.0762649646708299E-2</v>
      </c>
      <c r="CO435" s="17">
        <f ca="1">-(CM435-CN435)*100</f>
        <v>0.63952175448053483</v>
      </c>
      <c r="CP435" s="14">
        <f ca="1">$AA435-$AF435-DJ435</f>
        <v>142904.73130207465</v>
      </c>
      <c r="CQ435" s="15">
        <f ca="1">_xll.DBRW($B$3,$R$37,$R$38,$R$40,$R$41,$R$42,$Q435,CQ$2,CQ$4,CQ$3)</f>
        <v>1.4266712679301199</v>
      </c>
      <c r="CR435" s="15">
        <f ca="1">_xll.DBRW($B$3,$R$37,$R$38,$R$40,$R$41,$R$42,$Q435,CR$2,CR$4,CR$3)</f>
        <v>0.28006964365548032</v>
      </c>
      <c r="CS435" s="15">
        <f ca="1">_xll.DBRW($B$3,$R$37,$R$38,$R$40,$R$41,$R$42,$Q435,CS$2,CS$4,CS$3)</f>
        <v>4.7360373981761681</v>
      </c>
      <c r="CT435" s="15">
        <f ca="1">_xll.DBRW($B$3,$R$37,$R$38,$R$40,$R$41,$R$42,$Q435,CT$2,CT$4,CT$3)</f>
        <v>1321424.0325559999</v>
      </c>
      <c r="CU435" s="15">
        <f ca="1">_xll.DBRW($B$3,$R$37,$R$38,$R$40,$R$41,$R$42,$Q435,CU$2,CU$4,CU$3)</f>
        <v>4718198</v>
      </c>
      <c r="CV435" s="15">
        <f ca="1">_xll.DBRW($B$3,$R$37,$R$38,$R$40,$R$41,$R$42,$Q435,CV$2,CV$4,CV$3)</f>
        <v>1.009048514376264</v>
      </c>
      <c r="CW435" s="15">
        <f ca="1">_xll.DBRW($B$3,$R$37,$R$38,$R$40,$R$41,$R$42,$Q435,CW$2,CW$4,CW$3)</f>
        <v>0.3752888538250046</v>
      </c>
      <c r="CX435" s="15">
        <f ca="1">_xll.DBRW($B$3,$R$37,$R$38,$R$40,$R$41,$R$42,$Q435,CX$2,CX$4,CX$3)</f>
        <v>4.1722521531501542</v>
      </c>
      <c r="CY435" s="15">
        <f ca="1">_xll.DBRW($B$3,$R$37,$R$38,$R$40,$R$41,$R$42,$Q435,CY$2,CY$4,CY$3)</f>
        <v>1938326.4134462008</v>
      </c>
      <c r="CZ435" s="15">
        <f ca="1">_xll.DBRW($B$3,$R$37,$R$38,$R$40,$R$41,$R$42,$Q435,CZ$2,CZ$4,CZ$3)</f>
        <v>5164892.0389999999</v>
      </c>
      <c r="DA435" s="15">
        <f ca="1">CQ435-CV435</f>
        <v>0.41762275355385592</v>
      </c>
      <c r="DB435" s="15">
        <f ca="1">CR435-CW435</f>
        <v>-9.5219210169524282E-2</v>
      </c>
      <c r="DC435" s="15">
        <f ca="1">CS435-CX435</f>
        <v>0.5637852450260139</v>
      </c>
      <c r="DD435" s="15">
        <f ca="1">IF(AND(CT435&lt;&gt;0,CY435&lt;&gt;0),-1*DA435*CT435,0)</f>
        <v>-551856.74308827682</v>
      </c>
      <c r="DE435" s="15">
        <f ca="1">IF(AND(CT435&lt;&gt;0,CY435&lt;&gt;0,CU435&lt;&gt;0,CZ435&lt;&gt;0),DB435/CW435*$AA435,)</f>
        <v>478327.14173684368</v>
      </c>
      <c r="DF435" s="15">
        <f ca="1">IF(AND(CU435&lt;&gt;0,CZ435&lt;&gt;0),DC435*CM435*CU435,)</f>
        <v>224421.622818284</v>
      </c>
      <c r="DG435" s="15">
        <f ca="1">IF(AND(CT435&lt;&gt;0,CY435&lt;&gt;0,CU435&lt;&gt;0,CZ435&lt;&gt;0),$AK435-DD435-DE435-DF435-DJ435,)</f>
        <v>-7987.2901647762046</v>
      </c>
      <c r="DH435" s="15">
        <f ca="1">IF(OR(CT435=0,CY435=0,CU435=0,CZ435=0),$AK435-DD435-DE435-DF435-DJ435,)</f>
        <v>0</v>
      </c>
      <c r="DI435" s="15">
        <f ca="1">SUM(DD435:DH435)</f>
        <v>142904.73130207465</v>
      </c>
      <c r="DJ435" s="15">
        <f ca="1">IF($V435&lt;&gt;0,IF($V435&gt;0,$W435/$V435,-$W435/$V435))*$AF435</f>
        <v>-72277.043437914021</v>
      </c>
      <c r="DK435" s="15">
        <f ca="1">SUM(DI435:DJ435)</f>
        <v>70627.687864160631</v>
      </c>
      <c r="DL435" s="16">
        <f ca="1">_xll.DBRW($B$3,$R$37,$R$38,$R$40,$R$41,$R$42,$Q435,DL$2,DL$4,DL$3)</f>
        <v>7.6197340495820998E-2</v>
      </c>
      <c r="DM435" s="16">
        <f ca="1">_xll.DBRW($B$3,$R$37,$R$38,$R$40,$R$41,$R$42,$Q435,DM$2,DM$4,DM$3)</f>
        <v>8.8543626412296086E-2</v>
      </c>
      <c r="DN435" s="17">
        <f ca="1">-(DL435-DM435)*100</f>
        <v>1.2346285916475088</v>
      </c>
      <c r="DO435" s="14">
        <f ca="1">$AB435-$AG435-EI435</f>
        <v>275884.69963865122</v>
      </c>
      <c r="DP435" s="15">
        <f ca="1">_xll.DBRW($B$3,$R$37,$R$38,$R$40,$R$41,$R$42,$Q435,DP$2,DP$4,DP$3)</f>
        <v>0.46867621651793751</v>
      </c>
      <c r="DQ435" s="15">
        <f ca="1">_xll.DBRW($B$3,$R$37,$R$38,$R$40,$R$41,$R$42,$Q435,DQ$2,DQ$4,DQ$3)</f>
        <v>0.76998456826101824</v>
      </c>
      <c r="DR435" s="15">
        <f ca="1">_xll.DBRW($B$3,$R$37,$R$38,$R$40,$R$41,$R$42,$Q435,DR$2,DR$4,DR$3)</f>
        <v>4.7360373981761681</v>
      </c>
      <c r="DS435" s="15">
        <f ca="1">_xll.DBRW($B$3,$R$37,$R$38,$R$40,$R$41,$R$42,$Q435,DS$2,DS$4,DS$3)</f>
        <v>3632939.65</v>
      </c>
      <c r="DT435" s="15">
        <f ca="1">_xll.DBRW($B$3,$R$37,$R$38,$R$40,$R$41,$R$42,$Q435,DT$2,DT$4,DT$3)</f>
        <v>4718198</v>
      </c>
      <c r="DU435" s="15">
        <f ca="1">_xll.DBRW($B$3,$R$37,$R$38,$R$40,$R$41,$R$42,$Q435,DU$2,DU$4,DU$3)</f>
        <v>0.47889082150973139</v>
      </c>
      <c r="DV435" s="15">
        <f ca="1">_xll.DBRW($B$3,$R$37,$R$38,$R$40,$R$41,$R$42,$Q435,DV$2,DV$4,DV$3)</f>
        <v>0.77142079019553356</v>
      </c>
      <c r="DW435" s="15">
        <f ca="1">_xll.DBRW($B$3,$R$37,$R$38,$R$40,$R$41,$R$42,$Q435,DW$2,DW$4,DW$3)</f>
        <v>4.1722521531501542</v>
      </c>
      <c r="DX435" s="15">
        <f ca="1">_xll.DBRW($B$3,$R$37,$R$38,$R$40,$R$41,$R$42,$Q435,DX$2,DX$4,DX$3)</f>
        <v>3984305.0980000002</v>
      </c>
      <c r="DY435" s="15">
        <f ca="1">_xll.DBRW($B$3,$R$37,$R$38,$R$40,$R$41,$R$42,$Q435,DY$2,DY$4,DY$3)</f>
        <v>5164892.0389999999</v>
      </c>
      <c r="DZ435" s="15">
        <f ca="1">DP435-DU435</f>
        <v>-1.0214604991793885E-2</v>
      </c>
      <c r="EA435" s="15">
        <f ca="1">DQ435-DV435</f>
        <v>-1.4362219345153138E-3</v>
      </c>
      <c r="EB435" s="15">
        <f ca="1">DR435-DW435</f>
        <v>0.5637852450260139</v>
      </c>
      <c r="EC435" s="15">
        <f ca="1">IF(AND(DS435&lt;&gt;0,DX435&lt;&gt;0),-1*DZ435*DS435,0)</f>
        <v>37109.043483775931</v>
      </c>
      <c r="ED435" s="15">
        <f ca="1">IF(AND(DS435&lt;&gt;0,DX435&lt;&gt;0,DT435&lt;&gt;0,DY435&lt;&gt;0),EA435/DV435*$AB435,)</f>
        <v>3170.0149822462108</v>
      </c>
      <c r="EE435" s="15">
        <f ca="1">IF(AND(DT435&lt;&gt;0,DY435&lt;&gt;0),EB435*DL435*DT435,)</f>
        <v>202688.76724676072</v>
      </c>
      <c r="EF435" s="15">
        <f ca="1">IF(AND(DS435&lt;&gt;0,DX435&lt;&gt;0,DT435&lt;&gt;0,DY435&lt;&gt;0),$AL435-EC435-ED435-EE435-EI435,)</f>
        <v>32916.873925868334</v>
      </c>
      <c r="EG435" s="15">
        <f ca="1">IF(OR(DS435=0,DX435=0,DT435=0,DY435=0),$AL435-EC435-ED435-EE435-EI435,)</f>
        <v>0</v>
      </c>
      <c r="EH435" s="15">
        <f ca="1">SUM(EC435:EG435)</f>
        <v>275884.69963865122</v>
      </c>
      <c r="EI435" s="15">
        <f ca="1">IF($V435&lt;&gt;0,IF($V435&gt;0,$W435/$V435,-$W435/$V435))*$AG435</f>
        <v>-70509.96811202119</v>
      </c>
      <c r="EJ435" s="15">
        <f ca="1">SUM(EH435:EI435)</f>
        <v>205374.73152663003</v>
      </c>
      <c r="EK435" s="16">
        <f ca="1">_xll.DBRW($B$3,$R$37,$R$38,$R$40,$R$41,$R$42,$Q435,EK$2,EK$4,EK$3)</f>
        <v>0.19303608140415113</v>
      </c>
      <c r="EL435" s="16">
        <f ca="1">_xll.DBRW($B$3,$R$37,$R$38,$R$40,$R$41,$R$42,$Q435,EL$2,EL$4,EL$3)</f>
        <v>0.18193760095640246</v>
      </c>
      <c r="EM435" s="17">
        <f ca="1">-(EK435-EL435)*100</f>
        <v>-1.1098480447748664</v>
      </c>
      <c r="EN435" s="14">
        <f ca="1">$AC435-$AH435-FH435</f>
        <v>-248001.78494868273</v>
      </c>
      <c r="EO435" s="15">
        <f ca="1">_xll.DBRW($B$3,$R$37,$R$38,$R$40,$R$41,$R$42,$Q435,EO$2,EO$4,EO$3)</f>
        <v>0.91422610072743893</v>
      </c>
      <c r="EP435" s="15">
        <f ca="1">_xll.DBRW($B$3,$R$37,$R$38,$R$40,$R$41,$R$42,$Q435,EP$2,EP$4,EP$3)</f>
        <v>1</v>
      </c>
      <c r="EQ435" s="15">
        <f ca="1">_xll.DBRW($B$3,$R$37,$R$38,$R$40,$R$41,$R$42,$Q435,EQ$2,EQ$4,EQ$3)</f>
        <v>4.7360373981761681</v>
      </c>
      <c r="ER435" s="15">
        <f ca="1">_xll.DBRW($B$3,$R$37,$R$38,$R$40,$R$41,$R$42,$Q435,ER$2,ER$4,ER$3)</f>
        <v>4718198</v>
      </c>
      <c r="ES435" s="15">
        <f ca="1">_xll.DBRW($B$3,$R$37,$R$38,$R$40,$R$41,$R$42,$Q435,ES$2,ES$4,ES$3)</f>
        <v>4718198</v>
      </c>
      <c r="ET435" s="15">
        <f ca="1">_xll.DBRW($B$3,$R$37,$R$38,$R$40,$R$41,$R$42,$Q435,ET$2,ET$4,ET$3)</f>
        <v>0.75908954732932366</v>
      </c>
      <c r="EU435" s="15">
        <f ca="1">_xll.DBRW($B$3,$R$37,$R$38,$R$40,$R$41,$R$42,$Q435,EU$2,EU$4,EU$3)</f>
        <v>1</v>
      </c>
      <c r="EV435" s="15">
        <f ca="1">_xll.DBRW($B$3,$R$37,$R$38,$R$40,$R$41,$R$42,$Q435,EV$2,EV$4,EV$3)</f>
        <v>4.1722521531501542</v>
      </c>
      <c r="EW435" s="15">
        <f ca="1">_xll.DBRW($B$3,$R$37,$R$38,$R$40,$R$41,$R$42,$Q435,EW$2,EW$4,EW$3)</f>
        <v>5164892.0389999999</v>
      </c>
      <c r="EX435" s="15">
        <f ca="1">_xll.DBRW($B$3,$R$37,$R$38,$R$40,$R$41,$R$42,$Q435,EX$2,EX$4,EX$3)</f>
        <v>5164892.0389999999</v>
      </c>
      <c r="EY435" s="15">
        <f ca="1">EO435-ET435</f>
        <v>0.15513655339811527</v>
      </c>
      <c r="EZ435" s="15">
        <f ca="1">EP435-EU435</f>
        <v>0</v>
      </c>
      <c r="FA435" s="15">
        <f ca="1">EQ435-EV435</f>
        <v>0.5637852450260139</v>
      </c>
      <c r="FB435" s="15">
        <f ca="1">IF(AND(ER435&lt;&gt;0,EW435&lt;&gt;0),-1*EY435*ER435,0)</f>
        <v>-731964.9759698807</v>
      </c>
      <c r="FC435" s="15">
        <f ca="1">IF(AND(ER435&lt;&gt;0,EW435&lt;&gt;0,ES435&lt;&gt;0,EX435&lt;&gt;0),EZ435/EU435*$AC435,)</f>
        <v>0</v>
      </c>
      <c r="FD435" s="15">
        <f ca="1">IF(AND(ES435&lt;&gt;0,EX435&lt;&gt;0),FA435*EK435*ES435,)</f>
        <v>513485.70854777546</v>
      </c>
      <c r="FE435" s="15">
        <f ca="1">IF(AND(ER435&lt;&gt;0,EW435&lt;&gt;0,ES435&lt;&gt;0,EX435&lt;&gt;0),$AM435-FB435-FC435-FD435-FH435,)</f>
        <v>-29522.517526577489</v>
      </c>
      <c r="FF435" s="15">
        <f ca="1">IF(OR(ER435=0,EW435=0,ES435=0,EX435=0),$AM435-FB435-FC435-FD435-FH435,)</f>
        <v>0</v>
      </c>
      <c r="FG435" s="15">
        <f ca="1">SUM(FB435:FF435)</f>
        <v>-248001.78494868273</v>
      </c>
      <c r="FH435" s="15">
        <f ca="1">IF($V435&lt;&gt;0,IF($V435&gt;0,$W435/$V435,-$W435/$V435))*$AH435</f>
        <v>-144882.41516198046</v>
      </c>
      <c r="FI435" s="15">
        <f ca="1">SUM(FG435:FH435)</f>
        <v>-392884.20011066319</v>
      </c>
      <c r="FJ435" s="20"/>
      <c r="FK435" s="85">
        <f ca="1">BL435+CK435+DJ435+EI435+FH435</f>
        <v>-718790.98626257689</v>
      </c>
      <c r="FL435" s="21"/>
      <c r="FM435" s="22"/>
      <c r="FN435" s="104">
        <f ca="1">_xll.DBRW($B$3,$R$37,$R$38,$R$40,$R$41,$R$42,$Q435,FN$2,FN$4,FN$3)</f>
        <v>2681023.4299999964</v>
      </c>
      <c r="FO435" s="105">
        <f ca="1">IF(U435&lt;&gt;0,FN435/U435,0)</f>
        <v>0.11998012886870212</v>
      </c>
      <c r="FP435" s="104">
        <f ca="1">_xll.DBRW($B$3,$R$37,$R$38,$R$40,$R$41,$R$42,$Q435,FP$2,FP$4,FP$3)</f>
        <v>2098264.5933132218</v>
      </c>
      <c r="FQ435" s="105">
        <f ca="1">IF(V435&lt;&gt;0,FP435/V435,0)</f>
        <v>9.7370736928347093E-2</v>
      </c>
      <c r="FR435" s="86">
        <f ca="1">FN435-FP435</f>
        <v>582758.83668677462</v>
      </c>
      <c r="FS435" s="103">
        <f ca="1">(FO435-FQ435)*100</f>
        <v>2.2609391940355024</v>
      </c>
      <c r="FT435" s="23"/>
      <c r="FV435" s="37"/>
      <c r="FW435" s="37"/>
      <c r="FX435" s="37"/>
      <c r="FY435" s="37"/>
      <c r="FZ435" s="37"/>
      <c r="GA435" s="37"/>
      <c r="GB435" s="37"/>
      <c r="GC435" s="37"/>
      <c r="GD435" s="37"/>
      <c r="GE435" s="37"/>
      <c r="GF435" s="37"/>
      <c r="GG435" s="37"/>
      <c r="GH435" s="37"/>
    </row>
    <row r="436" spans="1:190" ht="15" hidden="1" customHeight="1" x14ac:dyDescent="0.25">
      <c r="A436">
        <f ca="1">IF(ROW()=ROW($A$60),0,1)</f>
        <v>1</v>
      </c>
      <c r="D436" s="30"/>
      <c r="E436" s="30"/>
      <c r="F436" s="30">
        <f ca="1">IF(A436&lt;&gt;0,IF((AO436+BN436+CM436+DL436+EK436)&lt;&gt;0,ROUND((1-(AO436+BN436+CM436+DL436+EK436))-FO436,5),"VERIF. ELIGIBILITE PMM"),"CHECK "&amp;D421)</f>
        <v>0</v>
      </c>
      <c r="G436" s="30"/>
      <c r="H436" s="30"/>
      <c r="I436" s="30"/>
      <c r="J436" s="30">
        <f ca="1">IF(A436&lt;&gt;0,IF((AP436+BO436+CN436+DM436+EL436)&lt;&gt;0,ROUND((1-(AP436+BO436+CN436+DM436+EL436))-FQ436,5),"VERIF. ELIGIBILITE PMM"),"CHECK "&amp;D422)</f>
        <v>0</v>
      </c>
      <c r="K436" s="30">
        <f ca="1">IF(A436&lt;&gt;0,ROUND(W436+AR436+BQ436+CP436+DO436+EN436+FK436-FR436,5),"CHECK ")</f>
        <v>0</v>
      </c>
      <c r="L436" s="4"/>
      <c r="M436" s="9"/>
      <c r="N436" s="10"/>
      <c r="O436" s="9"/>
      <c r="P436" s="11"/>
      <c r="Q436" s="130" t="s">
        <v>211</v>
      </c>
      <c r="R436" s="130"/>
      <c r="S436" s="12"/>
      <c r="T436" s="13"/>
      <c r="U436" s="84">
        <f ca="1">_xll.DBRW($B$3,$R$37,$R$38,$R$40,$R$41,$R$42,$Q436,U$2,U$4,U$3)</f>
        <v>2556272.9499999997</v>
      </c>
      <c r="V436" s="84">
        <f ca="1">_xll.DBRW($B$3,$R$37,$R$38,$R$40,$R$41,$R$42,$Q436,V$2,V$4,V$3)</f>
        <v>1715972.6</v>
      </c>
      <c r="W436" s="85">
        <f ca="1">U436-V436</f>
        <v>840300.34999999963</v>
      </c>
      <c r="X436" s="106">
        <f ca="1">IF(V436&lt;&gt;0,W436/V436,0)</f>
        <v>0.48969333776075419</v>
      </c>
      <c r="Y436" s="15">
        <f ca="1">_xll.DBRW($B$3,$R$37,$R$38,$R$40,$R$41,$R$42,$Q436,Y$2,Y$4,Y$3)</f>
        <v>-874561.72</v>
      </c>
      <c r="Z436" s="15">
        <f ca="1">_xll.DBRW($B$3,$R$37,$R$38,$R$40,$R$41,$R$42,$Q436,Z$2,Z$4,Z$3)</f>
        <v>-310127.41999999993</v>
      </c>
      <c r="AA436" s="15">
        <f ca="1">_xll.DBRW($B$3,$R$37,$R$38,$R$40,$R$41,$R$42,$Q436,AA$2,AA$4,AA$3)</f>
        <v>-290735.24</v>
      </c>
      <c r="AB436" s="15">
        <f ca="1">_xll.DBRW($B$3,$R$37,$R$38,$R$40,$R$41,$R$42,$Q436,AB$2,AB$4,AB$3)</f>
        <v>-365196.78999999986</v>
      </c>
      <c r="AC436" s="15">
        <f ca="1">_xll.DBRW($B$3,$R$37,$R$38,$R$40,$R$41,$R$42,$Q436,AC$2,AC$4,AC$3)</f>
        <v>-335270.95000000007</v>
      </c>
      <c r="AD436" s="15">
        <f ca="1">_xll.DBRW($B$3,$R$37,$R$38,$R$40,$R$41,$R$42,$Q436,AD$2,AD$4,AD$3)</f>
        <v>-898752.74000000022</v>
      </c>
      <c r="AE436" s="15">
        <f ca="1">_xll.DBRW($B$3,$R$37,$R$38,$R$40,$R$41,$R$42,$Q436,AE$2,AE$4,AE$3)</f>
        <v>-206346.69999999998</v>
      </c>
      <c r="AF436" s="15">
        <f ca="1">_xll.DBRW($B$3,$R$37,$R$38,$R$40,$R$41,$R$42,$Q436,AF$2,AF$4,AF$3)</f>
        <v>-173712.06772799999</v>
      </c>
      <c r="AG436" s="15">
        <f ca="1">_xll.DBRW($B$3,$R$37,$R$38,$R$40,$R$41,$R$42,$Q436,AG$2,AG$4,AG$3)</f>
        <v>-291390.65000000002</v>
      </c>
      <c r="AH436" s="15">
        <f ca="1">_xll.DBRW($B$3,$R$37,$R$38,$R$40,$R$41,$R$42,$Q436,AH$2,AH$4,AH$3)</f>
        <v>-276061.01666666672</v>
      </c>
      <c r="AI436" s="15">
        <f ca="1">Y436-AD436</f>
        <v>24191.020000000251</v>
      </c>
      <c r="AJ436" s="15">
        <f ca="1">Z436-AE436</f>
        <v>-103780.71999999994</v>
      </c>
      <c r="AK436" s="15">
        <f ca="1">AA436-AF436</f>
        <v>-117023.172272</v>
      </c>
      <c r="AL436" s="15">
        <f ca="1">AB436-AG436</f>
        <v>-73806.139999999839</v>
      </c>
      <c r="AM436" s="15">
        <f ca="1">AC436-AH436</f>
        <v>-59209.933333333349</v>
      </c>
      <c r="AN436" s="20"/>
      <c r="AO436" s="16">
        <f ca="1">_xll.DBRW($B$3,$R$37,$R$38,$R$40,$R$41,$R$42,$Q436,AO$2,AO$4,AO$3)</f>
        <v>0.34212376264436084</v>
      </c>
      <c r="AP436" s="16">
        <f ca="1">_xll.DBRW($B$3,$R$37,$R$38,$R$40,$R$41,$R$42,$Q436,AP$2,AP$4,AP$3)</f>
        <v>0.52375704600411443</v>
      </c>
      <c r="AQ436" s="17">
        <f ca="1">-(AO436-AP436)*100</f>
        <v>18.163328335975358</v>
      </c>
      <c r="AR436" s="14">
        <f ca="1">$Y436-$AD436-BL436</f>
        <v>464304.24907222367</v>
      </c>
      <c r="AS436" s="18">
        <f ca="1">_xll.DBRW($B$3,$R$37,$R$38,$R$40,$R$41,$R$42,$Q436,AS$2,AS$4,AS$3)</f>
        <v>31.886924439702963</v>
      </c>
      <c r="AT436" s="19">
        <f ca="1">_xll.DBRW($B$3,$R$37,$R$38,$R$40,$R$41,$R$42,$Q436,AT$2,AT$4,AT$3)</f>
        <v>5.4650204039341337E-2</v>
      </c>
      <c r="AU436" s="18">
        <f ca="1">_xll.DBRW($B$3,$R$37,$R$38,$R$40,$R$41,$R$42,$Q436,AU$2,AU$4,AU$3)</f>
        <v>5.0935571190601436</v>
      </c>
      <c r="AV436" s="15">
        <f ca="1">_xll.DBRW($B$3,$R$37,$R$38,$R$40,$R$41,$R$42,$Q436,AV$2,AV$4,AV$3)</f>
        <v>27426.97</v>
      </c>
      <c r="AW436" s="15">
        <f ca="1">_xll.DBRW($B$3,$R$37,$R$38,$R$40,$R$41,$R$42,$Q436,AW$2,AW$4,AW$3)</f>
        <v>501864</v>
      </c>
      <c r="AX436" s="18">
        <f ca="1">_xll.DBRW($B$3,$R$37,$R$38,$R$40,$R$41,$R$42,$Q436,AX$2,AX$4,AX$3)</f>
        <v>20.305597233521901</v>
      </c>
      <c r="AY436" s="19">
        <f ca="1">_xll.DBRW($B$3,$R$37,$R$38,$R$40,$R$41,$R$42,$Q436,AY$2,AY$4,AY$3)</f>
        <v>8.447673142512506E-2</v>
      </c>
      <c r="AZ436" s="18">
        <f ca="1">_xll.DBRW($B$3,$R$37,$R$38,$R$40,$R$41,$R$42,$Q436,AZ$2,AZ$4,AZ$3)</f>
        <v>3.2750881291428335</v>
      </c>
      <c r="BA436" s="15">
        <f ca="1">_xll.DBRW($B$3,$R$37,$R$38,$R$40,$R$41,$R$42,$Q436,BA$2,BA$4,BA$3)</f>
        <v>44261.33</v>
      </c>
      <c r="BB436" s="15">
        <f ca="1">_xll.DBRW($B$3,$R$37,$R$38,$R$40,$R$41,$R$42,$Q436,BB$2,BB$4,BB$3)</f>
        <v>523947</v>
      </c>
      <c r="BC436" s="18">
        <f ca="1">AS436-AX436</f>
        <v>11.581327206181061</v>
      </c>
      <c r="BD436" s="18">
        <f ca="1">AT436-AY436</f>
        <v>-2.9826527385783723E-2</v>
      </c>
      <c r="BE436" s="18">
        <f ca="1">AU436-AZ436</f>
        <v>1.8184689899173101</v>
      </c>
      <c r="BF436" s="15">
        <f ca="1">IF(AND(AV436&lt;&gt;0,BA436&lt;&gt;0),-1*BC436*AV436,0)</f>
        <v>-317640.71384411183</v>
      </c>
      <c r="BG436" s="15">
        <f ca="1">IF(AND(AV436&lt;&gt;0,BA436&lt;&gt;0,AW436&lt;&gt;0,BB436&lt;&gt;0),BD436/AY436*$Y436,)</f>
        <v>308784.90031611087</v>
      </c>
      <c r="BH436" s="15">
        <f ca="1">IF(AND(AW436&lt;&gt;0,BB436&lt;&gt;0),BE436*AO436*AW436,)</f>
        <v>312230.39820984617</v>
      </c>
      <c r="BI436" s="15">
        <f ca="1">IF(AND(AV436&lt;&gt;0,BA436&lt;&gt;0,AW436&lt;&gt;0,BB436&lt;&gt;0),$AI436-BF436-BG436-BH436-BL436,)</f>
        <v>160929.66439037846</v>
      </c>
      <c r="BJ436" s="15">
        <f ca="1">IF(OR(AV436=0,BA436=0,AW436=0,BB436=0),$AI436-BF436-BG436-BH436-BL436,)</f>
        <v>0</v>
      </c>
      <c r="BK436" s="15">
        <f ca="1">SUM(BF436:BJ436)</f>
        <v>464304.24907222367</v>
      </c>
      <c r="BL436" s="15">
        <f ca="1">IF($V436&lt;&gt;0,IF($V436&gt;0,$W436/$V436,-$W436/$V436))*$AD436</f>
        <v>-440113.22907222342</v>
      </c>
      <c r="BM436" s="15">
        <f ca="1">SUM(BK436:BL436)</f>
        <v>24191.020000000251</v>
      </c>
      <c r="BN436" s="16">
        <f ca="1">_xll.DBRW($B$3,$R$37,$R$38,$R$40,$R$41,$R$42,$Q436,BN$2,BN$4,BN$3)</f>
        <v>0.12132015088607812</v>
      </c>
      <c r="BO436" s="16">
        <f ca="1">_xll.DBRW($B$3,$R$37,$R$38,$R$40,$R$41,$R$42,$Q436,BO$2,BO$4,BO$3)</f>
        <v>0.12025057975867445</v>
      </c>
      <c r="BP436" s="17">
        <f ca="1">-(BN436-BO436)*100</f>
        <v>-0.10695711274036623</v>
      </c>
      <c r="BQ436" s="14">
        <f ca="1">$Z436-$AE436-CK436</f>
        <v>-2734.1157410829328</v>
      </c>
      <c r="BR436" s="15">
        <f ca="1">_xll.DBRW($B$3,$R$37,$R$38,$R$40,$R$41,$R$42,$Q436,BR$2,BR$4,BR$3)</f>
        <v>0.61795111823123394</v>
      </c>
      <c r="BS436" s="15">
        <f ca="1">_xll.DBRW($B$3,$R$37,$R$38,$R$40,$R$41,$R$42,$Q436,BS$2,BS$4,BS$3)</f>
        <v>1</v>
      </c>
      <c r="BT436" s="15">
        <f ca="1">_xll.DBRW($B$3,$R$37,$R$38,$R$40,$R$41,$R$42,$Q436,BT$2,BT$4,BT$3)</f>
        <v>5.0935571190601436</v>
      </c>
      <c r="BU436" s="15">
        <f ca="1">_xll.DBRW($B$3,$R$37,$R$38,$R$40,$R$41,$R$42,$Q436,BU$2,BU$4,BU$3)</f>
        <v>501864</v>
      </c>
      <c r="BV436" s="15">
        <f ca="1">_xll.DBRW($B$3,$R$37,$R$38,$R$40,$R$41,$R$42,$Q436,BV$2,BV$4,BV$3)</f>
        <v>501864</v>
      </c>
      <c r="BW436" s="15">
        <f ca="1">_xll.DBRW($B$3,$R$37,$R$38,$R$40,$R$41,$R$42,$Q436,BW$2,BW$4,BW$3)</f>
        <v>0.39383124629017818</v>
      </c>
      <c r="BX436" s="15">
        <f ca="1">_xll.DBRW($B$3,$R$37,$R$38,$R$40,$R$41,$R$42,$Q436,BX$2,BX$4,BX$3)</f>
        <v>1</v>
      </c>
      <c r="BY436" s="15">
        <f ca="1">_xll.DBRW($B$3,$R$37,$R$38,$R$40,$R$41,$R$42,$Q436,BY$2,BY$4,BY$3)</f>
        <v>3.2750881291428335</v>
      </c>
      <c r="BZ436" s="15">
        <f ca="1">_xll.DBRW($B$3,$R$37,$R$38,$R$40,$R$41,$R$42,$Q436,BZ$2,BZ$4,BZ$3)</f>
        <v>523947</v>
      </c>
      <c r="CA436" s="15">
        <f ca="1">_xll.DBRW($B$3,$R$37,$R$38,$R$40,$R$41,$R$42,$Q436,CA$2,CA$4,CA$3)</f>
        <v>523947</v>
      </c>
      <c r="CB436" s="15">
        <f ca="1">BR436-BW436</f>
        <v>0.22411987194105576</v>
      </c>
      <c r="CC436" s="15">
        <f ca="1">BS436-BX436</f>
        <v>0</v>
      </c>
      <c r="CD436" s="15">
        <f ca="1">BT436-BY436</f>
        <v>1.8184689899173101</v>
      </c>
      <c r="CE436" s="15">
        <f ca="1">IF(AND(BU436&lt;&gt;0,BZ436&lt;&gt;0),-1*CB436*BU436,0)</f>
        <v>-112477.695411826</v>
      </c>
      <c r="CF436" s="15">
        <f ca="1">IF(AND(BU436&lt;&gt;0,BZ436&lt;&gt;0,BV436&lt;&gt;0,CA436&lt;&gt;0),CC436/BX436*$Z436,)</f>
        <v>0</v>
      </c>
      <c r="CG436" s="15">
        <f ca="1">IF(AND(BV436&lt;&gt;0,CA436&lt;&gt;0),CD436*BN436*BV436,)</f>
        <v>110719.69608090348</v>
      </c>
      <c r="CH436" s="15">
        <f ca="1">IF(AND(BU436&lt;&gt;0,BZ436&lt;&gt;0,BV436&lt;&gt;0,CA436&lt;&gt;0),$AJ436-CE436-CF436-CG436-CK436,)</f>
        <v>-976.11641016040812</v>
      </c>
      <c r="CI436" s="15">
        <f ca="1">IF(OR(BU436=0,BZ436=0,BV436=0,CA436=0),$AJ436-CE436-CF436-CG436-CK436,)</f>
        <v>0</v>
      </c>
      <c r="CJ436" s="15">
        <f ca="1">SUM(CE436:CI436)</f>
        <v>-2734.1157410829328</v>
      </c>
      <c r="CK436" s="15">
        <f ca="1">IF($V436&lt;&gt;0,IF($V436&gt;0,$W436/$V436,-$W436/$V436))*$AE436</f>
        <v>-101046.60425891701</v>
      </c>
      <c r="CL436" s="15">
        <f ca="1">SUM(CJ436:CK436)</f>
        <v>-103780.71999999994</v>
      </c>
      <c r="CM436" s="16">
        <f ca="1">_xll.DBRW($B$3,$R$37,$R$38,$R$40,$R$41,$R$42,$Q436,CM$2,CM$4,CM$3)</f>
        <v>0.11373403610909391</v>
      </c>
      <c r="CN436" s="16">
        <f ca="1">_xll.DBRW($B$3,$R$37,$R$38,$R$40,$R$41,$R$42,$Q436,CN$2,CN$4,CN$3)</f>
        <v>0.10123242511448027</v>
      </c>
      <c r="CO436" s="17">
        <f ca="1">-(CM436-CN436)*100</f>
        <v>-1.2501610994613639</v>
      </c>
      <c r="CP436" s="14">
        <f ca="1">$AA436-$AF436-DJ436</f>
        <v>-31957.530016953489</v>
      </c>
      <c r="CQ436" s="15">
        <f ca="1">_xll.DBRW($B$3,$R$37,$R$38,$R$40,$R$41,$R$42,$Q436,CQ$2,CQ$4,CQ$3)</f>
        <v>1.6927027562034955</v>
      </c>
      <c r="CR436" s="15">
        <f ca="1">_xll.DBRW($B$3,$R$37,$R$38,$R$40,$R$41,$R$42,$Q436,CR$2,CR$4,CR$3)</f>
        <v>0.34224012879983423</v>
      </c>
      <c r="CS436" s="15">
        <f ca="1">_xll.DBRW($B$3,$R$37,$R$38,$R$40,$R$41,$R$42,$Q436,CS$2,CS$4,CS$3)</f>
        <v>5.0935571190601436</v>
      </c>
      <c r="CT436" s="15">
        <f ca="1">_xll.DBRW($B$3,$R$37,$R$38,$R$40,$R$41,$R$42,$Q436,CT$2,CT$4,CT$3)</f>
        <v>171758</v>
      </c>
      <c r="CU436" s="15">
        <f ca="1">_xll.DBRW($B$3,$R$37,$R$38,$R$40,$R$41,$R$42,$Q436,CU$2,CU$4,CU$3)</f>
        <v>501864</v>
      </c>
      <c r="CV436" s="15">
        <f ca="1">_xll.DBRW($B$3,$R$37,$R$38,$R$40,$R$41,$R$42,$Q436,CV$2,CV$4,CV$3)</f>
        <v>0.97452174461943741</v>
      </c>
      <c r="CW436" s="15">
        <f ca="1">_xll.DBRW($B$3,$R$37,$R$38,$R$40,$R$41,$R$42,$Q436,CW$2,CW$4,CW$3)</f>
        <v>0.34021315133019181</v>
      </c>
      <c r="CX436" s="15">
        <f ca="1">_xll.DBRW($B$3,$R$37,$R$38,$R$40,$R$41,$R$42,$Q436,CX$2,CX$4,CX$3)</f>
        <v>3.2750881291428335</v>
      </c>
      <c r="CY436" s="15">
        <f ca="1">_xll.DBRW($B$3,$R$37,$R$38,$R$40,$R$41,$R$42,$Q436,CY$2,CY$4,CY$3)</f>
        <v>178253.66</v>
      </c>
      <c r="CZ436" s="15">
        <f ca="1">_xll.DBRW($B$3,$R$37,$R$38,$R$40,$R$41,$R$42,$Q436,CZ$2,CZ$4,CZ$3)</f>
        <v>523947</v>
      </c>
      <c r="DA436" s="15">
        <f ca="1">CQ436-CV436</f>
        <v>0.71818101158405812</v>
      </c>
      <c r="DB436" s="15">
        <f ca="1">CR436-CW436</f>
        <v>2.0269774696424214E-3</v>
      </c>
      <c r="DC436" s="15">
        <f ca="1">CS436-CX436</f>
        <v>1.8184689899173101</v>
      </c>
      <c r="DD436" s="15">
        <f ca="1">IF(AND(CT436&lt;&gt;0,CY436&lt;&gt;0),-1*DA436*CT436,0)</f>
        <v>-123353.33418765465</v>
      </c>
      <c r="DE436" s="15">
        <f ca="1">IF(AND(CT436&lt;&gt;0,CY436&lt;&gt;0,CU436&lt;&gt;0,CZ436&lt;&gt;0),DB436/CW436*$AA436,)</f>
        <v>-1732.1898897997835</v>
      </c>
      <c r="DF436" s="15">
        <f ca="1">IF(AND(CU436&lt;&gt;0,CZ436&lt;&gt;0),DC436*CM436*CU436,)</f>
        <v>103796.42474957078</v>
      </c>
      <c r="DG436" s="15">
        <f ca="1">IF(AND(CT436&lt;&gt;0,CY436&lt;&gt;0,CU436&lt;&gt;0,CZ436&lt;&gt;0),$AK436-DD436-DE436-DF436-DJ436,)</f>
        <v>-10668.430689069835</v>
      </c>
      <c r="DH436" s="15">
        <f ca="1">IF(OR(CT436=0,CY436=0,CU436=0,CZ436=0),$AK436-DD436-DE436-DF436-DJ436,)</f>
        <v>0</v>
      </c>
      <c r="DI436" s="15">
        <f ca="1">SUM(DD436:DH436)</f>
        <v>-31957.530016953489</v>
      </c>
      <c r="DJ436" s="15">
        <f ca="1">IF($V436&lt;&gt;0,IF($V436&gt;0,$W436/$V436,-$W436/$V436))*$AF436</f>
        <v>-85065.642255046507</v>
      </c>
      <c r="DK436" s="15">
        <f ca="1">SUM(DI436:DJ436)</f>
        <v>-117023.172272</v>
      </c>
      <c r="DL436" s="16">
        <f ca="1">_xll.DBRW($B$3,$R$37,$R$38,$R$40,$R$41,$R$42,$Q436,DL$2,DL$4,DL$3)</f>
        <v>0.14286298730344893</v>
      </c>
      <c r="DM436" s="16">
        <f ca="1">_xll.DBRW($B$3,$R$37,$R$38,$R$40,$R$41,$R$42,$Q436,DM$2,DM$4,DM$3)</f>
        <v>0.16981078252648088</v>
      </c>
      <c r="DN436" s="17">
        <f ca="1">-(DL436-DM436)*100</f>
        <v>2.694779522303195</v>
      </c>
      <c r="DO436" s="14">
        <f ca="1">$AB436-$AG436-EI436</f>
        <v>68885.919990775874</v>
      </c>
      <c r="DP436" s="15">
        <f ca="1">_xll.DBRW($B$3,$R$37,$R$38,$R$40,$R$41,$R$42,$Q436,DP$2,DP$4,DP$3)</f>
        <v>0.92454883544303779</v>
      </c>
      <c r="DQ436" s="15">
        <f ca="1">_xll.DBRW($B$3,$R$37,$R$38,$R$40,$R$41,$R$42,$Q436,DQ$2,DQ$4,DQ$3)</f>
        <v>0.78706581862815428</v>
      </c>
      <c r="DR436" s="15">
        <f ca="1">_xll.DBRW($B$3,$R$37,$R$38,$R$40,$R$41,$R$42,$Q436,DR$2,DR$4,DR$3)</f>
        <v>5.0935571190601436</v>
      </c>
      <c r="DS436" s="15">
        <f ca="1">_xll.DBRW($B$3,$R$37,$R$38,$R$40,$R$41,$R$42,$Q436,DS$2,DS$4,DS$3)</f>
        <v>395000</v>
      </c>
      <c r="DT436" s="15">
        <f ca="1">_xll.DBRW($B$3,$R$37,$R$38,$R$40,$R$41,$R$42,$Q436,DT$2,DT$4,DT$3)</f>
        <v>501864</v>
      </c>
      <c r="DU436" s="15">
        <f ca="1">_xll.DBRW($B$3,$R$37,$R$38,$R$40,$R$41,$R$42,$Q436,DU$2,DU$4,DU$3)</f>
        <v>0</v>
      </c>
      <c r="DV436" s="15">
        <f ca="1">_xll.DBRW($B$3,$R$37,$R$38,$R$40,$R$41,$R$42,$Q436,DV$2,DV$4,DV$3)</f>
        <v>0</v>
      </c>
      <c r="DW436" s="15">
        <f ca="1">_xll.DBRW($B$3,$R$37,$R$38,$R$40,$R$41,$R$42,$Q436,DW$2,DW$4,DW$3)</f>
        <v>3.2750881291428335</v>
      </c>
      <c r="DX436" s="15">
        <f ca="1">_xll.DBRW($B$3,$R$37,$R$38,$R$40,$R$41,$R$42,$Q436,DX$2,DX$4,DX$3)</f>
        <v>0</v>
      </c>
      <c r="DY436" s="15">
        <f ca="1">_xll.DBRW($B$3,$R$37,$R$38,$R$40,$R$41,$R$42,$Q436,DY$2,DY$4,DY$3)</f>
        <v>523947</v>
      </c>
      <c r="DZ436" s="15">
        <f ca="1">DP436-DU436</f>
        <v>0.92454883544303779</v>
      </c>
      <c r="EA436" s="15">
        <f ca="1">DQ436-DV436</f>
        <v>0.78706581862815428</v>
      </c>
      <c r="EB436" s="15">
        <f ca="1">DR436-DW436</f>
        <v>1.8184689899173101</v>
      </c>
      <c r="EC436" s="15">
        <f ca="1">IF(AND(DS436&lt;&gt;0,DX436&lt;&gt;0),-1*DZ436*DS436,0)</f>
        <v>0</v>
      </c>
      <c r="ED436" s="15">
        <f ca="1">IF(AND(DS436&lt;&gt;0,DX436&lt;&gt;0,DT436&lt;&gt;0,DY436&lt;&gt;0),EA436/DV436*$AB436,)</f>
        <v>0</v>
      </c>
      <c r="EE436" s="15">
        <f ca="1">IF(AND(DT436&lt;&gt;0,DY436&lt;&gt;0),EB436*DL436*DT436,)</f>
        <v>130380.20823351099</v>
      </c>
      <c r="EF436" s="15">
        <f ca="1">IF(AND(DS436&lt;&gt;0,DX436&lt;&gt;0,DT436&lt;&gt;0,DY436&lt;&gt;0),$AL436-EC436-ED436-EE436-EI436,)</f>
        <v>0</v>
      </c>
      <c r="EG436" s="15">
        <f ca="1">IF(OR(DS436=0,DX436=0,DT436=0,DY436=0),$AL436-EC436-ED436-EE436-EI436,)</f>
        <v>-61494.288242735114</v>
      </c>
      <c r="EH436" s="15">
        <f ca="1">SUM(EC436:EG436)</f>
        <v>68885.919990775874</v>
      </c>
      <c r="EI436" s="15">
        <f ca="1">IF($V436&lt;&gt;0,IF($V436&gt;0,$W436/$V436,-$W436/$V436))*$AG436</f>
        <v>-142692.05999077571</v>
      </c>
      <c r="EJ436" s="15">
        <f ca="1">SUM(EH436:EI436)</f>
        <v>-73806.139999999839</v>
      </c>
      <c r="EK436" s="16">
        <f ca="1">_xll.DBRW($B$3,$R$37,$R$38,$R$40,$R$41,$R$42,$Q436,EK$2,EK$4,EK$3)</f>
        <v>0.13115616233391666</v>
      </c>
      <c r="EL436" s="16">
        <f ca="1">_xll.DBRW($B$3,$R$37,$R$38,$R$40,$R$41,$R$42,$Q436,EL$2,EL$4,EL$3)</f>
        <v>0.16087728712373769</v>
      </c>
      <c r="EM436" s="17">
        <f ca="1">-(EK436-EL436)*100</f>
        <v>2.972112478982103</v>
      </c>
      <c r="EN436" s="14">
        <f ca="1">$AC436-$AH436-FH436</f>
        <v>75975.307343793858</v>
      </c>
      <c r="EO436" s="15">
        <f ca="1">_xll.DBRW($B$3,$R$37,$R$38,$R$40,$R$41,$R$42,$Q436,EO$2,EO$4,EO$3)</f>
        <v>0.66805140436452903</v>
      </c>
      <c r="EP436" s="15">
        <f ca="1">_xll.DBRW($B$3,$R$37,$R$38,$R$40,$R$41,$R$42,$Q436,EP$2,EP$4,EP$3)</f>
        <v>1</v>
      </c>
      <c r="EQ436" s="15">
        <f ca="1">_xll.DBRW($B$3,$R$37,$R$38,$R$40,$R$41,$R$42,$Q436,EQ$2,EQ$4,EQ$3)</f>
        <v>5.0935571190601436</v>
      </c>
      <c r="ER436" s="15">
        <f ca="1">_xll.DBRW($B$3,$R$37,$R$38,$R$40,$R$41,$R$42,$Q436,ER$2,ER$4,ER$3)</f>
        <v>501864</v>
      </c>
      <c r="ES436" s="15">
        <f ca="1">_xll.DBRW($B$3,$R$37,$R$38,$R$40,$R$41,$R$42,$Q436,ES$2,ES$4,ES$3)</f>
        <v>501864</v>
      </c>
      <c r="ET436" s="15">
        <f ca="1">_xll.DBRW($B$3,$R$37,$R$38,$R$40,$R$41,$R$42,$Q436,ET$2,ET$4,ET$3)</f>
        <v>0.52688729330765649</v>
      </c>
      <c r="EU436" s="15">
        <f ca="1">_xll.DBRW($B$3,$R$37,$R$38,$R$40,$R$41,$R$42,$Q436,EU$2,EU$4,EU$3)</f>
        <v>1</v>
      </c>
      <c r="EV436" s="15">
        <f ca="1">_xll.DBRW($B$3,$R$37,$R$38,$R$40,$R$41,$R$42,$Q436,EV$2,EV$4,EV$3)</f>
        <v>3.2750881291428335</v>
      </c>
      <c r="EW436" s="15">
        <f ca="1">_xll.DBRW($B$3,$R$37,$R$38,$R$40,$R$41,$R$42,$Q436,EW$2,EW$4,EW$3)</f>
        <v>523947</v>
      </c>
      <c r="EX436" s="15">
        <f ca="1">_xll.DBRW($B$3,$R$37,$R$38,$R$40,$R$41,$R$42,$Q436,EX$2,EX$4,EX$3)</f>
        <v>523947</v>
      </c>
      <c r="EY436" s="15">
        <f ca="1">EO436-ET436</f>
        <v>0.14116411105687254</v>
      </c>
      <c r="EZ436" s="15">
        <f ca="1">EP436-EU436</f>
        <v>0</v>
      </c>
      <c r="FA436" s="15">
        <f ca="1">EQ436-EV436</f>
        <v>1.8184689899173101</v>
      </c>
      <c r="FB436" s="15">
        <f ca="1">IF(AND(ER436&lt;&gt;0,EW436&lt;&gt;0),-1*EY436*ER436,0)</f>
        <v>-70845.185431446283</v>
      </c>
      <c r="FC436" s="15">
        <f ca="1">IF(AND(ER436&lt;&gt;0,EW436&lt;&gt;0,ES436&lt;&gt;0,EX436&lt;&gt;0),EZ436/EU436*$AC436,)</f>
        <v>0</v>
      </c>
      <c r="FD436" s="15">
        <f ca="1">IF(AND(ES436&lt;&gt;0,EX436&lt;&gt;0),FA436*EK436*ES436,)</f>
        <v>119696.27738416613</v>
      </c>
      <c r="FE436" s="15">
        <f ca="1">IF(AND(ER436&lt;&gt;0,EW436&lt;&gt;0,ES436&lt;&gt;0,EX436&lt;&gt;0),$AM436-FB436-FC436-FD436-FH436,)</f>
        <v>27124.215391074016</v>
      </c>
      <c r="FF436" s="15">
        <f ca="1">IF(OR(ER436=0,EW436=0,ES436=0,EX436=0),$AM436-FB436-FC436-FD436-FH436,)</f>
        <v>0</v>
      </c>
      <c r="FG436" s="15">
        <f ca="1">SUM(FB436:FF436)</f>
        <v>75975.307343793858</v>
      </c>
      <c r="FH436" s="15">
        <f ca="1">IF($V436&lt;&gt;0,IF($V436&gt;0,$W436/$V436,-$W436/$V436))*$AH436</f>
        <v>-135185.24067712721</v>
      </c>
      <c r="FI436" s="15">
        <f ca="1">SUM(FG436:FH436)</f>
        <v>-59209.933333333349</v>
      </c>
      <c r="FJ436" s="20"/>
      <c r="FK436" s="85">
        <f ca="1">BL436+CK436+DJ436+EI436+FH436</f>
        <v>-904102.77625408978</v>
      </c>
      <c r="FL436" s="21"/>
      <c r="FM436" s="22"/>
      <c r="FN436" s="104">
        <f ca="1">_xll.DBRW($B$3,$R$37,$R$38,$R$40,$R$41,$R$42,$Q436,FN$2,FN$4,FN$3)</f>
        <v>380380.83000000007</v>
      </c>
      <c r="FO436" s="105">
        <f ca="1">IF(U436&lt;&gt;0,FN436/U436,0)</f>
        <v>0.14880290072310162</v>
      </c>
      <c r="FP436" s="104">
        <f ca="1">_xll.DBRW($B$3,$R$37,$R$38,$R$40,$R$41,$R$42,$Q436,FP$2,FP$4,FP$3)</f>
        <v>-130290.57439466668</v>
      </c>
      <c r="FQ436" s="105">
        <f ca="1">IF(V436&lt;&gt;0,FP436/V436,0)</f>
        <v>-7.5928120527487833E-2</v>
      </c>
      <c r="FR436" s="86">
        <f ca="1">FN436-FP436</f>
        <v>510671.40439466678</v>
      </c>
      <c r="FS436" s="103">
        <f ca="1">(FO436-FQ436)*100</f>
        <v>22.473102125058947</v>
      </c>
      <c r="FT436" s="23"/>
      <c r="FV436" s="37"/>
      <c r="FW436" s="37"/>
      <c r="FX436" s="37"/>
      <c r="FY436" s="37"/>
      <c r="FZ436" s="37"/>
      <c r="GA436" s="37"/>
      <c r="GB436" s="37"/>
      <c r="GC436" s="37"/>
      <c r="GD436" s="37"/>
      <c r="GE436" s="37"/>
      <c r="GF436" s="37"/>
      <c r="GG436" s="37"/>
      <c r="GH436" s="37"/>
    </row>
    <row r="437" spans="1:190" ht="15" hidden="1" customHeight="1" x14ac:dyDescent="0.25">
      <c r="A437">
        <f ca="1">IF(ROW()=ROW($A$60),0,1)</f>
        <v>1</v>
      </c>
      <c r="D437" s="30"/>
      <c r="E437" s="30"/>
      <c r="F437" s="30">
        <f ca="1">IF(A437&lt;&gt;0,IF((AO437+BN437+CM437+DL437+EK437)&lt;&gt;0,ROUND((1-(AO437+BN437+CM437+DL437+EK437))-FO437,5),"VERIF. ELIGIBILITE PMM"),"CHECK "&amp;D422)</f>
        <v>0</v>
      </c>
      <c r="G437" s="30"/>
      <c r="H437" s="30"/>
      <c r="I437" s="30"/>
      <c r="J437" s="30">
        <f ca="1">IF(A437&lt;&gt;0,IF((AP437+BO437+CN437+DM437+EL437)&lt;&gt;0,ROUND((1-(AP437+BO437+CN437+DM437+EL437))-FQ437,5),"VERIF. ELIGIBILITE PMM"),"CHECK "&amp;D423)</f>
        <v>0</v>
      </c>
      <c r="K437" s="30">
        <f ca="1">IF(A437&lt;&gt;0,ROUND(W437+AR437+BQ437+CP437+DO437+EN437+FK437-FR437,5),"CHECK ")</f>
        <v>0</v>
      </c>
      <c r="L437" s="4"/>
      <c r="M437" s="9"/>
      <c r="N437" s="10"/>
      <c r="O437" s="9"/>
      <c r="P437" s="11"/>
      <c r="Q437" s="130" t="s">
        <v>450</v>
      </c>
      <c r="R437" s="130"/>
      <c r="S437" s="12"/>
      <c r="T437" s="13"/>
      <c r="U437" s="84">
        <f ca="1">_xll.DBRW($B$3,$R$37,$R$38,$R$40,$R$41,$R$42,$Q437,U$2,U$4,U$3)</f>
        <v>4048391.4457399999</v>
      </c>
      <c r="V437" s="84">
        <f ca="1">_xll.DBRW($B$3,$R$37,$R$38,$R$40,$R$41,$R$42,$Q437,V$2,V$4,V$3)</f>
        <v>3183106.667593</v>
      </c>
      <c r="W437" s="85">
        <f ca="1">U437-V437</f>
        <v>865284.77814699989</v>
      </c>
      <c r="X437" s="106">
        <f ca="1">IF(V437&lt;&gt;0,W437/V437,0)</f>
        <v>0.27183656361767811</v>
      </c>
      <c r="Y437" s="15">
        <f ca="1">_xll.DBRW($B$3,$R$37,$R$38,$R$40,$R$41,$R$42,$Q437,Y$2,Y$4,Y$3)</f>
        <v>-1895551.058523</v>
      </c>
      <c r="Z437" s="15">
        <f ca="1">_xll.DBRW($B$3,$R$37,$R$38,$R$40,$R$41,$R$42,$Q437,Z$2,Z$4,Z$3)</f>
        <v>-265384.03663700004</v>
      </c>
      <c r="AA437" s="15">
        <f ca="1">_xll.DBRW($B$3,$R$37,$R$38,$R$40,$R$41,$R$42,$Q437,AA$2,AA$4,AA$3)</f>
        <v>-509273.49</v>
      </c>
      <c r="AB437" s="15">
        <f ca="1">_xll.DBRW($B$3,$R$37,$R$38,$R$40,$R$41,$R$42,$Q437,AB$2,AB$4,AB$3)</f>
        <v>-375955.96</v>
      </c>
      <c r="AC437" s="15">
        <f ca="1">_xll.DBRW($B$3,$R$37,$R$38,$R$40,$R$41,$R$42,$Q437,AC$2,AC$4,AC$3)</f>
        <v>-138929.34000300002</v>
      </c>
      <c r="AD437" s="15">
        <f ca="1">_xll.DBRW($B$3,$R$37,$R$38,$R$40,$R$41,$R$42,$Q437,AD$2,AD$4,AD$3)</f>
        <v>-1465996.0583000004</v>
      </c>
      <c r="AE437" s="15">
        <f ca="1">_xll.DBRW($B$3,$R$37,$R$38,$R$40,$R$41,$R$42,$Q437,AE$2,AE$4,AE$3)</f>
        <v>-180752.00003</v>
      </c>
      <c r="AF437" s="15">
        <f ca="1">_xll.DBRW($B$3,$R$37,$R$38,$R$40,$R$41,$R$42,$Q437,AF$2,AF$4,AF$3)</f>
        <v>-394344</v>
      </c>
      <c r="AG437" s="15">
        <f ca="1">_xll.DBRW($B$3,$R$37,$R$38,$R$40,$R$41,$R$42,$Q437,AG$2,AG$4,AG$3)</f>
        <v>-333634.66666669998</v>
      </c>
      <c r="AH437" s="15">
        <f ca="1">_xll.DBRW($B$3,$R$37,$R$38,$R$40,$R$41,$R$42,$Q437,AH$2,AH$4,AH$3)</f>
        <v>-115742.66666370003</v>
      </c>
      <c r="AI437" s="15">
        <f ca="1">Y437-AD437</f>
        <v>-429555.0002229996</v>
      </c>
      <c r="AJ437" s="15">
        <f ca="1">Z437-AE437</f>
        <v>-84632.036607000045</v>
      </c>
      <c r="AK437" s="15">
        <f ca="1">AA437-AF437</f>
        <v>-114929.48999999999</v>
      </c>
      <c r="AL437" s="15">
        <f ca="1">AB437-AG437</f>
        <v>-42321.29333330004</v>
      </c>
      <c r="AM437" s="15">
        <f ca="1">AC437-AH437</f>
        <v>-23186.673339299989</v>
      </c>
      <c r="AN437" s="20"/>
      <c r="AO437" s="16">
        <f ca="1">_xll.DBRW($B$3,$R$37,$R$38,$R$40,$R$41,$R$42,$Q437,AO$2,AO$4,AO$3)</f>
        <v>0.46822326445670931</v>
      </c>
      <c r="AP437" s="16">
        <f ca="1">_xll.DBRW($B$3,$R$37,$R$38,$R$40,$R$41,$R$42,$Q437,AP$2,AP$4,AP$3)</f>
        <v>0.46055511529827442</v>
      </c>
      <c r="AQ437" s="17">
        <f ca="1">-(AO437-AP437)*100</f>
        <v>-0.76681491584348893</v>
      </c>
      <c r="AR437" s="14">
        <f ca="1">$Y437-$AD437-BL437</f>
        <v>-31043.669457666227</v>
      </c>
      <c r="AS437" s="18">
        <f ca="1">_xll.DBRW($B$3,$R$37,$R$38,$R$40,$R$41,$R$42,$Q437,AS$2,AS$4,AS$3)</f>
        <v>0</v>
      </c>
      <c r="AT437" s="19">
        <f ca="1">_xll.DBRW($B$3,$R$37,$R$38,$R$40,$R$41,$R$42,$Q437,AT$2,AT$4,AT$3)</f>
        <v>0</v>
      </c>
      <c r="AU437" s="18">
        <f ca="1">_xll.DBRW($B$3,$R$37,$R$38,$R$40,$R$41,$R$42,$Q437,AU$2,AU$4,AU$3)</f>
        <v>0</v>
      </c>
      <c r="AV437" s="15">
        <f ca="1">_xll.DBRW($B$3,$R$37,$R$38,$R$40,$R$41,$R$42,$Q437,AV$2,AV$4,AV$3)</f>
        <v>0</v>
      </c>
      <c r="AW437" s="15">
        <f ca="1">_xll.DBRW($B$3,$R$37,$R$38,$R$40,$R$41,$R$42,$Q437,AW$2,AW$4,AW$3)</f>
        <v>0</v>
      </c>
      <c r="AX437" s="18">
        <f ca="1">_xll.DBRW($B$3,$R$37,$R$38,$R$40,$R$41,$R$42,$Q437,AX$2,AX$4,AX$3)</f>
        <v>27.805630420525329</v>
      </c>
      <c r="AY437" s="19">
        <f ca="1">_xll.DBRW($B$3,$R$37,$R$38,$R$40,$R$41,$R$42,$Q437,AY$2,AY$4,AY$3)</f>
        <v>2.2151897566993657E-2</v>
      </c>
      <c r="AZ437" s="18">
        <f ca="1">_xll.DBRW($B$3,$R$37,$R$38,$R$40,$R$41,$R$42,$Q437,AZ$2,AZ$4,AZ$3)</f>
        <v>1.3374023138625806</v>
      </c>
      <c r="BA437" s="15">
        <f ca="1">_xll.DBRW($B$3,$R$37,$R$38,$R$40,$R$41,$R$42,$Q437,BA$2,BA$4,BA$3)</f>
        <v>52722.993009999998</v>
      </c>
      <c r="BB437" s="15">
        <f ca="1">_xll.DBRW($B$3,$R$37,$R$38,$R$40,$R$41,$R$42,$Q437,BB$2,BB$4,BB$3)</f>
        <v>2380066.6669999999</v>
      </c>
      <c r="BC437" s="18">
        <f ca="1">AS437-AX437</f>
        <v>-27.805630420525329</v>
      </c>
      <c r="BD437" s="18">
        <f ca="1">AT437-AY437</f>
        <v>-2.2151897566993657E-2</v>
      </c>
      <c r="BE437" s="18">
        <f ca="1">AU437-AZ437</f>
        <v>-1.3374023138625806</v>
      </c>
      <c r="BF437" s="15">
        <f ca="1">IF(AND(AV437&lt;&gt;0,BA437&lt;&gt;0),-1*BC437*AV437,0)</f>
        <v>0</v>
      </c>
      <c r="BG437" s="15">
        <f ca="1">IF(AND(AV437&lt;&gt;0,BA437&lt;&gt;0,AW437&lt;&gt;0,BB437&lt;&gt;0),BD437/AY437*$Y437,)</f>
        <v>0</v>
      </c>
      <c r="BH437" s="15">
        <f ca="1">IF(AND(AW437&lt;&gt;0,BB437&lt;&gt;0),BE437*AO437*AW437,)</f>
        <v>0</v>
      </c>
      <c r="BI437" s="15">
        <f ca="1">IF(AND(AV437&lt;&gt;0,BA437&lt;&gt;0,AW437&lt;&gt;0,BB437&lt;&gt;0),$AI437-BF437-BG437-BH437-BL437,)</f>
        <v>0</v>
      </c>
      <c r="BJ437" s="15">
        <f ca="1">IF(OR(AV437=0,BA437=0,AW437=0,BB437=0),$AI437-BF437-BG437-BH437-BL437,)</f>
        <v>-31043.669457666227</v>
      </c>
      <c r="BK437" s="15">
        <f ca="1">SUM(BF437:BJ437)</f>
        <v>-31043.669457666227</v>
      </c>
      <c r="BL437" s="15">
        <f ca="1">IF($V437&lt;&gt;0,IF($V437&gt;0,$W437/$V437,-$W437/$V437))*$AD437</f>
        <v>-398511.33076533338</v>
      </c>
      <c r="BM437" s="15">
        <f ca="1">SUM(BK437:BL437)</f>
        <v>-429555.0002229996</v>
      </c>
      <c r="BN437" s="16">
        <f ca="1">_xll.DBRW($B$3,$R$37,$R$38,$R$40,$R$41,$R$42,$Q437,BN$2,BN$4,BN$3)</f>
        <v>6.5552958550057105E-2</v>
      </c>
      <c r="BO437" s="16">
        <f ca="1">_xll.DBRW($B$3,$R$37,$R$38,$R$40,$R$41,$R$42,$Q437,BO$2,BO$4,BO$3)</f>
        <v>5.6784776291107127E-2</v>
      </c>
      <c r="BP437" s="17">
        <f ca="1">-(BN437-BO437)*100</f>
        <v>-0.87681822589499792</v>
      </c>
      <c r="BQ437" s="14">
        <f ca="1">$Z437-$AE437-CK437</f>
        <v>-35497.034051822397</v>
      </c>
      <c r="BR437" s="15">
        <f ca="1">_xll.DBRW($B$3,$R$37,$R$38,$R$40,$R$41,$R$42,$Q437,BR$2,BR$4,BR$3)</f>
        <v>0</v>
      </c>
      <c r="BS437" s="15">
        <f ca="1">_xll.DBRW($B$3,$R$37,$R$38,$R$40,$R$41,$R$42,$Q437,BS$2,BS$4,BS$3)</f>
        <v>0</v>
      </c>
      <c r="BT437" s="15">
        <f ca="1">_xll.DBRW($B$3,$R$37,$R$38,$R$40,$R$41,$R$42,$Q437,BT$2,BT$4,BT$3)</f>
        <v>0</v>
      </c>
      <c r="BU437" s="15">
        <f ca="1">_xll.DBRW($B$3,$R$37,$R$38,$R$40,$R$41,$R$42,$Q437,BU$2,BU$4,BU$3)</f>
        <v>0</v>
      </c>
      <c r="BV437" s="15">
        <f ca="1">_xll.DBRW($B$3,$R$37,$R$38,$R$40,$R$41,$R$42,$Q437,BV$2,BV$4,BV$3)</f>
        <v>0</v>
      </c>
      <c r="BW437" s="15">
        <f ca="1">_xll.DBRW($B$3,$R$37,$R$38,$R$40,$R$41,$R$42,$Q437,BW$2,BW$4,BW$3)</f>
        <v>0.1758311883916707</v>
      </c>
      <c r="BX437" s="15">
        <f ca="1">_xll.DBRW($B$3,$R$37,$R$38,$R$40,$R$41,$R$42,$Q437,BX$2,BX$4,BX$3)</f>
        <v>0.43191479224224605</v>
      </c>
      <c r="BY437" s="15">
        <f ca="1">_xll.DBRW($B$3,$R$37,$R$38,$R$40,$R$41,$R$42,$Q437,BY$2,BY$4,BY$3)</f>
        <v>1.3374023138625806</v>
      </c>
      <c r="BZ437" s="15">
        <f ca="1">_xll.DBRW($B$3,$R$37,$R$38,$R$40,$R$41,$R$42,$Q437,BZ$2,BZ$4,BZ$3)</f>
        <v>1027986</v>
      </c>
      <c r="CA437" s="15">
        <f ca="1">_xll.DBRW($B$3,$R$37,$R$38,$R$40,$R$41,$R$42,$Q437,CA$2,CA$4,CA$3)</f>
        <v>2380066.6669999999</v>
      </c>
      <c r="CB437" s="15">
        <f ca="1">BR437-BW437</f>
        <v>-0.1758311883916707</v>
      </c>
      <c r="CC437" s="15">
        <f ca="1">BS437-BX437</f>
        <v>-0.43191479224224605</v>
      </c>
      <c r="CD437" s="15">
        <f ca="1">BT437-BY437</f>
        <v>-1.3374023138625806</v>
      </c>
      <c r="CE437" s="15">
        <f ca="1">IF(AND(BU437&lt;&gt;0,BZ437&lt;&gt;0),-1*CB437*BU437,0)</f>
        <v>0</v>
      </c>
      <c r="CF437" s="15">
        <f ca="1">IF(AND(BU437&lt;&gt;0,BZ437&lt;&gt;0,BV437&lt;&gt;0,CA437&lt;&gt;0),CC437/BX437*$Z437,)</f>
        <v>0</v>
      </c>
      <c r="CG437" s="15">
        <f ca="1">IF(AND(BV437&lt;&gt;0,CA437&lt;&gt;0),CD437*BN437*BV437,)</f>
        <v>0</v>
      </c>
      <c r="CH437" s="15">
        <f ca="1">IF(AND(BU437&lt;&gt;0,BZ437&lt;&gt;0,BV437&lt;&gt;0,CA437&lt;&gt;0),$AJ437-CE437-CF437-CG437-CK437,)</f>
        <v>0</v>
      </c>
      <c r="CI437" s="15">
        <f ca="1">IF(OR(BU437=0,BZ437=0,BV437=0,CA437=0),$AJ437-CE437-CF437-CG437-CK437,)</f>
        <v>-35497.034051822397</v>
      </c>
      <c r="CJ437" s="15">
        <f ca="1">SUM(CE437:CI437)</f>
        <v>-35497.034051822397</v>
      </c>
      <c r="CK437" s="15">
        <f ca="1">IF($V437&lt;&gt;0,IF($V437&gt;0,$W437/$V437,-$W437/$V437))*$AE437</f>
        <v>-49135.002555177649</v>
      </c>
      <c r="CL437" s="15">
        <f ca="1">SUM(CJ437:CK437)</f>
        <v>-84632.036607000045</v>
      </c>
      <c r="CM437" s="16">
        <f ca="1">_xll.DBRW($B$3,$R$37,$R$38,$R$40,$R$41,$R$42,$Q437,CM$2,CM$4,CM$3)</f>
        <v>0.1257965038276852</v>
      </c>
      <c r="CN437" s="16">
        <f ca="1">_xll.DBRW($B$3,$R$37,$R$38,$R$40,$R$41,$R$42,$Q437,CN$2,CN$4,CN$3)</f>
        <v>0.12388651753797332</v>
      </c>
      <c r="CO437" s="17">
        <f ca="1">-(CM437-CN437)*100</f>
        <v>-0.19099862897118819</v>
      </c>
      <c r="CP437" s="14">
        <f ca="1">$AA437-$AF437-DJ437</f>
        <v>-7732.372156750338</v>
      </c>
      <c r="CQ437" s="15">
        <f ca="1">_xll.DBRW($B$3,$R$37,$R$38,$R$40,$R$41,$R$42,$Q437,CQ$2,CQ$4,CQ$3)</f>
        <v>0</v>
      </c>
      <c r="CR437" s="15">
        <f ca="1">_xll.DBRW($B$3,$R$37,$R$38,$R$40,$R$41,$R$42,$Q437,CR$2,CR$4,CR$3)</f>
        <v>0</v>
      </c>
      <c r="CS437" s="15">
        <f ca="1">_xll.DBRW($B$3,$R$37,$R$38,$R$40,$R$41,$R$42,$Q437,CS$2,CS$4,CS$3)</f>
        <v>0</v>
      </c>
      <c r="CT437" s="15">
        <f ca="1">_xll.DBRW($B$3,$R$37,$R$38,$R$40,$R$41,$R$42,$Q437,CT$2,CT$4,CT$3)</f>
        <v>0</v>
      </c>
      <c r="CU437" s="15">
        <f ca="1">_xll.DBRW($B$3,$R$37,$R$38,$R$40,$R$41,$R$42,$Q437,CU$2,CU$4,CU$3)</f>
        <v>0</v>
      </c>
      <c r="CV437" s="15">
        <f ca="1">_xll.DBRW($B$3,$R$37,$R$38,$R$40,$R$41,$R$42,$Q437,CV$2,CV$4,CV$3)</f>
        <v>0.98590355352185632</v>
      </c>
      <c r="CW437" s="15">
        <f ca="1">_xll.DBRW($B$3,$R$37,$R$38,$R$40,$R$41,$R$42,$Q437,CW$2,CW$4,CW$3)</f>
        <v>0.16805509486176087</v>
      </c>
      <c r="CX437" s="15">
        <f ca="1">_xll.DBRW($B$3,$R$37,$R$38,$R$40,$R$41,$R$42,$Q437,CX$2,CX$4,CX$3)</f>
        <v>1.3374023138625806</v>
      </c>
      <c r="CY437" s="15">
        <f ca="1">_xll.DBRW($B$3,$R$37,$R$38,$R$40,$R$41,$R$42,$Q437,CY$2,CY$4,CY$3)</f>
        <v>399982.32949999999</v>
      </c>
      <c r="CZ437" s="15">
        <f ca="1">_xll.DBRW($B$3,$R$37,$R$38,$R$40,$R$41,$R$42,$Q437,CZ$2,CZ$4,CZ$3)</f>
        <v>2380066.6669999999</v>
      </c>
      <c r="DA437" s="15">
        <f ca="1">CQ437-CV437</f>
        <v>-0.98590355352185632</v>
      </c>
      <c r="DB437" s="15">
        <f ca="1">CR437-CW437</f>
        <v>-0.16805509486176087</v>
      </c>
      <c r="DC437" s="15">
        <f ca="1">CS437-CX437</f>
        <v>-1.3374023138625806</v>
      </c>
      <c r="DD437" s="15">
        <f ca="1">IF(AND(CT437&lt;&gt;0,CY437&lt;&gt;0),-1*DA437*CT437,0)</f>
        <v>0</v>
      </c>
      <c r="DE437" s="15">
        <f ca="1">IF(AND(CT437&lt;&gt;0,CY437&lt;&gt;0,CU437&lt;&gt;0,CZ437&lt;&gt;0),DB437/CW437*$AA437,)</f>
        <v>0</v>
      </c>
      <c r="DF437" s="15">
        <f ca="1">IF(AND(CU437&lt;&gt;0,CZ437&lt;&gt;0),DC437*CM437*CU437,)</f>
        <v>0</v>
      </c>
      <c r="DG437" s="15">
        <f ca="1">IF(AND(CT437&lt;&gt;0,CY437&lt;&gt;0,CU437&lt;&gt;0,CZ437&lt;&gt;0),$AK437-DD437-DE437-DF437-DJ437,)</f>
        <v>0</v>
      </c>
      <c r="DH437" s="15">
        <f ca="1">IF(OR(CT437=0,CY437=0,CU437=0,CZ437=0),$AK437-DD437-DE437-DF437-DJ437,)</f>
        <v>-7732.372156750338</v>
      </c>
      <c r="DI437" s="15">
        <f ca="1">SUM(DD437:DH437)</f>
        <v>-7732.372156750338</v>
      </c>
      <c r="DJ437" s="15">
        <f ca="1">IF($V437&lt;&gt;0,IF($V437&gt;0,$W437/$V437,-$W437/$V437))*$AF437</f>
        <v>-107197.11784324965</v>
      </c>
      <c r="DK437" s="15">
        <f ca="1">SUM(DI437:DJ437)</f>
        <v>-114929.48999999999</v>
      </c>
      <c r="DL437" s="16">
        <f ca="1">_xll.DBRW($B$3,$R$37,$R$38,$R$40,$R$41,$R$42,$Q437,DL$2,DL$4,DL$3)</f>
        <v>9.286551585707134E-2</v>
      </c>
      <c r="DM437" s="16">
        <f ca="1">_xll.DBRW($B$3,$R$37,$R$38,$R$40,$R$41,$R$42,$Q437,DM$2,DM$4,DM$3)</f>
        <v>0.10481416474773297</v>
      </c>
      <c r="DN437" s="17">
        <f ca="1">-(DL437-DM437)*100</f>
        <v>1.1948648890661633</v>
      </c>
      <c r="DO437" s="14">
        <f ca="1">$AB437-$AG437-EI437</f>
        <v>48372.807957105179</v>
      </c>
      <c r="DP437" s="15">
        <f ca="1">_xll.DBRW($B$3,$R$37,$R$38,$R$40,$R$41,$R$42,$Q437,DP$2,DP$4,DP$3)</f>
        <v>0</v>
      </c>
      <c r="DQ437" s="15">
        <f ca="1">_xll.DBRW($B$3,$R$37,$R$38,$R$40,$R$41,$R$42,$Q437,DQ$2,DQ$4,DQ$3)</f>
        <v>0</v>
      </c>
      <c r="DR437" s="15">
        <f ca="1">_xll.DBRW($B$3,$R$37,$R$38,$R$40,$R$41,$R$42,$Q437,DR$2,DR$4,DR$3)</f>
        <v>0</v>
      </c>
      <c r="DS437" s="15">
        <f ca="1">_xll.DBRW($B$3,$R$37,$R$38,$R$40,$R$41,$R$42,$Q437,DS$2,DS$4,DS$3)</f>
        <v>0</v>
      </c>
      <c r="DT437" s="15">
        <f ca="1">_xll.DBRW($B$3,$R$37,$R$38,$R$40,$R$41,$R$42,$Q437,DT$2,DT$4,DT$3)</f>
        <v>0</v>
      </c>
      <c r="DU437" s="15">
        <f ca="1">_xll.DBRW($B$3,$R$37,$R$38,$R$40,$R$41,$R$42,$Q437,DU$2,DU$4,DU$3)</f>
        <v>10426.083333334374</v>
      </c>
      <c r="DV437" s="15">
        <f ca="1">_xll.DBRW($B$3,$R$37,$R$38,$R$40,$R$41,$R$42,$Q437,DV$2,DV$4,DV$3)</f>
        <v>1.3445001538690093E-5</v>
      </c>
      <c r="DW437" s="15">
        <f ca="1">_xll.DBRW($B$3,$R$37,$R$38,$R$40,$R$41,$R$42,$Q437,DW$2,DW$4,DW$3)</f>
        <v>1.3374023138625806</v>
      </c>
      <c r="DX437" s="15">
        <f ca="1">_xll.DBRW($B$3,$R$37,$R$38,$R$40,$R$41,$R$42,$Q437,DX$2,DX$4,DX$3)</f>
        <v>32</v>
      </c>
      <c r="DY437" s="15">
        <f ca="1">_xll.DBRW($B$3,$R$37,$R$38,$R$40,$R$41,$R$42,$Q437,DY$2,DY$4,DY$3)</f>
        <v>2380066.6669999999</v>
      </c>
      <c r="DZ437" s="15">
        <f ca="1">DP437-DU437</f>
        <v>-10426.083333334374</v>
      </c>
      <c r="EA437" s="15">
        <f ca="1">DQ437-DV437</f>
        <v>-1.3445001538690093E-5</v>
      </c>
      <c r="EB437" s="15">
        <f ca="1">DR437-DW437</f>
        <v>-1.3374023138625806</v>
      </c>
      <c r="EC437" s="15">
        <f ca="1">IF(AND(DS437&lt;&gt;0,DX437&lt;&gt;0),-1*DZ437*DS437,0)</f>
        <v>0</v>
      </c>
      <c r="ED437" s="15">
        <f ca="1">IF(AND(DS437&lt;&gt;0,DX437&lt;&gt;0,DT437&lt;&gt;0,DY437&lt;&gt;0),EA437/DV437*$AB437,)</f>
        <v>0</v>
      </c>
      <c r="EE437" s="15">
        <f ca="1">IF(AND(DT437&lt;&gt;0,DY437&lt;&gt;0),EB437*DL437*DT437,)</f>
        <v>0</v>
      </c>
      <c r="EF437" s="15">
        <f ca="1">IF(AND(DS437&lt;&gt;0,DX437&lt;&gt;0,DT437&lt;&gt;0,DY437&lt;&gt;0),$AL437-EC437-ED437-EE437-EI437,)</f>
        <v>0</v>
      </c>
      <c r="EG437" s="15">
        <f ca="1">IF(OR(DS437=0,DX437=0,DT437=0,DY437=0),$AL437-EC437-ED437-EE437-EI437,)</f>
        <v>48372.807957105179</v>
      </c>
      <c r="EH437" s="15">
        <f ca="1">SUM(EC437:EG437)</f>
        <v>48372.807957105179</v>
      </c>
      <c r="EI437" s="15">
        <f ca="1">IF($V437&lt;&gt;0,IF($V437&gt;0,$W437/$V437,-$W437/$V437))*$AG437</f>
        <v>-90694.101290405219</v>
      </c>
      <c r="EJ437" s="15">
        <f ca="1">SUM(EH437:EI437)</f>
        <v>-42321.29333330004</v>
      </c>
      <c r="EK437" s="16">
        <f ca="1">_xll.DBRW($B$3,$R$37,$R$38,$R$40,$R$41,$R$42,$Q437,EK$2,EK$4,EK$3)</f>
        <v>3.4317170625679273E-2</v>
      </c>
      <c r="EL437" s="16">
        <f ca="1">_xll.DBRW($B$3,$R$37,$R$38,$R$40,$R$41,$R$42,$Q437,EL$2,EL$4,EL$3)</f>
        <v>3.6361541962155547E-2</v>
      </c>
      <c r="EM437" s="17">
        <f ca="1">-(EK437-EL437)*100</f>
        <v>0.20443713364762736</v>
      </c>
      <c r="EN437" s="14">
        <f ca="1">$AC437-$AH437-FH437</f>
        <v>8276.4154305066149</v>
      </c>
      <c r="EO437" s="15">
        <f ca="1">_xll.DBRW($B$3,$R$37,$R$38,$R$40,$R$41,$R$42,$Q437,EO$2,EO$4,EO$3)</f>
        <v>0</v>
      </c>
      <c r="EP437" s="15">
        <f ca="1">_xll.DBRW($B$3,$R$37,$R$38,$R$40,$R$41,$R$42,$Q437,EP$2,EP$4,EP$3)</f>
        <v>0</v>
      </c>
      <c r="EQ437" s="15">
        <f ca="1">_xll.DBRW($B$3,$R$37,$R$38,$R$40,$R$41,$R$42,$Q437,EQ$2,EQ$4,EQ$3)</f>
        <v>0</v>
      </c>
      <c r="ER437" s="15">
        <f ca="1">_xll.DBRW($B$3,$R$37,$R$38,$R$40,$R$41,$R$42,$Q437,ER$2,ER$4,ER$3)</f>
        <v>0</v>
      </c>
      <c r="ES437" s="15">
        <f ca="1">_xll.DBRW($B$3,$R$37,$R$38,$R$40,$R$41,$R$42,$Q437,ES$2,ES$4,ES$3)</f>
        <v>0</v>
      </c>
      <c r="ET437" s="15">
        <f ca="1">_xll.DBRW($B$3,$R$37,$R$38,$R$40,$R$41,$R$42,$Q437,ET$2,ET$4,ET$3)</f>
        <v>4.8630010355798149E-2</v>
      </c>
      <c r="EU437" s="15">
        <f ca="1">_xll.DBRW($B$3,$R$37,$R$38,$R$40,$R$41,$R$42,$Q437,EU$2,EU$4,EU$3)</f>
        <v>1</v>
      </c>
      <c r="EV437" s="15">
        <f ca="1">_xll.DBRW($B$3,$R$37,$R$38,$R$40,$R$41,$R$42,$Q437,EV$2,EV$4,EV$3)</f>
        <v>1.3374023138625806</v>
      </c>
      <c r="EW437" s="15">
        <f ca="1">_xll.DBRW($B$3,$R$37,$R$38,$R$40,$R$41,$R$42,$Q437,EW$2,EW$4,EW$3)</f>
        <v>2380066.6669999999</v>
      </c>
      <c r="EX437" s="15">
        <f ca="1">_xll.DBRW($B$3,$R$37,$R$38,$R$40,$R$41,$R$42,$Q437,EX$2,EX$4,EX$3)</f>
        <v>2380066.6669999999</v>
      </c>
      <c r="EY437" s="15">
        <f ca="1">EO437-ET437</f>
        <v>-4.8630010355798149E-2</v>
      </c>
      <c r="EZ437" s="15">
        <f ca="1">EP437-EU437</f>
        <v>-1</v>
      </c>
      <c r="FA437" s="15">
        <f ca="1">EQ437-EV437</f>
        <v>-1.3374023138625806</v>
      </c>
      <c r="FB437" s="15">
        <f ca="1">IF(AND(ER437&lt;&gt;0,EW437&lt;&gt;0),-1*EY437*ER437,0)</f>
        <v>0</v>
      </c>
      <c r="FC437" s="15">
        <f ca="1">IF(AND(ER437&lt;&gt;0,EW437&lt;&gt;0,ES437&lt;&gt;0,EX437&lt;&gt;0),EZ437/EU437*$AC437,)</f>
        <v>0</v>
      </c>
      <c r="FD437" s="15">
        <f ca="1">IF(AND(ES437&lt;&gt;0,EX437&lt;&gt;0),FA437*EK437*ES437,)</f>
        <v>0</v>
      </c>
      <c r="FE437" s="15">
        <f ca="1">IF(AND(ER437&lt;&gt;0,EW437&lt;&gt;0,ES437&lt;&gt;0,EX437&lt;&gt;0),$AM437-FB437-FC437-FD437-FH437,)</f>
        <v>0</v>
      </c>
      <c r="FF437" s="15">
        <f ca="1">IF(OR(ER437=0,EW437=0,ES437=0,EX437=0),$AM437-FB437-FC437-FD437-FH437,)</f>
        <v>8276.4154305066149</v>
      </c>
      <c r="FG437" s="15">
        <f ca="1">SUM(FB437:FF437)</f>
        <v>8276.4154305066149</v>
      </c>
      <c r="FH437" s="15">
        <f ca="1">IF($V437&lt;&gt;0,IF($V437&gt;0,$W437/$V437,-$W437/$V437))*$AH437</f>
        <v>-31463.088769806604</v>
      </c>
      <c r="FI437" s="15">
        <f ca="1">SUM(FG437:FH437)</f>
        <v>-23186.673339299989</v>
      </c>
      <c r="FJ437" s="20"/>
      <c r="FK437" s="85">
        <f ca="1">BL437+CK437+DJ437+EI437+FH437</f>
        <v>-677000.64122397255</v>
      </c>
      <c r="FL437" s="21"/>
      <c r="FM437" s="22"/>
      <c r="FN437" s="104">
        <f ca="1">_xll.DBRW($B$3,$R$37,$R$38,$R$40,$R$41,$R$42,$Q437,FN$2,FN$4,FN$3)</f>
        <v>863297.56057700003</v>
      </c>
      <c r="FO437" s="105">
        <f ca="1">IF(U437&lt;&gt;0,FN437/U437,0)</f>
        <v>0.21324458668279769</v>
      </c>
      <c r="FP437" s="104">
        <f ca="1">_xll.DBRW($B$3,$R$37,$R$38,$R$40,$R$41,$R$42,$Q437,FP$2,FP$4,FP$3)</f>
        <v>692637.27593260014</v>
      </c>
      <c r="FQ437" s="105">
        <f ca="1">IF(V437&lt;&gt;0,FP437/V437,0)</f>
        <v>0.21759788416275672</v>
      </c>
      <c r="FR437" s="86">
        <f ca="1">FN437-FP437</f>
        <v>170660.28464439989</v>
      </c>
      <c r="FS437" s="103">
        <f ca="1">(FO437-FQ437)*100</f>
        <v>-0.43532974799590229</v>
      </c>
      <c r="FT437" s="23"/>
      <c r="FV437" s="37"/>
      <c r="FW437" s="37"/>
      <c r="FX437" s="37"/>
      <c r="FY437" s="37"/>
      <c r="FZ437" s="37"/>
      <c r="GA437" s="37"/>
      <c r="GB437" s="37"/>
      <c r="GC437" s="37"/>
      <c r="GD437" s="37"/>
      <c r="GE437" s="37"/>
      <c r="GF437" s="37"/>
      <c r="GG437" s="37"/>
      <c r="GH437" s="37"/>
    </row>
    <row r="438" spans="1:190" ht="15" hidden="1" customHeight="1" x14ac:dyDescent="0.25">
      <c r="A438">
        <f ca="1">IF(ROW()=ROW($A$60),0,1)</f>
        <v>1</v>
      </c>
      <c r="D438" s="30"/>
      <c r="E438" s="30"/>
      <c r="F438" s="30">
        <f ca="1">IF(A438&lt;&gt;0,IF((AO438+BN438+CM438+DL438+EK438)&lt;&gt;0,ROUND((1-(AO438+BN438+CM438+DL438+EK438))-FO438,5),"VERIF. ELIGIBILITE PMM"),"CHECK "&amp;D423)</f>
        <v>0</v>
      </c>
      <c r="G438" s="30"/>
      <c r="H438" s="30"/>
      <c r="I438" s="30"/>
      <c r="J438" s="30">
        <f ca="1">IF(A438&lt;&gt;0,IF((AP438+BO438+CN438+DM438+EL438)&lt;&gt;0,ROUND((1-(AP438+BO438+CN438+DM438+EL438))-FQ438,5),"VERIF. ELIGIBILITE PMM"),"CHECK "&amp;D424)</f>
        <v>0</v>
      </c>
      <c r="K438" s="30">
        <f ca="1">IF(A438&lt;&gt;0,ROUND(W438+AR438+BQ438+CP438+DO438+EN438+FK438-FR438,5),"CHECK ")</f>
        <v>0</v>
      </c>
      <c r="L438" s="4"/>
      <c r="M438" s="9"/>
      <c r="N438" s="10"/>
      <c r="O438" s="9"/>
      <c r="P438" s="11"/>
      <c r="Q438" s="130" t="s">
        <v>121</v>
      </c>
      <c r="R438" s="130"/>
      <c r="S438" s="12"/>
      <c r="T438" s="13"/>
      <c r="U438" s="84">
        <f ca="1">_xll.DBRW($B$3,$R$37,$R$38,$R$40,$R$41,$R$42,$Q438,U$2,U$4,U$3)</f>
        <v>4417950.6999999993</v>
      </c>
      <c r="V438" s="84">
        <f ca="1">_xll.DBRW($B$3,$R$37,$R$38,$R$40,$R$41,$R$42,$Q438,V$2,V$4,V$3)</f>
        <v>3533361</v>
      </c>
      <c r="W438" s="85">
        <f ca="1">U438-V438</f>
        <v>884589.69999999925</v>
      </c>
      <c r="X438" s="106">
        <f ca="1">IF(V438&lt;&gt;0,W438/V438,0)</f>
        <v>0.25035361515565469</v>
      </c>
      <c r="Y438" s="15">
        <f ca="1">_xll.DBRW($B$3,$R$37,$R$38,$R$40,$R$41,$R$42,$Q438,Y$2,Y$4,Y$3)</f>
        <v>-2128847.34</v>
      </c>
      <c r="Z438" s="15">
        <f ca="1">_xll.DBRW($B$3,$R$37,$R$38,$R$40,$R$41,$R$42,$Q438,Z$2,Z$4,Z$3)</f>
        <v>-414677.06</v>
      </c>
      <c r="AA438" s="15">
        <f ca="1">_xll.DBRW($B$3,$R$37,$R$38,$R$40,$R$41,$R$42,$Q438,AA$2,AA$4,AA$3)</f>
        <v>-344338.55999999994</v>
      </c>
      <c r="AB438" s="15">
        <f ca="1">_xll.DBRW($B$3,$R$37,$R$38,$R$40,$R$41,$R$42,$Q438,AB$2,AB$4,AB$3)</f>
        <v>-339943.55</v>
      </c>
      <c r="AC438" s="15">
        <f ca="1">_xll.DBRW($B$3,$R$37,$R$38,$R$40,$R$41,$R$42,$Q438,AC$2,AC$4,AC$3)</f>
        <v>-689607.91</v>
      </c>
      <c r="AD438" s="15">
        <f ca="1">_xll.DBRW($B$3,$R$37,$R$38,$R$40,$R$41,$R$42,$Q438,AD$2,AD$4,AD$3)</f>
        <v>-2061266.3133333335</v>
      </c>
      <c r="AE438" s="15">
        <f ca="1">_xll.DBRW($B$3,$R$37,$R$38,$R$40,$R$41,$R$42,$Q438,AE$2,AE$4,AE$3)</f>
        <v>-429622.25173939829</v>
      </c>
      <c r="AF438" s="15">
        <f ca="1">_xll.DBRW($B$3,$R$37,$R$38,$R$40,$R$41,$R$42,$Q438,AF$2,AF$4,AF$3)</f>
        <v>-375953.68468535994</v>
      </c>
      <c r="AG438" s="15">
        <f ca="1">_xll.DBRW($B$3,$R$37,$R$38,$R$40,$R$41,$R$42,$Q438,AG$2,AG$4,AG$3)</f>
        <v>-309589</v>
      </c>
      <c r="AH438" s="15">
        <f ca="1">_xll.DBRW($B$3,$R$37,$R$38,$R$40,$R$41,$R$42,$Q438,AH$2,AH$4,AH$3)</f>
        <v>-736063.60000000021</v>
      </c>
      <c r="AI438" s="15">
        <f ca="1">Y438-AD438</f>
        <v>-67581.026666666381</v>
      </c>
      <c r="AJ438" s="15">
        <f ca="1">Z438-AE438</f>
        <v>14945.191739398288</v>
      </c>
      <c r="AK438" s="15">
        <f ca="1">AA438-AF438</f>
        <v>31615.124685360002</v>
      </c>
      <c r="AL438" s="15">
        <f ca="1">AB438-AG438</f>
        <v>-30354.549999999988</v>
      </c>
      <c r="AM438" s="15">
        <f ca="1">AC438-AH438</f>
        <v>46455.690000000177</v>
      </c>
      <c r="AN438" s="20"/>
      <c r="AO438" s="16">
        <f ca="1">_xll.DBRW($B$3,$R$37,$R$38,$R$40,$R$41,$R$42,$Q438,AO$2,AO$4,AO$3)</f>
        <v>0.48186308190356225</v>
      </c>
      <c r="AP438" s="16">
        <f ca="1">_xll.DBRW($B$3,$R$37,$R$38,$R$40,$R$41,$R$42,$Q438,AP$2,AP$4,AP$3)</f>
        <v>0.58337269057232854</v>
      </c>
      <c r="AQ438" s="17">
        <f ca="1">-(AO438-AP438)*100</f>
        <v>10.150960866876629</v>
      </c>
      <c r="AR438" s="14">
        <f ca="1">$Y438-$AD438-BL438</f>
        <v>448464.44667490211</v>
      </c>
      <c r="AS438" s="18">
        <f ca="1">_xll.DBRW($B$3,$R$37,$R$38,$R$40,$R$41,$R$42,$Q438,AS$2,AS$4,AS$3)</f>
        <v>32.290488714961775</v>
      </c>
      <c r="AT438" s="19">
        <f ca="1">_xll.DBRW($B$3,$R$37,$R$38,$R$40,$R$41,$R$42,$Q438,AT$2,AT$4,AT$3)</f>
        <v>6.6659588989155985E-2</v>
      </c>
      <c r="AU438" s="18">
        <f ca="1">_xll.DBRW($B$3,$R$37,$R$38,$R$40,$R$41,$R$42,$Q438,AU$2,AU$4,AU$3)</f>
        <v>4.4669757589545256</v>
      </c>
      <c r="AV438" s="15">
        <f ca="1">_xll.DBRW($B$3,$R$37,$R$38,$R$40,$R$41,$R$42,$Q438,AV$2,AV$4,AV$3)</f>
        <v>65928</v>
      </c>
      <c r="AW438" s="15">
        <f ca="1">_xll.DBRW($B$3,$R$37,$R$38,$R$40,$R$41,$R$42,$Q438,AW$2,AW$4,AW$3)</f>
        <v>989025</v>
      </c>
      <c r="AX438" s="18">
        <f ca="1">_xll.DBRW($B$3,$R$37,$R$38,$R$40,$R$41,$R$42,$Q438,AX$2,AX$4,AX$3)</f>
        <v>30.588032191685961</v>
      </c>
      <c r="AY438" s="19">
        <f ca="1">_xll.DBRW($B$3,$R$37,$R$38,$R$40,$R$41,$R$42,$Q438,AY$2,AY$4,AY$3)</f>
        <v>6.3247502264269589E-2</v>
      </c>
      <c r="AZ438" s="18">
        <f ca="1">_xll.DBRW($B$3,$R$37,$R$38,$R$40,$R$41,$R$42,$Q438,AZ$2,AZ$4,AZ$3)</f>
        <v>3.3162619138122791</v>
      </c>
      <c r="BA438" s="15">
        <f ca="1">_xll.DBRW($B$3,$R$37,$R$38,$R$40,$R$41,$R$42,$Q438,BA$2,BA$4,BA$3)</f>
        <v>67388</v>
      </c>
      <c r="BB438" s="15">
        <f ca="1">_xll.DBRW($B$3,$R$37,$R$38,$R$40,$R$41,$R$42,$Q438,BB$2,BB$4,BB$3)</f>
        <v>1065465</v>
      </c>
      <c r="BC438" s="18">
        <f ca="1">AS438-AX438</f>
        <v>1.7024565232758135</v>
      </c>
      <c r="BD438" s="18">
        <f ca="1">AT438-AY438</f>
        <v>3.4120867248863956E-3</v>
      </c>
      <c r="BE438" s="18">
        <f ca="1">AU438-AZ438</f>
        <v>1.1507138451422465</v>
      </c>
      <c r="BF438" s="15">
        <f ca="1">IF(AND(AV438&lt;&gt;0,BA438&lt;&gt;0),-1*BC438*AV438,0)</f>
        <v>-112239.55366652783</v>
      </c>
      <c r="BG438" s="15">
        <f ca="1">IF(AND(AV438&lt;&gt;0,BA438&lt;&gt;0,AW438&lt;&gt;0,BB438&lt;&gt;0),BD438/AY438*$Y438,)</f>
        <v>-114847.40880000347</v>
      </c>
      <c r="BH438" s="15">
        <f ca="1">IF(AND(AW438&lt;&gt;0,BB438&lt;&gt;0),BE438*AO438*AW438,)</f>
        <v>548401.03025443386</v>
      </c>
      <c r="BI438" s="15">
        <f ca="1">IF(AND(AV438&lt;&gt;0,BA438&lt;&gt;0,AW438&lt;&gt;0,BB438&lt;&gt;0),$AI438-BF438-BG438-BH438-BL438,)</f>
        <v>127150.37888699956</v>
      </c>
      <c r="BJ438" s="15">
        <f ca="1">IF(OR(AV438=0,BA438=0,AW438=0,BB438=0),$AI438-BF438-BG438-BH438-BL438,)</f>
        <v>0</v>
      </c>
      <c r="BK438" s="15">
        <f ca="1">SUM(BF438:BJ438)</f>
        <v>448464.44667490211</v>
      </c>
      <c r="BL438" s="15">
        <f ca="1">IF($V438&lt;&gt;0,IF($V438&gt;0,$W438/$V438,-$W438/$V438))*$AD438</f>
        <v>-516045.47334156849</v>
      </c>
      <c r="BM438" s="15">
        <f ca="1">SUM(BK438:BL438)</f>
        <v>-67581.026666666381</v>
      </c>
      <c r="BN438" s="16">
        <f ca="1">_xll.DBRW($B$3,$R$37,$R$38,$R$40,$R$41,$R$42,$Q438,BN$2,BN$4,BN$3)</f>
        <v>9.3861857716067337E-2</v>
      </c>
      <c r="BO438" s="16">
        <f ca="1">_xll.DBRW($B$3,$R$37,$R$38,$R$40,$R$41,$R$42,$Q438,BO$2,BO$4,BO$3)</f>
        <v>0.12159025124786242</v>
      </c>
      <c r="BP438" s="17">
        <f ca="1">-(BN438-BO438)*100</f>
        <v>2.7728393531795086</v>
      </c>
      <c r="BQ438" s="14">
        <f ca="1">$Z438-$AE438-CK438</f>
        <v>122502.6756136694</v>
      </c>
      <c r="BR438" s="15">
        <f ca="1">_xll.DBRW($B$3,$R$37,$R$38,$R$40,$R$41,$R$42,$Q438,BR$2,BR$4,BR$3)</f>
        <v>0.41927864310811153</v>
      </c>
      <c r="BS438" s="15">
        <f ca="1">_xll.DBRW($B$3,$R$37,$R$38,$R$40,$R$41,$R$42,$Q438,BS$2,BS$4,BS$3)</f>
        <v>1</v>
      </c>
      <c r="BT438" s="15">
        <f ca="1">_xll.DBRW($B$3,$R$37,$R$38,$R$40,$R$41,$R$42,$Q438,BT$2,BT$4,BT$3)</f>
        <v>4.4669757589545256</v>
      </c>
      <c r="BU438" s="15">
        <f ca="1">_xll.DBRW($B$3,$R$37,$R$38,$R$40,$R$41,$R$42,$Q438,BU$2,BU$4,BU$3)</f>
        <v>989025</v>
      </c>
      <c r="BV438" s="15">
        <f ca="1">_xll.DBRW($B$3,$R$37,$R$38,$R$40,$R$41,$R$42,$Q438,BV$2,BV$4,BV$3)</f>
        <v>989025</v>
      </c>
      <c r="BW438" s="15">
        <f ca="1">_xll.DBRW($B$3,$R$37,$R$38,$R$40,$R$41,$R$42,$Q438,BW$2,BW$4,BW$3)</f>
        <v>0.40322511930415211</v>
      </c>
      <c r="BX438" s="15">
        <f ca="1">_xll.DBRW($B$3,$R$37,$R$38,$R$40,$R$41,$R$42,$Q438,BX$2,BX$4,BX$3)</f>
        <v>1</v>
      </c>
      <c r="BY438" s="15">
        <f ca="1">_xll.DBRW($B$3,$R$37,$R$38,$R$40,$R$41,$R$42,$Q438,BY$2,BY$4,BY$3)</f>
        <v>3.3162619138122791</v>
      </c>
      <c r="BZ438" s="15">
        <f ca="1">_xll.DBRW($B$3,$R$37,$R$38,$R$40,$R$41,$R$42,$Q438,BZ$2,BZ$4,BZ$3)</f>
        <v>1065465</v>
      </c>
      <c r="CA438" s="15">
        <f ca="1">_xll.DBRW($B$3,$R$37,$R$38,$R$40,$R$41,$R$42,$Q438,CA$2,CA$4,CA$3)</f>
        <v>1065465</v>
      </c>
      <c r="CB438" s="15">
        <f ca="1">BR438-BW438</f>
        <v>1.6053523803959413E-2</v>
      </c>
      <c r="CC438" s="15">
        <f ca="1">BS438-BX438</f>
        <v>0</v>
      </c>
      <c r="CD438" s="15">
        <f ca="1">BT438-BY438</f>
        <v>1.1507138451422465</v>
      </c>
      <c r="CE438" s="15">
        <f ca="1">IF(AND(BU438&lt;&gt;0,BZ438&lt;&gt;0),-1*CB438*BU438,0)</f>
        <v>-15877.336380210958</v>
      </c>
      <c r="CF438" s="15">
        <f ca="1">IF(AND(BU438&lt;&gt;0,BZ438&lt;&gt;0,BV438&lt;&gt;0,CA438&lt;&gt;0),CC438/BX438*$Z438,)</f>
        <v>0</v>
      </c>
      <c r="CG438" s="15">
        <f ca="1">IF(AND(BV438&lt;&gt;0,CA438&lt;&gt;0),CD438*BN438*BV438,)</f>
        <v>106822.74987687924</v>
      </c>
      <c r="CH438" s="15">
        <f ca="1">IF(AND(BU438&lt;&gt;0,BZ438&lt;&gt;0,BV438&lt;&gt;0,CA438&lt;&gt;0),$AJ438-CE438-CF438-CG438-CK438,)</f>
        <v>31557.262117001126</v>
      </c>
      <c r="CI438" s="15">
        <f ca="1">IF(OR(BU438=0,BZ438=0,BV438=0,CA438=0),$AJ438-CE438-CF438-CG438-CK438,)</f>
        <v>0</v>
      </c>
      <c r="CJ438" s="15">
        <f ca="1">SUM(CE438:CI438)</f>
        <v>122502.67561366942</v>
      </c>
      <c r="CK438" s="15">
        <f ca="1">IF($V438&lt;&gt;0,IF($V438&gt;0,$W438/$V438,-$W438/$V438))*$AE438</f>
        <v>-107557.48387427111</v>
      </c>
      <c r="CL438" s="15">
        <f ca="1">SUM(CJ438:CK438)</f>
        <v>14945.191739398302</v>
      </c>
      <c r="CM438" s="16">
        <f ca="1">_xll.DBRW($B$3,$R$37,$R$38,$R$40,$R$41,$R$42,$Q438,CM$2,CM$4,CM$3)</f>
        <v>7.7940788248270859E-2</v>
      </c>
      <c r="CN438" s="16">
        <f ca="1">_xll.DBRW($B$3,$R$37,$R$38,$R$40,$R$41,$R$42,$Q438,CN$2,CN$4,CN$3)</f>
        <v>0.10640115309060126</v>
      </c>
      <c r="CO438" s="17">
        <f ca="1">-(CM438-CN438)*100</f>
        <v>2.8460364842330401</v>
      </c>
      <c r="CP438" s="14">
        <f ca="1">$AA438-$AF438-DJ438</f>
        <v>125736.48877742895</v>
      </c>
      <c r="CQ438" s="15">
        <f ca="1">_xll.DBRW($B$3,$R$37,$R$38,$R$40,$R$41,$R$42,$Q438,CQ$2,CQ$4,CQ$3)</f>
        <v>0.97467724211087614</v>
      </c>
      <c r="CR438" s="15">
        <f ca="1">_xll.DBRW($B$3,$R$37,$R$38,$R$40,$R$41,$R$42,$Q438,CR$2,CR$4,CR$3)</f>
        <v>0.35720502818432293</v>
      </c>
      <c r="CS438" s="15">
        <f ca="1">_xll.DBRW($B$3,$R$37,$R$38,$R$40,$R$41,$R$42,$Q438,CS$2,CS$4,CS$3)</f>
        <v>4.4669757589545256</v>
      </c>
      <c r="CT438" s="15">
        <f ca="1">_xll.DBRW($B$3,$R$37,$R$38,$R$40,$R$41,$R$42,$Q438,CT$2,CT$4,CT$3)</f>
        <v>353284.70299999998</v>
      </c>
      <c r="CU438" s="15">
        <f ca="1">_xll.DBRW($B$3,$R$37,$R$38,$R$40,$R$41,$R$42,$Q438,CU$2,CU$4,CU$3)</f>
        <v>989025</v>
      </c>
      <c r="CV438" s="15">
        <f ca="1">_xll.DBRW($B$3,$R$37,$R$38,$R$40,$R$41,$R$42,$Q438,CV$2,CV$4,CV$3)</f>
        <v>0.96189999999999987</v>
      </c>
      <c r="CW438" s="15">
        <f ca="1">_xll.DBRW($B$3,$R$37,$R$38,$R$40,$R$41,$R$42,$Q438,CW$2,CW$4,CW$3)</f>
        <v>0.36683032704030633</v>
      </c>
      <c r="CX438" s="15">
        <f ca="1">_xll.DBRW($B$3,$R$37,$R$38,$R$40,$R$41,$R$42,$Q438,CX$2,CX$4,CX$3)</f>
        <v>3.3162619138122791</v>
      </c>
      <c r="CY438" s="15">
        <f ca="1">_xll.DBRW($B$3,$R$37,$R$38,$R$40,$R$41,$R$42,$Q438,CY$2,CY$4,CY$3)</f>
        <v>390844.87439999997</v>
      </c>
      <c r="CZ438" s="15">
        <f ca="1">_xll.DBRW($B$3,$R$37,$R$38,$R$40,$R$41,$R$42,$Q438,CZ$2,CZ$4,CZ$3)</f>
        <v>1065465</v>
      </c>
      <c r="DA438" s="15">
        <f ca="1">CQ438-CV438</f>
        <v>1.2777242110876275E-2</v>
      </c>
      <c r="DB438" s="15">
        <f ca="1">CR438-CW438</f>
        <v>-9.6252988559833996E-3</v>
      </c>
      <c r="DC438" s="15">
        <f ca="1">CS438-CX438</f>
        <v>1.1507138451422465</v>
      </c>
      <c r="DD438" s="15">
        <f ca="1">IF(AND(CT438&lt;&gt;0,CY438&lt;&gt;0),-1*DA438*CT438,0)</f>
        <v>-4514.0041843000172</v>
      </c>
      <c r="DE438" s="15">
        <f ca="1">IF(AND(CT438&lt;&gt;0,CY438&lt;&gt;0,CU438&lt;&gt;0,CZ438&lt;&gt;0),DB438/CW438*$AA438,)</f>
        <v>9035.1350565265493</v>
      </c>
      <c r="DF438" s="15">
        <f ca="1">IF(AND(CU438&lt;&gt;0,CZ438&lt;&gt;0),DC438*CM438*CU438,)</f>
        <v>88703.223341664401</v>
      </c>
      <c r="DG438" s="15">
        <f ca="1">IF(AND(CT438&lt;&gt;0,CY438&lt;&gt;0,CU438&lt;&gt;0,CZ438&lt;&gt;0),$AK438-DD438-DE438-DF438-DJ438,)</f>
        <v>32512.134563538013</v>
      </c>
      <c r="DH438" s="15">
        <f ca="1">IF(OR(CT438=0,CY438=0,CU438=0,CZ438=0),$AK438-DD438-DE438-DF438-DJ438,)</f>
        <v>0</v>
      </c>
      <c r="DI438" s="15">
        <f ca="1">SUM(DD438:DH438)</f>
        <v>125736.48877742895</v>
      </c>
      <c r="DJ438" s="15">
        <f ca="1">IF($V438&lt;&gt;0,IF($V438&gt;0,$W438/$V438,-$W438/$V438))*$AF438</f>
        <v>-94121.36409206895</v>
      </c>
      <c r="DK438" s="15">
        <f ca="1">SUM(DI438:DJ438)</f>
        <v>31615.124685360002</v>
      </c>
      <c r="DL438" s="16">
        <f ca="1">_xll.DBRW($B$3,$R$37,$R$38,$R$40,$R$41,$R$42,$Q438,DL$2,DL$4,DL$3)</f>
        <v>7.6945980859406168E-2</v>
      </c>
      <c r="DM438" s="16">
        <f ca="1">_xll.DBRW($B$3,$R$37,$R$38,$R$40,$R$41,$R$42,$Q438,DM$2,DM$4,DM$3)</f>
        <v>8.7618842229820276E-2</v>
      </c>
      <c r="DN438" s="17">
        <f ca="1">-(DL438-DM438)*100</f>
        <v>1.0672861370414108</v>
      </c>
      <c r="DO438" s="14">
        <f ca="1">$AB438-$AG438-EI438</f>
        <v>47152.175362423994</v>
      </c>
      <c r="DP438" s="15">
        <f ca="1">_xll.DBRW($B$3,$R$37,$R$38,$R$40,$R$41,$R$42,$Q438,DP$2,DP$4,DP$3)</f>
        <v>0.59029967892783786</v>
      </c>
      <c r="DQ438" s="15">
        <f ca="1">_xll.DBRW($B$3,$R$37,$R$38,$R$40,$R$41,$R$42,$Q438,DQ$2,DQ$4,DQ$3)</f>
        <v>0.58227345112610907</v>
      </c>
      <c r="DR438" s="15">
        <f ca="1">_xll.DBRW($B$3,$R$37,$R$38,$R$40,$R$41,$R$42,$Q438,DR$2,DR$4,DR$3)</f>
        <v>4.4669757589545256</v>
      </c>
      <c r="DS438" s="15">
        <f ca="1">_xll.DBRW($B$3,$R$37,$R$38,$R$40,$R$41,$R$42,$Q438,DS$2,DS$4,DS$3)</f>
        <v>575883</v>
      </c>
      <c r="DT438" s="15">
        <f ca="1">_xll.DBRW($B$3,$R$37,$R$38,$R$40,$R$41,$R$42,$Q438,DT$2,DT$4,DT$3)</f>
        <v>989025</v>
      </c>
      <c r="DU438" s="15">
        <f ca="1">_xll.DBRW($B$3,$R$37,$R$38,$R$40,$R$41,$R$42,$Q438,DU$2,DU$4,DU$3)</f>
        <v>0.49795406950373317</v>
      </c>
      <c r="DV438" s="15">
        <f ca="1">_xll.DBRW($B$3,$R$37,$R$38,$R$40,$R$41,$R$42,$Q438,DV$2,DV$4,DV$3)</f>
        <v>0.58352174872004248</v>
      </c>
      <c r="DW438" s="15">
        <f ca="1">_xll.DBRW($B$3,$R$37,$R$38,$R$40,$R$41,$R$42,$Q438,DW$2,DW$4,DW$3)</f>
        <v>3.3162619138122791</v>
      </c>
      <c r="DX438" s="15">
        <f ca="1">_xll.DBRW($B$3,$R$37,$R$38,$R$40,$R$41,$R$42,$Q438,DX$2,DX$4,DX$3)</f>
        <v>621722</v>
      </c>
      <c r="DY438" s="15">
        <f ca="1">_xll.DBRW($B$3,$R$37,$R$38,$R$40,$R$41,$R$42,$Q438,DY$2,DY$4,DY$3)</f>
        <v>1065465</v>
      </c>
      <c r="DZ438" s="15">
        <f ca="1">DP438-DU438</f>
        <v>9.2345609424104691E-2</v>
      </c>
      <c r="EA438" s="15">
        <f ca="1">DQ438-DV438</f>
        <v>-1.2482975939334118E-3</v>
      </c>
      <c r="EB438" s="15">
        <f ca="1">DR438-DW438</f>
        <v>1.1507138451422465</v>
      </c>
      <c r="EC438" s="15">
        <f ca="1">IF(AND(DS438&lt;&gt;0,DX438&lt;&gt;0),-1*DZ438*DS438,0)</f>
        <v>-53180.266591981679</v>
      </c>
      <c r="ED438" s="15">
        <f ca="1">IF(AND(DS438&lt;&gt;0,DX438&lt;&gt;0,DT438&lt;&gt;0,DY438&lt;&gt;0),EA438/DV438*$AB438,)</f>
        <v>727.22347790634649</v>
      </c>
      <c r="EE438" s="15">
        <f ca="1">IF(AND(DT438&lt;&gt;0,DY438&lt;&gt;0),EB438*DL438*DT438,)</f>
        <v>87571.048212573893</v>
      </c>
      <c r="EF438" s="15">
        <f ca="1">IF(AND(DS438&lt;&gt;0,DX438&lt;&gt;0,DT438&lt;&gt;0,DY438&lt;&gt;0),$AL438-EC438-ED438-EE438-EI438,)</f>
        <v>12034.170263925436</v>
      </c>
      <c r="EG438" s="15">
        <f ca="1">IF(OR(DS438=0,DX438=0,DT438=0,DY438=0),$AL438-EC438-ED438-EE438-EI438,)</f>
        <v>0</v>
      </c>
      <c r="EH438" s="15">
        <f ca="1">SUM(EC438:EG438)</f>
        <v>47152.175362423994</v>
      </c>
      <c r="EI438" s="15">
        <f ca="1">IF($V438&lt;&gt;0,IF($V438&gt;0,$W438/$V438,-$W438/$V438))*$AG438</f>
        <v>-77506.725362423982</v>
      </c>
      <c r="EJ438" s="15">
        <f ca="1">SUM(EH438:EI438)</f>
        <v>-30354.549999999988</v>
      </c>
      <c r="EK438" s="16">
        <f ca="1">_xll.DBRW($B$3,$R$37,$R$38,$R$40,$R$41,$R$42,$Q438,EK$2,EK$4,EK$3)</f>
        <v>0.15609226015129599</v>
      </c>
      <c r="EL438" s="16">
        <f ca="1">_xll.DBRW($B$3,$R$37,$R$38,$R$40,$R$41,$R$42,$Q438,EL$2,EL$4,EL$3)</f>
        <v>0.20831825562120598</v>
      </c>
      <c r="EM438" s="17">
        <f ca="1">-(EK438-EL438)*100</f>
        <v>5.2225995469909998</v>
      </c>
      <c r="EN438" s="14">
        <f ca="1">$AC438-$AH438-FH438</f>
        <v>230731.87324448596</v>
      </c>
      <c r="EO438" s="15">
        <f ca="1">_xll.DBRW($B$3,$R$37,$R$38,$R$40,$R$41,$R$42,$Q438,EO$2,EO$4,EO$3)</f>
        <v>0.69726034225626254</v>
      </c>
      <c r="EP438" s="15">
        <f ca="1">_xll.DBRW($B$3,$R$37,$R$38,$R$40,$R$41,$R$42,$Q438,EP$2,EP$4,EP$3)</f>
        <v>1</v>
      </c>
      <c r="EQ438" s="15">
        <f ca="1">_xll.DBRW($B$3,$R$37,$R$38,$R$40,$R$41,$R$42,$Q438,EQ$2,EQ$4,EQ$3)</f>
        <v>4.4669757589545256</v>
      </c>
      <c r="ER438" s="15">
        <f ca="1">_xll.DBRW($B$3,$R$37,$R$38,$R$40,$R$41,$R$42,$Q438,ER$2,ER$4,ER$3)</f>
        <v>989025</v>
      </c>
      <c r="ES438" s="15">
        <f ca="1">_xll.DBRW($B$3,$R$37,$R$38,$R$40,$R$41,$R$42,$Q438,ES$2,ES$4,ES$3)</f>
        <v>989025</v>
      </c>
      <c r="ET438" s="15">
        <f ca="1">_xll.DBRW($B$3,$R$37,$R$38,$R$40,$R$41,$R$42,$Q438,ET$2,ET$4,ET$3)</f>
        <v>0.69083789706841614</v>
      </c>
      <c r="EU438" s="15">
        <f ca="1">_xll.DBRW($B$3,$R$37,$R$38,$R$40,$R$41,$R$42,$Q438,EU$2,EU$4,EU$3)</f>
        <v>1</v>
      </c>
      <c r="EV438" s="15">
        <f ca="1">_xll.DBRW($B$3,$R$37,$R$38,$R$40,$R$41,$R$42,$Q438,EV$2,EV$4,EV$3)</f>
        <v>3.3162619138122791</v>
      </c>
      <c r="EW438" s="15">
        <f ca="1">_xll.DBRW($B$3,$R$37,$R$38,$R$40,$R$41,$R$42,$Q438,EW$2,EW$4,EW$3)</f>
        <v>1065465</v>
      </c>
      <c r="EX438" s="15">
        <f ca="1">_xll.DBRW($B$3,$R$37,$R$38,$R$40,$R$41,$R$42,$Q438,EX$2,EX$4,EX$3)</f>
        <v>1065465</v>
      </c>
      <c r="EY438" s="15">
        <f ca="1">EO438-ET438</f>
        <v>6.4224451878464039E-3</v>
      </c>
      <c r="EZ438" s="15">
        <f ca="1">EP438-EU438</f>
        <v>0</v>
      </c>
      <c r="FA438" s="15">
        <f ca="1">EQ438-EV438</f>
        <v>1.1507138451422465</v>
      </c>
      <c r="FB438" s="15">
        <f ca="1">IF(AND(ER438&lt;&gt;0,EW438&lt;&gt;0),-1*EY438*ER438,0)</f>
        <v>-6351.9588519097897</v>
      </c>
      <c r="FC438" s="15">
        <f ca="1">IF(AND(ER438&lt;&gt;0,EW438&lt;&gt;0,ES438&lt;&gt;0,EX438&lt;&gt;0),EZ438/EU438*$AC438,)</f>
        <v>0</v>
      </c>
      <c r="FD438" s="15">
        <f ca="1">IF(AND(ES438&lt;&gt;0,EX438&lt;&gt;0),FA438*EK438*ES438,)</f>
        <v>177646.22254013151</v>
      </c>
      <c r="FE438" s="15">
        <f ca="1">IF(AND(ER438&lt;&gt;0,EW438&lt;&gt;0,ES438&lt;&gt;0,EX438&lt;&gt;0),$AM438-FB438-FC438-FD438-FH438,)</f>
        <v>59437.609556264244</v>
      </c>
      <c r="FF438" s="15">
        <f ca="1">IF(OR(ER438=0,EW438=0,ES438=0,EX438=0),$AM438-FB438-FC438-FD438-FH438,)</f>
        <v>0</v>
      </c>
      <c r="FG438" s="15">
        <f ca="1">SUM(FB438:FF438)</f>
        <v>230731.87324448596</v>
      </c>
      <c r="FH438" s="15">
        <f ca="1">IF($V438&lt;&gt;0,IF($V438&gt;0,$W438/$V438,-$W438/$V438))*$AH438</f>
        <v>-184276.18324448579</v>
      </c>
      <c r="FI438" s="15">
        <f ca="1">SUM(FG438:FH438)</f>
        <v>46455.690000000177</v>
      </c>
      <c r="FJ438" s="20"/>
      <c r="FK438" s="85">
        <f ca="1">BL438+CK438+DJ438+EI438+FH438</f>
        <v>-979507.22991481831</v>
      </c>
      <c r="FL438" s="21"/>
      <c r="FM438" s="22"/>
      <c r="FN438" s="104">
        <f ca="1">_xll.DBRW($B$3,$R$37,$R$38,$R$40,$R$41,$R$42,$Q438,FN$2,FN$4,FN$3)</f>
        <v>500536.27999999997</v>
      </c>
      <c r="FO438" s="105">
        <f ca="1">IF(U438&lt;&gt;0,FN438/U438,0)</f>
        <v>0.11329603112139754</v>
      </c>
      <c r="FP438" s="104">
        <f ca="1">_xll.DBRW($B$3,$R$37,$R$38,$R$40,$R$41,$R$42,$Q438,FP$2,FP$4,FP$3)</f>
        <v>-379133.84975809185</v>
      </c>
      <c r="FQ438" s="105">
        <f ca="1">IF(V438&lt;&gt;0,FP438/V438,0)</f>
        <v>-0.10730119276181851</v>
      </c>
      <c r="FR438" s="86">
        <f ca="1">FN438-FP438</f>
        <v>879670.12975809188</v>
      </c>
      <c r="FS438" s="103">
        <f ca="1">(FO438-FQ438)*100</f>
        <v>22.059722388321607</v>
      </c>
      <c r="FT438" s="23"/>
      <c r="FV438" s="37"/>
      <c r="FW438" s="37"/>
      <c r="FX438" s="37"/>
      <c r="FY438" s="37"/>
      <c r="FZ438" s="37"/>
      <c r="GA438" s="37"/>
      <c r="GB438" s="37"/>
      <c r="GC438" s="37"/>
      <c r="GD438" s="37"/>
      <c r="GE438" s="37"/>
      <c r="GF438" s="37"/>
      <c r="GG438" s="37"/>
      <c r="GH438" s="37"/>
    </row>
    <row r="439" spans="1:190" ht="15" hidden="1" customHeight="1" x14ac:dyDescent="0.25">
      <c r="A439">
        <f ca="1">IF(ROW()=ROW($A$60),0,1)</f>
        <v>1</v>
      </c>
      <c r="D439" s="30"/>
      <c r="E439" s="30"/>
      <c r="F439" s="30">
        <f ca="1">IF(A439&lt;&gt;0,IF((AO439+BN439+CM439+DL439+EK439)&lt;&gt;0,ROUND((1-(AO439+BN439+CM439+DL439+EK439))-FO439,5),"VERIF. ELIGIBILITE PMM"),"CHECK "&amp;D424)</f>
        <v>0</v>
      </c>
      <c r="G439" s="30"/>
      <c r="H439" s="30"/>
      <c r="I439" s="30"/>
      <c r="J439" s="30">
        <f ca="1">IF(A439&lt;&gt;0,IF((AP439+BO439+CN439+DM439+EL439)&lt;&gt;0,ROUND((1-(AP439+BO439+CN439+DM439+EL439))-FQ439,5),"VERIF. ELIGIBILITE PMM"),"CHECK "&amp;D425)</f>
        <v>0</v>
      </c>
      <c r="K439" s="30">
        <f ca="1">IF(A439&lt;&gt;0,ROUND(W439+AR439+BQ439+CP439+DO439+EN439+FK439-FR439,5),"CHECK ")</f>
        <v>0</v>
      </c>
      <c r="L439" s="4"/>
      <c r="M439" s="9"/>
      <c r="N439" s="10"/>
      <c r="O439" s="9"/>
      <c r="P439" s="11"/>
      <c r="Q439" s="130" t="s">
        <v>229</v>
      </c>
      <c r="R439" s="130"/>
      <c r="S439" s="12"/>
      <c r="T439" s="13"/>
      <c r="U439" s="84">
        <f ca="1">_xll.DBRW($B$3,$R$37,$R$38,$R$40,$R$41,$R$42,$Q439,U$2,U$4,U$3)</f>
        <v>34195999.160000004</v>
      </c>
      <c r="V439" s="84">
        <f ca="1">_xll.DBRW($B$3,$R$37,$R$38,$R$40,$R$41,$R$42,$Q439,V$2,V$4,V$3)</f>
        <v>33295710.070223197</v>
      </c>
      <c r="W439" s="85">
        <f ca="1">U439-V439</f>
        <v>900289.08977680653</v>
      </c>
      <c r="X439" s="106">
        <f ca="1">IF(V439&lt;&gt;0,W439/V439,0)</f>
        <v>2.7039191772094004E-2</v>
      </c>
      <c r="Y439" s="15">
        <f ca="1">_xll.DBRW($B$3,$R$37,$R$38,$R$40,$R$41,$R$42,$Q439,Y$2,Y$4,Y$3)</f>
        <v>-13202383.530000001</v>
      </c>
      <c r="Z439" s="15">
        <f ca="1">_xll.DBRW($B$3,$R$37,$R$38,$R$40,$R$41,$R$42,$Q439,Z$2,Z$4,Z$3)</f>
        <v>-4032165.350000001</v>
      </c>
      <c r="AA439" s="15">
        <f ca="1">_xll.DBRW($B$3,$R$37,$R$38,$R$40,$R$41,$R$42,$Q439,AA$2,AA$4,AA$3)</f>
        <v>-1767387.1400000001</v>
      </c>
      <c r="AB439" s="15">
        <f ca="1">_xll.DBRW($B$3,$R$37,$R$38,$R$40,$R$41,$R$42,$Q439,AB$2,AB$4,AB$3)</f>
        <v>-47819.92</v>
      </c>
      <c r="AC439" s="15">
        <f ca="1">_xll.DBRW($B$3,$R$37,$R$38,$R$40,$R$41,$R$42,$Q439,AC$2,AC$4,AC$3)</f>
        <v>-10492173.410000002</v>
      </c>
      <c r="AD439" s="15">
        <f ca="1">_xll.DBRW($B$3,$R$37,$R$38,$R$40,$R$41,$R$42,$Q439,AD$2,AD$4,AD$3)</f>
        <v>-13428046.810614699</v>
      </c>
      <c r="AE439" s="15">
        <f ca="1">_xll.DBRW($B$3,$R$37,$R$38,$R$40,$R$41,$R$42,$Q439,AE$2,AE$4,AE$3)</f>
        <v>-4021387.2199922302</v>
      </c>
      <c r="AF439" s="15">
        <f ca="1">_xll.DBRW($B$3,$R$37,$R$38,$R$40,$R$41,$R$42,$Q439,AF$2,AF$4,AF$3)</f>
        <v>-1887615.1109294274</v>
      </c>
      <c r="AG439" s="15">
        <f ca="1">_xll.DBRW($B$3,$R$37,$R$38,$R$40,$R$41,$R$42,$Q439,AG$2,AG$4,AG$3)</f>
        <v>-47819.891111111101</v>
      </c>
      <c r="AH439" s="15">
        <f ca="1">_xll.DBRW($B$3,$R$37,$R$38,$R$40,$R$41,$R$42,$Q439,AH$2,AH$4,AH$3)</f>
        <v>-11017467.690667344</v>
      </c>
      <c r="AI439" s="15">
        <f ca="1">Y439-AD439</f>
        <v>225663.28061469831</v>
      </c>
      <c r="AJ439" s="15">
        <f ca="1">Z439-AE439</f>
        <v>-10778.130007770844</v>
      </c>
      <c r="AK439" s="15">
        <f ca="1">AA439-AF439</f>
        <v>120227.97092942731</v>
      </c>
      <c r="AL439" s="15">
        <f ca="1">AB439-AG439</f>
        <v>-2.8888888897199649E-2</v>
      </c>
      <c r="AM439" s="15">
        <f ca="1">AC439-AH439</f>
        <v>525294.28066734225</v>
      </c>
      <c r="AN439" s="20"/>
      <c r="AO439" s="16">
        <f ca="1">_xll.DBRW($B$3,$R$37,$R$38,$R$40,$R$41,$R$42,$Q439,AO$2,AO$4,AO$3)</f>
        <v>0.38607977115180159</v>
      </c>
      <c r="AP439" s="16">
        <f ca="1">_xll.DBRW($B$3,$R$37,$R$38,$R$40,$R$41,$R$42,$Q439,AP$2,AP$4,AP$3)</f>
        <v>0.40329660434614328</v>
      </c>
      <c r="AQ439" s="17">
        <f ca="1">-(AO439-AP439)*100</f>
        <v>1.7216833194341696</v>
      </c>
      <c r="AR439" s="14">
        <f ca="1">$Y439-$AD439-BL439</f>
        <v>588746.81345156441</v>
      </c>
      <c r="AS439" s="18">
        <f ca="1">_xll.DBRW($B$3,$R$37,$R$38,$R$40,$R$41,$R$42,$Q439,AS$2,AS$4,AS$3)</f>
        <v>37.675347164157813</v>
      </c>
      <c r="AT439" s="19">
        <f ca="1">_xll.DBRW($B$3,$R$37,$R$38,$R$40,$R$41,$R$42,$Q439,AT$2,AT$4,AT$3)</f>
        <v>8.4805628910848155E-2</v>
      </c>
      <c r="AU439" s="18">
        <f ca="1">_xll.DBRW($B$3,$R$37,$R$38,$R$40,$R$41,$R$42,$Q439,AU$2,AU$4,AU$3)</f>
        <v>8.2757029749550846</v>
      </c>
      <c r="AV439" s="15">
        <f ca="1">_xll.DBRW($B$3,$R$37,$R$38,$R$40,$R$41,$R$42,$Q439,AV$2,AV$4,AV$3)</f>
        <v>350425</v>
      </c>
      <c r="AW439" s="15">
        <f ca="1">_xll.DBRW($B$3,$R$37,$R$38,$R$40,$R$41,$R$42,$Q439,AW$2,AW$4,AW$3)</f>
        <v>4132096</v>
      </c>
      <c r="AX439" s="18">
        <f ca="1">_xll.DBRW($B$3,$R$37,$R$38,$R$40,$R$41,$R$42,$Q439,AX$2,AX$4,AX$3)</f>
        <v>30.878159114899784</v>
      </c>
      <c r="AY439" s="19">
        <f ca="1">_xll.DBRW($B$3,$R$37,$R$38,$R$40,$R$41,$R$42,$Q439,AY$2,AY$4,AY$3)</f>
        <v>9.3819300155367144E-2</v>
      </c>
      <c r="AZ439" s="18">
        <f ca="1">_xll.DBRW($B$3,$R$37,$R$38,$R$40,$R$41,$R$42,$Q439,AZ$2,AZ$4,AZ$3)</f>
        <v>7.1832176294733854</v>
      </c>
      <c r="BA439" s="15">
        <f ca="1">_xll.DBRW($B$3,$R$37,$R$38,$R$40,$R$41,$R$42,$Q439,BA$2,BA$4,BA$3)</f>
        <v>434872</v>
      </c>
      <c r="BB439" s="15">
        <f ca="1">_xll.DBRW($B$3,$R$37,$R$38,$R$40,$R$41,$R$42,$Q439,BB$2,BB$4,BB$3)</f>
        <v>4635208.3130000001</v>
      </c>
      <c r="BC439" s="18">
        <f ca="1">AS439-AX439</f>
        <v>6.797188049258029</v>
      </c>
      <c r="BD439" s="18">
        <f ca="1">AT439-AY439</f>
        <v>-9.0136712445189893E-3</v>
      </c>
      <c r="BE439" s="18">
        <f ca="1">AU439-AZ439</f>
        <v>1.0924853454816992</v>
      </c>
      <c r="BF439" s="15">
        <f ca="1">IF(AND(AV439&lt;&gt;0,BA439&lt;&gt;0),-1*BC439*AV439,0)</f>
        <v>-2381904.622161245</v>
      </c>
      <c r="BG439" s="15">
        <f ca="1">IF(AND(AV439&lt;&gt;0,BA439&lt;&gt;0,AW439&lt;&gt;0,BB439&lt;&gt;0),BD439/AY439*$Y439,)</f>
        <v>1268416.4621394731</v>
      </c>
      <c r="BH439" s="15">
        <f ca="1">IF(AND(AW439&lt;&gt;0,BB439&lt;&gt;0),BE439*AO439*AW439,)</f>
        <v>1742862.2771508093</v>
      </c>
      <c r="BI439" s="15">
        <f ca="1">IF(AND(AV439&lt;&gt;0,BA439&lt;&gt;0,AW439&lt;&gt;0,BB439&lt;&gt;0),$AI439-BF439-BG439-BH439-BL439,)</f>
        <v>-40627.303677472984</v>
      </c>
      <c r="BJ439" s="15">
        <f ca="1">IF(OR(AV439=0,BA439=0,AW439=0,BB439=0),$AI439-BF439-BG439-BH439-BL439,)</f>
        <v>0</v>
      </c>
      <c r="BK439" s="15">
        <f ca="1">SUM(BF439:BJ439)</f>
        <v>588746.81345156441</v>
      </c>
      <c r="BL439" s="15">
        <f ca="1">IF($V439&lt;&gt;0,IF($V439&gt;0,$W439/$V439,-$W439/$V439))*$AD439</f>
        <v>-363083.5328368661</v>
      </c>
      <c r="BM439" s="15">
        <f ca="1">SUM(BK439:BL439)</f>
        <v>225663.28061469831</v>
      </c>
      <c r="BN439" s="16">
        <f ca="1">_xll.DBRW($B$3,$R$37,$R$38,$R$40,$R$41,$R$42,$Q439,BN$2,BN$4,BN$3)</f>
        <v>0.1179133655704535</v>
      </c>
      <c r="BO439" s="16">
        <f ca="1">_xll.DBRW($B$3,$R$37,$R$38,$R$40,$R$41,$R$42,$Q439,BO$2,BO$4,BO$3)</f>
        <v>0.12077793840440157</v>
      </c>
      <c r="BP439" s="17">
        <f ca="1">-(BN439-BO439)*100</f>
        <v>0.2864572833948073</v>
      </c>
      <c r="BQ439" s="14">
        <f ca="1">$Z439-$AE439-CK439</f>
        <v>97956.930223447052</v>
      </c>
      <c r="BR439" s="15">
        <f ca="1">_xll.DBRW($B$3,$R$37,$R$38,$R$40,$R$41,$R$42,$Q439,BR$2,BR$4,BR$3)</f>
        <v>0.9758159902383684</v>
      </c>
      <c r="BS439" s="15">
        <f ca="1">_xll.DBRW($B$3,$R$37,$R$38,$R$40,$R$41,$R$42,$Q439,BS$2,BS$4,BS$3)</f>
        <v>1</v>
      </c>
      <c r="BT439" s="15">
        <f ca="1">_xll.DBRW($B$3,$R$37,$R$38,$R$40,$R$41,$R$42,$Q439,BT$2,BT$4,BT$3)</f>
        <v>8.2757029749550846</v>
      </c>
      <c r="BU439" s="15">
        <f ca="1">_xll.DBRW($B$3,$R$37,$R$38,$R$40,$R$41,$R$42,$Q439,BU$2,BU$4,BU$3)</f>
        <v>4132096</v>
      </c>
      <c r="BV439" s="15">
        <f ca="1">_xll.DBRW($B$3,$R$37,$R$38,$R$40,$R$41,$R$42,$Q439,BV$2,BV$4,BV$3)</f>
        <v>4132096</v>
      </c>
      <c r="BW439" s="15">
        <f ca="1">_xll.DBRW($B$3,$R$37,$R$38,$R$40,$R$41,$R$42,$Q439,BW$2,BW$4,BW$3)</f>
        <v>0.86757421639794796</v>
      </c>
      <c r="BX439" s="15">
        <f ca="1">_xll.DBRW($B$3,$R$37,$R$38,$R$40,$R$41,$R$42,$Q439,BX$2,BX$4,BX$3)</f>
        <v>1</v>
      </c>
      <c r="BY439" s="15">
        <f ca="1">_xll.DBRW($B$3,$R$37,$R$38,$R$40,$R$41,$R$42,$Q439,BY$2,BY$4,BY$3)</f>
        <v>7.1832176294733854</v>
      </c>
      <c r="BZ439" s="15">
        <f ca="1">_xll.DBRW($B$3,$R$37,$R$38,$R$40,$R$41,$R$42,$Q439,BZ$2,BZ$4,BZ$3)</f>
        <v>4635208.3130000001</v>
      </c>
      <c r="CA439" s="15">
        <f ca="1">_xll.DBRW($B$3,$R$37,$R$38,$R$40,$R$41,$R$42,$Q439,CA$2,CA$4,CA$3)</f>
        <v>4635208.3130000001</v>
      </c>
      <c r="CB439" s="15">
        <f ca="1">BR439-BW439</f>
        <v>0.10824177384042044</v>
      </c>
      <c r="CC439" s="15">
        <f ca="1">BS439-BX439</f>
        <v>0</v>
      </c>
      <c r="CD439" s="15">
        <f ca="1">BT439-BY439</f>
        <v>1.0924853454816992</v>
      </c>
      <c r="CE439" s="15">
        <f ca="1">IF(AND(BU439&lt;&gt;0,BZ439&lt;&gt;0),-1*CB439*BU439,0)</f>
        <v>-447265.40071890596</v>
      </c>
      <c r="CF439" s="15">
        <f ca="1">IF(AND(BU439&lt;&gt;0,BZ439&lt;&gt;0,BV439&lt;&gt;0,CA439&lt;&gt;0),CC439/BX439*$Z439,)</f>
        <v>0</v>
      </c>
      <c r="CG439" s="15">
        <f ca="1">IF(AND(BV439&lt;&gt;0,CA439&lt;&gt;0),CD439*BN439*BV439,)</f>
        <v>532290.92063420697</v>
      </c>
      <c r="CH439" s="15">
        <f ca="1">IF(AND(BU439&lt;&gt;0,BZ439&lt;&gt;0,BV439&lt;&gt;0,CA439&lt;&gt;0),$AJ439-CE439-CF439-CG439-CK439,)</f>
        <v>12931.410308146049</v>
      </c>
      <c r="CI439" s="15">
        <f ca="1">IF(OR(BU439=0,BZ439=0,BV439=0,CA439=0),$AJ439-CE439-CF439-CG439-CK439,)</f>
        <v>0</v>
      </c>
      <c r="CJ439" s="15">
        <f ca="1">SUM(CE439:CI439)</f>
        <v>97956.930223447052</v>
      </c>
      <c r="CK439" s="15">
        <f ca="1">IF($V439&lt;&gt;0,IF($V439&gt;0,$W439/$V439,-$W439/$V439))*$AE439</f>
        <v>-108735.0602312179</v>
      </c>
      <c r="CL439" s="15">
        <f ca="1">SUM(CJ439:CK439)</f>
        <v>-10778.130007770844</v>
      </c>
      <c r="CM439" s="16">
        <f ca="1">_xll.DBRW($B$3,$R$37,$R$38,$R$40,$R$41,$R$42,$Q439,CM$2,CM$4,CM$3)</f>
        <v>5.1684032735249359E-2</v>
      </c>
      <c r="CN439" s="16">
        <f ca="1">_xll.DBRW($B$3,$R$37,$R$38,$R$40,$R$41,$R$42,$Q439,CN$2,CN$4,CN$3)</f>
        <v>5.6692441967698022E-2</v>
      </c>
      <c r="CO439" s="17">
        <f ca="1">-(CM439-CN439)*100</f>
        <v>0.50084092324486629</v>
      </c>
      <c r="CP439" s="14">
        <f ca="1">$AA439-$AF439-DJ439</f>
        <v>171267.55790575058</v>
      </c>
      <c r="CQ439" s="15">
        <f ca="1">_xll.DBRW($B$3,$R$37,$R$38,$R$40,$R$41,$R$42,$Q439,CQ$2,CQ$4,CQ$3)</f>
        <v>0.97814403957335383</v>
      </c>
      <c r="CR439" s="15">
        <f ca="1">_xll.DBRW($B$3,$R$37,$R$38,$R$40,$R$41,$R$42,$Q439,CR$2,CR$4,CR$3)</f>
        <v>0.43727885276624745</v>
      </c>
      <c r="CS439" s="15">
        <f ca="1">_xll.DBRW($B$3,$R$37,$R$38,$R$40,$R$41,$R$42,$Q439,CS$2,CS$4,CS$3)</f>
        <v>8.2757029749550846</v>
      </c>
      <c r="CT439" s="15">
        <f ca="1">_xll.DBRW($B$3,$R$37,$R$38,$R$40,$R$41,$R$42,$Q439,CT$2,CT$4,CT$3)</f>
        <v>1806878.1984000001</v>
      </c>
      <c r="CU439" s="15">
        <f ca="1">_xll.DBRW($B$3,$R$37,$R$38,$R$40,$R$41,$R$42,$Q439,CU$2,CU$4,CU$3)</f>
        <v>4132096</v>
      </c>
      <c r="CV439" s="15">
        <f ca="1">_xll.DBRW($B$3,$R$37,$R$38,$R$40,$R$41,$R$42,$Q439,CV$2,CV$4,CV$3)</f>
        <v>0.93857970966053705</v>
      </c>
      <c r="CW439" s="15">
        <f ca="1">_xll.DBRW($B$3,$R$37,$R$38,$R$40,$R$41,$R$42,$Q439,CW$2,CW$4,CW$3)</f>
        <v>0.43388339254377506</v>
      </c>
      <c r="CX439" s="15">
        <f ca="1">_xll.DBRW($B$3,$R$37,$R$38,$R$40,$R$41,$R$42,$Q439,CX$2,CX$4,CX$3)</f>
        <v>7.1832176294733854</v>
      </c>
      <c r="CY439" s="15">
        <f ca="1">_xll.DBRW($B$3,$R$37,$R$38,$R$40,$R$41,$R$42,$Q439,CY$2,CY$4,CY$3)</f>
        <v>2011139.9079915485</v>
      </c>
      <c r="CZ439" s="15">
        <f ca="1">_xll.DBRW($B$3,$R$37,$R$38,$R$40,$R$41,$R$42,$Q439,CZ$2,CZ$4,CZ$3)</f>
        <v>4635208.3130000001</v>
      </c>
      <c r="DA439" s="15">
        <f ca="1">CQ439-CV439</f>
        <v>3.9564329912816776E-2</v>
      </c>
      <c r="DB439" s="15">
        <f ca="1">CR439-CW439</f>
        <v>3.3954602224723907E-3</v>
      </c>
      <c r="DC439" s="15">
        <f ca="1">CS439-CX439</f>
        <v>1.0924853454816992</v>
      </c>
      <c r="DD439" s="15">
        <f ca="1">IF(AND(CT439&lt;&gt;0,CY439&lt;&gt;0),-1*DA439*CT439,0)</f>
        <v>-71487.925153773613</v>
      </c>
      <c r="DE439" s="15">
        <f ca="1">IF(AND(CT439&lt;&gt;0,CY439&lt;&gt;0,CU439&lt;&gt;0,CZ439&lt;&gt;0),DB439/CW439*$AA439,)</f>
        <v>-13831.118763029826</v>
      </c>
      <c r="DF439" s="15">
        <f ca="1">IF(AND(CU439&lt;&gt;0,CZ439&lt;&gt;0),DC439*CM439*CU439,)</f>
        <v>233314.86836661043</v>
      </c>
      <c r="DG439" s="15">
        <f ca="1">IF(AND(CT439&lt;&gt;0,CY439&lt;&gt;0,CU439&lt;&gt;0,CZ439&lt;&gt;0),$AK439-DD439-DE439-DF439-DJ439,)</f>
        <v>23271.73345594362</v>
      </c>
      <c r="DH439" s="15">
        <f ca="1">IF(OR(CT439=0,CY439=0,CU439=0,CZ439=0),$AK439-DD439-DE439-DF439-DJ439,)</f>
        <v>0</v>
      </c>
      <c r="DI439" s="15">
        <f ca="1">SUM(DD439:DH439)</f>
        <v>171267.55790575061</v>
      </c>
      <c r="DJ439" s="15">
        <f ca="1">IF($V439&lt;&gt;0,IF($V439&gt;0,$W439/$V439,-$W439/$V439))*$AF439</f>
        <v>-51039.586976323284</v>
      </c>
      <c r="DK439" s="15">
        <f ca="1">SUM(DI439:DJ439)</f>
        <v>120227.97092942733</v>
      </c>
      <c r="DL439" s="16">
        <f ca="1">_xll.DBRW($B$3,$R$37,$R$38,$R$40,$R$41,$R$42,$Q439,DL$2,DL$4,DL$3)</f>
        <v>1.3984068655591812E-3</v>
      </c>
      <c r="DM439" s="16">
        <f ca="1">_xll.DBRW($B$3,$R$37,$R$38,$R$40,$R$41,$R$42,$Q439,DM$2,DM$4,DM$3)</f>
        <v>1.4362177893264721E-3</v>
      </c>
      <c r="DN439" s="17">
        <f ca="1">-(DL439-DM439)*100</f>
        <v>3.7810923767290843E-3</v>
      </c>
      <c r="DO439" s="14">
        <f ca="1">$AB439-$AG439-EI439</f>
        <v>1292.9823173850893</v>
      </c>
      <c r="DP439" s="15">
        <f ca="1">_xll.DBRW($B$3,$R$37,$R$38,$R$40,$R$41,$R$42,$Q439,DP$2,DP$4,DP$3)</f>
        <v>1.2422533089142604E-2</v>
      </c>
      <c r="DQ439" s="15">
        <f ca="1">_xll.DBRW($B$3,$R$37,$R$38,$R$40,$R$41,$R$42,$Q439,DQ$2,DQ$4,DQ$3)</f>
        <v>0.93159742658447431</v>
      </c>
      <c r="DR439" s="15">
        <f ca="1">_xll.DBRW($B$3,$R$37,$R$38,$R$40,$R$41,$R$42,$Q439,DR$2,DR$4,DR$3)</f>
        <v>8.2757029749550846</v>
      </c>
      <c r="DS439" s="15">
        <f ca="1">_xll.DBRW($B$3,$R$37,$R$38,$R$40,$R$41,$R$42,$Q439,DS$2,DS$4,DS$3)</f>
        <v>3849450</v>
      </c>
      <c r="DT439" s="15">
        <f ca="1">_xll.DBRW($B$3,$R$37,$R$38,$R$40,$R$41,$R$42,$Q439,DT$2,DT$4,DT$3)</f>
        <v>4132096</v>
      </c>
      <c r="DU439" s="15">
        <f ca="1">_xll.DBRW($B$3,$R$37,$R$38,$R$40,$R$41,$R$42,$Q439,DU$2,DU$4,DU$3)</f>
        <v>1.107497330446785E-2</v>
      </c>
      <c r="DV439" s="15">
        <f ca="1">_xll.DBRW($B$3,$R$37,$R$38,$R$40,$R$41,$R$42,$Q439,DV$2,DV$4,DV$3)</f>
        <v>0.93152955410657934</v>
      </c>
      <c r="DW439" s="15">
        <f ca="1">_xll.DBRW($B$3,$R$37,$R$38,$R$40,$R$41,$R$42,$Q439,DW$2,DW$4,DW$3)</f>
        <v>7.1832176294733854</v>
      </c>
      <c r="DX439" s="15">
        <f ca="1">_xll.DBRW($B$3,$R$37,$R$38,$R$40,$R$41,$R$42,$Q439,DX$2,DX$4,DX$3)</f>
        <v>4317833.5329999998</v>
      </c>
      <c r="DY439" s="15">
        <f ca="1">_xll.DBRW($B$3,$R$37,$R$38,$R$40,$R$41,$R$42,$Q439,DY$2,DY$4,DY$3)</f>
        <v>4635208.3130000001</v>
      </c>
      <c r="DZ439" s="15">
        <f ca="1">DP439-DU439</f>
        <v>1.3475597846747539E-3</v>
      </c>
      <c r="EA439" s="15">
        <f ca="1">DQ439-DV439</f>
        <v>6.7872477894970196E-5</v>
      </c>
      <c r="EB439" s="15">
        <f ca="1">DR439-DW439</f>
        <v>1.0924853454816992</v>
      </c>
      <c r="EC439" s="15">
        <f ca="1">IF(AND(DS439&lt;&gt;0,DX439&lt;&gt;0),-1*DZ439*DS439,0)</f>
        <v>-5187.364013116231</v>
      </c>
      <c r="ED439" s="15">
        <f ca="1">IF(AND(DS439&lt;&gt;0,DX439&lt;&gt;0,DT439&lt;&gt;0,DY439&lt;&gt;0),EA439/DV439*$AB439,)</f>
        <v>-3.4842227483078836</v>
      </c>
      <c r="EE439" s="15">
        <f ca="1">IF(AND(DT439&lt;&gt;0,DY439&lt;&gt;0),EB439*DL439*DT439,)</f>
        <v>6312.7642425314034</v>
      </c>
      <c r="EF439" s="15">
        <f ca="1">IF(AND(DS439&lt;&gt;0,DX439&lt;&gt;0,DT439&lt;&gt;0,DY439&lt;&gt;0),$AL439-EC439-ED439-EE439-EI439,)</f>
        <v>171.06631071822471</v>
      </c>
      <c r="EG439" s="15">
        <f ca="1">IF(OR(DS439=0,DX439=0,DT439=0,DY439=0),$AL439-EC439-ED439-EE439-EI439,)</f>
        <v>0</v>
      </c>
      <c r="EH439" s="15">
        <f ca="1">SUM(EC439:EG439)</f>
        <v>1292.9823173850893</v>
      </c>
      <c r="EI439" s="15">
        <f ca="1">IF($V439&lt;&gt;0,IF($V439&gt;0,$W439/$V439,-$W439/$V439))*$AG439</f>
        <v>-1293.0112062739865</v>
      </c>
      <c r="EJ439" s="15">
        <f ca="1">SUM(EH439:EI439)</f>
        <v>-2.8888888897199649E-2</v>
      </c>
      <c r="EK439" s="16">
        <f ca="1">_xll.DBRW($B$3,$R$37,$R$38,$R$40,$R$41,$R$42,$Q439,EK$2,EK$4,EK$3)</f>
        <v>0.30682458965179132</v>
      </c>
      <c r="EL439" s="16">
        <f ca="1">_xll.DBRW($B$3,$R$37,$R$38,$R$40,$R$41,$R$42,$Q439,EL$2,EL$4,EL$3)</f>
        <v>0.33089751404702489</v>
      </c>
      <c r="EM439" s="17">
        <f ca="1">-(EK439-EL439)*100</f>
        <v>2.4072924395233564</v>
      </c>
      <c r="EN439" s="14">
        <f ca="1">$AC439-$AH439-FH439</f>
        <v>823197.70239814627</v>
      </c>
      <c r="EO439" s="15">
        <f ca="1">_xll.DBRW($B$3,$R$37,$R$38,$R$40,$R$41,$R$42,$Q439,EO$2,EO$4,EO$3)</f>
        <v>2.5391891693707023</v>
      </c>
      <c r="EP439" s="15">
        <f ca="1">_xll.DBRW($B$3,$R$37,$R$38,$R$40,$R$41,$R$42,$Q439,EP$2,EP$4,EP$3)</f>
        <v>1</v>
      </c>
      <c r="EQ439" s="15">
        <f ca="1">_xll.DBRW($B$3,$R$37,$R$38,$R$40,$R$41,$R$42,$Q439,EQ$2,EQ$4,EQ$3)</f>
        <v>8.2757029749550846</v>
      </c>
      <c r="ER439" s="15">
        <f ca="1">_xll.DBRW($B$3,$R$37,$R$38,$R$40,$R$41,$R$42,$Q439,ER$2,ER$4,ER$3)</f>
        <v>4132096</v>
      </c>
      <c r="ES439" s="15">
        <f ca="1">_xll.DBRW($B$3,$R$37,$R$38,$R$40,$R$41,$R$42,$Q439,ES$2,ES$4,ES$3)</f>
        <v>4132096</v>
      </c>
      <c r="ET439" s="15">
        <f ca="1">_xll.DBRW($B$3,$R$37,$R$38,$R$40,$R$41,$R$42,$Q439,ET$2,ET$4,ET$3)</f>
        <v>2.3769088564515064</v>
      </c>
      <c r="EU439" s="15">
        <f ca="1">_xll.DBRW($B$3,$R$37,$R$38,$R$40,$R$41,$R$42,$Q439,EU$2,EU$4,EU$3)</f>
        <v>1</v>
      </c>
      <c r="EV439" s="15">
        <f ca="1">_xll.DBRW($B$3,$R$37,$R$38,$R$40,$R$41,$R$42,$Q439,EV$2,EV$4,EV$3)</f>
        <v>7.1832176294733854</v>
      </c>
      <c r="EW439" s="15">
        <f ca="1">_xll.DBRW($B$3,$R$37,$R$38,$R$40,$R$41,$R$42,$Q439,EW$2,EW$4,EW$3)</f>
        <v>4635208.3130000001</v>
      </c>
      <c r="EX439" s="15">
        <f ca="1">_xll.DBRW($B$3,$R$37,$R$38,$R$40,$R$41,$R$42,$Q439,EX$2,EX$4,EX$3)</f>
        <v>4635208.3130000001</v>
      </c>
      <c r="EY439" s="15">
        <f ca="1">EO439-ET439</f>
        <v>0.16228031291919587</v>
      </c>
      <c r="EZ439" s="15">
        <f ca="1">EP439-EU439</f>
        <v>0</v>
      </c>
      <c r="FA439" s="15">
        <f ca="1">EQ439-EV439</f>
        <v>1.0924853454816992</v>
      </c>
      <c r="FB439" s="15">
        <f ca="1">IF(AND(ER439&lt;&gt;0,EW439&lt;&gt;0),-1*EY439*ER439,0)</f>
        <v>-670557.83189215756</v>
      </c>
      <c r="FC439" s="15">
        <f ca="1">IF(AND(ER439&lt;&gt;0,EW439&lt;&gt;0,ES439&lt;&gt;0,EX439&lt;&gt;0),EZ439/EU439*$AC439,)</f>
        <v>0</v>
      </c>
      <c r="FD439" s="15">
        <f ca="1">IF(AND(ES439&lt;&gt;0,EX439&lt;&gt;0),FA439*EK439*ES439,)</f>
        <v>1385084.2311966813</v>
      </c>
      <c r="FE439" s="15">
        <f ca="1">IF(AND(ER439&lt;&gt;0,EW439&lt;&gt;0,ES439&lt;&gt;0,EX439&lt;&gt;0),$AM439-FB439-FC439-FD439-FH439,)</f>
        <v>108671.30309362238</v>
      </c>
      <c r="FF439" s="15">
        <f ca="1">IF(OR(ER439=0,EW439=0,ES439=0,EX439=0),$AM439-FB439-FC439-FD439-FH439,)</f>
        <v>0</v>
      </c>
      <c r="FG439" s="15">
        <f ca="1">SUM(FB439:FF439)</f>
        <v>823197.70239814604</v>
      </c>
      <c r="FH439" s="15">
        <f ca="1">IF($V439&lt;&gt;0,IF($V439&gt;0,$W439/$V439,-$W439/$V439))*$AH439</f>
        <v>-297903.42173080397</v>
      </c>
      <c r="FI439" s="15">
        <f ca="1">SUM(FG439:FH439)</f>
        <v>525294.28066734201</v>
      </c>
      <c r="FJ439" s="20"/>
      <c r="FK439" s="85">
        <f ca="1">BL439+CK439+DJ439+EI439+FH439</f>
        <v>-822054.6129814852</v>
      </c>
      <c r="FL439" s="21"/>
      <c r="FM439" s="22"/>
      <c r="FN439" s="104">
        <f ca="1">_xll.DBRW($B$3,$R$37,$R$38,$R$40,$R$41,$R$42,$Q439,FN$2,FN$4,FN$3)</f>
        <v>4654069.8100000024</v>
      </c>
      <c r="FO439" s="105">
        <f ca="1">IF(U439&lt;&gt;0,FN439/U439,0)</f>
        <v>0.13609983402514511</v>
      </c>
      <c r="FP439" s="104">
        <f ca="1">_xll.DBRW($B$3,$R$37,$R$38,$R$40,$R$41,$R$42,$Q439,FP$2,FP$4,FP$3)</f>
        <v>2893373.3469083817</v>
      </c>
      <c r="FQ439" s="105">
        <f ca="1">IF(V439&lt;&gt;0,FP439/V439,0)</f>
        <v>8.6899283445405914E-2</v>
      </c>
      <c r="FR439" s="86">
        <f ca="1">FN439-FP439</f>
        <v>1760696.4630916207</v>
      </c>
      <c r="FS439" s="103">
        <f ca="1">(FO439-FQ439)*100</f>
        <v>4.9200550579739195</v>
      </c>
      <c r="FT439" s="23"/>
      <c r="FV439" s="37"/>
      <c r="FW439" s="37"/>
      <c r="FX439" s="37"/>
      <c r="FY439" s="37"/>
      <c r="FZ439" s="37"/>
      <c r="GA439" s="37"/>
      <c r="GB439" s="37"/>
      <c r="GC439" s="37"/>
      <c r="GD439" s="37"/>
      <c r="GE439" s="37"/>
      <c r="GF439" s="37"/>
      <c r="GG439" s="37"/>
      <c r="GH439" s="37"/>
    </row>
    <row r="440" spans="1:190" ht="15" hidden="1" customHeight="1" x14ac:dyDescent="0.25">
      <c r="A440">
        <f ca="1">IF(ROW()=ROW($A$60),0,1)</f>
        <v>1</v>
      </c>
      <c r="D440" s="30"/>
      <c r="E440" s="30"/>
      <c r="F440" s="30">
        <f ca="1">IF(A440&lt;&gt;0,IF((AO440+BN440+CM440+DL440+EK440)&lt;&gt;0,ROUND((1-(AO440+BN440+CM440+DL440+EK440))-FO440,5),"VERIF. ELIGIBILITE PMM"),"CHECK "&amp;D425)</f>
        <v>0</v>
      </c>
      <c r="G440" s="30"/>
      <c r="H440" s="30"/>
      <c r="I440" s="30"/>
      <c r="J440" s="30">
        <f ca="1">IF(A440&lt;&gt;0,IF((AP440+BO440+CN440+DM440+EL440)&lt;&gt;0,ROUND((1-(AP440+BO440+CN440+DM440+EL440))-FQ440,5),"VERIF. ELIGIBILITE PMM"),"CHECK "&amp;D426)</f>
        <v>0</v>
      </c>
      <c r="K440" s="30">
        <f ca="1">IF(A440&lt;&gt;0,ROUND(W440+AR440+BQ440+CP440+DO440+EN440+FK440-FR440,5),"CHECK ")</f>
        <v>0</v>
      </c>
      <c r="L440" s="4"/>
      <c r="M440" s="9"/>
      <c r="N440" s="10"/>
      <c r="O440" s="9"/>
      <c r="P440" s="11"/>
      <c r="Q440" s="130" t="s">
        <v>433</v>
      </c>
      <c r="R440" s="130"/>
      <c r="S440" s="12"/>
      <c r="T440" s="13"/>
      <c r="U440" s="84">
        <f ca="1">_xll.DBRW($B$3,$R$37,$R$38,$R$40,$R$41,$R$42,$Q440,U$2,U$4,U$3)</f>
        <v>4553192.4963300005</v>
      </c>
      <c r="V440" s="84">
        <f ca="1">_xll.DBRW($B$3,$R$37,$R$38,$R$40,$R$41,$R$42,$Q440,V$2,V$4,V$3)</f>
        <v>3594997.3336699996</v>
      </c>
      <c r="W440" s="85">
        <f ca="1">U440-V440</f>
        <v>958195.16266000085</v>
      </c>
      <c r="X440" s="106">
        <f ca="1">IF(V440&lt;&gt;0,W440/V440,0)</f>
        <v>0.26653570885456401</v>
      </c>
      <c r="Y440" s="15">
        <f ca="1">_xll.DBRW($B$3,$R$37,$R$38,$R$40,$R$41,$R$42,$Q440,Y$2,Y$4,Y$3)</f>
        <v>-2557067.0366299995</v>
      </c>
      <c r="Z440" s="15">
        <f ca="1">_xll.DBRW($B$3,$R$37,$R$38,$R$40,$R$41,$R$42,$Q440,Z$2,Z$4,Z$3)</f>
        <v>-413513.81</v>
      </c>
      <c r="AA440" s="15">
        <f ca="1">_xll.DBRW($B$3,$R$37,$R$38,$R$40,$R$41,$R$42,$Q440,AA$2,AA$4,AA$3)</f>
        <v>-669590.51</v>
      </c>
      <c r="AB440" s="15">
        <f ca="1">_xll.DBRW($B$3,$R$37,$R$38,$R$40,$R$41,$R$42,$Q440,AB$2,AB$4,AB$3)</f>
        <v>-624687.09000000008</v>
      </c>
      <c r="AC440" s="15">
        <f ca="1">_xll.DBRW($B$3,$R$37,$R$38,$R$40,$R$41,$R$42,$Q440,AC$2,AC$4,AC$3)</f>
        <v>-18708.569999300005</v>
      </c>
      <c r="AD440" s="15">
        <f ca="1">_xll.DBRW($B$3,$R$37,$R$38,$R$40,$R$41,$R$42,$Q440,AD$2,AD$4,AD$3)</f>
        <v>-2051312.6666999999</v>
      </c>
      <c r="AE440" s="15">
        <f ca="1">_xll.DBRW($B$3,$R$37,$R$38,$R$40,$R$41,$R$42,$Q440,AE$2,AE$4,AE$3)</f>
        <v>-319393</v>
      </c>
      <c r="AF440" s="15">
        <f ca="1">_xll.DBRW($B$3,$R$37,$R$38,$R$40,$R$41,$R$42,$Q440,AF$2,AF$4,AF$3)</f>
        <v>-534516</v>
      </c>
      <c r="AG440" s="15">
        <f ca="1">_xll.DBRW($B$3,$R$37,$R$38,$R$40,$R$41,$R$42,$Q440,AG$2,AG$4,AG$3)</f>
        <v>-488086</v>
      </c>
      <c r="AH440" s="15">
        <f ca="1">_xll.DBRW($B$3,$R$37,$R$38,$R$40,$R$41,$R$42,$Q440,AH$2,AH$4,AH$3)</f>
        <v>-19109.333333999999</v>
      </c>
      <c r="AI440" s="15">
        <f ca="1">Y440-AD440</f>
        <v>-505754.36992999958</v>
      </c>
      <c r="AJ440" s="15">
        <f ca="1">Z440-AE440</f>
        <v>-94120.81</v>
      </c>
      <c r="AK440" s="15">
        <f ca="1">AA440-AF440</f>
        <v>-135074.51</v>
      </c>
      <c r="AL440" s="15">
        <f ca="1">AB440-AG440</f>
        <v>-136601.09000000008</v>
      </c>
      <c r="AM440" s="15">
        <f ca="1">AC440-AH440</f>
        <v>400.76333469999372</v>
      </c>
      <c r="AN440" s="20"/>
      <c r="AO440" s="16">
        <f ca="1">_xll.DBRW($B$3,$R$37,$R$38,$R$40,$R$41,$R$42,$Q440,AO$2,AO$4,AO$3)</f>
        <v>0.56159871094645508</v>
      </c>
      <c r="AP440" s="16">
        <f ca="1">_xll.DBRW($B$3,$R$37,$R$38,$R$40,$R$41,$R$42,$Q440,AP$2,AP$4,AP$3)</f>
        <v>0.5706019994751681</v>
      </c>
      <c r="AQ440" s="17">
        <f ca="1">-(AO440-AP440)*100</f>
        <v>0.9003288528713016</v>
      </c>
      <c r="AR440" s="14">
        <f ca="1">$Y440-$AD440-BL440</f>
        <v>40993.70577123086</v>
      </c>
      <c r="AS440" s="18">
        <f ca="1">_xll.DBRW($B$3,$R$37,$R$38,$R$40,$R$41,$R$42,$Q440,AS$2,AS$4,AS$3)</f>
        <v>0</v>
      </c>
      <c r="AT440" s="19">
        <f ca="1">_xll.DBRW($B$3,$R$37,$R$38,$R$40,$R$41,$R$42,$Q440,AT$2,AT$4,AT$3)</f>
        <v>0</v>
      </c>
      <c r="AU440" s="18">
        <f ca="1">_xll.DBRW($B$3,$R$37,$R$38,$R$40,$R$41,$R$42,$Q440,AU$2,AU$4,AU$3)</f>
        <v>0</v>
      </c>
      <c r="AV440" s="15">
        <f ca="1">_xll.DBRW($B$3,$R$37,$R$38,$R$40,$R$41,$R$42,$Q440,AV$2,AV$4,AV$3)</f>
        <v>0</v>
      </c>
      <c r="AW440" s="15">
        <f ca="1">_xll.DBRW($B$3,$R$37,$R$38,$R$40,$R$41,$R$42,$Q440,AW$2,AW$4,AW$3)</f>
        <v>0</v>
      </c>
      <c r="AX440" s="18">
        <f ca="1">_xll.DBRW($B$3,$R$37,$R$38,$R$40,$R$41,$R$42,$Q440,AX$2,AX$4,AX$3)</f>
        <v>21.234266107270095</v>
      </c>
      <c r="AY440" s="19">
        <f ca="1">_xll.DBRW($B$3,$R$37,$R$38,$R$40,$R$41,$R$42,$Q440,AY$2,AY$4,AY$3)</f>
        <v>0</v>
      </c>
      <c r="AZ440" s="18">
        <f ca="1">_xll.DBRW($B$3,$R$37,$R$38,$R$40,$R$41,$R$42,$Q440,AZ$2,AZ$4,AZ$3)</f>
        <v>0</v>
      </c>
      <c r="BA440" s="15">
        <f ca="1">_xll.DBRW($B$3,$R$37,$R$38,$R$40,$R$41,$R$42,$Q440,BA$2,BA$4,BA$3)</f>
        <v>96603.888089999993</v>
      </c>
      <c r="BB440" s="15">
        <f ca="1">_xll.DBRW($B$3,$R$37,$R$38,$R$40,$R$41,$R$42,$Q440,BB$2,BB$4,BB$3)</f>
        <v>0</v>
      </c>
      <c r="BC440" s="18">
        <f ca="1">AS440-AX440</f>
        <v>-21.234266107270095</v>
      </c>
      <c r="BD440" s="18">
        <f ca="1">AT440-AY440</f>
        <v>0</v>
      </c>
      <c r="BE440" s="18">
        <f ca="1">AU440-AZ440</f>
        <v>0</v>
      </c>
      <c r="BF440" s="15">
        <f ca="1">IF(AND(AV440&lt;&gt;0,BA440&lt;&gt;0),-1*BC440*AV440,0)</f>
        <v>0</v>
      </c>
      <c r="BG440" s="15">
        <f ca="1">IF(AND(AV440&lt;&gt;0,BA440&lt;&gt;0,AW440&lt;&gt;0,BB440&lt;&gt;0),BD440/AY440*$Y440,)</f>
        <v>0</v>
      </c>
      <c r="BH440" s="15">
        <f ca="1">IF(AND(AW440&lt;&gt;0,BB440&lt;&gt;0),BE440*AO440*AW440,)</f>
        <v>0</v>
      </c>
      <c r="BI440" s="15">
        <f ca="1">IF(AND(AV440&lt;&gt;0,BA440&lt;&gt;0,AW440&lt;&gt;0,BB440&lt;&gt;0),$AI440-BF440-BG440-BH440-BL440,)</f>
        <v>0</v>
      </c>
      <c r="BJ440" s="15">
        <f ca="1">IF(OR(AV440=0,BA440=0,AW440=0,BB440=0),$AI440-BF440-BG440-BH440-BL440,)</f>
        <v>40993.70577123086</v>
      </c>
      <c r="BK440" s="15">
        <f ca="1">SUM(BF440:BJ440)</f>
        <v>40993.70577123086</v>
      </c>
      <c r="BL440" s="15">
        <f ca="1">IF($V440&lt;&gt;0,IF($V440&gt;0,$W440/$V440,-$W440/$V440))*$AD440</f>
        <v>-546748.07570123044</v>
      </c>
      <c r="BM440" s="15">
        <f ca="1">SUM(BK440:BL440)</f>
        <v>-505754.36992999958</v>
      </c>
      <c r="BN440" s="16">
        <f ca="1">_xll.DBRW($B$3,$R$37,$R$38,$R$40,$R$41,$R$42,$Q440,BN$2,BN$4,BN$3)</f>
        <v>9.0818433513035882E-2</v>
      </c>
      <c r="BO440" s="16">
        <f ca="1">_xll.DBRW($B$3,$R$37,$R$38,$R$40,$R$41,$R$42,$Q440,BO$2,BO$4,BO$3)</f>
        <v>8.884373765972825E-2</v>
      </c>
      <c r="BP440" s="17">
        <f ca="1">-(BN440-BO440)*100</f>
        <v>-0.19746958533076314</v>
      </c>
      <c r="BQ440" s="14">
        <f ca="1">$Z440-$AE440-CK440</f>
        <v>-8991.1703418142279</v>
      </c>
      <c r="BR440" s="15">
        <f ca="1">_xll.DBRW($B$3,$R$37,$R$38,$R$40,$R$41,$R$42,$Q440,BR$2,BR$4,BR$3)</f>
        <v>0</v>
      </c>
      <c r="BS440" s="15">
        <f ca="1">_xll.DBRW($B$3,$R$37,$R$38,$R$40,$R$41,$R$42,$Q440,BS$2,BS$4,BS$3)</f>
        <v>0</v>
      </c>
      <c r="BT440" s="15">
        <f ca="1">_xll.DBRW($B$3,$R$37,$R$38,$R$40,$R$41,$R$42,$Q440,BT$2,BT$4,BT$3)</f>
        <v>0</v>
      </c>
      <c r="BU440" s="15">
        <f ca="1">_xll.DBRW($B$3,$R$37,$R$38,$R$40,$R$41,$R$42,$Q440,BU$2,BU$4,BU$3)</f>
        <v>0</v>
      </c>
      <c r="BV440" s="15">
        <f ca="1">_xll.DBRW($B$3,$R$37,$R$38,$R$40,$R$41,$R$42,$Q440,BV$2,BV$4,BV$3)</f>
        <v>0</v>
      </c>
      <c r="BW440" s="15">
        <f ca="1">_xll.DBRW($B$3,$R$37,$R$38,$R$40,$R$41,$R$42,$Q440,BW$2,BW$4,BW$3)</f>
        <v>0</v>
      </c>
      <c r="BX440" s="15">
        <f ca="1">_xll.DBRW($B$3,$R$37,$R$38,$R$40,$R$41,$R$42,$Q440,BX$2,BX$4,BX$3)</f>
        <v>0</v>
      </c>
      <c r="BY440" s="15">
        <f ca="1">_xll.DBRW($B$3,$R$37,$R$38,$R$40,$R$41,$R$42,$Q440,BY$2,BY$4,BY$3)</f>
        <v>0</v>
      </c>
      <c r="BZ440" s="15">
        <f ca="1">_xll.DBRW($B$3,$R$37,$R$38,$R$40,$R$41,$R$42,$Q440,BZ$2,BZ$4,BZ$3)</f>
        <v>0</v>
      </c>
      <c r="CA440" s="15">
        <f ca="1">_xll.DBRW($B$3,$R$37,$R$38,$R$40,$R$41,$R$42,$Q440,CA$2,CA$4,CA$3)</f>
        <v>0</v>
      </c>
      <c r="CB440" s="15">
        <f ca="1">BR440-BW440</f>
        <v>0</v>
      </c>
      <c r="CC440" s="15">
        <f ca="1">BS440-BX440</f>
        <v>0</v>
      </c>
      <c r="CD440" s="15">
        <f ca="1">BT440-BY440</f>
        <v>0</v>
      </c>
      <c r="CE440" s="15">
        <f ca="1">IF(AND(BU440&lt;&gt;0,BZ440&lt;&gt;0),-1*CB440*BU440,0)</f>
        <v>0</v>
      </c>
      <c r="CF440" s="15">
        <f ca="1">IF(AND(BU440&lt;&gt;0,BZ440&lt;&gt;0,BV440&lt;&gt;0,CA440&lt;&gt;0),CC440/BX440*$Z440,)</f>
        <v>0</v>
      </c>
      <c r="CG440" s="15">
        <f ca="1">IF(AND(BV440&lt;&gt;0,CA440&lt;&gt;0),CD440*BN440*BV440,)</f>
        <v>0</v>
      </c>
      <c r="CH440" s="15">
        <f ca="1">IF(AND(BU440&lt;&gt;0,BZ440&lt;&gt;0,BV440&lt;&gt;0,CA440&lt;&gt;0),$AJ440-CE440-CF440-CG440-CK440,)</f>
        <v>0</v>
      </c>
      <c r="CI440" s="15">
        <f ca="1">IF(OR(BU440=0,BZ440=0,BV440=0,CA440=0),$AJ440-CE440-CF440-CG440-CK440,)</f>
        <v>-8991.1703418142279</v>
      </c>
      <c r="CJ440" s="15">
        <f ca="1">SUM(CE440:CI440)</f>
        <v>-8991.1703418142279</v>
      </c>
      <c r="CK440" s="15">
        <f ca="1">IF($V440&lt;&gt;0,IF($V440&gt;0,$W440/$V440,-$W440/$V440))*$AE440</f>
        <v>-85129.63965818577</v>
      </c>
      <c r="CL440" s="15">
        <f ca="1">SUM(CJ440:CK440)</f>
        <v>-94120.81</v>
      </c>
      <c r="CM440" s="16">
        <f ca="1">_xll.DBRW($B$3,$R$37,$R$38,$R$40,$R$41,$R$42,$Q440,CM$2,CM$4,CM$3)</f>
        <v>0.14705956546746235</v>
      </c>
      <c r="CN440" s="16">
        <f ca="1">_xll.DBRW($B$3,$R$37,$R$38,$R$40,$R$41,$R$42,$Q440,CN$2,CN$4,CN$3)</f>
        <v>0.14868328134595094</v>
      </c>
      <c r="CO440" s="17">
        <f ca="1">-(CM440-CN440)*100</f>
        <v>0.16237158784885852</v>
      </c>
      <c r="CP440" s="14">
        <f ca="1">$AA440-$AF440-DJ440</f>
        <v>7393.0909541061264</v>
      </c>
      <c r="CQ440" s="15">
        <f ca="1">_xll.DBRW($B$3,$R$37,$R$38,$R$40,$R$41,$R$42,$Q440,CQ$2,CQ$4,CQ$3)</f>
        <v>0</v>
      </c>
      <c r="CR440" s="15">
        <f ca="1">_xll.DBRW($B$3,$R$37,$R$38,$R$40,$R$41,$R$42,$Q440,CR$2,CR$4,CR$3)</f>
        <v>0</v>
      </c>
      <c r="CS440" s="15">
        <f ca="1">_xll.DBRW($B$3,$R$37,$R$38,$R$40,$R$41,$R$42,$Q440,CS$2,CS$4,CS$3)</f>
        <v>0</v>
      </c>
      <c r="CT440" s="15">
        <f ca="1">_xll.DBRW($B$3,$R$37,$R$38,$R$40,$R$41,$R$42,$Q440,CT$2,CT$4,CT$3)</f>
        <v>0</v>
      </c>
      <c r="CU440" s="15">
        <f ca="1">_xll.DBRW($B$3,$R$37,$R$38,$R$40,$R$41,$R$42,$Q440,CU$2,CU$4,CU$3)</f>
        <v>0</v>
      </c>
      <c r="CV440" s="15">
        <f ca="1">_xll.DBRW($B$3,$R$37,$R$38,$R$40,$R$41,$R$42,$Q440,CV$2,CV$4,CV$3)</f>
        <v>0</v>
      </c>
      <c r="CW440" s="15">
        <f ca="1">_xll.DBRW($B$3,$R$37,$R$38,$R$40,$R$41,$R$42,$Q440,CW$2,CW$4,CW$3)</f>
        <v>0</v>
      </c>
      <c r="CX440" s="15">
        <f ca="1">_xll.DBRW($B$3,$R$37,$R$38,$R$40,$R$41,$R$42,$Q440,CX$2,CX$4,CX$3)</f>
        <v>0</v>
      </c>
      <c r="CY440" s="15">
        <f ca="1">_xll.DBRW($B$3,$R$37,$R$38,$R$40,$R$41,$R$42,$Q440,CY$2,CY$4,CY$3)</f>
        <v>0</v>
      </c>
      <c r="CZ440" s="15">
        <f ca="1">_xll.DBRW($B$3,$R$37,$R$38,$R$40,$R$41,$R$42,$Q440,CZ$2,CZ$4,CZ$3)</f>
        <v>0</v>
      </c>
      <c r="DA440" s="15">
        <f ca="1">CQ440-CV440</f>
        <v>0</v>
      </c>
      <c r="DB440" s="15">
        <f ca="1">CR440-CW440</f>
        <v>0</v>
      </c>
      <c r="DC440" s="15">
        <f ca="1">CS440-CX440</f>
        <v>0</v>
      </c>
      <c r="DD440" s="15">
        <f ca="1">IF(AND(CT440&lt;&gt;0,CY440&lt;&gt;0),-1*DA440*CT440,0)</f>
        <v>0</v>
      </c>
      <c r="DE440" s="15">
        <f ca="1">IF(AND(CT440&lt;&gt;0,CY440&lt;&gt;0,CU440&lt;&gt;0,CZ440&lt;&gt;0),DB440/CW440*$AA440,)</f>
        <v>0</v>
      </c>
      <c r="DF440" s="15">
        <f ca="1">IF(AND(CU440&lt;&gt;0,CZ440&lt;&gt;0),DC440*CM440*CU440,)</f>
        <v>0</v>
      </c>
      <c r="DG440" s="15">
        <f ca="1">IF(AND(CT440&lt;&gt;0,CY440&lt;&gt;0,CU440&lt;&gt;0,CZ440&lt;&gt;0),$AK440-DD440-DE440-DF440-DJ440,)</f>
        <v>0</v>
      </c>
      <c r="DH440" s="15">
        <f ca="1">IF(OR(CT440=0,CY440=0,CU440=0,CZ440=0),$AK440-DD440-DE440-DF440-DJ440,)</f>
        <v>7393.0909541061264</v>
      </c>
      <c r="DI440" s="15">
        <f ca="1">SUM(DD440:DH440)</f>
        <v>7393.0909541061264</v>
      </c>
      <c r="DJ440" s="15">
        <f ca="1">IF($V440&lt;&gt;0,IF($V440&gt;0,$W440/$V440,-$W440/$V440))*$AF440</f>
        <v>-142467.60095410614</v>
      </c>
      <c r="DK440" s="15">
        <f ca="1">SUM(DI440:DJ440)</f>
        <v>-135074.51</v>
      </c>
      <c r="DL440" s="16">
        <f ca="1">_xll.DBRW($B$3,$R$37,$R$38,$R$40,$R$41,$R$42,$Q440,DL$2,DL$4,DL$3)</f>
        <v>0.13719760157373431</v>
      </c>
      <c r="DM440" s="16">
        <f ca="1">_xll.DBRW($B$3,$R$37,$R$38,$R$40,$R$41,$R$42,$Q440,DM$2,DM$4,DM$3)</f>
        <v>0.13576811182269533</v>
      </c>
      <c r="DN440" s="17">
        <f ca="1">-(DL440-DM440)*100</f>
        <v>-0.1429489751038987</v>
      </c>
      <c r="DO440" s="14">
        <f ca="1">$AB440-$AG440-EI440</f>
        <v>-6508.7420080113516</v>
      </c>
      <c r="DP440" s="15">
        <f ca="1">_xll.DBRW($B$3,$R$37,$R$38,$R$40,$R$41,$R$42,$Q440,DP$2,DP$4,DP$3)</f>
        <v>0</v>
      </c>
      <c r="DQ440" s="15">
        <f ca="1">_xll.DBRW($B$3,$R$37,$R$38,$R$40,$R$41,$R$42,$Q440,DQ$2,DQ$4,DQ$3)</f>
        <v>0</v>
      </c>
      <c r="DR440" s="15">
        <f ca="1">_xll.DBRW($B$3,$R$37,$R$38,$R$40,$R$41,$R$42,$Q440,DR$2,DR$4,DR$3)</f>
        <v>0</v>
      </c>
      <c r="DS440" s="15" t="str">
        <f ca="1">_xll.DBRW($B$3,$R$37,$R$38,$R$40,$R$41,$R$42,$Q440,DS$2,DS$4,DS$3)</f>
        <v/>
      </c>
      <c r="DT440" s="15">
        <f ca="1">_xll.DBRW($B$3,$R$37,$R$38,$R$40,$R$41,$R$42,$Q440,DT$2,DT$4,DT$3)</f>
        <v>0</v>
      </c>
      <c r="DU440" s="15">
        <f ca="1">_xll.DBRW($B$3,$R$37,$R$38,$R$40,$R$41,$R$42,$Q440,DU$2,DU$4,DU$3)</f>
        <v>0</v>
      </c>
      <c r="DV440" s="15">
        <f ca="1">_xll.DBRW($B$3,$R$37,$R$38,$R$40,$R$41,$R$42,$Q440,DV$2,DV$4,DV$3)</f>
        <v>0</v>
      </c>
      <c r="DW440" s="15">
        <f ca="1">_xll.DBRW($B$3,$R$37,$R$38,$R$40,$R$41,$R$42,$Q440,DW$2,DW$4,DW$3)</f>
        <v>0</v>
      </c>
      <c r="DX440" s="15" t="str">
        <f ca="1">_xll.DBRW($B$3,$R$37,$R$38,$R$40,$R$41,$R$42,$Q440,DX$2,DX$4,DX$3)</f>
        <v/>
      </c>
      <c r="DY440" s="15">
        <f ca="1">_xll.DBRW($B$3,$R$37,$R$38,$R$40,$R$41,$R$42,$Q440,DY$2,DY$4,DY$3)</f>
        <v>0</v>
      </c>
      <c r="DZ440" s="15">
        <f ca="1">DP440-DU440</f>
        <v>0</v>
      </c>
      <c r="EA440" s="15">
        <f ca="1">DQ440-DV440</f>
        <v>0</v>
      </c>
      <c r="EB440" s="15">
        <f ca="1">DR440-DW440</f>
        <v>0</v>
      </c>
      <c r="EC440" s="15" t="e">
        <f ca="1">IF(AND(DS440&lt;&gt;0,DX440&lt;&gt;0),-1*DZ440*DS440,0)</f>
        <v>#VALUE!</v>
      </c>
      <c r="ED440" s="15">
        <f ca="1">IF(AND(DS440&lt;&gt;0,DX440&lt;&gt;0,DT440&lt;&gt;0,DY440&lt;&gt;0),EA440/DV440*$AB440,)</f>
        <v>0</v>
      </c>
      <c r="EE440" s="15">
        <f ca="1">IF(AND(DT440&lt;&gt;0,DY440&lt;&gt;0),EB440*DL440*DT440,)</f>
        <v>0</v>
      </c>
      <c r="EF440" s="15">
        <f ca="1">IF(AND(DS440&lt;&gt;0,DX440&lt;&gt;0,DT440&lt;&gt;0,DY440&lt;&gt;0),$AL440-EC440-ED440-EE440-EI440,)</f>
        <v>0</v>
      </c>
      <c r="EG440" s="15" t="e">
        <f ca="1">IF(OR(DS440=0,DX440=0,DT440=0,DY440=0),$AL440-EC440-ED440-EE440-EI440,)</f>
        <v>#VALUE!</v>
      </c>
      <c r="EH440" s="15" t="e">
        <f ca="1">SUM(EC440:EG440)</f>
        <v>#VALUE!</v>
      </c>
      <c r="EI440" s="15">
        <f ca="1">IF($V440&lt;&gt;0,IF($V440&gt;0,$W440/$V440,-$W440/$V440))*$AG440</f>
        <v>-130092.34799198873</v>
      </c>
      <c r="EJ440" s="15" t="e">
        <f ca="1">SUM(EH440:EI440)</f>
        <v>#VALUE!</v>
      </c>
      <c r="EK440" s="16">
        <f ca="1">_xll.DBRW($B$3,$R$37,$R$38,$R$40,$R$41,$R$42,$Q440,EK$2,EK$4,EK$3)</f>
        <v>4.1088906331941E-3</v>
      </c>
      <c r="EL440" s="16">
        <f ca="1">_xll.DBRW($B$3,$R$37,$R$38,$R$40,$R$41,$R$42,$Q440,EL$2,EL$4,EL$3)</f>
        <v>5.3155347724533611E-3</v>
      </c>
      <c r="EM440" s="17">
        <f ca="1">-(EK440-EL440)*100</f>
        <v>0.1206644139259261</v>
      </c>
      <c r="EN440" s="14">
        <f ca="1">$AC440-$AH440-FH440</f>
        <v>5494.0830406158329</v>
      </c>
      <c r="EO440" s="15">
        <f ca="1">_xll.DBRW($B$3,$R$37,$R$38,$R$40,$R$41,$R$42,$Q440,EO$2,EO$4,EO$3)</f>
        <v>0</v>
      </c>
      <c r="EP440" s="15">
        <f ca="1">_xll.DBRW($B$3,$R$37,$R$38,$R$40,$R$41,$R$42,$Q440,EP$2,EP$4,EP$3)</f>
        <v>0</v>
      </c>
      <c r="EQ440" s="15">
        <f ca="1">_xll.DBRW($B$3,$R$37,$R$38,$R$40,$R$41,$R$42,$Q440,EQ$2,EQ$4,EQ$3)</f>
        <v>0</v>
      </c>
      <c r="ER440" s="15">
        <f ca="1">_xll.DBRW($B$3,$R$37,$R$38,$R$40,$R$41,$R$42,$Q440,ER$2,ER$4,ER$3)</f>
        <v>0</v>
      </c>
      <c r="ES440" s="15">
        <f ca="1">_xll.DBRW($B$3,$R$37,$R$38,$R$40,$R$41,$R$42,$Q440,ES$2,ES$4,ES$3)</f>
        <v>0</v>
      </c>
      <c r="ET440" s="15">
        <f ca="1">_xll.DBRW($B$3,$R$37,$R$38,$R$40,$R$41,$R$42,$Q440,ET$2,ET$4,ET$3)</f>
        <v>0</v>
      </c>
      <c r="EU440" s="15">
        <f ca="1">_xll.DBRW($B$3,$R$37,$R$38,$R$40,$R$41,$R$42,$Q440,EU$2,EU$4,EU$3)</f>
        <v>0</v>
      </c>
      <c r="EV440" s="15">
        <f ca="1">_xll.DBRW($B$3,$R$37,$R$38,$R$40,$R$41,$R$42,$Q440,EV$2,EV$4,EV$3)</f>
        <v>0</v>
      </c>
      <c r="EW440" s="15">
        <f ca="1">_xll.DBRW($B$3,$R$37,$R$38,$R$40,$R$41,$R$42,$Q440,EW$2,EW$4,EW$3)</f>
        <v>0</v>
      </c>
      <c r="EX440" s="15">
        <f ca="1">_xll.DBRW($B$3,$R$37,$R$38,$R$40,$R$41,$R$42,$Q440,EX$2,EX$4,EX$3)</f>
        <v>0</v>
      </c>
      <c r="EY440" s="15">
        <f ca="1">EO440-ET440</f>
        <v>0</v>
      </c>
      <c r="EZ440" s="15">
        <f ca="1">EP440-EU440</f>
        <v>0</v>
      </c>
      <c r="FA440" s="15">
        <f ca="1">EQ440-EV440</f>
        <v>0</v>
      </c>
      <c r="FB440" s="15">
        <f ca="1">IF(AND(ER440&lt;&gt;0,EW440&lt;&gt;0),-1*EY440*ER440,0)</f>
        <v>0</v>
      </c>
      <c r="FC440" s="15">
        <f ca="1">IF(AND(ER440&lt;&gt;0,EW440&lt;&gt;0,ES440&lt;&gt;0,EX440&lt;&gt;0),EZ440/EU440*$AC440,)</f>
        <v>0</v>
      </c>
      <c r="FD440" s="15">
        <f ca="1">IF(AND(ES440&lt;&gt;0,EX440&lt;&gt;0),FA440*EK440*ES440,)</f>
        <v>0</v>
      </c>
      <c r="FE440" s="15">
        <f ca="1">IF(AND(ER440&lt;&gt;0,EW440&lt;&gt;0,ES440&lt;&gt;0,EX440&lt;&gt;0),$AM440-FB440-FC440-FD440-FH440,)</f>
        <v>0</v>
      </c>
      <c r="FF440" s="15">
        <f ca="1">IF(OR(ER440=0,EW440=0,ES440=0,EX440=0),$AM440-FB440-FC440-FD440-FH440,)</f>
        <v>5494.0830406158329</v>
      </c>
      <c r="FG440" s="15">
        <f ca="1">SUM(FB440:FF440)</f>
        <v>5494.0830406158329</v>
      </c>
      <c r="FH440" s="15">
        <f ca="1">IF($V440&lt;&gt;0,IF($V440&gt;0,$W440/$V440,-$W440/$V440))*$AH440</f>
        <v>-5093.3197059158392</v>
      </c>
      <c r="FI440" s="15">
        <f ca="1">SUM(FG440:FH440)</f>
        <v>400.76333469999372</v>
      </c>
      <c r="FJ440" s="20"/>
      <c r="FK440" s="85">
        <f ca="1">BL440+CK440+DJ440+EI440+FH440</f>
        <v>-909530.98401142703</v>
      </c>
      <c r="FL440" s="21"/>
      <c r="FM440" s="22"/>
      <c r="FN440" s="104">
        <f ca="1">_xll.DBRW($B$3,$R$37,$R$38,$R$40,$R$41,$R$42,$Q440,FN$2,FN$4,FN$3)</f>
        <v>269625.47970070038</v>
      </c>
      <c r="FO440" s="105">
        <f ca="1">IF(U440&lt;&gt;0,FN440/U440,0)</f>
        <v>5.9216797866118331E-2</v>
      </c>
      <c r="FP440" s="104">
        <f ca="1">_xll.DBRW($B$3,$R$37,$R$38,$R$40,$R$41,$R$42,$Q440,FP$2,FP$4,FP$3)</f>
        <v>182580.33363599962</v>
      </c>
      <c r="FQ440" s="105">
        <f ca="1">IF(V440&lt;&gt;0,FP440/V440,0)</f>
        <v>5.0787334924003995E-2</v>
      </c>
      <c r="FR440" s="86">
        <f ca="1">FN440-FP440</f>
        <v>87045.146064700763</v>
      </c>
      <c r="FS440" s="103">
        <f ca="1">(FO440-FQ440)*100</f>
        <v>0.84294629421143363</v>
      </c>
      <c r="FT440" s="23"/>
      <c r="FV440" s="37"/>
      <c r="FW440" s="37"/>
      <c r="FX440" s="37"/>
      <c r="FY440" s="37"/>
      <c r="FZ440" s="37"/>
      <c r="GA440" s="37"/>
      <c r="GB440" s="37"/>
      <c r="GC440" s="37"/>
      <c r="GD440" s="37"/>
      <c r="GE440" s="37"/>
      <c r="GF440" s="37"/>
      <c r="GG440" s="37"/>
      <c r="GH440" s="37"/>
    </row>
    <row r="441" spans="1:190" ht="15" hidden="1" customHeight="1" x14ac:dyDescent="0.25">
      <c r="A441">
        <f ca="1">IF(ROW()=ROW($A$60),0,1)</f>
        <v>1</v>
      </c>
      <c r="D441" s="30"/>
      <c r="E441" s="30"/>
      <c r="F441" s="30">
        <f ca="1">IF(A441&lt;&gt;0,IF((AO441+BN441+CM441+DL441+EK441)&lt;&gt;0,ROUND((1-(AO441+BN441+CM441+DL441+EK441))-FO441,5),"VERIF. ELIGIBILITE PMM"),"CHECK "&amp;D426)</f>
        <v>0</v>
      </c>
      <c r="G441" s="30"/>
      <c r="H441" s="30"/>
      <c r="I441" s="30"/>
      <c r="J441" s="30">
        <f ca="1">IF(A441&lt;&gt;0,IF((AP441+BO441+CN441+DM441+EL441)&lt;&gt;0,ROUND((1-(AP441+BO441+CN441+DM441+EL441))-FQ441,5),"VERIF. ELIGIBILITE PMM"),"CHECK "&amp;D427)</f>
        <v>0</v>
      </c>
      <c r="K441" s="30">
        <f ca="1">IF(A441&lt;&gt;0,ROUND(W441+AR441+BQ441+CP441+DO441+EN441+FK441-FR441,5),"CHECK ")</f>
        <v>0</v>
      </c>
      <c r="L441" s="4"/>
      <c r="M441" s="9"/>
      <c r="N441" s="10"/>
      <c r="O441" s="9"/>
      <c r="P441" s="11"/>
      <c r="Q441" s="130" t="s">
        <v>365</v>
      </c>
      <c r="R441" s="130"/>
      <c r="S441" s="12"/>
      <c r="T441" s="13"/>
      <c r="U441" s="84">
        <f ca="1">_xll.DBRW($B$3,$R$37,$R$38,$R$40,$R$41,$R$42,$Q441,U$2,U$4,U$3)</f>
        <v>11713187.540000007</v>
      </c>
      <c r="V441" s="84">
        <f ca="1">_xll.DBRW($B$3,$R$37,$R$38,$R$40,$R$41,$R$42,$Q441,V$2,V$4,V$3)</f>
        <v>10594680.852241961</v>
      </c>
      <c r="W441" s="85">
        <f ca="1">U441-V441</f>
        <v>1118506.6877580453</v>
      </c>
      <c r="X441" s="106">
        <f ca="1">IF(V441&lt;&gt;0,W441/V441,0)</f>
        <v>0.10557247578829672</v>
      </c>
      <c r="Y441" s="15">
        <f ca="1">_xll.DBRW($B$3,$R$37,$R$38,$R$40,$R$41,$R$42,$Q441,Y$2,Y$4,Y$3)</f>
        <v>-4720668.790000001</v>
      </c>
      <c r="Z441" s="15">
        <f ca="1">_xll.DBRW($B$3,$R$37,$R$38,$R$40,$R$41,$R$42,$Q441,Z$2,Z$4,Z$3)</f>
        <v>-919238.08000000007</v>
      </c>
      <c r="AA441" s="15">
        <f ca="1">_xll.DBRW($B$3,$R$37,$R$38,$R$40,$R$41,$R$42,$Q441,AA$2,AA$4,AA$3)</f>
        <v>-1593900.97</v>
      </c>
      <c r="AB441" s="15">
        <f ca="1">_xll.DBRW($B$3,$R$37,$R$38,$R$40,$R$41,$R$42,$Q441,AB$2,AB$4,AB$3)</f>
        <v>-1694778.6999999997</v>
      </c>
      <c r="AC441" s="15">
        <f ca="1">_xll.DBRW($B$3,$R$37,$R$38,$R$40,$R$41,$R$42,$Q441,AC$2,AC$4,AC$3)</f>
        <v>-2133928.6400000006</v>
      </c>
      <c r="AD441" s="15">
        <f ca="1">_xll.DBRW($B$3,$R$37,$R$38,$R$40,$R$41,$R$42,$Q441,AD$2,AD$4,AD$3)</f>
        <v>-4209498.8647176698</v>
      </c>
      <c r="AE441" s="15">
        <f ca="1">_xll.DBRW($B$3,$R$37,$R$38,$R$40,$R$41,$R$42,$Q441,AE$2,AE$4,AE$3)</f>
        <v>-880634.47542227805</v>
      </c>
      <c r="AF441" s="15">
        <f ca="1">_xll.DBRW($B$3,$R$37,$R$38,$R$40,$R$41,$R$42,$Q441,AF$2,AF$4,AF$3)</f>
        <v>-1317253.8767034758</v>
      </c>
      <c r="AG441" s="15">
        <f ca="1">_xll.DBRW($B$3,$R$37,$R$38,$R$40,$R$41,$R$42,$Q441,AG$2,AG$4,AG$3)</f>
        <v>-1611359.5299286663</v>
      </c>
      <c r="AH441" s="15">
        <f ca="1">_xll.DBRW($B$3,$R$37,$R$38,$R$40,$R$41,$R$42,$Q441,AH$2,AH$4,AH$3)</f>
        <v>-1901541.1959346512</v>
      </c>
      <c r="AI441" s="15">
        <f ca="1">Y441-AD441</f>
        <v>-511169.92528233118</v>
      </c>
      <c r="AJ441" s="15">
        <f ca="1">Z441-AE441</f>
        <v>-38603.604577722028</v>
      </c>
      <c r="AK441" s="15">
        <f ca="1">AA441-AF441</f>
        <v>-276647.09329652414</v>
      </c>
      <c r="AL441" s="15">
        <f ca="1">AB441-AG441</f>
        <v>-83419.170071333414</v>
      </c>
      <c r="AM441" s="15">
        <f ca="1">AC441-AH441</f>
        <v>-232387.44406534941</v>
      </c>
      <c r="AN441" s="20"/>
      <c r="AO441" s="16">
        <f ca="1">_xll.DBRW($B$3,$R$37,$R$38,$R$40,$R$41,$R$42,$Q441,AO$2,AO$4,AO$3)</f>
        <v>0.40302170300604623</v>
      </c>
      <c r="AP441" s="16">
        <f ca="1">_xll.DBRW($B$3,$R$37,$R$38,$R$40,$R$41,$R$42,$Q441,AP$2,AP$4,AP$3)</f>
        <v>0.3973219130831005</v>
      </c>
      <c r="AQ441" s="17">
        <f ca="1">-(AO441-AP441)*100</f>
        <v>-0.56997899229457305</v>
      </c>
      <c r="AR441" s="14">
        <f ca="1">$Y441-$AD441-BL441</f>
        <v>-66762.708306062443</v>
      </c>
      <c r="AS441" s="18">
        <f ca="1">_xll.DBRW($B$3,$R$37,$R$38,$R$40,$R$41,$R$42,$Q441,AS$2,AS$4,AS$3)</f>
        <v>28.32583760517818</v>
      </c>
      <c r="AT441" s="19">
        <f ca="1">_xll.DBRW($B$3,$R$37,$R$38,$R$40,$R$41,$R$42,$Q441,AT$2,AT$4,AT$3)</f>
        <v>3.9898828245545859E-2</v>
      </c>
      <c r="AU441" s="18">
        <f ca="1">_xll.DBRW($B$3,$R$37,$R$38,$R$40,$R$41,$R$42,$Q441,AU$2,AU$4,AU$3)</f>
        <v>2.8042354074000655</v>
      </c>
      <c r="AV441" s="15">
        <f ca="1">_xll.DBRW($B$3,$R$37,$R$38,$R$40,$R$41,$R$42,$Q441,AV$2,AV$4,AV$3)</f>
        <v>166655.92932499998</v>
      </c>
      <c r="AW441" s="15">
        <f ca="1">_xll.DBRW($B$3,$R$37,$R$38,$R$40,$R$41,$R$42,$Q441,AW$2,AW$4,AW$3)</f>
        <v>4176963</v>
      </c>
      <c r="AX441" s="18">
        <f ca="1">_xll.DBRW($B$3,$R$37,$R$38,$R$40,$R$41,$R$42,$Q441,AX$2,AX$4,AX$3)</f>
        <v>20.503183928260338</v>
      </c>
      <c r="AY441" s="19">
        <f ca="1">_xll.DBRW($B$3,$R$37,$R$38,$R$40,$R$41,$R$42,$Q441,AY$2,AY$4,AY$3)</f>
        <v>4.5428385169425892E-2</v>
      </c>
      <c r="AZ441" s="18">
        <f ca="1">_xll.DBRW($B$3,$R$37,$R$38,$R$40,$R$41,$R$42,$Q441,AZ$2,AZ$4,AZ$3)</f>
        <v>2.3442616830896608</v>
      </c>
      <c r="BA441" s="15">
        <f ca="1">_xll.DBRW($B$3,$R$37,$R$38,$R$40,$R$41,$R$42,$Q441,BA$2,BA$4,BA$3)</f>
        <v>205309.52067964204</v>
      </c>
      <c r="BB441" s="15">
        <f ca="1">_xll.DBRW($B$3,$R$37,$R$38,$R$40,$R$41,$R$42,$Q441,BB$2,BB$4,BB$3)</f>
        <v>4519410.4944284698</v>
      </c>
      <c r="BC441" s="18">
        <f ca="1">AS441-AX441</f>
        <v>7.8226536769178416</v>
      </c>
      <c r="BD441" s="18">
        <f ca="1">AT441-AY441</f>
        <v>-5.5295569238800329E-3</v>
      </c>
      <c r="BE441" s="18">
        <f ca="1">AU441-AZ441</f>
        <v>0.45997372431040473</v>
      </c>
      <c r="BF441" s="15">
        <f ca="1">IF(AND(AV441&lt;&gt;0,BA441&lt;&gt;0),-1*BC441*AV441,0)</f>
        <v>-1303691.618314371</v>
      </c>
      <c r="BG441" s="15">
        <f ca="1">IF(AND(AV441&lt;&gt;0,BA441&lt;&gt;0,AW441&lt;&gt;0,BB441&lt;&gt;0),BD441/AY441*$Y441,)</f>
        <v>574601.24756221368</v>
      </c>
      <c r="BH441" s="15">
        <f ca="1">IF(AND(AW441&lt;&gt;0,BB441&lt;&gt;0),BE441*AO441*AW441,)</f>
        <v>774322.86848748592</v>
      </c>
      <c r="BI441" s="15">
        <f ca="1">IF(AND(AV441&lt;&gt;0,BA441&lt;&gt;0,AW441&lt;&gt;0,BB441&lt;&gt;0),$AI441-BF441-BG441-BH441-BL441,)</f>
        <v>-111995.20604139107</v>
      </c>
      <c r="BJ441" s="15">
        <f ca="1">IF(OR(AV441=0,BA441=0,AW441=0,BB441=0),$AI441-BF441-BG441-BH441-BL441,)</f>
        <v>0</v>
      </c>
      <c r="BK441" s="15">
        <f ca="1">SUM(BF441:BJ441)</f>
        <v>-66762.708306062443</v>
      </c>
      <c r="BL441" s="15">
        <f ca="1">IF($V441&lt;&gt;0,IF($V441&gt;0,$W441/$V441,-$W441/$V441))*$AD441</f>
        <v>-444407.21697626874</v>
      </c>
      <c r="BM441" s="15">
        <f ca="1">SUM(BK441:BL441)</f>
        <v>-511169.92528233118</v>
      </c>
      <c r="BN441" s="16">
        <f ca="1">_xll.DBRW($B$3,$R$37,$R$38,$R$40,$R$41,$R$42,$Q441,BN$2,BN$4,BN$3)</f>
        <v>7.8478900543583391E-2</v>
      </c>
      <c r="BO441" s="16">
        <f ca="1">_xll.DBRW($B$3,$R$37,$R$38,$R$40,$R$41,$R$42,$Q441,BO$2,BO$4,BO$3)</f>
        <v>8.3120434461782328E-2</v>
      </c>
      <c r="BP441" s="17">
        <f ca="1">-(BN441-BO441)*100</f>
        <v>0.46415339181989368</v>
      </c>
      <c r="BQ441" s="14">
        <f ca="1">$Z441-$AE441-CK441</f>
        <v>54367.157257135797</v>
      </c>
      <c r="BR441" s="15">
        <f ca="1">_xll.DBRW($B$3,$R$37,$R$38,$R$40,$R$41,$R$42,$Q441,BR$2,BR$4,BR$3)</f>
        <v>0.22007331163814475</v>
      </c>
      <c r="BS441" s="15">
        <f ca="1">_xll.DBRW($B$3,$R$37,$R$38,$R$40,$R$41,$R$42,$Q441,BS$2,BS$4,BS$3)</f>
        <v>1</v>
      </c>
      <c r="BT441" s="15">
        <f ca="1">_xll.DBRW($B$3,$R$37,$R$38,$R$40,$R$41,$R$42,$Q441,BT$2,BT$4,BT$3)</f>
        <v>2.8042354074000655</v>
      </c>
      <c r="BU441" s="15">
        <f ca="1">_xll.DBRW($B$3,$R$37,$R$38,$R$40,$R$41,$R$42,$Q441,BU$2,BU$4,BU$3)</f>
        <v>4176963</v>
      </c>
      <c r="BV441" s="15">
        <f ca="1">_xll.DBRW($B$3,$R$37,$R$38,$R$40,$R$41,$R$42,$Q441,BV$2,BV$4,BV$3)</f>
        <v>4176963</v>
      </c>
      <c r="BW441" s="15">
        <f ca="1">_xll.DBRW($B$3,$R$37,$R$38,$R$40,$R$41,$R$42,$Q441,BW$2,BW$4,BW$3)</f>
        <v>0.19485604959052169</v>
      </c>
      <c r="BX441" s="15">
        <f ca="1">_xll.DBRW($B$3,$R$37,$R$38,$R$40,$R$41,$R$42,$Q441,BX$2,BX$4,BX$3)</f>
        <v>1</v>
      </c>
      <c r="BY441" s="15">
        <f ca="1">_xll.DBRW($B$3,$R$37,$R$38,$R$40,$R$41,$R$42,$Q441,BY$2,BY$4,BY$3)</f>
        <v>2.3442616830896608</v>
      </c>
      <c r="BZ441" s="15">
        <f ca="1">_xll.DBRW($B$3,$R$37,$R$38,$R$40,$R$41,$R$42,$Q441,BZ$2,BZ$4,BZ$3)</f>
        <v>4519410.4944284698</v>
      </c>
      <c r="CA441" s="15">
        <f ca="1">_xll.DBRW($B$3,$R$37,$R$38,$R$40,$R$41,$R$42,$Q441,CA$2,CA$4,CA$3)</f>
        <v>4519410.4944284698</v>
      </c>
      <c r="CB441" s="15">
        <f ca="1">BR441-BW441</f>
        <v>2.5217262047623062E-2</v>
      </c>
      <c r="CC441" s="15">
        <f ca="1">BS441-BX441</f>
        <v>0</v>
      </c>
      <c r="CD441" s="15">
        <f ca="1">BT441-BY441</f>
        <v>0.45997372431040473</v>
      </c>
      <c r="CE441" s="15">
        <f ca="1">IF(AND(BU441&lt;&gt;0,BZ441&lt;&gt;0),-1*CB441*BU441,0)</f>
        <v>-105331.57053422577</v>
      </c>
      <c r="CF441" s="15">
        <f ca="1">IF(AND(BU441&lt;&gt;0,BZ441&lt;&gt;0,BV441&lt;&gt;0,CA441&lt;&gt;0),CC441/BX441*$Z441,)</f>
        <v>0</v>
      </c>
      <c r="CG441" s="15">
        <f ca="1">IF(AND(BV441&lt;&gt;0,CA441&lt;&gt;0),CD441*BN441*BV441,)</f>
        <v>150780.98010950035</v>
      </c>
      <c r="CH441" s="15">
        <f ca="1">IF(AND(BU441&lt;&gt;0,BZ441&lt;&gt;0,BV441&lt;&gt;0,CA441&lt;&gt;0),$AJ441-CE441-CF441-CG441-CK441,)</f>
        <v>8917.7476818612195</v>
      </c>
      <c r="CI441" s="15">
        <f ca="1">IF(OR(BU441=0,BZ441=0,BV441=0,CA441=0),$AJ441-CE441-CF441-CG441-CK441,)</f>
        <v>0</v>
      </c>
      <c r="CJ441" s="15">
        <f ca="1">SUM(CE441:CI441)</f>
        <v>54367.157257135797</v>
      </c>
      <c r="CK441" s="15">
        <f ca="1">IF($V441&lt;&gt;0,IF($V441&gt;0,$W441/$V441,-$W441/$V441))*$AE441</f>
        <v>-92970.761834857825</v>
      </c>
      <c r="CL441" s="15">
        <f ca="1">SUM(CJ441:CK441)</f>
        <v>-38603.604577722028</v>
      </c>
      <c r="CM441" s="16">
        <f ca="1">_xll.DBRW($B$3,$R$37,$R$38,$R$40,$R$41,$R$42,$Q441,CM$2,CM$4,CM$3)</f>
        <v>0.13607747374972878</v>
      </c>
      <c r="CN441" s="16">
        <f ca="1">_xll.DBRW($B$3,$R$37,$R$38,$R$40,$R$41,$R$42,$Q441,CN$2,CN$4,CN$3)</f>
        <v>0.12433162405498316</v>
      </c>
      <c r="CO441" s="17">
        <f ca="1">-(CM441-CN441)*100</f>
        <v>-1.1745849694745625</v>
      </c>
      <c r="CP441" s="14">
        <f ca="1">$AA441-$AF441-DJ441</f>
        <v>-137581.34029120643</v>
      </c>
      <c r="CQ441" s="15">
        <f ca="1">_xll.DBRW($B$3,$R$37,$R$38,$R$40,$R$41,$R$42,$Q441,CQ$2,CQ$4,CQ$3)</f>
        <v>1.3086743587216316</v>
      </c>
      <c r="CR441" s="15">
        <f ca="1">_xll.DBRW($B$3,$R$37,$R$38,$R$40,$R$41,$R$42,$Q441,CR$2,CR$4,CR$3)</f>
        <v>0.29158764171959384</v>
      </c>
      <c r="CS441" s="15">
        <f ca="1">_xll.DBRW($B$3,$R$37,$R$38,$R$40,$R$41,$R$42,$Q441,CS$2,CS$4,CS$3)</f>
        <v>2.8042354074000655</v>
      </c>
      <c r="CT441" s="15">
        <f ca="1">_xll.DBRW($B$3,$R$37,$R$38,$R$40,$R$41,$R$42,$Q441,CT$2,CT$4,CT$3)</f>
        <v>1217950.7907199999</v>
      </c>
      <c r="CU441" s="15">
        <f ca="1">_xll.DBRW($B$3,$R$37,$R$38,$R$40,$R$41,$R$42,$Q441,CU$2,CU$4,CU$3)</f>
        <v>4176963</v>
      </c>
      <c r="CV441" s="15">
        <f ca="1">_xll.DBRW($B$3,$R$37,$R$38,$R$40,$R$41,$R$42,$Q441,CV$2,CV$4,CV$3)</f>
        <v>0.96910798021915212</v>
      </c>
      <c r="CW441" s="15">
        <f ca="1">_xll.DBRW($B$3,$R$37,$R$38,$R$40,$R$41,$R$42,$Q441,CW$2,CW$4,CW$3)</f>
        <v>0.30075684879046638</v>
      </c>
      <c r="CX441" s="15">
        <f ca="1">_xll.DBRW($B$3,$R$37,$R$38,$R$40,$R$41,$R$42,$Q441,CX$2,CX$4,CX$3)</f>
        <v>2.3442616830896608</v>
      </c>
      <c r="CY441" s="15">
        <f ca="1">_xll.DBRW($B$3,$R$37,$R$38,$R$40,$R$41,$R$42,$Q441,CY$2,CY$4,CY$3)</f>
        <v>1359243.6586948701</v>
      </c>
      <c r="CZ441" s="15">
        <f ca="1">_xll.DBRW($B$3,$R$37,$R$38,$R$40,$R$41,$R$42,$Q441,CZ$2,CZ$4,CZ$3)</f>
        <v>4519410.4944284698</v>
      </c>
      <c r="DA441" s="15">
        <f ca="1">CQ441-CV441</f>
        <v>0.3395663785024795</v>
      </c>
      <c r="DB441" s="15">
        <f ca="1">CR441-CW441</f>
        <v>-9.1692070708725426E-3</v>
      </c>
      <c r="DC441" s="15">
        <f ca="1">CS441-CX441</f>
        <v>0.45997372431040473</v>
      </c>
      <c r="DD441" s="15">
        <f ca="1">IF(AND(CT441&lt;&gt;0,CY441&lt;&gt;0),-1*DA441*CT441,0)</f>
        <v>-413575.13919902168</v>
      </c>
      <c r="DE441" s="15">
        <f ca="1">IF(AND(CT441&lt;&gt;0,CY441&lt;&gt;0,CU441&lt;&gt;0,CZ441&lt;&gt;0),DB441/CW441*$AA441,)</f>
        <v>48593.433875803647</v>
      </c>
      <c r="DF441" s="15">
        <f ca="1">IF(AND(CU441&lt;&gt;0,CZ441&lt;&gt;0),DC441*CM441*CU441,)</f>
        <v>261444.72871933598</v>
      </c>
      <c r="DG441" s="15">
        <f ca="1">IF(AND(CT441&lt;&gt;0,CY441&lt;&gt;0,CU441&lt;&gt;0,CZ441&lt;&gt;0),$AK441-DD441-DE441-DF441-DJ441,)</f>
        <v>-34044.363687324396</v>
      </c>
      <c r="DH441" s="15">
        <f ca="1">IF(OR(CT441=0,CY441=0,CU441=0,CZ441=0),$AK441-DD441-DE441-DF441-DJ441,)</f>
        <v>0</v>
      </c>
      <c r="DI441" s="15">
        <f ca="1">SUM(DD441:DH441)</f>
        <v>-137581.34029120643</v>
      </c>
      <c r="DJ441" s="15">
        <f ca="1">IF($V441&lt;&gt;0,IF($V441&gt;0,$W441/$V441,-$W441/$V441))*$AF441</f>
        <v>-139065.7530053177</v>
      </c>
      <c r="DK441" s="15">
        <f ca="1">SUM(DI441:DJ441)</f>
        <v>-276647.09329652414</v>
      </c>
      <c r="DL441" s="16">
        <f ca="1">_xll.DBRW($B$3,$R$37,$R$38,$R$40,$R$41,$R$42,$Q441,DL$2,DL$4,DL$3)</f>
        <v>0.14468979466199172</v>
      </c>
      <c r="DM441" s="16">
        <f ca="1">_xll.DBRW($B$3,$R$37,$R$38,$R$40,$R$41,$R$42,$Q441,DM$2,DM$4,DM$3)</f>
        <v>0.15209137041515353</v>
      </c>
      <c r="DN441" s="17">
        <f ca="1">-(DL441-DM441)*100</f>
        <v>0.74015757531618043</v>
      </c>
      <c r="DO441" s="14">
        <f ca="1">$AB441-$AG441-EI441</f>
        <v>86696.044888301898</v>
      </c>
      <c r="DP441" s="15">
        <f ca="1">_xll.DBRW($B$3,$R$37,$R$38,$R$40,$R$41,$R$42,$Q441,DP$2,DP$4,DP$3)</f>
        <v>0.64110778977694849</v>
      </c>
      <c r="DQ441" s="15">
        <f ca="1">_xll.DBRW($B$3,$R$37,$R$38,$R$40,$R$41,$R$42,$Q441,DQ$2,DQ$4,DQ$3)</f>
        <v>0.63287991777758146</v>
      </c>
      <c r="DR441" s="15">
        <f ca="1">_xll.DBRW($B$3,$R$37,$R$38,$R$40,$R$41,$R$42,$Q441,DR$2,DR$4,DR$3)</f>
        <v>2.8042354074000655</v>
      </c>
      <c r="DS441" s="15">
        <f ca="1">_xll.DBRW($B$3,$R$37,$R$38,$R$40,$R$41,$R$42,$Q441,DS$2,DS$4,DS$3)</f>
        <v>2643516</v>
      </c>
      <c r="DT441" s="15">
        <f ca="1">_xll.DBRW($B$3,$R$37,$R$38,$R$40,$R$41,$R$42,$Q441,DT$2,DT$4,DT$3)</f>
        <v>4176963</v>
      </c>
      <c r="DU441" s="15">
        <f ca="1">_xll.DBRW($B$3,$R$37,$R$38,$R$40,$R$41,$R$42,$Q441,DU$2,DU$4,DU$3)</f>
        <v>0.55413398424222704</v>
      </c>
      <c r="DV441" s="15">
        <f ca="1">_xll.DBRW($B$3,$R$37,$R$38,$R$40,$R$41,$R$42,$Q441,DV$2,DV$4,DV$3)</f>
        <v>0.64342195593798235</v>
      </c>
      <c r="DW441" s="15">
        <f ca="1">_xll.DBRW($B$3,$R$37,$R$38,$R$40,$R$41,$R$42,$Q441,DW$2,DW$4,DW$3)</f>
        <v>2.3442616830896608</v>
      </c>
      <c r="DX441" s="15">
        <f ca="1">_xll.DBRW($B$3,$R$37,$R$38,$R$40,$R$41,$R$42,$Q441,DX$2,DX$4,DX$3)</f>
        <v>2907887.94001181</v>
      </c>
      <c r="DY441" s="15">
        <f ca="1">_xll.DBRW($B$3,$R$37,$R$38,$R$40,$R$41,$R$42,$Q441,DY$2,DY$4,DY$3)</f>
        <v>4519410.4944284698</v>
      </c>
      <c r="DZ441" s="15">
        <f ca="1">DP441-DU441</f>
        <v>8.6973805534721449E-2</v>
      </c>
      <c r="EA441" s="15">
        <f ca="1">DQ441-DV441</f>
        <v>-1.0542038160400891E-2</v>
      </c>
      <c r="EB441" s="15">
        <f ca="1">DR441-DW441</f>
        <v>0.45997372431040473</v>
      </c>
      <c r="EC441" s="15">
        <f ca="1">IF(AND(DS441&lt;&gt;0,DX441&lt;&gt;0),-1*DZ441*DS441,0)</f>
        <v>-229916.64651192472</v>
      </c>
      <c r="ED441" s="15">
        <f ca="1">IF(AND(DS441&lt;&gt;0,DX441&lt;&gt;0,DT441&lt;&gt;0,DY441&lt;&gt;0),EA441/DV441*$AB441,)</f>
        <v>27767.814828122999</v>
      </c>
      <c r="EE441" s="15">
        <f ca="1">IF(AND(DT441&lt;&gt;0,DY441&lt;&gt;0),EB441*DL441*DT441,)</f>
        <v>277991.52256040648</v>
      </c>
      <c r="EF441" s="15">
        <f ca="1">IF(AND(DS441&lt;&gt;0,DX441&lt;&gt;0,DT441&lt;&gt;0,DY441&lt;&gt;0),$AL441-EC441-ED441-EE441-EI441,)</f>
        <v>10853.354011697142</v>
      </c>
      <c r="EG441" s="15">
        <f ca="1">IF(OR(DS441=0,DX441=0,DT441=0,DY441=0),$AL441-EC441-ED441-EE441-EI441,)</f>
        <v>0</v>
      </c>
      <c r="EH441" s="15">
        <f ca="1">SUM(EC441:EG441)</f>
        <v>86696.044888301898</v>
      </c>
      <c r="EI441" s="15">
        <f ca="1">IF($V441&lt;&gt;0,IF($V441&gt;0,$W441/$V441,-$W441/$V441))*$AG441</f>
        <v>-170115.21495963531</v>
      </c>
      <c r="EJ441" s="15">
        <f ca="1">SUM(EH441:EI441)</f>
        <v>-83419.170071333414</v>
      </c>
      <c r="EK441" s="16">
        <f ca="1">_xll.DBRW($B$3,$R$37,$R$38,$R$40,$R$41,$R$42,$Q441,EK$2,EK$4,EK$3)</f>
        <v>0.18218171891406429</v>
      </c>
      <c r="EL441" s="16">
        <f ca="1">_xll.DBRW($B$3,$R$37,$R$38,$R$40,$R$41,$R$42,$Q441,EL$2,EL$4,EL$3)</f>
        <v>0.17948074344610984</v>
      </c>
      <c r="EM441" s="17">
        <f ca="1">-(EK441-EL441)*100</f>
        <v>-0.27009754679544473</v>
      </c>
      <c r="EN441" s="14">
        <f ca="1">$AC441-$AH441-FH441</f>
        <v>-31637.032197089662</v>
      </c>
      <c r="EO441" s="15">
        <f ca="1">_xll.DBRW($B$3,$R$37,$R$38,$R$40,$R$41,$R$42,$Q441,EO$2,EO$4,EO$3)</f>
        <v>0.51088042675982526</v>
      </c>
      <c r="EP441" s="15">
        <f ca="1">_xll.DBRW($B$3,$R$37,$R$38,$R$40,$R$41,$R$42,$Q441,EP$2,EP$4,EP$3)</f>
        <v>1</v>
      </c>
      <c r="EQ441" s="15">
        <f ca="1">_xll.DBRW($B$3,$R$37,$R$38,$R$40,$R$41,$R$42,$Q441,EQ$2,EQ$4,EQ$3)</f>
        <v>2.8042354074000655</v>
      </c>
      <c r="ER441" s="15">
        <f ca="1">_xll.DBRW($B$3,$R$37,$R$38,$R$40,$R$41,$R$42,$Q441,ER$2,ER$4,ER$3)</f>
        <v>4176963</v>
      </c>
      <c r="ES441" s="15">
        <f ca="1">_xll.DBRW($B$3,$R$37,$R$38,$R$40,$R$41,$R$42,$Q441,ES$2,ES$4,ES$3)</f>
        <v>4176963</v>
      </c>
      <c r="ET441" s="15">
        <f ca="1">_xll.DBRW($B$3,$R$37,$R$38,$R$40,$R$41,$R$42,$Q441,ET$2,ET$4,ET$3)</f>
        <v>0.42074982971316111</v>
      </c>
      <c r="EU441" s="15">
        <f ca="1">_xll.DBRW($B$3,$R$37,$R$38,$R$40,$R$41,$R$42,$Q441,EU$2,EU$4,EU$3)</f>
        <v>1</v>
      </c>
      <c r="EV441" s="15">
        <f ca="1">_xll.DBRW($B$3,$R$37,$R$38,$R$40,$R$41,$R$42,$Q441,EV$2,EV$4,EV$3)</f>
        <v>2.3442616830896608</v>
      </c>
      <c r="EW441" s="15">
        <f ca="1">_xll.DBRW($B$3,$R$37,$R$38,$R$40,$R$41,$R$42,$Q441,EW$2,EW$4,EW$3)</f>
        <v>4519410.4944284698</v>
      </c>
      <c r="EX441" s="15">
        <f ca="1">_xll.DBRW($B$3,$R$37,$R$38,$R$40,$R$41,$R$42,$Q441,EX$2,EX$4,EX$3)</f>
        <v>4519410.4944284698</v>
      </c>
      <c r="EY441" s="15">
        <f ca="1">EO441-ET441</f>
        <v>9.0130597046664152E-2</v>
      </c>
      <c r="EZ441" s="15">
        <f ca="1">EP441-EU441</f>
        <v>0</v>
      </c>
      <c r="FA441" s="15">
        <f ca="1">EQ441-EV441</f>
        <v>0.45997372431040473</v>
      </c>
      <c r="FB441" s="15">
        <f ca="1">IF(AND(ER441&lt;&gt;0,EW441&lt;&gt;0),-1*EY441*ER441,0)</f>
        <v>-376472.16903182544</v>
      </c>
      <c r="FC441" s="15">
        <f ca="1">IF(AND(ER441&lt;&gt;0,EW441&lt;&gt;0,ES441&lt;&gt;0,EX441&lt;&gt;0),EZ441/EU441*$AC441,)</f>
        <v>0</v>
      </c>
      <c r="FD441" s="15">
        <f ca="1">IF(AND(ES441&lt;&gt;0,EX441&lt;&gt;0),FA441*EK441*ES441,)</f>
        <v>350024.50270873576</v>
      </c>
      <c r="FE441" s="15">
        <f ca="1">IF(AND(ER441&lt;&gt;0,EW441&lt;&gt;0,ES441&lt;&gt;0,EX441&lt;&gt;0),$AM441-FB441-FC441-FD441-FH441,)</f>
        <v>-5189.365873999981</v>
      </c>
      <c r="FF441" s="15">
        <f ca="1">IF(OR(ER441=0,EW441=0,ES441=0,EX441=0),$AM441-FB441-FC441-FD441-FH441,)</f>
        <v>0</v>
      </c>
      <c r="FG441" s="15">
        <f ca="1">SUM(FB441:FF441)</f>
        <v>-31637.032197089662</v>
      </c>
      <c r="FH441" s="15">
        <f ca="1">IF($V441&lt;&gt;0,IF($V441&gt;0,$W441/$V441,-$W441/$V441))*$AH441</f>
        <v>-200750.41186825975</v>
      </c>
      <c r="FI441" s="15">
        <f ca="1">SUM(FG441:FH441)</f>
        <v>-232387.44406534941</v>
      </c>
      <c r="FJ441" s="20"/>
      <c r="FK441" s="85">
        <f ca="1">BL441+CK441+DJ441+EI441+FH441</f>
        <v>-1047309.3586443394</v>
      </c>
      <c r="FL441" s="21"/>
      <c r="FM441" s="22"/>
      <c r="FN441" s="104">
        <f ca="1">_xll.DBRW($B$3,$R$37,$R$38,$R$40,$R$41,$R$42,$Q441,FN$2,FN$4,FN$3)</f>
        <v>650672.35999999882</v>
      </c>
      <c r="FO441" s="105">
        <f ca="1">IF(U441&lt;&gt;0,FN441/U441,0)</f>
        <v>5.5550409124585608E-2</v>
      </c>
      <c r="FP441" s="104">
        <f ca="1">_xll.DBRW($B$3,$R$37,$R$38,$R$40,$R$41,$R$42,$Q441,FP$2,FP$4,FP$3)</f>
        <v>674392.90953521954</v>
      </c>
      <c r="FQ441" s="105">
        <f ca="1">IF(V441&lt;&gt;0,FP441/V441,0)</f>
        <v>6.365391453887069E-2</v>
      </c>
      <c r="FR441" s="86">
        <f ca="1">FN441-FP441</f>
        <v>-23720.549535220722</v>
      </c>
      <c r="FS441" s="103">
        <f ca="1">(FO441-FQ441)*100</f>
        <v>-0.81035054142850826</v>
      </c>
      <c r="FT441" s="23"/>
      <c r="FV441" s="37"/>
      <c r="FW441" s="37"/>
      <c r="FX441" s="37"/>
      <c r="FY441" s="37"/>
      <c r="FZ441" s="37"/>
      <c r="GA441" s="37"/>
      <c r="GB441" s="37"/>
      <c r="GC441" s="37"/>
      <c r="GD441" s="37"/>
      <c r="GE441" s="37"/>
      <c r="GF441" s="37"/>
      <c r="GG441" s="37"/>
      <c r="GH441" s="37"/>
    </row>
    <row r="442" spans="1:190" ht="15" hidden="1" customHeight="1" x14ac:dyDescent="0.25">
      <c r="A442">
        <f ca="1">IF(ROW()=ROW($A$60),0,1)</f>
        <v>1</v>
      </c>
      <c r="D442" s="30"/>
      <c r="E442" s="30"/>
      <c r="F442" s="30">
        <f ca="1">IF(A442&lt;&gt;0,IF((AO442+BN442+CM442+DL442+EK442)&lt;&gt;0,ROUND((1-(AO442+BN442+CM442+DL442+EK442))-FO442,5),"VERIF. ELIGIBILITE PMM"),"CHECK "&amp;D427)</f>
        <v>-1.42E-3</v>
      </c>
      <c r="G442" s="30"/>
      <c r="H442" s="30"/>
      <c r="I442" s="30"/>
      <c r="J442" s="30">
        <f ca="1">IF(A442&lt;&gt;0,IF((AP442+BO442+CN442+DM442+EL442)&lt;&gt;0,ROUND((1-(AP442+BO442+CN442+DM442+EL442))-FQ442,5),"VERIF. ELIGIBILITE PMM"),"CHECK "&amp;D428)</f>
        <v>0</v>
      </c>
      <c r="K442" s="30">
        <f ca="1">IF(A442&lt;&gt;0,ROUND(W442+AR442+BQ442+CP442+DO442+EN442+FK442-FR442,5),"CHECK ")</f>
        <v>-8645.06</v>
      </c>
      <c r="L442" s="4"/>
      <c r="M442" s="9"/>
      <c r="N442" s="10"/>
      <c r="O442" s="9"/>
      <c r="P442" s="11"/>
      <c r="Q442" s="130" t="s">
        <v>439</v>
      </c>
      <c r="R442" s="130"/>
      <c r="S442" s="12"/>
      <c r="T442" s="13"/>
      <c r="U442" s="84">
        <f ca="1">_xll.DBRW($B$3,$R$37,$R$38,$R$40,$R$41,$R$42,$Q442,U$2,U$4,U$3)</f>
        <v>6070203.557000001</v>
      </c>
      <c r="V442" s="84">
        <f ca="1">_xll.DBRW($B$3,$R$37,$R$38,$R$40,$R$41,$R$42,$Q442,V$2,V$4,V$3)</f>
        <v>4933417.5329999998</v>
      </c>
      <c r="W442" s="85">
        <f ca="1">U442-V442</f>
        <v>1136786.0240000011</v>
      </c>
      <c r="X442" s="106">
        <f ca="1">IF(V442&lt;&gt;0,W442/V442,0)</f>
        <v>0.23042566666939382</v>
      </c>
      <c r="Y442" s="15">
        <f ca="1">_xll.DBRW($B$3,$R$37,$R$38,$R$40,$R$41,$R$42,$Q442,Y$2,Y$4,Y$3)</f>
        <v>-3059574.631699</v>
      </c>
      <c r="Z442" s="15">
        <f ca="1">_xll.DBRW($B$3,$R$37,$R$38,$R$40,$R$41,$R$42,$Q442,Z$2,Z$4,Z$3)</f>
        <v>-821831.64000000013</v>
      </c>
      <c r="AA442" s="15">
        <f ca="1">_xll.DBRW($B$3,$R$37,$R$38,$R$40,$R$41,$R$42,$Q442,AA$2,AA$4,AA$3)</f>
        <v>-1052706.1900000002</v>
      </c>
      <c r="AB442" s="15">
        <f ca="1">_xll.DBRW($B$3,$R$37,$R$38,$R$40,$R$41,$R$42,$Q442,AB$2,AB$4,AB$3)</f>
        <v>-943849.07669999986</v>
      </c>
      <c r="AC442" s="15">
        <f ca="1">_xll.DBRW($B$3,$R$37,$R$38,$R$40,$R$41,$R$42,$Q442,AC$2,AC$4,AC$3)</f>
        <v>-184864.42332900001</v>
      </c>
      <c r="AD442" s="15">
        <f ca="1">_xll.DBRW($B$3,$R$37,$R$38,$R$40,$R$41,$R$42,$Q442,AD$2,AD$4,AD$3)</f>
        <v>-2557276.6659830003</v>
      </c>
      <c r="AE442" s="15">
        <f ca="1">_xll.DBRW($B$3,$R$37,$R$38,$R$40,$R$41,$R$42,$Q442,AE$2,AE$4,AE$3)</f>
        <v>-640706.48</v>
      </c>
      <c r="AF442" s="15">
        <f ca="1">_xll.DBRW($B$3,$R$37,$R$38,$R$40,$R$41,$R$42,$Q442,AF$2,AF$4,AF$3)</f>
        <v>-870573.65999999992</v>
      </c>
      <c r="AG442" s="15">
        <f ca="1">_xll.DBRW($B$3,$R$37,$R$38,$R$40,$R$41,$R$42,$Q442,AG$2,AG$4,AG$3)</f>
        <v>-779040.77329999988</v>
      </c>
      <c r="AH442" s="15">
        <f ca="1">_xll.DBRW($B$3,$R$37,$R$38,$R$40,$R$41,$R$42,$Q442,AH$2,AH$4,AH$3)</f>
        <v>-186051.94667100004</v>
      </c>
      <c r="AI442" s="15">
        <f ca="1">Y442-AD442</f>
        <v>-502297.96571599972</v>
      </c>
      <c r="AJ442" s="15">
        <f ca="1">Z442-AE442</f>
        <v>-181125.16000000015</v>
      </c>
      <c r="AK442" s="15">
        <f ca="1">AA442-AF442</f>
        <v>-182132.53000000026</v>
      </c>
      <c r="AL442" s="15">
        <f ca="1">AB442-AG442</f>
        <v>-164808.30339999998</v>
      </c>
      <c r="AM442" s="15">
        <f ca="1">AC442-AH442</f>
        <v>1187.5233420000295</v>
      </c>
      <c r="AN442" s="20"/>
      <c r="AO442" s="16">
        <f ca="1">_xll.DBRW($B$3,$R$37,$R$38,$R$40,$R$41,$R$42,$Q442,AO$2,AO$4,AO$3)</f>
        <v>0.50403163633133496</v>
      </c>
      <c r="AP442" s="16">
        <f ca="1">_xll.DBRW($B$3,$R$37,$R$38,$R$40,$R$41,$R$42,$Q442,AP$2,AP$4,AP$3)</f>
        <v>0.51835804467738344</v>
      </c>
      <c r="AQ442" s="17">
        <f ca="1">-(AO442-AP442)*100</f>
        <v>1.432640834604848</v>
      </c>
      <c r="AR442" s="14">
        <f ca="1">$Y442-$AD442-BL442</f>
        <v>86964.214901217842</v>
      </c>
      <c r="AS442" s="18">
        <f ca="1">_xll.DBRW($B$3,$R$37,$R$38,$R$40,$R$41,$R$42,$Q442,AS$2,AS$4,AS$3)</f>
        <v>0</v>
      </c>
      <c r="AT442" s="19">
        <f ca="1">_xll.DBRW($B$3,$R$37,$R$38,$R$40,$R$41,$R$42,$Q442,AT$2,AT$4,AT$3)</f>
        <v>0</v>
      </c>
      <c r="AU442" s="18">
        <f ca="1">_xll.DBRW($B$3,$R$37,$R$38,$R$40,$R$41,$R$42,$Q442,AU$2,AU$4,AU$3)</f>
        <v>0</v>
      </c>
      <c r="AV442" s="15">
        <f ca="1">_xll.DBRW($B$3,$R$37,$R$38,$R$40,$R$41,$R$42,$Q442,AV$2,AV$4,AV$3)</f>
        <v>0</v>
      </c>
      <c r="AW442" s="15">
        <f ca="1">_xll.DBRW($B$3,$R$37,$R$38,$R$40,$R$41,$R$42,$Q442,AW$2,AW$4,AW$3)</f>
        <v>0</v>
      </c>
      <c r="AX442" s="18">
        <f ca="1">_xll.DBRW($B$3,$R$37,$R$38,$R$40,$R$41,$R$42,$Q442,AX$2,AX$4,AX$3)</f>
        <v>22.745155846706293</v>
      </c>
      <c r="AY442" s="19">
        <f ca="1">_xll.DBRW($B$3,$R$37,$R$38,$R$40,$R$41,$R$42,$Q442,AY$2,AY$4,AY$3)</f>
        <v>5.2230200975024808E-2</v>
      </c>
      <c r="AZ442" s="18">
        <f ca="1">_xll.DBRW($B$3,$R$37,$R$38,$R$40,$R$41,$R$42,$Q442,AZ$2,AZ$4,AZ$3)</f>
        <v>2.2918214027547501</v>
      </c>
      <c r="BA442" s="15">
        <f ca="1">_xll.DBRW($B$3,$R$37,$R$38,$R$40,$R$41,$R$42,$Q442,BA$2,BA$4,BA$3)</f>
        <v>112431.7056</v>
      </c>
      <c r="BB442" s="15">
        <f ca="1">_xll.DBRW($B$3,$R$37,$R$38,$R$40,$R$41,$R$42,$Q442,BB$2,BB$4,BB$3)</f>
        <v>2152618.6669999999</v>
      </c>
      <c r="BC442" s="18">
        <f ca="1">AS442-AX442</f>
        <v>-22.745155846706293</v>
      </c>
      <c r="BD442" s="18">
        <f ca="1">AT442-AY442</f>
        <v>-5.2230200975024808E-2</v>
      </c>
      <c r="BE442" s="18">
        <f ca="1">AU442-AZ442</f>
        <v>-2.2918214027547501</v>
      </c>
      <c r="BF442" s="15">
        <f ca="1">IF(AND(AV442&lt;&gt;0,BA442&lt;&gt;0),-1*BC442*AV442,0)</f>
        <v>0</v>
      </c>
      <c r="BG442" s="15">
        <f ca="1">IF(AND(AV442&lt;&gt;0,BA442&lt;&gt;0,AW442&lt;&gt;0,BB442&lt;&gt;0),BD442/AY442*$Y442,)</f>
        <v>0</v>
      </c>
      <c r="BH442" s="15">
        <f ca="1">IF(AND(AW442&lt;&gt;0,BB442&lt;&gt;0),BE442*AO442*AW442,)</f>
        <v>0</v>
      </c>
      <c r="BI442" s="15">
        <f ca="1">IF(AND(AV442&lt;&gt;0,BA442&lt;&gt;0,AW442&lt;&gt;0,BB442&lt;&gt;0),$AI442-BF442-BG442-BH442-BL442,)</f>
        <v>0</v>
      </c>
      <c r="BJ442" s="15">
        <f ca="1">IF(OR(AV442=0,BA442=0,AW442=0,BB442=0),$AI442-BF442-BG442-BH442-BL442,)</f>
        <v>86964.214901217842</v>
      </c>
      <c r="BK442" s="15">
        <f ca="1">SUM(BF442:BJ442)</f>
        <v>86964.214901217842</v>
      </c>
      <c r="BL442" s="15">
        <f ca="1">IF($V442&lt;&gt;0,IF($V442&gt;0,$W442/$V442,-$W442/$V442))*$AD442</f>
        <v>-589262.18061721756</v>
      </c>
      <c r="BM442" s="15">
        <f ca="1">SUM(BK442:BL442)</f>
        <v>-502297.96571599972</v>
      </c>
      <c r="BN442" s="16">
        <f ca="1">_xll.DBRW($B$3,$R$37,$R$38,$R$40,$R$41,$R$42,$Q442,BN$2,BN$4,BN$3)</f>
        <v>0.13538782221763968</v>
      </c>
      <c r="BO442" s="16">
        <f ca="1">_xll.DBRW($B$3,$R$37,$R$38,$R$40,$R$41,$R$42,$Q442,BO$2,BO$4,BO$3)</f>
        <v>0.129870718566646</v>
      </c>
      <c r="BP442" s="17">
        <f ca="1">-(BN442-BO442)*100</f>
        <v>-0.55171036509936711</v>
      </c>
      <c r="BQ442" s="14">
        <f ca="1">$Z442-$AE442-CK442</f>
        <v>-33489.942206599517</v>
      </c>
      <c r="BR442" s="15">
        <f ca="1">_xll.DBRW($B$3,$R$37,$R$38,$R$40,$R$41,$R$42,$Q442,BR$2,BR$4,BR$3)</f>
        <v>0</v>
      </c>
      <c r="BS442" s="15">
        <f ca="1">_xll.DBRW($B$3,$R$37,$R$38,$R$40,$R$41,$R$42,$Q442,BS$2,BS$4,BS$3)</f>
        <v>0</v>
      </c>
      <c r="BT442" s="15">
        <f ca="1">_xll.DBRW($B$3,$R$37,$R$38,$R$40,$R$41,$R$42,$Q442,BT$2,BT$4,BT$3)</f>
        <v>0</v>
      </c>
      <c r="BU442" s="15">
        <f ca="1">_xll.DBRW($B$3,$R$37,$R$38,$R$40,$R$41,$R$42,$Q442,BU$2,BU$4,BU$3)</f>
        <v>0</v>
      </c>
      <c r="BV442" s="15">
        <f ca="1">_xll.DBRW($B$3,$R$37,$R$38,$R$40,$R$41,$R$42,$Q442,BV$2,BV$4,BV$3)</f>
        <v>0</v>
      </c>
      <c r="BW442" s="15">
        <f ca="1">_xll.DBRW($B$3,$R$37,$R$38,$R$40,$R$41,$R$42,$Q442,BW$2,BW$4,BW$3)</f>
        <v>0.30033116254692671</v>
      </c>
      <c r="BX442" s="15">
        <f ca="1">_xll.DBRW($B$3,$R$37,$R$38,$R$40,$R$41,$R$42,$Q442,BX$2,BX$4,BX$3)</f>
        <v>0.991040989147011</v>
      </c>
      <c r="BY442" s="15">
        <f ca="1">_xll.DBRW($B$3,$R$37,$R$38,$R$40,$R$41,$R$42,$Q442,BY$2,BY$4,BY$3)</f>
        <v>2.2918214027547501</v>
      </c>
      <c r="BZ442" s="15">
        <f ca="1">_xll.DBRW($B$3,$R$37,$R$38,$R$40,$R$41,$R$42,$Q442,BZ$2,BZ$4,BZ$3)</f>
        <v>2133333.3330000001</v>
      </c>
      <c r="CA442" s="15">
        <f ca="1">_xll.DBRW($B$3,$R$37,$R$38,$R$40,$R$41,$R$42,$Q442,CA$2,CA$4,CA$3)</f>
        <v>2152618.6669999999</v>
      </c>
      <c r="CB442" s="15">
        <f ca="1">BR442-BW442</f>
        <v>-0.30033116254692671</v>
      </c>
      <c r="CC442" s="15">
        <f ca="1">BS442-BX442</f>
        <v>-0.991040989147011</v>
      </c>
      <c r="CD442" s="15">
        <f ca="1">BT442-BY442</f>
        <v>-2.2918214027547501</v>
      </c>
      <c r="CE442" s="15">
        <f ca="1">IF(AND(BU442&lt;&gt;0,BZ442&lt;&gt;0),-1*CB442*BU442,0)</f>
        <v>0</v>
      </c>
      <c r="CF442" s="15">
        <f ca="1">IF(AND(BU442&lt;&gt;0,BZ442&lt;&gt;0,BV442&lt;&gt;0,CA442&lt;&gt;0),CC442/BX442*$Z442,)</f>
        <v>0</v>
      </c>
      <c r="CG442" s="15">
        <f ca="1">IF(AND(BV442&lt;&gt;0,CA442&lt;&gt;0),CD442*BN442*BV442,)</f>
        <v>0</v>
      </c>
      <c r="CH442" s="15">
        <f ca="1">IF(AND(BU442&lt;&gt;0,BZ442&lt;&gt;0,BV442&lt;&gt;0,CA442&lt;&gt;0),$AJ442-CE442-CF442-CG442-CK442,)</f>
        <v>0</v>
      </c>
      <c r="CI442" s="15">
        <f ca="1">IF(OR(BU442=0,BZ442=0,BV442=0,CA442=0),$AJ442-CE442-CF442-CG442-CK442,)</f>
        <v>-33489.942206599517</v>
      </c>
      <c r="CJ442" s="15">
        <f ca="1">SUM(CE442:CI442)</f>
        <v>-33489.942206599517</v>
      </c>
      <c r="CK442" s="15">
        <f ca="1">IF($V442&lt;&gt;0,IF($V442&gt;0,$W442/$V442,-$W442/$V442))*$AE442</f>
        <v>-147635.21779340063</v>
      </c>
      <c r="CL442" s="15">
        <f ca="1">SUM(CJ442:CK442)</f>
        <v>-181125.16000000015</v>
      </c>
      <c r="CM442" s="16">
        <f ca="1">_xll.DBRW($B$3,$R$37,$R$38,$R$40,$R$41,$R$42,$Q442,CM$2,CM$4,CM$3)</f>
        <v>0.17342189271166147</v>
      </c>
      <c r="CN442" s="16">
        <f ca="1">_xll.DBRW($B$3,$R$37,$R$38,$R$40,$R$41,$R$42,$Q442,CN$2,CN$4,CN$3)</f>
        <v>0.17646462197384824</v>
      </c>
      <c r="CO442" s="17">
        <f ca="1">-(CM442-CN442)*100</f>
        <v>0.30427292621867663</v>
      </c>
      <c r="CP442" s="14">
        <f ca="1">$AA442-$AF442-DJ442</f>
        <v>18469.9859903139</v>
      </c>
      <c r="CQ442" s="15">
        <f ca="1">_xll.DBRW($B$3,$R$37,$R$38,$R$40,$R$41,$R$42,$Q442,CQ$2,CQ$4,CQ$3)</f>
        <v>0</v>
      </c>
      <c r="CR442" s="15">
        <f ca="1">_xll.DBRW($B$3,$R$37,$R$38,$R$40,$R$41,$R$42,$Q442,CR$2,CR$4,CR$3)</f>
        <v>0</v>
      </c>
      <c r="CS442" s="15">
        <f ca="1">_xll.DBRW($B$3,$R$37,$R$38,$R$40,$R$41,$R$42,$Q442,CS$2,CS$4,CS$3)</f>
        <v>0</v>
      </c>
      <c r="CT442" s="15">
        <f ca="1">_xll.DBRW($B$3,$R$37,$R$38,$R$40,$R$41,$R$42,$Q442,CT$2,CT$4,CT$3)</f>
        <v>0</v>
      </c>
      <c r="CU442" s="15">
        <f ca="1">_xll.DBRW($B$3,$R$37,$R$38,$R$40,$R$41,$R$42,$Q442,CU$2,CU$4,CU$3)</f>
        <v>0</v>
      </c>
      <c r="CV442" s="15">
        <f ca="1">_xll.DBRW($B$3,$R$37,$R$38,$R$40,$R$41,$R$42,$Q442,CV$2,CV$4,CV$3)</f>
        <v>1.0021568550707953</v>
      </c>
      <c r="CW442" s="15">
        <f ca="1">_xll.DBRW($B$3,$R$37,$R$38,$R$40,$R$41,$R$42,$Q442,CW$2,CW$4,CW$3)</f>
        <v>0.40355498784680938</v>
      </c>
      <c r="CX442" s="15">
        <f ca="1">_xll.DBRW($B$3,$R$37,$R$38,$R$40,$R$41,$R$42,$Q442,CX$2,CX$4,CX$3)</f>
        <v>2.2918214027547501</v>
      </c>
      <c r="CY442" s="15">
        <f ca="1">_xll.DBRW($B$3,$R$37,$R$38,$R$40,$R$41,$R$42,$Q442,CY$2,CY$4,CY$3)</f>
        <v>868700</v>
      </c>
      <c r="CZ442" s="15">
        <f ca="1">_xll.DBRW($B$3,$R$37,$R$38,$R$40,$R$41,$R$42,$Q442,CZ$2,CZ$4,CZ$3)</f>
        <v>2152618.6669999999</v>
      </c>
      <c r="DA442" s="15">
        <f ca="1">CQ442-CV442</f>
        <v>-1.0021568550707953</v>
      </c>
      <c r="DB442" s="15">
        <f ca="1">CR442-CW442</f>
        <v>-0.40355498784680938</v>
      </c>
      <c r="DC442" s="15">
        <f ca="1">CS442-CX442</f>
        <v>-2.2918214027547501</v>
      </c>
      <c r="DD442" s="15">
        <f ca="1">IF(AND(CT442&lt;&gt;0,CY442&lt;&gt;0),-1*DA442*CT442,0)</f>
        <v>0</v>
      </c>
      <c r="DE442" s="15">
        <f ca="1">IF(AND(CT442&lt;&gt;0,CY442&lt;&gt;0,CU442&lt;&gt;0,CZ442&lt;&gt;0),DB442/CW442*$AA442,)</f>
        <v>0</v>
      </c>
      <c r="DF442" s="15">
        <f ca="1">IF(AND(CU442&lt;&gt;0,CZ442&lt;&gt;0),DC442*CM442*CU442,)</f>
        <v>0</v>
      </c>
      <c r="DG442" s="15">
        <f ca="1">IF(AND(CT442&lt;&gt;0,CY442&lt;&gt;0,CU442&lt;&gt;0,CZ442&lt;&gt;0),$AK442-DD442-DE442-DF442-DJ442,)</f>
        <v>0</v>
      </c>
      <c r="DH442" s="15">
        <f ca="1">IF(OR(CT442=0,CY442=0,CU442=0,CZ442=0),$AK442-DD442-DE442-DF442-DJ442,)</f>
        <v>18469.9859903139</v>
      </c>
      <c r="DI442" s="15">
        <f ca="1">SUM(DD442:DH442)</f>
        <v>18469.9859903139</v>
      </c>
      <c r="DJ442" s="15">
        <f ca="1">IF($V442&lt;&gt;0,IF($V442&gt;0,$W442/$V442,-$W442/$V442))*$AF442</f>
        <v>-200602.51599031416</v>
      </c>
      <c r="DK442" s="15">
        <f ca="1">SUM(DI442:DJ442)</f>
        <v>-182132.53000000026</v>
      </c>
      <c r="DL442" s="16">
        <f ca="1">_xll.DBRW($B$3,$R$37,$R$38,$R$40,$R$41,$R$42,$Q442,DL$2,DL$4,DL$3)</f>
        <v>0.15548886752102042</v>
      </c>
      <c r="DM442" s="16">
        <f ca="1">_xll.DBRW($B$3,$R$37,$R$38,$R$40,$R$41,$R$42,$Q442,DM$2,DM$4,DM$3)</f>
        <v>0.15791097511794569</v>
      </c>
      <c r="DN442" s="17">
        <f ca="1">-(DL442-DM442)*100</f>
        <v>0.24221075969252659</v>
      </c>
      <c r="DO442" s="14">
        <f ca="1">$AB442-$AG442-EI442</f>
        <v>14702.686150292604</v>
      </c>
      <c r="DP442" s="15">
        <f ca="1">_xll.DBRW($B$3,$R$37,$R$38,$R$40,$R$41,$R$42,$Q442,DP$2,DP$4,DP$3)</f>
        <v>0</v>
      </c>
      <c r="DQ442" s="15">
        <f ca="1">_xll.DBRW($B$3,$R$37,$R$38,$R$40,$R$41,$R$42,$Q442,DQ$2,DQ$4,DQ$3)</f>
        <v>0</v>
      </c>
      <c r="DR442" s="15">
        <f ca="1">_xll.DBRW($B$3,$R$37,$R$38,$R$40,$R$41,$R$42,$Q442,DR$2,DR$4,DR$3)</f>
        <v>0</v>
      </c>
      <c r="DS442" s="15" t="str">
        <f ca="1">_xll.DBRW($B$3,$R$37,$R$38,$R$40,$R$41,$R$42,$Q442,DS$2,DS$4,DS$3)</f>
        <v/>
      </c>
      <c r="DT442" s="15">
        <f ca="1">_xll.DBRW($B$3,$R$37,$R$38,$R$40,$R$41,$R$42,$Q442,DT$2,DT$4,DT$3)</f>
        <v>0</v>
      </c>
      <c r="DU442" s="15">
        <f ca="1">_xll.DBRW($B$3,$R$37,$R$38,$R$40,$R$41,$R$42,$Q442,DU$2,DU$4,DU$3)</f>
        <v>13667.381987719298</v>
      </c>
      <c r="DV442" s="15">
        <f ca="1">_xll.DBRW($B$3,$R$37,$R$38,$R$40,$R$41,$R$42,$Q442,DV$2,DV$4,DV$3)</f>
        <v>2.64793764329091E-5</v>
      </c>
      <c r="DW442" s="15">
        <f ca="1">_xll.DBRW($B$3,$R$37,$R$38,$R$40,$R$41,$R$42,$Q442,DW$2,DW$4,DW$3)</f>
        <v>2.2918214027547501</v>
      </c>
      <c r="DX442" s="15">
        <f ca="1">_xll.DBRW($B$3,$R$37,$R$38,$R$40,$R$41,$R$42,$Q442,DX$2,DX$4,DX$3)</f>
        <v>57</v>
      </c>
      <c r="DY442" s="15">
        <f ca="1">_xll.DBRW($B$3,$R$37,$R$38,$R$40,$R$41,$R$42,$Q442,DY$2,DY$4,DY$3)</f>
        <v>2152618.6669999999</v>
      </c>
      <c r="DZ442" s="15">
        <f ca="1">DP442-DU442</f>
        <v>-13667.381987719298</v>
      </c>
      <c r="EA442" s="15">
        <f ca="1">DQ442-DV442</f>
        <v>-2.64793764329091E-5</v>
      </c>
      <c r="EB442" s="15">
        <f ca="1">DR442-DW442</f>
        <v>-2.2918214027547501</v>
      </c>
      <c r="EC442" s="15" t="e">
        <f ca="1">IF(AND(DS442&lt;&gt;0,DX442&lt;&gt;0),-1*DZ442*DS442,0)</f>
        <v>#VALUE!</v>
      </c>
      <c r="ED442" s="15">
        <f ca="1">IF(AND(DS442&lt;&gt;0,DX442&lt;&gt;0,DT442&lt;&gt;0,DY442&lt;&gt;0),EA442/DV442*$AB442,)</f>
        <v>0</v>
      </c>
      <c r="EE442" s="15">
        <f ca="1">IF(AND(DT442&lt;&gt;0,DY442&lt;&gt;0),EB442*DL442*DT442,)</f>
        <v>0</v>
      </c>
      <c r="EF442" s="15">
        <f ca="1">IF(AND(DS442&lt;&gt;0,DX442&lt;&gt;0,DT442&lt;&gt;0,DY442&lt;&gt;0),$AL442-EC442-ED442-EE442-EI442,)</f>
        <v>0</v>
      </c>
      <c r="EG442" s="15" t="e">
        <f ca="1">IF(OR(DS442=0,DX442=0,DT442=0,DY442=0),$AL442-EC442-ED442-EE442-EI442,)</f>
        <v>#VALUE!</v>
      </c>
      <c r="EH442" s="15" t="e">
        <f ca="1">SUM(EC442:EG442)</f>
        <v>#VALUE!</v>
      </c>
      <c r="EI442" s="15">
        <f ca="1">IF($V442&lt;&gt;0,IF($V442&gt;0,$W442/$V442,-$W442/$V442))*$AG442</f>
        <v>-179510.98955029258</v>
      </c>
      <c r="EJ442" s="15" t="e">
        <f ca="1">SUM(EH442:EI442)</f>
        <v>#VALUE!</v>
      </c>
      <c r="EK442" s="16">
        <f ca="1">_xll.DBRW($B$3,$R$37,$R$38,$R$40,$R$41,$R$42,$Q442,EK$2,EK$4,EK$3)</f>
        <v>3.0454402656039298E-2</v>
      </c>
      <c r="EL442" s="16">
        <f ca="1">_xll.DBRW($B$3,$R$37,$R$38,$R$40,$R$41,$R$42,$Q442,EL$2,EL$4,EL$3)</f>
        <v>3.7712588773701927E-2</v>
      </c>
      <c r="EM442" s="17">
        <f ca="1">-(EK442-EL442)*100</f>
        <v>0.72581861176626294</v>
      </c>
      <c r="EN442" s="14">
        <f ca="1">$AC442-$AH442-FH442</f>
        <v>44058.667188803724</v>
      </c>
      <c r="EO442" s="15">
        <f ca="1">_xll.DBRW($B$3,$R$37,$R$38,$R$40,$R$41,$R$42,$Q442,EO$2,EO$4,EO$3)</f>
        <v>0</v>
      </c>
      <c r="EP442" s="15">
        <f ca="1">_xll.DBRW($B$3,$R$37,$R$38,$R$40,$R$41,$R$42,$Q442,EP$2,EP$4,EP$3)</f>
        <v>0</v>
      </c>
      <c r="EQ442" s="15">
        <f ca="1">_xll.DBRW($B$3,$R$37,$R$38,$R$40,$R$41,$R$42,$Q442,EQ$2,EQ$4,EQ$3)</f>
        <v>0</v>
      </c>
      <c r="ER442" s="15">
        <f ca="1">_xll.DBRW($B$3,$R$37,$R$38,$R$40,$R$41,$R$42,$Q442,ER$2,ER$4,ER$3)</f>
        <v>0</v>
      </c>
      <c r="ES442" s="15">
        <f ca="1">_xll.DBRW($B$3,$R$37,$R$38,$R$40,$R$41,$R$42,$Q442,ES$2,ES$4,ES$3)</f>
        <v>0</v>
      </c>
      <c r="ET442" s="15">
        <f ca="1">_xll.DBRW($B$3,$R$37,$R$38,$R$40,$R$41,$R$42,$Q442,ET$2,ET$4,ET$3)</f>
        <v>8.6430518104858578E-2</v>
      </c>
      <c r="EU442" s="15">
        <f ca="1">_xll.DBRW($B$3,$R$37,$R$38,$R$40,$R$41,$R$42,$Q442,EU$2,EU$4,EU$3)</f>
        <v>1</v>
      </c>
      <c r="EV442" s="15">
        <f ca="1">_xll.DBRW($B$3,$R$37,$R$38,$R$40,$R$41,$R$42,$Q442,EV$2,EV$4,EV$3)</f>
        <v>2.2918214027547501</v>
      </c>
      <c r="EW442" s="15">
        <f ca="1">_xll.DBRW($B$3,$R$37,$R$38,$R$40,$R$41,$R$42,$Q442,EW$2,EW$4,EW$3)</f>
        <v>2152618.6669999999</v>
      </c>
      <c r="EX442" s="15">
        <f ca="1">_xll.DBRW($B$3,$R$37,$R$38,$R$40,$R$41,$R$42,$Q442,EX$2,EX$4,EX$3)</f>
        <v>2152618.6669999999</v>
      </c>
      <c r="EY442" s="15">
        <f ca="1">EO442-ET442</f>
        <v>-8.6430518104858578E-2</v>
      </c>
      <c r="EZ442" s="15">
        <f ca="1">EP442-EU442</f>
        <v>-1</v>
      </c>
      <c r="FA442" s="15">
        <f ca="1">EQ442-EV442</f>
        <v>-2.2918214027547501</v>
      </c>
      <c r="FB442" s="15">
        <f ca="1">IF(AND(ER442&lt;&gt;0,EW442&lt;&gt;0),-1*EY442*ER442,0)</f>
        <v>0</v>
      </c>
      <c r="FC442" s="15">
        <f ca="1">IF(AND(ER442&lt;&gt;0,EW442&lt;&gt;0,ES442&lt;&gt;0,EX442&lt;&gt;0),EZ442/EU442*$AC442,)</f>
        <v>0</v>
      </c>
      <c r="FD442" s="15">
        <f ca="1">IF(AND(ES442&lt;&gt;0,EX442&lt;&gt;0),FA442*EK442*ES442,)</f>
        <v>0</v>
      </c>
      <c r="FE442" s="15">
        <f ca="1">IF(AND(ER442&lt;&gt;0,EW442&lt;&gt;0,ES442&lt;&gt;0,EX442&lt;&gt;0),$AM442-FB442-FC442-FD442-FH442,)</f>
        <v>0</v>
      </c>
      <c r="FF442" s="15">
        <f ca="1">IF(OR(ER442=0,EW442=0,ES442=0,EX442=0),$AM442-FB442-FC442-FD442-FH442,)</f>
        <v>44058.667188803724</v>
      </c>
      <c r="FG442" s="15">
        <f ca="1">SUM(FB442:FF442)</f>
        <v>44058.667188803724</v>
      </c>
      <c r="FH442" s="15">
        <f ca="1">IF($V442&lt;&gt;0,IF($V442&gt;0,$W442/$V442,-$W442/$V442))*$AH442</f>
        <v>-42871.143846803694</v>
      </c>
      <c r="FI442" s="15">
        <f ca="1">SUM(FG442:FH442)</f>
        <v>1187.5233420000295</v>
      </c>
      <c r="FJ442" s="20"/>
      <c r="FK442" s="85">
        <f ca="1">BL442+CK442+DJ442+EI442+FH442</f>
        <v>-1159882.0477980287</v>
      </c>
      <c r="FL442" s="21"/>
      <c r="FM442" s="22"/>
      <c r="FN442" s="104">
        <f ca="1">_xll.DBRW($B$3,$R$37,$R$38,$R$40,$R$41,$R$42,$Q442,FN$2,FN$4,FN$3)</f>
        <v>16022.655272000558</v>
      </c>
      <c r="FO442" s="105">
        <f ca="1">IF(U442&lt;&gt;0,FN442/U442,0)</f>
        <v>2.6395581501585147E-3</v>
      </c>
      <c r="FP442" s="104">
        <f ca="1">_xll.DBRW($B$3,$R$37,$R$38,$R$40,$R$41,$R$42,$Q442,FP$2,FP$4,FP$3)</f>
        <v>-100231.99295400013</v>
      </c>
      <c r="FQ442" s="105">
        <f ca="1">IF(V442&lt;&gt;0,FP442/V442,0)</f>
        <v>-2.0316949109525154E-2</v>
      </c>
      <c r="FR442" s="86">
        <f ca="1">FN442-FP442</f>
        <v>116254.64822600069</v>
      </c>
      <c r="FS442" s="103">
        <f ca="1">(FO442-FQ442)*100</f>
        <v>2.2956507259683669</v>
      </c>
      <c r="FT442" s="23"/>
      <c r="FV442" s="37"/>
      <c r="FW442" s="37"/>
      <c r="FX442" s="37"/>
      <c r="FY442" s="37"/>
      <c r="FZ442" s="37"/>
      <c r="GA442" s="37"/>
      <c r="GB442" s="37"/>
      <c r="GC442" s="37"/>
      <c r="GD442" s="37"/>
      <c r="GE442" s="37"/>
      <c r="GF442" s="37"/>
      <c r="GG442" s="37"/>
      <c r="GH442" s="37"/>
    </row>
    <row r="443" spans="1:190" ht="15" hidden="1" customHeight="1" x14ac:dyDescent="0.25">
      <c r="A443">
        <f ca="1">IF(ROW()=ROW($A$60),0,1)</f>
        <v>1</v>
      </c>
      <c r="D443" s="30"/>
      <c r="E443" s="30"/>
      <c r="F443" s="30">
        <f ca="1">IF(A443&lt;&gt;0,IF((AO443+BN443+CM443+DL443+EK443)&lt;&gt;0,ROUND((1-(AO443+BN443+CM443+DL443+EK443))-FO443,5),"VERIF. ELIGIBILITE PMM"),"CHECK "&amp;D428)</f>
        <v>-4.462E-2</v>
      </c>
      <c r="G443" s="30"/>
      <c r="H443" s="30"/>
      <c r="I443" s="30"/>
      <c r="J443" s="30">
        <f ca="1">IF(A443&lt;&gt;0,IF((AP443+BO443+CN443+DM443+EL443)&lt;&gt;0,ROUND((1-(AP443+BO443+CN443+DM443+EL443))-FQ443,5),"VERIF. ELIGIBILITE PMM"),"CHECK "&amp;D429)</f>
        <v>-5.47E-3</v>
      </c>
      <c r="K443" s="30">
        <f ca="1">IF(A443&lt;&gt;0,ROUND(W443+AR443+BQ443+CP443+DO443+EN443+FK443-FR443,5),"CHECK ")</f>
        <v>-218849.08001000001</v>
      </c>
      <c r="L443" s="4"/>
      <c r="M443" s="9"/>
      <c r="N443" s="10"/>
      <c r="O443" s="9"/>
      <c r="P443" s="11"/>
      <c r="Q443" s="130" t="s">
        <v>386</v>
      </c>
      <c r="R443" s="130"/>
      <c r="S443" s="12"/>
      <c r="T443" s="13"/>
      <c r="U443" s="84">
        <f ca="1">_xll.DBRW($B$3,$R$37,$R$38,$R$40,$R$41,$R$42,$Q443,U$2,U$4,U$3)</f>
        <v>5420505.584379999</v>
      </c>
      <c r="V443" s="84">
        <f ca="1">_xll.DBRW($B$3,$R$37,$R$38,$R$40,$R$41,$R$42,$Q443,V$2,V$4,V$3)</f>
        <v>4208277.0056369994</v>
      </c>
      <c r="W443" s="85">
        <f ca="1">U443-V443</f>
        <v>1212228.5787429996</v>
      </c>
      <c r="X443" s="106">
        <f ca="1">IF(V443&lt;&gt;0,W443/V443,0)</f>
        <v>0.28805817134167161</v>
      </c>
      <c r="Y443" s="15">
        <f ca="1">_xll.DBRW($B$3,$R$37,$R$38,$R$40,$R$41,$R$42,$Q443,Y$2,Y$4,Y$3)</f>
        <v>-3358020.7266637003</v>
      </c>
      <c r="Z443" s="15">
        <f ca="1">_xll.DBRW($B$3,$R$37,$R$38,$R$40,$R$41,$R$42,$Q443,Z$2,Z$4,Z$3)</f>
        <v>-292509.93669999996</v>
      </c>
      <c r="AA443" s="15">
        <f ca="1">_xll.DBRW($B$3,$R$37,$R$38,$R$40,$R$41,$R$42,$Q443,AA$2,AA$4,AA$3)</f>
        <v>-807048.93329999992</v>
      </c>
      <c r="AB443" s="15">
        <f ca="1">_xll.DBRW($B$3,$R$37,$R$38,$R$40,$R$41,$R$42,$Q443,AB$2,AB$4,AB$3)</f>
        <v>-368916.31</v>
      </c>
      <c r="AC443" s="15">
        <f ca="1">_xll.DBRW($B$3,$R$37,$R$38,$R$40,$R$41,$R$42,$Q443,AC$2,AC$4,AC$3)</f>
        <v>28601.210029999995</v>
      </c>
      <c r="AD443" s="15">
        <f ca="1">_xll.DBRW($B$3,$R$37,$R$38,$R$40,$R$41,$R$42,$Q443,AD$2,AD$4,AD$3)</f>
        <v>-2635372.8533332995</v>
      </c>
      <c r="AE443" s="15">
        <f ca="1">_xll.DBRW($B$3,$R$37,$R$38,$R$40,$R$41,$R$42,$Q443,AE$2,AE$4,AE$3)</f>
        <v>-154798.93333000003</v>
      </c>
      <c r="AF443" s="15">
        <f ca="1">_xll.DBRW($B$3,$R$37,$R$38,$R$40,$R$41,$R$42,$Q443,AF$2,AF$4,AF$3)</f>
        <v>-463787.61669999996</v>
      </c>
      <c r="AG443" s="15">
        <f ca="1">_xll.DBRW($B$3,$R$37,$R$38,$R$40,$R$41,$R$42,$Q443,AG$2,AG$4,AG$3)</f>
        <v>-293019.33333300002</v>
      </c>
      <c r="AH443" s="15">
        <f ca="1">_xll.DBRW($B$3,$R$37,$R$38,$R$40,$R$41,$R$42,$Q443,AH$2,AH$4,AH$3)</f>
        <v>57516.399973000021</v>
      </c>
      <c r="AI443" s="15">
        <f ca="1">Y443-AD443</f>
        <v>-722647.87333040079</v>
      </c>
      <c r="AJ443" s="15">
        <f ca="1">Z443-AE443</f>
        <v>-137711.00336999993</v>
      </c>
      <c r="AK443" s="15">
        <f ca="1">AA443-AF443</f>
        <v>-343261.31659999996</v>
      </c>
      <c r="AL443" s="15">
        <f ca="1">AB443-AG443</f>
        <v>-75896.976666999981</v>
      </c>
      <c r="AM443" s="15">
        <f ca="1">AC443-AH443</f>
        <v>-28915.189943000027</v>
      </c>
      <c r="AN443" s="20"/>
      <c r="AO443" s="16">
        <f ca="1">_xll.DBRW($B$3,$R$37,$R$38,$R$40,$R$41,$R$42,$Q443,AO$2,AO$4,AO$3)</f>
        <v>0.61950323164325127</v>
      </c>
      <c r="AP443" s="16">
        <f ca="1">_xll.DBRW($B$3,$R$37,$R$38,$R$40,$R$41,$R$42,$Q443,AP$2,AP$4,AP$3)</f>
        <v>0.62623559471090173</v>
      </c>
      <c r="AQ443" s="17">
        <f ca="1">-(AO443-AP443)*100</f>
        <v>0.67323630676504598</v>
      </c>
      <c r="AR443" s="14">
        <f ca="1">$Y443-$AD443-BL443</f>
        <v>36492.811604272807</v>
      </c>
      <c r="AS443" s="18">
        <f ca="1">_xll.DBRW($B$3,$R$37,$R$38,$R$40,$R$41,$R$42,$Q443,AS$2,AS$4,AS$3)</f>
        <v>0</v>
      </c>
      <c r="AT443" s="19">
        <f ca="1">_xll.DBRW($B$3,$R$37,$R$38,$R$40,$R$41,$R$42,$Q443,AT$2,AT$4,AT$3)</f>
        <v>0</v>
      </c>
      <c r="AU443" s="18">
        <f ca="1">_xll.DBRW($B$3,$R$37,$R$38,$R$40,$R$41,$R$42,$Q443,AU$2,AU$4,AU$3)</f>
        <v>0</v>
      </c>
      <c r="AV443" s="15">
        <f ca="1">_xll.DBRW($B$3,$R$37,$R$38,$R$40,$R$41,$R$42,$Q443,AV$2,AV$4,AV$3)</f>
        <v>0</v>
      </c>
      <c r="AW443" s="15">
        <f ca="1">_xll.DBRW($B$3,$R$37,$R$38,$R$40,$R$41,$R$42,$Q443,AW$2,AW$4,AW$3)</f>
        <v>0</v>
      </c>
      <c r="AX443" s="18">
        <f ca="1">_xll.DBRW($B$3,$R$37,$R$38,$R$40,$R$41,$R$42,$Q443,AX$2,AX$4,AX$3)</f>
        <v>31.94907649940388</v>
      </c>
      <c r="AY443" s="19">
        <f ca="1">_xll.DBRW($B$3,$R$37,$R$38,$R$40,$R$41,$R$42,$Q443,AY$2,AY$4,AY$3)</f>
        <v>6.1741027941861447E-2</v>
      </c>
      <c r="AZ443" s="18">
        <f ca="1">_xll.DBRW($B$3,$R$37,$R$38,$R$40,$R$41,$R$42,$Q443,AZ$2,AZ$4,AZ$3)</f>
        <v>3.1498829538378281</v>
      </c>
      <c r="BA443" s="15">
        <f ca="1">_xll.DBRW($B$3,$R$37,$R$38,$R$40,$R$41,$R$42,$Q443,BA$2,BA$4,BA$3)</f>
        <v>82486.667600000001</v>
      </c>
      <c r="BB443" s="15">
        <f ca="1">_xll.DBRW($B$3,$R$37,$R$38,$R$40,$R$41,$R$42,$Q443,BB$2,BB$4,BB$3)</f>
        <v>1336010.5970000001</v>
      </c>
      <c r="BC443" s="18">
        <f ca="1">AS443-AX443</f>
        <v>-31.94907649940388</v>
      </c>
      <c r="BD443" s="18">
        <f ca="1">AT443-AY443</f>
        <v>-6.1741027941861447E-2</v>
      </c>
      <c r="BE443" s="18">
        <f ca="1">AU443-AZ443</f>
        <v>-3.1498829538378281</v>
      </c>
      <c r="BF443" s="15">
        <f ca="1">IF(AND(AV443&lt;&gt;0,BA443&lt;&gt;0),-1*BC443*AV443,0)</f>
        <v>0</v>
      </c>
      <c r="BG443" s="15">
        <f ca="1">IF(AND(AV443&lt;&gt;0,BA443&lt;&gt;0,AW443&lt;&gt;0,BB443&lt;&gt;0),BD443/AY443*$Y443,)</f>
        <v>0</v>
      </c>
      <c r="BH443" s="15">
        <f ca="1">IF(AND(AW443&lt;&gt;0,BB443&lt;&gt;0),BE443*AO443*AW443,)</f>
        <v>0</v>
      </c>
      <c r="BI443" s="15">
        <f ca="1">IF(AND(AV443&lt;&gt;0,BA443&lt;&gt;0,AW443&lt;&gt;0,BB443&lt;&gt;0),$AI443-BF443-BG443-BH443-BL443,)</f>
        <v>0</v>
      </c>
      <c r="BJ443" s="15">
        <f ca="1">IF(OR(AV443=0,BA443=0,AW443=0,BB443=0),$AI443-BF443-BG443-BH443-BL443,)</f>
        <v>36492.811604272807</v>
      </c>
      <c r="BK443" s="15">
        <f ca="1">SUM(BF443:BJ443)</f>
        <v>36492.811604272807</v>
      </c>
      <c r="BL443" s="15">
        <f ca="1">IF($V443&lt;&gt;0,IF($V443&gt;0,$W443/$V443,-$W443/$V443))*$AD443</f>
        <v>-759140.6849346736</v>
      </c>
      <c r="BM443" s="15">
        <f ca="1">SUM(BK443:BL443)</f>
        <v>-722647.87333040079</v>
      </c>
      <c r="BN443" s="16">
        <f ca="1">_xll.DBRW($B$3,$R$37,$R$38,$R$40,$R$41,$R$42,$Q443,BN$2,BN$4,BN$3)</f>
        <v>5.3963589216273714E-2</v>
      </c>
      <c r="BO443" s="16">
        <f ca="1">_xll.DBRW($B$3,$R$37,$R$38,$R$40,$R$41,$R$42,$Q443,BO$2,BO$4,BO$3)</f>
        <v>3.678439730147192E-2</v>
      </c>
      <c r="BP443" s="17">
        <f ca="1">-(BN443-BO443)*100</f>
        <v>-1.7179191914801792</v>
      </c>
      <c r="BQ443" s="14">
        <f ca="1">$Z443-$AE443-CK443</f>
        <v>-93119.905709318788</v>
      </c>
      <c r="BR443" s="15">
        <f ca="1">_xll.DBRW($B$3,$R$37,$R$38,$R$40,$R$41,$R$42,$Q443,BR$2,BR$4,BR$3)</f>
        <v>2512641223763060.5</v>
      </c>
      <c r="BS443" s="15">
        <f ca="1">_xll.DBRW($B$3,$R$37,$R$38,$R$40,$R$41,$R$42,$Q443,BS$2,BS$4,BS$3)</f>
        <v>0</v>
      </c>
      <c r="BT443" s="15">
        <f ca="1">_xll.DBRW($B$3,$R$37,$R$38,$R$40,$R$41,$R$42,$Q443,BT$2,BT$4,BT$3)</f>
        <v>0</v>
      </c>
      <c r="BU443" s="15">
        <f ca="1">_xll.DBRW($B$3,$R$37,$R$38,$R$40,$R$41,$R$42,$Q443,BU$2,BU$4,BU$3)</f>
        <v>1.1641532182693481E-10</v>
      </c>
      <c r="BV443" s="15">
        <f ca="1">_xll.DBRW($B$3,$R$37,$R$38,$R$40,$R$41,$R$42,$Q443,BV$2,BV$4,BV$3)</f>
        <v>0</v>
      </c>
      <c r="BW443" s="15">
        <f ca="1">_xll.DBRW($B$3,$R$37,$R$38,$R$40,$R$41,$R$42,$Q443,BW$2,BW$4,BW$3)</f>
        <v>0.12042323720596021</v>
      </c>
      <c r="BX443" s="15">
        <f ca="1">_xll.DBRW($B$3,$R$37,$R$38,$R$40,$R$41,$R$42,$Q443,BX$2,BX$4,BX$3)</f>
        <v>0.96216103067332182</v>
      </c>
      <c r="BY443" s="15">
        <f ca="1">_xll.DBRW($B$3,$R$37,$R$38,$R$40,$R$41,$R$42,$Q443,BY$2,BY$4,BY$3)</f>
        <v>3.1498829538378281</v>
      </c>
      <c r="BZ443" s="15">
        <f ca="1">_xll.DBRW($B$3,$R$37,$R$38,$R$40,$R$41,$R$42,$Q443,BZ$2,BZ$4,BZ$3)</f>
        <v>1285457.3330000001</v>
      </c>
      <c r="CA443" s="15">
        <f ca="1">_xll.DBRW($B$3,$R$37,$R$38,$R$40,$R$41,$R$42,$Q443,CA$2,CA$4,CA$3)</f>
        <v>1336010.5970000001</v>
      </c>
      <c r="CB443" s="15">
        <f ca="1">BR443-BW443</f>
        <v>2512641223763060.5</v>
      </c>
      <c r="CC443" s="15">
        <f ca="1">BS443-BX443</f>
        <v>-0.96216103067332182</v>
      </c>
      <c r="CD443" s="15">
        <f ca="1">BT443-BY443</f>
        <v>-3.1498829538378281</v>
      </c>
      <c r="CE443" s="15">
        <f ca="1">IF(AND(BU443&lt;&gt;0,BZ443&lt;&gt;0),-1*CB443*BU443,0)</f>
        <v>-292509.93670000002</v>
      </c>
      <c r="CF443" s="15">
        <f ca="1">IF(AND(BU443&lt;&gt;0,BZ443&lt;&gt;0,BV443&lt;&gt;0,CA443&lt;&gt;0),CC443/BX443*$Z443,)</f>
        <v>0</v>
      </c>
      <c r="CG443" s="15">
        <f ca="1">IF(AND(BV443&lt;&gt;0,CA443&lt;&gt;0),CD443*BN443*BV443,)</f>
        <v>0</v>
      </c>
      <c r="CH443" s="15">
        <f ca="1">IF(AND(BU443&lt;&gt;0,BZ443&lt;&gt;0,BV443&lt;&gt;0,CA443&lt;&gt;0),$AJ443-CE443-CF443-CG443-CK443,)</f>
        <v>0</v>
      </c>
      <c r="CI443" s="15">
        <f ca="1">IF(OR(BU443=0,BZ443=0,BV443=0,CA443=0),$AJ443-CE443-CF443-CG443-CK443,)</f>
        <v>199390.03099068123</v>
      </c>
      <c r="CJ443" s="15">
        <f ca="1">SUM(CE443:CI443)</f>
        <v>-93119.905709318788</v>
      </c>
      <c r="CK443" s="15">
        <f ca="1">IF($V443&lt;&gt;0,IF($V443&gt;0,$W443/$V443,-$W443/$V443))*$AE443</f>
        <v>-44591.097660681145</v>
      </c>
      <c r="CL443" s="15">
        <f ca="1">SUM(CJ443:CK443)</f>
        <v>-137711.00336999993</v>
      </c>
      <c r="CM443" s="16">
        <f ca="1">_xll.DBRW($B$3,$R$37,$R$38,$R$40,$R$41,$R$42,$Q443,CM$2,CM$4,CM$3)</f>
        <v>0.14888812874312546</v>
      </c>
      <c r="CN443" s="16">
        <f ca="1">_xll.DBRW($B$3,$R$37,$R$38,$R$40,$R$41,$R$42,$Q443,CN$2,CN$4,CN$3)</f>
        <v>0.11020843354150762</v>
      </c>
      <c r="CO443" s="17">
        <f ca="1">-(CM443-CN443)*100</f>
        <v>-3.8679695201617834</v>
      </c>
      <c r="CP443" s="14">
        <f ca="1">$AA443-$AF443-DJ443</f>
        <v>-209663.50384248586</v>
      </c>
      <c r="CQ443" s="15">
        <f ca="1">_xll.DBRW($B$3,$R$37,$R$38,$R$40,$R$41,$R$42,$Q443,CQ$2,CQ$4,CQ$3)</f>
        <v>0</v>
      </c>
      <c r="CR443" s="15">
        <f ca="1">_xll.DBRW($B$3,$R$37,$R$38,$R$40,$R$41,$R$42,$Q443,CR$2,CR$4,CR$3)</f>
        <v>0</v>
      </c>
      <c r="CS443" s="15">
        <f ca="1">_xll.DBRW($B$3,$R$37,$R$38,$R$40,$R$41,$R$42,$Q443,CS$2,CS$4,CS$3)</f>
        <v>0</v>
      </c>
      <c r="CT443" s="15">
        <f ca="1">_xll.DBRW($B$3,$R$37,$R$38,$R$40,$R$41,$R$42,$Q443,CT$2,CT$4,CT$3)</f>
        <v>0</v>
      </c>
      <c r="CU443" s="15">
        <f ca="1">_xll.DBRW($B$3,$R$37,$R$38,$R$40,$R$41,$R$42,$Q443,CU$2,CU$4,CU$3)</f>
        <v>0</v>
      </c>
      <c r="CV443" s="15">
        <f ca="1">_xll.DBRW($B$3,$R$37,$R$38,$R$40,$R$41,$R$42,$Q443,CV$2,CV$4,CV$3)</f>
        <v>0.92444110755392428</v>
      </c>
      <c r="CW443" s="15">
        <f ca="1">_xll.DBRW($B$3,$R$37,$R$38,$R$40,$R$41,$R$42,$Q443,CW$2,CW$4,CW$3)</f>
        <v>0.37551734052600483</v>
      </c>
      <c r="CX443" s="15">
        <f ca="1">_xll.DBRW($B$3,$R$37,$R$38,$R$40,$R$41,$R$42,$Q443,CX$2,CX$4,CX$3)</f>
        <v>3.1498829538378281</v>
      </c>
      <c r="CY443" s="15">
        <f ca="1">_xll.DBRW($B$3,$R$37,$R$38,$R$40,$R$41,$R$42,$Q443,CY$2,CY$4,CY$3)</f>
        <v>501695.14630000002</v>
      </c>
      <c r="CZ443" s="15">
        <f ca="1">_xll.DBRW($B$3,$R$37,$R$38,$R$40,$R$41,$R$42,$Q443,CZ$2,CZ$4,CZ$3)</f>
        <v>1336010.5970000001</v>
      </c>
      <c r="DA443" s="15">
        <f ca="1">CQ443-CV443</f>
        <v>-0.92444110755392428</v>
      </c>
      <c r="DB443" s="15">
        <f ca="1">CR443-CW443</f>
        <v>-0.37551734052600483</v>
      </c>
      <c r="DC443" s="15">
        <f ca="1">CS443-CX443</f>
        <v>-3.1498829538378281</v>
      </c>
      <c r="DD443" s="15">
        <f ca="1">IF(AND(CT443&lt;&gt;0,CY443&lt;&gt;0),-1*DA443*CT443,0)</f>
        <v>0</v>
      </c>
      <c r="DE443" s="15">
        <f ca="1">IF(AND(CT443&lt;&gt;0,CY443&lt;&gt;0,CU443&lt;&gt;0,CZ443&lt;&gt;0),DB443/CW443*$AA443,)</f>
        <v>0</v>
      </c>
      <c r="DF443" s="15">
        <f ca="1">IF(AND(CU443&lt;&gt;0,CZ443&lt;&gt;0),DC443*CM443*CU443,)</f>
        <v>0</v>
      </c>
      <c r="DG443" s="15">
        <f ca="1">IF(AND(CT443&lt;&gt;0,CY443&lt;&gt;0,CU443&lt;&gt;0,CZ443&lt;&gt;0),$AK443-DD443-DE443-DF443-DJ443,)</f>
        <v>0</v>
      </c>
      <c r="DH443" s="15">
        <f ca="1">IF(OR(CT443=0,CY443=0,CU443=0,CZ443=0),$AK443-DD443-DE443-DF443-DJ443,)</f>
        <v>-209663.50384248586</v>
      </c>
      <c r="DI443" s="15">
        <f ca="1">SUM(DD443:DH443)</f>
        <v>-209663.50384248586</v>
      </c>
      <c r="DJ443" s="15">
        <f ca="1">IF($V443&lt;&gt;0,IF($V443&gt;0,$W443/$V443,-$W443/$V443))*$AF443</f>
        <v>-133597.8127575141</v>
      </c>
      <c r="DK443" s="15">
        <f ca="1">SUM(DI443:DJ443)</f>
        <v>-343261.31659999996</v>
      </c>
      <c r="DL443" s="16">
        <f ca="1">_xll.DBRW($B$3,$R$37,$R$38,$R$40,$R$41,$R$42,$Q443,DL$2,DL$4,DL$3)</f>
        <v>6.8059391187251558E-2</v>
      </c>
      <c r="DM443" s="16">
        <f ca="1">_xll.DBRW($B$3,$R$37,$R$38,$R$40,$R$41,$R$42,$Q443,DM$2,DM$4,DM$3)</f>
        <v>6.9629288409603182E-2</v>
      </c>
      <c r="DN443" s="17">
        <f ca="1">-(DL443-DM443)*100</f>
        <v>0.15698972223516239</v>
      </c>
      <c r="DO443" s="14">
        <f ca="1">$AB443-$AG443-EI443</f>
        <v>8509.6366606597294</v>
      </c>
      <c r="DP443" s="15">
        <f ca="1">_xll.DBRW($B$3,$R$37,$R$38,$R$40,$R$41,$R$42,$Q443,DP$2,DP$4,DP$3)</f>
        <v>0</v>
      </c>
      <c r="DQ443" s="15">
        <f ca="1">_xll.DBRW($B$3,$R$37,$R$38,$R$40,$R$41,$R$42,$Q443,DQ$2,DQ$4,DQ$3)</f>
        <v>0</v>
      </c>
      <c r="DR443" s="15">
        <f ca="1">_xll.DBRW($B$3,$R$37,$R$38,$R$40,$R$41,$R$42,$Q443,DR$2,DR$4,DR$3)</f>
        <v>0</v>
      </c>
      <c r="DS443" s="15">
        <f ca="1">_xll.DBRW($B$3,$R$37,$R$38,$R$40,$R$41,$R$42,$Q443,DS$2,DS$4,DS$3)</f>
        <v>0</v>
      </c>
      <c r="DT443" s="15">
        <f ca="1">_xll.DBRW($B$3,$R$37,$R$38,$R$40,$R$41,$R$42,$Q443,DT$2,DT$4,DT$3)</f>
        <v>0</v>
      </c>
      <c r="DU443" s="15">
        <f ca="1">_xll.DBRW($B$3,$R$37,$R$38,$R$40,$R$41,$R$42,$Q443,DU$2,DU$4,DU$3)</f>
        <v>8139.4259259166656</v>
      </c>
      <c r="DV443" s="15">
        <f ca="1">_xll.DBRW($B$3,$R$37,$R$38,$R$40,$R$41,$R$42,$Q443,DV$2,DV$4,DV$3)</f>
        <v>2.6945894052665211E-5</v>
      </c>
      <c r="DW443" s="15">
        <f ca="1">_xll.DBRW($B$3,$R$37,$R$38,$R$40,$R$41,$R$42,$Q443,DW$2,DW$4,DW$3)</f>
        <v>3.1498829538378281</v>
      </c>
      <c r="DX443" s="15">
        <f ca="1">_xll.DBRW($B$3,$R$37,$R$38,$R$40,$R$41,$R$42,$Q443,DX$2,DX$4,DX$3)</f>
        <v>36</v>
      </c>
      <c r="DY443" s="15">
        <f ca="1">_xll.DBRW($B$3,$R$37,$R$38,$R$40,$R$41,$R$42,$Q443,DY$2,DY$4,DY$3)</f>
        <v>1336010.5970000001</v>
      </c>
      <c r="DZ443" s="15">
        <f ca="1">DP443-DU443</f>
        <v>-8139.4259259166656</v>
      </c>
      <c r="EA443" s="15">
        <f ca="1">DQ443-DV443</f>
        <v>-2.6945894052665211E-5</v>
      </c>
      <c r="EB443" s="15">
        <f ca="1">DR443-DW443</f>
        <v>-3.1498829538378281</v>
      </c>
      <c r="EC443" s="15">
        <f ca="1">IF(AND(DS443&lt;&gt;0,DX443&lt;&gt;0),-1*DZ443*DS443,0)</f>
        <v>0</v>
      </c>
      <c r="ED443" s="15">
        <f ca="1">IF(AND(DS443&lt;&gt;0,DX443&lt;&gt;0,DT443&lt;&gt;0,DY443&lt;&gt;0),EA443/DV443*$AB443,)</f>
        <v>0</v>
      </c>
      <c r="EE443" s="15">
        <f ca="1">IF(AND(DT443&lt;&gt;0,DY443&lt;&gt;0),EB443*DL443*DT443,)</f>
        <v>0</v>
      </c>
      <c r="EF443" s="15">
        <f ca="1">IF(AND(DS443&lt;&gt;0,DX443&lt;&gt;0,DT443&lt;&gt;0,DY443&lt;&gt;0),$AL443-EC443-ED443-EE443-EI443,)</f>
        <v>0</v>
      </c>
      <c r="EG443" s="15">
        <f ca="1">IF(OR(DS443=0,DX443=0,DT443=0,DY443=0),$AL443-EC443-ED443-EE443-EI443,)</f>
        <v>8509.6366606597294</v>
      </c>
      <c r="EH443" s="15">
        <f ca="1">SUM(EC443:EG443)</f>
        <v>8509.6366606597294</v>
      </c>
      <c r="EI443" s="15">
        <f ca="1">IF($V443&lt;&gt;0,IF($V443&gt;0,$W443/$V443,-$W443/$V443))*$AG443</f>
        <v>-84406.61332765971</v>
      </c>
      <c r="EJ443" s="15">
        <f ca="1">SUM(EH443:EI443)</f>
        <v>-75896.976666999981</v>
      </c>
      <c r="EK443" s="16">
        <f ca="1">_xll.DBRW($B$3,$R$37,$R$38,$R$40,$R$41,$R$42,$Q443,EK$2,EK$4,EK$3)</f>
        <v>-5.2764838232836932E-3</v>
      </c>
      <c r="EL443" s="16">
        <f ca="1">_xll.DBRW($B$3,$R$37,$R$38,$R$40,$R$41,$R$42,$Q443,EL$2,EL$4,EL$3)</f>
        <v>-1.3667446295944062E-2</v>
      </c>
      <c r="EM443" s="17">
        <f ca="1">-(EK443-EL443)*100</f>
        <v>-0.83909624726603693</v>
      </c>
      <c r="EN443" s="14">
        <f ca="1">$AC443-$AH443-FH443</f>
        <v>-45483.258941378583</v>
      </c>
      <c r="EO443" s="15">
        <f ca="1">_xll.DBRW($B$3,$R$37,$R$38,$R$40,$R$41,$R$42,$Q443,EO$2,EO$4,EO$3)</f>
        <v>0</v>
      </c>
      <c r="EP443" s="15">
        <f ca="1">_xll.DBRW($B$3,$R$37,$R$38,$R$40,$R$41,$R$42,$Q443,EP$2,EP$4,EP$3)</f>
        <v>0</v>
      </c>
      <c r="EQ443" s="15">
        <f ca="1">_xll.DBRW($B$3,$R$37,$R$38,$R$40,$R$41,$R$42,$Q443,EQ$2,EQ$4,EQ$3)</f>
        <v>0</v>
      </c>
      <c r="ER443" s="15">
        <f ca="1">_xll.DBRW($B$3,$R$37,$R$38,$R$40,$R$41,$R$42,$Q443,ER$2,ER$4,ER$3)</f>
        <v>0</v>
      </c>
      <c r="ES443" s="15">
        <f ca="1">_xll.DBRW($B$3,$R$37,$R$38,$R$40,$R$41,$R$42,$Q443,ES$2,ES$4,ES$3)</f>
        <v>0</v>
      </c>
      <c r="ET443" s="15">
        <f ca="1">_xll.DBRW($B$3,$R$37,$R$38,$R$40,$R$41,$R$42,$Q443,ET$2,ET$4,ET$3)</f>
        <v>-4.3050856110088166E-2</v>
      </c>
      <c r="EU443" s="15">
        <f ca="1">_xll.DBRW($B$3,$R$37,$R$38,$R$40,$R$41,$R$42,$Q443,EU$2,EU$4,EU$3)</f>
        <v>1</v>
      </c>
      <c r="EV443" s="15">
        <f ca="1">_xll.DBRW($B$3,$R$37,$R$38,$R$40,$R$41,$R$42,$Q443,EV$2,EV$4,EV$3)</f>
        <v>3.1498829538378281</v>
      </c>
      <c r="EW443" s="15">
        <f ca="1">_xll.DBRW($B$3,$R$37,$R$38,$R$40,$R$41,$R$42,$Q443,EW$2,EW$4,EW$3)</f>
        <v>1336010.5970000001</v>
      </c>
      <c r="EX443" s="15">
        <f ca="1">_xll.DBRW($B$3,$R$37,$R$38,$R$40,$R$41,$R$42,$Q443,EX$2,EX$4,EX$3)</f>
        <v>1336010.5970000001</v>
      </c>
      <c r="EY443" s="15">
        <f ca="1">EO443-ET443</f>
        <v>4.3050856110088166E-2</v>
      </c>
      <c r="EZ443" s="15">
        <f ca="1">EP443-EU443</f>
        <v>-1</v>
      </c>
      <c r="FA443" s="15">
        <f ca="1">EQ443-EV443</f>
        <v>-3.1498829538378281</v>
      </c>
      <c r="FB443" s="15">
        <f ca="1">IF(AND(ER443&lt;&gt;0,EW443&lt;&gt;0),-1*EY443*ER443,0)</f>
        <v>0</v>
      </c>
      <c r="FC443" s="15">
        <f ca="1">IF(AND(ER443&lt;&gt;0,EW443&lt;&gt;0,ES443&lt;&gt;0,EX443&lt;&gt;0),EZ443/EU443*$AC443,)</f>
        <v>0</v>
      </c>
      <c r="FD443" s="15">
        <f ca="1">IF(AND(ES443&lt;&gt;0,EX443&lt;&gt;0),FA443*EK443*ES443,)</f>
        <v>0</v>
      </c>
      <c r="FE443" s="15">
        <f ca="1">IF(AND(ER443&lt;&gt;0,EW443&lt;&gt;0,ES443&lt;&gt;0,EX443&lt;&gt;0),$AM443-FB443-FC443-FD443-FH443,)</f>
        <v>0</v>
      </c>
      <c r="FF443" s="15">
        <f ca="1">IF(OR(ER443=0,EW443=0,ES443=0,EX443=0),$AM443-FB443-FC443-FD443-FH443,)</f>
        <v>-45483.258941378583</v>
      </c>
      <c r="FG443" s="15">
        <f ca="1">SUM(FB443:FF443)</f>
        <v>-45483.258941378583</v>
      </c>
      <c r="FH443" s="15">
        <f ca="1">IF($V443&lt;&gt;0,IF($V443&gt;0,$W443/$V443,-$W443/$V443))*$AH443</f>
        <v>16568.068998378556</v>
      </c>
      <c r="FI443" s="15">
        <f ca="1">SUM(FG443:FH443)</f>
        <v>-28915.189943000027</v>
      </c>
      <c r="FJ443" s="20"/>
      <c r="FK443" s="85">
        <f ca="1">BL443+CK443+DJ443+EI443+FH443</f>
        <v>-1005168.1396821499</v>
      </c>
      <c r="FL443" s="21"/>
      <c r="FM443" s="22"/>
      <c r="FN443" s="104">
        <f ca="1">_xll.DBRW($B$3,$R$37,$R$38,$R$40,$R$41,$R$42,$Q443,FN$2,FN$4,FN$3)</f>
        <v>864459.96774929995</v>
      </c>
      <c r="FO443" s="105">
        <f ca="1">IF(U443&lt;&gt;0,FN443/U443,0)</f>
        <v>0.15947958253937994</v>
      </c>
      <c r="FP443" s="104">
        <f ca="1">_xll.DBRW($B$3,$R$37,$R$38,$R$40,$R$41,$R$42,$Q443,FP$2,FP$4,FP$3)</f>
        <v>741814.66891070001</v>
      </c>
      <c r="FQ443" s="105">
        <f ca="1">IF(V443&lt;&gt;0,FP443/V443,0)</f>
        <v>0.17627515201994476</v>
      </c>
      <c r="FR443" s="86">
        <f ca="1">FN443-FP443</f>
        <v>122645.29883859993</v>
      </c>
      <c r="FS443" s="103">
        <f ca="1">(FO443-FQ443)*100</f>
        <v>-1.679556948056482</v>
      </c>
      <c r="FT443" s="23"/>
      <c r="FV443" s="37"/>
      <c r="FW443" s="37"/>
      <c r="FX443" s="37"/>
      <c r="FY443" s="37"/>
      <c r="FZ443" s="37"/>
      <c r="GA443" s="37"/>
      <c r="GB443" s="37"/>
      <c r="GC443" s="37"/>
      <c r="GD443" s="37"/>
      <c r="GE443" s="37"/>
      <c r="GF443" s="37"/>
      <c r="GG443" s="37"/>
      <c r="GH443" s="37"/>
    </row>
    <row r="444" spans="1:190" ht="15" hidden="1" customHeight="1" x14ac:dyDescent="0.25">
      <c r="A444">
        <f ca="1">IF(ROW()=ROW($A$60),0,1)</f>
        <v>1</v>
      </c>
      <c r="D444" s="30"/>
      <c r="E444" s="30"/>
      <c r="F444" s="30">
        <f ca="1">IF(A444&lt;&gt;0,IF((AO444+BN444+CM444+DL444+EK444)&lt;&gt;0,ROUND((1-(AO444+BN444+CM444+DL444+EK444))-FO444,5),"VERIF. ELIGIBILITE PMM"),"CHECK "&amp;D429)</f>
        <v>-4.8700000000000002E-3</v>
      </c>
      <c r="G444" s="30"/>
      <c r="H444" s="30"/>
      <c r="I444" s="30"/>
      <c r="J444" s="30">
        <f ca="1">IF(A444&lt;&gt;0,IF((AP444+BO444+CN444+DM444+EL444)&lt;&gt;0,ROUND((1-(AP444+BO444+CN444+DM444+EL444))-FQ444,5),"VERIF. ELIGIBILITE PMM"),"CHECK "&amp;D430)</f>
        <v>-3.1900000000000001E-3</v>
      </c>
      <c r="K444" s="30">
        <f ca="1">IF(A444&lt;&gt;0,ROUND(W444+AR444+BQ444+CP444+DO444+EN444+FK444-FR444,5),"CHECK ")</f>
        <v>-14712.64666</v>
      </c>
      <c r="L444" s="4"/>
      <c r="M444" s="9"/>
      <c r="N444" s="10"/>
      <c r="O444" s="9"/>
      <c r="P444" s="11"/>
      <c r="Q444" s="130" t="s">
        <v>384</v>
      </c>
      <c r="R444" s="130"/>
      <c r="S444" s="12"/>
      <c r="T444" s="13"/>
      <c r="U444" s="84">
        <f ca="1">_xll.DBRW($B$3,$R$37,$R$38,$R$40,$R$41,$R$42,$Q444,U$2,U$4,U$3)</f>
        <v>6449323.6165999994</v>
      </c>
      <c r="V444" s="84">
        <f ca="1">_xll.DBRW($B$3,$R$37,$R$38,$R$40,$R$41,$R$42,$Q444,V$2,V$4,V$3)</f>
        <v>5225920.933367</v>
      </c>
      <c r="W444" s="85">
        <f ca="1">U444-V444</f>
        <v>1223402.6832329994</v>
      </c>
      <c r="X444" s="106">
        <f ca="1">IF(V444&lt;&gt;0,W444/V444,0)</f>
        <v>0.2341027923751566</v>
      </c>
      <c r="Y444" s="15">
        <f ca="1">_xll.DBRW($B$3,$R$37,$R$38,$R$40,$R$41,$R$42,$Q444,Y$2,Y$4,Y$3)</f>
        <v>-3662918.3800000008</v>
      </c>
      <c r="Z444" s="15">
        <f ca="1">_xll.DBRW($B$3,$R$37,$R$38,$R$40,$R$41,$R$42,$Q444,Z$2,Z$4,Z$3)</f>
        <v>-931321.26667000004</v>
      </c>
      <c r="AA444" s="15">
        <f ca="1">_xll.DBRW($B$3,$R$37,$R$38,$R$40,$R$41,$R$42,$Q444,AA$2,AA$4,AA$3)</f>
        <v>-979127.58000000007</v>
      </c>
      <c r="AB444" s="15">
        <f ca="1">_xll.DBRW($B$3,$R$37,$R$38,$R$40,$R$41,$R$42,$Q444,AB$2,AB$4,AB$3)</f>
        <v>-514069.8367000001</v>
      </c>
      <c r="AC444" s="15">
        <f ca="1">_xll.DBRW($B$3,$R$37,$R$38,$R$40,$R$41,$R$42,$Q444,AC$2,AC$4,AC$3)</f>
        <v>-69352.296667000002</v>
      </c>
      <c r="AD444" s="15">
        <f ca="1">_xll.DBRW($B$3,$R$37,$R$38,$R$40,$R$41,$R$42,$Q444,AD$2,AD$4,AD$3)</f>
        <v>-2969158.17</v>
      </c>
      <c r="AE444" s="15">
        <f ca="1">_xll.DBRW($B$3,$R$37,$R$38,$R$40,$R$41,$R$42,$Q444,AE$2,AE$4,AE$3)</f>
        <v>-711795.33332999994</v>
      </c>
      <c r="AF444" s="15">
        <f ca="1">_xll.DBRW($B$3,$R$37,$R$38,$R$40,$R$41,$R$42,$Q444,AF$2,AF$4,AF$3)</f>
        <v>-805811</v>
      </c>
      <c r="AG444" s="15">
        <f ca="1">_xll.DBRW($B$3,$R$37,$R$38,$R$40,$R$41,$R$42,$Q444,AG$2,AG$4,AG$3)</f>
        <v>-375197.99997</v>
      </c>
      <c r="AH444" s="15">
        <f ca="1">_xll.DBRW($B$3,$R$37,$R$38,$R$40,$R$41,$R$42,$Q444,AH$2,AH$4,AH$3)</f>
        <v>-97875.333333000002</v>
      </c>
      <c r="AI444" s="15">
        <f ca="1">Y444-AD444</f>
        <v>-693760.21000000089</v>
      </c>
      <c r="AJ444" s="15">
        <f ca="1">Z444-AE444</f>
        <v>-219525.93334000011</v>
      </c>
      <c r="AK444" s="15">
        <f ca="1">AA444-AF444</f>
        <v>-173316.58000000007</v>
      </c>
      <c r="AL444" s="15">
        <f ca="1">AB444-AG444</f>
        <v>-138871.8367300001</v>
      </c>
      <c r="AM444" s="15">
        <f ca="1">AC444-AH444</f>
        <v>28523.036666</v>
      </c>
      <c r="AN444" s="20"/>
      <c r="AO444" s="16">
        <f ca="1">_xll.DBRW($B$3,$R$37,$R$38,$R$40,$R$41,$R$42,$Q444,AO$2,AO$4,AO$3)</f>
        <v>0.56795388132981361</v>
      </c>
      <c r="AP444" s="16">
        <f ca="1">_xll.DBRW($B$3,$R$37,$R$38,$R$40,$R$41,$R$42,$Q444,AP$2,AP$4,AP$3)</f>
        <v>0.5681597957294402</v>
      </c>
      <c r="AQ444" s="17">
        <f ca="1">-(AO444-AP444)*100</f>
        <v>2.0591439962658331E-2</v>
      </c>
      <c r="AR444" s="14">
        <f ca="1">$Y444-$AD444-BL444</f>
        <v>1328.008600509027</v>
      </c>
      <c r="AS444" s="18">
        <f ca="1">_xll.DBRW($B$3,$R$37,$R$38,$R$40,$R$41,$R$42,$Q444,AS$2,AS$4,AS$3)</f>
        <v>0</v>
      </c>
      <c r="AT444" s="19">
        <f ca="1">_xll.DBRW($B$3,$R$37,$R$38,$R$40,$R$41,$R$42,$Q444,AT$2,AT$4,AT$3)</f>
        <v>0</v>
      </c>
      <c r="AU444" s="18">
        <f ca="1">_xll.DBRW($B$3,$R$37,$R$38,$R$40,$R$41,$R$42,$Q444,AU$2,AU$4,AU$3)</f>
        <v>0</v>
      </c>
      <c r="AV444" s="15">
        <f ca="1">_xll.DBRW($B$3,$R$37,$R$38,$R$40,$R$41,$R$42,$Q444,AV$2,AV$4,AV$3)</f>
        <v>0</v>
      </c>
      <c r="AW444" s="15">
        <f ca="1">_xll.DBRW($B$3,$R$37,$R$38,$R$40,$R$41,$R$42,$Q444,AW$2,AW$4,AW$3)</f>
        <v>0</v>
      </c>
      <c r="AX444" s="18">
        <f ca="1">_xll.DBRW($B$3,$R$37,$R$38,$R$40,$R$41,$R$42,$Q444,AX$2,AX$4,AX$3)</f>
        <v>21.450630895299081</v>
      </c>
      <c r="AY444" s="19">
        <f ca="1">_xll.DBRW($B$3,$R$37,$R$38,$R$40,$R$41,$R$42,$Q444,AY$2,AY$4,AY$3)</f>
        <v>7.1709773781301556E-2</v>
      </c>
      <c r="AZ444" s="18">
        <f ca="1">_xll.DBRW($B$3,$R$37,$R$38,$R$40,$R$41,$R$42,$Q444,AZ$2,AZ$4,AZ$3)</f>
        <v>2.7073719410104151</v>
      </c>
      <c r="BA444" s="15">
        <f ca="1">_xll.DBRW($B$3,$R$37,$R$38,$R$40,$R$41,$R$42,$Q444,BA$2,BA$4,BA$3)</f>
        <v>138418.22110000002</v>
      </c>
      <c r="BB444" s="15">
        <f ca="1">_xll.DBRW($B$3,$R$37,$R$38,$R$40,$R$41,$R$42,$Q444,BB$2,BB$4,BB$3)</f>
        <v>1930256</v>
      </c>
      <c r="BC444" s="18">
        <f ca="1">AS444-AX444</f>
        <v>-21.450630895299081</v>
      </c>
      <c r="BD444" s="18">
        <f ca="1">AT444-AY444</f>
        <v>-7.1709773781301556E-2</v>
      </c>
      <c r="BE444" s="18">
        <f ca="1">AU444-AZ444</f>
        <v>-2.7073719410104151</v>
      </c>
      <c r="BF444" s="15">
        <f ca="1">IF(AND(AV444&lt;&gt;0,BA444&lt;&gt;0),-1*BC444*AV444,0)</f>
        <v>0</v>
      </c>
      <c r="BG444" s="15">
        <f ca="1">IF(AND(AV444&lt;&gt;0,BA444&lt;&gt;0,AW444&lt;&gt;0,BB444&lt;&gt;0),BD444/AY444*$Y444,)</f>
        <v>0</v>
      </c>
      <c r="BH444" s="15">
        <f ca="1">IF(AND(AW444&lt;&gt;0,BB444&lt;&gt;0),BE444*AO444*AW444,)</f>
        <v>0</v>
      </c>
      <c r="BI444" s="15">
        <f ca="1">IF(AND(AV444&lt;&gt;0,BA444&lt;&gt;0,AW444&lt;&gt;0,BB444&lt;&gt;0),$AI444-BF444-BG444-BH444-BL444,)</f>
        <v>0</v>
      </c>
      <c r="BJ444" s="15">
        <f ca="1">IF(OR(AV444=0,BA444=0,AW444=0,BB444=0),$AI444-BF444-BG444-BH444-BL444,)</f>
        <v>1328.008600509027</v>
      </c>
      <c r="BK444" s="15">
        <f ca="1">SUM(BF444:BJ444)</f>
        <v>1328.008600509027</v>
      </c>
      <c r="BL444" s="15">
        <f ca="1">IF($V444&lt;&gt;0,IF($V444&gt;0,$W444/$V444,-$W444/$V444))*$AD444</f>
        <v>-695088.21860050992</v>
      </c>
      <c r="BM444" s="15">
        <f ca="1">SUM(BK444:BL444)</f>
        <v>-693760.21000000089</v>
      </c>
      <c r="BN444" s="16">
        <f ca="1">_xll.DBRW($B$3,$R$37,$R$38,$R$40,$R$41,$R$42,$Q444,BN$2,BN$4,BN$3)</f>
        <v>0.14440603728937712</v>
      </c>
      <c r="BO444" s="16">
        <f ca="1">_xll.DBRW($B$3,$R$37,$R$38,$R$40,$R$41,$R$42,$Q444,BO$2,BO$4,BO$3)</f>
        <v>0.13620476513244881</v>
      </c>
      <c r="BP444" s="17">
        <f ca="1">-(BN444-BO444)*100</f>
        <v>-0.82012721569283131</v>
      </c>
      <c r="BQ444" s="14">
        <f ca="1">$Z444-$AE444-CK444</f>
        <v>-52892.658207841741</v>
      </c>
      <c r="BR444" s="15">
        <f ca="1">_xll.DBRW($B$3,$R$37,$R$38,$R$40,$R$41,$R$42,$Q444,BR$2,BR$4,BR$3)</f>
        <v>0</v>
      </c>
      <c r="BS444" s="15">
        <f ca="1">_xll.DBRW($B$3,$R$37,$R$38,$R$40,$R$41,$R$42,$Q444,BS$2,BS$4,BS$3)</f>
        <v>0</v>
      </c>
      <c r="BT444" s="15">
        <f ca="1">_xll.DBRW($B$3,$R$37,$R$38,$R$40,$R$41,$R$42,$Q444,BT$2,BT$4,BT$3)</f>
        <v>0</v>
      </c>
      <c r="BU444" s="15">
        <f ca="1">_xll.DBRW($B$3,$R$37,$R$38,$R$40,$R$41,$R$42,$Q444,BU$2,BU$4,BU$3)</f>
        <v>0</v>
      </c>
      <c r="BV444" s="15">
        <f ca="1">_xll.DBRW($B$3,$R$37,$R$38,$R$40,$R$41,$R$42,$Q444,BV$2,BV$4,BV$3)</f>
        <v>0</v>
      </c>
      <c r="BW444" s="15">
        <f ca="1">_xll.DBRW($B$3,$R$37,$R$38,$R$40,$R$41,$R$42,$Q444,BW$2,BW$4,BW$3)</f>
        <v>0.34983009679780164</v>
      </c>
      <c r="BX444" s="15">
        <f ca="1">_xll.DBRW($B$3,$R$37,$R$38,$R$40,$R$41,$R$42,$Q444,BX$2,BX$4,BX$3)</f>
        <v>1.0541030137971337</v>
      </c>
      <c r="BY444" s="15">
        <f ca="1">_xll.DBRW($B$3,$R$37,$R$38,$R$40,$R$41,$R$42,$Q444,BY$2,BY$4,BY$3)</f>
        <v>2.7073719410104151</v>
      </c>
      <c r="BZ444" s="15">
        <f ca="1">_xll.DBRW($B$3,$R$37,$R$38,$R$40,$R$41,$R$42,$Q444,BZ$2,BZ$4,BZ$3)</f>
        <v>2034688.6669999999</v>
      </c>
      <c r="CA444" s="15">
        <f ca="1">_xll.DBRW($B$3,$R$37,$R$38,$R$40,$R$41,$R$42,$Q444,CA$2,CA$4,CA$3)</f>
        <v>1930256</v>
      </c>
      <c r="CB444" s="15">
        <f ca="1">BR444-BW444</f>
        <v>-0.34983009679780164</v>
      </c>
      <c r="CC444" s="15">
        <f ca="1">BS444-BX444</f>
        <v>-1.0541030137971337</v>
      </c>
      <c r="CD444" s="15">
        <f ca="1">BT444-BY444</f>
        <v>-2.7073719410104151</v>
      </c>
      <c r="CE444" s="15">
        <f ca="1">IF(AND(BU444&lt;&gt;0,BZ444&lt;&gt;0),-1*CB444*BU444,0)</f>
        <v>0</v>
      </c>
      <c r="CF444" s="15">
        <f ca="1">IF(AND(BU444&lt;&gt;0,BZ444&lt;&gt;0,BV444&lt;&gt;0,CA444&lt;&gt;0),CC444/BX444*$Z444,)</f>
        <v>0</v>
      </c>
      <c r="CG444" s="15">
        <f ca="1">IF(AND(BV444&lt;&gt;0,CA444&lt;&gt;0),CD444*BN444*BV444,)</f>
        <v>0</v>
      </c>
      <c r="CH444" s="15">
        <f ca="1">IF(AND(BU444&lt;&gt;0,BZ444&lt;&gt;0,BV444&lt;&gt;0,CA444&lt;&gt;0),$AJ444-CE444-CF444-CG444-CK444,)</f>
        <v>0</v>
      </c>
      <c r="CI444" s="15">
        <f ca="1">IF(OR(BU444=0,BZ444=0,BV444=0,CA444=0),$AJ444-CE444-CF444-CG444-CK444,)</f>
        <v>-52892.658207841741</v>
      </c>
      <c r="CJ444" s="15">
        <f ca="1">SUM(CE444:CI444)</f>
        <v>-52892.658207841741</v>
      </c>
      <c r="CK444" s="15">
        <f ca="1">IF($V444&lt;&gt;0,IF($V444&gt;0,$W444/$V444,-$W444/$V444))*$AE444</f>
        <v>-166633.27513215836</v>
      </c>
      <c r="CL444" s="15">
        <f ca="1">SUM(CJ444:CK444)</f>
        <v>-219525.93334000011</v>
      </c>
      <c r="CM444" s="16">
        <f ca="1">_xll.DBRW($B$3,$R$37,$R$38,$R$40,$R$41,$R$42,$Q444,CM$2,CM$4,CM$3)</f>
        <v>0.15181864614140475</v>
      </c>
      <c r="CN444" s="16">
        <f ca="1">_xll.DBRW($B$3,$R$37,$R$38,$R$40,$R$41,$R$42,$Q444,CN$2,CN$4,CN$3)</f>
        <v>0.154195023283834</v>
      </c>
      <c r="CO444" s="17">
        <f ca="1">-(CM444-CN444)*100</f>
        <v>0.23763771424292479</v>
      </c>
      <c r="CP444" s="14">
        <f ca="1">$AA444-$AF444-DJ444</f>
        <v>15326.025226617232</v>
      </c>
      <c r="CQ444" s="15">
        <f ca="1">_xll.DBRW($B$3,$R$37,$R$38,$R$40,$R$41,$R$42,$Q444,CQ$2,CQ$4,CQ$3)</f>
        <v>0</v>
      </c>
      <c r="CR444" s="15">
        <f ca="1">_xll.DBRW($B$3,$R$37,$R$38,$R$40,$R$41,$R$42,$Q444,CR$2,CR$4,CR$3)</f>
        <v>0</v>
      </c>
      <c r="CS444" s="15">
        <f ca="1">_xll.DBRW($B$3,$R$37,$R$38,$R$40,$R$41,$R$42,$Q444,CS$2,CS$4,CS$3)</f>
        <v>0</v>
      </c>
      <c r="CT444" s="15">
        <f ca="1">_xll.DBRW($B$3,$R$37,$R$38,$R$40,$R$41,$R$42,$Q444,CT$2,CT$4,CT$3)</f>
        <v>0</v>
      </c>
      <c r="CU444" s="15">
        <f ca="1">_xll.DBRW($B$3,$R$37,$R$38,$R$40,$R$41,$R$42,$Q444,CU$2,CU$4,CU$3)</f>
        <v>0</v>
      </c>
      <c r="CV444" s="15">
        <f ca="1">_xll.DBRW($B$3,$R$37,$R$38,$R$40,$R$41,$R$42,$Q444,CV$2,CV$4,CV$3)</f>
        <v>0.98226430065637715</v>
      </c>
      <c r="CW444" s="15">
        <f ca="1">_xll.DBRW($B$3,$R$37,$R$38,$R$40,$R$41,$R$42,$Q444,CW$2,CW$4,CW$3)</f>
        <v>0.42500096888702854</v>
      </c>
      <c r="CX444" s="15">
        <f ca="1">_xll.DBRW($B$3,$R$37,$R$38,$R$40,$R$41,$R$42,$Q444,CX$2,CX$4,CX$3)</f>
        <v>2.7073719410104151</v>
      </c>
      <c r="CY444" s="15">
        <f ca="1">_xll.DBRW($B$3,$R$37,$R$38,$R$40,$R$41,$R$42,$Q444,CY$2,CY$4,CY$3)</f>
        <v>820360.67020000017</v>
      </c>
      <c r="CZ444" s="15">
        <f ca="1">_xll.DBRW($B$3,$R$37,$R$38,$R$40,$R$41,$R$42,$Q444,CZ$2,CZ$4,CZ$3)</f>
        <v>1930256</v>
      </c>
      <c r="DA444" s="15">
        <f ca="1">CQ444-CV444</f>
        <v>-0.98226430065637715</v>
      </c>
      <c r="DB444" s="15">
        <f ca="1">CR444-CW444</f>
        <v>-0.42500096888702854</v>
      </c>
      <c r="DC444" s="15">
        <f ca="1">CS444-CX444</f>
        <v>-2.7073719410104151</v>
      </c>
      <c r="DD444" s="15">
        <f ca="1">IF(AND(CT444&lt;&gt;0,CY444&lt;&gt;0),-1*DA444*CT444,0)</f>
        <v>0</v>
      </c>
      <c r="DE444" s="15">
        <f ca="1">IF(AND(CT444&lt;&gt;0,CY444&lt;&gt;0,CU444&lt;&gt;0,CZ444&lt;&gt;0),DB444/CW444*$AA444,)</f>
        <v>0</v>
      </c>
      <c r="DF444" s="15">
        <f ca="1">IF(AND(CU444&lt;&gt;0,CZ444&lt;&gt;0),DC444*CM444*CU444,)</f>
        <v>0</v>
      </c>
      <c r="DG444" s="15">
        <f ca="1">IF(AND(CT444&lt;&gt;0,CY444&lt;&gt;0,CU444&lt;&gt;0,CZ444&lt;&gt;0),$AK444-DD444-DE444-DF444-DJ444,)</f>
        <v>0</v>
      </c>
      <c r="DH444" s="15">
        <f ca="1">IF(OR(CT444=0,CY444=0,CU444=0,CZ444=0),$AK444-DD444-DE444-DF444-DJ444,)</f>
        <v>15326.025226617232</v>
      </c>
      <c r="DI444" s="15">
        <f ca="1">SUM(DD444:DH444)</f>
        <v>15326.025226617232</v>
      </c>
      <c r="DJ444" s="15">
        <f ca="1">IF($V444&lt;&gt;0,IF($V444&gt;0,$W444/$V444,-$W444/$V444))*$AF444</f>
        <v>-188642.60522661731</v>
      </c>
      <c r="DK444" s="15">
        <f ca="1">SUM(DI444:DJ444)</f>
        <v>-173316.58000000007</v>
      </c>
      <c r="DL444" s="16">
        <f ca="1">_xll.DBRW($B$3,$R$37,$R$38,$R$40,$R$41,$R$42,$Q444,DL$2,DL$4,DL$3)</f>
        <v>7.9709108622930472E-2</v>
      </c>
      <c r="DM444" s="16">
        <f ca="1">_xll.DBRW($B$3,$R$37,$R$38,$R$40,$R$41,$R$42,$Q444,DM$2,DM$4,DM$3)</f>
        <v>7.1795575316571866E-2</v>
      </c>
      <c r="DN444" s="17">
        <f ca="1">-(DL444-DM444)*100</f>
        <v>-0.79135333063586055</v>
      </c>
      <c r="DO444" s="14">
        <f ca="1">$AB444-$AG444-EI444</f>
        <v>-51036.937243449167</v>
      </c>
      <c r="DP444" s="15">
        <f ca="1">_xll.DBRW($B$3,$R$37,$R$38,$R$40,$R$41,$R$42,$Q444,DP$2,DP$4,DP$3)</f>
        <v>0</v>
      </c>
      <c r="DQ444" s="15">
        <f ca="1">_xll.DBRW($B$3,$R$37,$R$38,$R$40,$R$41,$R$42,$Q444,DQ$2,DQ$4,DQ$3)</f>
        <v>0</v>
      </c>
      <c r="DR444" s="15">
        <f ca="1">_xll.DBRW($B$3,$R$37,$R$38,$R$40,$R$41,$R$42,$Q444,DR$2,DR$4,DR$3)</f>
        <v>0</v>
      </c>
      <c r="DS444" s="15">
        <f ca="1">_xll.DBRW($B$3,$R$37,$R$38,$R$40,$R$41,$R$42,$Q444,DS$2,DS$4,DS$3)</f>
        <v>0</v>
      </c>
      <c r="DT444" s="15">
        <f ca="1">_xll.DBRW($B$3,$R$37,$R$38,$R$40,$R$41,$R$42,$Q444,DT$2,DT$4,DT$3)</f>
        <v>0</v>
      </c>
      <c r="DU444" s="15">
        <f ca="1">_xll.DBRW($B$3,$R$37,$R$38,$R$40,$R$41,$R$42,$Q444,DU$2,DU$4,DU$3)</f>
        <v>10140.486485675676</v>
      </c>
      <c r="DV444" s="15">
        <f ca="1">_xll.DBRW($B$3,$R$37,$R$38,$R$40,$R$41,$R$42,$Q444,DV$2,DV$4,DV$3)</f>
        <v>1.916844190615131E-5</v>
      </c>
      <c r="DW444" s="15">
        <f ca="1">_xll.DBRW($B$3,$R$37,$R$38,$R$40,$R$41,$R$42,$Q444,DW$2,DW$4,DW$3)</f>
        <v>2.7073719410104151</v>
      </c>
      <c r="DX444" s="15">
        <f ca="1">_xll.DBRW($B$3,$R$37,$R$38,$R$40,$R$41,$R$42,$Q444,DX$2,DX$4,DX$3)</f>
        <v>37</v>
      </c>
      <c r="DY444" s="15">
        <f ca="1">_xll.DBRW($B$3,$R$37,$R$38,$R$40,$R$41,$R$42,$Q444,DY$2,DY$4,DY$3)</f>
        <v>1930256</v>
      </c>
      <c r="DZ444" s="15">
        <f ca="1">DP444-DU444</f>
        <v>-10140.486485675676</v>
      </c>
      <c r="EA444" s="15">
        <f ca="1">DQ444-DV444</f>
        <v>-1.916844190615131E-5</v>
      </c>
      <c r="EB444" s="15">
        <f ca="1">DR444-DW444</f>
        <v>-2.7073719410104151</v>
      </c>
      <c r="EC444" s="15">
        <f ca="1">IF(AND(DS444&lt;&gt;0,DX444&lt;&gt;0),-1*DZ444*DS444,0)</f>
        <v>0</v>
      </c>
      <c r="ED444" s="15">
        <f ca="1">IF(AND(DS444&lt;&gt;0,DX444&lt;&gt;0,DT444&lt;&gt;0,DY444&lt;&gt;0),EA444/DV444*$AB444,)</f>
        <v>0</v>
      </c>
      <c r="EE444" s="15">
        <f ca="1">IF(AND(DT444&lt;&gt;0,DY444&lt;&gt;0),EB444*DL444*DT444,)</f>
        <v>0</v>
      </c>
      <c r="EF444" s="15">
        <f ca="1">IF(AND(DS444&lt;&gt;0,DX444&lt;&gt;0,DT444&lt;&gt;0,DY444&lt;&gt;0),$AL444-EC444-ED444-EE444-EI444,)</f>
        <v>0</v>
      </c>
      <c r="EG444" s="15">
        <f ca="1">IF(OR(DS444=0,DX444=0,DT444=0,DY444=0),$AL444-EC444-ED444-EE444-EI444,)</f>
        <v>-51036.937243449167</v>
      </c>
      <c r="EH444" s="15">
        <f ca="1">SUM(EC444:EG444)</f>
        <v>-51036.937243449167</v>
      </c>
      <c r="EI444" s="15">
        <f ca="1">IF($V444&lt;&gt;0,IF($V444&gt;0,$W444/$V444,-$W444/$V444))*$AG444</f>
        <v>-87834.89948655093</v>
      </c>
      <c r="EJ444" s="15">
        <f ca="1">SUM(EH444:EI444)</f>
        <v>-138871.8367300001</v>
      </c>
      <c r="EK444" s="16">
        <f ca="1">_xll.DBRW($B$3,$R$37,$R$38,$R$40,$R$41,$R$42,$Q444,EK$2,EK$4,EK$3)</f>
        <v>1.0753421721386906E-2</v>
      </c>
      <c r="EL444" s="16">
        <f ca="1">_xll.DBRW($B$3,$R$37,$R$38,$R$40,$R$41,$R$42,$Q444,EL$2,EL$4,EL$3)</f>
        <v>1.8728820160304274E-2</v>
      </c>
      <c r="EM444" s="17">
        <f ca="1">-(EK444-EL444)*100</f>
        <v>0.79753984389173671</v>
      </c>
      <c r="EN444" s="14">
        <f ca="1">$AC444-$AH444-FH444</f>
        <v>51435.925503904546</v>
      </c>
      <c r="EO444" s="15">
        <f ca="1">_xll.DBRW($B$3,$R$37,$R$38,$R$40,$R$41,$R$42,$Q444,EO$2,EO$4,EO$3)</f>
        <v>0</v>
      </c>
      <c r="EP444" s="15">
        <f ca="1">_xll.DBRW($B$3,$R$37,$R$38,$R$40,$R$41,$R$42,$Q444,EP$2,EP$4,EP$3)</f>
        <v>0</v>
      </c>
      <c r="EQ444" s="15">
        <f ca="1">_xll.DBRW($B$3,$R$37,$R$38,$R$40,$R$41,$R$42,$Q444,EQ$2,EQ$4,EQ$3)</f>
        <v>0</v>
      </c>
      <c r="ER444" s="15">
        <f ca="1">_xll.DBRW($B$3,$R$37,$R$38,$R$40,$R$41,$R$42,$Q444,ER$2,ER$4,ER$3)</f>
        <v>0</v>
      </c>
      <c r="ES444" s="15">
        <f ca="1">_xll.DBRW($B$3,$R$37,$R$38,$R$40,$R$41,$R$42,$Q444,ES$2,ES$4,ES$3)</f>
        <v>0</v>
      </c>
      <c r="ET444" s="15">
        <f ca="1">_xll.DBRW($B$3,$R$37,$R$38,$R$40,$R$41,$R$42,$Q444,ET$2,ET$4,ET$3)</f>
        <v>5.0705882190237979E-2</v>
      </c>
      <c r="EU444" s="15">
        <f ca="1">_xll.DBRW($B$3,$R$37,$R$38,$R$40,$R$41,$R$42,$Q444,EU$2,EU$4,EU$3)</f>
        <v>1</v>
      </c>
      <c r="EV444" s="15">
        <f ca="1">_xll.DBRW($B$3,$R$37,$R$38,$R$40,$R$41,$R$42,$Q444,EV$2,EV$4,EV$3)</f>
        <v>2.7073719410104151</v>
      </c>
      <c r="EW444" s="15">
        <f ca="1">_xll.DBRW($B$3,$R$37,$R$38,$R$40,$R$41,$R$42,$Q444,EW$2,EW$4,EW$3)</f>
        <v>1930256</v>
      </c>
      <c r="EX444" s="15">
        <f ca="1">_xll.DBRW($B$3,$R$37,$R$38,$R$40,$R$41,$R$42,$Q444,EX$2,EX$4,EX$3)</f>
        <v>1930256</v>
      </c>
      <c r="EY444" s="15">
        <f ca="1">EO444-ET444</f>
        <v>-5.0705882190237979E-2</v>
      </c>
      <c r="EZ444" s="15">
        <f ca="1">EP444-EU444</f>
        <v>-1</v>
      </c>
      <c r="FA444" s="15">
        <f ca="1">EQ444-EV444</f>
        <v>-2.7073719410104151</v>
      </c>
      <c r="FB444" s="15">
        <f ca="1">IF(AND(ER444&lt;&gt;0,EW444&lt;&gt;0),-1*EY444*ER444,0)</f>
        <v>0</v>
      </c>
      <c r="FC444" s="15">
        <f ca="1">IF(AND(ER444&lt;&gt;0,EW444&lt;&gt;0,ES444&lt;&gt;0,EX444&lt;&gt;0),EZ444/EU444*$AC444,)</f>
        <v>0</v>
      </c>
      <c r="FD444" s="15">
        <f ca="1">IF(AND(ES444&lt;&gt;0,EX444&lt;&gt;0),FA444*EK444*ES444,)</f>
        <v>0</v>
      </c>
      <c r="FE444" s="15">
        <f ca="1">IF(AND(ER444&lt;&gt;0,EW444&lt;&gt;0,ES444&lt;&gt;0,EX444&lt;&gt;0),$AM444-FB444-FC444-FD444-FH444,)</f>
        <v>0</v>
      </c>
      <c r="FF444" s="15">
        <f ca="1">IF(OR(ER444=0,EW444=0,ES444=0,EX444=0),$AM444-FB444-FC444-FD444-FH444,)</f>
        <v>51435.925503904546</v>
      </c>
      <c r="FG444" s="15">
        <f ca="1">SUM(FB444:FF444)</f>
        <v>51435.925503904546</v>
      </c>
      <c r="FH444" s="15">
        <f ca="1">IF($V444&lt;&gt;0,IF($V444&gt;0,$W444/$V444,-$W444/$V444))*$AH444</f>
        <v>-22912.888837904546</v>
      </c>
      <c r="FI444" s="15">
        <f ca="1">SUM(FG444:FH444)</f>
        <v>28523.036666</v>
      </c>
      <c r="FJ444" s="20"/>
      <c r="FK444" s="85">
        <f ca="1">BL444+CK444+DJ444+EI444+FH444</f>
        <v>-1161111.8872837408</v>
      </c>
      <c r="FL444" s="21"/>
      <c r="FM444" s="22"/>
      <c r="FN444" s="104">
        <f ca="1">_xll.DBRW($B$3,$R$37,$R$38,$R$40,$R$41,$R$42,$Q444,FN$2,FN$4,FN$3)</f>
        <v>323913.56989299925</v>
      </c>
      <c r="FO444" s="105">
        <f ca="1">IF(U444&lt;&gt;0,FN444/U444,0)</f>
        <v>5.0224424939581853E-2</v>
      </c>
      <c r="FP444" s="104">
        <f ca="1">_xll.DBRW($B$3,$R$37,$R$38,$R$40,$R$41,$R$42,$Q444,FP$2,FP$4,FP$3)</f>
        <v>282749.76340399962</v>
      </c>
      <c r="FQ444" s="105">
        <f ca="1">IF(V444&lt;&gt;0,FP444/V444,0)</f>
        <v>5.4105250923080314E-2</v>
      </c>
      <c r="FR444" s="86">
        <f ca="1">FN444-FP444</f>
        <v>41163.806488999631</v>
      </c>
      <c r="FS444" s="103">
        <f ca="1">(FO444-FQ444)*100</f>
        <v>-0.38808259834984604</v>
      </c>
      <c r="FT444" s="23"/>
      <c r="FV444" s="37"/>
      <c r="FW444" s="37"/>
      <c r="FX444" s="37"/>
      <c r="FY444" s="37"/>
      <c r="FZ444" s="37"/>
      <c r="GA444" s="37"/>
      <c r="GB444" s="37"/>
      <c r="GC444" s="37"/>
      <c r="GD444" s="37"/>
      <c r="GE444" s="37"/>
      <c r="GF444" s="37"/>
      <c r="GG444" s="37"/>
      <c r="GH444" s="37"/>
    </row>
    <row r="445" spans="1:190" ht="15" hidden="1" customHeight="1" x14ac:dyDescent="0.25">
      <c r="A445">
        <f ca="1">IF(ROW()=ROW($A$60),0,1)</f>
        <v>1</v>
      </c>
      <c r="D445" s="30"/>
      <c r="E445" s="30"/>
      <c r="F445" s="30">
        <f ca="1">IF(A445&lt;&gt;0,IF((AO445+BN445+CM445+DL445+EK445)&lt;&gt;0,ROUND((1-(AO445+BN445+CM445+DL445+EK445))-FO445,5),"VERIF. ELIGIBILITE PMM"),"CHECK "&amp;D430)</f>
        <v>0</v>
      </c>
      <c r="G445" s="30"/>
      <c r="H445" s="30"/>
      <c r="I445" s="30"/>
      <c r="J445" s="30">
        <f ca="1">IF(A445&lt;&gt;0,IF((AP445+BO445+CN445+DM445+EL445)&lt;&gt;0,ROUND((1-(AP445+BO445+CN445+DM445+EL445))-FQ445,5),"VERIF. ELIGIBILITE PMM"),"CHECK "&amp;D431)</f>
        <v>0</v>
      </c>
      <c r="K445" s="30">
        <f ca="1">IF(A445&lt;&gt;0,ROUND(W445+AR445+BQ445+CP445+DO445+EN445+FK445-FR445,5),"CHECK ")</f>
        <v>0</v>
      </c>
      <c r="L445" s="4"/>
      <c r="M445" s="9"/>
      <c r="N445" s="10"/>
      <c r="O445" s="9"/>
      <c r="P445" s="11"/>
      <c r="Q445" s="130" t="s">
        <v>434</v>
      </c>
      <c r="R445" s="130"/>
      <c r="S445" s="12"/>
      <c r="T445" s="13"/>
      <c r="U445" s="84">
        <f ca="1">_xll.DBRW($B$3,$R$37,$R$38,$R$40,$R$41,$R$42,$Q445,U$2,U$4,U$3)</f>
        <v>5154450.9699970009</v>
      </c>
      <c r="V445" s="84">
        <f ca="1">_xll.DBRW($B$3,$R$37,$R$38,$R$40,$R$41,$R$42,$Q445,V$2,V$4,V$3)</f>
        <v>3920314.9999997001</v>
      </c>
      <c r="W445" s="85">
        <f ca="1">U445-V445</f>
        <v>1234135.9699973008</v>
      </c>
      <c r="X445" s="106">
        <f ca="1">IF(V445&lt;&gt;0,W445/V445,0)</f>
        <v>0.31480530773608628</v>
      </c>
      <c r="Y445" s="15">
        <f ca="1">_xll.DBRW($B$3,$R$37,$R$38,$R$40,$R$41,$R$42,$Q445,Y$2,Y$4,Y$3)</f>
        <v>-3016088.212791001</v>
      </c>
      <c r="Z445" s="15">
        <f ca="1">_xll.DBRW($B$3,$R$37,$R$38,$R$40,$R$41,$R$42,$Q445,Z$2,Z$4,Z$3)</f>
        <v>-42768.18</v>
      </c>
      <c r="AA445" s="15">
        <f ca="1">_xll.DBRW($B$3,$R$37,$R$38,$R$40,$R$41,$R$42,$Q445,AA$2,AA$4,AA$3)</f>
        <v>-30425.59</v>
      </c>
      <c r="AB445" s="15">
        <f ca="1">_xll.DBRW($B$3,$R$37,$R$38,$R$40,$R$41,$R$42,$Q445,AB$2,AB$4,AB$3)</f>
        <v>-1725756.0799999998</v>
      </c>
      <c r="AC445" s="15">
        <f ca="1">_xll.DBRW($B$3,$R$37,$R$38,$R$40,$R$41,$R$42,$Q445,AC$2,AC$4,AC$3)</f>
        <v>-69960.289996299995</v>
      </c>
      <c r="AD445" s="15">
        <f ca="1">_xll.DBRW($B$3,$R$37,$R$38,$R$40,$R$41,$R$42,$Q445,AD$2,AD$4,AD$3)</f>
        <v>-2305510.3321893001</v>
      </c>
      <c r="AE445" s="15">
        <f ca="1">_xll.DBRW($B$3,$R$37,$R$38,$R$40,$R$41,$R$42,$Q445,AE$2,AE$4,AE$3)</f>
        <v>-25601</v>
      </c>
      <c r="AF445" s="15">
        <f ca="1">_xll.DBRW($B$3,$R$37,$R$38,$R$40,$R$41,$R$42,$Q445,AF$2,AF$4,AF$3)</f>
        <v>-18413</v>
      </c>
      <c r="AG445" s="15">
        <f ca="1">_xll.DBRW($B$3,$R$37,$R$38,$R$40,$R$41,$R$42,$Q445,AG$2,AG$4,AG$3)</f>
        <v>-1311370</v>
      </c>
      <c r="AH445" s="15">
        <f ca="1">_xll.DBRW($B$3,$R$37,$R$38,$R$40,$R$41,$R$42,$Q445,AH$2,AH$4,AH$3)</f>
        <v>-47480.000000399996</v>
      </c>
      <c r="AI445" s="15">
        <f ca="1">Y445-AD445</f>
        <v>-710577.88060170086</v>
      </c>
      <c r="AJ445" s="15">
        <f ca="1">Z445-AE445</f>
        <v>-17167.18</v>
      </c>
      <c r="AK445" s="15">
        <f ca="1">AA445-AF445</f>
        <v>-12012.59</v>
      </c>
      <c r="AL445" s="15">
        <f ca="1">AB445-AG445</f>
        <v>-414386.07999999984</v>
      </c>
      <c r="AM445" s="15">
        <f ca="1">AC445-AH445</f>
        <v>-22480.289995899999</v>
      </c>
      <c r="AN445" s="20"/>
      <c r="AO445" s="16">
        <f ca="1">_xll.DBRW($B$3,$R$37,$R$38,$R$40,$R$41,$R$42,$Q445,AO$2,AO$4,AO$3)</f>
        <v>0.58514247789862184</v>
      </c>
      <c r="AP445" s="16">
        <f ca="1">_xll.DBRW($B$3,$R$37,$R$38,$R$40,$R$41,$R$42,$Q445,AP$2,AP$4,AP$3)</f>
        <v>0.58809313338072999</v>
      </c>
      <c r="AQ445" s="17">
        <f ca="1">-(AO445-AP445)*100</f>
        <v>0.29506554821081554</v>
      </c>
      <c r="AR445" s="14">
        <f ca="1">$Y445-$AD445-BL445</f>
        <v>15209.009011878283</v>
      </c>
      <c r="AS445" s="18">
        <f ca="1">_xll.DBRW($B$3,$R$37,$R$38,$R$40,$R$41,$R$42,$Q445,AS$2,AS$4,AS$3)</f>
        <v>0</v>
      </c>
      <c r="AT445" s="19">
        <f ca="1">_xll.DBRW($B$3,$R$37,$R$38,$R$40,$R$41,$R$42,$Q445,AT$2,AT$4,AT$3)</f>
        <v>0</v>
      </c>
      <c r="AU445" s="18">
        <f ca="1">_xll.DBRW($B$3,$R$37,$R$38,$R$40,$R$41,$R$42,$Q445,AU$2,AU$4,AU$3)</f>
        <v>0</v>
      </c>
      <c r="AV445" s="15">
        <f ca="1">_xll.DBRW($B$3,$R$37,$R$38,$R$40,$R$41,$R$42,$Q445,AV$2,AV$4,AV$3)</f>
        <v>0</v>
      </c>
      <c r="AW445" s="15">
        <f ca="1">_xll.DBRW($B$3,$R$37,$R$38,$R$40,$R$41,$R$42,$Q445,AW$2,AW$4,AW$3)</f>
        <v>0</v>
      </c>
      <c r="AX445" s="18">
        <f ca="1">_xll.DBRW($B$3,$R$37,$R$38,$R$40,$R$41,$R$42,$Q445,AX$2,AX$4,AX$3)</f>
        <v>21.100106869931455</v>
      </c>
      <c r="AY445" s="19">
        <f ca="1">_xll.DBRW($B$3,$R$37,$R$38,$R$40,$R$41,$R$42,$Q445,AY$2,AY$4,AY$3)</f>
        <v>0</v>
      </c>
      <c r="AZ445" s="18">
        <f ca="1">_xll.DBRW($B$3,$R$37,$R$38,$R$40,$R$41,$R$42,$Q445,AZ$2,AZ$4,AZ$3)</f>
        <v>0</v>
      </c>
      <c r="BA445" s="15">
        <f ca="1">_xll.DBRW($B$3,$R$37,$R$38,$R$40,$R$41,$R$42,$Q445,BA$2,BA$4,BA$3)</f>
        <v>109265.3391</v>
      </c>
      <c r="BB445" s="15">
        <f ca="1">_xll.DBRW($B$3,$R$37,$R$38,$R$40,$R$41,$R$42,$Q445,BB$2,BB$4,BB$3)</f>
        <v>0</v>
      </c>
      <c r="BC445" s="18">
        <f ca="1">AS445-AX445</f>
        <v>-21.100106869931455</v>
      </c>
      <c r="BD445" s="18">
        <f ca="1">AT445-AY445</f>
        <v>0</v>
      </c>
      <c r="BE445" s="18">
        <f ca="1">AU445-AZ445</f>
        <v>0</v>
      </c>
      <c r="BF445" s="15">
        <f ca="1">IF(AND(AV445&lt;&gt;0,BA445&lt;&gt;0),-1*BC445*AV445,0)</f>
        <v>0</v>
      </c>
      <c r="BG445" s="15">
        <f ca="1">IF(AND(AV445&lt;&gt;0,BA445&lt;&gt;0,AW445&lt;&gt;0,BB445&lt;&gt;0),BD445/AY445*$Y445,)</f>
        <v>0</v>
      </c>
      <c r="BH445" s="15">
        <f ca="1">IF(AND(AW445&lt;&gt;0,BB445&lt;&gt;0),BE445*AO445*AW445,)</f>
        <v>0</v>
      </c>
      <c r="BI445" s="15">
        <f ca="1">IF(AND(AV445&lt;&gt;0,BA445&lt;&gt;0,AW445&lt;&gt;0,BB445&lt;&gt;0),$AI445-BF445-BG445-BH445-BL445,)</f>
        <v>0</v>
      </c>
      <c r="BJ445" s="15">
        <f ca="1">IF(OR(AV445=0,BA445=0,AW445=0,BB445=0),$AI445-BF445-BG445-BH445-BL445,)</f>
        <v>15209.009011878283</v>
      </c>
      <c r="BK445" s="15">
        <f ca="1">SUM(BF445:BJ445)</f>
        <v>15209.009011878283</v>
      </c>
      <c r="BL445" s="15">
        <f ca="1">IF($V445&lt;&gt;0,IF($V445&gt;0,$W445/$V445,-$W445/$V445))*$AD445</f>
        <v>-725786.88961357914</v>
      </c>
      <c r="BM445" s="15">
        <f ca="1">SUM(BK445:BL445)</f>
        <v>-710577.88060170086</v>
      </c>
      <c r="BN445" s="16">
        <f ca="1">_xll.DBRW($B$3,$R$37,$R$38,$R$40,$R$41,$R$42,$Q445,BN$2,BN$4,BN$3)</f>
        <v>8.2973298706195443E-3</v>
      </c>
      <c r="BO445" s="16">
        <f ca="1">_xll.DBRW($B$3,$R$37,$R$38,$R$40,$R$41,$R$42,$Q445,BO$2,BO$4,BO$3)</f>
        <v>6.5303425872670837E-3</v>
      </c>
      <c r="BP445" s="17">
        <f ca="1">-(BN445-BO445)*100</f>
        <v>-0.17669872833524608</v>
      </c>
      <c r="BQ445" s="14">
        <f ca="1">$Z445-$AE445-CK445</f>
        <v>-9107.849316648455</v>
      </c>
      <c r="BR445" s="15">
        <f ca="1">_xll.DBRW($B$3,$R$37,$R$38,$R$40,$R$41,$R$42,$Q445,BR$2,BR$4,BR$3)</f>
        <v>0</v>
      </c>
      <c r="BS445" s="15">
        <f ca="1">_xll.DBRW($B$3,$R$37,$R$38,$R$40,$R$41,$R$42,$Q445,BS$2,BS$4,BS$3)</f>
        <v>0</v>
      </c>
      <c r="BT445" s="15">
        <f ca="1">_xll.DBRW($B$3,$R$37,$R$38,$R$40,$R$41,$R$42,$Q445,BT$2,BT$4,BT$3)</f>
        <v>0</v>
      </c>
      <c r="BU445" s="15">
        <f ca="1">_xll.DBRW($B$3,$R$37,$R$38,$R$40,$R$41,$R$42,$Q445,BU$2,BU$4,BU$3)</f>
        <v>0</v>
      </c>
      <c r="BV445" s="15">
        <f ca="1">_xll.DBRW($B$3,$R$37,$R$38,$R$40,$R$41,$R$42,$Q445,BV$2,BV$4,BV$3)</f>
        <v>0</v>
      </c>
      <c r="BW445" s="15">
        <f ca="1">_xll.DBRW($B$3,$R$37,$R$38,$R$40,$R$41,$R$42,$Q445,BW$2,BW$4,BW$3)</f>
        <v>0</v>
      </c>
      <c r="BX445" s="15">
        <f ca="1">_xll.DBRW($B$3,$R$37,$R$38,$R$40,$R$41,$R$42,$Q445,BX$2,BX$4,BX$3)</f>
        <v>0</v>
      </c>
      <c r="BY445" s="15">
        <f ca="1">_xll.DBRW($B$3,$R$37,$R$38,$R$40,$R$41,$R$42,$Q445,BY$2,BY$4,BY$3)</f>
        <v>0</v>
      </c>
      <c r="BZ445" s="15">
        <f ca="1">_xll.DBRW($B$3,$R$37,$R$38,$R$40,$R$41,$R$42,$Q445,BZ$2,BZ$4,BZ$3)</f>
        <v>0</v>
      </c>
      <c r="CA445" s="15">
        <f ca="1">_xll.DBRW($B$3,$R$37,$R$38,$R$40,$R$41,$R$42,$Q445,CA$2,CA$4,CA$3)</f>
        <v>0</v>
      </c>
      <c r="CB445" s="15">
        <f ca="1">BR445-BW445</f>
        <v>0</v>
      </c>
      <c r="CC445" s="15">
        <f ca="1">BS445-BX445</f>
        <v>0</v>
      </c>
      <c r="CD445" s="15">
        <f ca="1">BT445-BY445</f>
        <v>0</v>
      </c>
      <c r="CE445" s="15">
        <f ca="1">IF(AND(BU445&lt;&gt;0,BZ445&lt;&gt;0),-1*CB445*BU445,0)</f>
        <v>0</v>
      </c>
      <c r="CF445" s="15">
        <f ca="1">IF(AND(BU445&lt;&gt;0,BZ445&lt;&gt;0,BV445&lt;&gt;0,CA445&lt;&gt;0),CC445/BX445*$Z445,)</f>
        <v>0</v>
      </c>
      <c r="CG445" s="15">
        <f ca="1">IF(AND(BV445&lt;&gt;0,CA445&lt;&gt;0),CD445*BN445*BV445,)</f>
        <v>0</v>
      </c>
      <c r="CH445" s="15">
        <f ca="1">IF(AND(BU445&lt;&gt;0,BZ445&lt;&gt;0,BV445&lt;&gt;0,CA445&lt;&gt;0),$AJ445-CE445-CF445-CG445-CK445,)</f>
        <v>0</v>
      </c>
      <c r="CI445" s="15">
        <f ca="1">IF(OR(BU445=0,BZ445=0,BV445=0,CA445=0),$AJ445-CE445-CF445-CG445-CK445,)</f>
        <v>-9107.849316648455</v>
      </c>
      <c r="CJ445" s="15">
        <f ca="1">SUM(CE445:CI445)</f>
        <v>-9107.849316648455</v>
      </c>
      <c r="CK445" s="15">
        <f ca="1">IF($V445&lt;&gt;0,IF($V445&gt;0,$W445/$V445,-$W445/$V445))*$AE445</f>
        <v>-8059.3306833515453</v>
      </c>
      <c r="CL445" s="15">
        <f ca="1">SUM(CJ445:CK445)</f>
        <v>-17167.18</v>
      </c>
      <c r="CM445" s="16">
        <f ca="1">_xll.DBRW($B$3,$R$37,$R$38,$R$40,$R$41,$R$42,$Q445,CM$2,CM$4,CM$3)</f>
        <v>5.9027799812436093E-3</v>
      </c>
      <c r="CN445" s="16">
        <f ca="1">_xll.DBRW($B$3,$R$37,$R$38,$R$40,$R$41,$R$42,$Q445,CN$2,CN$4,CN$3)</f>
        <v>4.6968164548005474E-3</v>
      </c>
      <c r="CO445" s="17">
        <f ca="1">-(CM445-CN445)*100</f>
        <v>-0.12059635264430618</v>
      </c>
      <c r="CP445" s="14">
        <f ca="1">$AA445-$AF445-DJ445</f>
        <v>-6216.0798686554435</v>
      </c>
      <c r="CQ445" s="15">
        <f ca="1">_xll.DBRW($B$3,$R$37,$R$38,$R$40,$R$41,$R$42,$Q445,CQ$2,CQ$4,CQ$3)</f>
        <v>0</v>
      </c>
      <c r="CR445" s="15">
        <f ca="1">_xll.DBRW($B$3,$R$37,$R$38,$R$40,$R$41,$R$42,$Q445,CR$2,CR$4,CR$3)</f>
        <v>0</v>
      </c>
      <c r="CS445" s="15">
        <f ca="1">_xll.DBRW($B$3,$R$37,$R$38,$R$40,$R$41,$R$42,$Q445,CS$2,CS$4,CS$3)</f>
        <v>0</v>
      </c>
      <c r="CT445" s="15">
        <f ca="1">_xll.DBRW($B$3,$R$37,$R$38,$R$40,$R$41,$R$42,$Q445,CT$2,CT$4,CT$3)</f>
        <v>0</v>
      </c>
      <c r="CU445" s="15">
        <f ca="1">_xll.DBRW($B$3,$R$37,$R$38,$R$40,$R$41,$R$42,$Q445,CU$2,CU$4,CU$3)</f>
        <v>0</v>
      </c>
      <c r="CV445" s="15">
        <f ca="1">_xll.DBRW($B$3,$R$37,$R$38,$R$40,$R$41,$R$42,$Q445,CV$2,CV$4,CV$3)</f>
        <v>0</v>
      </c>
      <c r="CW445" s="15">
        <f ca="1">_xll.DBRW($B$3,$R$37,$R$38,$R$40,$R$41,$R$42,$Q445,CW$2,CW$4,CW$3)</f>
        <v>0</v>
      </c>
      <c r="CX445" s="15">
        <f ca="1">_xll.DBRW($B$3,$R$37,$R$38,$R$40,$R$41,$R$42,$Q445,CX$2,CX$4,CX$3)</f>
        <v>0</v>
      </c>
      <c r="CY445" s="15">
        <f ca="1">_xll.DBRW($B$3,$R$37,$R$38,$R$40,$R$41,$R$42,$Q445,CY$2,CY$4,CY$3)</f>
        <v>0</v>
      </c>
      <c r="CZ445" s="15">
        <f ca="1">_xll.DBRW($B$3,$R$37,$R$38,$R$40,$R$41,$R$42,$Q445,CZ$2,CZ$4,CZ$3)</f>
        <v>0</v>
      </c>
      <c r="DA445" s="15">
        <f ca="1">CQ445-CV445</f>
        <v>0</v>
      </c>
      <c r="DB445" s="15">
        <f ca="1">CR445-CW445</f>
        <v>0</v>
      </c>
      <c r="DC445" s="15">
        <f ca="1">CS445-CX445</f>
        <v>0</v>
      </c>
      <c r="DD445" s="15">
        <f ca="1">IF(AND(CT445&lt;&gt;0,CY445&lt;&gt;0),-1*DA445*CT445,0)</f>
        <v>0</v>
      </c>
      <c r="DE445" s="15">
        <f ca="1">IF(AND(CT445&lt;&gt;0,CY445&lt;&gt;0,CU445&lt;&gt;0,CZ445&lt;&gt;0),DB445/CW445*$AA445,)</f>
        <v>0</v>
      </c>
      <c r="DF445" s="15">
        <f ca="1">IF(AND(CU445&lt;&gt;0,CZ445&lt;&gt;0),DC445*CM445*CU445,)</f>
        <v>0</v>
      </c>
      <c r="DG445" s="15">
        <f ca="1">IF(AND(CT445&lt;&gt;0,CY445&lt;&gt;0,CU445&lt;&gt;0,CZ445&lt;&gt;0),$AK445-DD445-DE445-DF445-DJ445,)</f>
        <v>0</v>
      </c>
      <c r="DH445" s="15">
        <f ca="1">IF(OR(CT445=0,CY445=0,CU445=0,CZ445=0),$AK445-DD445-DE445-DF445-DJ445,)</f>
        <v>-6216.0798686554435</v>
      </c>
      <c r="DI445" s="15">
        <f ca="1">SUM(DD445:DH445)</f>
        <v>-6216.0798686554435</v>
      </c>
      <c r="DJ445" s="15">
        <f ca="1">IF($V445&lt;&gt;0,IF($V445&gt;0,$W445/$V445,-$W445/$V445))*$AF445</f>
        <v>-5796.5101313445566</v>
      </c>
      <c r="DK445" s="15">
        <f ca="1">SUM(DI445:DJ445)</f>
        <v>-12012.59</v>
      </c>
      <c r="DL445" s="16">
        <f ca="1">_xll.DBRW($B$3,$R$37,$R$38,$R$40,$R$41,$R$42,$Q445,DL$2,DL$4,DL$3)</f>
        <v>0.33480890400263214</v>
      </c>
      <c r="DM445" s="16">
        <f ca="1">_xll.DBRW($B$3,$R$37,$R$38,$R$40,$R$41,$R$42,$Q445,DM$2,DM$4,DM$3)</f>
        <v>0.3345062832961383</v>
      </c>
      <c r="DN445" s="17">
        <f ca="1">-(DL445-DM445)*100</f>
        <v>-3.026207064938391E-2</v>
      </c>
      <c r="DO445" s="14">
        <f ca="1">$AB445-$AG445-EI445</f>
        <v>-1559.8435941283824</v>
      </c>
      <c r="DP445" s="15">
        <f ca="1">_xll.DBRW($B$3,$R$37,$R$38,$R$40,$R$41,$R$42,$Q445,DP$2,DP$4,DP$3)</f>
        <v>0</v>
      </c>
      <c r="DQ445" s="15">
        <f ca="1">_xll.DBRW($B$3,$R$37,$R$38,$R$40,$R$41,$R$42,$Q445,DQ$2,DQ$4,DQ$3)</f>
        <v>0</v>
      </c>
      <c r="DR445" s="15">
        <f ca="1">_xll.DBRW($B$3,$R$37,$R$38,$R$40,$R$41,$R$42,$Q445,DR$2,DR$4,DR$3)</f>
        <v>0</v>
      </c>
      <c r="DS445" s="15" t="str">
        <f ca="1">_xll.DBRW($B$3,$R$37,$R$38,$R$40,$R$41,$R$42,$Q445,DS$2,DS$4,DS$3)</f>
        <v/>
      </c>
      <c r="DT445" s="15">
        <f ca="1">_xll.DBRW($B$3,$R$37,$R$38,$R$40,$R$41,$R$42,$Q445,DT$2,DT$4,DT$3)</f>
        <v>0</v>
      </c>
      <c r="DU445" s="15">
        <f ca="1">_xll.DBRW($B$3,$R$37,$R$38,$R$40,$R$41,$R$42,$Q445,DU$2,DU$4,DU$3)</f>
        <v>0</v>
      </c>
      <c r="DV445" s="15">
        <f ca="1">_xll.DBRW($B$3,$R$37,$R$38,$R$40,$R$41,$R$42,$Q445,DV$2,DV$4,DV$3)</f>
        <v>0</v>
      </c>
      <c r="DW445" s="15">
        <f ca="1">_xll.DBRW($B$3,$R$37,$R$38,$R$40,$R$41,$R$42,$Q445,DW$2,DW$4,DW$3)</f>
        <v>0</v>
      </c>
      <c r="DX445" s="15" t="str">
        <f ca="1">_xll.DBRW($B$3,$R$37,$R$38,$R$40,$R$41,$R$42,$Q445,DX$2,DX$4,DX$3)</f>
        <v/>
      </c>
      <c r="DY445" s="15">
        <f ca="1">_xll.DBRW($B$3,$R$37,$R$38,$R$40,$R$41,$R$42,$Q445,DY$2,DY$4,DY$3)</f>
        <v>0</v>
      </c>
      <c r="DZ445" s="15">
        <f ca="1">DP445-DU445</f>
        <v>0</v>
      </c>
      <c r="EA445" s="15">
        <f ca="1">DQ445-DV445</f>
        <v>0</v>
      </c>
      <c r="EB445" s="15">
        <f ca="1">DR445-DW445</f>
        <v>0</v>
      </c>
      <c r="EC445" s="15" t="e">
        <f ca="1">IF(AND(DS445&lt;&gt;0,DX445&lt;&gt;0),-1*DZ445*DS445,0)</f>
        <v>#VALUE!</v>
      </c>
      <c r="ED445" s="15">
        <f ca="1">IF(AND(DS445&lt;&gt;0,DX445&lt;&gt;0,DT445&lt;&gt;0,DY445&lt;&gt;0),EA445/DV445*$AB445,)</f>
        <v>0</v>
      </c>
      <c r="EE445" s="15">
        <f ca="1">IF(AND(DT445&lt;&gt;0,DY445&lt;&gt;0),EB445*DL445*DT445,)</f>
        <v>0</v>
      </c>
      <c r="EF445" s="15">
        <f ca="1">IF(AND(DS445&lt;&gt;0,DX445&lt;&gt;0,DT445&lt;&gt;0,DY445&lt;&gt;0),$AL445-EC445-ED445-EE445-EI445,)</f>
        <v>0</v>
      </c>
      <c r="EG445" s="15" t="e">
        <f ca="1">IF(OR(DS445=0,DX445=0,DT445=0,DY445=0),$AL445-EC445-ED445-EE445-EI445,)</f>
        <v>#VALUE!</v>
      </c>
      <c r="EH445" s="15" t="e">
        <f ca="1">SUM(EC445:EG445)</f>
        <v>#VALUE!</v>
      </c>
      <c r="EI445" s="15">
        <f ca="1">IF($V445&lt;&gt;0,IF($V445&gt;0,$W445/$V445,-$W445/$V445))*$AG445</f>
        <v>-412826.23640587146</v>
      </c>
      <c r="EJ445" s="15" t="e">
        <f ca="1">SUM(EH445:EI445)</f>
        <v>#VALUE!</v>
      </c>
      <c r="EK445" s="16">
        <f ca="1">_xll.DBRW($B$3,$R$37,$R$38,$R$40,$R$41,$R$42,$Q445,EK$2,EK$4,EK$3)</f>
        <v>1.3572791826622167E-2</v>
      </c>
      <c r="EL445" s="16">
        <f ca="1">_xll.DBRW($B$3,$R$37,$R$38,$R$40,$R$41,$R$42,$Q445,EL$2,EL$4,EL$3)</f>
        <v>1.2111271670874314E-2</v>
      </c>
      <c r="EM445" s="17">
        <f ca="1">-(EK445-EL445)*100</f>
        <v>-0.1461520155747853</v>
      </c>
      <c r="EN445" s="14">
        <f ca="1">$AC445-$AH445-FH445</f>
        <v>-7533.3339844647016</v>
      </c>
      <c r="EO445" s="15">
        <f ca="1">_xll.DBRW($B$3,$R$37,$R$38,$R$40,$R$41,$R$42,$Q445,EO$2,EO$4,EO$3)</f>
        <v>0</v>
      </c>
      <c r="EP445" s="15">
        <f ca="1">_xll.DBRW($B$3,$R$37,$R$38,$R$40,$R$41,$R$42,$Q445,EP$2,EP$4,EP$3)</f>
        <v>0</v>
      </c>
      <c r="EQ445" s="15">
        <f ca="1">_xll.DBRW($B$3,$R$37,$R$38,$R$40,$R$41,$R$42,$Q445,EQ$2,EQ$4,EQ$3)</f>
        <v>0</v>
      </c>
      <c r="ER445" s="15">
        <f ca="1">_xll.DBRW($B$3,$R$37,$R$38,$R$40,$R$41,$R$42,$Q445,ER$2,ER$4,ER$3)</f>
        <v>0</v>
      </c>
      <c r="ES445" s="15">
        <f ca="1">_xll.DBRW($B$3,$R$37,$R$38,$R$40,$R$41,$R$42,$Q445,ES$2,ES$4,ES$3)</f>
        <v>0</v>
      </c>
      <c r="ET445" s="15">
        <f ca="1">_xll.DBRW($B$3,$R$37,$R$38,$R$40,$R$41,$R$42,$Q445,ET$2,ET$4,ET$3)</f>
        <v>0</v>
      </c>
      <c r="EU445" s="15">
        <f ca="1">_xll.DBRW($B$3,$R$37,$R$38,$R$40,$R$41,$R$42,$Q445,EU$2,EU$4,EU$3)</f>
        <v>0</v>
      </c>
      <c r="EV445" s="15">
        <f ca="1">_xll.DBRW($B$3,$R$37,$R$38,$R$40,$R$41,$R$42,$Q445,EV$2,EV$4,EV$3)</f>
        <v>0</v>
      </c>
      <c r="EW445" s="15">
        <f ca="1">_xll.DBRW($B$3,$R$37,$R$38,$R$40,$R$41,$R$42,$Q445,EW$2,EW$4,EW$3)</f>
        <v>0</v>
      </c>
      <c r="EX445" s="15">
        <f ca="1">_xll.DBRW($B$3,$R$37,$R$38,$R$40,$R$41,$R$42,$Q445,EX$2,EX$4,EX$3)</f>
        <v>0</v>
      </c>
      <c r="EY445" s="15">
        <f ca="1">EO445-ET445</f>
        <v>0</v>
      </c>
      <c r="EZ445" s="15">
        <f ca="1">EP445-EU445</f>
        <v>0</v>
      </c>
      <c r="FA445" s="15">
        <f ca="1">EQ445-EV445</f>
        <v>0</v>
      </c>
      <c r="FB445" s="15">
        <f ca="1">IF(AND(ER445&lt;&gt;0,EW445&lt;&gt;0),-1*EY445*ER445,0)</f>
        <v>0</v>
      </c>
      <c r="FC445" s="15">
        <f ca="1">IF(AND(ER445&lt;&gt;0,EW445&lt;&gt;0,ES445&lt;&gt;0,EX445&lt;&gt;0),EZ445/EU445*$AC445,)</f>
        <v>0</v>
      </c>
      <c r="FD445" s="15">
        <f ca="1">IF(AND(ES445&lt;&gt;0,EX445&lt;&gt;0),FA445*EK445*ES445,)</f>
        <v>0</v>
      </c>
      <c r="FE445" s="15">
        <f ca="1">IF(AND(ER445&lt;&gt;0,EW445&lt;&gt;0,ES445&lt;&gt;0,EX445&lt;&gt;0),$AM445-FB445-FC445-FD445-FH445,)</f>
        <v>0</v>
      </c>
      <c r="FF445" s="15">
        <f ca="1">IF(OR(ER445=0,EW445=0,ES445=0,EX445=0),$AM445-FB445-FC445-FD445-FH445,)</f>
        <v>-7533.3339844647016</v>
      </c>
      <c r="FG445" s="15">
        <f ca="1">SUM(FB445:FF445)</f>
        <v>-7533.3339844647016</v>
      </c>
      <c r="FH445" s="15">
        <f ca="1">IF($V445&lt;&gt;0,IF($V445&gt;0,$W445/$V445,-$W445/$V445))*$AH445</f>
        <v>-14946.956011435297</v>
      </c>
      <c r="FI445" s="15">
        <f ca="1">SUM(FG445:FH445)</f>
        <v>-22480.289995899999</v>
      </c>
      <c r="FJ445" s="20"/>
      <c r="FK445" s="85">
        <f ca="1">BL445+CK445+DJ445+EI445+FH445</f>
        <v>-1167415.9228455818</v>
      </c>
      <c r="FL445" s="21"/>
      <c r="FM445" s="22"/>
      <c r="FN445" s="104">
        <f ca="1">_xll.DBRW($B$3,$R$37,$R$38,$R$40,$R$41,$R$42,$Q445,FN$2,FN$4,FN$3)</f>
        <v>269452.61720969999</v>
      </c>
      <c r="FO445" s="105">
        <f ca="1">IF(U445&lt;&gt;0,FN445/U445,0)</f>
        <v>5.2275716420260521E-2</v>
      </c>
      <c r="FP445" s="104">
        <f ca="1">_xll.DBRW($B$3,$R$37,$R$38,$R$40,$R$41,$R$42,$Q445,FP$2,FP$4,FP$3)</f>
        <v>211940.66781000019</v>
      </c>
      <c r="FQ445" s="105">
        <f ca="1">IF(V445&lt;&gt;0,FP445/V445,0)</f>
        <v>5.4062152610189845E-2</v>
      </c>
      <c r="FR445" s="86">
        <f ca="1">FN445-FP445</f>
        <v>57511.949399699806</v>
      </c>
      <c r="FS445" s="103">
        <f ca="1">(FO445-FQ445)*100</f>
        <v>-0.17864361899293246</v>
      </c>
      <c r="FT445" s="23"/>
      <c r="FV445" s="37"/>
      <c r="FW445" s="37"/>
      <c r="FX445" s="37"/>
      <c r="FY445" s="37"/>
      <c r="FZ445" s="37"/>
      <c r="GA445" s="37"/>
      <c r="GB445" s="37"/>
      <c r="GC445" s="37"/>
      <c r="GD445" s="37"/>
      <c r="GE445" s="37"/>
      <c r="GF445" s="37"/>
      <c r="GG445" s="37"/>
      <c r="GH445" s="37"/>
    </row>
    <row r="446" spans="1:190" ht="15" hidden="1" customHeight="1" x14ac:dyDescent="0.25">
      <c r="A446">
        <f ca="1">IF(ROW()=ROW($A$60),0,1)</f>
        <v>1</v>
      </c>
      <c r="D446" s="30"/>
      <c r="E446" s="30"/>
      <c r="F446" s="30">
        <f ca="1">IF(A446&lt;&gt;0,IF((AO446+BN446+CM446+DL446+EK446)&lt;&gt;0,ROUND((1-(AO446+BN446+CM446+DL446+EK446))-FO446,5),"VERIF. ELIGIBILITE PMM"),"CHECK "&amp;D431)</f>
        <v>0</v>
      </c>
      <c r="G446" s="30"/>
      <c r="H446" s="30"/>
      <c r="I446" s="30"/>
      <c r="J446" s="30">
        <f ca="1">IF(A446&lt;&gt;0,IF((AP446+BO446+CN446+DM446+EL446)&lt;&gt;0,ROUND((1-(AP446+BO446+CN446+DM446+EL446))-FQ446,5),"VERIF. ELIGIBILITE PMM"),"CHECK "&amp;D432)</f>
        <v>0</v>
      </c>
      <c r="K446" s="30">
        <f ca="1">IF(A446&lt;&gt;0,ROUND(W446+AR446+BQ446+CP446+DO446+EN446+FK446-FR446,5),"CHECK ")</f>
        <v>0</v>
      </c>
      <c r="L446" s="4"/>
      <c r="M446" s="9"/>
      <c r="N446" s="10"/>
      <c r="O446" s="9"/>
      <c r="P446" s="11"/>
      <c r="Q446" s="130" t="s">
        <v>165</v>
      </c>
      <c r="R446" s="130"/>
      <c r="S446" s="12"/>
      <c r="T446" s="13"/>
      <c r="U446" s="84">
        <f ca="1">_xll.DBRW($B$3,$R$37,$R$38,$R$40,$R$41,$R$42,$Q446,U$2,U$4,U$3)</f>
        <v>8670208.1999999993</v>
      </c>
      <c r="V446" s="84">
        <f ca="1">_xll.DBRW($B$3,$R$37,$R$38,$R$40,$R$41,$R$42,$Q446,V$2,V$4,V$3)</f>
        <v>7389348.7684944123</v>
      </c>
      <c r="W446" s="85">
        <f ca="1">U446-V446</f>
        <v>1280859.431505587</v>
      </c>
      <c r="X446" s="106">
        <f ca="1">IF(V446&lt;&gt;0,W446/V446,0)</f>
        <v>0.17333860826365668</v>
      </c>
      <c r="Y446" s="15">
        <f ca="1">_xll.DBRW($B$3,$R$37,$R$38,$R$40,$R$41,$R$42,$Q446,Y$2,Y$4,Y$3)</f>
        <v>-2687042.3200000003</v>
      </c>
      <c r="Z446" s="15">
        <f ca="1">_xll.DBRW($B$3,$R$37,$R$38,$R$40,$R$41,$R$42,$Q446,Z$2,Z$4,Z$3)</f>
        <v>-856320.56</v>
      </c>
      <c r="AA446" s="15">
        <f ca="1">_xll.DBRW($B$3,$R$37,$R$38,$R$40,$R$41,$R$42,$Q446,AA$2,AA$4,AA$3)</f>
        <v>-819906.85000000009</v>
      </c>
      <c r="AB446" s="15">
        <f ca="1">_xll.DBRW($B$3,$R$37,$R$38,$R$40,$R$41,$R$42,$Q446,AB$2,AB$4,AB$3)</f>
        <v>-1508410.0800000003</v>
      </c>
      <c r="AC446" s="15">
        <f ca="1">_xll.DBRW($B$3,$R$37,$R$38,$R$40,$R$41,$R$42,$Q446,AC$2,AC$4,AC$3)</f>
        <v>-1105555.7199999997</v>
      </c>
      <c r="AD446" s="15">
        <f ca="1">_xll.DBRW($B$3,$R$37,$R$38,$R$40,$R$41,$R$42,$Q446,AD$2,AD$4,AD$3)</f>
        <v>-2770712.3750738399</v>
      </c>
      <c r="AE446" s="15">
        <f ca="1">_xll.DBRW($B$3,$R$37,$R$38,$R$40,$R$41,$R$42,$Q446,AE$2,AE$4,AE$3)</f>
        <v>-785287.12276179576</v>
      </c>
      <c r="AF446" s="15">
        <f ca="1">_xll.DBRW($B$3,$R$37,$R$38,$R$40,$R$41,$R$42,$Q446,AF$2,AF$4,AF$3)</f>
        <v>-1080271.752032619</v>
      </c>
      <c r="AG446" s="15">
        <f ca="1">_xll.DBRW($B$3,$R$37,$R$38,$R$40,$R$41,$R$42,$Q446,AG$2,AG$4,AG$3)</f>
        <v>-1616328.3463034171</v>
      </c>
      <c r="AH446" s="15">
        <f ca="1">_xll.DBRW($B$3,$R$37,$R$38,$R$40,$R$41,$R$42,$Q446,AH$2,AH$4,AH$3)</f>
        <v>-1280293.108797793</v>
      </c>
      <c r="AI446" s="15">
        <f ca="1">Y446-AD446</f>
        <v>83670.055073839612</v>
      </c>
      <c r="AJ446" s="15">
        <f ca="1">Z446-AE446</f>
        <v>-71033.437238204293</v>
      </c>
      <c r="AK446" s="15">
        <f ca="1">AA446-AF446</f>
        <v>260364.90203261888</v>
      </c>
      <c r="AL446" s="15">
        <f ca="1">AB446-AG446</f>
        <v>107918.26630341681</v>
      </c>
      <c r="AM446" s="15">
        <f ca="1">AC446-AH446</f>
        <v>174737.3887977933</v>
      </c>
      <c r="AN446" s="20"/>
      <c r="AO446" s="16">
        <f ca="1">_xll.DBRW($B$3,$R$37,$R$38,$R$40,$R$41,$R$42,$Q446,AO$2,AO$4,AO$3)</f>
        <v>0.30991670073159266</v>
      </c>
      <c r="AP446" s="16">
        <f ca="1">_xll.DBRW($B$3,$R$37,$R$38,$R$40,$R$41,$R$42,$Q446,AP$2,AP$4,AP$3)</f>
        <v>0.37496029242619922</v>
      </c>
      <c r="AQ446" s="17">
        <f ca="1">-(AO446-AP446)*100</f>
        <v>6.5043591694606553</v>
      </c>
      <c r="AR446" s="14">
        <f ca="1">$Y446-$AD446-BL446</f>
        <v>563941.4820680297</v>
      </c>
      <c r="AS446" s="18">
        <f ca="1">_xll.DBRW($B$3,$R$37,$R$38,$R$40,$R$41,$R$42,$Q446,AS$2,AS$4,AS$3)</f>
        <v>22.482304521239879</v>
      </c>
      <c r="AT446" s="19">
        <f ca="1">_xll.DBRW($B$3,$R$37,$R$38,$R$40,$R$41,$R$42,$Q446,AT$2,AT$4,AT$3)</f>
        <v>3.3686257355598034E-2</v>
      </c>
      <c r="AU446" s="18">
        <f ca="1">_xll.DBRW($B$3,$R$37,$R$38,$R$40,$R$41,$R$42,$Q446,AU$2,AU$4,AU$3)</f>
        <v>2.4437040477703071</v>
      </c>
      <c r="AV446" s="15">
        <f ca="1">_xll.DBRW($B$3,$R$37,$R$38,$R$40,$R$41,$R$42,$Q446,AV$2,AV$4,AV$3)</f>
        <v>119518.1</v>
      </c>
      <c r="AW446" s="15">
        <f ca="1">_xll.DBRW($B$3,$R$37,$R$38,$R$40,$R$41,$R$42,$Q446,AW$2,AW$4,AW$3)</f>
        <v>3547978</v>
      </c>
      <c r="AX446" s="18">
        <f ca="1">_xll.DBRW($B$3,$R$37,$R$38,$R$40,$R$41,$R$42,$Q446,AX$2,AX$4,AX$3)</f>
        <v>21.059295984253311</v>
      </c>
      <c r="AY446" s="19">
        <f ca="1">_xll.DBRW($B$3,$R$37,$R$38,$R$40,$R$41,$R$42,$Q446,AY$2,AY$4,AY$3)</f>
        <v>3.5816240494744127E-2</v>
      </c>
      <c r="AZ446" s="18">
        <f ca="1">_xll.DBRW($B$3,$R$37,$R$38,$R$40,$R$41,$R$42,$Q446,AZ$2,AZ$4,AZ$3)</f>
        <v>2.01158582617244</v>
      </c>
      <c r="BA446" s="15">
        <f ca="1">_xll.DBRW($B$3,$R$37,$R$38,$R$40,$R$41,$R$42,$Q446,BA$2,BA$4,BA$3)</f>
        <v>131567.18900506399</v>
      </c>
      <c r="BB446" s="15">
        <f ca="1">_xll.DBRW($B$3,$R$37,$R$38,$R$40,$R$41,$R$42,$Q446,BB$2,BB$4,BB$3)</f>
        <v>3673394.7278573499</v>
      </c>
      <c r="BC446" s="18">
        <f ca="1">AS446-AX446</f>
        <v>1.4230085369865684</v>
      </c>
      <c r="BD446" s="18">
        <f ca="1">AT446-AY446</f>
        <v>-2.1299831391460924E-3</v>
      </c>
      <c r="BE446" s="18">
        <f ca="1">AU446-AZ446</f>
        <v>0.43211822159786717</v>
      </c>
      <c r="BF446" s="15">
        <f ca="1">IF(AND(AV446&lt;&gt;0,BA446&lt;&gt;0),-1*BC446*AV446,0)</f>
        <v>-170075.27662441437</v>
      </c>
      <c r="BG446" s="15">
        <f ca="1">IF(AND(AV446&lt;&gt;0,BA446&lt;&gt;0,AW446&lt;&gt;0,BB446&lt;&gt;0),BD446/AY446*$Y446,)</f>
        <v>159797.75533984022</v>
      </c>
      <c r="BH446" s="15">
        <f ca="1">IF(AND(AW446&lt;&gt;0,BB446&lt;&gt;0),BE446*AO446*AW446,)</f>
        <v>475147.53258932492</v>
      </c>
      <c r="BI446" s="15">
        <f ca="1">IF(AND(AV446&lt;&gt;0,BA446&lt;&gt;0,AW446&lt;&gt;0,BB446&lt;&gt;0),$AI446-BF446-BG446-BH446-BL446,)</f>
        <v>99071.47076327895</v>
      </c>
      <c r="BJ446" s="15">
        <f ca="1">IF(OR(AV446=0,BA446=0,AW446=0,BB446=0),$AI446-BF446-BG446-BH446-BL446,)</f>
        <v>0</v>
      </c>
      <c r="BK446" s="15">
        <f ca="1">SUM(BF446:BJ446)</f>
        <v>563941.4820680297</v>
      </c>
      <c r="BL446" s="15">
        <f ca="1">IF($V446&lt;&gt;0,IF($V446&gt;0,$W446/$V446,-$W446/$V446))*$AD446</f>
        <v>-480271.42699419014</v>
      </c>
      <c r="BM446" s="15">
        <f ca="1">SUM(BK446:BL446)</f>
        <v>83670.055073839554</v>
      </c>
      <c r="BN446" s="16">
        <f ca="1">_xll.DBRW($B$3,$R$37,$R$38,$R$40,$R$41,$R$42,$Q446,BN$2,BN$4,BN$3)</f>
        <v>9.8765858932891609E-2</v>
      </c>
      <c r="BO446" s="16">
        <f ca="1">_xll.DBRW($B$3,$R$37,$R$38,$R$40,$R$41,$R$42,$Q446,BO$2,BO$4,BO$3)</f>
        <v>0.10627284587107109</v>
      </c>
      <c r="BP446" s="17">
        <f ca="1">-(BN446-BO446)*100</f>
        <v>0.75069869381794851</v>
      </c>
      <c r="BQ446" s="14">
        <f ca="1">$Z446-$AE446-CK446</f>
        <v>65087.13970869669</v>
      </c>
      <c r="BR446" s="15">
        <f ca="1">_xll.DBRW($B$3,$R$37,$R$38,$R$40,$R$41,$R$42,$Q446,BR$2,BR$4,BR$3)</f>
        <v>0.24135452925581841</v>
      </c>
      <c r="BS446" s="15">
        <f ca="1">_xll.DBRW($B$3,$R$37,$R$38,$R$40,$R$41,$R$42,$Q446,BS$2,BS$4,BS$3)</f>
        <v>1</v>
      </c>
      <c r="BT446" s="15">
        <f ca="1">_xll.DBRW($B$3,$R$37,$R$38,$R$40,$R$41,$R$42,$Q446,BT$2,BT$4,BT$3)</f>
        <v>2.4437040477703071</v>
      </c>
      <c r="BU446" s="15">
        <f ca="1">_xll.DBRW($B$3,$R$37,$R$38,$R$40,$R$41,$R$42,$Q446,BU$2,BU$4,BU$3)</f>
        <v>3547978</v>
      </c>
      <c r="BV446" s="15">
        <f ca="1">_xll.DBRW($B$3,$R$37,$R$38,$R$40,$R$41,$R$42,$Q446,BV$2,BV$4,BV$3)</f>
        <v>3547978</v>
      </c>
      <c r="BW446" s="15">
        <f ca="1">_xll.DBRW($B$3,$R$37,$R$38,$R$40,$R$41,$R$42,$Q446,BW$2,BW$4,BW$3)</f>
        <v>0.21377695046125494</v>
      </c>
      <c r="BX446" s="15">
        <f ca="1">_xll.DBRW($B$3,$R$37,$R$38,$R$40,$R$41,$R$42,$Q446,BX$2,BX$4,BX$3)</f>
        <v>1</v>
      </c>
      <c r="BY446" s="15">
        <f ca="1">_xll.DBRW($B$3,$R$37,$R$38,$R$40,$R$41,$R$42,$Q446,BY$2,BY$4,BY$3)</f>
        <v>2.01158582617244</v>
      </c>
      <c r="BZ446" s="15">
        <f ca="1">_xll.DBRW($B$3,$R$37,$R$38,$R$40,$R$41,$R$42,$Q446,BZ$2,BZ$4,BZ$3)</f>
        <v>3673394.7278573499</v>
      </c>
      <c r="CA446" s="15">
        <f ca="1">_xll.DBRW($B$3,$R$37,$R$38,$R$40,$R$41,$R$42,$Q446,CA$2,CA$4,CA$3)</f>
        <v>3673394.7278573499</v>
      </c>
      <c r="CB446" s="15">
        <f ca="1">BR446-BW446</f>
        <v>2.7577578794563462E-2</v>
      </c>
      <c r="CC446" s="15">
        <f ca="1">BS446-BX446</f>
        <v>0</v>
      </c>
      <c r="CD446" s="15">
        <f ca="1">BT446-BY446</f>
        <v>0.43211822159786717</v>
      </c>
      <c r="CE446" s="15">
        <f ca="1">IF(AND(BU446&lt;&gt;0,BZ446&lt;&gt;0),-1*CB446*BU446,0)</f>
        <v>-97844.642856377686</v>
      </c>
      <c r="CF446" s="15">
        <f ca="1">IF(AND(BU446&lt;&gt;0,BZ446&lt;&gt;0,BV446&lt;&gt;0,CA446&lt;&gt;0),CC446/BX446*$Z446,)</f>
        <v>0</v>
      </c>
      <c r="CG446" s="15">
        <f ca="1">IF(AND(BV446&lt;&gt;0,CA446&lt;&gt;0),CD446*BN446*BV446,)</f>
        <v>151422.47599193334</v>
      </c>
      <c r="CH446" s="15">
        <f ca="1">IF(AND(BU446&lt;&gt;0,BZ446&lt;&gt;0,BV446&lt;&gt;0,CA446&lt;&gt;0),$AJ446-CE446-CF446-CG446-CK446,)</f>
        <v>11509.306573141032</v>
      </c>
      <c r="CI446" s="15">
        <f ca="1">IF(OR(BU446=0,BZ446=0,BV446=0,CA446=0),$AJ446-CE446-CF446-CG446-CK446,)</f>
        <v>0</v>
      </c>
      <c r="CJ446" s="15">
        <f ca="1">SUM(CE446:CI446)</f>
        <v>65087.13970869669</v>
      </c>
      <c r="CK446" s="15">
        <f ca="1">IF($V446&lt;&gt;0,IF($V446&gt;0,$W446/$V446,-$W446/$V446))*$AE446</f>
        <v>-136120.57694690098</v>
      </c>
      <c r="CL446" s="15">
        <f ca="1">SUM(CJ446:CK446)</f>
        <v>-71033.437238204293</v>
      </c>
      <c r="CM446" s="16">
        <f ca="1">_xll.DBRW($B$3,$R$37,$R$38,$R$40,$R$41,$R$42,$Q446,CM$2,CM$4,CM$3)</f>
        <v>9.4565993236471538E-2</v>
      </c>
      <c r="CN446" s="16">
        <f ca="1">_xll.DBRW($B$3,$R$37,$R$38,$R$40,$R$41,$R$42,$Q446,CN$2,CN$4,CN$3)</f>
        <v>0.14619309304204431</v>
      </c>
      <c r="CO446" s="17">
        <f ca="1">-(CM446-CN446)*100</f>
        <v>5.1627099805572767</v>
      </c>
      <c r="CP446" s="14">
        <f ca="1">$AA446-$AF446-DJ446</f>
        <v>447617.70407649508</v>
      </c>
      <c r="CQ446" s="15">
        <f ca="1">_xll.DBRW($B$3,$R$37,$R$38,$R$40,$R$41,$R$42,$Q446,CQ$2,CQ$4,CQ$3)</f>
        <v>0.76267758337315361</v>
      </c>
      <c r="CR446" s="15">
        <f ca="1">_xll.DBRW($B$3,$R$37,$R$38,$R$40,$R$41,$R$42,$Q446,CR$2,CR$4,CR$3)</f>
        <v>0.30299999041707698</v>
      </c>
      <c r="CS446" s="15">
        <f ca="1">_xll.DBRW($B$3,$R$37,$R$38,$R$40,$R$41,$R$42,$Q446,CS$2,CS$4,CS$3)</f>
        <v>2.4437040477703071</v>
      </c>
      <c r="CT446" s="15">
        <f ca="1">_xll.DBRW($B$3,$R$37,$R$38,$R$40,$R$41,$R$42,$Q446,CT$2,CT$4,CT$3)</f>
        <v>1075037.3</v>
      </c>
      <c r="CU446" s="15">
        <f ca="1">_xll.DBRW($B$3,$R$37,$R$38,$R$40,$R$41,$R$42,$Q446,CU$2,CU$4,CU$3)</f>
        <v>3547978</v>
      </c>
      <c r="CV446" s="15">
        <f ca="1">_xll.DBRW($B$3,$R$37,$R$38,$R$40,$R$41,$R$42,$Q446,CV$2,CV$4,CV$3)</f>
        <v>0.97887600000000097</v>
      </c>
      <c r="CW446" s="15">
        <f ca="1">_xll.DBRW($B$3,$R$37,$R$38,$R$40,$R$41,$R$42,$Q446,CW$2,CW$4,CW$3)</f>
        <v>0.30042615596631728</v>
      </c>
      <c r="CX446" s="15">
        <f ca="1">_xll.DBRW($B$3,$R$37,$R$38,$R$40,$R$41,$R$42,$Q446,CX$2,CX$4,CX$3)</f>
        <v>2.01158582617244</v>
      </c>
      <c r="CY446" s="15">
        <f ca="1">_xll.DBRW($B$3,$R$37,$R$38,$R$40,$R$41,$R$42,$Q446,CY$2,CY$4,CY$3)</f>
        <v>1103583.8574371198</v>
      </c>
      <c r="CZ446" s="15">
        <f ca="1">_xll.DBRW($B$3,$R$37,$R$38,$R$40,$R$41,$R$42,$Q446,CZ$2,CZ$4,CZ$3)</f>
        <v>3673394.7278573499</v>
      </c>
      <c r="DA446" s="15">
        <f ca="1">CQ446-CV446</f>
        <v>-0.21619841662684736</v>
      </c>
      <c r="DB446" s="15">
        <f ca="1">CR446-CW446</f>
        <v>2.5738344507597044E-3</v>
      </c>
      <c r="DC446" s="15">
        <f ca="1">CS446-CX446</f>
        <v>0.43211822159786717</v>
      </c>
      <c r="DD446" s="15">
        <f ca="1">IF(AND(CT446&lt;&gt;0,CY446&lt;&gt;0),-1*DA446*CT446,0)</f>
        <v>232421.36207480109</v>
      </c>
      <c r="DE446" s="15">
        <f ca="1">IF(AND(CT446&lt;&gt;0,CY446&lt;&gt;0,CU446&lt;&gt;0,CZ446&lt;&gt;0),DB446/CW446*$AA446,)</f>
        <v>-7024.3700657690724</v>
      </c>
      <c r="DF446" s="15">
        <f ca="1">IF(AND(CU446&lt;&gt;0,CZ446&lt;&gt;0),DC446*CM446*CU446,)</f>
        <v>144983.46893568302</v>
      </c>
      <c r="DG446" s="15">
        <f ca="1">IF(AND(CT446&lt;&gt;0,CY446&lt;&gt;0,CU446&lt;&gt;0,CZ446&lt;&gt;0),$AK446-DD446-DE446-DF446-DJ446,)</f>
        <v>77237.243131780036</v>
      </c>
      <c r="DH446" s="15">
        <f ca="1">IF(OR(CT446=0,CY446=0,CU446=0,CZ446=0),$AK446-DD446-DE446-DF446-DJ446,)</f>
        <v>0</v>
      </c>
      <c r="DI446" s="15">
        <f ca="1">SUM(DD446:DH446)</f>
        <v>447617.70407649514</v>
      </c>
      <c r="DJ446" s="15">
        <f ca="1">IF($V446&lt;&gt;0,IF($V446&gt;0,$W446/$V446,-$W446/$V446))*$AF446</f>
        <v>-187252.8020438762</v>
      </c>
      <c r="DK446" s="15">
        <f ca="1">SUM(DI446:DJ446)</f>
        <v>260364.90203261893</v>
      </c>
      <c r="DL446" s="16">
        <f ca="1">_xll.DBRW($B$3,$R$37,$R$38,$R$40,$R$41,$R$42,$Q446,DL$2,DL$4,DL$3)</f>
        <v>0.1739762235467425</v>
      </c>
      <c r="DM446" s="16">
        <f ca="1">_xll.DBRW($B$3,$R$37,$R$38,$R$40,$R$41,$R$42,$Q446,DM$2,DM$4,DM$3)</f>
        <v>0.21873759067847401</v>
      </c>
      <c r="DN446" s="17">
        <f ca="1">-(DL446-DM446)*100</f>
        <v>4.4761367131731511</v>
      </c>
      <c r="DO446" s="14">
        <f ca="1">$AB446-$AG446-EI446</f>
        <v>388090.37234874885</v>
      </c>
      <c r="DP446" s="15">
        <f ca="1">_xll.DBRW($B$3,$R$37,$R$38,$R$40,$R$41,$R$42,$Q446,DP$2,DP$4,DP$3)</f>
        <v>0.62459036065256079</v>
      </c>
      <c r="DQ446" s="15">
        <f ca="1">_xll.DBRW($B$3,$R$37,$R$38,$R$40,$R$41,$R$42,$Q446,DQ$2,DQ$4,DQ$3)</f>
        <v>0.68068037625937927</v>
      </c>
      <c r="DR446" s="15">
        <f ca="1">_xll.DBRW($B$3,$R$37,$R$38,$R$40,$R$41,$R$42,$Q446,DR$2,DR$4,DR$3)</f>
        <v>2.4437040477703071</v>
      </c>
      <c r="DS446" s="15">
        <f ca="1">_xll.DBRW($B$3,$R$37,$R$38,$R$40,$R$41,$R$42,$Q446,DS$2,DS$4,DS$3)</f>
        <v>2415039</v>
      </c>
      <c r="DT446" s="15">
        <f ca="1">_xll.DBRW($B$3,$R$37,$R$38,$R$40,$R$41,$R$42,$Q446,DT$2,DT$4,DT$3)</f>
        <v>3547978</v>
      </c>
      <c r="DU446" s="15">
        <f ca="1">_xll.DBRW($B$3,$R$37,$R$38,$R$40,$R$41,$R$42,$Q446,DU$2,DU$4,DU$3)</f>
        <v>0.61885939226133202</v>
      </c>
      <c r="DV446" s="15">
        <f ca="1">_xll.DBRW($B$3,$R$37,$R$38,$R$40,$R$41,$R$42,$Q446,DV$2,DV$4,DV$3)</f>
        <v>0.71100066115522398</v>
      </c>
      <c r="DW446" s="15">
        <f ca="1">_xll.DBRW($B$3,$R$37,$R$38,$R$40,$R$41,$R$42,$Q446,DW$2,DW$4,DW$3)</f>
        <v>2.01158582617244</v>
      </c>
      <c r="DX446" s="15">
        <f ca="1">_xll.DBRW($B$3,$R$37,$R$38,$R$40,$R$41,$R$42,$Q446,DX$2,DX$4,DX$3)</f>
        <v>2611786.0801906898</v>
      </c>
      <c r="DY446" s="15">
        <f ca="1">_xll.DBRW($B$3,$R$37,$R$38,$R$40,$R$41,$R$42,$Q446,DY$2,DY$4,DY$3)</f>
        <v>3673394.7278573499</v>
      </c>
      <c r="DZ446" s="15">
        <f ca="1">DP446-DU446</f>
        <v>5.7309683912287745E-3</v>
      </c>
      <c r="EA446" s="15">
        <f ca="1">DQ446-DV446</f>
        <v>-3.0320284895844707E-2</v>
      </c>
      <c r="EB446" s="15">
        <f ca="1">DR446-DW446</f>
        <v>0.43211822159786717</v>
      </c>
      <c r="EC446" s="15">
        <f ca="1">IF(AND(DS446&lt;&gt;0,DX446&lt;&gt;0),-1*DZ446*DS446,0)</f>
        <v>-13840.512172584749</v>
      </c>
      <c r="ED446" s="15">
        <f ca="1">IF(AND(DS446&lt;&gt;0,DX446&lt;&gt;0,DT446&lt;&gt;0,DY446&lt;&gt;0),EA446/DV446*$AB446,)</f>
        <v>64325.430149465166</v>
      </c>
      <c r="EE446" s="15">
        <f ca="1">IF(AND(DT446&lt;&gt;0,DY446&lt;&gt;0),EB446*DL446*DT446,)</f>
        <v>266730.9414184686</v>
      </c>
      <c r="EF446" s="15">
        <f ca="1">IF(AND(DS446&lt;&gt;0,DX446&lt;&gt;0,DT446&lt;&gt;0,DY446&lt;&gt;0),$AL446-EC446-ED446-EE446-EI446,)</f>
        <v>70874.512953399826</v>
      </c>
      <c r="EG446" s="15">
        <f ca="1">IF(OR(DS446=0,DX446=0,DT446=0,DY446=0),$AL446-EC446-ED446-EE446-EI446,)</f>
        <v>0</v>
      </c>
      <c r="EH446" s="15">
        <f ca="1">SUM(EC446:EG446)</f>
        <v>388090.37234874885</v>
      </c>
      <c r="EI446" s="15">
        <f ca="1">IF($V446&lt;&gt;0,IF($V446&gt;0,$W446/$V446,-$W446/$V446))*$AG446</f>
        <v>-280172.10604533204</v>
      </c>
      <c r="EJ446" s="15">
        <f ca="1">SUM(EH446:EI446)</f>
        <v>107918.26630341681</v>
      </c>
      <c r="EK446" s="16">
        <f ca="1">_xll.DBRW($B$3,$R$37,$R$38,$R$40,$R$41,$R$42,$Q446,EK$2,EK$4,EK$3)</f>
        <v>0.12751201522473243</v>
      </c>
      <c r="EL446" s="16">
        <f ca="1">_xll.DBRW($B$3,$R$37,$R$38,$R$40,$R$41,$R$42,$Q446,EL$2,EL$4,EL$3)</f>
        <v>0.17326196785520695</v>
      </c>
      <c r="EM446" s="17">
        <f ca="1">-(EK446-EL446)*100</f>
        <v>4.5749952630474517</v>
      </c>
      <c r="EN446" s="14">
        <f ca="1">$AC446-$AH446-FH446</f>
        <v>396661.61444635317</v>
      </c>
      <c r="EO446" s="15">
        <f ca="1">_xll.DBRW($B$3,$R$37,$R$38,$R$40,$R$41,$R$42,$Q446,EO$2,EO$4,EO$3)</f>
        <v>0.31160162774402772</v>
      </c>
      <c r="EP446" s="15">
        <f ca="1">_xll.DBRW($B$3,$R$37,$R$38,$R$40,$R$41,$R$42,$Q446,EP$2,EP$4,EP$3)</f>
        <v>1</v>
      </c>
      <c r="EQ446" s="15">
        <f ca="1">_xll.DBRW($B$3,$R$37,$R$38,$R$40,$R$41,$R$42,$Q446,EQ$2,EQ$4,EQ$3)</f>
        <v>2.4437040477703071</v>
      </c>
      <c r="ER446" s="15">
        <f ca="1">_xll.DBRW($B$3,$R$37,$R$38,$R$40,$R$41,$R$42,$Q446,ER$2,ER$4,ER$3)</f>
        <v>3547978</v>
      </c>
      <c r="ES446" s="15">
        <f ca="1">_xll.DBRW($B$3,$R$37,$R$38,$R$40,$R$41,$R$42,$Q446,ES$2,ES$4,ES$3)</f>
        <v>3547978</v>
      </c>
      <c r="ET446" s="15">
        <f ca="1">_xll.DBRW($B$3,$R$37,$R$38,$R$40,$R$41,$R$42,$Q446,ET$2,ET$4,ET$3)</f>
        <v>0.34853131875227927</v>
      </c>
      <c r="EU446" s="15">
        <f ca="1">_xll.DBRW($B$3,$R$37,$R$38,$R$40,$R$41,$R$42,$Q446,EU$2,EU$4,EU$3)</f>
        <v>1</v>
      </c>
      <c r="EV446" s="15">
        <f ca="1">_xll.DBRW($B$3,$R$37,$R$38,$R$40,$R$41,$R$42,$Q446,EV$2,EV$4,EV$3)</f>
        <v>2.01158582617244</v>
      </c>
      <c r="EW446" s="15">
        <f ca="1">_xll.DBRW($B$3,$R$37,$R$38,$R$40,$R$41,$R$42,$Q446,EW$2,EW$4,EW$3)</f>
        <v>3673394.7278573499</v>
      </c>
      <c r="EX446" s="15">
        <f ca="1">_xll.DBRW($B$3,$R$37,$R$38,$R$40,$R$41,$R$42,$Q446,EX$2,EX$4,EX$3)</f>
        <v>3673394.7278573499</v>
      </c>
      <c r="EY446" s="15">
        <f ca="1">EO446-ET446</f>
        <v>-3.6929691008251553E-2</v>
      </c>
      <c r="EZ446" s="15">
        <f ca="1">EP446-EU446</f>
        <v>0</v>
      </c>
      <c r="FA446" s="15">
        <f ca="1">EQ446-EV446</f>
        <v>0.43211822159786717</v>
      </c>
      <c r="FB446" s="15">
        <f ca="1">IF(AND(ER446&lt;&gt;0,EW446&lt;&gt;0),-1*EY446*ER446,0)</f>
        <v>131025.73124407433</v>
      </c>
      <c r="FC446" s="15">
        <f ca="1">IF(AND(ER446&lt;&gt;0,EW446&lt;&gt;0,ES446&lt;&gt;0,EX446&lt;&gt;0),EZ446/EU446*$AC446,)</f>
        <v>0</v>
      </c>
      <c r="FD446" s="15">
        <f ca="1">IF(AND(ES446&lt;&gt;0,EX446&lt;&gt;0),FA446*EK446*ES446,)</f>
        <v>195494.52890567589</v>
      </c>
      <c r="FE446" s="15">
        <f ca="1">IF(AND(ER446&lt;&gt;0,EW446&lt;&gt;0,ES446&lt;&gt;0,EX446&lt;&gt;0),$AM446-FB446-FC446-FD446-FH446,)</f>
        <v>70141.35429660292</v>
      </c>
      <c r="FF446" s="15">
        <f ca="1">IF(OR(ER446=0,EW446=0,ES446=0,EX446=0),$AM446-FB446-FC446-FD446-FH446,)</f>
        <v>0</v>
      </c>
      <c r="FG446" s="15">
        <f ca="1">SUM(FB446:FF446)</f>
        <v>396661.61444635317</v>
      </c>
      <c r="FH446" s="15">
        <f ca="1">IF($V446&lt;&gt;0,IF($V446&gt;0,$W446/$V446,-$W446/$V446))*$AH446</f>
        <v>-221924.22564855983</v>
      </c>
      <c r="FI446" s="15">
        <f ca="1">SUM(FG446:FH446)</f>
        <v>174737.38879779333</v>
      </c>
      <c r="FJ446" s="20"/>
      <c r="FK446" s="85">
        <f ca="1">BL446+CK446+DJ446+EI446+FH446</f>
        <v>-1305741.1376788593</v>
      </c>
      <c r="FL446" s="21"/>
      <c r="FM446" s="22"/>
      <c r="FN446" s="104">
        <f ca="1">_xll.DBRW($B$3,$R$37,$R$38,$R$40,$R$41,$R$42,$Q446,FN$2,FN$4,FN$3)</f>
        <v>1692972.6700000013</v>
      </c>
      <c r="FO446" s="105">
        <f ca="1">IF(U446&lt;&gt;0,FN446/U446,0)</f>
        <v>0.19526320832756952</v>
      </c>
      <c r="FP446" s="104">
        <f ca="1">_xll.DBRW($B$3,$R$37,$R$38,$R$40,$R$41,$R$42,$Q446,FP$2,FP$4,FP$3)</f>
        <v>-143543.93647505081</v>
      </c>
      <c r="FQ446" s="105">
        <f ca="1">IF(V446&lt;&gt;0,FP446/V446,0)</f>
        <v>-1.9425789872995539E-2</v>
      </c>
      <c r="FR446" s="86">
        <f ca="1">FN446-FP446</f>
        <v>1836516.6064750522</v>
      </c>
      <c r="FS446" s="103">
        <f ca="1">(FO446-FQ446)*100</f>
        <v>21.468899820056507</v>
      </c>
      <c r="FT446" s="23"/>
      <c r="FV446" s="37"/>
      <c r="FW446" s="37"/>
      <c r="FX446" s="37"/>
      <c r="FY446" s="37"/>
      <c r="FZ446" s="37"/>
      <c r="GA446" s="37"/>
      <c r="GB446" s="37"/>
      <c r="GC446" s="37"/>
      <c r="GD446" s="37"/>
      <c r="GE446" s="37"/>
      <c r="GF446" s="37"/>
      <c r="GG446" s="37"/>
      <c r="GH446" s="37"/>
    </row>
    <row r="447" spans="1:190" ht="15" hidden="1" customHeight="1" x14ac:dyDescent="0.25">
      <c r="A447">
        <f ca="1">IF(ROW()=ROW($A$60),0,1)</f>
        <v>1</v>
      </c>
      <c r="D447" s="30"/>
      <c r="E447" s="30"/>
      <c r="F447" s="30">
        <f ca="1">IF(A447&lt;&gt;0,IF((AO447+BN447+CM447+DL447+EK447)&lt;&gt;0,ROUND((1-(AO447+BN447+CM447+DL447+EK447))-FO447,5),"VERIF. ELIGIBILITE PMM"),"CHECK "&amp;D432)</f>
        <v>0</v>
      </c>
      <c r="G447" s="30"/>
      <c r="H447" s="30"/>
      <c r="I447" s="30"/>
      <c r="J447" s="30" t="str">
        <f ca="1">IF(A447&lt;&gt;0,IF((AP447+BO447+CN447+DM447+EL447)&lt;&gt;0,ROUND((1-(AP447+BO447+CN447+DM447+EL447))-FQ447,5),"VERIF. ELIGIBILITE PMM"),"CHECK "&amp;D433)</f>
        <v>VERIF. ELIGIBILITE PMM</v>
      </c>
      <c r="K447" s="30">
        <f ca="1">IF(A447&lt;&gt;0,ROUND(W447+AR447+BQ447+CP447+DO447+EN447+FK447-FR447,5),"CHECK ")</f>
        <v>0</v>
      </c>
      <c r="L447" s="4"/>
      <c r="M447" s="9"/>
      <c r="N447" s="10"/>
      <c r="O447" s="9"/>
      <c r="P447" s="11"/>
      <c r="Q447" s="130" t="s">
        <v>502</v>
      </c>
      <c r="R447" s="130"/>
      <c r="S447" s="12"/>
      <c r="T447" s="13"/>
      <c r="U447" s="84">
        <f ca="1">_xll.DBRW($B$3,$R$37,$R$38,$R$40,$R$41,$R$42,$Q447,U$2,U$4,U$3)</f>
        <v>1347129.31</v>
      </c>
      <c r="V447" s="84">
        <f ca="1">_xll.DBRW($B$3,$R$37,$R$38,$R$40,$R$41,$R$42,$Q447,V$2,V$4,V$3)</f>
        <v>0</v>
      </c>
      <c r="W447" s="85">
        <f ca="1">U447-V447</f>
        <v>1347129.31</v>
      </c>
      <c r="X447" s="106">
        <f ca="1">IF(V447&lt;&gt;0,W447/V447,0)</f>
        <v>0</v>
      </c>
      <c r="Y447" s="15">
        <f ca="1">_xll.DBRW($B$3,$R$37,$R$38,$R$40,$R$41,$R$42,$Q447,Y$2,Y$4,Y$3)</f>
        <v>0</v>
      </c>
      <c r="Z447" s="15">
        <f ca="1">_xll.DBRW($B$3,$R$37,$R$38,$R$40,$R$41,$R$42,$Q447,Z$2,Z$4,Z$3)</f>
        <v>0</v>
      </c>
      <c r="AA447" s="15">
        <f ca="1">_xll.DBRW($B$3,$R$37,$R$38,$R$40,$R$41,$R$42,$Q447,AA$2,AA$4,AA$3)</f>
        <v>0</v>
      </c>
      <c r="AB447" s="15">
        <f ca="1">_xll.DBRW($B$3,$R$37,$R$38,$R$40,$R$41,$R$42,$Q447,AB$2,AB$4,AB$3)</f>
        <v>0</v>
      </c>
      <c r="AC447" s="15">
        <f ca="1">_xll.DBRW($B$3,$R$37,$R$38,$R$40,$R$41,$R$42,$Q447,AC$2,AC$4,AC$3)</f>
        <v>-258959.24</v>
      </c>
      <c r="AD447" s="15">
        <f ca="1">_xll.DBRW($B$3,$R$37,$R$38,$R$40,$R$41,$R$42,$Q447,AD$2,AD$4,AD$3)</f>
        <v>0</v>
      </c>
      <c r="AE447" s="15">
        <f ca="1">_xll.DBRW($B$3,$R$37,$R$38,$R$40,$R$41,$R$42,$Q447,AE$2,AE$4,AE$3)</f>
        <v>0</v>
      </c>
      <c r="AF447" s="15">
        <f ca="1">_xll.DBRW($B$3,$R$37,$R$38,$R$40,$R$41,$R$42,$Q447,AF$2,AF$4,AF$3)</f>
        <v>0</v>
      </c>
      <c r="AG447" s="15">
        <f ca="1">_xll.DBRW($B$3,$R$37,$R$38,$R$40,$R$41,$R$42,$Q447,AG$2,AG$4,AG$3)</f>
        <v>0</v>
      </c>
      <c r="AH447" s="15">
        <f ca="1">_xll.DBRW($B$3,$R$37,$R$38,$R$40,$R$41,$R$42,$Q447,AH$2,AH$4,AH$3)</f>
        <v>0</v>
      </c>
      <c r="AI447" s="15">
        <f ca="1">Y447-AD447</f>
        <v>0</v>
      </c>
      <c r="AJ447" s="15">
        <f ca="1">Z447-AE447</f>
        <v>0</v>
      </c>
      <c r="AK447" s="15">
        <f ca="1">AA447-AF447</f>
        <v>0</v>
      </c>
      <c r="AL447" s="15">
        <f ca="1">AB447-AG447</f>
        <v>0</v>
      </c>
      <c r="AM447" s="15">
        <f ca="1">AC447-AH447</f>
        <v>-258959.24</v>
      </c>
      <c r="AN447" s="20"/>
      <c r="AO447" s="16">
        <f ca="1">_xll.DBRW($B$3,$R$37,$R$38,$R$40,$R$41,$R$42,$Q447,AO$2,AO$4,AO$3)</f>
        <v>0</v>
      </c>
      <c r="AP447" s="16">
        <f ca="1">_xll.DBRW($B$3,$R$37,$R$38,$R$40,$R$41,$R$42,$Q447,AP$2,AP$4,AP$3)</f>
        <v>0</v>
      </c>
      <c r="AQ447" s="17">
        <f ca="1">-(AO447-AP447)*100</f>
        <v>0</v>
      </c>
      <c r="AR447" s="14">
        <f ca="1">$Y447-$AD447-BL447</f>
        <v>0</v>
      </c>
      <c r="AS447" s="18">
        <f ca="1">_xll.DBRW($B$3,$R$37,$R$38,$R$40,$R$41,$R$42,$Q447,AS$2,AS$4,AS$3)</f>
        <v>0</v>
      </c>
      <c r="AT447" s="19">
        <f ca="1">_xll.DBRW($B$3,$R$37,$R$38,$R$40,$R$41,$R$42,$Q447,AT$2,AT$4,AT$3)</f>
        <v>0</v>
      </c>
      <c r="AU447" s="18">
        <f ca="1">_xll.DBRW($B$3,$R$37,$R$38,$R$40,$R$41,$R$42,$Q447,AU$2,AU$4,AU$3)</f>
        <v>0</v>
      </c>
      <c r="AV447" s="15">
        <f ca="1">_xll.DBRW($B$3,$R$37,$R$38,$R$40,$R$41,$R$42,$Q447,AV$2,AV$4,AV$3)</f>
        <v>0</v>
      </c>
      <c r="AW447" s="15">
        <f ca="1">_xll.DBRW($B$3,$R$37,$R$38,$R$40,$R$41,$R$42,$Q447,AW$2,AW$4,AW$3)</f>
        <v>0</v>
      </c>
      <c r="AX447" s="18">
        <f ca="1">_xll.DBRW($B$3,$R$37,$R$38,$R$40,$R$41,$R$42,$Q447,AX$2,AX$4,AX$3)</f>
        <v>0</v>
      </c>
      <c r="AY447" s="19">
        <f ca="1">_xll.DBRW($B$3,$R$37,$R$38,$R$40,$R$41,$R$42,$Q447,AY$2,AY$4,AY$3)</f>
        <v>0</v>
      </c>
      <c r="AZ447" s="18">
        <f ca="1">_xll.DBRW($B$3,$R$37,$R$38,$R$40,$R$41,$R$42,$Q447,AZ$2,AZ$4,AZ$3)</f>
        <v>0</v>
      </c>
      <c r="BA447" s="15">
        <f ca="1">_xll.DBRW($B$3,$R$37,$R$38,$R$40,$R$41,$R$42,$Q447,BA$2,BA$4,BA$3)</f>
        <v>0</v>
      </c>
      <c r="BB447" s="15">
        <f ca="1">_xll.DBRW($B$3,$R$37,$R$38,$R$40,$R$41,$R$42,$Q447,BB$2,BB$4,BB$3)</f>
        <v>0</v>
      </c>
      <c r="BC447" s="18">
        <f ca="1">AS447-AX447</f>
        <v>0</v>
      </c>
      <c r="BD447" s="18">
        <f ca="1">AT447-AY447</f>
        <v>0</v>
      </c>
      <c r="BE447" s="18">
        <f ca="1">AU447-AZ447</f>
        <v>0</v>
      </c>
      <c r="BF447" s="15">
        <f ca="1">IF(AND(AV447&lt;&gt;0,BA447&lt;&gt;0),-1*BC447*AV447,0)</f>
        <v>0</v>
      </c>
      <c r="BG447" s="15">
        <f ca="1">IF(AND(AV447&lt;&gt;0,BA447&lt;&gt;0,AW447&lt;&gt;0,BB447&lt;&gt;0),BD447/AY447*$Y447,)</f>
        <v>0</v>
      </c>
      <c r="BH447" s="15">
        <f ca="1">IF(AND(AW447&lt;&gt;0,BB447&lt;&gt;0),BE447*AO447*AW447,)</f>
        <v>0</v>
      </c>
      <c r="BI447" s="15">
        <f ca="1">IF(AND(AV447&lt;&gt;0,BA447&lt;&gt;0,AW447&lt;&gt;0,BB447&lt;&gt;0),$AI447-BF447-BG447-BH447-BL447,)</f>
        <v>0</v>
      </c>
      <c r="BJ447" s="15">
        <f ca="1">IF(OR(AV447=0,BA447=0,AW447=0,BB447=0),$AI447-BF447-BG447-BH447-BL447,)</f>
        <v>0</v>
      </c>
      <c r="BK447" s="15">
        <f ca="1">SUM(BF447:BJ447)</f>
        <v>0</v>
      </c>
      <c r="BL447" s="15">
        <f ca="1">IF($V447&lt;&gt;0,IF($V447&gt;0,$W447/$V447,-$W447/$V447))*$AD447</f>
        <v>0</v>
      </c>
      <c r="BM447" s="15">
        <f ca="1">SUM(BK447:BL447)</f>
        <v>0</v>
      </c>
      <c r="BN447" s="16">
        <f ca="1">_xll.DBRW($B$3,$R$37,$R$38,$R$40,$R$41,$R$42,$Q447,BN$2,BN$4,BN$3)</f>
        <v>0</v>
      </c>
      <c r="BO447" s="16">
        <f ca="1">_xll.DBRW($B$3,$R$37,$R$38,$R$40,$R$41,$R$42,$Q447,BO$2,BO$4,BO$3)</f>
        <v>0</v>
      </c>
      <c r="BP447" s="17">
        <f ca="1">-(BN447-BO447)*100</f>
        <v>0</v>
      </c>
      <c r="BQ447" s="14">
        <f ca="1">$Z447-$AE447-CK447</f>
        <v>0</v>
      </c>
      <c r="BR447" s="15">
        <f ca="1">_xll.DBRW($B$3,$R$37,$R$38,$R$40,$R$41,$R$42,$Q447,BR$2,BR$4,BR$3)</f>
        <v>0</v>
      </c>
      <c r="BS447" s="15">
        <f ca="1">_xll.DBRW($B$3,$R$37,$R$38,$R$40,$R$41,$R$42,$Q447,BS$2,BS$4,BS$3)</f>
        <v>0</v>
      </c>
      <c r="BT447" s="15">
        <f ca="1">_xll.DBRW($B$3,$R$37,$R$38,$R$40,$R$41,$R$42,$Q447,BT$2,BT$4,BT$3)</f>
        <v>0</v>
      </c>
      <c r="BU447" s="15">
        <f ca="1">_xll.DBRW($B$3,$R$37,$R$38,$R$40,$R$41,$R$42,$Q447,BU$2,BU$4,BU$3)</f>
        <v>0</v>
      </c>
      <c r="BV447" s="15">
        <f ca="1">_xll.DBRW($B$3,$R$37,$R$38,$R$40,$R$41,$R$42,$Q447,BV$2,BV$4,BV$3)</f>
        <v>0</v>
      </c>
      <c r="BW447" s="15">
        <f ca="1">_xll.DBRW($B$3,$R$37,$R$38,$R$40,$R$41,$R$42,$Q447,BW$2,BW$4,BW$3)</f>
        <v>0</v>
      </c>
      <c r="BX447" s="15">
        <f ca="1">_xll.DBRW($B$3,$R$37,$R$38,$R$40,$R$41,$R$42,$Q447,BX$2,BX$4,BX$3)</f>
        <v>0</v>
      </c>
      <c r="BY447" s="15">
        <f ca="1">_xll.DBRW($B$3,$R$37,$R$38,$R$40,$R$41,$R$42,$Q447,BY$2,BY$4,BY$3)</f>
        <v>0</v>
      </c>
      <c r="BZ447" s="15">
        <f ca="1">_xll.DBRW($B$3,$R$37,$R$38,$R$40,$R$41,$R$42,$Q447,BZ$2,BZ$4,BZ$3)</f>
        <v>0</v>
      </c>
      <c r="CA447" s="15">
        <f ca="1">_xll.DBRW($B$3,$R$37,$R$38,$R$40,$R$41,$R$42,$Q447,CA$2,CA$4,CA$3)</f>
        <v>0</v>
      </c>
      <c r="CB447" s="15">
        <f ca="1">BR447-BW447</f>
        <v>0</v>
      </c>
      <c r="CC447" s="15">
        <f ca="1">BS447-BX447</f>
        <v>0</v>
      </c>
      <c r="CD447" s="15">
        <f ca="1">BT447-BY447</f>
        <v>0</v>
      </c>
      <c r="CE447" s="15">
        <f ca="1">IF(AND(BU447&lt;&gt;0,BZ447&lt;&gt;0),-1*CB447*BU447,0)</f>
        <v>0</v>
      </c>
      <c r="CF447" s="15">
        <f ca="1">IF(AND(BU447&lt;&gt;0,BZ447&lt;&gt;0,BV447&lt;&gt;0,CA447&lt;&gt;0),CC447/BX447*$Z447,)</f>
        <v>0</v>
      </c>
      <c r="CG447" s="15">
        <f ca="1">IF(AND(BV447&lt;&gt;0,CA447&lt;&gt;0),CD447*BN447*BV447,)</f>
        <v>0</v>
      </c>
      <c r="CH447" s="15">
        <f ca="1">IF(AND(BU447&lt;&gt;0,BZ447&lt;&gt;0,BV447&lt;&gt;0,CA447&lt;&gt;0),$AJ447-CE447-CF447-CG447-CK447,)</f>
        <v>0</v>
      </c>
      <c r="CI447" s="15">
        <f ca="1">IF(OR(BU447=0,BZ447=0,BV447=0,CA447=0),$AJ447-CE447-CF447-CG447-CK447,)</f>
        <v>0</v>
      </c>
      <c r="CJ447" s="15">
        <f ca="1">SUM(CE447:CI447)</f>
        <v>0</v>
      </c>
      <c r="CK447" s="15">
        <f ca="1">IF($V447&lt;&gt;0,IF($V447&gt;0,$W447/$V447,-$W447/$V447))*$AE447</f>
        <v>0</v>
      </c>
      <c r="CL447" s="15">
        <f ca="1">SUM(CJ447:CK447)</f>
        <v>0</v>
      </c>
      <c r="CM447" s="16">
        <f ca="1">_xll.DBRW($B$3,$R$37,$R$38,$R$40,$R$41,$R$42,$Q447,CM$2,CM$4,CM$3)</f>
        <v>0</v>
      </c>
      <c r="CN447" s="16">
        <f ca="1">_xll.DBRW($B$3,$R$37,$R$38,$R$40,$R$41,$R$42,$Q447,CN$2,CN$4,CN$3)</f>
        <v>0</v>
      </c>
      <c r="CO447" s="17">
        <f ca="1">-(CM447-CN447)*100</f>
        <v>0</v>
      </c>
      <c r="CP447" s="14">
        <f ca="1">$AA447-$AF447-DJ447</f>
        <v>0</v>
      </c>
      <c r="CQ447" s="15">
        <f ca="1">_xll.DBRW($B$3,$R$37,$R$38,$R$40,$R$41,$R$42,$Q447,CQ$2,CQ$4,CQ$3)</f>
        <v>0</v>
      </c>
      <c r="CR447" s="15">
        <f ca="1">_xll.DBRW($B$3,$R$37,$R$38,$R$40,$R$41,$R$42,$Q447,CR$2,CR$4,CR$3)</f>
        <v>0</v>
      </c>
      <c r="CS447" s="15">
        <f ca="1">_xll.DBRW($B$3,$R$37,$R$38,$R$40,$R$41,$R$42,$Q447,CS$2,CS$4,CS$3)</f>
        <v>0</v>
      </c>
      <c r="CT447" s="15">
        <f ca="1">_xll.DBRW($B$3,$R$37,$R$38,$R$40,$R$41,$R$42,$Q447,CT$2,CT$4,CT$3)</f>
        <v>0</v>
      </c>
      <c r="CU447" s="15">
        <f ca="1">_xll.DBRW($B$3,$R$37,$R$38,$R$40,$R$41,$R$42,$Q447,CU$2,CU$4,CU$3)</f>
        <v>0</v>
      </c>
      <c r="CV447" s="15">
        <f ca="1">_xll.DBRW($B$3,$R$37,$R$38,$R$40,$R$41,$R$42,$Q447,CV$2,CV$4,CV$3)</f>
        <v>0</v>
      </c>
      <c r="CW447" s="15">
        <f ca="1">_xll.DBRW($B$3,$R$37,$R$38,$R$40,$R$41,$R$42,$Q447,CW$2,CW$4,CW$3)</f>
        <v>0</v>
      </c>
      <c r="CX447" s="15">
        <f ca="1">_xll.DBRW($B$3,$R$37,$R$38,$R$40,$R$41,$R$42,$Q447,CX$2,CX$4,CX$3)</f>
        <v>0</v>
      </c>
      <c r="CY447" s="15">
        <f ca="1">_xll.DBRW($B$3,$R$37,$R$38,$R$40,$R$41,$R$42,$Q447,CY$2,CY$4,CY$3)</f>
        <v>0</v>
      </c>
      <c r="CZ447" s="15">
        <f ca="1">_xll.DBRW($B$3,$R$37,$R$38,$R$40,$R$41,$R$42,$Q447,CZ$2,CZ$4,CZ$3)</f>
        <v>0</v>
      </c>
      <c r="DA447" s="15">
        <f ca="1">CQ447-CV447</f>
        <v>0</v>
      </c>
      <c r="DB447" s="15">
        <f ca="1">CR447-CW447</f>
        <v>0</v>
      </c>
      <c r="DC447" s="15">
        <f ca="1">CS447-CX447</f>
        <v>0</v>
      </c>
      <c r="DD447" s="15">
        <f ca="1">IF(AND(CT447&lt;&gt;0,CY447&lt;&gt;0),-1*DA447*CT447,0)</f>
        <v>0</v>
      </c>
      <c r="DE447" s="15">
        <f ca="1">IF(AND(CT447&lt;&gt;0,CY447&lt;&gt;0,CU447&lt;&gt;0,CZ447&lt;&gt;0),DB447/CW447*$AA447,)</f>
        <v>0</v>
      </c>
      <c r="DF447" s="15">
        <f ca="1">IF(AND(CU447&lt;&gt;0,CZ447&lt;&gt;0),DC447*CM447*CU447,)</f>
        <v>0</v>
      </c>
      <c r="DG447" s="15">
        <f ca="1">IF(AND(CT447&lt;&gt;0,CY447&lt;&gt;0,CU447&lt;&gt;0,CZ447&lt;&gt;0),$AK447-DD447-DE447-DF447-DJ447,)</f>
        <v>0</v>
      </c>
      <c r="DH447" s="15">
        <f ca="1">IF(OR(CT447=0,CY447=0,CU447=0,CZ447=0),$AK447-DD447-DE447-DF447-DJ447,)</f>
        <v>0</v>
      </c>
      <c r="DI447" s="15">
        <f ca="1">SUM(DD447:DH447)</f>
        <v>0</v>
      </c>
      <c r="DJ447" s="15">
        <f ca="1">IF($V447&lt;&gt;0,IF($V447&gt;0,$W447/$V447,-$W447/$V447))*$AF447</f>
        <v>0</v>
      </c>
      <c r="DK447" s="15">
        <f ca="1">SUM(DI447:DJ447)</f>
        <v>0</v>
      </c>
      <c r="DL447" s="16">
        <f ca="1">_xll.DBRW($B$3,$R$37,$R$38,$R$40,$R$41,$R$42,$Q447,DL$2,DL$4,DL$3)</f>
        <v>0</v>
      </c>
      <c r="DM447" s="16">
        <f ca="1">_xll.DBRW($B$3,$R$37,$R$38,$R$40,$R$41,$R$42,$Q447,DM$2,DM$4,DM$3)</f>
        <v>0</v>
      </c>
      <c r="DN447" s="17">
        <f ca="1">-(DL447-DM447)*100</f>
        <v>0</v>
      </c>
      <c r="DO447" s="14">
        <f ca="1">$AB447-$AG447-EI447</f>
        <v>0</v>
      </c>
      <c r="DP447" s="15">
        <f ca="1">_xll.DBRW($B$3,$R$37,$R$38,$R$40,$R$41,$R$42,$Q447,DP$2,DP$4,DP$3)</f>
        <v>0</v>
      </c>
      <c r="DQ447" s="15">
        <f ca="1">_xll.DBRW($B$3,$R$37,$R$38,$R$40,$R$41,$R$42,$Q447,DQ$2,DQ$4,DQ$3)</f>
        <v>0</v>
      </c>
      <c r="DR447" s="15">
        <f ca="1">_xll.DBRW($B$3,$R$37,$R$38,$R$40,$R$41,$R$42,$Q447,DR$2,DR$4,DR$3)</f>
        <v>0</v>
      </c>
      <c r="DS447" s="15">
        <f ca="1">_xll.DBRW($B$3,$R$37,$R$38,$R$40,$R$41,$R$42,$Q447,DS$2,DS$4,DS$3)</f>
        <v>0</v>
      </c>
      <c r="DT447" s="15">
        <f ca="1">_xll.DBRW($B$3,$R$37,$R$38,$R$40,$R$41,$R$42,$Q447,DT$2,DT$4,DT$3)</f>
        <v>0</v>
      </c>
      <c r="DU447" s="15">
        <f ca="1">_xll.DBRW($B$3,$R$37,$R$38,$R$40,$R$41,$R$42,$Q447,DU$2,DU$4,DU$3)</f>
        <v>0</v>
      </c>
      <c r="DV447" s="15">
        <f ca="1">_xll.DBRW($B$3,$R$37,$R$38,$R$40,$R$41,$R$42,$Q447,DV$2,DV$4,DV$3)</f>
        <v>0</v>
      </c>
      <c r="DW447" s="15">
        <f ca="1">_xll.DBRW($B$3,$R$37,$R$38,$R$40,$R$41,$R$42,$Q447,DW$2,DW$4,DW$3)</f>
        <v>0</v>
      </c>
      <c r="DX447" s="15">
        <f ca="1">_xll.DBRW($B$3,$R$37,$R$38,$R$40,$R$41,$R$42,$Q447,DX$2,DX$4,DX$3)</f>
        <v>0</v>
      </c>
      <c r="DY447" s="15">
        <f ca="1">_xll.DBRW($B$3,$R$37,$R$38,$R$40,$R$41,$R$42,$Q447,DY$2,DY$4,DY$3)</f>
        <v>0</v>
      </c>
      <c r="DZ447" s="15">
        <f ca="1">DP447-DU447</f>
        <v>0</v>
      </c>
      <c r="EA447" s="15">
        <f ca="1">DQ447-DV447</f>
        <v>0</v>
      </c>
      <c r="EB447" s="15">
        <f ca="1">DR447-DW447</f>
        <v>0</v>
      </c>
      <c r="EC447" s="15">
        <f ca="1">IF(AND(DS447&lt;&gt;0,DX447&lt;&gt;0),-1*DZ447*DS447,0)</f>
        <v>0</v>
      </c>
      <c r="ED447" s="15">
        <f ca="1">IF(AND(DS447&lt;&gt;0,DX447&lt;&gt;0,DT447&lt;&gt;0,DY447&lt;&gt;0),EA447/DV447*$AB447,)</f>
        <v>0</v>
      </c>
      <c r="EE447" s="15">
        <f ca="1">IF(AND(DT447&lt;&gt;0,DY447&lt;&gt;0),EB447*DL447*DT447,)</f>
        <v>0</v>
      </c>
      <c r="EF447" s="15">
        <f ca="1">IF(AND(DS447&lt;&gt;0,DX447&lt;&gt;0,DT447&lt;&gt;0,DY447&lt;&gt;0),$AL447-EC447-ED447-EE447-EI447,)</f>
        <v>0</v>
      </c>
      <c r="EG447" s="15">
        <f ca="1">IF(OR(DS447=0,DX447=0,DT447=0,DY447=0),$AL447-EC447-ED447-EE447-EI447,)</f>
        <v>0</v>
      </c>
      <c r="EH447" s="15">
        <f ca="1">SUM(EC447:EG447)</f>
        <v>0</v>
      </c>
      <c r="EI447" s="15">
        <f ca="1">IF($V447&lt;&gt;0,IF($V447&gt;0,$W447/$V447,-$W447/$V447))*$AG447</f>
        <v>0</v>
      </c>
      <c r="EJ447" s="15">
        <f ca="1">SUM(EH447:EI447)</f>
        <v>0</v>
      </c>
      <c r="EK447" s="16">
        <f ca="1">_xll.DBRW($B$3,$R$37,$R$38,$R$40,$R$41,$R$42,$Q447,EK$2,EK$4,EK$3)</f>
        <v>0.19223042515495412</v>
      </c>
      <c r="EL447" s="16">
        <f ca="1">_xll.DBRW($B$3,$R$37,$R$38,$R$40,$R$41,$R$42,$Q447,EL$2,EL$4,EL$3)</f>
        <v>0</v>
      </c>
      <c r="EM447" s="17">
        <f ca="1">-(EK447-EL447)*100</f>
        <v>-19.223042515495411</v>
      </c>
      <c r="EN447" s="14">
        <f ca="1">$AC447-$AH447-FH447</f>
        <v>-258959.24</v>
      </c>
      <c r="EO447" s="15">
        <f ca="1">_xll.DBRW($B$3,$R$37,$R$38,$R$40,$R$41,$R$42,$Q447,EO$2,EO$4,EO$3)</f>
        <v>0</v>
      </c>
      <c r="EP447" s="15">
        <f ca="1">_xll.DBRW($B$3,$R$37,$R$38,$R$40,$R$41,$R$42,$Q447,EP$2,EP$4,EP$3)</f>
        <v>0</v>
      </c>
      <c r="EQ447" s="15">
        <f ca="1">_xll.DBRW($B$3,$R$37,$R$38,$R$40,$R$41,$R$42,$Q447,EQ$2,EQ$4,EQ$3)</f>
        <v>0</v>
      </c>
      <c r="ER447" s="15">
        <f ca="1">_xll.DBRW($B$3,$R$37,$R$38,$R$40,$R$41,$R$42,$Q447,ER$2,ER$4,ER$3)</f>
        <v>0</v>
      </c>
      <c r="ES447" s="15">
        <f ca="1">_xll.DBRW($B$3,$R$37,$R$38,$R$40,$R$41,$R$42,$Q447,ES$2,ES$4,ES$3)</f>
        <v>0</v>
      </c>
      <c r="ET447" s="15">
        <f ca="1">_xll.DBRW($B$3,$R$37,$R$38,$R$40,$R$41,$R$42,$Q447,ET$2,ET$4,ET$3)</f>
        <v>0</v>
      </c>
      <c r="EU447" s="15">
        <f ca="1">_xll.DBRW($B$3,$R$37,$R$38,$R$40,$R$41,$R$42,$Q447,EU$2,EU$4,EU$3)</f>
        <v>0</v>
      </c>
      <c r="EV447" s="15">
        <f ca="1">_xll.DBRW($B$3,$R$37,$R$38,$R$40,$R$41,$R$42,$Q447,EV$2,EV$4,EV$3)</f>
        <v>0</v>
      </c>
      <c r="EW447" s="15">
        <f ca="1">_xll.DBRW($B$3,$R$37,$R$38,$R$40,$R$41,$R$42,$Q447,EW$2,EW$4,EW$3)</f>
        <v>0</v>
      </c>
      <c r="EX447" s="15">
        <f ca="1">_xll.DBRW($B$3,$R$37,$R$38,$R$40,$R$41,$R$42,$Q447,EX$2,EX$4,EX$3)</f>
        <v>0</v>
      </c>
      <c r="EY447" s="15">
        <f ca="1">EO447-ET447</f>
        <v>0</v>
      </c>
      <c r="EZ447" s="15">
        <f ca="1">EP447-EU447</f>
        <v>0</v>
      </c>
      <c r="FA447" s="15">
        <f ca="1">EQ447-EV447</f>
        <v>0</v>
      </c>
      <c r="FB447" s="15">
        <f ca="1">IF(AND(ER447&lt;&gt;0,EW447&lt;&gt;0),-1*EY447*ER447,0)</f>
        <v>0</v>
      </c>
      <c r="FC447" s="15">
        <f ca="1">IF(AND(ER447&lt;&gt;0,EW447&lt;&gt;0,ES447&lt;&gt;0,EX447&lt;&gt;0),EZ447/EU447*$AC447,)</f>
        <v>0</v>
      </c>
      <c r="FD447" s="15">
        <f ca="1">IF(AND(ES447&lt;&gt;0,EX447&lt;&gt;0),FA447*EK447*ES447,)</f>
        <v>0</v>
      </c>
      <c r="FE447" s="15">
        <f ca="1">IF(AND(ER447&lt;&gt;0,EW447&lt;&gt;0,ES447&lt;&gt;0,EX447&lt;&gt;0),$AM447-FB447-FC447-FD447-FH447,)</f>
        <v>0</v>
      </c>
      <c r="FF447" s="15">
        <f ca="1">IF(OR(ER447=0,EW447=0,ES447=0,EX447=0),$AM447-FB447-FC447-FD447-FH447,)</f>
        <v>-258959.24</v>
      </c>
      <c r="FG447" s="15">
        <f ca="1">SUM(FB447:FF447)</f>
        <v>-258959.24</v>
      </c>
      <c r="FH447" s="15">
        <f ca="1">IF($V447&lt;&gt;0,IF($V447&gt;0,$W447/$V447,-$W447/$V447))*$AH447</f>
        <v>0</v>
      </c>
      <c r="FI447" s="15">
        <f ca="1">SUM(FG447:FH447)</f>
        <v>-258959.24</v>
      </c>
      <c r="FJ447" s="20"/>
      <c r="FK447" s="85">
        <f ca="1">BL447+CK447+DJ447+EI447+FH447</f>
        <v>0</v>
      </c>
      <c r="FL447" s="21"/>
      <c r="FM447" s="22"/>
      <c r="FN447" s="104">
        <f ca="1">_xll.DBRW($B$3,$R$37,$R$38,$R$40,$R$41,$R$42,$Q447,FN$2,FN$4,FN$3)</f>
        <v>1088170.07</v>
      </c>
      <c r="FO447" s="105">
        <f ca="1">IF(U447&lt;&gt;0,FN447/U447,0)</f>
        <v>0.80776957484504586</v>
      </c>
      <c r="FP447" s="104">
        <f ca="1">_xll.DBRW($B$3,$R$37,$R$38,$R$40,$R$41,$R$42,$Q447,FP$2,FP$4,FP$3)</f>
        <v>0</v>
      </c>
      <c r="FQ447" s="105">
        <f ca="1">IF(V447&lt;&gt;0,FP447/V447,0)</f>
        <v>0</v>
      </c>
      <c r="FR447" s="86">
        <f ca="1">FN447-FP447</f>
        <v>1088170.07</v>
      </c>
      <c r="FS447" s="103">
        <f ca="1">(FO447-FQ447)*100</f>
        <v>80.776957484504592</v>
      </c>
      <c r="FT447" s="23"/>
      <c r="FV447" s="37"/>
      <c r="FW447" s="37"/>
      <c r="FX447" s="37"/>
      <c r="FY447" s="37"/>
      <c r="FZ447" s="37"/>
      <c r="GA447" s="37"/>
      <c r="GB447" s="37"/>
      <c r="GC447" s="37"/>
      <c r="GD447" s="37"/>
      <c r="GE447" s="37"/>
      <c r="GF447" s="37"/>
      <c r="GG447" s="37"/>
      <c r="GH447" s="37"/>
    </row>
    <row r="448" spans="1:190" ht="15" hidden="1" customHeight="1" x14ac:dyDescent="0.25">
      <c r="A448">
        <f ca="1">IF(ROW()=ROW($A$60),0,1)</f>
        <v>1</v>
      </c>
      <c r="D448" s="30"/>
      <c r="E448" s="30"/>
      <c r="F448" s="30">
        <f ca="1">IF(A448&lt;&gt;0,IF((AO448+BN448+CM448+DL448+EK448)&lt;&gt;0,ROUND((1-(AO448+BN448+CM448+DL448+EK448))-FO448,5),"VERIF. ELIGIBILITE PMM"),"CHECK "&amp;D433)</f>
        <v>0</v>
      </c>
      <c r="G448" s="30"/>
      <c r="H448" s="30"/>
      <c r="I448" s="30"/>
      <c r="J448" s="30">
        <f ca="1">IF(A448&lt;&gt;0,IF((AP448+BO448+CN448+DM448+EL448)&lt;&gt;0,ROUND((1-(AP448+BO448+CN448+DM448+EL448))-FQ448,5),"VERIF. ELIGIBILITE PMM"),"CHECK "&amp;D434)</f>
        <v>0</v>
      </c>
      <c r="K448" s="30">
        <f ca="1">IF(A448&lt;&gt;0,ROUND(W448+AR448+BQ448+CP448+DO448+EN448+FK448-FR448,5),"CHECK ")</f>
        <v>0</v>
      </c>
      <c r="L448" s="4"/>
      <c r="M448" s="9"/>
      <c r="N448" s="10"/>
      <c r="O448" s="9"/>
      <c r="P448" s="11"/>
      <c r="Q448" s="130" t="s">
        <v>135</v>
      </c>
      <c r="R448" s="130"/>
      <c r="S448" s="12"/>
      <c r="T448" s="13"/>
      <c r="U448" s="84">
        <f ca="1">_xll.DBRW($B$3,$R$37,$R$38,$R$40,$R$41,$R$42,$Q448,U$2,U$4,U$3)</f>
        <v>20938446.649999995</v>
      </c>
      <c r="V448" s="84">
        <f ca="1">_xll.DBRW($B$3,$R$37,$R$38,$R$40,$R$41,$R$42,$Q448,V$2,V$4,V$3)</f>
        <v>19501937.740000006</v>
      </c>
      <c r="W448" s="85">
        <f ca="1">U448-V448</f>
        <v>1436508.909999989</v>
      </c>
      <c r="X448" s="106">
        <f ca="1">IF(V448&lt;&gt;0,W448/V448,0)</f>
        <v>7.3659803920591765E-2</v>
      </c>
      <c r="Y448" s="15">
        <f ca="1">_xll.DBRW($B$3,$R$37,$R$38,$R$40,$R$41,$R$42,$Q448,Y$2,Y$4,Y$3)</f>
        <v>-8835666.9899999984</v>
      </c>
      <c r="Z448" s="15">
        <f ca="1">_xll.DBRW($B$3,$R$37,$R$38,$R$40,$R$41,$R$42,$Q448,Z$2,Z$4,Z$3)</f>
        <v>-2012278.0000000007</v>
      </c>
      <c r="AA448" s="15">
        <f ca="1">_xll.DBRW($B$3,$R$37,$R$38,$R$40,$R$41,$R$42,$Q448,AA$2,AA$4,AA$3)</f>
        <v>-1432264.6</v>
      </c>
      <c r="AB448" s="15">
        <f ca="1">_xll.DBRW($B$3,$R$37,$R$38,$R$40,$R$41,$R$42,$Q448,AB$2,AB$4,AB$3)</f>
        <v>-1360250.0099999998</v>
      </c>
      <c r="AC448" s="15">
        <f ca="1">_xll.DBRW($B$3,$R$37,$R$38,$R$40,$R$41,$R$42,$Q448,AC$2,AC$4,AC$3)</f>
        <v>-4388077.3999999985</v>
      </c>
      <c r="AD448" s="15">
        <f ca="1">_xll.DBRW($B$3,$R$37,$R$38,$R$40,$R$41,$R$42,$Q448,AD$2,AD$4,AD$3)</f>
        <v>-8353594.7904429995</v>
      </c>
      <c r="AE448" s="15">
        <f ca="1">_xll.DBRW($B$3,$R$37,$R$38,$R$40,$R$41,$R$42,$Q448,AE$2,AE$4,AE$3)</f>
        <v>-1776378.1319633326</v>
      </c>
      <c r="AF448" s="15">
        <f ca="1">_xll.DBRW($B$3,$R$37,$R$38,$R$40,$R$41,$R$42,$Q448,AF$2,AF$4,AF$3)</f>
        <v>-1863669.1712145503</v>
      </c>
      <c r="AG448" s="15">
        <f ca="1">_xll.DBRW($B$3,$R$37,$R$38,$R$40,$R$41,$R$42,$Q448,AG$2,AG$4,AG$3)</f>
        <v>-1424911.5466666634</v>
      </c>
      <c r="AH448" s="15">
        <f ca="1">_xll.DBRW($B$3,$R$37,$R$38,$R$40,$R$41,$R$42,$Q448,AH$2,AH$4,AH$3)</f>
        <v>-4159267.9381476189</v>
      </c>
      <c r="AI448" s="15">
        <f ca="1">Y448-AD448</f>
        <v>-482072.19955699891</v>
      </c>
      <c r="AJ448" s="15">
        <f ca="1">Z448-AE448</f>
        <v>-235899.86803666805</v>
      </c>
      <c r="AK448" s="15">
        <f ca="1">AA448-AF448</f>
        <v>431404.57121455017</v>
      </c>
      <c r="AL448" s="15">
        <f ca="1">AB448-AG448</f>
        <v>64661.536666663596</v>
      </c>
      <c r="AM448" s="15">
        <f ca="1">AC448-AH448</f>
        <v>-228809.46185237961</v>
      </c>
      <c r="AN448" s="20"/>
      <c r="AO448" s="16">
        <f ca="1">_xll.DBRW($B$3,$R$37,$R$38,$R$40,$R$41,$R$42,$Q448,AO$2,AO$4,AO$3)</f>
        <v>0.42198292632180512</v>
      </c>
      <c r="AP448" s="16">
        <f ca="1">_xll.DBRW($B$3,$R$37,$R$38,$R$40,$R$41,$R$42,$Q448,AP$2,AP$4,AP$3)</f>
        <v>0.42834691105126044</v>
      </c>
      <c r="AQ448" s="17">
        <f ca="1">-(AO448-AP448)*100</f>
        <v>0.63639847294553187</v>
      </c>
      <c r="AR448" s="14">
        <f ca="1">$Y448-$AD448-BL448</f>
        <v>133251.95473910926</v>
      </c>
      <c r="AS448" s="18">
        <f ca="1">_xll.DBRW($B$3,$R$37,$R$38,$R$40,$R$41,$R$42,$Q448,AS$2,AS$4,AS$3)</f>
        <v>30.864586791582823</v>
      </c>
      <c r="AT448" s="19">
        <f ca="1">_xll.DBRW($B$3,$R$37,$R$38,$R$40,$R$41,$R$42,$Q448,AT$2,AT$4,AT$3)</f>
        <v>6.5189040520670677E-2</v>
      </c>
      <c r="AU448" s="18">
        <f ca="1">_xll.DBRW($B$3,$R$37,$R$38,$R$40,$R$41,$R$42,$Q448,AU$2,AU$4,AU$3)</f>
        <v>4.7680431446552634</v>
      </c>
      <c r="AV448" s="15">
        <f ca="1">_xll.DBRW($B$3,$R$37,$R$38,$R$40,$R$41,$R$42,$Q448,AV$2,AV$4,AV$3)</f>
        <v>286272</v>
      </c>
      <c r="AW448" s="15">
        <f ca="1">_xll.DBRW($B$3,$R$37,$R$38,$R$40,$R$41,$R$42,$Q448,AW$2,AW$4,AW$3)</f>
        <v>4391413</v>
      </c>
      <c r="AX448" s="18">
        <f ca="1">_xll.DBRW($B$3,$R$37,$R$38,$R$40,$R$41,$R$42,$Q448,AX$2,AX$4,AX$3)</f>
        <v>27.942294357761003</v>
      </c>
      <c r="AY448" s="19">
        <f ca="1">_xll.DBRW($B$3,$R$37,$R$38,$R$40,$R$41,$R$42,$Q448,AY$2,AY$4,AY$3)</f>
        <v>6.4818204327330639E-2</v>
      </c>
      <c r="AZ448" s="18">
        <f ca="1">_xll.DBRW($B$3,$R$37,$R$38,$R$40,$R$41,$R$42,$Q448,AZ$2,AZ$4,AZ$3)</f>
        <v>4.2282768903614842</v>
      </c>
      <c r="BA448" s="15">
        <f ca="1">_xll.DBRW($B$3,$R$37,$R$38,$R$40,$R$41,$R$42,$Q448,BA$2,BA$4,BA$3)</f>
        <v>298958.8</v>
      </c>
      <c r="BB448" s="15">
        <f ca="1">_xll.DBRW($B$3,$R$37,$R$38,$R$40,$R$41,$R$42,$Q448,BB$2,BB$4,BB$3)</f>
        <v>4612266</v>
      </c>
      <c r="BC448" s="18">
        <f ca="1">AS448-AX448</f>
        <v>2.9222924338218199</v>
      </c>
      <c r="BD448" s="18">
        <f ca="1">AT448-AY448</f>
        <v>3.7083619334003781E-4</v>
      </c>
      <c r="BE448" s="18">
        <f ca="1">AU448-AZ448</f>
        <v>0.53976625429377911</v>
      </c>
      <c r="BF448" s="15">
        <f ca="1">IF(AND(AV448&lt;&gt;0,BA448&lt;&gt;0),-1*BC448*AV448,0)</f>
        <v>-836570.49961504003</v>
      </c>
      <c r="BG448" s="15">
        <f ca="1">IF(AND(AV448&lt;&gt;0,BA448&lt;&gt;0,AW448&lt;&gt;0,BB448&lt;&gt;0),BD448/AY448*$Y448,)</f>
        <v>-50550.383895936706</v>
      </c>
      <c r="BH448" s="15">
        <f ca="1">IF(AND(AW448&lt;&gt;0,BB448&lt;&gt;0),BE448*AO448*AW448,)</f>
        <v>1000241.552076876</v>
      </c>
      <c r="BI448" s="15">
        <f ca="1">IF(AND(AV448&lt;&gt;0,BA448&lt;&gt;0,AW448&lt;&gt;0,BB448&lt;&gt;0),$AI448-BF448-BG448-BH448-BL448,)</f>
        <v>20131.286173209897</v>
      </c>
      <c r="BJ448" s="15">
        <f ca="1">IF(OR(AV448=0,BA448=0,AW448=0,BB448=0),$AI448-BF448-BG448-BH448-BL448,)</f>
        <v>0</v>
      </c>
      <c r="BK448" s="15">
        <f ca="1">SUM(BF448:BJ448)</f>
        <v>133251.95473910926</v>
      </c>
      <c r="BL448" s="15">
        <f ca="1">IF($V448&lt;&gt;0,IF($V448&gt;0,$W448/$V448,-$W448/$V448))*$AD448</f>
        <v>-615324.15429610817</v>
      </c>
      <c r="BM448" s="15">
        <f ca="1">SUM(BK448:BL448)</f>
        <v>-482072.19955699891</v>
      </c>
      <c r="BN448" s="16">
        <f ca="1">_xll.DBRW($B$3,$R$37,$R$38,$R$40,$R$41,$R$42,$Q448,BN$2,BN$4,BN$3)</f>
        <v>9.6104454816374807E-2</v>
      </c>
      <c r="BO448" s="16">
        <f ca="1">_xll.DBRW($B$3,$R$37,$R$38,$R$40,$R$41,$R$42,$Q448,BO$2,BO$4,BO$3)</f>
        <v>9.1087263001555077E-2</v>
      </c>
      <c r="BP448" s="17">
        <f ca="1">-(BN448-BO448)*100</f>
        <v>-0.50171918148197303</v>
      </c>
      <c r="BQ448" s="14">
        <f ca="1">$Z448-$AE448-CK448</f>
        <v>-105052.20314742188</v>
      </c>
      <c r="BR448" s="15">
        <f ca="1">_xll.DBRW($B$3,$R$37,$R$38,$R$40,$R$41,$R$42,$Q448,BR$2,BR$4,BR$3)</f>
        <v>0.4582301869580474</v>
      </c>
      <c r="BS448" s="15">
        <f ca="1">_xll.DBRW($B$3,$R$37,$R$38,$R$40,$R$41,$R$42,$Q448,BS$2,BS$4,BS$3)</f>
        <v>1</v>
      </c>
      <c r="BT448" s="15">
        <f ca="1">_xll.DBRW($B$3,$R$37,$R$38,$R$40,$R$41,$R$42,$Q448,BT$2,BT$4,BT$3)</f>
        <v>4.7680431446552634</v>
      </c>
      <c r="BU448" s="15">
        <f ca="1">_xll.DBRW($B$3,$R$37,$R$38,$R$40,$R$41,$R$42,$Q448,BU$2,BU$4,BU$3)</f>
        <v>4391413</v>
      </c>
      <c r="BV448" s="15">
        <f ca="1">_xll.DBRW($B$3,$R$37,$R$38,$R$40,$R$41,$R$42,$Q448,BV$2,BV$4,BV$3)</f>
        <v>4391413</v>
      </c>
      <c r="BW448" s="15">
        <f ca="1">_xll.DBRW($B$3,$R$37,$R$38,$R$40,$R$41,$R$42,$Q448,BW$2,BW$4,BW$3)</f>
        <v>0.385142169155754</v>
      </c>
      <c r="BX448" s="15">
        <f ca="1">_xll.DBRW($B$3,$R$37,$R$38,$R$40,$R$41,$R$42,$Q448,BX$2,BX$4,BX$3)</f>
        <v>1</v>
      </c>
      <c r="BY448" s="15">
        <f ca="1">_xll.DBRW($B$3,$R$37,$R$38,$R$40,$R$41,$R$42,$Q448,BY$2,BY$4,BY$3)</f>
        <v>4.2282768903614842</v>
      </c>
      <c r="BZ448" s="15">
        <f ca="1">_xll.DBRW($B$3,$R$37,$R$38,$R$40,$R$41,$R$42,$Q448,BZ$2,BZ$4,BZ$3)</f>
        <v>4612266</v>
      </c>
      <c r="CA448" s="15">
        <f ca="1">_xll.DBRW($B$3,$R$37,$R$38,$R$40,$R$41,$R$42,$Q448,CA$2,CA$4,CA$3)</f>
        <v>4612266</v>
      </c>
      <c r="CB448" s="15">
        <f ca="1">BR448-BW448</f>
        <v>7.3088017802293404E-2</v>
      </c>
      <c r="CC448" s="15">
        <f ca="1">BS448-BX448</f>
        <v>0</v>
      </c>
      <c r="CD448" s="15">
        <f ca="1">BT448-BY448</f>
        <v>0.53976625429377911</v>
      </c>
      <c r="CE448" s="15">
        <f ca="1">IF(AND(BU448&lt;&gt;0,BZ448&lt;&gt;0),-1*CB448*BU448,0)</f>
        <v>-320959.67152122268</v>
      </c>
      <c r="CF448" s="15">
        <f ca="1">IF(AND(BU448&lt;&gt;0,BZ448&lt;&gt;0,BV448&lt;&gt;0,CA448&lt;&gt;0),CC448/BX448*$Z448,)</f>
        <v>0</v>
      </c>
      <c r="CG448" s="15">
        <f ca="1">IF(AND(BV448&lt;&gt;0,CA448&lt;&gt;0),CD448*BN448*BV448,)</f>
        <v>227799.90149109863</v>
      </c>
      <c r="CH448" s="15">
        <f ca="1">IF(AND(BU448&lt;&gt;0,BZ448&lt;&gt;0,BV448&lt;&gt;0,CA448&lt;&gt;0),$AJ448-CE448-CF448-CG448-CK448,)</f>
        <v>-11892.433117297827</v>
      </c>
      <c r="CI448" s="15">
        <f ca="1">IF(OR(BU448=0,BZ448=0,BV448=0,CA448=0),$AJ448-CE448-CF448-CG448-CK448,)</f>
        <v>0</v>
      </c>
      <c r="CJ448" s="15">
        <f ca="1">SUM(CE448:CI448)</f>
        <v>-105052.20314742188</v>
      </c>
      <c r="CK448" s="15">
        <f ca="1">IF($V448&lt;&gt;0,IF($V448&gt;0,$W448/$V448,-$W448/$V448))*$AE448</f>
        <v>-130847.66488924617</v>
      </c>
      <c r="CL448" s="15">
        <f ca="1">SUM(CJ448:CK448)</f>
        <v>-235899.86803666805</v>
      </c>
      <c r="CM448" s="16">
        <f ca="1">_xll.DBRW($B$3,$R$37,$R$38,$R$40,$R$41,$R$42,$Q448,CM$2,CM$4,CM$3)</f>
        <v>6.8403574722674082E-2</v>
      </c>
      <c r="CN448" s="16">
        <f ca="1">_xll.DBRW($B$3,$R$37,$R$38,$R$40,$R$41,$R$42,$Q448,CN$2,CN$4,CN$3)</f>
        <v>9.5563281765176519E-2</v>
      </c>
      <c r="CO448" s="17">
        <f ca="1">-(CM448-CN448)*100</f>
        <v>2.7159707042502439</v>
      </c>
      <c r="CP448" s="14">
        <f ca="1">$AA448-$AF448-DJ448</f>
        <v>568682.07693906571</v>
      </c>
      <c r="CQ448" s="15">
        <f ca="1">_xll.DBRW($B$3,$R$37,$R$38,$R$40,$R$41,$R$42,$Q448,CQ$2,CQ$4,CQ$3)</f>
        <v>0.82008996259397249</v>
      </c>
      <c r="CR448" s="15">
        <f ca="1">_xll.DBRW($B$3,$R$37,$R$38,$R$40,$R$41,$R$42,$Q448,CR$2,CR$4,CR$3)</f>
        <v>0.39770172835030548</v>
      </c>
      <c r="CS448" s="15">
        <f ca="1">_xll.DBRW($B$3,$R$37,$R$38,$R$40,$R$41,$R$42,$Q448,CS$2,CS$4,CS$3)</f>
        <v>4.7680431446552634</v>
      </c>
      <c r="CT448" s="15">
        <f ca="1">_xll.DBRW($B$3,$R$37,$R$38,$R$40,$R$41,$R$42,$Q448,CT$2,CT$4,CT$3)</f>
        <v>1746472.54</v>
      </c>
      <c r="CU448" s="15">
        <f ca="1">_xll.DBRW($B$3,$R$37,$R$38,$R$40,$R$41,$R$42,$Q448,CU$2,CU$4,CU$3)</f>
        <v>4391413</v>
      </c>
      <c r="CV448" s="15">
        <f ca="1">_xll.DBRW($B$3,$R$37,$R$38,$R$40,$R$41,$R$42,$Q448,CV$2,CV$4,CV$3)</f>
        <v>0.96521462993916718</v>
      </c>
      <c r="CW448" s="15">
        <f ca="1">_xll.DBRW($B$3,$R$37,$R$38,$R$40,$R$41,$R$42,$Q448,CW$2,CW$4,CW$3)</f>
        <v>0.41863022308340414</v>
      </c>
      <c r="CX448" s="15">
        <f ca="1">_xll.DBRW($B$3,$R$37,$R$38,$R$40,$R$41,$R$42,$Q448,CX$2,CX$4,CX$3)</f>
        <v>4.2282768903614842</v>
      </c>
      <c r="CY448" s="15">
        <f ca="1">_xll.DBRW($B$3,$R$37,$R$38,$R$40,$R$41,$R$42,$Q448,CY$2,CY$4,CY$3)</f>
        <v>1930833.9445</v>
      </c>
      <c r="CZ448" s="15">
        <f ca="1">_xll.DBRW($B$3,$R$37,$R$38,$R$40,$R$41,$R$42,$Q448,CZ$2,CZ$4,CZ$3)</f>
        <v>4612266</v>
      </c>
      <c r="DA448" s="15">
        <f ca="1">CQ448-CV448</f>
        <v>-0.14512466734519469</v>
      </c>
      <c r="DB448" s="15">
        <f ca="1">CR448-CW448</f>
        <v>-2.0928494733098657E-2</v>
      </c>
      <c r="DC448" s="15">
        <f ca="1">CS448-CX448</f>
        <v>0.53976625429377911</v>
      </c>
      <c r="DD448" s="15">
        <f ca="1">IF(AND(CT448&lt;&gt;0,CY448&lt;&gt;0),-1*DA448*CT448,0)</f>
        <v>253456.24639501722</v>
      </c>
      <c r="DE448" s="15">
        <f ca="1">IF(AND(CT448&lt;&gt;0,CY448&lt;&gt;0,CU448&lt;&gt;0,CZ448&lt;&gt;0),DB448/CW448*$AA448,)</f>
        <v>71602.909882432636</v>
      </c>
      <c r="DF448" s="15">
        <f ca="1">IF(AND(CU448&lt;&gt;0,CZ448&lt;&gt;0),DC448*CM448*CU448,)</f>
        <v>162139.49304677974</v>
      </c>
      <c r="DG448" s="15">
        <f ca="1">IF(AND(CT448&lt;&gt;0,CY448&lt;&gt;0,CU448&lt;&gt;0,CZ448&lt;&gt;0),$AK448-DD448-DE448-DF448-DJ448,)</f>
        <v>81483.42761483611</v>
      </c>
      <c r="DH448" s="15">
        <f ca="1">IF(OR(CT448=0,CY448=0,CU448=0,CZ448=0),$AK448-DD448-DE448-DF448-DJ448,)</f>
        <v>0</v>
      </c>
      <c r="DI448" s="15">
        <f ca="1">SUM(DD448:DH448)</f>
        <v>568682.07693906571</v>
      </c>
      <c r="DJ448" s="15">
        <f ca="1">IF($V448&lt;&gt;0,IF($V448&gt;0,$W448/$V448,-$W448/$V448))*$AF448</f>
        <v>-137277.50572451553</v>
      </c>
      <c r="DK448" s="15">
        <f ca="1">SUM(DI448:DJ448)</f>
        <v>431404.57121455017</v>
      </c>
      <c r="DL448" s="16">
        <f ca="1">_xll.DBRW($B$3,$R$37,$R$38,$R$40,$R$41,$R$42,$Q448,DL$2,DL$4,DL$3)</f>
        <v>6.4964227420375512E-2</v>
      </c>
      <c r="DM448" s="16">
        <f ca="1">_xll.DBRW($B$3,$R$37,$R$38,$R$40,$R$41,$R$42,$Q448,DM$2,DM$4,DM$3)</f>
        <v>7.3065126433259936E-2</v>
      </c>
      <c r="DN448" s="17">
        <f ca="1">-(DL448-DM448)*100</f>
        <v>0.81008990128844238</v>
      </c>
      <c r="DO448" s="14">
        <f ca="1">$AB448-$AG448-EI448</f>
        <v>169620.24179831718</v>
      </c>
      <c r="DP448" s="15">
        <f ca="1">_xll.DBRW($B$3,$R$37,$R$38,$R$40,$R$41,$R$42,$Q448,DP$2,DP$4,DP$3)</f>
        <v>0.43514075815738956</v>
      </c>
      <c r="DQ448" s="15">
        <f ca="1">_xll.DBRW($B$3,$R$37,$R$38,$R$40,$R$41,$R$42,$Q448,DQ$2,DQ$4,DQ$3)</f>
        <v>0.71184377329119353</v>
      </c>
      <c r="DR448" s="15">
        <f ca="1">_xll.DBRW($B$3,$R$37,$R$38,$R$40,$R$41,$R$42,$Q448,DR$2,DR$4,DR$3)</f>
        <v>4.7680431446552634</v>
      </c>
      <c r="DS448" s="15">
        <f ca="1">_xll.DBRW($B$3,$R$37,$R$38,$R$40,$R$41,$R$42,$Q448,DS$2,DS$4,DS$3)</f>
        <v>3126000</v>
      </c>
      <c r="DT448" s="15">
        <f ca="1">_xll.DBRW($B$3,$R$37,$R$38,$R$40,$R$41,$R$42,$Q448,DT$2,DT$4,DT$3)</f>
        <v>4391413</v>
      </c>
      <c r="DU448" s="15">
        <f ca="1">_xll.DBRW($B$3,$R$37,$R$38,$R$40,$R$41,$R$42,$Q448,DU$2,DU$4,DU$3)</f>
        <v>0.40264659694937799</v>
      </c>
      <c r="DV448" s="15">
        <f ca="1">_xll.DBRW($B$3,$R$37,$R$38,$R$40,$R$41,$R$42,$Q448,DV$2,DV$4,DV$3)</f>
        <v>0.767272312568269</v>
      </c>
      <c r="DW448" s="15">
        <f ca="1">_xll.DBRW($B$3,$R$37,$R$38,$R$40,$R$41,$R$42,$Q448,DW$2,DW$4,DW$3)</f>
        <v>4.2282768903614842</v>
      </c>
      <c r="DX448" s="15">
        <f ca="1">_xll.DBRW($B$3,$R$37,$R$38,$R$40,$R$41,$R$42,$Q448,DX$2,DX$4,DX$3)</f>
        <v>3538864</v>
      </c>
      <c r="DY448" s="15">
        <f ca="1">_xll.DBRW($B$3,$R$37,$R$38,$R$40,$R$41,$R$42,$Q448,DY$2,DY$4,DY$3)</f>
        <v>4612266</v>
      </c>
      <c r="DZ448" s="15">
        <f ca="1">DP448-DU448</f>
        <v>3.2494161208011574E-2</v>
      </c>
      <c r="EA448" s="15">
        <f ca="1">DQ448-DV448</f>
        <v>-5.5428539277075473E-2</v>
      </c>
      <c r="EB448" s="15">
        <f ca="1">DR448-DW448</f>
        <v>0.53976625429377911</v>
      </c>
      <c r="EC448" s="15">
        <f ca="1">IF(AND(DS448&lt;&gt;0,DX448&lt;&gt;0),-1*DZ448*DS448,0)</f>
        <v>-101576.74793624418</v>
      </c>
      <c r="ED448" s="15">
        <f ca="1">IF(AND(DS448&lt;&gt;0,DX448&lt;&gt;0,DT448&lt;&gt;0,DY448&lt;&gt;0),EA448/DV448*$AB448,)</f>
        <v>98265.856685945226</v>
      </c>
      <c r="EE448" s="15">
        <f ca="1">IF(AND(DT448&lt;&gt;0,DY448&lt;&gt;0),EB448*DL448*DT448,)</f>
        <v>153987.08244152449</v>
      </c>
      <c r="EF448" s="15">
        <f ca="1">IF(AND(DS448&lt;&gt;0,DX448&lt;&gt;0,DT448&lt;&gt;0,DY448&lt;&gt;0),$AL448-EC448-ED448-EE448-EI448,)</f>
        <v>18944.050607091631</v>
      </c>
      <c r="EG448" s="15">
        <f ca="1">IF(OR(DS448=0,DX448=0,DT448=0,DY448=0),$AL448-EC448-ED448-EE448-EI448,)</f>
        <v>0</v>
      </c>
      <c r="EH448" s="15">
        <f ca="1">SUM(EC448:EG448)</f>
        <v>169620.24179831718</v>
      </c>
      <c r="EI448" s="15">
        <f ca="1">IF($V448&lt;&gt;0,IF($V448&gt;0,$W448/$V448,-$W448/$V448))*$AG448</f>
        <v>-104958.70513165357</v>
      </c>
      <c r="EJ448" s="15">
        <f ca="1">SUM(EH448:EI448)</f>
        <v>64661.536666663611</v>
      </c>
      <c r="EK448" s="16">
        <f ca="1">_xll.DBRW($B$3,$R$37,$R$38,$R$40,$R$41,$R$42,$Q448,EK$2,EK$4,EK$3)</f>
        <v>0.20957034078743372</v>
      </c>
      <c r="EL448" s="16">
        <f ca="1">_xll.DBRW($B$3,$R$37,$R$38,$R$40,$R$41,$R$42,$Q448,EL$2,EL$4,EL$3)</f>
        <v>0.21327459832961287</v>
      </c>
      <c r="EM448" s="17">
        <f ca="1">-(EK448-EL448)*100</f>
        <v>0.37042575421791513</v>
      </c>
      <c r="EN448" s="14">
        <f ca="1">$AC448-$AH448-FH448</f>
        <v>77561.398924777983</v>
      </c>
      <c r="EO448" s="15">
        <f ca="1">_xll.DBRW($B$3,$R$37,$R$38,$R$40,$R$41,$R$42,$Q448,EO$2,EO$4,EO$3)</f>
        <v>0.99924042671459057</v>
      </c>
      <c r="EP448" s="15">
        <f ca="1">_xll.DBRW($B$3,$R$37,$R$38,$R$40,$R$41,$R$42,$Q448,EP$2,EP$4,EP$3)</f>
        <v>1</v>
      </c>
      <c r="EQ448" s="15">
        <f ca="1">_xll.DBRW($B$3,$R$37,$R$38,$R$40,$R$41,$R$42,$Q448,EQ$2,EQ$4,EQ$3)</f>
        <v>4.7680431446552634</v>
      </c>
      <c r="ER448" s="15">
        <f ca="1">_xll.DBRW($B$3,$R$37,$R$38,$R$40,$R$41,$R$42,$Q448,ER$2,ER$4,ER$3)</f>
        <v>4391413</v>
      </c>
      <c r="ES448" s="15">
        <f ca="1">_xll.DBRW($B$3,$R$37,$R$38,$R$40,$R$41,$R$42,$Q448,ES$2,ES$4,ES$3)</f>
        <v>4391413</v>
      </c>
      <c r="ET448" s="15">
        <f ca="1">_xll.DBRW($B$3,$R$37,$R$38,$R$40,$R$41,$R$42,$Q448,ET$2,ET$4,ET$3)</f>
        <v>0.90178405541823015</v>
      </c>
      <c r="EU448" s="15">
        <f ca="1">_xll.DBRW($B$3,$R$37,$R$38,$R$40,$R$41,$R$42,$Q448,EU$2,EU$4,EU$3)</f>
        <v>1</v>
      </c>
      <c r="EV448" s="15">
        <f ca="1">_xll.DBRW($B$3,$R$37,$R$38,$R$40,$R$41,$R$42,$Q448,EV$2,EV$4,EV$3)</f>
        <v>4.2282768903614842</v>
      </c>
      <c r="EW448" s="15">
        <f ca="1">_xll.DBRW($B$3,$R$37,$R$38,$R$40,$R$41,$R$42,$Q448,EW$2,EW$4,EW$3)</f>
        <v>4612266</v>
      </c>
      <c r="EX448" s="15">
        <f ca="1">_xll.DBRW($B$3,$R$37,$R$38,$R$40,$R$41,$R$42,$Q448,EX$2,EX$4,EX$3)</f>
        <v>4612266</v>
      </c>
      <c r="EY448" s="15">
        <f ca="1">EO448-ET448</f>
        <v>9.7456371296360422E-2</v>
      </c>
      <c r="EZ448" s="15">
        <f ca="1">EP448-EU448</f>
        <v>0</v>
      </c>
      <c r="FA448" s="15">
        <f ca="1">EQ448-EV448</f>
        <v>0.53976625429377911</v>
      </c>
      <c r="FB448" s="15">
        <f ca="1">IF(AND(ER448&lt;&gt;0,EW448&lt;&gt;0),-1*EY448*ER448,0)</f>
        <v>-427971.17584366404</v>
      </c>
      <c r="FC448" s="15">
        <f ca="1">IF(AND(ER448&lt;&gt;0,EW448&lt;&gt;0,ES448&lt;&gt;0,EX448&lt;&gt;0),EZ448/EU448*$AC448,)</f>
        <v>0</v>
      </c>
      <c r="FD448" s="15">
        <f ca="1">IF(AND(ES448&lt;&gt;0,EX448&lt;&gt;0),FA448*EK448*ES448,)</f>
        <v>496752.23774017132</v>
      </c>
      <c r="FE448" s="15">
        <f ca="1">IF(AND(ER448&lt;&gt;0,EW448&lt;&gt;0,ES448&lt;&gt;0,EX448&lt;&gt;0),$AM448-FB448-FC448-FD448-FH448,)</f>
        <v>8780.3370282707037</v>
      </c>
      <c r="FF448" s="15">
        <f ca="1">IF(OR(ER448=0,EW448=0,ES448=0,EX448=0),$AM448-FB448-FC448-FD448-FH448,)</f>
        <v>0</v>
      </c>
      <c r="FG448" s="15">
        <f ca="1">SUM(FB448:FF448)</f>
        <v>77561.398924777983</v>
      </c>
      <c r="FH448" s="15">
        <f ca="1">IF($V448&lt;&gt;0,IF($V448&gt;0,$W448/$V448,-$W448/$V448))*$AH448</f>
        <v>-306370.86077715759</v>
      </c>
      <c r="FI448" s="15">
        <f ca="1">SUM(FG448:FH448)</f>
        <v>-228809.46185237961</v>
      </c>
      <c r="FJ448" s="20"/>
      <c r="FK448" s="85">
        <f ca="1">BL448+CK448+DJ448+EI448+FH448</f>
        <v>-1294778.8908186811</v>
      </c>
      <c r="FL448" s="21"/>
      <c r="FM448" s="22"/>
      <c r="FN448" s="104">
        <f ca="1">_xll.DBRW($B$3,$R$37,$R$38,$R$40,$R$41,$R$42,$Q448,FN$2,FN$4,FN$3)</f>
        <v>2909909.650000005</v>
      </c>
      <c r="FO448" s="105">
        <f ca="1">IF(U448&lt;&gt;0,FN448/U448,0)</f>
        <v>0.13897447593133685</v>
      </c>
      <c r="FP448" s="104">
        <f ca="1">_xll.DBRW($B$3,$R$37,$R$38,$R$40,$R$41,$R$42,$Q448,FP$2,FP$4,FP$3)</f>
        <v>1924116.1615648351</v>
      </c>
      <c r="FQ448" s="105">
        <f ca="1">IF(V448&lt;&gt;0,FP448/V448,0)</f>
        <v>9.8662819419135045E-2</v>
      </c>
      <c r="FR448" s="86">
        <f ca="1">FN448-FP448</f>
        <v>985793.48843516991</v>
      </c>
      <c r="FS448" s="103">
        <f ca="1">(FO448-FQ448)*100</f>
        <v>4.0311656512201814</v>
      </c>
      <c r="FT448" s="23"/>
      <c r="FV448" s="37"/>
      <c r="FW448" s="37"/>
      <c r="FX448" s="37"/>
      <c r="FY448" s="37"/>
      <c r="FZ448" s="37"/>
      <c r="GA448" s="37"/>
      <c r="GB448" s="37"/>
      <c r="GC448" s="37"/>
      <c r="GD448" s="37"/>
      <c r="GE448" s="37"/>
      <c r="GF448" s="37"/>
      <c r="GG448" s="37"/>
      <c r="GH448" s="37"/>
    </row>
    <row r="449" spans="1:190" ht="15" hidden="1" customHeight="1" x14ac:dyDescent="0.25">
      <c r="A449">
        <f ca="1">IF(ROW()=ROW($A$60),0,1)</f>
        <v>1</v>
      </c>
      <c r="D449" s="30"/>
      <c r="E449" s="30"/>
      <c r="F449" s="30">
        <f ca="1">IF(A449&lt;&gt;0,IF((AO449+BN449+CM449+DL449+EK449)&lt;&gt;0,ROUND((1-(AO449+BN449+CM449+DL449+EK449))-FO449,5),"VERIF. ELIGIBILITE PMM"),"CHECK "&amp;D434)</f>
        <v>-5.3800000000000002E-3</v>
      </c>
      <c r="G449" s="30"/>
      <c r="H449" s="30"/>
      <c r="I449" s="30"/>
      <c r="J449" s="30">
        <f ca="1">IF(A449&lt;&gt;0,IF((AP449+BO449+CN449+DM449+EL449)&lt;&gt;0,ROUND((1-(AP449+BO449+CN449+DM449+EL449))-FQ449,5),"VERIF. ELIGIBILITE PMM"),"CHECK "&amp;D435)</f>
        <v>-2.2000000000000001E-4</v>
      </c>
      <c r="K449" s="30">
        <f ca="1">IF(A449&lt;&gt;0,ROUND(W449+AR449+BQ449+CP449+DO449+EN449+FK449-FR449,5),"CHECK ")</f>
        <v>-37079.620000000003</v>
      </c>
      <c r="L449" s="4"/>
      <c r="M449" s="9"/>
      <c r="N449" s="10"/>
      <c r="O449" s="9"/>
      <c r="P449" s="11"/>
      <c r="Q449" s="130" t="s">
        <v>442</v>
      </c>
      <c r="R449" s="130"/>
      <c r="S449" s="12"/>
      <c r="T449" s="13"/>
      <c r="U449" s="84">
        <f ca="1">_xll.DBRW($B$3,$R$37,$R$38,$R$40,$R$41,$R$42,$Q449,U$2,U$4,U$3)</f>
        <v>7108994.6699970001</v>
      </c>
      <c r="V449" s="84">
        <f ca="1">_xll.DBRW($B$3,$R$37,$R$38,$R$40,$R$41,$R$42,$Q449,V$2,V$4,V$3)</f>
        <v>5440115.4800032992</v>
      </c>
      <c r="W449" s="85">
        <f ca="1">U449-V449</f>
        <v>1668879.1899937009</v>
      </c>
      <c r="X449" s="106">
        <f ca="1">IF(V449&lt;&gt;0,W449/V449,0)</f>
        <v>0.3067727507123964</v>
      </c>
      <c r="Y449" s="15">
        <f ca="1">_xll.DBRW($B$3,$R$37,$R$38,$R$40,$R$41,$R$42,$Q449,Y$2,Y$4,Y$3)</f>
        <v>-3429315.6710659997</v>
      </c>
      <c r="Z449" s="15">
        <f ca="1">_xll.DBRW($B$3,$R$37,$R$38,$R$40,$R$41,$R$42,$Q449,Z$2,Z$4,Z$3)</f>
        <v>-326862.62333670002</v>
      </c>
      <c r="AA449" s="15">
        <f ca="1">_xll.DBRW($B$3,$R$37,$R$38,$R$40,$R$41,$R$42,$Q449,AA$2,AA$4,AA$3)</f>
        <v>-831507.69333000004</v>
      </c>
      <c r="AB449" s="15">
        <f ca="1">_xll.DBRW($B$3,$R$37,$R$38,$R$40,$R$41,$R$42,$Q449,AB$2,AB$4,AB$3)</f>
        <v>-504613.03996700002</v>
      </c>
      <c r="AC449" s="15">
        <f ca="1">_xll.DBRW($B$3,$R$37,$R$38,$R$40,$R$41,$R$42,$Q449,AC$2,AC$4,AC$3)</f>
        <v>-308446.63913670008</v>
      </c>
      <c r="AD449" s="15">
        <f ca="1">_xll.DBRW($B$3,$R$37,$R$38,$R$40,$R$41,$R$42,$Q449,AD$2,AD$4,AD$3)</f>
        <v>-2909957.7180340006</v>
      </c>
      <c r="AE449" s="15">
        <f ca="1">_xll.DBRW($B$3,$R$37,$R$38,$R$40,$R$41,$R$42,$Q449,AE$2,AE$4,AE$3)</f>
        <v>-255906.66666329995</v>
      </c>
      <c r="AF449" s="15">
        <f ca="1">_xll.DBRW($B$3,$R$37,$R$38,$R$40,$R$41,$R$42,$Q449,AF$2,AF$4,AF$3)</f>
        <v>-669825.67666999996</v>
      </c>
      <c r="AG449" s="15">
        <f ca="1">_xll.DBRW($B$3,$R$37,$R$38,$R$40,$R$41,$R$42,$Q449,AG$2,AG$4,AG$3)</f>
        <v>-438966.66670329997</v>
      </c>
      <c r="AH449" s="15">
        <f ca="1">_xll.DBRW($B$3,$R$37,$R$38,$R$40,$R$41,$R$42,$Q449,AH$2,AH$4,AH$3)</f>
        <v>-266913.28669700009</v>
      </c>
      <c r="AI449" s="15">
        <f ca="1">Y449-AD449</f>
        <v>-519357.95303199906</v>
      </c>
      <c r="AJ449" s="15">
        <f ca="1">Z449-AE449</f>
        <v>-70955.956673400069</v>
      </c>
      <c r="AK449" s="15">
        <f ca="1">AA449-AF449</f>
        <v>-161682.01666000008</v>
      </c>
      <c r="AL449" s="15">
        <f ca="1">AB449-AG449</f>
        <v>-65646.37326370005</v>
      </c>
      <c r="AM449" s="15">
        <f ca="1">AC449-AH449</f>
        <v>-41533.352439699986</v>
      </c>
      <c r="AN449" s="20"/>
      <c r="AO449" s="16">
        <f ca="1">_xll.DBRW($B$3,$R$37,$R$38,$R$40,$R$41,$R$42,$Q449,AO$2,AO$4,AO$3)</f>
        <v>0.48239108766520522</v>
      </c>
      <c r="AP449" s="16">
        <f ca="1">_xll.DBRW($B$3,$R$37,$R$38,$R$40,$R$41,$R$42,$Q449,AP$2,AP$4,AP$3)</f>
        <v>0.53490734318607414</v>
      </c>
      <c r="AQ449" s="17">
        <f ca="1">-(AO449-AP449)*100</f>
        <v>5.2516255520868915</v>
      </c>
      <c r="AR449" s="14">
        <f ca="1">$Y449-$AD449-BL449</f>
        <v>373337.78058605932</v>
      </c>
      <c r="AS449" s="18">
        <f ca="1">_xll.DBRW($B$3,$R$37,$R$38,$R$40,$R$41,$R$42,$Q449,AS$2,AS$4,AS$3)</f>
        <v>4.7132155695644032E+17</v>
      </c>
      <c r="AT449" s="19">
        <f ca="1">_xll.DBRW($B$3,$R$37,$R$38,$R$40,$R$41,$R$42,$Q449,AT$2,AT$4,AT$3)</f>
        <v>0</v>
      </c>
      <c r="AU449" s="18">
        <f ca="1">_xll.DBRW($B$3,$R$37,$R$38,$R$40,$R$41,$R$42,$Q449,AU$2,AU$4,AU$3)</f>
        <v>0</v>
      </c>
      <c r="AV449" s="15">
        <f ca="1">_xll.DBRW($B$3,$R$37,$R$38,$R$40,$R$41,$R$42,$Q449,AV$2,AV$4,AV$3)</f>
        <v>7.2759576141834259E-12</v>
      </c>
      <c r="AW449" s="15">
        <f ca="1">_xll.DBRW($B$3,$R$37,$R$38,$R$40,$R$41,$R$42,$Q449,AW$2,AW$4,AW$3)</f>
        <v>0</v>
      </c>
      <c r="AX449" s="18">
        <f ca="1">_xll.DBRW($B$3,$R$37,$R$38,$R$40,$R$41,$R$42,$Q449,AX$2,AX$4,AX$3)</f>
        <v>30.903553095899017</v>
      </c>
      <c r="AY449" s="19">
        <f ca="1">_xll.DBRW($B$3,$R$37,$R$38,$R$40,$R$41,$R$42,$Q449,AY$2,AY$4,AY$3)</f>
        <v>5.3328843639936487E-2</v>
      </c>
      <c r="AZ449" s="18">
        <f ca="1">_xll.DBRW($B$3,$R$37,$R$38,$R$40,$R$41,$R$42,$Q449,AZ$2,AZ$4,AZ$3)</f>
        <v>3.0810022931324372</v>
      </c>
      <c r="BA449" s="15">
        <f ca="1">_xll.DBRW($B$3,$R$37,$R$38,$R$40,$R$41,$R$42,$Q449,BA$2,BA$4,BA$3)</f>
        <v>94162.561470000001</v>
      </c>
      <c r="BB449" s="15">
        <f ca="1">_xll.DBRW($B$3,$R$37,$R$38,$R$40,$R$41,$R$42,$Q449,BB$2,BB$4,BB$3)</f>
        <v>1765696.6669999999</v>
      </c>
      <c r="BC449" s="18">
        <f ca="1">AS449-AX449</f>
        <v>4.7132155695644032E+17</v>
      </c>
      <c r="BD449" s="18">
        <f ca="1">AT449-AY449</f>
        <v>-5.3328843639936487E-2</v>
      </c>
      <c r="BE449" s="18">
        <f ca="1">AU449-AZ449</f>
        <v>-3.0810022931324372</v>
      </c>
      <c r="BF449" s="15">
        <f ca="1">IF(AND(AV449&lt;&gt;0,BA449&lt;&gt;0),-1*BC449*AV449,0)</f>
        <v>-3429315.6710659992</v>
      </c>
      <c r="BG449" s="15">
        <f ca="1">IF(AND(AV449&lt;&gt;0,BA449&lt;&gt;0,AW449&lt;&gt;0,BB449&lt;&gt;0),BD449/AY449*$Y449,)</f>
        <v>0</v>
      </c>
      <c r="BH449" s="15">
        <f ca="1">IF(AND(AW449&lt;&gt;0,BB449&lt;&gt;0),BE449*AO449*AW449,)</f>
        <v>0</v>
      </c>
      <c r="BI449" s="15">
        <f ca="1">IF(AND(AV449&lt;&gt;0,BA449&lt;&gt;0,AW449&lt;&gt;0,BB449&lt;&gt;0),$AI449-BF449-BG449-BH449-BL449,)</f>
        <v>0</v>
      </c>
      <c r="BJ449" s="15">
        <f ca="1">IF(OR(AV449=0,BA449=0,AW449=0,BB449=0),$AI449-BF449-BG449-BH449-BL449,)</f>
        <v>3802653.4516520584</v>
      </c>
      <c r="BK449" s="15">
        <f ca="1">SUM(BF449:BJ449)</f>
        <v>373337.78058605921</v>
      </c>
      <c r="BL449" s="15">
        <f ca="1">IF($V449&lt;&gt;0,IF($V449&gt;0,$W449/$V449,-$W449/$V449))*$AD449</f>
        <v>-892695.73361805838</v>
      </c>
      <c r="BM449" s="15">
        <f ca="1">SUM(BK449:BL449)</f>
        <v>-519357.95303199918</v>
      </c>
      <c r="BN449" s="16">
        <f ca="1">_xll.DBRW($B$3,$R$37,$R$38,$R$40,$R$41,$R$42,$Q449,BN$2,BN$4,BN$3)</f>
        <v>4.5978740807923267E-2</v>
      </c>
      <c r="BO449" s="16">
        <f ca="1">_xll.DBRW($B$3,$R$37,$R$38,$R$40,$R$41,$R$42,$Q449,BO$2,BO$4,BO$3)</f>
        <v>4.7040668089484143E-2</v>
      </c>
      <c r="BP449" s="17">
        <f ca="1">-(BN449-BO449)*100</f>
        <v>0.1061927281560876</v>
      </c>
      <c r="BQ449" s="14">
        <f ca="1">$Z449-$AE449-CK449</f>
        <v>7549.2353845407779</v>
      </c>
      <c r="BR449" s="15">
        <f ca="1">_xll.DBRW($B$3,$R$37,$R$38,$R$40,$R$41,$R$42,$Q449,BR$2,BR$4,BR$3)</f>
        <v>0</v>
      </c>
      <c r="BS449" s="15">
        <f ca="1">_xll.DBRW($B$3,$R$37,$R$38,$R$40,$R$41,$R$42,$Q449,BS$2,BS$4,BS$3)</f>
        <v>0</v>
      </c>
      <c r="BT449" s="15">
        <f ca="1">_xll.DBRW($B$3,$R$37,$R$38,$R$40,$R$41,$R$42,$Q449,BT$2,BT$4,BT$3)</f>
        <v>0</v>
      </c>
      <c r="BU449" s="15">
        <f ca="1">_xll.DBRW($B$3,$R$37,$R$38,$R$40,$R$41,$R$42,$Q449,BU$2,BU$4,BU$3)</f>
        <v>0</v>
      </c>
      <c r="BV449" s="15">
        <f ca="1">_xll.DBRW($B$3,$R$37,$R$38,$R$40,$R$41,$R$42,$Q449,BV$2,BV$4,BV$3)</f>
        <v>0</v>
      </c>
      <c r="BW449" s="15">
        <f ca="1">_xll.DBRW($B$3,$R$37,$R$38,$R$40,$R$41,$R$42,$Q449,BW$2,BW$4,BW$3)</f>
        <v>0.15138226127667267</v>
      </c>
      <c r="BX449" s="15">
        <f ca="1">_xll.DBRW($B$3,$R$37,$R$38,$R$40,$R$41,$R$42,$Q449,BX$2,BX$4,BX$3)</f>
        <v>0.95739358780813733</v>
      </c>
      <c r="BY449" s="15">
        <f ca="1">_xll.DBRW($B$3,$R$37,$R$38,$R$40,$R$41,$R$42,$Q449,BY$2,BY$4,BY$3)</f>
        <v>3.0810022931324372</v>
      </c>
      <c r="BZ449" s="15">
        <f ca="1">_xll.DBRW($B$3,$R$37,$R$38,$R$40,$R$41,$R$42,$Q449,BZ$2,BZ$4,BZ$3)</f>
        <v>1690466.6669999999</v>
      </c>
      <c r="CA449" s="15">
        <f ca="1">_xll.DBRW($B$3,$R$37,$R$38,$R$40,$R$41,$R$42,$Q449,CA$2,CA$4,CA$3)</f>
        <v>1765696.6669999999</v>
      </c>
      <c r="CB449" s="15">
        <f ca="1">BR449-BW449</f>
        <v>-0.15138226127667267</v>
      </c>
      <c r="CC449" s="15">
        <f ca="1">BS449-BX449</f>
        <v>-0.95739358780813733</v>
      </c>
      <c r="CD449" s="15">
        <f ca="1">BT449-BY449</f>
        <v>-3.0810022931324372</v>
      </c>
      <c r="CE449" s="15">
        <f ca="1">IF(AND(BU449&lt;&gt;0,BZ449&lt;&gt;0),-1*CB449*BU449,0)</f>
        <v>0</v>
      </c>
      <c r="CF449" s="15">
        <f ca="1">IF(AND(BU449&lt;&gt;0,BZ449&lt;&gt;0,BV449&lt;&gt;0,CA449&lt;&gt;0),CC449/BX449*$Z449,)</f>
        <v>0</v>
      </c>
      <c r="CG449" s="15">
        <f ca="1">IF(AND(BV449&lt;&gt;0,CA449&lt;&gt;0),CD449*BN449*BV449,)</f>
        <v>0</v>
      </c>
      <c r="CH449" s="15">
        <f ca="1">IF(AND(BU449&lt;&gt;0,BZ449&lt;&gt;0,BV449&lt;&gt;0,CA449&lt;&gt;0),$AJ449-CE449-CF449-CG449-CK449,)</f>
        <v>0</v>
      </c>
      <c r="CI449" s="15">
        <f ca="1">IF(OR(BU449=0,BZ449=0,BV449=0,CA449=0),$AJ449-CE449-CF449-CG449-CK449,)</f>
        <v>7549.2353845407779</v>
      </c>
      <c r="CJ449" s="15">
        <f ca="1">SUM(CE449:CI449)</f>
        <v>7549.2353845407779</v>
      </c>
      <c r="CK449" s="15">
        <f ca="1">IF($V449&lt;&gt;0,IF($V449&gt;0,$W449/$V449,-$W449/$V449))*$AE449</f>
        <v>-78505.192057940847</v>
      </c>
      <c r="CL449" s="15">
        <f ca="1">SUM(CJ449:CK449)</f>
        <v>-70955.956673400069</v>
      </c>
      <c r="CM449" s="16">
        <f ca="1">_xll.DBRW($B$3,$R$37,$R$38,$R$40,$R$41,$R$42,$Q449,CM$2,CM$4,CM$3)</f>
        <v>0.1169655812008579</v>
      </c>
      <c r="CN449" s="16">
        <f ca="1">_xll.DBRW($B$3,$R$37,$R$38,$R$40,$R$41,$R$42,$Q449,CN$2,CN$4,CN$3)</f>
        <v>0.1231271062410597</v>
      </c>
      <c r="CO449" s="17">
        <f ca="1">-(CM449-CN449)*100</f>
        <v>0.61615250402018007</v>
      </c>
      <c r="CP449" s="14">
        <f ca="1">$AA449-$AF449-DJ449</f>
        <v>43802.24866984805</v>
      </c>
      <c r="CQ449" s="15">
        <f ca="1">_xll.DBRW($B$3,$R$37,$R$38,$R$40,$R$41,$R$42,$Q449,CQ$2,CQ$4,CQ$3)</f>
        <v>0</v>
      </c>
      <c r="CR449" s="15">
        <f ca="1">_xll.DBRW($B$3,$R$37,$R$38,$R$40,$R$41,$R$42,$Q449,CR$2,CR$4,CR$3)</f>
        <v>0</v>
      </c>
      <c r="CS449" s="15">
        <f ca="1">_xll.DBRW($B$3,$R$37,$R$38,$R$40,$R$41,$R$42,$Q449,CS$2,CS$4,CS$3)</f>
        <v>0</v>
      </c>
      <c r="CT449" s="15">
        <f ca="1">_xll.DBRW($B$3,$R$37,$R$38,$R$40,$R$41,$R$42,$Q449,CT$2,CT$4,CT$3)</f>
        <v>0</v>
      </c>
      <c r="CU449" s="15">
        <f ca="1">_xll.DBRW($B$3,$R$37,$R$38,$R$40,$R$41,$R$42,$Q449,CU$2,CU$4,CU$3)</f>
        <v>0</v>
      </c>
      <c r="CV449" s="15">
        <f ca="1">_xll.DBRW($B$3,$R$37,$R$38,$R$40,$R$41,$R$42,$Q449,CV$2,CV$4,CV$3)</f>
        <v>0.93380581481490299</v>
      </c>
      <c r="CW449" s="15">
        <f ca="1">_xll.DBRW($B$3,$R$37,$R$38,$R$40,$R$41,$R$42,$Q449,CW$2,CW$4,CW$3)</f>
        <v>0.40624602102168433</v>
      </c>
      <c r="CX449" s="15">
        <f ca="1">_xll.DBRW($B$3,$R$37,$R$38,$R$40,$R$41,$R$42,$Q449,CX$2,CX$4,CX$3)</f>
        <v>3.0810022931324372</v>
      </c>
      <c r="CY449" s="15">
        <f ca="1">_xll.DBRW($B$3,$R$37,$R$38,$R$40,$R$41,$R$42,$Q449,CY$2,CY$4,CY$3)</f>
        <v>717307.24529999995</v>
      </c>
      <c r="CZ449" s="15">
        <f ca="1">_xll.DBRW($B$3,$R$37,$R$38,$R$40,$R$41,$R$42,$Q449,CZ$2,CZ$4,CZ$3)</f>
        <v>1765696.6669999999</v>
      </c>
      <c r="DA449" s="15">
        <f ca="1">CQ449-CV449</f>
        <v>-0.93380581481490299</v>
      </c>
      <c r="DB449" s="15">
        <f ca="1">CR449-CW449</f>
        <v>-0.40624602102168433</v>
      </c>
      <c r="DC449" s="15">
        <f ca="1">CS449-CX449</f>
        <v>-3.0810022931324372</v>
      </c>
      <c r="DD449" s="15">
        <f ca="1">IF(AND(CT449&lt;&gt;0,CY449&lt;&gt;0),-1*DA449*CT449,0)</f>
        <v>0</v>
      </c>
      <c r="DE449" s="15">
        <f ca="1">IF(AND(CT449&lt;&gt;0,CY449&lt;&gt;0,CU449&lt;&gt;0,CZ449&lt;&gt;0),DB449/CW449*$AA449,)</f>
        <v>0</v>
      </c>
      <c r="DF449" s="15">
        <f ca="1">IF(AND(CU449&lt;&gt;0,CZ449&lt;&gt;0),DC449*CM449*CU449,)</f>
        <v>0</v>
      </c>
      <c r="DG449" s="15">
        <f ca="1">IF(AND(CT449&lt;&gt;0,CY449&lt;&gt;0,CU449&lt;&gt;0,CZ449&lt;&gt;0),$AK449-DD449-DE449-DF449-DJ449,)</f>
        <v>0</v>
      </c>
      <c r="DH449" s="15">
        <f ca="1">IF(OR(CT449=0,CY449=0,CU449=0,CZ449=0),$AK449-DD449-DE449-DF449-DJ449,)</f>
        <v>43802.24866984805</v>
      </c>
      <c r="DI449" s="15">
        <f ca="1">SUM(DD449:DH449)</f>
        <v>43802.24866984805</v>
      </c>
      <c r="DJ449" s="15">
        <f ca="1">IF($V449&lt;&gt;0,IF($V449&gt;0,$W449/$V449,-$W449/$V449))*$AF449</f>
        <v>-205484.26532984813</v>
      </c>
      <c r="DK449" s="15">
        <f ca="1">SUM(DI449:DJ449)</f>
        <v>-161682.01666000008</v>
      </c>
      <c r="DL449" s="16">
        <f ca="1">_xll.DBRW($B$3,$R$37,$R$38,$R$40,$R$41,$R$42,$Q449,DL$2,DL$4,DL$3)</f>
        <v>7.0982334829520002E-2</v>
      </c>
      <c r="DM449" s="16">
        <f ca="1">_xll.DBRW($B$3,$R$37,$R$38,$R$40,$R$41,$R$42,$Q449,DM$2,DM$4,DM$3)</f>
        <v>8.0690689070268357E-2</v>
      </c>
      <c r="DN449" s="17">
        <f ca="1">-(DL449-DM449)*100</f>
        <v>0.97083542407483536</v>
      </c>
      <c r="DO449" s="14">
        <f ca="1">$AB449-$AG449-EI449</f>
        <v>69016.638551922981</v>
      </c>
      <c r="DP449" s="15">
        <f ca="1">_xll.DBRW($B$3,$R$37,$R$38,$R$40,$R$41,$R$42,$Q449,DP$2,DP$4,DP$3)</f>
        <v>0</v>
      </c>
      <c r="DQ449" s="15">
        <f ca="1">_xll.DBRW($B$3,$R$37,$R$38,$R$40,$R$41,$R$42,$Q449,DQ$2,DQ$4,DQ$3)</f>
        <v>0</v>
      </c>
      <c r="DR449" s="15">
        <f ca="1">_xll.DBRW($B$3,$R$37,$R$38,$R$40,$R$41,$R$42,$Q449,DR$2,DR$4,DR$3)</f>
        <v>0</v>
      </c>
      <c r="DS449" s="15">
        <f ca="1">_xll.DBRW($B$3,$R$37,$R$38,$R$40,$R$41,$R$42,$Q449,DS$2,DS$4,DS$3)</f>
        <v>0</v>
      </c>
      <c r="DT449" s="15">
        <f ca="1">_xll.DBRW($B$3,$R$37,$R$38,$R$40,$R$41,$R$42,$Q449,DT$2,DT$4,DT$3)</f>
        <v>0</v>
      </c>
      <c r="DU449" s="15">
        <f ca="1">_xll.DBRW($B$3,$R$37,$R$38,$R$40,$R$41,$R$42,$Q449,DU$2,DU$4,DU$3)</f>
        <v>7981.2121218781822</v>
      </c>
      <c r="DV449" s="15">
        <f ca="1">_xll.DBRW($B$3,$R$37,$R$38,$R$40,$R$41,$R$42,$Q449,DV$2,DV$4,DV$3)</f>
        <v>3.1149178127774083E-5</v>
      </c>
      <c r="DW449" s="15">
        <f ca="1">_xll.DBRW($B$3,$R$37,$R$38,$R$40,$R$41,$R$42,$Q449,DW$2,DW$4,DW$3)</f>
        <v>3.0810022931324372</v>
      </c>
      <c r="DX449" s="15">
        <f ca="1">_xll.DBRW($B$3,$R$37,$R$38,$R$40,$R$41,$R$42,$Q449,DX$2,DX$4,DX$3)</f>
        <v>55</v>
      </c>
      <c r="DY449" s="15">
        <f ca="1">_xll.DBRW($B$3,$R$37,$R$38,$R$40,$R$41,$R$42,$Q449,DY$2,DY$4,DY$3)</f>
        <v>1765696.6669999999</v>
      </c>
      <c r="DZ449" s="15">
        <f ca="1">DP449-DU449</f>
        <v>-7981.2121218781822</v>
      </c>
      <c r="EA449" s="15">
        <f ca="1">DQ449-DV449</f>
        <v>-3.1149178127774083E-5</v>
      </c>
      <c r="EB449" s="15">
        <f ca="1">DR449-DW449</f>
        <v>-3.0810022931324372</v>
      </c>
      <c r="EC449" s="15">
        <f ca="1">IF(AND(DS449&lt;&gt;0,DX449&lt;&gt;0),-1*DZ449*DS449,0)</f>
        <v>0</v>
      </c>
      <c r="ED449" s="15">
        <f ca="1">IF(AND(DS449&lt;&gt;0,DX449&lt;&gt;0,DT449&lt;&gt;0,DY449&lt;&gt;0),EA449/DV449*$AB449,)</f>
        <v>0</v>
      </c>
      <c r="EE449" s="15">
        <f ca="1">IF(AND(DT449&lt;&gt;0,DY449&lt;&gt;0),EB449*DL449*DT449,)</f>
        <v>0</v>
      </c>
      <c r="EF449" s="15">
        <f ca="1">IF(AND(DS449&lt;&gt;0,DX449&lt;&gt;0,DT449&lt;&gt;0,DY449&lt;&gt;0),$AL449-EC449-ED449-EE449-EI449,)</f>
        <v>0</v>
      </c>
      <c r="EG449" s="15">
        <f ca="1">IF(OR(DS449=0,DX449=0,DT449=0,DY449=0),$AL449-EC449-ED449-EE449-EI449,)</f>
        <v>69016.638551922981</v>
      </c>
      <c r="EH449" s="15">
        <f ca="1">SUM(EC449:EG449)</f>
        <v>69016.638551922981</v>
      </c>
      <c r="EI449" s="15">
        <f ca="1">IF($V449&lt;&gt;0,IF($V449&gt;0,$W449/$V449,-$W449/$V449))*$AG449</f>
        <v>-134663.01181562303</v>
      </c>
      <c r="EJ449" s="15">
        <f ca="1">SUM(EH449:EI449)</f>
        <v>-65646.37326370005</v>
      </c>
      <c r="EK449" s="16">
        <f ca="1">_xll.DBRW($B$3,$R$37,$R$38,$R$40,$R$41,$R$42,$Q449,EK$2,EK$4,EK$3)</f>
        <v>4.3388222027859559E-2</v>
      </c>
      <c r="EL449" s="16">
        <f ca="1">_xll.DBRW($B$3,$R$37,$R$38,$R$40,$R$41,$R$42,$Q449,EL$2,EL$4,EL$3)</f>
        <v>4.9063900881905181E-2</v>
      </c>
      <c r="EM449" s="17">
        <f ca="1">-(EK449-EL449)*100</f>
        <v>0.56756788540456227</v>
      </c>
      <c r="EN449" s="14">
        <f ca="1">$AC449-$AH449-FH449</f>
        <v>40348.370722025211</v>
      </c>
      <c r="EO449" s="15">
        <f ca="1">_xll.DBRW($B$3,$R$37,$R$38,$R$40,$R$41,$R$42,$Q449,EO$2,EO$4,EO$3)</f>
        <v>0</v>
      </c>
      <c r="EP449" s="15">
        <f ca="1">_xll.DBRW($B$3,$R$37,$R$38,$R$40,$R$41,$R$42,$Q449,EP$2,EP$4,EP$3)</f>
        <v>0</v>
      </c>
      <c r="EQ449" s="15">
        <f ca="1">_xll.DBRW($B$3,$R$37,$R$38,$R$40,$R$41,$R$42,$Q449,EQ$2,EQ$4,EQ$3)</f>
        <v>0</v>
      </c>
      <c r="ER449" s="15">
        <f ca="1">_xll.DBRW($B$3,$R$37,$R$38,$R$40,$R$41,$R$42,$Q449,ER$2,ER$4,ER$3)</f>
        <v>0</v>
      </c>
      <c r="ES449" s="15">
        <f ca="1">_xll.DBRW($B$3,$R$37,$R$38,$R$40,$R$41,$R$42,$Q449,ES$2,ES$4,ES$3)</f>
        <v>0</v>
      </c>
      <c r="ET449" s="15">
        <f ca="1">_xll.DBRW($B$3,$R$37,$R$38,$R$40,$R$41,$R$42,$Q449,ET$2,ET$4,ET$3)</f>
        <v>0.15116599112717247</v>
      </c>
      <c r="EU449" s="15">
        <f ca="1">_xll.DBRW($B$3,$R$37,$R$38,$R$40,$R$41,$R$42,$Q449,EU$2,EU$4,EU$3)</f>
        <v>1</v>
      </c>
      <c r="EV449" s="15">
        <f ca="1">_xll.DBRW($B$3,$R$37,$R$38,$R$40,$R$41,$R$42,$Q449,EV$2,EV$4,EV$3)</f>
        <v>3.0810022931324372</v>
      </c>
      <c r="EW449" s="15">
        <f ca="1">_xll.DBRW($B$3,$R$37,$R$38,$R$40,$R$41,$R$42,$Q449,EW$2,EW$4,EW$3)</f>
        <v>1765696.6669999999</v>
      </c>
      <c r="EX449" s="15">
        <f ca="1">_xll.DBRW($B$3,$R$37,$R$38,$R$40,$R$41,$R$42,$Q449,EX$2,EX$4,EX$3)</f>
        <v>1765696.6669999999</v>
      </c>
      <c r="EY449" s="15">
        <f ca="1">EO449-ET449</f>
        <v>-0.15116599112717247</v>
      </c>
      <c r="EZ449" s="15">
        <f ca="1">EP449-EU449</f>
        <v>-1</v>
      </c>
      <c r="FA449" s="15">
        <f ca="1">EQ449-EV449</f>
        <v>-3.0810022931324372</v>
      </c>
      <c r="FB449" s="15">
        <f ca="1">IF(AND(ER449&lt;&gt;0,EW449&lt;&gt;0),-1*EY449*ER449,0)</f>
        <v>0</v>
      </c>
      <c r="FC449" s="15">
        <f ca="1">IF(AND(ER449&lt;&gt;0,EW449&lt;&gt;0,ES449&lt;&gt;0,EX449&lt;&gt;0),EZ449/EU449*$AC449,)</f>
        <v>0</v>
      </c>
      <c r="FD449" s="15">
        <f ca="1">IF(AND(ES449&lt;&gt;0,EX449&lt;&gt;0),FA449*EK449*ES449,)</f>
        <v>0</v>
      </c>
      <c r="FE449" s="15">
        <f ca="1">IF(AND(ER449&lt;&gt;0,EW449&lt;&gt;0,ES449&lt;&gt;0,EX449&lt;&gt;0),$AM449-FB449-FC449-FD449-FH449,)</f>
        <v>0</v>
      </c>
      <c r="FF449" s="15">
        <f ca="1">IF(OR(ER449=0,EW449=0,ES449=0,EX449=0),$AM449-FB449-FC449-FD449-FH449,)</f>
        <v>40348.370722025211</v>
      </c>
      <c r="FG449" s="15">
        <f ca="1">SUM(FB449:FF449)</f>
        <v>40348.370722025211</v>
      </c>
      <c r="FH449" s="15">
        <f ca="1">IF($V449&lt;&gt;0,IF($V449&gt;0,$W449/$V449,-$W449/$V449))*$AH449</f>
        <v>-81881.723161725196</v>
      </c>
      <c r="FI449" s="15">
        <f ca="1">SUM(FG449:FH449)</f>
        <v>-41533.352439699986</v>
      </c>
      <c r="FJ449" s="20"/>
      <c r="FK449" s="85">
        <f ca="1">BL449+CK449+DJ449+EI449+FH449</f>
        <v>-1393229.9259831954</v>
      </c>
      <c r="FL449" s="21"/>
      <c r="FM449" s="22"/>
      <c r="FN449" s="104">
        <f ca="1">_xll.DBRW($B$3,$R$37,$R$38,$R$40,$R$41,$R$42,$Q449,FN$2,FN$4,FN$3)</f>
        <v>1746528.6231605986</v>
      </c>
      <c r="FO449" s="105">
        <f ca="1">IF(U449&lt;&gt;0,FN449/U449,0)</f>
        <v>0.24567870764226296</v>
      </c>
      <c r="FP449" s="104">
        <f ca="1">_xll.DBRW($B$3,$R$37,$R$38,$R$40,$R$41,$R$42,$Q449,FP$2,FP$4,FP$3)</f>
        <v>899745.46523570025</v>
      </c>
      <c r="FQ449" s="105">
        <f ca="1">IF(V449&lt;&gt;0,FP449/V449,0)</f>
        <v>0.16539087608396771</v>
      </c>
      <c r="FR449" s="86">
        <f ca="1">FN449-FP449</f>
        <v>846783.15792489832</v>
      </c>
      <c r="FS449" s="103">
        <f ca="1">(FO449-FQ449)*100</f>
        <v>8.0287831558295242</v>
      </c>
      <c r="FT449" s="23"/>
      <c r="FV449" s="37"/>
      <c r="FW449" s="37"/>
      <c r="FX449" s="37"/>
      <c r="FY449" s="37"/>
      <c r="FZ449" s="37"/>
      <c r="GA449" s="37"/>
      <c r="GB449" s="37"/>
      <c r="GC449" s="37"/>
      <c r="GD449" s="37"/>
      <c r="GE449" s="37"/>
      <c r="GF449" s="37"/>
      <c r="GG449" s="37"/>
      <c r="GH449" s="37"/>
    </row>
    <row r="450" spans="1:190" ht="15" hidden="1" customHeight="1" x14ac:dyDescent="0.25">
      <c r="A450">
        <f ca="1">IF(ROW()=ROW($A$60),0,1)</f>
        <v>1</v>
      </c>
      <c r="D450" s="30"/>
      <c r="E450" s="30"/>
      <c r="F450" s="30">
        <f ca="1">IF(A450&lt;&gt;0,IF((AO450+BN450+CM450+DL450+EK450)&lt;&gt;0,ROUND((1-(AO450+BN450+CM450+DL450+EK450))-FO450,5),"VERIF. ELIGIBILITE PMM"),"CHECK "&amp;D435)</f>
        <v>-1.49E-3</v>
      </c>
      <c r="G450" s="30"/>
      <c r="H450" s="30"/>
      <c r="I450" s="30"/>
      <c r="J450" s="30">
        <f ca="1">IF(A450&lt;&gt;0,IF((AP450+BO450+CN450+DM450+EL450)&lt;&gt;0,ROUND((1-(AP450+BO450+CN450+DM450+EL450))-FQ450,5),"VERIF. ELIGIBILITE PMM"),"CHECK "&amp;D436)</f>
        <v>-1.98E-3</v>
      </c>
      <c r="K450" s="30">
        <f ca="1">IF(A450&lt;&gt;0,ROUND(W450+AR450+BQ450+CP450+DO450+EN450+FK450-FR450,5),"CHECK ")</f>
        <v>927</v>
      </c>
      <c r="L450" s="4"/>
      <c r="M450" s="9"/>
      <c r="N450" s="10"/>
      <c r="O450" s="9"/>
      <c r="P450" s="11"/>
      <c r="Q450" s="130" t="s">
        <v>382</v>
      </c>
      <c r="R450" s="130"/>
      <c r="S450" s="12"/>
      <c r="T450" s="13"/>
      <c r="U450" s="84">
        <f ca="1">_xll.DBRW($B$3,$R$37,$R$38,$R$40,$R$41,$R$42,$Q450,U$2,U$4,U$3)</f>
        <v>8825392.0732300021</v>
      </c>
      <c r="V450" s="84">
        <f ca="1">_xll.DBRW($B$3,$R$37,$R$38,$R$40,$R$41,$R$42,$Q450,V$2,V$4,V$3)</f>
        <v>7104193.290599999</v>
      </c>
      <c r="W450" s="85">
        <f ca="1">U450-V450</f>
        <v>1721198.7826300031</v>
      </c>
      <c r="X450" s="106">
        <f ca="1">IF(V450&lt;&gt;0,W450/V450,0)</f>
        <v>0.24227927256813642</v>
      </c>
      <c r="Y450" s="15">
        <f ca="1">_xll.DBRW($B$3,$R$37,$R$38,$R$40,$R$41,$R$42,$Q450,Y$2,Y$4,Y$3)</f>
        <v>-4325951.3464789996</v>
      </c>
      <c r="Z450" s="15">
        <f ca="1">_xll.DBRW($B$3,$R$37,$R$38,$R$40,$R$41,$R$42,$Q450,Z$2,Z$4,Z$3)</f>
        <v>-713164.12336700014</v>
      </c>
      <c r="AA450" s="15">
        <f ca="1">_xll.DBRW($B$3,$R$37,$R$38,$R$40,$R$41,$R$42,$Q450,AA$2,AA$4,AA$3)</f>
        <v>-1040759.86</v>
      </c>
      <c r="AB450" s="15">
        <f ca="1">_xll.DBRW($B$3,$R$37,$R$38,$R$40,$R$41,$R$42,$Q450,AB$2,AB$4,AB$3)</f>
        <v>-629160.07330000005</v>
      </c>
      <c r="AC450" s="15">
        <f ca="1">_xll.DBRW($B$3,$R$37,$R$38,$R$40,$R$41,$R$42,$Q450,AC$2,AC$4,AC$3)</f>
        <v>-517175.83666970005</v>
      </c>
      <c r="AD450" s="15">
        <f ca="1">_xll.DBRW($B$3,$R$37,$R$38,$R$40,$R$41,$R$42,$Q450,AD$2,AD$4,AD$3)</f>
        <v>-3853635.9372319994</v>
      </c>
      <c r="AE450" s="15">
        <f ca="1">_xll.DBRW($B$3,$R$37,$R$38,$R$40,$R$41,$R$42,$Q450,AE$2,AE$4,AE$3)</f>
        <v>-514712.02663299994</v>
      </c>
      <c r="AF450" s="15">
        <f ca="1">_xll.DBRW($B$3,$R$37,$R$38,$R$40,$R$41,$R$42,$Q450,AF$2,AF$4,AF$3)</f>
        <v>-873406.83000000007</v>
      </c>
      <c r="AG450" s="15">
        <f ca="1">_xll.DBRW($B$3,$R$37,$R$38,$R$40,$R$41,$R$42,$Q450,AG$2,AG$4,AG$3)</f>
        <v>-578550.2400300001</v>
      </c>
      <c r="AH450" s="15">
        <f ca="1">_xll.DBRW($B$3,$R$37,$R$38,$R$40,$R$41,$R$42,$Q450,AH$2,AH$4,AH$3)</f>
        <v>-539904.98666030006</v>
      </c>
      <c r="AI450" s="15">
        <f ca="1">Y450-AD450</f>
        <v>-472315.40924700024</v>
      </c>
      <c r="AJ450" s="15">
        <f ca="1">Z450-AE450</f>
        <v>-198452.0967340002</v>
      </c>
      <c r="AK450" s="15">
        <f ca="1">AA450-AF450</f>
        <v>-167353.02999999991</v>
      </c>
      <c r="AL450" s="15">
        <f ca="1">AB450-AG450</f>
        <v>-50609.833269999945</v>
      </c>
      <c r="AM450" s="15">
        <f ca="1">AC450-AH450</f>
        <v>22729.14999060001</v>
      </c>
      <c r="AN450" s="20"/>
      <c r="AO450" s="16">
        <f ca="1">_xll.DBRW($B$3,$R$37,$R$38,$R$40,$R$41,$R$42,$Q450,AO$2,AO$4,AO$3)</f>
        <v>0.49017101003374991</v>
      </c>
      <c r="AP450" s="16">
        <f ca="1">_xll.DBRW($B$3,$R$37,$R$38,$R$40,$R$41,$R$42,$Q450,AP$2,AP$4,AP$3)</f>
        <v>0.54244525445710845</v>
      </c>
      <c r="AQ450" s="17">
        <f ca="1">-(AO450-AP450)*100</f>
        <v>5.2274244423358542</v>
      </c>
      <c r="AR450" s="14">
        <f ca="1">$Y450-$AD450-BL450</f>
        <v>461340.70236799715</v>
      </c>
      <c r="AS450" s="18">
        <f ca="1">_xll.DBRW($B$3,$R$37,$R$38,$R$40,$R$41,$R$42,$Q450,AS$2,AS$4,AS$3)</f>
        <v>0</v>
      </c>
      <c r="AT450" s="19">
        <f ca="1">_xll.DBRW($B$3,$R$37,$R$38,$R$40,$R$41,$R$42,$Q450,AT$2,AT$4,AT$3)</f>
        <v>0</v>
      </c>
      <c r="AU450" s="18">
        <f ca="1">_xll.DBRW($B$3,$R$37,$R$38,$R$40,$R$41,$R$42,$Q450,AU$2,AU$4,AU$3)</f>
        <v>0</v>
      </c>
      <c r="AV450" s="15">
        <f ca="1">_xll.DBRW($B$3,$R$37,$R$38,$R$40,$R$41,$R$42,$Q450,AV$2,AV$4,AV$3)</f>
        <v>0</v>
      </c>
      <c r="AW450" s="15">
        <f ca="1">_xll.DBRW($B$3,$R$37,$R$38,$R$40,$R$41,$R$42,$Q450,AW$2,AW$4,AW$3)</f>
        <v>0</v>
      </c>
      <c r="AX450" s="18">
        <f ca="1">_xll.DBRW($B$3,$R$37,$R$38,$R$40,$R$41,$R$42,$Q450,AX$2,AX$4,AX$3)</f>
        <v>31.430615339359473</v>
      </c>
      <c r="AY450" s="19">
        <f ca="1">_xll.DBRW($B$3,$R$37,$R$38,$R$40,$R$41,$R$42,$Q450,AY$2,AY$4,AY$3)</f>
        <v>6.3298926247032788E-2</v>
      </c>
      <c r="AZ450" s="18">
        <f ca="1">_xll.DBRW($B$3,$R$37,$R$38,$R$40,$R$41,$R$42,$Q450,AZ$2,AZ$4,AZ$3)</f>
        <v>3.6676958382761295</v>
      </c>
      <c r="BA450" s="15">
        <f ca="1">_xll.DBRW($B$3,$R$37,$R$38,$R$40,$R$41,$R$42,$Q450,BA$2,BA$4,BA$3)</f>
        <v>122607.71530000001</v>
      </c>
      <c r="BB450" s="15">
        <f ca="1">_xll.DBRW($B$3,$R$37,$R$38,$R$40,$R$41,$R$42,$Q450,BB$2,BB$4,BB$3)</f>
        <v>1936963.588</v>
      </c>
      <c r="BC450" s="18">
        <f ca="1">AS450-AX450</f>
        <v>-31.430615339359473</v>
      </c>
      <c r="BD450" s="18">
        <f ca="1">AT450-AY450</f>
        <v>-6.3298926247032788E-2</v>
      </c>
      <c r="BE450" s="18">
        <f ca="1">AU450-AZ450</f>
        <v>-3.6676958382761295</v>
      </c>
      <c r="BF450" s="15">
        <f ca="1">IF(AND(AV450&lt;&gt;0,BA450&lt;&gt;0),-1*BC450*AV450,0)</f>
        <v>0</v>
      </c>
      <c r="BG450" s="15">
        <f ca="1">IF(AND(AV450&lt;&gt;0,BA450&lt;&gt;0,AW450&lt;&gt;0,BB450&lt;&gt;0),BD450/AY450*$Y450,)</f>
        <v>0</v>
      </c>
      <c r="BH450" s="15">
        <f ca="1">IF(AND(AW450&lt;&gt;0,BB450&lt;&gt;0),BE450*AO450*AW450,)</f>
        <v>0</v>
      </c>
      <c r="BI450" s="15">
        <f ca="1">IF(AND(AV450&lt;&gt;0,BA450&lt;&gt;0,AW450&lt;&gt;0,BB450&lt;&gt;0),$AI450-BF450-BG450-BH450-BL450,)</f>
        <v>0</v>
      </c>
      <c r="BJ450" s="15">
        <f ca="1">IF(OR(AV450=0,BA450=0,AW450=0,BB450=0),$AI450-BF450-BG450-BH450-BL450,)</f>
        <v>461340.70236799715</v>
      </c>
      <c r="BK450" s="15">
        <f ca="1">SUM(BF450:BJ450)</f>
        <v>461340.70236799715</v>
      </c>
      <c r="BL450" s="15">
        <f ca="1">IF($V450&lt;&gt;0,IF($V450&gt;0,$W450/$V450,-$W450/$V450))*$AD450</f>
        <v>-933656.11161499738</v>
      </c>
      <c r="BM450" s="15">
        <f ca="1">SUM(BK450:BL450)</f>
        <v>-472315.40924700024</v>
      </c>
      <c r="BN450" s="16">
        <f ca="1">_xll.DBRW($B$3,$R$37,$R$38,$R$40,$R$41,$R$42,$Q450,BN$2,BN$4,BN$3)</f>
        <v>8.0808208570159232E-2</v>
      </c>
      <c r="BO450" s="16">
        <f ca="1">_xll.DBRW($B$3,$R$37,$R$38,$R$40,$R$41,$R$42,$Q450,BO$2,BO$4,BO$3)</f>
        <v>7.2451861256935035E-2</v>
      </c>
      <c r="BP450" s="17">
        <f ca="1">-(BN450-BO450)*100</f>
        <v>-0.83563473132241972</v>
      </c>
      <c r="BQ450" s="14">
        <f ca="1">$Z450-$AE450-CK450</f>
        <v>-73748.041339285715</v>
      </c>
      <c r="BR450" s="15">
        <f ca="1">_xll.DBRW($B$3,$R$37,$R$38,$R$40,$R$41,$R$42,$Q450,BR$2,BR$4,BR$3)</f>
        <v>0</v>
      </c>
      <c r="BS450" s="15">
        <f ca="1">_xll.DBRW($B$3,$R$37,$R$38,$R$40,$R$41,$R$42,$Q450,BS$2,BS$4,BS$3)</f>
        <v>0</v>
      </c>
      <c r="BT450" s="15">
        <f ca="1">_xll.DBRW($B$3,$R$37,$R$38,$R$40,$R$41,$R$42,$Q450,BT$2,BT$4,BT$3)</f>
        <v>0</v>
      </c>
      <c r="BU450" s="15">
        <f ca="1">_xll.DBRW($B$3,$R$37,$R$38,$R$40,$R$41,$R$42,$Q450,BU$2,BU$4,BU$3)</f>
        <v>0</v>
      </c>
      <c r="BV450" s="15">
        <f ca="1">_xll.DBRW($B$3,$R$37,$R$38,$R$40,$R$41,$R$42,$Q450,BV$2,BV$4,BV$3)</f>
        <v>0</v>
      </c>
      <c r="BW450" s="15">
        <f ca="1">_xll.DBRW($B$3,$R$37,$R$38,$R$40,$R$41,$R$42,$Q450,BW$2,BW$4,BW$3)</f>
        <v>0.24115781419919502</v>
      </c>
      <c r="BX450" s="15">
        <f ca="1">_xll.DBRW($B$3,$R$37,$R$38,$R$40,$R$41,$R$42,$Q450,BX$2,BX$4,BX$3)</f>
        <v>1.101898318699835</v>
      </c>
      <c r="BY450" s="15">
        <f ca="1">_xll.DBRW($B$3,$R$37,$R$38,$R$40,$R$41,$R$42,$Q450,BY$2,BY$4,BY$3)</f>
        <v>3.6676958382761295</v>
      </c>
      <c r="BZ450" s="15">
        <f ca="1">_xll.DBRW($B$3,$R$37,$R$38,$R$40,$R$41,$R$42,$Q450,BZ$2,BZ$4,BZ$3)</f>
        <v>2134336.9210000001</v>
      </c>
      <c r="CA450" s="15">
        <f ca="1">_xll.DBRW($B$3,$R$37,$R$38,$R$40,$R$41,$R$42,$Q450,CA$2,CA$4,CA$3)</f>
        <v>1936963.588</v>
      </c>
      <c r="CB450" s="15">
        <f ca="1">BR450-BW450</f>
        <v>-0.24115781419919502</v>
      </c>
      <c r="CC450" s="15">
        <f ca="1">BS450-BX450</f>
        <v>-1.101898318699835</v>
      </c>
      <c r="CD450" s="15">
        <f ca="1">BT450-BY450</f>
        <v>-3.6676958382761295</v>
      </c>
      <c r="CE450" s="15">
        <f ca="1">IF(AND(BU450&lt;&gt;0,BZ450&lt;&gt;0),-1*CB450*BU450,0)</f>
        <v>0</v>
      </c>
      <c r="CF450" s="15">
        <f ca="1">IF(AND(BU450&lt;&gt;0,BZ450&lt;&gt;0,BV450&lt;&gt;0,CA450&lt;&gt;0),CC450/BX450*$Z450,)</f>
        <v>0</v>
      </c>
      <c r="CG450" s="15">
        <f ca="1">IF(AND(BV450&lt;&gt;0,CA450&lt;&gt;0),CD450*BN450*BV450,)</f>
        <v>0</v>
      </c>
      <c r="CH450" s="15">
        <f ca="1">IF(AND(BU450&lt;&gt;0,BZ450&lt;&gt;0,BV450&lt;&gt;0,CA450&lt;&gt;0),$AJ450-CE450-CF450-CG450-CK450,)</f>
        <v>0</v>
      </c>
      <c r="CI450" s="15">
        <f ca="1">IF(OR(BU450=0,BZ450=0,BV450=0,CA450=0),$AJ450-CE450-CF450-CG450-CK450,)</f>
        <v>-73748.041339285715</v>
      </c>
      <c r="CJ450" s="15">
        <f ca="1">SUM(CE450:CI450)</f>
        <v>-73748.041339285715</v>
      </c>
      <c r="CK450" s="15">
        <f ca="1">IF($V450&lt;&gt;0,IF($V450&gt;0,$W450/$V450,-$W450/$V450))*$AE450</f>
        <v>-124704.05539471448</v>
      </c>
      <c r="CL450" s="15">
        <f ca="1">SUM(CJ450:CK450)</f>
        <v>-198452.0967340002</v>
      </c>
      <c r="CM450" s="16">
        <f ca="1">_xll.DBRW($B$3,$R$37,$R$38,$R$40,$R$41,$R$42,$Q450,CM$2,CM$4,CM$3)</f>
        <v>0.11792788936334395</v>
      </c>
      <c r="CN450" s="16">
        <f ca="1">_xll.DBRW($B$3,$R$37,$R$38,$R$40,$R$41,$R$42,$Q450,CN$2,CN$4,CN$3)</f>
        <v>0.12294243614622069</v>
      </c>
      <c r="CO450" s="17">
        <f ca="1">-(CM450-CN450)*100</f>
        <v>0.50145467828767443</v>
      </c>
      <c r="CP450" s="14">
        <f ca="1">$AA450-$AF450-DJ450</f>
        <v>44255.341428442101</v>
      </c>
      <c r="CQ450" s="15">
        <f ca="1">_xll.DBRW($B$3,$R$37,$R$38,$R$40,$R$41,$R$42,$Q450,CQ$2,CQ$4,CQ$3)</f>
        <v>0</v>
      </c>
      <c r="CR450" s="15">
        <f ca="1">_xll.DBRW($B$3,$R$37,$R$38,$R$40,$R$41,$R$42,$Q450,CR$2,CR$4,CR$3)</f>
        <v>0</v>
      </c>
      <c r="CS450" s="15">
        <f ca="1">_xll.DBRW($B$3,$R$37,$R$38,$R$40,$R$41,$R$42,$Q450,CS$2,CS$4,CS$3)</f>
        <v>0</v>
      </c>
      <c r="CT450" s="15">
        <f ca="1">_xll.DBRW($B$3,$R$37,$R$38,$R$40,$R$41,$R$42,$Q450,CT$2,CT$4,CT$3)</f>
        <v>0</v>
      </c>
      <c r="CU450" s="15">
        <f ca="1">_xll.DBRW($B$3,$R$37,$R$38,$R$40,$R$41,$R$42,$Q450,CU$2,CU$4,CU$3)</f>
        <v>0</v>
      </c>
      <c r="CV450" s="15">
        <f ca="1">_xll.DBRW($B$3,$R$37,$R$38,$R$40,$R$41,$R$42,$Q450,CV$2,CV$4,CV$3)</f>
        <v>0.9498105671957342</v>
      </c>
      <c r="CW450" s="15">
        <f ca="1">_xll.DBRW($B$3,$R$37,$R$38,$R$40,$R$41,$R$42,$Q450,CW$2,CW$4,CW$3)</f>
        <v>0.47474251916603399</v>
      </c>
      <c r="CX450" s="15">
        <f ca="1">_xll.DBRW($B$3,$R$37,$R$38,$R$40,$R$41,$R$42,$Q450,CX$2,CX$4,CX$3)</f>
        <v>3.6676958382761295</v>
      </c>
      <c r="CY450" s="15">
        <f ca="1">_xll.DBRW($B$3,$R$37,$R$38,$R$40,$R$41,$R$42,$Q450,CY$2,CY$4,CY$3)</f>
        <v>919558.97329999995</v>
      </c>
      <c r="CZ450" s="15">
        <f ca="1">_xll.DBRW($B$3,$R$37,$R$38,$R$40,$R$41,$R$42,$Q450,CZ$2,CZ$4,CZ$3)</f>
        <v>1936963.588</v>
      </c>
      <c r="DA450" s="15">
        <f ca="1">CQ450-CV450</f>
        <v>-0.9498105671957342</v>
      </c>
      <c r="DB450" s="15">
        <f ca="1">CR450-CW450</f>
        <v>-0.47474251916603399</v>
      </c>
      <c r="DC450" s="15">
        <f ca="1">CS450-CX450</f>
        <v>-3.6676958382761295</v>
      </c>
      <c r="DD450" s="15">
        <f ca="1">IF(AND(CT450&lt;&gt;0,CY450&lt;&gt;0),-1*DA450*CT450,0)</f>
        <v>0</v>
      </c>
      <c r="DE450" s="15">
        <f ca="1">IF(AND(CT450&lt;&gt;0,CY450&lt;&gt;0,CU450&lt;&gt;0,CZ450&lt;&gt;0),DB450/CW450*$AA450,)</f>
        <v>0</v>
      </c>
      <c r="DF450" s="15">
        <f ca="1">IF(AND(CU450&lt;&gt;0,CZ450&lt;&gt;0),DC450*CM450*CU450,)</f>
        <v>0</v>
      </c>
      <c r="DG450" s="15">
        <f ca="1">IF(AND(CT450&lt;&gt;0,CY450&lt;&gt;0,CU450&lt;&gt;0,CZ450&lt;&gt;0),$AK450-DD450-DE450-DF450-DJ450,)</f>
        <v>0</v>
      </c>
      <c r="DH450" s="15">
        <f ca="1">IF(OR(CT450=0,CY450=0,CU450=0,CZ450=0),$AK450-DD450-DE450-DF450-DJ450,)</f>
        <v>44255.341428442101</v>
      </c>
      <c r="DI450" s="15">
        <f ca="1">SUM(DD450:DH450)</f>
        <v>44255.341428442101</v>
      </c>
      <c r="DJ450" s="15">
        <f ca="1">IF($V450&lt;&gt;0,IF($V450&gt;0,$W450/$V450,-$W450/$V450))*$AF450</f>
        <v>-211608.37142844201</v>
      </c>
      <c r="DK450" s="15">
        <f ca="1">SUM(DI450:DJ450)</f>
        <v>-167353.02999999991</v>
      </c>
      <c r="DL450" s="16">
        <f ca="1">_xll.DBRW($B$3,$R$37,$R$38,$R$40,$R$41,$R$42,$Q450,DL$2,DL$4,DL$3)</f>
        <v>7.1289758922827559E-2</v>
      </c>
      <c r="DM450" s="16">
        <f ca="1">_xll.DBRW($B$3,$R$37,$R$38,$R$40,$R$41,$R$42,$Q450,DM$2,DM$4,DM$3)</f>
        <v>8.1437851753768567E-2</v>
      </c>
      <c r="DN450" s="17">
        <f ca="1">-(DL450-DM450)*100</f>
        <v>1.0148092830941007</v>
      </c>
      <c r="DO450" s="14">
        <f ca="1">$AB450-$AG450-EI450</f>
        <v>89560.898028589203</v>
      </c>
      <c r="DP450" s="15">
        <f ca="1">_xll.DBRW($B$3,$R$37,$R$38,$R$40,$R$41,$R$42,$Q450,DP$2,DP$4,DP$3)</f>
        <v>0</v>
      </c>
      <c r="DQ450" s="15">
        <f ca="1">_xll.DBRW($B$3,$R$37,$R$38,$R$40,$R$41,$R$42,$Q450,DQ$2,DQ$4,DQ$3)</f>
        <v>0</v>
      </c>
      <c r="DR450" s="15">
        <f ca="1">_xll.DBRW($B$3,$R$37,$R$38,$R$40,$R$41,$R$42,$Q450,DR$2,DR$4,DR$3)</f>
        <v>0</v>
      </c>
      <c r="DS450" s="15" t="str">
        <f ca="1">_xll.DBRW($B$3,$R$37,$R$38,$R$40,$R$41,$R$42,$Q450,DS$2,DS$4,DS$3)</f>
        <v/>
      </c>
      <c r="DT450" s="15">
        <f ca="1">_xll.DBRW($B$3,$R$37,$R$38,$R$40,$R$41,$R$42,$Q450,DT$2,DT$4,DT$3)</f>
        <v>0</v>
      </c>
      <c r="DU450" s="15">
        <f ca="1">_xll.DBRW($B$3,$R$37,$R$38,$R$40,$R$41,$R$42,$Q450,DU$2,DU$4,DU$3)</f>
        <v>5562.9830772115392</v>
      </c>
      <c r="DV450" s="15">
        <f ca="1">_xll.DBRW($B$3,$R$37,$R$38,$R$40,$R$41,$R$42,$Q450,DV$2,DV$4,DV$3)</f>
        <v>5.3692284482944031E-5</v>
      </c>
      <c r="DW450" s="15">
        <f ca="1">_xll.DBRW($B$3,$R$37,$R$38,$R$40,$R$41,$R$42,$Q450,DW$2,DW$4,DW$3)</f>
        <v>3.6676958382761295</v>
      </c>
      <c r="DX450" s="15">
        <f ca="1">_xll.DBRW($B$3,$R$37,$R$38,$R$40,$R$41,$R$42,$Q450,DX$2,DX$4,DX$3)</f>
        <v>104</v>
      </c>
      <c r="DY450" s="15">
        <f ca="1">_xll.DBRW($B$3,$R$37,$R$38,$R$40,$R$41,$R$42,$Q450,DY$2,DY$4,DY$3)</f>
        <v>1936963.588</v>
      </c>
      <c r="DZ450" s="15">
        <f ca="1">DP450-DU450</f>
        <v>-5562.9830772115392</v>
      </c>
      <c r="EA450" s="15">
        <f ca="1">DQ450-DV450</f>
        <v>-5.3692284482944031E-5</v>
      </c>
      <c r="EB450" s="15">
        <f ca="1">DR450-DW450</f>
        <v>-3.6676958382761295</v>
      </c>
      <c r="EC450" s="15" t="e">
        <f ca="1">IF(AND(DS450&lt;&gt;0,DX450&lt;&gt;0),-1*DZ450*DS450,0)</f>
        <v>#VALUE!</v>
      </c>
      <c r="ED450" s="15">
        <f ca="1">IF(AND(DS450&lt;&gt;0,DX450&lt;&gt;0,DT450&lt;&gt;0,DY450&lt;&gt;0),EA450/DV450*$AB450,)</f>
        <v>0</v>
      </c>
      <c r="EE450" s="15">
        <f ca="1">IF(AND(DT450&lt;&gt;0,DY450&lt;&gt;0),EB450*DL450*DT450,)</f>
        <v>0</v>
      </c>
      <c r="EF450" s="15">
        <f ca="1">IF(AND(DS450&lt;&gt;0,DX450&lt;&gt;0,DT450&lt;&gt;0,DY450&lt;&gt;0),$AL450-EC450-ED450-EE450-EI450,)</f>
        <v>0</v>
      </c>
      <c r="EG450" s="15" t="e">
        <f ca="1">IF(OR(DS450=0,DX450=0,DT450=0,DY450=0),$AL450-EC450-ED450-EE450-EI450,)</f>
        <v>#VALUE!</v>
      </c>
      <c r="EH450" s="15" t="e">
        <f ca="1">SUM(EC450:EG450)</f>
        <v>#VALUE!</v>
      </c>
      <c r="EI450" s="15">
        <f ca="1">IF($V450&lt;&gt;0,IF($V450&gt;0,$W450/$V450,-$W450/$V450))*$AG450</f>
        <v>-140170.73129858915</v>
      </c>
      <c r="EJ450" s="15" t="e">
        <f ca="1">SUM(EH450:EI450)</f>
        <v>#VALUE!</v>
      </c>
      <c r="EK450" s="16">
        <f ca="1">_xll.DBRW($B$3,$R$37,$R$38,$R$40,$R$41,$R$42,$Q450,EK$2,EK$4,EK$3)</f>
        <v>5.8600890745516665E-2</v>
      </c>
      <c r="EL450" s="16">
        <f ca="1">_xll.DBRW($B$3,$R$37,$R$38,$R$40,$R$41,$R$42,$Q450,EL$2,EL$4,EL$3)</f>
        <v>7.5998071079327462E-2</v>
      </c>
      <c r="EM450" s="17">
        <f ca="1">-(EK450-EL450)*100</f>
        <v>1.7397180333810796</v>
      </c>
      <c r="EN450" s="14">
        <f ca="1">$AC450-$AH450-FH450</f>
        <v>153536.9374145669</v>
      </c>
      <c r="EO450" s="15">
        <f ca="1">_xll.DBRW($B$3,$R$37,$R$38,$R$40,$R$41,$R$42,$Q450,EO$2,EO$4,EO$3)</f>
        <v>0</v>
      </c>
      <c r="EP450" s="15">
        <f ca="1">_xll.DBRW($B$3,$R$37,$R$38,$R$40,$R$41,$R$42,$Q450,EP$2,EP$4,EP$3)</f>
        <v>0</v>
      </c>
      <c r="EQ450" s="15">
        <f ca="1">_xll.DBRW($B$3,$R$37,$R$38,$R$40,$R$41,$R$42,$Q450,EQ$2,EQ$4,EQ$3)</f>
        <v>0</v>
      </c>
      <c r="ER450" s="15">
        <f ca="1">_xll.DBRW($B$3,$R$37,$R$38,$R$40,$R$41,$R$42,$Q450,ER$2,ER$4,ER$3)</f>
        <v>0</v>
      </c>
      <c r="ES450" s="15">
        <f ca="1">_xll.DBRW($B$3,$R$37,$R$38,$R$40,$R$41,$R$42,$Q450,ES$2,ES$4,ES$3)</f>
        <v>0</v>
      </c>
      <c r="ET450" s="15">
        <f ca="1">_xll.DBRW($B$3,$R$37,$R$38,$R$40,$R$41,$R$42,$Q450,ET$2,ET$4,ET$3)</f>
        <v>0.27873780901466283</v>
      </c>
      <c r="EU450" s="15">
        <f ca="1">_xll.DBRW($B$3,$R$37,$R$38,$R$40,$R$41,$R$42,$Q450,EU$2,EU$4,EU$3)</f>
        <v>1</v>
      </c>
      <c r="EV450" s="15">
        <f ca="1">_xll.DBRW($B$3,$R$37,$R$38,$R$40,$R$41,$R$42,$Q450,EV$2,EV$4,EV$3)</f>
        <v>3.6676958382761295</v>
      </c>
      <c r="EW450" s="15">
        <f ca="1">_xll.DBRW($B$3,$R$37,$R$38,$R$40,$R$41,$R$42,$Q450,EW$2,EW$4,EW$3)</f>
        <v>1936963.588</v>
      </c>
      <c r="EX450" s="15">
        <f ca="1">_xll.DBRW($B$3,$R$37,$R$38,$R$40,$R$41,$R$42,$Q450,EX$2,EX$4,EX$3)</f>
        <v>1936963.588</v>
      </c>
      <c r="EY450" s="15">
        <f ca="1">EO450-ET450</f>
        <v>-0.27873780901466283</v>
      </c>
      <c r="EZ450" s="15">
        <f ca="1">EP450-EU450</f>
        <v>-1</v>
      </c>
      <c r="FA450" s="15">
        <f ca="1">EQ450-EV450</f>
        <v>-3.6676958382761295</v>
      </c>
      <c r="FB450" s="15">
        <f ca="1">IF(AND(ER450&lt;&gt;0,EW450&lt;&gt;0),-1*EY450*ER450,0)</f>
        <v>0</v>
      </c>
      <c r="FC450" s="15">
        <f ca="1">IF(AND(ER450&lt;&gt;0,EW450&lt;&gt;0,ES450&lt;&gt;0,EX450&lt;&gt;0),EZ450/EU450*$AC450,)</f>
        <v>0</v>
      </c>
      <c r="FD450" s="15">
        <f ca="1">IF(AND(ES450&lt;&gt;0,EX450&lt;&gt;0),FA450*EK450*ES450,)</f>
        <v>0</v>
      </c>
      <c r="FE450" s="15">
        <f ca="1">IF(AND(ER450&lt;&gt;0,EW450&lt;&gt;0,ES450&lt;&gt;0,EX450&lt;&gt;0),$AM450-FB450-FC450-FD450-FH450,)</f>
        <v>0</v>
      </c>
      <c r="FF450" s="15">
        <f ca="1">IF(OR(ER450=0,EW450=0,ES450=0,EX450=0),$AM450-FB450-FC450-FD450-FH450,)</f>
        <v>153536.9374145669</v>
      </c>
      <c r="FG450" s="15">
        <f ca="1">SUM(FB450:FF450)</f>
        <v>153536.9374145669</v>
      </c>
      <c r="FH450" s="15">
        <f ca="1">IF($V450&lt;&gt;0,IF($V450&gt;0,$W450/$V450,-$W450/$V450))*$AH450</f>
        <v>-130807.78742396689</v>
      </c>
      <c r="FI450" s="15">
        <f ca="1">SUM(FG450:FH450)</f>
        <v>22729.14999060001</v>
      </c>
      <c r="FJ450" s="20"/>
      <c r="FK450" s="85">
        <f ca="1">BL450+CK450+DJ450+EI450+FH450</f>
        <v>-1540947.05716071</v>
      </c>
      <c r="FL450" s="21"/>
      <c r="FM450" s="22"/>
      <c r="FN450" s="104">
        <f ca="1">_xll.DBRW($B$3,$R$37,$R$38,$R$40,$R$41,$R$42,$Q450,FN$2,FN$4,FN$3)</f>
        <v>1612287.8334142996</v>
      </c>
      <c r="FO450" s="105">
        <f ca="1">IF(U450&lt;&gt;0,FN450/U450,0)</f>
        <v>0.18268738884755509</v>
      </c>
      <c r="FP450" s="104">
        <f ca="1">_xll.DBRW($B$3,$R$37,$R$38,$R$40,$R$41,$R$42,$Q450,FP$2,FP$4,FP$3)</f>
        <v>758017.27004470013</v>
      </c>
      <c r="FQ450" s="105">
        <f ca="1">IF(V450&lt;&gt;0,FP450/V450,0)</f>
        <v>0.10669997831388964</v>
      </c>
      <c r="FR450" s="86">
        <f ca="1">FN450-FP450</f>
        <v>854270.56336959952</v>
      </c>
      <c r="FS450" s="103">
        <f ca="1">(FO450-FQ450)*100</f>
        <v>7.5987410533665454</v>
      </c>
      <c r="FT450" s="23"/>
      <c r="FV450" s="37"/>
      <c r="FW450" s="37"/>
      <c r="FX450" s="37"/>
      <c r="FY450" s="37"/>
      <c r="FZ450" s="37"/>
      <c r="GA450" s="37"/>
      <c r="GB450" s="37"/>
      <c r="GC450" s="37"/>
      <c r="GD450" s="37"/>
      <c r="GE450" s="37"/>
      <c r="GF450" s="37"/>
      <c r="GG450" s="37"/>
      <c r="GH450" s="37"/>
    </row>
    <row r="451" spans="1:190" ht="15" hidden="1" customHeight="1" x14ac:dyDescent="0.25">
      <c r="A451">
        <f ca="1">IF(ROW()=ROW($A$60),0,1)</f>
        <v>1</v>
      </c>
      <c r="D451" s="30"/>
      <c r="E451" s="30"/>
      <c r="F451" s="30">
        <f ca="1">IF(A451&lt;&gt;0,IF((AO451+BN451+CM451+DL451+EK451)&lt;&gt;0,ROUND((1-(AO451+BN451+CM451+DL451+EK451))-FO451,5),"VERIF. ELIGIBILITE PMM"),"CHECK "&amp;D436)</f>
        <v>-1.72E-3</v>
      </c>
      <c r="G451" s="30"/>
      <c r="H451" s="30"/>
      <c r="I451" s="30"/>
      <c r="J451" s="30">
        <f ca="1">IF(A451&lt;&gt;0,IF((AP451+BO451+CN451+DM451+EL451)&lt;&gt;0,ROUND((1-(AP451+BO451+CN451+DM451+EL451))-FQ451,5),"VERIF. ELIGIBILITE PMM"),"CHECK "&amp;D437)</f>
        <v>-1.15E-3</v>
      </c>
      <c r="K451" s="30">
        <f ca="1">IF(A451&lt;&gt;0,ROUND(W451+AR451+BQ451+CP451+DO451+EN451+FK451-FR451,5),"CHECK ")</f>
        <v>-6927.53</v>
      </c>
      <c r="L451" s="4"/>
      <c r="M451" s="9"/>
      <c r="N451" s="10"/>
      <c r="O451" s="9"/>
      <c r="P451" s="11"/>
      <c r="Q451" s="130" t="s">
        <v>435</v>
      </c>
      <c r="R451" s="130"/>
      <c r="S451" s="12"/>
      <c r="T451" s="13"/>
      <c r="U451" s="84">
        <f ca="1">_xll.DBRW($B$3,$R$37,$R$38,$R$40,$R$41,$R$42,$Q451,U$2,U$4,U$3)</f>
        <v>8657835.9839300029</v>
      </c>
      <c r="V451" s="84">
        <f ca="1">_xll.DBRW($B$3,$R$37,$R$38,$R$40,$R$41,$R$42,$Q451,V$2,V$4,V$3)</f>
        <v>6896408.9960699975</v>
      </c>
      <c r="W451" s="85">
        <f ca="1">U451-V451</f>
        <v>1761426.9878600053</v>
      </c>
      <c r="X451" s="106">
        <f ca="1">IF(V451&lt;&gt;0,W451/V451,0)</f>
        <v>0.25541219914070873</v>
      </c>
      <c r="Y451" s="15">
        <f ca="1">_xll.DBRW($B$3,$R$37,$R$38,$R$40,$R$41,$R$42,$Q451,Y$2,Y$4,Y$3)</f>
        <v>-5945509.2908070991</v>
      </c>
      <c r="Z451" s="15">
        <f ca="1">_xll.DBRW($B$3,$R$37,$R$38,$R$40,$R$41,$R$42,$Q451,Z$2,Z$4,Z$3)</f>
        <v>-2692076.1069999998</v>
      </c>
      <c r="AA451" s="15">
        <f ca="1">_xll.DBRW($B$3,$R$37,$R$38,$R$40,$R$41,$R$42,$Q451,AA$2,AA$4,AA$3)</f>
        <v>-3015319.4333000006</v>
      </c>
      <c r="AB451" s="15">
        <f ca="1">_xll.DBRW($B$3,$R$37,$R$38,$R$40,$R$41,$R$42,$Q451,AB$2,AB$4,AB$3)</f>
        <v>3526379.9333330002</v>
      </c>
      <c r="AC451" s="15">
        <f ca="1">_xll.DBRW($B$3,$R$37,$R$38,$R$40,$R$41,$R$42,$Q451,AC$2,AC$4,AC$3)</f>
        <v>-120584.7933363</v>
      </c>
      <c r="AD451" s="15">
        <f ca="1">_xll.DBRW($B$3,$R$37,$R$38,$R$40,$R$41,$R$42,$Q451,AD$2,AD$4,AD$3)</f>
        <v>-4878385.6843179986</v>
      </c>
      <c r="AE451" s="15">
        <f ca="1">_xll.DBRW($B$3,$R$37,$R$38,$R$40,$R$41,$R$42,$Q451,AE$2,AE$4,AE$3)</f>
        <v>-2170973.3330000001</v>
      </c>
      <c r="AF451" s="15">
        <f ca="1">_xll.DBRW($B$3,$R$37,$R$38,$R$40,$R$41,$R$42,$Q451,AF$2,AF$4,AF$3)</f>
        <v>-2425526.6666999999</v>
      </c>
      <c r="AG451" s="15">
        <f ca="1">_xll.DBRW($B$3,$R$37,$R$38,$R$40,$R$41,$R$42,$Q451,AG$2,AG$4,AG$3)</f>
        <v>3029568.6666670004</v>
      </c>
      <c r="AH451" s="15">
        <f ca="1">_xll.DBRW($B$3,$R$37,$R$38,$R$40,$R$41,$R$42,$Q451,AH$2,AH$4,AH$3)</f>
        <v>-91998</v>
      </c>
      <c r="AI451" s="15">
        <f ca="1">Y451-AD451</f>
        <v>-1067123.6064891005</v>
      </c>
      <c r="AJ451" s="15">
        <f ca="1">Z451-AE451</f>
        <v>-521102.77399999974</v>
      </c>
      <c r="AK451" s="15">
        <f ca="1">AA451-AF451</f>
        <v>-589792.76660000067</v>
      </c>
      <c r="AL451" s="15">
        <f ca="1">AB451-AG451</f>
        <v>496811.26666599978</v>
      </c>
      <c r="AM451" s="15">
        <f ca="1">AC451-AH451</f>
        <v>-28586.793336300005</v>
      </c>
      <c r="AN451" s="20"/>
      <c r="AO451" s="16">
        <f ca="1">_xll.DBRW($B$3,$R$37,$R$38,$R$40,$R$41,$R$42,$Q451,AO$2,AO$4,AO$3)</f>
        <v>0.68672001893344814</v>
      </c>
      <c r="AP451" s="16">
        <f ca="1">_xll.DBRW($B$3,$R$37,$R$38,$R$40,$R$41,$R$42,$Q451,AP$2,AP$4,AP$3)</f>
        <v>0.70738056386998016</v>
      </c>
      <c r="AQ451" s="17">
        <f ca="1">-(AO451-AP451)*100</f>
        <v>2.0660544936532022</v>
      </c>
      <c r="AR451" s="14">
        <f ca="1">$Y451-$AD451-BL451</f>
        <v>178875.60939911078</v>
      </c>
      <c r="AS451" s="18">
        <f ca="1">_xll.DBRW($B$3,$R$37,$R$38,$R$40,$R$41,$R$42,$Q451,AS$2,AS$4,AS$3)</f>
        <v>0</v>
      </c>
      <c r="AT451" s="19">
        <f ca="1">_xll.DBRW($B$3,$R$37,$R$38,$R$40,$R$41,$R$42,$Q451,AT$2,AT$4,AT$3)</f>
        <v>0</v>
      </c>
      <c r="AU451" s="18">
        <f ca="1">_xll.DBRW($B$3,$R$37,$R$38,$R$40,$R$41,$R$42,$Q451,AU$2,AU$4,AU$3)</f>
        <v>0</v>
      </c>
      <c r="AV451" s="15">
        <f ca="1">_xll.DBRW($B$3,$R$37,$R$38,$R$40,$R$41,$R$42,$Q451,AV$2,AV$4,AV$3)</f>
        <v>0</v>
      </c>
      <c r="AW451" s="15">
        <f ca="1">_xll.DBRW($B$3,$R$37,$R$38,$R$40,$R$41,$R$42,$Q451,AW$2,AW$4,AW$3)</f>
        <v>0</v>
      </c>
      <c r="AX451" s="18">
        <f ca="1">_xll.DBRW($B$3,$R$37,$R$38,$R$40,$R$41,$R$42,$Q451,AX$2,AX$4,AX$3)</f>
        <v>29.976959448149685</v>
      </c>
      <c r="AY451" s="19">
        <f ca="1">_xll.DBRW($B$3,$R$37,$R$38,$R$40,$R$41,$R$42,$Q451,AY$2,AY$4,AY$3)</f>
        <v>0</v>
      </c>
      <c r="AZ451" s="18">
        <f ca="1">_xll.DBRW($B$3,$R$37,$R$38,$R$40,$R$41,$R$42,$Q451,AZ$2,AZ$4,AZ$3)</f>
        <v>0</v>
      </c>
      <c r="BA451" s="15">
        <f ca="1">_xll.DBRW($B$3,$R$37,$R$38,$R$40,$R$41,$R$42,$Q451,BA$2,BA$4,BA$3)</f>
        <v>162737.84179999999</v>
      </c>
      <c r="BB451" s="15">
        <f ca="1">_xll.DBRW($B$3,$R$37,$R$38,$R$40,$R$41,$R$42,$Q451,BB$2,BB$4,BB$3)</f>
        <v>0</v>
      </c>
      <c r="BC451" s="18">
        <f ca="1">AS451-AX451</f>
        <v>-29.976959448149685</v>
      </c>
      <c r="BD451" s="18">
        <f ca="1">AT451-AY451</f>
        <v>0</v>
      </c>
      <c r="BE451" s="18">
        <f ca="1">AU451-AZ451</f>
        <v>0</v>
      </c>
      <c r="BF451" s="15">
        <f ca="1">IF(AND(AV451&lt;&gt;0,BA451&lt;&gt;0),-1*BC451*AV451,0)</f>
        <v>0</v>
      </c>
      <c r="BG451" s="15">
        <f ca="1">IF(AND(AV451&lt;&gt;0,BA451&lt;&gt;0,AW451&lt;&gt;0,BB451&lt;&gt;0),BD451/AY451*$Y451,)</f>
        <v>0</v>
      </c>
      <c r="BH451" s="15">
        <f ca="1">IF(AND(AW451&lt;&gt;0,BB451&lt;&gt;0),BE451*AO451*AW451,)</f>
        <v>0</v>
      </c>
      <c r="BI451" s="15">
        <f ca="1">IF(AND(AV451&lt;&gt;0,BA451&lt;&gt;0,AW451&lt;&gt;0,BB451&lt;&gt;0),$AI451-BF451-BG451-BH451-BL451,)</f>
        <v>0</v>
      </c>
      <c r="BJ451" s="15">
        <f ca="1">IF(OR(AV451=0,BA451=0,AW451=0,BB451=0),$AI451-BF451-BG451-BH451-BL451,)</f>
        <v>178875.60939911078</v>
      </c>
      <c r="BK451" s="15">
        <f ca="1">SUM(BF451:BJ451)</f>
        <v>178875.60939911078</v>
      </c>
      <c r="BL451" s="15">
        <f ca="1">IF($V451&lt;&gt;0,IF($V451&gt;0,$W451/$V451,-$W451/$V451))*$AD451</f>
        <v>-1245999.2158882113</v>
      </c>
      <c r="BM451" s="15">
        <f ca="1">SUM(BK451:BL451)</f>
        <v>-1067123.6064891005</v>
      </c>
      <c r="BN451" s="16">
        <f ca="1">_xll.DBRW($B$3,$R$37,$R$38,$R$40,$R$41,$R$42,$Q451,BN$2,BN$4,BN$3)</f>
        <v>0.31094099172088968</v>
      </c>
      <c r="BO451" s="16">
        <f ca="1">_xll.DBRW($B$3,$R$37,$R$38,$R$40,$R$41,$R$42,$Q451,BO$2,BO$4,BO$3)</f>
        <v>0.31479764820171713</v>
      </c>
      <c r="BP451" s="17">
        <f ca="1">-(BN451-BO451)*100</f>
        <v>0.38566564808274473</v>
      </c>
      <c r="BQ451" s="14">
        <f ca="1">$Z451-$AE451-CK451</f>
        <v>33390.299257364473</v>
      </c>
      <c r="BR451" s="15">
        <f ca="1">_xll.DBRW($B$3,$R$37,$R$38,$R$40,$R$41,$R$42,$Q451,BR$2,BR$4,BR$3)</f>
        <v>0</v>
      </c>
      <c r="BS451" s="15">
        <f ca="1">_xll.DBRW($B$3,$R$37,$R$38,$R$40,$R$41,$R$42,$Q451,BS$2,BS$4,BS$3)</f>
        <v>0</v>
      </c>
      <c r="BT451" s="15">
        <f ca="1">_xll.DBRW($B$3,$R$37,$R$38,$R$40,$R$41,$R$42,$Q451,BT$2,BT$4,BT$3)</f>
        <v>0</v>
      </c>
      <c r="BU451" s="15">
        <f ca="1">_xll.DBRW($B$3,$R$37,$R$38,$R$40,$R$41,$R$42,$Q451,BU$2,BU$4,BU$3)</f>
        <v>0</v>
      </c>
      <c r="BV451" s="15">
        <f ca="1">_xll.DBRW($B$3,$R$37,$R$38,$R$40,$R$41,$R$42,$Q451,BV$2,BV$4,BV$3)</f>
        <v>0</v>
      </c>
      <c r="BW451" s="15">
        <f ca="1">_xll.DBRW($B$3,$R$37,$R$38,$R$40,$R$41,$R$42,$Q451,BW$2,BW$4,BW$3)</f>
        <v>0</v>
      </c>
      <c r="BX451" s="15">
        <f ca="1">_xll.DBRW($B$3,$R$37,$R$38,$R$40,$R$41,$R$42,$Q451,BX$2,BX$4,BX$3)</f>
        <v>0</v>
      </c>
      <c r="BY451" s="15">
        <f ca="1">_xll.DBRW($B$3,$R$37,$R$38,$R$40,$R$41,$R$42,$Q451,BY$2,BY$4,BY$3)</f>
        <v>0</v>
      </c>
      <c r="BZ451" s="15">
        <f ca="1">_xll.DBRW($B$3,$R$37,$R$38,$R$40,$R$41,$R$42,$Q451,BZ$2,BZ$4,BZ$3)</f>
        <v>0</v>
      </c>
      <c r="CA451" s="15">
        <f ca="1">_xll.DBRW($B$3,$R$37,$R$38,$R$40,$R$41,$R$42,$Q451,CA$2,CA$4,CA$3)</f>
        <v>0</v>
      </c>
      <c r="CB451" s="15">
        <f ca="1">BR451-BW451</f>
        <v>0</v>
      </c>
      <c r="CC451" s="15">
        <f ca="1">BS451-BX451</f>
        <v>0</v>
      </c>
      <c r="CD451" s="15">
        <f ca="1">BT451-BY451</f>
        <v>0</v>
      </c>
      <c r="CE451" s="15">
        <f ca="1">IF(AND(BU451&lt;&gt;0,BZ451&lt;&gt;0),-1*CB451*BU451,0)</f>
        <v>0</v>
      </c>
      <c r="CF451" s="15">
        <f ca="1">IF(AND(BU451&lt;&gt;0,BZ451&lt;&gt;0,BV451&lt;&gt;0,CA451&lt;&gt;0),CC451/BX451*$Z451,)</f>
        <v>0</v>
      </c>
      <c r="CG451" s="15">
        <f ca="1">IF(AND(BV451&lt;&gt;0,CA451&lt;&gt;0),CD451*BN451*BV451,)</f>
        <v>0</v>
      </c>
      <c r="CH451" s="15">
        <f ca="1">IF(AND(BU451&lt;&gt;0,BZ451&lt;&gt;0,BV451&lt;&gt;0,CA451&lt;&gt;0),$AJ451-CE451-CF451-CG451-CK451,)</f>
        <v>0</v>
      </c>
      <c r="CI451" s="15">
        <f ca="1">IF(OR(BU451=0,BZ451=0,BV451=0,CA451=0),$AJ451-CE451-CF451-CG451-CK451,)</f>
        <v>33390.299257364473</v>
      </c>
      <c r="CJ451" s="15">
        <f ca="1">SUM(CE451:CI451)</f>
        <v>33390.299257364473</v>
      </c>
      <c r="CK451" s="15">
        <f ca="1">IF($V451&lt;&gt;0,IF($V451&gt;0,$W451/$V451,-$W451/$V451))*$AE451</f>
        <v>-554493.07325736422</v>
      </c>
      <c r="CL451" s="15">
        <f ca="1">SUM(CJ451:CK451)</f>
        <v>-521102.77399999974</v>
      </c>
      <c r="CM451" s="16">
        <f ca="1">_xll.DBRW($B$3,$R$37,$R$38,$R$40,$R$41,$R$42,$Q451,CM$2,CM$4,CM$3)</f>
        <v>0.34827634051936296</v>
      </c>
      <c r="CN451" s="16">
        <f ca="1">_xll.DBRW($B$3,$R$37,$R$38,$R$40,$R$41,$R$42,$Q451,CN$2,CN$4,CN$3)</f>
        <v>0.35170864548233954</v>
      </c>
      <c r="CO451" s="17">
        <f ca="1">-(CM451-CN451)*100</f>
        <v>0.34323049629765845</v>
      </c>
      <c r="CP451" s="14">
        <f ca="1">$AA451-$AF451-DJ451</f>
        <v>29716.333416279173</v>
      </c>
      <c r="CQ451" s="15">
        <f ca="1">_xll.DBRW($B$3,$R$37,$R$38,$R$40,$R$41,$R$42,$Q451,CQ$2,CQ$4,CQ$3)</f>
        <v>0</v>
      </c>
      <c r="CR451" s="15">
        <f ca="1">_xll.DBRW($B$3,$R$37,$R$38,$R$40,$R$41,$R$42,$Q451,CR$2,CR$4,CR$3)</f>
        <v>0</v>
      </c>
      <c r="CS451" s="15">
        <f ca="1">_xll.DBRW($B$3,$R$37,$R$38,$R$40,$R$41,$R$42,$Q451,CS$2,CS$4,CS$3)</f>
        <v>0</v>
      </c>
      <c r="CT451" s="15">
        <f ca="1">_xll.DBRW($B$3,$R$37,$R$38,$R$40,$R$41,$R$42,$Q451,CT$2,CT$4,CT$3)</f>
        <v>0</v>
      </c>
      <c r="CU451" s="15">
        <f ca="1">_xll.DBRW($B$3,$R$37,$R$38,$R$40,$R$41,$R$42,$Q451,CU$2,CU$4,CU$3)</f>
        <v>0</v>
      </c>
      <c r="CV451" s="15">
        <f ca="1">_xll.DBRW($B$3,$R$37,$R$38,$R$40,$R$41,$R$42,$Q451,CV$2,CV$4,CV$3)</f>
        <v>0</v>
      </c>
      <c r="CW451" s="15">
        <f ca="1">_xll.DBRW($B$3,$R$37,$R$38,$R$40,$R$41,$R$42,$Q451,CW$2,CW$4,CW$3)</f>
        <v>0</v>
      </c>
      <c r="CX451" s="15">
        <f ca="1">_xll.DBRW($B$3,$R$37,$R$38,$R$40,$R$41,$R$42,$Q451,CX$2,CX$4,CX$3)</f>
        <v>0</v>
      </c>
      <c r="CY451" s="15">
        <f ca="1">_xll.DBRW($B$3,$R$37,$R$38,$R$40,$R$41,$R$42,$Q451,CY$2,CY$4,CY$3)</f>
        <v>0</v>
      </c>
      <c r="CZ451" s="15">
        <f ca="1">_xll.DBRW($B$3,$R$37,$R$38,$R$40,$R$41,$R$42,$Q451,CZ$2,CZ$4,CZ$3)</f>
        <v>0</v>
      </c>
      <c r="DA451" s="15">
        <f ca="1">CQ451-CV451</f>
        <v>0</v>
      </c>
      <c r="DB451" s="15">
        <f ca="1">CR451-CW451</f>
        <v>0</v>
      </c>
      <c r="DC451" s="15">
        <f ca="1">CS451-CX451</f>
        <v>0</v>
      </c>
      <c r="DD451" s="15">
        <f ca="1">IF(AND(CT451&lt;&gt;0,CY451&lt;&gt;0),-1*DA451*CT451,0)</f>
        <v>0</v>
      </c>
      <c r="DE451" s="15">
        <f ca="1">IF(AND(CT451&lt;&gt;0,CY451&lt;&gt;0,CU451&lt;&gt;0,CZ451&lt;&gt;0),DB451/CW451*$AA451,)</f>
        <v>0</v>
      </c>
      <c r="DF451" s="15">
        <f ca="1">IF(AND(CU451&lt;&gt;0,CZ451&lt;&gt;0),DC451*CM451*CU451,)</f>
        <v>0</v>
      </c>
      <c r="DG451" s="15">
        <f ca="1">IF(AND(CT451&lt;&gt;0,CY451&lt;&gt;0,CU451&lt;&gt;0,CZ451&lt;&gt;0),$AK451-DD451-DE451-DF451-DJ451,)</f>
        <v>0</v>
      </c>
      <c r="DH451" s="15">
        <f ca="1">IF(OR(CT451=0,CY451=0,CU451=0,CZ451=0),$AK451-DD451-DE451-DF451-DJ451,)</f>
        <v>29716.333416279173</v>
      </c>
      <c r="DI451" s="15">
        <f ca="1">SUM(DD451:DH451)</f>
        <v>29716.333416279173</v>
      </c>
      <c r="DJ451" s="15">
        <f ca="1">IF($V451&lt;&gt;0,IF($V451&gt;0,$W451/$V451,-$W451/$V451))*$AF451</f>
        <v>-619509.10001627984</v>
      </c>
      <c r="DK451" s="15">
        <f ca="1">SUM(DI451:DJ451)</f>
        <v>-589792.76660000067</v>
      </c>
      <c r="DL451" s="16">
        <f ca="1">_xll.DBRW($B$3,$R$37,$R$38,$R$40,$R$41,$R$42,$Q451,DL$2,DL$4,DL$3)</f>
        <v>-0.40730500553237442</v>
      </c>
      <c r="DM451" s="16">
        <f ca="1">_xll.DBRW($B$3,$R$37,$R$38,$R$40,$R$41,$R$42,$Q451,DM$2,DM$4,DM$3)</f>
        <v>-0.43929654815911245</v>
      </c>
      <c r="DN451" s="17">
        <f ca="1">-(DL451-DM451)*100</f>
        <v>-3.1991542626738037</v>
      </c>
      <c r="DO451" s="14">
        <f ca="1">$AB451-$AG451-EI451</f>
        <v>-276977.52893520356</v>
      </c>
      <c r="DP451" s="15">
        <f ca="1">_xll.DBRW($B$3,$R$37,$R$38,$R$40,$R$41,$R$42,$Q451,DP$2,DP$4,DP$3)</f>
        <v>0</v>
      </c>
      <c r="DQ451" s="15">
        <f ca="1">_xll.DBRW($B$3,$R$37,$R$38,$R$40,$R$41,$R$42,$Q451,DQ$2,DQ$4,DQ$3)</f>
        <v>0</v>
      </c>
      <c r="DR451" s="15">
        <f ca="1">_xll.DBRW($B$3,$R$37,$R$38,$R$40,$R$41,$R$42,$Q451,DR$2,DR$4,DR$3)</f>
        <v>0</v>
      </c>
      <c r="DS451" s="15" t="str">
        <f ca="1">_xll.DBRW($B$3,$R$37,$R$38,$R$40,$R$41,$R$42,$Q451,DS$2,DS$4,DS$3)</f>
        <v/>
      </c>
      <c r="DT451" s="15">
        <f ca="1">_xll.DBRW($B$3,$R$37,$R$38,$R$40,$R$41,$R$42,$Q451,DT$2,DT$4,DT$3)</f>
        <v>0</v>
      </c>
      <c r="DU451" s="15">
        <f ca="1">_xll.DBRW($B$3,$R$37,$R$38,$R$40,$R$41,$R$42,$Q451,DU$2,DU$4,DU$3)</f>
        <v>0</v>
      </c>
      <c r="DV451" s="15">
        <f ca="1">_xll.DBRW($B$3,$R$37,$R$38,$R$40,$R$41,$R$42,$Q451,DV$2,DV$4,DV$3)</f>
        <v>0</v>
      </c>
      <c r="DW451" s="15">
        <f ca="1">_xll.DBRW($B$3,$R$37,$R$38,$R$40,$R$41,$R$42,$Q451,DW$2,DW$4,DW$3)</f>
        <v>0</v>
      </c>
      <c r="DX451" s="15" t="str">
        <f ca="1">_xll.DBRW($B$3,$R$37,$R$38,$R$40,$R$41,$R$42,$Q451,DX$2,DX$4,DX$3)</f>
        <v/>
      </c>
      <c r="DY451" s="15">
        <f ca="1">_xll.DBRW($B$3,$R$37,$R$38,$R$40,$R$41,$R$42,$Q451,DY$2,DY$4,DY$3)</f>
        <v>0</v>
      </c>
      <c r="DZ451" s="15">
        <f ca="1">DP451-DU451</f>
        <v>0</v>
      </c>
      <c r="EA451" s="15">
        <f ca="1">DQ451-DV451</f>
        <v>0</v>
      </c>
      <c r="EB451" s="15">
        <f ca="1">DR451-DW451</f>
        <v>0</v>
      </c>
      <c r="EC451" s="15" t="e">
        <f ca="1">IF(AND(DS451&lt;&gt;0,DX451&lt;&gt;0),-1*DZ451*DS451,0)</f>
        <v>#VALUE!</v>
      </c>
      <c r="ED451" s="15">
        <f ca="1">IF(AND(DS451&lt;&gt;0,DX451&lt;&gt;0,DT451&lt;&gt;0,DY451&lt;&gt;0),EA451/DV451*$AB451,)</f>
        <v>0</v>
      </c>
      <c r="EE451" s="15">
        <f ca="1">IF(AND(DT451&lt;&gt;0,DY451&lt;&gt;0),EB451*DL451*DT451,)</f>
        <v>0</v>
      </c>
      <c r="EF451" s="15">
        <f ca="1">IF(AND(DS451&lt;&gt;0,DX451&lt;&gt;0,DT451&lt;&gt;0,DY451&lt;&gt;0),$AL451-EC451-ED451-EE451-EI451,)</f>
        <v>0</v>
      </c>
      <c r="EG451" s="15" t="e">
        <f ca="1">IF(OR(DS451=0,DX451=0,DT451=0,DY451=0),$AL451-EC451-ED451-EE451-EI451,)</f>
        <v>#VALUE!</v>
      </c>
      <c r="EH451" s="15" t="e">
        <f ca="1">SUM(EC451:EG451)</f>
        <v>#VALUE!</v>
      </c>
      <c r="EI451" s="15">
        <f ca="1">IF($V451&lt;&gt;0,IF($V451&gt;0,$W451/$V451,-$W451/$V451))*$AG451</f>
        <v>773788.79560120334</v>
      </c>
      <c r="EJ451" s="15" t="e">
        <f ca="1">SUM(EH451:EI451)</f>
        <v>#VALUE!</v>
      </c>
      <c r="EK451" s="16">
        <f ca="1">_xll.DBRW($B$3,$R$37,$R$38,$R$40,$R$41,$R$42,$Q451,EK$2,EK$4,EK$3)</f>
        <v>1.3927821404808319E-2</v>
      </c>
      <c r="EL451" s="16">
        <f ca="1">_xll.DBRW($B$3,$R$37,$R$38,$R$40,$R$41,$R$42,$Q451,EL$2,EL$4,EL$3)</f>
        <v>1.3339986078613694E-2</v>
      </c>
      <c r="EM451" s="17">
        <f ca="1">-(EK451-EL451)*100</f>
        <v>-5.8783532619462522E-2</v>
      </c>
      <c r="EN451" s="14">
        <f ca="1">$AC451-$AH451-FH451</f>
        <v>-5089.3818397530813</v>
      </c>
      <c r="EO451" s="15">
        <f ca="1">_xll.DBRW($B$3,$R$37,$R$38,$R$40,$R$41,$R$42,$Q451,EO$2,EO$4,EO$3)</f>
        <v>0</v>
      </c>
      <c r="EP451" s="15">
        <f ca="1">_xll.DBRW($B$3,$R$37,$R$38,$R$40,$R$41,$R$42,$Q451,EP$2,EP$4,EP$3)</f>
        <v>0</v>
      </c>
      <c r="EQ451" s="15">
        <f ca="1">_xll.DBRW($B$3,$R$37,$R$38,$R$40,$R$41,$R$42,$Q451,EQ$2,EQ$4,EQ$3)</f>
        <v>0</v>
      </c>
      <c r="ER451" s="15">
        <f ca="1">_xll.DBRW($B$3,$R$37,$R$38,$R$40,$R$41,$R$42,$Q451,ER$2,ER$4,ER$3)</f>
        <v>0</v>
      </c>
      <c r="ES451" s="15">
        <f ca="1">_xll.DBRW($B$3,$R$37,$R$38,$R$40,$R$41,$R$42,$Q451,ES$2,ES$4,ES$3)</f>
        <v>0</v>
      </c>
      <c r="ET451" s="15">
        <f ca="1">_xll.DBRW($B$3,$R$37,$R$38,$R$40,$R$41,$R$42,$Q451,ET$2,ET$4,ET$3)</f>
        <v>0</v>
      </c>
      <c r="EU451" s="15">
        <f ca="1">_xll.DBRW($B$3,$R$37,$R$38,$R$40,$R$41,$R$42,$Q451,EU$2,EU$4,EU$3)</f>
        <v>0</v>
      </c>
      <c r="EV451" s="15">
        <f ca="1">_xll.DBRW($B$3,$R$37,$R$38,$R$40,$R$41,$R$42,$Q451,EV$2,EV$4,EV$3)</f>
        <v>0</v>
      </c>
      <c r="EW451" s="15">
        <f ca="1">_xll.DBRW($B$3,$R$37,$R$38,$R$40,$R$41,$R$42,$Q451,EW$2,EW$4,EW$3)</f>
        <v>0</v>
      </c>
      <c r="EX451" s="15">
        <f ca="1">_xll.DBRW($B$3,$R$37,$R$38,$R$40,$R$41,$R$42,$Q451,EX$2,EX$4,EX$3)</f>
        <v>0</v>
      </c>
      <c r="EY451" s="15">
        <f ca="1">EO451-ET451</f>
        <v>0</v>
      </c>
      <c r="EZ451" s="15">
        <f ca="1">EP451-EU451</f>
        <v>0</v>
      </c>
      <c r="FA451" s="15">
        <f ca="1">EQ451-EV451</f>
        <v>0</v>
      </c>
      <c r="FB451" s="15">
        <f ca="1">IF(AND(ER451&lt;&gt;0,EW451&lt;&gt;0),-1*EY451*ER451,0)</f>
        <v>0</v>
      </c>
      <c r="FC451" s="15">
        <f ca="1">IF(AND(ER451&lt;&gt;0,EW451&lt;&gt;0,ES451&lt;&gt;0,EX451&lt;&gt;0),EZ451/EU451*$AC451,)</f>
        <v>0</v>
      </c>
      <c r="FD451" s="15">
        <f ca="1">IF(AND(ES451&lt;&gt;0,EX451&lt;&gt;0),FA451*EK451*ES451,)</f>
        <v>0</v>
      </c>
      <c r="FE451" s="15">
        <f ca="1">IF(AND(ER451&lt;&gt;0,EW451&lt;&gt;0,ES451&lt;&gt;0,EX451&lt;&gt;0),$AM451-FB451-FC451-FD451-FH451,)</f>
        <v>0</v>
      </c>
      <c r="FF451" s="15">
        <f ca="1">IF(OR(ER451=0,EW451=0,ES451=0,EX451=0),$AM451-FB451-FC451-FD451-FH451,)</f>
        <v>-5089.3818397530813</v>
      </c>
      <c r="FG451" s="15">
        <f ca="1">SUM(FB451:FF451)</f>
        <v>-5089.3818397530813</v>
      </c>
      <c r="FH451" s="15">
        <f ca="1">IF($V451&lt;&gt;0,IF($V451&gt;0,$W451/$V451,-$W451/$V451))*$AH451</f>
        <v>-23497.411496546923</v>
      </c>
      <c r="FI451" s="15">
        <f ca="1">SUM(FG451:FH451)</f>
        <v>-28586.793336300005</v>
      </c>
      <c r="FJ451" s="20"/>
      <c r="FK451" s="85">
        <f ca="1">BL451+CK451+DJ451+EI451+FH451</f>
        <v>-1669710.0050571985</v>
      </c>
      <c r="FL451" s="21"/>
      <c r="FM451" s="22"/>
      <c r="FN451" s="104">
        <f ca="1">_xll.DBRW($B$3,$R$37,$R$38,$R$40,$R$41,$R$42,$Q451,FN$2,FN$4,FN$3)</f>
        <v>425581.82281960209</v>
      </c>
      <c r="FO451" s="105">
        <f ca="1">IF(U451&lt;&gt;0,FN451/U451,0)</f>
        <v>4.9155680889489448E-2</v>
      </c>
      <c r="FP451" s="104">
        <f ca="1">_xll.DBRW($B$3,$R$37,$R$38,$R$40,$R$41,$R$42,$Q451,FP$2,FP$4,FP$3)</f>
        <v>367021.97871899803</v>
      </c>
      <c r="FQ451" s="105">
        <f ca="1">IF(V451&lt;&gt;0,FP451/V451,0)</f>
        <v>5.321928831775348E-2</v>
      </c>
      <c r="FR451" s="86">
        <f ca="1">FN451-FP451</f>
        <v>58559.844100604067</v>
      </c>
      <c r="FS451" s="103">
        <f ca="1">(FO451-FQ451)*100</f>
        <v>-0.40636074282640322</v>
      </c>
      <c r="FT451" s="23"/>
      <c r="FV451" s="37"/>
      <c r="FW451" s="37"/>
      <c r="FX451" s="37"/>
      <c r="FY451" s="37"/>
      <c r="FZ451" s="37"/>
      <c r="GA451" s="37"/>
      <c r="GB451" s="37"/>
      <c r="GC451" s="37"/>
      <c r="GD451" s="37"/>
      <c r="GE451" s="37"/>
      <c r="GF451" s="37"/>
      <c r="GG451" s="37"/>
      <c r="GH451" s="37"/>
    </row>
    <row r="452" spans="1:190" ht="15" hidden="1" customHeight="1" x14ac:dyDescent="0.25">
      <c r="A452">
        <f ca="1">IF(ROW()=ROW($A$60),0,1)</f>
        <v>1</v>
      </c>
      <c r="D452" s="30"/>
      <c r="E452" s="30"/>
      <c r="F452" s="30">
        <f ca="1">IF(A452&lt;&gt;0,IF((AO452+BN452+CM452+DL452+EK452)&lt;&gt;0,ROUND((1-(AO452+BN452+CM452+DL452+EK452))-FO452,5),"VERIF. ELIGIBILITE PMM"),"CHECK "&amp;D437)</f>
        <v>-1.9300000000000001E-2</v>
      </c>
      <c r="G452" s="30"/>
      <c r="H452" s="30"/>
      <c r="I452" s="30"/>
      <c r="J452" s="30">
        <f ca="1">IF(A452&lt;&gt;0,IF((AP452+BO452+CN452+DM452+EL452)&lt;&gt;0,ROUND((1-(AP452+BO452+CN452+DM452+EL452))-FQ452,5),"VERIF. ELIGIBILITE PMM"),"CHECK "&amp;D438)</f>
        <v>-1.3979999999999999E-2</v>
      </c>
      <c r="K452" s="30">
        <f ca="1">IF(A452&lt;&gt;0,ROUND(W452+AR452+BQ452+CP452+DO452+EN452+FK452-FR452,5),"CHECK ")</f>
        <v>-61986.060010000001</v>
      </c>
      <c r="L452" s="4"/>
      <c r="M452" s="9"/>
      <c r="N452" s="10"/>
      <c r="O452" s="9"/>
      <c r="P452" s="11"/>
      <c r="Q452" s="130" t="s">
        <v>438</v>
      </c>
      <c r="R452" s="130"/>
      <c r="S452" s="12"/>
      <c r="T452" s="13"/>
      <c r="U452" s="84">
        <f ca="1">_xll.DBRW($B$3,$R$37,$R$38,$R$40,$R$41,$R$42,$Q452,U$2,U$4,U$3)</f>
        <v>6961818.9099630006</v>
      </c>
      <c r="V452" s="84">
        <f ca="1">_xll.DBRW($B$3,$R$37,$R$38,$R$40,$R$41,$R$42,$Q452,V$2,V$4,V$3)</f>
        <v>5177981.3337002993</v>
      </c>
      <c r="W452" s="85">
        <f ca="1">U452-V452</f>
        <v>1783837.5762627013</v>
      </c>
      <c r="X452" s="106">
        <f ca="1">IF(V452&lt;&gt;0,W452/V452,0)</f>
        <v>0.34450444319928281</v>
      </c>
      <c r="Y452" s="15">
        <f ca="1">_xll.DBRW($B$3,$R$37,$R$38,$R$40,$R$41,$R$42,$Q452,Y$2,Y$4,Y$3)</f>
        <v>-4066810.1883347002</v>
      </c>
      <c r="Z452" s="15">
        <f ca="1">_xll.DBRW($B$3,$R$37,$R$38,$R$40,$R$41,$R$42,$Q452,Z$2,Z$4,Z$3)</f>
        <v>-350167.91330000007</v>
      </c>
      <c r="AA452" s="15">
        <f ca="1">_xll.DBRW($B$3,$R$37,$R$38,$R$40,$R$41,$R$42,$Q452,AA$2,AA$4,AA$3)</f>
        <v>-827297.36333000008</v>
      </c>
      <c r="AB452" s="15">
        <f ca="1">_xll.DBRW($B$3,$R$37,$R$38,$R$40,$R$41,$R$42,$Q452,AB$2,AB$4,AB$3)</f>
        <v>-443690.01999999996</v>
      </c>
      <c r="AC452" s="15">
        <f ca="1">_xll.DBRW($B$3,$R$37,$R$38,$R$40,$R$41,$R$42,$Q452,AC$2,AC$4,AC$3)</f>
        <v>-284771.29667259991</v>
      </c>
      <c r="AD452" s="15">
        <f ca="1">_xll.DBRW($B$3,$R$37,$R$38,$R$40,$R$41,$R$42,$Q452,AD$2,AD$4,AD$3)</f>
        <v>-3320146.6762039</v>
      </c>
      <c r="AE452" s="15">
        <f ca="1">_xll.DBRW($B$3,$R$37,$R$38,$R$40,$R$41,$R$42,$Q452,AE$2,AE$4,AE$3)</f>
        <v>-282500.00003330008</v>
      </c>
      <c r="AF452" s="15">
        <f ca="1">_xll.DBRW($B$3,$R$37,$R$38,$R$40,$R$41,$R$42,$Q452,AF$2,AF$4,AF$3)</f>
        <v>-629666.66666999995</v>
      </c>
      <c r="AG452" s="15">
        <f ca="1">_xll.DBRW($B$3,$R$37,$R$38,$R$40,$R$41,$R$42,$Q452,AG$2,AG$4,AG$3)</f>
        <v>-405804</v>
      </c>
      <c r="AH452" s="15">
        <f ca="1">_xll.DBRW($B$3,$R$37,$R$38,$R$40,$R$41,$R$42,$Q452,AH$2,AH$4,AH$3)</f>
        <v>-240142.75333029992</v>
      </c>
      <c r="AI452" s="15">
        <f ca="1">Y452-AD452</f>
        <v>-746663.51213080017</v>
      </c>
      <c r="AJ452" s="15">
        <f ca="1">Z452-AE452</f>
        <v>-67667.913266699994</v>
      </c>
      <c r="AK452" s="15">
        <f ca="1">AA452-AF452</f>
        <v>-197630.69666000013</v>
      </c>
      <c r="AL452" s="15">
        <f ca="1">AB452-AG452</f>
        <v>-37886.01999999996</v>
      </c>
      <c r="AM452" s="15">
        <f ca="1">AC452-AH452</f>
        <v>-44628.543342299992</v>
      </c>
      <c r="AN452" s="20"/>
      <c r="AO452" s="16">
        <f ca="1">_xll.DBRW($B$3,$R$37,$R$38,$R$40,$R$41,$R$42,$Q452,AO$2,AO$4,AO$3)</f>
        <v>0.58415914589716234</v>
      </c>
      <c r="AP452" s="16">
        <f ca="1">_xll.DBRW($B$3,$R$37,$R$38,$R$40,$R$41,$R$42,$Q452,AP$2,AP$4,AP$3)</f>
        <v>0.64120483683382656</v>
      </c>
      <c r="AQ452" s="17">
        <f ca="1">-(AO452-AP452)*100</f>
        <v>5.7045690936664233</v>
      </c>
      <c r="AR452" s="14">
        <f ca="1">$Y452-$AD452-BL452</f>
        <v>397141.76989477384</v>
      </c>
      <c r="AS452" s="18">
        <f ca="1">_xll.DBRW($B$3,$R$37,$R$38,$R$40,$R$41,$R$42,$Q452,AS$2,AS$4,AS$3)</f>
        <v>0</v>
      </c>
      <c r="AT452" s="19">
        <f ca="1">_xll.DBRW($B$3,$R$37,$R$38,$R$40,$R$41,$R$42,$Q452,AT$2,AT$4,AT$3)</f>
        <v>0</v>
      </c>
      <c r="AU452" s="18">
        <f ca="1">_xll.DBRW($B$3,$R$37,$R$38,$R$40,$R$41,$R$42,$Q452,AU$2,AU$4,AU$3)</f>
        <v>0</v>
      </c>
      <c r="AV452" s="15">
        <f ca="1">_xll.DBRW($B$3,$R$37,$R$38,$R$40,$R$41,$R$42,$Q452,AV$2,AV$4,AV$3)</f>
        <v>0</v>
      </c>
      <c r="AW452" s="15">
        <f ca="1">_xll.DBRW($B$3,$R$37,$R$38,$R$40,$R$41,$R$42,$Q452,AW$2,AW$4,AW$3)</f>
        <v>0</v>
      </c>
      <c r="AX452" s="18">
        <f ca="1">_xll.DBRW($B$3,$R$37,$R$38,$R$40,$R$41,$R$42,$Q452,AX$2,AX$4,AX$3)</f>
        <v>34.041828986317938</v>
      </c>
      <c r="AY452" s="19">
        <f ca="1">_xll.DBRW($B$3,$R$37,$R$38,$R$40,$R$41,$R$42,$Q452,AY$2,AY$4,AY$3)</f>
        <v>6.8209711153888408E-2</v>
      </c>
      <c r="AZ452" s="18">
        <f ca="1">_xll.DBRW($B$3,$R$37,$R$38,$R$40,$R$41,$R$42,$Q452,AZ$2,AZ$4,AZ$3)</f>
        <v>3.6212816699456267</v>
      </c>
      <c r="BA452" s="15">
        <f ca="1">_xll.DBRW($B$3,$R$37,$R$38,$R$40,$R$41,$R$42,$Q452,BA$2,BA$4,BA$3)</f>
        <v>97531.383450000008</v>
      </c>
      <c r="BB452" s="15">
        <f ca="1">_xll.DBRW($B$3,$R$37,$R$38,$R$40,$R$41,$R$42,$Q452,BB$2,BB$4,BB$3)</f>
        <v>1429875.3330000001</v>
      </c>
      <c r="BC452" s="18">
        <f ca="1">AS452-AX452</f>
        <v>-34.041828986317938</v>
      </c>
      <c r="BD452" s="18">
        <f ca="1">AT452-AY452</f>
        <v>-6.8209711153888408E-2</v>
      </c>
      <c r="BE452" s="18">
        <f ca="1">AU452-AZ452</f>
        <v>-3.6212816699456267</v>
      </c>
      <c r="BF452" s="15">
        <f ca="1">IF(AND(AV452&lt;&gt;0,BA452&lt;&gt;0),-1*BC452*AV452,0)</f>
        <v>0</v>
      </c>
      <c r="BG452" s="15">
        <f ca="1">IF(AND(AV452&lt;&gt;0,BA452&lt;&gt;0,AW452&lt;&gt;0,BB452&lt;&gt;0),BD452/AY452*$Y452,)</f>
        <v>0</v>
      </c>
      <c r="BH452" s="15">
        <f ca="1">IF(AND(AW452&lt;&gt;0,BB452&lt;&gt;0),BE452*AO452*AW452,)</f>
        <v>0</v>
      </c>
      <c r="BI452" s="15">
        <f ca="1">IF(AND(AV452&lt;&gt;0,BA452&lt;&gt;0,AW452&lt;&gt;0,BB452&lt;&gt;0),$AI452-BF452-BG452-BH452-BL452,)</f>
        <v>0</v>
      </c>
      <c r="BJ452" s="15">
        <f ca="1">IF(OR(AV452=0,BA452=0,AW452=0,BB452=0),$AI452-BF452-BG452-BH452-BL452,)</f>
        <v>397141.76989477384</v>
      </c>
      <c r="BK452" s="15">
        <f ca="1">SUM(BF452:BJ452)</f>
        <v>397141.76989477384</v>
      </c>
      <c r="BL452" s="15">
        <f ca="1">IF($V452&lt;&gt;0,IF($V452&gt;0,$W452/$V452,-$W452/$V452))*$AD452</f>
        <v>-1143805.282025574</v>
      </c>
      <c r="BM452" s="15">
        <f ca="1">SUM(BK452:BL452)</f>
        <v>-746663.51213080017</v>
      </c>
      <c r="BN452" s="16">
        <f ca="1">_xll.DBRW($B$3,$R$37,$R$38,$R$40,$R$41,$R$42,$Q452,BN$2,BN$4,BN$3)</f>
        <v>5.0298336947385634E-2</v>
      </c>
      <c r="BO452" s="16">
        <f ca="1">_xll.DBRW($B$3,$R$37,$R$38,$R$40,$R$41,$R$42,$Q452,BO$2,BO$4,BO$3)</f>
        <v>5.4557940986515528E-2</v>
      </c>
      <c r="BP452" s="17">
        <f ca="1">-(BN452-BO452)*100</f>
        <v>0.42596040391298939</v>
      </c>
      <c r="BQ452" s="14">
        <f ca="1">$Z452-$AE452-CK452</f>
        <v>29654.591948569418</v>
      </c>
      <c r="BR452" s="15">
        <f ca="1">_xll.DBRW($B$3,$R$37,$R$38,$R$40,$R$41,$R$42,$Q452,BR$2,BR$4,BR$3)</f>
        <v>0</v>
      </c>
      <c r="BS452" s="15">
        <f ca="1">_xll.DBRW($B$3,$R$37,$R$38,$R$40,$R$41,$R$42,$Q452,BS$2,BS$4,BS$3)</f>
        <v>0</v>
      </c>
      <c r="BT452" s="15">
        <f ca="1">_xll.DBRW($B$3,$R$37,$R$38,$R$40,$R$41,$R$42,$Q452,BT$2,BT$4,BT$3)</f>
        <v>0</v>
      </c>
      <c r="BU452" s="15">
        <f ca="1">_xll.DBRW($B$3,$R$37,$R$38,$R$40,$R$41,$R$42,$Q452,BU$2,BU$4,BU$3)</f>
        <v>0</v>
      </c>
      <c r="BV452" s="15">
        <f ca="1">_xll.DBRW($B$3,$R$37,$R$38,$R$40,$R$41,$R$42,$Q452,BV$2,BV$4,BV$3)</f>
        <v>0</v>
      </c>
      <c r="BW452" s="15">
        <f ca="1">_xll.DBRW($B$3,$R$37,$R$38,$R$40,$R$41,$R$42,$Q452,BW$2,BW$4,BW$3)</f>
        <v>0.18103172062371028</v>
      </c>
      <c r="BX452" s="15">
        <f ca="1">_xll.DBRW($B$3,$R$37,$R$38,$R$40,$R$41,$R$42,$Q452,BX$2,BX$4,BX$3)</f>
        <v>1.0913538851851778</v>
      </c>
      <c r="BY452" s="15">
        <f ca="1">_xll.DBRW($B$3,$R$37,$R$38,$R$40,$R$41,$R$42,$Q452,BY$2,BY$4,BY$3)</f>
        <v>3.6212816699456267</v>
      </c>
      <c r="BZ452" s="15">
        <f ca="1">_xll.DBRW($B$3,$R$37,$R$38,$R$40,$R$41,$R$42,$Q452,BZ$2,BZ$4,BZ$3)</f>
        <v>1560500</v>
      </c>
      <c r="CA452" s="15">
        <f ca="1">_xll.DBRW($B$3,$R$37,$R$38,$R$40,$R$41,$R$42,$Q452,CA$2,CA$4,CA$3)</f>
        <v>1429875.3330000001</v>
      </c>
      <c r="CB452" s="15">
        <f ca="1">BR452-BW452</f>
        <v>-0.18103172062371028</v>
      </c>
      <c r="CC452" s="15">
        <f ca="1">BS452-BX452</f>
        <v>-1.0913538851851778</v>
      </c>
      <c r="CD452" s="15">
        <f ca="1">BT452-BY452</f>
        <v>-3.6212816699456267</v>
      </c>
      <c r="CE452" s="15">
        <f ca="1">IF(AND(BU452&lt;&gt;0,BZ452&lt;&gt;0),-1*CB452*BU452,0)</f>
        <v>0</v>
      </c>
      <c r="CF452" s="15">
        <f ca="1">IF(AND(BU452&lt;&gt;0,BZ452&lt;&gt;0,BV452&lt;&gt;0,CA452&lt;&gt;0),CC452/BX452*$Z452,)</f>
        <v>0</v>
      </c>
      <c r="CG452" s="15">
        <f ca="1">IF(AND(BV452&lt;&gt;0,CA452&lt;&gt;0),CD452*BN452*BV452,)</f>
        <v>0</v>
      </c>
      <c r="CH452" s="15">
        <f ca="1">IF(AND(BU452&lt;&gt;0,BZ452&lt;&gt;0,BV452&lt;&gt;0,CA452&lt;&gt;0),$AJ452-CE452-CF452-CG452-CK452,)</f>
        <v>0</v>
      </c>
      <c r="CI452" s="15">
        <f ca="1">IF(OR(BU452=0,BZ452=0,BV452=0,CA452=0),$AJ452-CE452-CF452-CG452-CK452,)</f>
        <v>29654.591948569418</v>
      </c>
      <c r="CJ452" s="15">
        <f ca="1">SUM(CE452:CI452)</f>
        <v>29654.591948569418</v>
      </c>
      <c r="CK452" s="15">
        <f ca="1">IF($V452&lt;&gt;0,IF($V452&gt;0,$W452/$V452,-$W452/$V452))*$AE452</f>
        <v>-97322.505215269412</v>
      </c>
      <c r="CL452" s="15">
        <f ca="1">SUM(CJ452:CK452)</f>
        <v>-67667.913266699994</v>
      </c>
      <c r="CM452" s="16">
        <f ca="1">_xll.DBRW($B$3,$R$37,$R$38,$R$40,$R$41,$R$42,$Q452,CM$2,CM$4,CM$3)</f>
        <v>0.1188335080284926</v>
      </c>
      <c r="CN452" s="16">
        <f ca="1">_xll.DBRW($B$3,$R$37,$R$38,$R$40,$R$41,$R$42,$Q452,CN$2,CN$4,CN$3)</f>
        <v>0.12160466137100313</v>
      </c>
      <c r="CO452" s="17">
        <f ca="1">-(CM452-CN452)*100</f>
        <v>0.27711533425105322</v>
      </c>
      <c r="CP452" s="14">
        <f ca="1">$AA452-$AF452-DJ452</f>
        <v>19292.267742296593</v>
      </c>
      <c r="CQ452" s="15">
        <f ca="1">_xll.DBRW($B$3,$R$37,$R$38,$R$40,$R$41,$R$42,$Q452,CQ$2,CQ$4,CQ$3)</f>
        <v>0</v>
      </c>
      <c r="CR452" s="15">
        <f ca="1">_xll.DBRW($B$3,$R$37,$R$38,$R$40,$R$41,$R$42,$Q452,CR$2,CR$4,CR$3)</f>
        <v>0</v>
      </c>
      <c r="CS452" s="15">
        <f ca="1">_xll.DBRW($B$3,$R$37,$R$38,$R$40,$R$41,$R$42,$Q452,CS$2,CS$4,CS$3)</f>
        <v>0</v>
      </c>
      <c r="CT452" s="15">
        <f ca="1">_xll.DBRW($B$3,$R$37,$R$38,$R$40,$R$41,$R$42,$Q452,CT$2,CT$4,CT$3)</f>
        <v>0</v>
      </c>
      <c r="CU452" s="15">
        <f ca="1">_xll.DBRW($B$3,$R$37,$R$38,$R$40,$R$41,$R$42,$Q452,CU$2,CU$4,CU$3)</f>
        <v>0</v>
      </c>
      <c r="CV452" s="15">
        <f ca="1">_xll.DBRW($B$3,$R$37,$R$38,$R$40,$R$41,$R$42,$Q452,CV$2,CV$4,CV$3)</f>
        <v>0.9184195393654121</v>
      </c>
      <c r="CW452" s="15">
        <f ca="1">_xll.DBRW($B$3,$R$37,$R$38,$R$40,$R$41,$R$42,$Q452,CW$2,CW$4,CW$3)</f>
        <v>0.47948101311850522</v>
      </c>
      <c r="CX452" s="15">
        <f ca="1">_xll.DBRW($B$3,$R$37,$R$38,$R$40,$R$41,$R$42,$Q452,CX$2,CX$4,CX$3)</f>
        <v>3.6212816699456267</v>
      </c>
      <c r="CY452" s="15">
        <f ca="1">_xll.DBRW($B$3,$R$37,$R$38,$R$40,$R$41,$R$42,$Q452,CY$2,CY$4,CY$3)</f>
        <v>685598.07330000005</v>
      </c>
      <c r="CZ452" s="15">
        <f ca="1">_xll.DBRW($B$3,$R$37,$R$38,$R$40,$R$41,$R$42,$Q452,CZ$2,CZ$4,CZ$3)</f>
        <v>1429875.3330000001</v>
      </c>
      <c r="DA452" s="15">
        <f ca="1">CQ452-CV452</f>
        <v>-0.9184195393654121</v>
      </c>
      <c r="DB452" s="15">
        <f ca="1">CR452-CW452</f>
        <v>-0.47948101311850522</v>
      </c>
      <c r="DC452" s="15">
        <f ca="1">CS452-CX452</f>
        <v>-3.6212816699456267</v>
      </c>
      <c r="DD452" s="15">
        <f ca="1">IF(AND(CT452&lt;&gt;0,CY452&lt;&gt;0),-1*DA452*CT452,0)</f>
        <v>0</v>
      </c>
      <c r="DE452" s="15">
        <f ca="1">IF(AND(CT452&lt;&gt;0,CY452&lt;&gt;0,CU452&lt;&gt;0,CZ452&lt;&gt;0),DB452/CW452*$AA452,)</f>
        <v>0</v>
      </c>
      <c r="DF452" s="15">
        <f ca="1">IF(AND(CU452&lt;&gt;0,CZ452&lt;&gt;0),DC452*CM452*CU452,)</f>
        <v>0</v>
      </c>
      <c r="DG452" s="15">
        <f ca="1">IF(AND(CT452&lt;&gt;0,CY452&lt;&gt;0,CU452&lt;&gt;0,CZ452&lt;&gt;0),$AK452-DD452-DE452-DF452-DJ452,)</f>
        <v>0</v>
      </c>
      <c r="DH452" s="15">
        <f ca="1">IF(OR(CT452=0,CY452=0,CU452=0,CZ452=0),$AK452-DD452-DE452-DF452-DJ452,)</f>
        <v>19292.267742296593</v>
      </c>
      <c r="DI452" s="15">
        <f ca="1">SUM(DD452:DH452)</f>
        <v>19292.267742296593</v>
      </c>
      <c r="DJ452" s="15">
        <f ca="1">IF($V452&lt;&gt;0,IF($V452&gt;0,$W452/$V452,-$W452/$V452))*$AF452</f>
        <v>-216922.96440229673</v>
      </c>
      <c r="DK452" s="15">
        <f ca="1">SUM(DI452:DJ452)</f>
        <v>-197630.69666000013</v>
      </c>
      <c r="DL452" s="16">
        <f ca="1">_xll.DBRW($B$3,$R$37,$R$38,$R$40,$R$41,$R$42,$Q452,DL$2,DL$4,DL$3)</f>
        <v>6.3731910544963896E-2</v>
      </c>
      <c r="DM452" s="16">
        <f ca="1">_xll.DBRW($B$3,$R$37,$R$38,$R$40,$R$41,$R$42,$Q452,DM$2,DM$4,DM$3)</f>
        <v>7.837108205834406E-2</v>
      </c>
      <c r="DN452" s="17">
        <f ca="1">-(DL452-DM452)*100</f>
        <v>1.4639171513380165</v>
      </c>
      <c r="DO452" s="14">
        <f ca="1">$AB452-$AG452-EI452</f>
        <v>101915.26106804179</v>
      </c>
      <c r="DP452" s="15">
        <f ca="1">_xll.DBRW($B$3,$R$37,$R$38,$R$40,$R$41,$R$42,$Q452,DP$2,DP$4,DP$3)</f>
        <v>0</v>
      </c>
      <c r="DQ452" s="15">
        <f ca="1">_xll.DBRW($B$3,$R$37,$R$38,$R$40,$R$41,$R$42,$Q452,DQ$2,DQ$4,DQ$3)</f>
        <v>0</v>
      </c>
      <c r="DR452" s="15">
        <f ca="1">_xll.DBRW($B$3,$R$37,$R$38,$R$40,$R$41,$R$42,$Q452,DR$2,DR$4,DR$3)</f>
        <v>0</v>
      </c>
      <c r="DS452" s="15">
        <f ca="1">_xll.DBRW($B$3,$R$37,$R$38,$R$40,$R$41,$R$42,$Q452,DS$2,DS$4,DS$3)</f>
        <v>0</v>
      </c>
      <c r="DT452" s="15">
        <f ca="1">_xll.DBRW($B$3,$R$37,$R$38,$R$40,$R$41,$R$42,$Q452,DT$2,DT$4,DT$3)</f>
        <v>0</v>
      </c>
      <c r="DU452" s="15">
        <f ca="1">_xll.DBRW($B$3,$R$37,$R$38,$R$40,$R$41,$R$42,$Q452,DU$2,DU$4,DU$3)</f>
        <v>7246.5</v>
      </c>
      <c r="DV452" s="15">
        <f ca="1">_xll.DBRW($B$3,$R$37,$R$38,$R$40,$R$41,$R$42,$Q452,DV$2,DV$4,DV$3)</f>
        <v>3.9164253489503334E-5</v>
      </c>
      <c r="DW452" s="15">
        <f ca="1">_xll.DBRW($B$3,$R$37,$R$38,$R$40,$R$41,$R$42,$Q452,DW$2,DW$4,DW$3)</f>
        <v>3.6212816699456267</v>
      </c>
      <c r="DX452" s="15">
        <f ca="1">_xll.DBRW($B$3,$R$37,$R$38,$R$40,$R$41,$R$42,$Q452,DX$2,DX$4,DX$3)</f>
        <v>56</v>
      </c>
      <c r="DY452" s="15">
        <f ca="1">_xll.DBRW($B$3,$R$37,$R$38,$R$40,$R$41,$R$42,$Q452,DY$2,DY$4,DY$3)</f>
        <v>1429875.3330000001</v>
      </c>
      <c r="DZ452" s="15">
        <f ca="1">DP452-DU452</f>
        <v>-7246.5</v>
      </c>
      <c r="EA452" s="15">
        <f ca="1">DQ452-DV452</f>
        <v>-3.9164253489503334E-5</v>
      </c>
      <c r="EB452" s="15">
        <f ca="1">DR452-DW452</f>
        <v>-3.6212816699456267</v>
      </c>
      <c r="EC452" s="15">
        <f ca="1">IF(AND(DS452&lt;&gt;0,DX452&lt;&gt;0),-1*DZ452*DS452,0)</f>
        <v>0</v>
      </c>
      <c r="ED452" s="15">
        <f ca="1">IF(AND(DS452&lt;&gt;0,DX452&lt;&gt;0,DT452&lt;&gt;0,DY452&lt;&gt;0),EA452/DV452*$AB452,)</f>
        <v>0</v>
      </c>
      <c r="EE452" s="15">
        <f ca="1">IF(AND(DT452&lt;&gt;0,DY452&lt;&gt;0),EB452*DL452*DT452,)</f>
        <v>0</v>
      </c>
      <c r="EF452" s="15">
        <f ca="1">IF(AND(DS452&lt;&gt;0,DX452&lt;&gt;0,DT452&lt;&gt;0,DY452&lt;&gt;0),$AL452-EC452-ED452-EE452-EI452,)</f>
        <v>0</v>
      </c>
      <c r="EG452" s="15">
        <f ca="1">IF(OR(DS452=0,DX452=0,DT452=0,DY452=0),$AL452-EC452-ED452-EE452-EI452,)</f>
        <v>101915.26106804179</v>
      </c>
      <c r="EH452" s="15">
        <f ca="1">SUM(EC452:EG452)</f>
        <v>101915.26106804179</v>
      </c>
      <c r="EI452" s="15">
        <f ca="1">IF($V452&lt;&gt;0,IF($V452&gt;0,$W452/$V452,-$W452/$V452))*$AG452</f>
        <v>-139801.28106804175</v>
      </c>
      <c r="EJ452" s="15">
        <f ca="1">SUM(EH452:EI452)</f>
        <v>-37886.01999999996</v>
      </c>
      <c r="EK452" s="16">
        <f ca="1">_xll.DBRW($B$3,$R$37,$R$38,$R$40,$R$41,$R$42,$Q452,EK$2,EK$4,EK$3)</f>
        <v>4.090472624403748E-2</v>
      </c>
      <c r="EL452" s="16">
        <f ca="1">_xll.DBRW($B$3,$R$37,$R$38,$R$40,$R$41,$R$42,$Q452,EL$2,EL$4,EL$3)</f>
        <v>4.6377678453060144E-2</v>
      </c>
      <c r="EM452" s="17">
        <f ca="1">-(EK452-EL452)*100</f>
        <v>0.54729522090226634</v>
      </c>
      <c r="EN452" s="14">
        <f ca="1">$AC452-$AH452-FH452</f>
        <v>38101.702182097695</v>
      </c>
      <c r="EO452" s="15">
        <f ca="1">_xll.DBRW($B$3,$R$37,$R$38,$R$40,$R$41,$R$42,$Q452,EO$2,EO$4,EO$3)</f>
        <v>0</v>
      </c>
      <c r="EP452" s="15">
        <f ca="1">_xll.DBRW($B$3,$R$37,$R$38,$R$40,$R$41,$R$42,$Q452,EP$2,EP$4,EP$3)</f>
        <v>0</v>
      </c>
      <c r="EQ452" s="15">
        <f ca="1">_xll.DBRW($B$3,$R$37,$R$38,$R$40,$R$41,$R$42,$Q452,EQ$2,EQ$4,EQ$3)</f>
        <v>0</v>
      </c>
      <c r="ER452" s="15">
        <f ca="1">_xll.DBRW($B$3,$R$37,$R$38,$R$40,$R$41,$R$42,$Q452,ER$2,ER$4,ER$3)</f>
        <v>0</v>
      </c>
      <c r="ES452" s="15">
        <f ca="1">_xll.DBRW($B$3,$R$37,$R$38,$R$40,$R$41,$R$42,$Q452,ES$2,ES$4,ES$3)</f>
        <v>0</v>
      </c>
      <c r="ET452" s="15">
        <f ca="1">_xll.DBRW($B$3,$R$37,$R$38,$R$40,$R$41,$R$42,$Q452,ET$2,ET$4,ET$3)</f>
        <v>0.16794663687669895</v>
      </c>
      <c r="EU452" s="15">
        <f ca="1">_xll.DBRW($B$3,$R$37,$R$38,$R$40,$R$41,$R$42,$Q452,EU$2,EU$4,EU$3)</f>
        <v>1</v>
      </c>
      <c r="EV452" s="15">
        <f ca="1">_xll.DBRW($B$3,$R$37,$R$38,$R$40,$R$41,$R$42,$Q452,EV$2,EV$4,EV$3)</f>
        <v>3.6212816699456267</v>
      </c>
      <c r="EW452" s="15">
        <f ca="1">_xll.DBRW($B$3,$R$37,$R$38,$R$40,$R$41,$R$42,$Q452,EW$2,EW$4,EW$3)</f>
        <v>1429875.3330000001</v>
      </c>
      <c r="EX452" s="15">
        <f ca="1">_xll.DBRW($B$3,$R$37,$R$38,$R$40,$R$41,$R$42,$Q452,EX$2,EX$4,EX$3)</f>
        <v>1429875.3330000001</v>
      </c>
      <c r="EY452" s="15">
        <f ca="1">EO452-ET452</f>
        <v>-0.16794663687669895</v>
      </c>
      <c r="EZ452" s="15">
        <f ca="1">EP452-EU452</f>
        <v>-1</v>
      </c>
      <c r="FA452" s="15">
        <f ca="1">EQ452-EV452</f>
        <v>-3.6212816699456267</v>
      </c>
      <c r="FB452" s="15">
        <f ca="1">IF(AND(ER452&lt;&gt;0,EW452&lt;&gt;0),-1*EY452*ER452,0)</f>
        <v>0</v>
      </c>
      <c r="FC452" s="15">
        <f ca="1">IF(AND(ER452&lt;&gt;0,EW452&lt;&gt;0,ES452&lt;&gt;0,EX452&lt;&gt;0),EZ452/EU452*$AC452,)</f>
        <v>0</v>
      </c>
      <c r="FD452" s="15">
        <f ca="1">IF(AND(ES452&lt;&gt;0,EX452&lt;&gt;0),FA452*EK452*ES452,)</f>
        <v>0</v>
      </c>
      <c r="FE452" s="15">
        <f ca="1">IF(AND(ER452&lt;&gt;0,EW452&lt;&gt;0,ES452&lt;&gt;0,EX452&lt;&gt;0),$AM452-FB452-FC452-FD452-FH452,)</f>
        <v>0</v>
      </c>
      <c r="FF452" s="15">
        <f ca="1">IF(OR(ER452=0,EW452=0,ES452=0,EX452=0),$AM452-FB452-FC452-FD452-FH452,)</f>
        <v>38101.702182097695</v>
      </c>
      <c r="FG452" s="15">
        <f ca="1">SUM(FB452:FF452)</f>
        <v>38101.702182097695</v>
      </c>
      <c r="FH452" s="15">
        <f ca="1">IF($V452&lt;&gt;0,IF($V452&gt;0,$W452/$V452,-$W452/$V452))*$AH452</f>
        <v>-82730.245524397687</v>
      </c>
      <c r="FI452" s="15">
        <f ca="1">SUM(FG452:FH452)</f>
        <v>-44628.543342299992</v>
      </c>
      <c r="FJ452" s="20"/>
      <c r="FK452" s="85">
        <f ca="1">BL452+CK452+DJ452+EI452+FH452</f>
        <v>-1680582.2782355796</v>
      </c>
      <c r="FL452" s="21"/>
      <c r="FM452" s="22"/>
      <c r="FN452" s="104">
        <f ca="1">_xll.DBRW($B$3,$R$37,$R$38,$R$40,$R$41,$R$42,$Q452,FN$2,FN$4,FN$3)</f>
        <v>1123468.2949956995</v>
      </c>
      <c r="FO452" s="105">
        <f ca="1">IF(U452&lt;&gt;0,FN452/U452,0)</f>
        <v>0.16137568493600335</v>
      </c>
      <c r="FP452" s="104">
        <f ca="1">_xll.DBRW($B$3,$R$37,$R$38,$R$40,$R$41,$R$42,$Q452,FP$2,FP$4,FP$3)</f>
        <v>372121.34412609925</v>
      </c>
      <c r="FQ452" s="105">
        <f ca="1">IF(V452&lt;&gt;0,FP452/V452,0)</f>
        <v>7.1866103823934255E-2</v>
      </c>
      <c r="FR452" s="86">
        <f ca="1">FN452-FP452</f>
        <v>751346.95086960029</v>
      </c>
      <c r="FS452" s="103">
        <f ca="1">(FO452-FQ452)*100</f>
        <v>8.9509581112069103</v>
      </c>
      <c r="FT452" s="23"/>
      <c r="FV452" s="37"/>
      <c r="FW452" s="37"/>
      <c r="FX452" s="37"/>
      <c r="FY452" s="37"/>
      <c r="FZ452" s="37"/>
      <c r="GA452" s="37"/>
      <c r="GB452" s="37"/>
      <c r="GC452" s="37"/>
      <c r="GD452" s="37"/>
      <c r="GE452" s="37"/>
      <c r="GF452" s="37"/>
      <c r="GG452" s="37"/>
      <c r="GH452" s="37"/>
    </row>
    <row r="453" spans="1:190" ht="15" hidden="1" customHeight="1" x14ac:dyDescent="0.25">
      <c r="A453">
        <f ca="1">IF(ROW()=ROW($A$60),0,1)</f>
        <v>1</v>
      </c>
      <c r="D453" s="30"/>
      <c r="E453" s="30"/>
      <c r="F453" s="30">
        <f ca="1">IF(A453&lt;&gt;0,IF((AO453+BN453+CM453+DL453+EK453)&lt;&gt;0,ROUND((1-(AO453+BN453+CM453+DL453+EK453))-FO453,5),"VERIF. ELIGIBILITE PMM"),"CHECK "&amp;D438)</f>
        <v>-1.3999999999999999E-4</v>
      </c>
      <c r="G453" s="30"/>
      <c r="H453" s="30"/>
      <c r="I453" s="30"/>
      <c r="J453" s="30">
        <f ca="1">IF(A453&lt;&gt;0,IF((AP453+BO453+CN453+DM453+EL453)&lt;&gt;0,ROUND((1-(AP453+BO453+CN453+DM453+EL453))-FQ453,5),"VERIF. ELIGIBILITE PMM"),"CHECK "&amp;D439)</f>
        <v>0</v>
      </c>
      <c r="K453" s="30">
        <f ca="1">IF(A453&lt;&gt;0,ROUND(W453+AR453+BQ453+CP453+DO453+EN453+FK453-FR453,5),"CHECK ")</f>
        <v>-1400</v>
      </c>
      <c r="L453" s="4"/>
      <c r="M453" s="9"/>
      <c r="N453" s="10"/>
      <c r="O453" s="9"/>
      <c r="P453" s="11"/>
      <c r="Q453" s="130" t="s">
        <v>441</v>
      </c>
      <c r="R453" s="130"/>
      <c r="S453" s="12"/>
      <c r="T453" s="13"/>
      <c r="U453" s="84">
        <f ca="1">_xll.DBRW($B$3,$R$37,$R$38,$R$40,$R$41,$R$42,$Q453,U$2,U$4,U$3)</f>
        <v>10077981.340429999</v>
      </c>
      <c r="V453" s="84">
        <f ca="1">_xll.DBRW($B$3,$R$37,$R$38,$R$40,$R$41,$R$42,$Q453,V$2,V$4,V$3)</f>
        <v>7979984.0000729989</v>
      </c>
      <c r="W453" s="85">
        <f ca="1">U453-V453</f>
        <v>2097997.340357</v>
      </c>
      <c r="X453" s="106">
        <f ca="1">IF(V453&lt;&gt;0,W453/V453,0)</f>
        <v>0.26290746201218046</v>
      </c>
      <c r="Y453" s="15">
        <f ca="1">_xll.DBRW($B$3,$R$37,$R$38,$R$40,$R$41,$R$42,$Q453,Y$2,Y$4,Y$3)</f>
        <v>-5016618.0363069987</v>
      </c>
      <c r="Z453" s="15">
        <f ca="1">_xll.DBRW($B$3,$R$37,$R$38,$R$40,$R$41,$R$42,$Q453,Z$2,Z$4,Z$3)</f>
        <v>-867529.07011000044</v>
      </c>
      <c r="AA453" s="15">
        <f ca="1">_xll.DBRW($B$3,$R$37,$R$38,$R$40,$R$41,$R$42,$Q453,AA$2,AA$4,AA$3)</f>
        <v>-1439490.7367</v>
      </c>
      <c r="AB453" s="15">
        <f ca="1">_xll.DBRW($B$3,$R$37,$R$38,$R$40,$R$41,$R$42,$Q453,AB$2,AB$4,AB$3)</f>
        <v>-789771.04003670008</v>
      </c>
      <c r="AC453" s="15">
        <f ca="1">_xll.DBRW($B$3,$R$37,$R$38,$R$40,$R$41,$R$42,$Q453,AC$2,AC$4,AC$3)</f>
        <v>-242246.59249260003</v>
      </c>
      <c r="AD453" s="15">
        <f ca="1">_xll.DBRW($B$3,$R$37,$R$38,$R$40,$R$41,$R$42,$Q453,AD$2,AD$4,AD$3)</f>
        <v>-4258194.4670000002</v>
      </c>
      <c r="AE453" s="15">
        <f ca="1">_xll.DBRW($B$3,$R$37,$R$38,$R$40,$R$41,$R$42,$Q453,AE$2,AE$4,AE$3)</f>
        <v>-644012.93004000001</v>
      </c>
      <c r="AF453" s="15">
        <f ca="1">_xll.DBRW($B$3,$R$37,$R$38,$R$40,$R$41,$R$42,$Q453,AF$2,AF$4,AF$3)</f>
        <v>-1168169.5833000001</v>
      </c>
      <c r="AG453" s="15">
        <f ca="1">_xll.DBRW($B$3,$R$37,$R$38,$R$40,$R$41,$R$42,$Q453,AG$2,AG$4,AG$3)</f>
        <v>-643794.98663330008</v>
      </c>
      <c r="AH453" s="15">
        <f ca="1">_xll.DBRW($B$3,$R$37,$R$38,$R$40,$R$41,$R$42,$Q453,AH$2,AH$4,AH$3)</f>
        <v>-49078.206703699965</v>
      </c>
      <c r="AI453" s="15">
        <f ca="1">Y453-AD453</f>
        <v>-758423.56930699851</v>
      </c>
      <c r="AJ453" s="15">
        <f ca="1">Z453-AE453</f>
        <v>-223516.14007000043</v>
      </c>
      <c r="AK453" s="15">
        <f ca="1">AA453-AF453</f>
        <v>-271321.15339999995</v>
      </c>
      <c r="AL453" s="15">
        <f ca="1">AB453-AG453</f>
        <v>-145976.0534034</v>
      </c>
      <c r="AM453" s="15">
        <f ca="1">AC453-AH453</f>
        <v>-193168.38578890008</v>
      </c>
      <c r="AN453" s="20"/>
      <c r="AO453" s="16">
        <f ca="1">_xll.DBRW($B$3,$R$37,$R$38,$R$40,$R$41,$R$42,$Q453,AO$2,AO$4,AO$3)</f>
        <v>0.49778004809174936</v>
      </c>
      <c r="AP453" s="16">
        <f ca="1">_xll.DBRW($B$3,$R$37,$R$38,$R$40,$R$41,$R$42,$Q453,AP$2,AP$4,AP$3)</f>
        <v>0.53360939908664551</v>
      </c>
      <c r="AQ453" s="17">
        <f ca="1">-(AO453-AP453)*100</f>
        <v>3.5829350994896147</v>
      </c>
      <c r="AR453" s="14">
        <f ca="1">$Y453-$AD453-BL453</f>
        <v>361087.53076628107</v>
      </c>
      <c r="AS453" s="18">
        <f ca="1">_xll.DBRW($B$3,$R$37,$R$38,$R$40,$R$41,$R$42,$Q453,AS$2,AS$4,AS$3)</f>
        <v>0</v>
      </c>
      <c r="AT453" s="19">
        <f ca="1">_xll.DBRW($B$3,$R$37,$R$38,$R$40,$R$41,$R$42,$Q453,AT$2,AT$4,AT$3)</f>
        <v>0</v>
      </c>
      <c r="AU453" s="18">
        <f ca="1">_xll.DBRW($B$3,$R$37,$R$38,$R$40,$R$41,$R$42,$Q453,AU$2,AU$4,AU$3)</f>
        <v>0</v>
      </c>
      <c r="AV453" s="15">
        <f ca="1">_xll.DBRW($B$3,$R$37,$R$38,$R$40,$R$41,$R$42,$Q453,AV$2,AV$4,AV$3)</f>
        <v>0</v>
      </c>
      <c r="AW453" s="15">
        <f ca="1">_xll.DBRW($B$3,$R$37,$R$38,$R$40,$R$41,$R$42,$Q453,AW$2,AW$4,AW$3)</f>
        <v>0</v>
      </c>
      <c r="AX453" s="18">
        <f ca="1">_xll.DBRW($B$3,$R$37,$R$38,$R$40,$R$41,$R$42,$Q453,AX$2,AX$4,AX$3)</f>
        <v>26.770267895206914</v>
      </c>
      <c r="AY453" s="19">
        <f ca="1">_xll.DBRW($B$3,$R$37,$R$38,$R$40,$R$41,$R$42,$Q453,AY$2,AY$4,AY$3)</f>
        <v>4.2981128731416594E-2</v>
      </c>
      <c r="AZ453" s="18">
        <f ca="1">_xll.DBRW($B$3,$R$37,$R$38,$R$40,$R$41,$R$42,$Q453,AZ$2,AZ$4,AZ$3)</f>
        <v>2.1562894741881493</v>
      </c>
      <c r="BA453" s="15">
        <f ca="1">_xll.DBRW($B$3,$R$37,$R$38,$R$40,$R$41,$R$42,$Q453,BA$2,BA$4,BA$3)</f>
        <v>159064.32029999999</v>
      </c>
      <c r="BB453" s="15">
        <f ca="1">_xll.DBRW($B$3,$R$37,$R$38,$R$40,$R$41,$R$42,$Q453,BB$2,BB$4,BB$3)</f>
        <v>3700794.395</v>
      </c>
      <c r="BC453" s="18">
        <f ca="1">AS453-AX453</f>
        <v>-26.770267895206914</v>
      </c>
      <c r="BD453" s="18">
        <f ca="1">AT453-AY453</f>
        <v>-4.2981128731416594E-2</v>
      </c>
      <c r="BE453" s="18">
        <f ca="1">AU453-AZ453</f>
        <v>-2.1562894741881493</v>
      </c>
      <c r="BF453" s="15">
        <f ca="1">IF(AND(AV453&lt;&gt;0,BA453&lt;&gt;0),-1*BC453*AV453,0)</f>
        <v>0</v>
      </c>
      <c r="BG453" s="15">
        <f ca="1">IF(AND(AV453&lt;&gt;0,BA453&lt;&gt;0,AW453&lt;&gt;0,BB453&lt;&gt;0),BD453/AY453*$Y453,)</f>
        <v>0</v>
      </c>
      <c r="BH453" s="15">
        <f ca="1">IF(AND(AW453&lt;&gt;0,BB453&lt;&gt;0),BE453*AO453*AW453,)</f>
        <v>0</v>
      </c>
      <c r="BI453" s="15">
        <f ca="1">IF(AND(AV453&lt;&gt;0,BA453&lt;&gt;0,AW453&lt;&gt;0,BB453&lt;&gt;0),$AI453-BF453-BG453-BH453-BL453,)</f>
        <v>0</v>
      </c>
      <c r="BJ453" s="15">
        <f ca="1">IF(OR(AV453=0,BA453=0,AW453=0,BB453=0),$AI453-BF453-BG453-BH453-BL453,)</f>
        <v>361087.53076628107</v>
      </c>
      <c r="BK453" s="15">
        <f ca="1">SUM(BF453:BJ453)</f>
        <v>361087.53076628107</v>
      </c>
      <c r="BL453" s="15">
        <f ca="1">IF($V453&lt;&gt;0,IF($V453&gt;0,$W453/$V453,-$W453/$V453))*$AD453</f>
        <v>-1119511.1000732796</v>
      </c>
      <c r="BM453" s="15">
        <f ca="1">SUM(BK453:BL453)</f>
        <v>-758423.56930699851</v>
      </c>
      <c r="BN453" s="16">
        <f ca="1">_xll.DBRW($B$3,$R$37,$R$38,$R$40,$R$41,$R$42,$Q453,BN$2,BN$4,BN$3)</f>
        <v>8.6081630914488783E-2</v>
      </c>
      <c r="BO453" s="16">
        <f ca="1">_xll.DBRW($B$3,$R$37,$R$38,$R$40,$R$41,$R$42,$Q453,BO$2,BO$4,BO$3)</f>
        <v>8.0703536502593085E-2</v>
      </c>
      <c r="BP453" s="17">
        <f ca="1">-(BN453-BO453)*100</f>
        <v>-0.53780944118956975</v>
      </c>
      <c r="BQ453" s="14">
        <f ca="1">$Z453-$AE453-CK453</f>
        <v>-54200.335130156105</v>
      </c>
      <c r="BR453" s="15">
        <f ca="1">_xll.DBRW($B$3,$R$37,$R$38,$R$40,$R$41,$R$42,$Q453,BR$2,BR$4,BR$3)</f>
        <v>0</v>
      </c>
      <c r="BS453" s="15">
        <f ca="1">_xll.DBRW($B$3,$R$37,$R$38,$R$40,$R$41,$R$42,$Q453,BS$2,BS$4,BS$3)</f>
        <v>0</v>
      </c>
      <c r="BT453" s="15">
        <f ca="1">_xll.DBRW($B$3,$R$37,$R$38,$R$40,$R$41,$R$42,$Q453,BT$2,BT$4,BT$3)</f>
        <v>0</v>
      </c>
      <c r="BU453" s="15">
        <f ca="1">_xll.DBRW($B$3,$R$37,$R$38,$R$40,$R$41,$R$42,$Q453,BU$2,BU$4,BU$3)</f>
        <v>0</v>
      </c>
      <c r="BV453" s="15">
        <f ca="1">_xll.DBRW($B$3,$R$37,$R$38,$R$40,$R$41,$R$42,$Q453,BV$2,BV$4,BV$3)</f>
        <v>0</v>
      </c>
      <c r="BW453" s="15">
        <f ca="1">_xll.DBRW($B$3,$R$37,$R$38,$R$40,$R$41,$R$42,$Q453,BW$2,BW$4,BW$3)</f>
        <v>0.20505634501379763</v>
      </c>
      <c r="BX453" s="15">
        <f ca="1">_xll.DBRW($B$3,$R$37,$R$38,$R$40,$R$41,$R$42,$Q453,BX$2,BX$4,BX$3)</f>
        <v>0.84864570407997497</v>
      </c>
      <c r="BY453" s="15">
        <f ca="1">_xll.DBRW($B$3,$R$37,$R$38,$R$40,$R$41,$R$42,$Q453,BY$2,BY$4,BY$3)</f>
        <v>2.1562894741881493</v>
      </c>
      <c r="BZ453" s="15">
        <f ca="1">_xll.DBRW($B$3,$R$37,$R$38,$R$40,$R$41,$R$42,$Q453,BZ$2,BZ$4,BZ$3)</f>
        <v>3140663.2650000001</v>
      </c>
      <c r="CA453" s="15">
        <f ca="1">_xll.DBRW($B$3,$R$37,$R$38,$R$40,$R$41,$R$42,$Q453,CA$2,CA$4,CA$3)</f>
        <v>3700794.395</v>
      </c>
      <c r="CB453" s="15">
        <f ca="1">BR453-BW453</f>
        <v>-0.20505634501379763</v>
      </c>
      <c r="CC453" s="15">
        <f ca="1">BS453-BX453</f>
        <v>-0.84864570407997497</v>
      </c>
      <c r="CD453" s="15">
        <f ca="1">BT453-BY453</f>
        <v>-2.1562894741881493</v>
      </c>
      <c r="CE453" s="15">
        <f ca="1">IF(AND(BU453&lt;&gt;0,BZ453&lt;&gt;0),-1*CB453*BU453,0)</f>
        <v>0</v>
      </c>
      <c r="CF453" s="15">
        <f ca="1">IF(AND(BU453&lt;&gt;0,BZ453&lt;&gt;0,BV453&lt;&gt;0,CA453&lt;&gt;0),CC453/BX453*$Z453,)</f>
        <v>0</v>
      </c>
      <c r="CG453" s="15">
        <f ca="1">IF(AND(BV453&lt;&gt;0,CA453&lt;&gt;0),CD453*BN453*BV453,)</f>
        <v>0</v>
      </c>
      <c r="CH453" s="15">
        <f ca="1">IF(AND(BU453&lt;&gt;0,BZ453&lt;&gt;0,BV453&lt;&gt;0,CA453&lt;&gt;0),$AJ453-CE453-CF453-CG453-CK453,)</f>
        <v>0</v>
      </c>
      <c r="CI453" s="15">
        <f ca="1">IF(OR(BU453=0,BZ453=0,BV453=0,CA453=0),$AJ453-CE453-CF453-CG453-CK453,)</f>
        <v>-54200.335130156105</v>
      </c>
      <c r="CJ453" s="15">
        <f ca="1">SUM(CE453:CI453)</f>
        <v>-54200.335130156105</v>
      </c>
      <c r="CK453" s="15">
        <f ca="1">IF($V453&lt;&gt;0,IF($V453&gt;0,$W453/$V453,-$W453/$V453))*$AE453</f>
        <v>-169315.80493984433</v>
      </c>
      <c r="CL453" s="15">
        <f ca="1">SUM(CJ453:CK453)</f>
        <v>-223516.14007000043</v>
      </c>
      <c r="CM453" s="16">
        <f ca="1">_xll.DBRW($B$3,$R$37,$R$38,$R$40,$R$41,$R$42,$Q453,CM$2,CM$4,CM$3)</f>
        <v>0.14283522543598803</v>
      </c>
      <c r="CN453" s="16">
        <f ca="1">_xll.DBRW($B$3,$R$37,$R$38,$R$40,$R$41,$R$42,$Q453,CN$2,CN$4,CN$3)</f>
        <v>0.14638745933441893</v>
      </c>
      <c r="CO453" s="17">
        <f ca="1">-(CM453-CN453)*100</f>
        <v>0.3552233898430901</v>
      </c>
      <c r="CP453" s="14">
        <f ca="1">$AA453-$AF453-DJ453</f>
        <v>35799.34694522951</v>
      </c>
      <c r="CQ453" s="15">
        <f ca="1">_xll.DBRW($B$3,$R$37,$R$38,$R$40,$R$41,$R$42,$Q453,CQ$2,CQ$4,CQ$3)</f>
        <v>0</v>
      </c>
      <c r="CR453" s="15">
        <f ca="1">_xll.DBRW($B$3,$R$37,$R$38,$R$40,$R$41,$R$42,$Q453,CR$2,CR$4,CR$3)</f>
        <v>0</v>
      </c>
      <c r="CS453" s="15">
        <f ca="1">_xll.DBRW($B$3,$R$37,$R$38,$R$40,$R$41,$R$42,$Q453,CS$2,CS$4,CS$3)</f>
        <v>0</v>
      </c>
      <c r="CT453" s="15">
        <f ca="1">_xll.DBRW($B$3,$R$37,$R$38,$R$40,$R$41,$R$42,$Q453,CT$2,CT$4,CT$3)</f>
        <v>0</v>
      </c>
      <c r="CU453" s="15">
        <f ca="1">_xll.DBRW($B$3,$R$37,$R$38,$R$40,$R$41,$R$42,$Q453,CU$2,CU$4,CU$3)</f>
        <v>0</v>
      </c>
      <c r="CV453" s="15">
        <f ca="1">_xll.DBRW($B$3,$R$37,$R$38,$R$40,$R$41,$R$42,$Q453,CV$2,CV$4,CV$3)</f>
        <v>0.96944558760775157</v>
      </c>
      <c r="CW453" s="15">
        <f ca="1">_xll.DBRW($B$3,$R$37,$R$38,$R$40,$R$41,$R$42,$Q453,CW$2,CW$4,CW$3)</f>
        <v>0.32560232544342682</v>
      </c>
      <c r="CX453" s="15">
        <f ca="1">_xll.DBRW($B$3,$R$37,$R$38,$R$40,$R$41,$R$42,$Q453,CX$2,CX$4,CX$3)</f>
        <v>2.1562894741881493</v>
      </c>
      <c r="CY453" s="15">
        <f ca="1">_xll.DBRW($B$3,$R$37,$R$38,$R$40,$R$41,$R$42,$Q453,CY$2,CY$4,CY$3)</f>
        <v>1204987.2609999999</v>
      </c>
      <c r="CZ453" s="15">
        <f ca="1">_xll.DBRW($B$3,$R$37,$R$38,$R$40,$R$41,$R$42,$Q453,CZ$2,CZ$4,CZ$3)</f>
        <v>3700794.395</v>
      </c>
      <c r="DA453" s="15">
        <f ca="1">CQ453-CV453</f>
        <v>-0.96944558760775157</v>
      </c>
      <c r="DB453" s="15">
        <f ca="1">CR453-CW453</f>
        <v>-0.32560232544342682</v>
      </c>
      <c r="DC453" s="15">
        <f ca="1">CS453-CX453</f>
        <v>-2.1562894741881493</v>
      </c>
      <c r="DD453" s="15">
        <f ca="1">IF(AND(CT453&lt;&gt;0,CY453&lt;&gt;0),-1*DA453*CT453,0)</f>
        <v>0</v>
      </c>
      <c r="DE453" s="15">
        <f ca="1">IF(AND(CT453&lt;&gt;0,CY453&lt;&gt;0,CU453&lt;&gt;0,CZ453&lt;&gt;0),DB453/CW453*$AA453,)</f>
        <v>0</v>
      </c>
      <c r="DF453" s="15">
        <f ca="1">IF(AND(CU453&lt;&gt;0,CZ453&lt;&gt;0),DC453*CM453*CU453,)</f>
        <v>0</v>
      </c>
      <c r="DG453" s="15">
        <f ca="1">IF(AND(CT453&lt;&gt;0,CY453&lt;&gt;0,CU453&lt;&gt;0,CZ453&lt;&gt;0),$AK453-DD453-DE453-DF453-DJ453,)</f>
        <v>0</v>
      </c>
      <c r="DH453" s="15">
        <f ca="1">IF(OR(CT453=0,CY453=0,CU453=0,CZ453=0),$AK453-DD453-DE453-DF453-DJ453,)</f>
        <v>35799.34694522951</v>
      </c>
      <c r="DI453" s="15">
        <f ca="1">SUM(DD453:DH453)</f>
        <v>35799.34694522951</v>
      </c>
      <c r="DJ453" s="15">
        <f ca="1">IF($V453&lt;&gt;0,IF($V453&gt;0,$W453/$V453,-$W453/$V453))*$AF453</f>
        <v>-307120.50034522946</v>
      </c>
      <c r="DK453" s="15">
        <f ca="1">SUM(DI453:DJ453)</f>
        <v>-271321.15339999995</v>
      </c>
      <c r="DL453" s="16">
        <f ca="1">_xll.DBRW($B$3,$R$37,$R$38,$R$40,$R$41,$R$42,$Q453,DL$2,DL$4,DL$3)</f>
        <v>7.836599546660826E-2</v>
      </c>
      <c r="DM453" s="16">
        <f ca="1">_xll.DBRW($B$3,$R$37,$R$38,$R$40,$R$41,$R$42,$Q453,DM$2,DM$4,DM$3)</f>
        <v>8.0676225243986793E-2</v>
      </c>
      <c r="DN453" s="17">
        <f ca="1">-(DL453-DM453)*100</f>
        <v>0.23102297773785335</v>
      </c>
      <c r="DO453" s="14">
        <f ca="1">$AB453-$AG453-EI453</f>
        <v>23282.452588526561</v>
      </c>
      <c r="DP453" s="15">
        <f ca="1">_xll.DBRW($B$3,$R$37,$R$38,$R$40,$R$41,$R$42,$Q453,DP$2,DP$4,DP$3)</f>
        <v>0</v>
      </c>
      <c r="DQ453" s="15">
        <f ca="1">_xll.DBRW($B$3,$R$37,$R$38,$R$40,$R$41,$R$42,$Q453,DQ$2,DQ$4,DQ$3)</f>
        <v>0</v>
      </c>
      <c r="DR453" s="15">
        <f ca="1">_xll.DBRW($B$3,$R$37,$R$38,$R$40,$R$41,$R$42,$Q453,DR$2,DR$4,DR$3)</f>
        <v>0</v>
      </c>
      <c r="DS453" s="15">
        <f ca="1">_xll.DBRW($B$3,$R$37,$R$38,$R$40,$R$41,$R$42,$Q453,DS$2,DS$4,DS$3)</f>
        <v>0</v>
      </c>
      <c r="DT453" s="15">
        <f ca="1">_xll.DBRW($B$3,$R$37,$R$38,$R$40,$R$41,$R$42,$Q453,DT$2,DT$4,DT$3)</f>
        <v>0</v>
      </c>
      <c r="DU453" s="15">
        <f ca="1">_xll.DBRW($B$3,$R$37,$R$38,$R$40,$R$41,$R$42,$Q453,DU$2,DU$4,DU$3)</f>
        <v>7074.6701827835177</v>
      </c>
      <c r="DV453" s="15">
        <f ca="1">_xll.DBRW($B$3,$R$37,$R$38,$R$40,$R$41,$R$42,$Q453,DV$2,DV$4,DV$3)</f>
        <v>2.4589315235384753E-5</v>
      </c>
      <c r="DW453" s="15">
        <f ca="1">_xll.DBRW($B$3,$R$37,$R$38,$R$40,$R$41,$R$42,$Q453,DW$2,DW$4,DW$3)</f>
        <v>2.1562894741881493</v>
      </c>
      <c r="DX453" s="15">
        <f ca="1">_xll.DBRW($B$3,$R$37,$R$38,$R$40,$R$41,$R$42,$Q453,DX$2,DX$4,DX$3)</f>
        <v>91</v>
      </c>
      <c r="DY453" s="15">
        <f ca="1">_xll.DBRW($B$3,$R$37,$R$38,$R$40,$R$41,$R$42,$Q453,DY$2,DY$4,DY$3)</f>
        <v>3700794.395</v>
      </c>
      <c r="DZ453" s="15">
        <f ca="1">DP453-DU453</f>
        <v>-7074.6701827835177</v>
      </c>
      <c r="EA453" s="15">
        <f ca="1">DQ453-DV453</f>
        <v>-2.4589315235384753E-5</v>
      </c>
      <c r="EB453" s="15">
        <f ca="1">DR453-DW453</f>
        <v>-2.1562894741881493</v>
      </c>
      <c r="EC453" s="15">
        <f ca="1">IF(AND(DS453&lt;&gt;0,DX453&lt;&gt;0),-1*DZ453*DS453,0)</f>
        <v>0</v>
      </c>
      <c r="ED453" s="15">
        <f ca="1">IF(AND(DS453&lt;&gt;0,DX453&lt;&gt;0,DT453&lt;&gt;0,DY453&lt;&gt;0),EA453/DV453*$AB453,)</f>
        <v>0</v>
      </c>
      <c r="EE453" s="15">
        <f ca="1">IF(AND(DT453&lt;&gt;0,DY453&lt;&gt;0),EB453*DL453*DT453,)</f>
        <v>0</v>
      </c>
      <c r="EF453" s="15">
        <f ca="1">IF(AND(DS453&lt;&gt;0,DX453&lt;&gt;0,DT453&lt;&gt;0,DY453&lt;&gt;0),$AL453-EC453-ED453-EE453-EI453,)</f>
        <v>0</v>
      </c>
      <c r="EG453" s="15">
        <f ca="1">IF(OR(DS453=0,DX453=0,DT453=0,DY453=0),$AL453-EC453-ED453-EE453-EI453,)</f>
        <v>23282.452588526561</v>
      </c>
      <c r="EH453" s="15">
        <f ca="1">SUM(EC453:EG453)</f>
        <v>23282.452588526561</v>
      </c>
      <c r="EI453" s="15">
        <f ca="1">IF($V453&lt;&gt;0,IF($V453&gt;0,$W453/$V453,-$W453/$V453))*$AG453</f>
        <v>-169258.50599192656</v>
      </c>
      <c r="EJ453" s="15">
        <f ca="1">SUM(EH453:EI453)</f>
        <v>-145976.0534034</v>
      </c>
      <c r="EK453" s="16">
        <f ca="1">_xll.DBRW($B$3,$R$37,$R$38,$R$40,$R$41,$R$42,$Q453,EK$2,EK$4,EK$3)</f>
        <v>2.4037213833764053E-2</v>
      </c>
      <c r="EL453" s="16">
        <f ca="1">_xll.DBRW($B$3,$R$37,$R$38,$R$40,$R$41,$R$42,$Q453,EL$2,EL$4,EL$3)</f>
        <v>6.1501635471012213E-3</v>
      </c>
      <c r="EM453" s="17">
        <f ca="1">-(EK453-EL453)*100</f>
        <v>-1.7887050286662831</v>
      </c>
      <c r="EN453" s="14">
        <f ca="1">$AC453-$AH453-FH453</f>
        <v>-180265.35902432114</v>
      </c>
      <c r="EO453" s="15">
        <f ca="1">_xll.DBRW($B$3,$R$37,$R$38,$R$40,$R$41,$R$42,$Q453,EO$2,EO$4,EO$3)</f>
        <v>0</v>
      </c>
      <c r="EP453" s="15">
        <f ca="1">_xll.DBRW($B$3,$R$37,$R$38,$R$40,$R$41,$R$42,$Q453,EP$2,EP$4,EP$3)</f>
        <v>0</v>
      </c>
      <c r="EQ453" s="15">
        <f ca="1">_xll.DBRW($B$3,$R$37,$R$38,$R$40,$R$41,$R$42,$Q453,EQ$2,EQ$4,EQ$3)</f>
        <v>0</v>
      </c>
      <c r="ER453" s="15">
        <f ca="1">_xll.DBRW($B$3,$R$37,$R$38,$R$40,$R$41,$R$42,$Q453,ER$2,ER$4,ER$3)</f>
        <v>0</v>
      </c>
      <c r="ES453" s="15">
        <f ca="1">_xll.DBRW($B$3,$R$37,$R$38,$R$40,$R$41,$R$42,$Q453,ES$2,ES$4,ES$3)</f>
        <v>0</v>
      </c>
      <c r="ET453" s="15">
        <f ca="1">_xll.DBRW($B$3,$R$37,$R$38,$R$40,$R$41,$R$42,$Q453,ET$2,ET$4,ET$3)</f>
        <v>1.3261532921150015E-2</v>
      </c>
      <c r="EU453" s="15">
        <f ca="1">_xll.DBRW($B$3,$R$37,$R$38,$R$40,$R$41,$R$42,$Q453,EU$2,EU$4,EU$3)</f>
        <v>1</v>
      </c>
      <c r="EV453" s="15">
        <f ca="1">_xll.DBRW($B$3,$R$37,$R$38,$R$40,$R$41,$R$42,$Q453,EV$2,EV$4,EV$3)</f>
        <v>2.1562894741881493</v>
      </c>
      <c r="EW453" s="15">
        <f ca="1">_xll.DBRW($B$3,$R$37,$R$38,$R$40,$R$41,$R$42,$Q453,EW$2,EW$4,EW$3)</f>
        <v>3700794.395</v>
      </c>
      <c r="EX453" s="15">
        <f ca="1">_xll.DBRW($B$3,$R$37,$R$38,$R$40,$R$41,$R$42,$Q453,EX$2,EX$4,EX$3)</f>
        <v>3700794.395</v>
      </c>
      <c r="EY453" s="15">
        <f ca="1">EO453-ET453</f>
        <v>-1.3261532921150015E-2</v>
      </c>
      <c r="EZ453" s="15">
        <f ca="1">EP453-EU453</f>
        <v>-1</v>
      </c>
      <c r="FA453" s="15">
        <f ca="1">EQ453-EV453</f>
        <v>-2.1562894741881493</v>
      </c>
      <c r="FB453" s="15">
        <f ca="1">IF(AND(ER453&lt;&gt;0,EW453&lt;&gt;0),-1*EY453*ER453,0)</f>
        <v>0</v>
      </c>
      <c r="FC453" s="15">
        <f ca="1">IF(AND(ER453&lt;&gt;0,EW453&lt;&gt;0,ES453&lt;&gt;0,EX453&lt;&gt;0),EZ453/EU453*$AC453,)</f>
        <v>0</v>
      </c>
      <c r="FD453" s="15">
        <f ca="1">IF(AND(ES453&lt;&gt;0,EX453&lt;&gt;0),FA453*EK453*ES453,)</f>
        <v>0</v>
      </c>
      <c r="FE453" s="15">
        <f ca="1">IF(AND(ER453&lt;&gt;0,EW453&lt;&gt;0,ES453&lt;&gt;0,EX453&lt;&gt;0),$AM453-FB453-FC453-FD453-FH453,)</f>
        <v>0</v>
      </c>
      <c r="FF453" s="15">
        <f ca="1">IF(OR(ER453=0,EW453=0,ES453=0,EX453=0),$AM453-FB453-FC453-FD453-FH453,)</f>
        <v>-180265.35902432114</v>
      </c>
      <c r="FG453" s="15">
        <f ca="1">SUM(FB453:FF453)</f>
        <v>-180265.35902432114</v>
      </c>
      <c r="FH453" s="15">
        <f ca="1">IF($V453&lt;&gt;0,IF($V453&gt;0,$W453/$V453,-$W453/$V453))*$AH453</f>
        <v>-12903.026764578939</v>
      </c>
      <c r="FI453" s="15">
        <f ca="1">SUM(FG453:FH453)</f>
        <v>-193168.38578890008</v>
      </c>
      <c r="FJ453" s="20"/>
      <c r="FK453" s="85">
        <f ca="1">BL453+CK453+DJ453+EI453+FH453</f>
        <v>-1778108.9381148589</v>
      </c>
      <c r="FL453" s="21"/>
      <c r="FM453" s="22"/>
      <c r="FN453" s="104">
        <f ca="1">_xll.DBRW($B$3,$R$37,$R$38,$R$40,$R$41,$R$42,$Q453,FN$2,FN$4,FN$3)</f>
        <v>1723725.864783701</v>
      </c>
      <c r="FO453" s="105">
        <f ca="1">IF(U453&lt;&gt;0,FN453/U453,0)</f>
        <v>0.17103880296628476</v>
      </c>
      <c r="FP453" s="104">
        <f ca="1">_xll.DBRW($B$3,$R$37,$R$38,$R$40,$R$41,$R$42,$Q453,FP$2,FP$4,FP$3)</f>
        <v>1216733.8263959992</v>
      </c>
      <c r="FQ453" s="105">
        <f ca="1">IF(V453&lt;&gt;0,FP453/V453,0)</f>
        <v>0.15247321628525431</v>
      </c>
      <c r="FR453" s="86">
        <f ca="1">FN453-FP453</f>
        <v>506992.03838770185</v>
      </c>
      <c r="FS453" s="103">
        <f ca="1">(FO453-FQ453)*100</f>
        <v>1.856558668103045</v>
      </c>
      <c r="FT453" s="23"/>
      <c r="FV453" s="37"/>
      <c r="FW453" s="37"/>
      <c r="FX453" s="37"/>
      <c r="FY453" s="37"/>
      <c r="FZ453" s="37"/>
      <c r="GA453" s="37"/>
      <c r="GB453" s="37"/>
      <c r="GC453" s="37"/>
      <c r="GD453" s="37"/>
      <c r="GE453" s="37"/>
      <c r="GF453" s="37"/>
      <c r="GG453" s="37"/>
      <c r="GH453" s="37"/>
    </row>
    <row r="454" spans="1:190" ht="15" hidden="1" customHeight="1" x14ac:dyDescent="0.25">
      <c r="A454">
        <f ca="1">IF(ROW()=ROW($A$60),0,1)</f>
        <v>1</v>
      </c>
      <c r="D454" s="30"/>
      <c r="E454" s="30"/>
      <c r="F454" s="30">
        <f ca="1">IF(A454&lt;&gt;0,IF((AO454+BN454+CM454+DL454+EK454)&lt;&gt;0,ROUND((1-(AO454+BN454+CM454+DL454+EK454))-FO454,5),"VERIF. ELIGIBILITE PMM"),"CHECK "&amp;D439)</f>
        <v>0</v>
      </c>
      <c r="G454" s="30"/>
      <c r="H454" s="30"/>
      <c r="I454" s="30"/>
      <c r="J454" s="30">
        <f ca="1">IF(A454&lt;&gt;0,IF((AP454+BO454+CN454+DM454+EL454)&lt;&gt;0,ROUND((1-(AP454+BO454+CN454+DM454+EL454))-FQ454,5),"VERIF. ELIGIBILITE PMM"),"CHECK "&amp;D440)</f>
        <v>0</v>
      </c>
      <c r="K454" s="30">
        <f ca="1">IF(A454&lt;&gt;0,ROUND(W454+AR454+BQ454+CP454+DO454+EN454+FK454-FR454,5),"CHECK ")</f>
        <v>0</v>
      </c>
      <c r="L454" s="4"/>
      <c r="M454" s="9"/>
      <c r="N454" s="10"/>
      <c r="O454" s="9"/>
      <c r="P454" s="11"/>
      <c r="Q454" s="130" t="s">
        <v>260</v>
      </c>
      <c r="R454" s="130"/>
      <c r="S454" s="12"/>
      <c r="T454" s="13"/>
      <c r="U454" s="84">
        <f ca="1">_xll.DBRW($B$3,$R$37,$R$38,$R$40,$R$41,$R$42,$Q454,U$2,U$4,U$3)</f>
        <v>14065925.58</v>
      </c>
      <c r="V454" s="84">
        <f ca="1">_xll.DBRW($B$3,$R$37,$R$38,$R$40,$R$41,$R$42,$Q454,V$2,V$4,V$3)</f>
        <v>11697731.42</v>
      </c>
      <c r="W454" s="85">
        <f ca="1">U454-V454</f>
        <v>2368194.16</v>
      </c>
      <c r="X454" s="106">
        <f ca="1">IF(V454&lt;&gt;0,W454/V454,0)</f>
        <v>0.20244901126307446</v>
      </c>
      <c r="Y454" s="15">
        <f ca="1">_xll.DBRW($B$3,$R$37,$R$38,$R$40,$R$41,$R$42,$Q454,Y$2,Y$4,Y$3)</f>
        <v>-5580018.0199999986</v>
      </c>
      <c r="Z454" s="15">
        <f ca="1">_xll.DBRW($B$3,$R$37,$R$38,$R$40,$R$41,$R$42,$Q454,Z$2,Z$4,Z$3)</f>
        <v>-2590599.9</v>
      </c>
      <c r="AA454" s="15">
        <f ca="1">_xll.DBRW($B$3,$R$37,$R$38,$R$40,$R$41,$R$42,$Q454,AA$2,AA$4,AA$3)</f>
        <v>0</v>
      </c>
      <c r="AB454" s="15">
        <f ca="1">_xll.DBRW($B$3,$R$37,$R$38,$R$40,$R$41,$R$42,$Q454,AB$2,AB$4,AB$3)</f>
        <v>-30496.83</v>
      </c>
      <c r="AC454" s="15">
        <f ca="1">_xll.DBRW($B$3,$R$37,$R$38,$R$40,$R$41,$R$42,$Q454,AC$2,AC$4,AC$3)</f>
        <v>-3354731.8800000008</v>
      </c>
      <c r="AD454" s="15">
        <f ca="1">_xll.DBRW($B$3,$R$37,$R$38,$R$40,$R$41,$R$42,$Q454,AD$2,AD$4,AD$3)</f>
        <v>-4935148.2399999984</v>
      </c>
      <c r="AE454" s="15">
        <f ca="1">_xll.DBRW($B$3,$R$37,$R$38,$R$40,$R$41,$R$42,$Q454,AE$2,AE$4,AE$3)</f>
        <v>-2026981.9199999997</v>
      </c>
      <c r="AF454" s="15">
        <f ca="1">_xll.DBRW($B$3,$R$37,$R$38,$R$40,$R$41,$R$42,$Q454,AF$2,AF$4,AF$3)</f>
        <v>0</v>
      </c>
      <c r="AG454" s="15">
        <f ca="1">_xll.DBRW($B$3,$R$37,$R$38,$R$40,$R$41,$R$42,$Q454,AG$2,AG$4,AG$3)</f>
        <v>-34248.729999999996</v>
      </c>
      <c r="AH454" s="15">
        <f ca="1">_xll.DBRW($B$3,$R$37,$R$38,$R$40,$R$41,$R$42,$Q454,AH$2,AH$4,AH$3)</f>
        <v>-2264446.02</v>
      </c>
      <c r="AI454" s="15">
        <f ca="1">Y454-AD454</f>
        <v>-644869.78000000026</v>
      </c>
      <c r="AJ454" s="15">
        <f ca="1">Z454-AE454</f>
        <v>-563617.98000000021</v>
      </c>
      <c r="AK454" s="15">
        <f ca="1">AA454-AF454</f>
        <v>0</v>
      </c>
      <c r="AL454" s="15">
        <f ca="1">AB454-AG454</f>
        <v>3751.8999999999942</v>
      </c>
      <c r="AM454" s="15">
        <f ca="1">AC454-AH454</f>
        <v>-1090285.8600000008</v>
      </c>
      <c r="AN454" s="20"/>
      <c r="AO454" s="16">
        <f ca="1">_xll.DBRW($B$3,$R$37,$R$38,$R$40,$R$41,$R$42,$Q454,AO$2,AO$4,AO$3)</f>
        <v>0.3967046454400478</v>
      </c>
      <c r="AP454" s="16">
        <f ca="1">_xll.DBRW($B$3,$R$37,$R$38,$R$40,$R$41,$R$42,$Q454,AP$2,AP$4,AP$3)</f>
        <v>0.42188934442127929</v>
      </c>
      <c r="AQ454" s="17">
        <f ca="1">-(AO454-AP454)*100</f>
        <v>2.5184698981231488</v>
      </c>
      <c r="AR454" s="14">
        <f ca="1">$Y454-$AD454-BL454</f>
        <v>354246.10162470152</v>
      </c>
      <c r="AS454" s="18">
        <f ca="1">_xll.DBRW($B$3,$R$37,$R$38,$R$40,$R$41,$R$42,$Q454,AS$2,AS$4,AS$3)</f>
        <v>33.186764994332691</v>
      </c>
      <c r="AT454" s="19">
        <f ca="1">_xll.DBRW($B$3,$R$37,$R$38,$R$40,$R$41,$R$42,$Q454,AT$2,AT$4,AT$3)</f>
        <v>1.2454646685586426</v>
      </c>
      <c r="AU454" s="18">
        <f ca="1">_xll.DBRW($B$3,$R$37,$R$38,$R$40,$R$41,$R$42,$Q454,AU$2,AU$4,AU$3)</f>
        <v>104.19072158419327</v>
      </c>
      <c r="AV454" s="15">
        <f ca="1">_xll.DBRW($B$3,$R$37,$R$38,$R$40,$R$41,$R$42,$Q454,AV$2,AV$4,AV$3)</f>
        <v>168139.86</v>
      </c>
      <c r="AW454" s="15">
        <f ca="1">_xll.DBRW($B$3,$R$37,$R$38,$R$40,$R$41,$R$42,$Q454,AW$2,AW$4,AW$3)</f>
        <v>135001.71</v>
      </c>
      <c r="AX454" s="18">
        <f ca="1">_xll.DBRW($B$3,$R$37,$R$38,$R$40,$R$41,$R$42,$Q454,AX$2,AX$4,AX$3)</f>
        <v>35.059162531029266</v>
      </c>
      <c r="AY454" s="19">
        <f ca="1">_xll.DBRW($B$3,$R$37,$R$38,$R$40,$R$41,$R$42,$Q454,AY$2,AY$4,AY$3)</f>
        <v>1.2449999248222046</v>
      </c>
      <c r="AZ454" s="18">
        <f ca="1">_xll.DBRW($B$3,$R$37,$R$38,$R$40,$R$41,$R$42,$Q454,AZ$2,AZ$4,AZ$3)</f>
        <v>103.45996004079059</v>
      </c>
      <c r="BA454" s="15">
        <f ca="1">_xll.DBRW($B$3,$R$37,$R$38,$R$40,$R$41,$R$42,$Q454,BA$2,BA$4,BA$3)</f>
        <v>140766.29</v>
      </c>
      <c r="BB454" s="15">
        <f ca="1">_xll.DBRW($B$3,$R$37,$R$38,$R$40,$R$41,$R$42,$Q454,BB$2,BB$4,BB$3)</f>
        <v>113065.3</v>
      </c>
      <c r="BC454" s="18">
        <f ca="1">AS454-AX454</f>
        <v>-1.8723975366965746</v>
      </c>
      <c r="BD454" s="18">
        <f ca="1">AT454-AY454</f>
        <v>4.6474373643801137E-4</v>
      </c>
      <c r="BE454" s="18">
        <f ca="1">AU454-AZ454</f>
        <v>0.73076154340267863</v>
      </c>
      <c r="BF454" s="15">
        <f ca="1">IF(AND(AV454&lt;&gt;0,BA454&lt;&gt;0),-1*BC454*AV454,0)</f>
        <v>314824.65968450689</v>
      </c>
      <c r="BG454" s="15">
        <f ca="1">IF(AND(AV454&lt;&gt;0,BA454&lt;&gt;0,AW454&lt;&gt;0,BB454&lt;&gt;0),BD454/AY454*$Y454,)</f>
        <v>-2082.9546832113851</v>
      </c>
      <c r="BH454" s="15">
        <f ca="1">IF(AND(AW454&lt;&gt;0,BB454&lt;&gt;0),BE454*AO454*AW454,)</f>
        <v>39136.523084878776</v>
      </c>
      <c r="BI454" s="15">
        <f ca="1">IF(AND(AV454&lt;&gt;0,BA454&lt;&gt;0,AW454&lt;&gt;0,BB454&lt;&gt;0),$AI454-BF454-BG454-BH454-BL454,)</f>
        <v>2367.8735385271721</v>
      </c>
      <c r="BJ454" s="15">
        <f ca="1">IF(OR(AV454=0,BA454=0,AW454=0,BB454=0),$AI454-BF454-BG454-BH454-BL454,)</f>
        <v>0</v>
      </c>
      <c r="BK454" s="15">
        <f ca="1">SUM(BF454:BJ454)</f>
        <v>354246.1016247014</v>
      </c>
      <c r="BL454" s="15">
        <f ca="1">IF($V454&lt;&gt;0,IF($V454&gt;0,$W454/$V454,-$W454/$V454))*$AD454</f>
        <v>-999115.88162470178</v>
      </c>
      <c r="BM454" s="15">
        <f ca="1">SUM(BK454:BL454)</f>
        <v>-644869.78000000038</v>
      </c>
      <c r="BN454" s="16">
        <f ca="1">_xll.DBRW($B$3,$R$37,$R$38,$R$40,$R$41,$R$42,$Q454,BN$2,BN$4,BN$3)</f>
        <v>0.18417557275317251</v>
      </c>
      <c r="BO454" s="16">
        <f ca="1">_xll.DBRW($B$3,$R$37,$R$38,$R$40,$R$41,$R$42,$Q454,BO$2,BO$4,BO$3)</f>
        <v>0.17327991618395358</v>
      </c>
      <c r="BP454" s="17">
        <f ca="1">-(BN454-BO454)*100</f>
        <v>-1.0895656569218926</v>
      </c>
      <c r="BQ454" s="14">
        <f ca="1">$Z454-$AE454-CK454</f>
        <v>-153257.49444787198</v>
      </c>
      <c r="BR454" s="15">
        <f ca="1">_xll.DBRW($B$3,$R$37,$R$38,$R$40,$R$41,$R$42,$Q454,BR$2,BR$4,BR$3)</f>
        <v>1.2060942071999723</v>
      </c>
      <c r="BS454" s="15">
        <f ca="1">_xll.DBRW($B$3,$R$37,$R$38,$R$40,$R$41,$R$42,$Q454,BS$2,BS$4,BS$3)</f>
        <v>15.910354024404581</v>
      </c>
      <c r="BT454" s="15">
        <f ca="1">_xll.DBRW($B$3,$R$37,$R$38,$R$40,$R$41,$R$42,$Q454,BT$2,BT$4,BT$3)</f>
        <v>104.19072158419327</v>
      </c>
      <c r="BU454" s="15">
        <f ca="1">_xll.DBRW($B$3,$R$37,$R$38,$R$40,$R$41,$R$42,$Q454,BU$2,BU$4,BU$3)</f>
        <v>2147925</v>
      </c>
      <c r="BV454" s="15">
        <f ca="1">_xll.DBRW($B$3,$R$37,$R$38,$R$40,$R$41,$R$42,$Q454,BV$2,BV$4,BV$3)</f>
        <v>135001.71</v>
      </c>
      <c r="BW454" s="15">
        <f ca="1">_xll.DBRW($B$3,$R$37,$R$38,$R$40,$R$41,$R$42,$Q454,BW$2,BW$4,BW$3)</f>
        <v>1.100718946395677</v>
      </c>
      <c r="BX454" s="15">
        <f ca="1">_xll.DBRW($B$3,$R$37,$R$38,$R$40,$R$41,$R$42,$Q454,BX$2,BX$4,BX$3)</f>
        <v>16.287112403186473</v>
      </c>
      <c r="BY454" s="15">
        <f ca="1">_xll.DBRW($B$3,$R$37,$R$38,$R$40,$R$41,$R$42,$Q454,BY$2,BY$4,BY$3)</f>
        <v>103.45996004079059</v>
      </c>
      <c r="BZ454" s="15">
        <f ca="1">_xll.DBRW($B$3,$R$37,$R$38,$R$40,$R$41,$R$42,$Q454,BZ$2,BZ$4,BZ$3)</f>
        <v>1841507.2499999998</v>
      </c>
      <c r="CA454" s="15">
        <f ca="1">_xll.DBRW($B$3,$R$37,$R$38,$R$40,$R$41,$R$42,$Q454,CA$2,CA$4,CA$3)</f>
        <v>113065.3</v>
      </c>
      <c r="CB454" s="15">
        <f ca="1">BR454-BW454</f>
        <v>0.10537526080429527</v>
      </c>
      <c r="CC454" s="15">
        <f ca="1">BS454-BX454</f>
        <v>-0.37675837878189178</v>
      </c>
      <c r="CD454" s="15">
        <f ca="1">BT454-BY454</f>
        <v>0.73076154340267863</v>
      </c>
      <c r="CE454" s="15">
        <f ca="1">IF(AND(BU454&lt;&gt;0,BZ454&lt;&gt;0),-1*CB454*BU454,0)</f>
        <v>-226338.15706306591</v>
      </c>
      <c r="CF454" s="15">
        <f ca="1">IF(AND(BU454&lt;&gt;0,BZ454&lt;&gt;0,BV454&lt;&gt;0,CA454&lt;&gt;0),CC454/BX454*$Z454,)</f>
        <v>59926.535424755624</v>
      </c>
      <c r="CG454" s="15">
        <f ca="1">IF(AND(BV454&lt;&gt;0,CA454&lt;&gt;0),CD454*BN454*BV454,)</f>
        <v>18169.66762950251</v>
      </c>
      <c r="CH454" s="15">
        <f ca="1">IF(AND(BU454&lt;&gt;0,BZ454&lt;&gt;0,BV454&lt;&gt;0,CA454&lt;&gt;0),$AJ454-CE454-CF454-CG454-CK454,)</f>
        <v>-5015.540439064207</v>
      </c>
      <c r="CI454" s="15">
        <f ca="1">IF(OR(BU454=0,BZ454=0,BV454=0,CA454=0),$AJ454-CE454-CF454-CG454-CK454,)</f>
        <v>0</v>
      </c>
      <c r="CJ454" s="15">
        <f ca="1">SUM(CE454:CI454)</f>
        <v>-153257.49444787198</v>
      </c>
      <c r="CK454" s="15">
        <f ca="1">IF($V454&lt;&gt;0,IF($V454&gt;0,$W454/$V454,-$W454/$V454))*$AE454</f>
        <v>-410360.48555212823</v>
      </c>
      <c r="CL454" s="15">
        <f ca="1">SUM(CJ454:CK454)</f>
        <v>-563617.98000000021</v>
      </c>
      <c r="CM454" s="16">
        <f ca="1">_xll.DBRW($B$3,$R$37,$R$38,$R$40,$R$41,$R$42,$Q454,CM$2,CM$4,CM$3)</f>
        <v>0</v>
      </c>
      <c r="CN454" s="16">
        <f ca="1">_xll.DBRW($B$3,$R$37,$R$38,$R$40,$R$41,$R$42,$Q454,CN$2,CN$4,CN$3)</f>
        <v>0</v>
      </c>
      <c r="CO454" s="17">
        <f ca="1">-(CM454-CN454)*100</f>
        <v>0</v>
      </c>
      <c r="CP454" s="14">
        <f ca="1">$AA454-$AF454-DJ454</f>
        <v>0</v>
      </c>
      <c r="CQ454" s="15">
        <f ca="1">_xll.DBRW($B$3,$R$37,$R$38,$R$40,$R$41,$R$42,$Q454,CQ$2,CQ$4,CQ$3)</f>
        <v>0</v>
      </c>
      <c r="CR454" s="15">
        <f ca="1">_xll.DBRW($B$3,$R$37,$R$38,$R$40,$R$41,$R$42,$Q454,CR$2,CR$4,CR$3)</f>
        <v>0</v>
      </c>
      <c r="CS454" s="15">
        <f ca="1">_xll.DBRW($B$3,$R$37,$R$38,$R$40,$R$41,$R$42,$Q454,CS$2,CS$4,CS$3)</f>
        <v>0</v>
      </c>
      <c r="CT454" s="15">
        <f ca="1">_xll.DBRW($B$3,$R$37,$R$38,$R$40,$R$41,$R$42,$Q454,CT$2,CT$4,CT$3)</f>
        <v>0</v>
      </c>
      <c r="CU454" s="15">
        <f ca="1">_xll.DBRW($B$3,$R$37,$R$38,$R$40,$R$41,$R$42,$Q454,CU$2,CU$4,CU$3)</f>
        <v>0</v>
      </c>
      <c r="CV454" s="15">
        <f ca="1">_xll.DBRW($B$3,$R$37,$R$38,$R$40,$R$41,$R$42,$Q454,CV$2,CV$4,CV$3)</f>
        <v>0</v>
      </c>
      <c r="CW454" s="15">
        <f ca="1">_xll.DBRW($B$3,$R$37,$R$38,$R$40,$R$41,$R$42,$Q454,CW$2,CW$4,CW$3)</f>
        <v>0</v>
      </c>
      <c r="CX454" s="15">
        <f ca="1">_xll.DBRW($B$3,$R$37,$R$38,$R$40,$R$41,$R$42,$Q454,CX$2,CX$4,CX$3)</f>
        <v>0</v>
      </c>
      <c r="CY454" s="15">
        <f ca="1">_xll.DBRW($B$3,$R$37,$R$38,$R$40,$R$41,$R$42,$Q454,CY$2,CY$4,CY$3)</f>
        <v>0</v>
      </c>
      <c r="CZ454" s="15">
        <f ca="1">_xll.DBRW($B$3,$R$37,$R$38,$R$40,$R$41,$R$42,$Q454,CZ$2,CZ$4,CZ$3)</f>
        <v>0</v>
      </c>
      <c r="DA454" s="15">
        <f ca="1">CQ454-CV454</f>
        <v>0</v>
      </c>
      <c r="DB454" s="15">
        <f ca="1">CR454-CW454</f>
        <v>0</v>
      </c>
      <c r="DC454" s="15">
        <f ca="1">CS454-CX454</f>
        <v>0</v>
      </c>
      <c r="DD454" s="15">
        <f ca="1">IF(AND(CT454&lt;&gt;0,CY454&lt;&gt;0),-1*DA454*CT454,0)</f>
        <v>0</v>
      </c>
      <c r="DE454" s="15">
        <f ca="1">IF(AND(CT454&lt;&gt;0,CY454&lt;&gt;0,CU454&lt;&gt;0,CZ454&lt;&gt;0),DB454/CW454*$AA454,)</f>
        <v>0</v>
      </c>
      <c r="DF454" s="15">
        <f ca="1">IF(AND(CU454&lt;&gt;0,CZ454&lt;&gt;0),DC454*CM454*CU454,)</f>
        <v>0</v>
      </c>
      <c r="DG454" s="15">
        <f ca="1">IF(AND(CT454&lt;&gt;0,CY454&lt;&gt;0,CU454&lt;&gt;0,CZ454&lt;&gt;0),$AK454-DD454-DE454-DF454-DJ454,)</f>
        <v>0</v>
      </c>
      <c r="DH454" s="15">
        <f ca="1">IF(OR(CT454=0,CY454=0,CU454=0,CZ454=0),$AK454-DD454-DE454-DF454-DJ454,)</f>
        <v>0</v>
      </c>
      <c r="DI454" s="15">
        <f ca="1">SUM(DD454:DH454)</f>
        <v>0</v>
      </c>
      <c r="DJ454" s="15">
        <f ca="1">IF($V454&lt;&gt;0,IF($V454&gt;0,$W454/$V454,-$W454/$V454))*$AF454</f>
        <v>0</v>
      </c>
      <c r="DK454" s="15">
        <f ca="1">SUM(DI454:DJ454)</f>
        <v>0</v>
      </c>
      <c r="DL454" s="16">
        <f ca="1">_xll.DBRW($B$3,$R$37,$R$38,$R$40,$R$41,$R$42,$Q454,DL$2,DL$4,DL$3)</f>
        <v>2.1681353158417606E-3</v>
      </c>
      <c r="DM454" s="16">
        <f ca="1">_xll.DBRW($B$3,$R$37,$R$38,$R$40,$R$41,$R$42,$Q454,DM$2,DM$4,DM$3)</f>
        <v>2.9278095701055174E-3</v>
      </c>
      <c r="DN454" s="17">
        <f ca="1">-(DL454-DM454)*100</f>
        <v>7.596742542637569E-2</v>
      </c>
      <c r="DO454" s="14">
        <f ca="1">$AB454-$AG454-EI454</f>
        <v>10685.521525515989</v>
      </c>
      <c r="DP454" s="15">
        <f ca="1">_xll.DBRW($B$3,$R$37,$R$38,$R$40,$R$41,$R$42,$Q454,DP$2,DP$4,DP$3)</f>
        <v>0</v>
      </c>
      <c r="DQ454" s="15">
        <f ca="1">_xll.DBRW($B$3,$R$37,$R$38,$R$40,$R$41,$R$42,$Q454,DQ$2,DQ$4,DQ$3)</f>
        <v>0</v>
      </c>
      <c r="DR454" s="15">
        <f ca="1">_xll.DBRW($B$3,$R$37,$R$38,$R$40,$R$41,$R$42,$Q454,DR$2,DR$4,DR$3)</f>
        <v>0</v>
      </c>
      <c r="DS454" s="15">
        <f ca="1">_xll.DBRW($B$3,$R$37,$R$38,$R$40,$R$41,$R$42,$Q454,DS$2,DS$4,DS$3)</f>
        <v>0</v>
      </c>
      <c r="DT454" s="15">
        <f ca="1">_xll.DBRW($B$3,$R$37,$R$38,$R$40,$R$41,$R$42,$Q454,DT$2,DT$4,DT$3)</f>
        <v>0</v>
      </c>
      <c r="DU454" s="15">
        <f ca="1">_xll.DBRW($B$3,$R$37,$R$38,$R$40,$R$41,$R$42,$Q454,DU$2,DU$4,DU$3)</f>
        <v>0</v>
      </c>
      <c r="DV454" s="15">
        <f ca="1">_xll.DBRW($B$3,$R$37,$R$38,$R$40,$R$41,$R$42,$Q454,DV$2,DV$4,DV$3)</f>
        <v>0</v>
      </c>
      <c r="DW454" s="15">
        <f ca="1">_xll.DBRW($B$3,$R$37,$R$38,$R$40,$R$41,$R$42,$Q454,DW$2,DW$4,DW$3)</f>
        <v>0</v>
      </c>
      <c r="DX454" s="15">
        <f ca="1">_xll.DBRW($B$3,$R$37,$R$38,$R$40,$R$41,$R$42,$Q454,DX$2,DX$4,DX$3)</f>
        <v>0</v>
      </c>
      <c r="DY454" s="15">
        <f ca="1">_xll.DBRW($B$3,$R$37,$R$38,$R$40,$R$41,$R$42,$Q454,DY$2,DY$4,DY$3)</f>
        <v>0</v>
      </c>
      <c r="DZ454" s="15">
        <f ca="1">DP454-DU454</f>
        <v>0</v>
      </c>
      <c r="EA454" s="15">
        <f ca="1">DQ454-DV454</f>
        <v>0</v>
      </c>
      <c r="EB454" s="15">
        <f ca="1">DR454-DW454</f>
        <v>0</v>
      </c>
      <c r="EC454" s="15">
        <f ca="1">IF(AND(DS454&lt;&gt;0,DX454&lt;&gt;0),-1*DZ454*DS454,0)</f>
        <v>0</v>
      </c>
      <c r="ED454" s="15">
        <f ca="1">IF(AND(DS454&lt;&gt;0,DX454&lt;&gt;0,DT454&lt;&gt;0,DY454&lt;&gt;0),EA454/DV454*$AB454,)</f>
        <v>0</v>
      </c>
      <c r="EE454" s="15">
        <f ca="1">IF(AND(DT454&lt;&gt;0,DY454&lt;&gt;0),EB454*DL454*DT454,)</f>
        <v>0</v>
      </c>
      <c r="EF454" s="15">
        <f ca="1">IF(AND(DS454&lt;&gt;0,DX454&lt;&gt;0,DT454&lt;&gt;0,DY454&lt;&gt;0),$AL454-EC454-ED454-EE454-EI454,)</f>
        <v>0</v>
      </c>
      <c r="EG454" s="15">
        <f ca="1">IF(OR(DS454=0,DX454=0,DT454=0,DY454=0),$AL454-EC454-ED454-EE454-EI454,)</f>
        <v>10685.521525515989</v>
      </c>
      <c r="EH454" s="15">
        <f ca="1">SUM(EC454:EG454)</f>
        <v>10685.521525515989</v>
      </c>
      <c r="EI454" s="15">
        <f ca="1">IF($V454&lt;&gt;0,IF($V454&gt;0,$W454/$V454,-$W454/$V454))*$AG454</f>
        <v>-6933.621525515995</v>
      </c>
      <c r="EJ454" s="15">
        <f ca="1">SUM(EH454:EI454)</f>
        <v>3751.8999999999942</v>
      </c>
      <c r="EK454" s="16">
        <f ca="1">_xll.DBRW($B$3,$R$37,$R$38,$R$40,$R$41,$R$42,$Q454,EK$2,EK$4,EK$3)</f>
        <v>0.23850061348042481</v>
      </c>
      <c r="EL454" s="16">
        <f ca="1">_xll.DBRW($B$3,$R$37,$R$38,$R$40,$R$41,$R$42,$Q454,EL$2,EL$4,EL$3)</f>
        <v>0.1935799291928007</v>
      </c>
      <c r="EM454" s="17">
        <f ca="1">-(EK454-EL454)*100</f>
        <v>-4.4920684287624111</v>
      </c>
      <c r="EN454" s="14">
        <f ca="1">$AC454-$AH454-FH454</f>
        <v>-631851.00219239667</v>
      </c>
      <c r="EO454" s="15">
        <f ca="1">_xll.DBRW($B$3,$R$37,$R$38,$R$40,$R$41,$R$42,$Q454,EO$2,EO$4,EO$3)</f>
        <v>24.849551016798237</v>
      </c>
      <c r="EP454" s="15">
        <f ca="1">_xll.DBRW($B$3,$R$37,$R$38,$R$40,$R$41,$R$42,$Q454,EP$2,EP$4,EP$3)</f>
        <v>1</v>
      </c>
      <c r="EQ454" s="15">
        <f ca="1">_xll.DBRW($B$3,$R$37,$R$38,$R$40,$R$41,$R$42,$Q454,EQ$2,EQ$4,EQ$3)</f>
        <v>104.19072158419327</v>
      </c>
      <c r="ER454" s="15">
        <f ca="1">_xll.DBRW($B$3,$R$37,$R$38,$R$40,$R$41,$R$42,$Q454,ER$2,ER$4,ER$3)</f>
        <v>135001.71</v>
      </c>
      <c r="ES454" s="15">
        <f ca="1">_xll.DBRW($B$3,$R$37,$R$38,$R$40,$R$41,$R$42,$Q454,ES$2,ES$4,ES$3)</f>
        <v>135001.71</v>
      </c>
      <c r="ET454" s="15">
        <f ca="1">_xll.DBRW($B$3,$R$37,$R$38,$R$40,$R$41,$R$42,$Q454,ET$2,ET$4,ET$3)</f>
        <v>20.027771738986232</v>
      </c>
      <c r="EU454" s="15">
        <f ca="1">_xll.DBRW($B$3,$R$37,$R$38,$R$40,$R$41,$R$42,$Q454,EU$2,EU$4,EU$3)</f>
        <v>1</v>
      </c>
      <c r="EV454" s="15">
        <f ca="1">_xll.DBRW($B$3,$R$37,$R$38,$R$40,$R$41,$R$42,$Q454,EV$2,EV$4,EV$3)</f>
        <v>103.45996004079059</v>
      </c>
      <c r="EW454" s="15">
        <f ca="1">_xll.DBRW($B$3,$R$37,$R$38,$R$40,$R$41,$R$42,$Q454,EW$2,EW$4,EW$3)</f>
        <v>113065.3</v>
      </c>
      <c r="EX454" s="15">
        <f ca="1">_xll.DBRW($B$3,$R$37,$R$38,$R$40,$R$41,$R$42,$Q454,EX$2,EX$4,EX$3)</f>
        <v>113065.3</v>
      </c>
      <c r="EY454" s="15">
        <f ca="1">EO454-ET454</f>
        <v>4.8217792778120057</v>
      </c>
      <c r="EZ454" s="15">
        <f ca="1">EP454-EU454</f>
        <v>0</v>
      </c>
      <c r="FA454" s="15">
        <f ca="1">EQ454-EV454</f>
        <v>0.73076154340267863</v>
      </c>
      <c r="FB454" s="15">
        <f ca="1">IF(AND(ER454&lt;&gt;0,EW454&lt;&gt;0),-1*EY454*ER454,0)</f>
        <v>-650948.44774718583</v>
      </c>
      <c r="FC454" s="15">
        <f ca="1">IF(AND(ER454&lt;&gt;0,EW454&lt;&gt;0,ES454&lt;&gt;0,EX454&lt;&gt;0),EZ454/EU454*$AC454,)</f>
        <v>0</v>
      </c>
      <c r="FD454" s="15">
        <f ca="1">IF(AND(ES454&lt;&gt;0,EX454&lt;&gt;0),FA454*EK454*ES454,)</f>
        <v>23529.053346175184</v>
      </c>
      <c r="FE454" s="15">
        <f ca="1">IF(AND(ER454&lt;&gt;0,EW454&lt;&gt;0,ES454&lt;&gt;0,EX454&lt;&gt;0),$AM454-FB454-FC454-FD454-FH454,)</f>
        <v>-4431.6077913860208</v>
      </c>
      <c r="FF454" s="15">
        <f ca="1">IF(OR(ER454=0,EW454=0,ES454=0,EX454=0),$AM454-FB454-FC454-FD454-FH454,)</f>
        <v>0</v>
      </c>
      <c r="FG454" s="15">
        <f ca="1">SUM(FB454:FF454)</f>
        <v>-631851.00219239667</v>
      </c>
      <c r="FH454" s="15">
        <f ca="1">IF($V454&lt;&gt;0,IF($V454&gt;0,$W454/$V454,-$W454/$V454))*$AH454</f>
        <v>-458434.85780760413</v>
      </c>
      <c r="FI454" s="15">
        <f ca="1">SUM(FG454:FH454)</f>
        <v>-1090285.8600000008</v>
      </c>
      <c r="FJ454" s="20"/>
      <c r="FK454" s="85">
        <f ca="1">BL454+CK454+DJ454+EI454+FH454</f>
        <v>-1874844.8465099502</v>
      </c>
      <c r="FL454" s="21"/>
      <c r="FM454" s="22"/>
      <c r="FN454" s="104">
        <f ca="1">_xll.DBRW($B$3,$R$37,$R$38,$R$40,$R$41,$R$42,$Q454,FN$2,FN$4,FN$3)</f>
        <v>2510078.9500000025</v>
      </c>
      <c r="FO454" s="105">
        <f ca="1">IF(U454&lt;&gt;0,FN454/U454,0)</f>
        <v>0.17845103301051324</v>
      </c>
      <c r="FP454" s="104">
        <f ca="1">_xll.DBRW($B$3,$R$37,$R$38,$R$40,$R$41,$R$42,$Q454,FP$2,FP$4,FP$3)</f>
        <v>2436906.5100000016</v>
      </c>
      <c r="FQ454" s="105">
        <f ca="1">IF(V454&lt;&gt;0,FP454/V454,0)</f>
        <v>0.20832300063186113</v>
      </c>
      <c r="FR454" s="86">
        <f ca="1">FN454-FP454</f>
        <v>73172.440000000875</v>
      </c>
      <c r="FS454" s="103">
        <f ca="1">(FO454-FQ454)*100</f>
        <v>-2.987196762134789</v>
      </c>
      <c r="FT454" s="23"/>
      <c r="FV454" s="37"/>
      <c r="FW454" s="37"/>
      <c r="FX454" s="37"/>
      <c r="FY454" s="37"/>
      <c r="FZ454" s="37"/>
      <c r="GA454" s="37"/>
      <c r="GB454" s="37"/>
      <c r="GC454" s="37"/>
      <c r="GD454" s="37"/>
      <c r="GE454" s="37"/>
      <c r="GF454" s="37"/>
      <c r="GG454" s="37"/>
      <c r="GH454" s="37"/>
    </row>
    <row r="455" spans="1:190" ht="15" hidden="1" customHeight="1" x14ac:dyDescent="0.25">
      <c r="A455">
        <f ca="1">IF(ROW()=ROW($A$60),0,1)</f>
        <v>1</v>
      </c>
      <c r="D455" s="30"/>
      <c r="E455" s="30"/>
      <c r="F455" s="30">
        <f ca="1">IF(A455&lt;&gt;0,IF((AO455+BN455+CM455+DL455+EK455)&lt;&gt;0,ROUND((1-(AO455+BN455+CM455+DL455+EK455))-FO455,5),"VERIF. ELIGIBILITE PMM"),"CHECK "&amp;D440)</f>
        <v>0</v>
      </c>
      <c r="G455" s="30"/>
      <c r="H455" s="30"/>
      <c r="I455" s="30"/>
      <c r="J455" s="30">
        <f ca="1">IF(A455&lt;&gt;0,IF((AP455+BO455+CN455+DM455+EL455)&lt;&gt;0,ROUND((1-(AP455+BO455+CN455+DM455+EL455))-FQ455,5),"VERIF. ELIGIBILITE PMM"),"CHECK "&amp;D441)</f>
        <v>0</v>
      </c>
      <c r="K455" s="30">
        <f ca="1">IF(A455&lt;&gt;0,ROUND(W455+AR455+BQ455+CP455+DO455+EN455+FK455-FR455,5),"CHECK ")</f>
        <v>0</v>
      </c>
      <c r="L455" s="4"/>
      <c r="M455" s="9"/>
      <c r="N455" s="10"/>
      <c r="O455" s="9"/>
      <c r="P455" s="11"/>
      <c r="Q455" s="130" t="s">
        <v>176</v>
      </c>
      <c r="R455" s="130"/>
      <c r="S455" s="12"/>
      <c r="T455" s="13"/>
      <c r="U455" s="84">
        <f ca="1">_xll.DBRW($B$3,$R$37,$R$38,$R$40,$R$41,$R$42,$Q455,U$2,U$4,U$3)</f>
        <v>56110615.370000005</v>
      </c>
      <c r="V455" s="84">
        <f ca="1">_xll.DBRW($B$3,$R$37,$R$38,$R$40,$R$41,$R$42,$Q455,V$2,V$4,V$3)</f>
        <v>53702183.351663023</v>
      </c>
      <c r="W455" s="85">
        <f ca="1">U455-V455</f>
        <v>2408432.0183369815</v>
      </c>
      <c r="X455" s="106">
        <f ca="1">IF(V455&lt;&gt;0,W455/V455,0)</f>
        <v>4.4847934814225728E-2</v>
      </c>
      <c r="Y455" s="15">
        <f ca="1">_xll.DBRW($B$3,$R$37,$R$38,$R$40,$R$41,$R$42,$Q455,Y$2,Y$4,Y$3)</f>
        <v>-23013241.609999999</v>
      </c>
      <c r="Z455" s="15">
        <f ca="1">_xll.DBRW($B$3,$R$37,$R$38,$R$40,$R$41,$R$42,$Q455,Z$2,Z$4,Z$3)</f>
        <v>-7946599.3900000015</v>
      </c>
      <c r="AA455" s="15">
        <f ca="1">_xll.DBRW($B$3,$R$37,$R$38,$R$40,$R$41,$R$42,$Q455,AA$2,AA$4,AA$3)</f>
        <v>-3795901.6800000006</v>
      </c>
      <c r="AB455" s="15">
        <f ca="1">_xll.DBRW($B$3,$R$37,$R$38,$R$40,$R$41,$R$42,$Q455,AB$2,AB$4,AB$3)</f>
        <v>-25788.65</v>
      </c>
      <c r="AC455" s="15">
        <f ca="1">_xll.DBRW($B$3,$R$37,$R$38,$R$40,$R$41,$R$42,$Q455,AC$2,AC$4,AC$3)</f>
        <v>-17770877.990000006</v>
      </c>
      <c r="AD455" s="15">
        <f ca="1">_xll.DBRW($B$3,$R$37,$R$38,$R$40,$R$41,$R$42,$Q455,AD$2,AD$4,AD$3)</f>
        <v>-22441203.983287599</v>
      </c>
      <c r="AE455" s="15">
        <f ca="1">_xll.DBRW($B$3,$R$37,$R$38,$R$40,$R$41,$R$42,$Q455,AE$2,AE$4,AE$3)</f>
        <v>-8217957.7418891666</v>
      </c>
      <c r="AF455" s="15">
        <f ca="1">_xll.DBRW($B$3,$R$37,$R$38,$R$40,$R$41,$R$42,$Q455,AF$2,AF$4,AF$3)</f>
        <v>-4010904.793201712</v>
      </c>
      <c r="AG455" s="15">
        <f ca="1">_xll.DBRW($B$3,$R$37,$R$38,$R$40,$R$41,$R$42,$Q455,AG$2,AG$4,AG$3)</f>
        <v>-29827</v>
      </c>
      <c r="AH455" s="15">
        <f ca="1">_xll.DBRW($B$3,$R$37,$R$38,$R$40,$R$41,$R$42,$Q455,AH$2,AH$4,AH$3)</f>
        <v>-17047871.044808291</v>
      </c>
      <c r="AI455" s="15">
        <f ca="1">Y455-AD455</f>
        <v>-572037.62671240047</v>
      </c>
      <c r="AJ455" s="15">
        <f ca="1">Z455-AE455</f>
        <v>271358.35188916512</v>
      </c>
      <c r="AK455" s="15">
        <f ca="1">AA455-AF455</f>
        <v>215003.11320171133</v>
      </c>
      <c r="AL455" s="15">
        <f ca="1">AB455-AG455</f>
        <v>4038.3499999999985</v>
      </c>
      <c r="AM455" s="15">
        <f ca="1">AC455-AH455</f>
        <v>-723006.94519171491</v>
      </c>
      <c r="AN455" s="20"/>
      <c r="AO455" s="16">
        <f ca="1">_xll.DBRW($B$3,$R$37,$R$38,$R$40,$R$41,$R$42,$Q455,AO$2,AO$4,AO$3)</f>
        <v>0.41014060277628356</v>
      </c>
      <c r="AP455" s="16">
        <f ca="1">_xll.DBRW($B$3,$R$37,$R$38,$R$40,$R$41,$R$42,$Q455,AP$2,AP$4,AP$3)</f>
        <v>0.41788252511697271</v>
      </c>
      <c r="AQ455" s="17">
        <f ca="1">-(AO455-AP455)*100</f>
        <v>0.77419223406891557</v>
      </c>
      <c r="AR455" s="14">
        <f ca="1">$Y455-$AD455-BL455</f>
        <v>434404.02668282448</v>
      </c>
      <c r="AS455" s="18">
        <f ca="1">_xll.DBRW($B$3,$R$37,$R$38,$R$40,$R$41,$R$42,$Q455,AS$2,AS$4,AS$3)</f>
        <v>40.278979032327513</v>
      </c>
      <c r="AT455" s="19">
        <f ca="1">_xll.DBRW($B$3,$R$37,$R$38,$R$40,$R$41,$R$42,$Q455,AT$2,AT$4,AT$3)</f>
        <v>9.5884258111701065E-2</v>
      </c>
      <c r="AU455" s="18">
        <f ca="1">_xll.DBRW($B$3,$R$37,$R$38,$R$40,$R$41,$R$42,$Q455,AU$2,AU$4,AU$3)</f>
        <v>9.41657567153411</v>
      </c>
      <c r="AV455" s="15">
        <f ca="1">_xll.DBRW($B$3,$R$37,$R$38,$R$40,$R$41,$R$42,$Q455,AV$2,AV$4,AV$3)</f>
        <v>571346.19999999995</v>
      </c>
      <c r="AW455" s="15">
        <f ca="1">_xll.DBRW($B$3,$R$37,$R$38,$R$40,$R$41,$R$42,$Q455,AW$2,AW$4,AW$3)</f>
        <v>5958707</v>
      </c>
      <c r="AX455" s="18">
        <f ca="1">_xll.DBRW($B$3,$R$37,$R$38,$R$40,$R$41,$R$42,$Q455,AX$2,AX$4,AX$3)</f>
        <v>31.556071082116045</v>
      </c>
      <c r="AY455" s="19">
        <f ca="1">_xll.DBRW($B$3,$R$37,$R$38,$R$40,$R$41,$R$42,$Q455,AY$2,AY$4,AY$3)</f>
        <v>9.2829374521387495E-2</v>
      </c>
      <c r="AZ455" s="18">
        <f ca="1">_xll.DBRW($B$3,$R$37,$R$38,$R$40,$R$41,$R$42,$Q455,AZ$2,AZ$4,AZ$3)</f>
        <v>7.0099373982803055</v>
      </c>
      <c r="BA455" s="15">
        <f ca="1">_xll.DBRW($B$3,$R$37,$R$38,$R$40,$R$41,$R$42,$Q455,BA$2,BA$4,BA$3)</f>
        <v>711153.29677419295</v>
      </c>
      <c r="BB455" s="15">
        <f ca="1">_xll.DBRW($B$3,$R$37,$R$38,$R$40,$R$41,$R$42,$Q455,BB$2,BB$4,BB$3)</f>
        <v>7660864.8979999991</v>
      </c>
      <c r="BC455" s="18">
        <f ca="1">AS455-AX455</f>
        <v>8.7229079502114679</v>
      </c>
      <c r="BD455" s="18">
        <f ca="1">AT455-AY455</f>
        <v>3.0548835903135702E-3</v>
      </c>
      <c r="BE455" s="18">
        <f ca="1">AU455-AZ455</f>
        <v>2.4066382732538045</v>
      </c>
      <c r="BF455" s="15">
        <f ca="1">IF(AND(AV455&lt;&gt;0,BA455&lt;&gt;0),-1*BC455*AV455,0)</f>
        <v>-4983800.3103031106</v>
      </c>
      <c r="BG455" s="15">
        <f ca="1">IF(AND(AV455&lt;&gt;0,BA455&lt;&gt;0,AW455&lt;&gt;0,BB455&lt;&gt;0),BD455/AY455*$Y455,)</f>
        <v>-757333.27426560421</v>
      </c>
      <c r="BH455" s="15">
        <f ca="1">IF(AND(AW455&lt;&gt;0,BB455&lt;&gt;0),BE455*AO455*AW455,)</f>
        <v>5881601.7607852966</v>
      </c>
      <c r="BI455" s="15">
        <f ca="1">IF(AND(AV455&lt;&gt;0,BA455&lt;&gt;0,AW455&lt;&gt;0,BB455&lt;&gt;0),$AI455-BF455-BG455-BH455-BL455,)</f>
        <v>293935.85046624264</v>
      </c>
      <c r="BJ455" s="15">
        <f ca="1">IF(OR(AV455=0,BA455=0,AW455=0,BB455=0),$AI455-BF455-BG455-BH455-BL455,)</f>
        <v>0</v>
      </c>
      <c r="BK455" s="15">
        <f ca="1">SUM(BF455:BJ455)</f>
        <v>434404.02668282448</v>
      </c>
      <c r="BL455" s="15">
        <f ca="1">IF($V455&lt;&gt;0,IF($V455&gt;0,$W455/$V455,-$W455/$V455))*$AD455</f>
        <v>-1006441.6533952249</v>
      </c>
      <c r="BM455" s="15">
        <f ca="1">SUM(BK455:BL455)</f>
        <v>-572037.62671240047</v>
      </c>
      <c r="BN455" s="16">
        <f ca="1">_xll.DBRW($B$3,$R$37,$R$38,$R$40,$R$41,$R$42,$Q455,BN$2,BN$4,BN$3)</f>
        <v>0.14162381463113868</v>
      </c>
      <c r="BO455" s="16">
        <f ca="1">_xll.DBRW($B$3,$R$37,$R$38,$R$40,$R$41,$R$42,$Q455,BO$2,BO$4,BO$3)</f>
        <v>0.15302837294481575</v>
      </c>
      <c r="BP455" s="17">
        <f ca="1">-(BN455-BO455)*100</f>
        <v>1.1404558313677065</v>
      </c>
      <c r="BQ455" s="14">
        <f ca="1">$Z455-$AE455-CK455</f>
        <v>639916.78500347212</v>
      </c>
      <c r="BR455" s="15">
        <f ca="1">_xll.DBRW($B$3,$R$37,$R$38,$R$40,$R$41,$R$42,$Q455,BR$2,BR$4,BR$3)</f>
        <v>1.3336113673654368</v>
      </c>
      <c r="BS455" s="15">
        <f ca="1">_xll.DBRW($B$3,$R$37,$R$38,$R$40,$R$41,$R$42,$Q455,BS$2,BS$4,BS$3)</f>
        <v>1</v>
      </c>
      <c r="BT455" s="15">
        <f ca="1">_xll.DBRW($B$3,$R$37,$R$38,$R$40,$R$41,$R$42,$Q455,BT$2,BT$4,BT$3)</f>
        <v>9.41657567153411</v>
      </c>
      <c r="BU455" s="15">
        <f ca="1">_xll.DBRW($B$3,$R$37,$R$38,$R$40,$R$41,$R$42,$Q455,BU$2,BU$4,BU$3)</f>
        <v>5958707</v>
      </c>
      <c r="BV455" s="15">
        <f ca="1">_xll.DBRW($B$3,$R$37,$R$38,$R$40,$R$41,$R$42,$Q455,BV$2,BV$4,BV$3)</f>
        <v>5958707</v>
      </c>
      <c r="BW455" s="15">
        <f ca="1">_xll.DBRW($B$3,$R$37,$R$38,$R$40,$R$41,$R$42,$Q455,BW$2,BW$4,BW$3)</f>
        <v>1.0727193145038501</v>
      </c>
      <c r="BX455" s="15">
        <f ca="1">_xll.DBRW($B$3,$R$37,$R$38,$R$40,$R$41,$R$42,$Q455,BX$2,BX$4,BX$3)</f>
        <v>1</v>
      </c>
      <c r="BY455" s="15">
        <f ca="1">_xll.DBRW($B$3,$R$37,$R$38,$R$40,$R$41,$R$42,$Q455,BY$2,BY$4,BY$3)</f>
        <v>7.0099373982803055</v>
      </c>
      <c r="BZ455" s="15">
        <f ca="1">_xll.DBRW($B$3,$R$37,$R$38,$R$40,$R$41,$R$42,$Q455,BZ$2,BZ$4,BZ$3)</f>
        <v>7660864.8979999991</v>
      </c>
      <c r="CA455" s="15">
        <f ca="1">_xll.DBRW($B$3,$R$37,$R$38,$R$40,$R$41,$R$42,$Q455,CA$2,CA$4,CA$3)</f>
        <v>7660864.8979999991</v>
      </c>
      <c r="CB455" s="15">
        <f ca="1">BR455-BW455</f>
        <v>0.26089205286158679</v>
      </c>
      <c r="CC455" s="15">
        <f ca="1">BS455-BX455</f>
        <v>0</v>
      </c>
      <c r="CD455" s="15">
        <f ca="1">BT455-BY455</f>
        <v>2.4066382732538045</v>
      </c>
      <c r="CE455" s="15">
        <f ca="1">IF(AND(BU455&lt;&gt;0,BZ455&lt;&gt;0),-1*CB455*BU455,0)</f>
        <v>-1554579.3016307072</v>
      </c>
      <c r="CF455" s="15">
        <f ca="1">IF(AND(BU455&lt;&gt;0,BZ455&lt;&gt;0,BV455&lt;&gt;0,CA455&lt;&gt;0),CC455/BX455*$Z455,)</f>
        <v>0</v>
      </c>
      <c r="CG455" s="15">
        <f ca="1">IF(AND(BV455&lt;&gt;0,CA455&lt;&gt;0),CD455*BN455*BV455,)</f>
        <v>2030949.5618457277</v>
      </c>
      <c r="CH455" s="15">
        <f ca="1">IF(AND(BU455&lt;&gt;0,BZ455&lt;&gt;0,BV455&lt;&gt;0,CA455&lt;&gt;0),$AJ455-CE455-CF455-CG455-CK455,)</f>
        <v>163546.52478845161</v>
      </c>
      <c r="CI455" s="15">
        <f ca="1">IF(OR(BU455=0,BZ455=0,BV455=0,CA455=0),$AJ455-CE455-CF455-CG455-CK455,)</f>
        <v>0</v>
      </c>
      <c r="CJ455" s="15">
        <f ca="1">SUM(CE455:CI455)</f>
        <v>639916.78500347212</v>
      </c>
      <c r="CK455" s="15">
        <f ca="1">IF($V455&lt;&gt;0,IF($V455&gt;0,$W455/$V455,-$W455/$V455))*$AE455</f>
        <v>-368558.433114307</v>
      </c>
      <c r="CL455" s="15">
        <f ca="1">SUM(CJ455:CK455)</f>
        <v>271358.35188916512</v>
      </c>
      <c r="CM455" s="16">
        <f ca="1">_xll.DBRW($B$3,$R$37,$R$38,$R$40,$R$41,$R$42,$Q455,CM$2,CM$4,CM$3)</f>
        <v>6.7650330600892136E-2</v>
      </c>
      <c r="CN455" s="16">
        <f ca="1">_xll.DBRW($B$3,$R$37,$R$38,$R$40,$R$41,$R$42,$Q455,CN$2,CN$4,CN$3)</f>
        <v>7.4687927806151355E-2</v>
      </c>
      <c r="CO455" s="17">
        <f ca="1">-(CM455-CN455)*100</f>
        <v>0.70375972052592184</v>
      </c>
      <c r="CP455" s="14">
        <f ca="1">$AA455-$AF455-DJ455</f>
        <v>394883.90991328727</v>
      </c>
      <c r="CQ455" s="15">
        <f ca="1">_xll.DBRW($B$3,$R$37,$R$38,$R$40,$R$41,$R$42,$Q455,CQ$2,CQ$4,CQ$3)</f>
        <v>1.2288209752416308</v>
      </c>
      <c r="CR455" s="15">
        <f ca="1">_xll.DBRW($B$3,$R$37,$R$38,$R$40,$R$41,$R$42,$Q455,CR$2,CR$4,CR$3)</f>
        <v>0.51841111939217688</v>
      </c>
      <c r="CS455" s="15">
        <f ca="1">_xll.DBRW($B$3,$R$37,$R$38,$R$40,$R$41,$R$42,$Q455,CS$2,CS$4,CS$3)</f>
        <v>9.41657567153411</v>
      </c>
      <c r="CT455" s="15">
        <f ca="1">_xll.DBRW($B$3,$R$37,$R$38,$R$40,$R$41,$R$42,$Q455,CT$2,CT$4,CT$3)</f>
        <v>3089059.966</v>
      </c>
      <c r="CU455" s="15">
        <f ca="1">_xll.DBRW($B$3,$R$37,$R$38,$R$40,$R$41,$R$42,$Q455,CU$2,CU$4,CU$3)</f>
        <v>5958707</v>
      </c>
      <c r="CV455" s="15">
        <f ca="1">_xll.DBRW($B$3,$R$37,$R$38,$R$40,$R$41,$R$42,$Q455,CV$2,CV$4,CV$3)</f>
        <v>1.0122214078504439</v>
      </c>
      <c r="CW455" s="15">
        <f ca="1">_xll.DBRW($B$3,$R$37,$R$38,$R$40,$R$41,$R$42,$Q455,CW$2,CW$4,CW$3)</f>
        <v>0.51723634203729052</v>
      </c>
      <c r="CX455" s="15">
        <f ca="1">_xll.DBRW($B$3,$R$37,$R$38,$R$40,$R$41,$R$42,$Q455,CX$2,CX$4,CX$3)</f>
        <v>7.0099373982803055</v>
      </c>
      <c r="CY455" s="15">
        <f ca="1">_xll.DBRW($B$3,$R$37,$R$38,$R$40,$R$41,$R$42,$Q455,CY$2,CY$4,CY$3)</f>
        <v>3962477.7366834003</v>
      </c>
      <c r="CZ455" s="15">
        <f ca="1">_xll.DBRW($B$3,$R$37,$R$38,$R$40,$R$41,$R$42,$Q455,CZ$2,CZ$4,CZ$3)</f>
        <v>7660864.8979999991</v>
      </c>
      <c r="DA455" s="15">
        <f ca="1">CQ455-CV455</f>
        <v>0.21659956739118691</v>
      </c>
      <c r="DB455" s="15">
        <f ca="1">CR455-CW455</f>
        <v>1.1747773548863583E-3</v>
      </c>
      <c r="DC455" s="15">
        <f ca="1">CS455-CX455</f>
        <v>2.4066382732538045</v>
      </c>
      <c r="DD455" s="15">
        <f ca="1">IF(AND(CT455&lt;&gt;0,CY455&lt;&gt;0),-1*DA455*CT455,0)</f>
        <v>-669089.05228103453</v>
      </c>
      <c r="DE455" s="15">
        <f ca="1">IF(AND(CT455&lt;&gt;0,CY455&lt;&gt;0,CU455&lt;&gt;0,CZ455&lt;&gt;0),DB455/CW455*$AA455,)</f>
        <v>-8621.4733432585945</v>
      </c>
      <c r="DF455" s="15">
        <f ca="1">IF(AND(CU455&lt;&gt;0,CZ455&lt;&gt;0),DC455*CM455*CU455,)</f>
        <v>970136.34077323985</v>
      </c>
      <c r="DG455" s="15">
        <f ca="1">IF(AND(CT455&lt;&gt;0,CY455&lt;&gt;0,CU455&lt;&gt;0,CZ455&lt;&gt;0),$AK455-DD455-DE455-DF455-DJ455,)</f>
        <v>102458.09476434052</v>
      </c>
      <c r="DH455" s="15">
        <f ca="1">IF(OR(CT455=0,CY455=0,CU455=0,CZ455=0),$AK455-DD455-DE455-DF455-DJ455,)</f>
        <v>0</v>
      </c>
      <c r="DI455" s="15">
        <f ca="1">SUM(DD455:DH455)</f>
        <v>394883.90991328727</v>
      </c>
      <c r="DJ455" s="15">
        <f ca="1">IF($V455&lt;&gt;0,IF($V455&gt;0,$W455/$V455,-$W455/$V455))*$AF455</f>
        <v>-179880.79671157591</v>
      </c>
      <c r="DK455" s="15">
        <f ca="1">SUM(DI455:DJ455)</f>
        <v>215003.11320171136</v>
      </c>
      <c r="DL455" s="16">
        <f ca="1">_xll.DBRW($B$3,$R$37,$R$38,$R$40,$R$41,$R$42,$Q455,DL$2,DL$4,DL$3)</f>
        <v>4.5960376356499763E-4</v>
      </c>
      <c r="DM455" s="16">
        <f ca="1">_xll.DBRW($B$3,$R$37,$R$38,$R$40,$R$41,$R$42,$Q455,DM$2,DM$4,DM$3)</f>
        <v>5.5541503414639705E-4</v>
      </c>
      <c r="DN455" s="17">
        <f ca="1">-(DL455-DM455)*100</f>
        <v>9.5811270581399426E-3</v>
      </c>
      <c r="DO455" s="14">
        <f ca="1">$AB455-$AG455-EI455</f>
        <v>5376.029351703909</v>
      </c>
      <c r="DP455" s="15">
        <f ca="1">_xll.DBRW($B$3,$R$37,$R$38,$R$40,$R$41,$R$42,$Q455,DP$2,DP$4,DP$3)</f>
        <v>4.7300250526538593E-3</v>
      </c>
      <c r="DQ455" s="15">
        <f ca="1">_xll.DBRW($B$3,$R$37,$R$38,$R$40,$R$41,$R$42,$Q455,DQ$2,DQ$4,DQ$3)</f>
        <v>0.91498323377873758</v>
      </c>
      <c r="DR455" s="15">
        <f ca="1">_xll.DBRW($B$3,$R$37,$R$38,$R$40,$R$41,$R$42,$Q455,DR$2,DR$4,DR$3)</f>
        <v>9.41657567153411</v>
      </c>
      <c r="DS455" s="15">
        <f ca="1">_xll.DBRW($B$3,$R$37,$R$38,$R$40,$R$41,$R$42,$Q455,DS$2,DS$4,DS$3)</f>
        <v>5452117</v>
      </c>
      <c r="DT455" s="15">
        <f ca="1">_xll.DBRW($B$3,$R$37,$R$38,$R$40,$R$41,$R$42,$Q455,DT$2,DT$4,DT$3)</f>
        <v>5958707</v>
      </c>
      <c r="DU455" s="15">
        <f ca="1">_xll.DBRW($B$3,$R$37,$R$38,$R$40,$R$41,$R$42,$Q455,DU$2,DU$4,DU$3)</f>
        <v>4.2248435100147473E-3</v>
      </c>
      <c r="DV455" s="15">
        <f ca="1">_xll.DBRW($B$3,$R$37,$R$38,$R$40,$R$41,$R$42,$Q455,DV$2,DV$4,DV$3)</f>
        <v>0.92155475349579785</v>
      </c>
      <c r="DW455" s="15">
        <f ca="1">_xll.DBRW($B$3,$R$37,$R$38,$R$40,$R$41,$R$42,$Q455,DW$2,DW$4,DW$3)</f>
        <v>7.0099373982803055</v>
      </c>
      <c r="DX455" s="15">
        <f ca="1">_xll.DBRW($B$3,$R$37,$R$38,$R$40,$R$41,$R$42,$Q455,DX$2,DX$4,DX$3)</f>
        <v>7059906.4626409998</v>
      </c>
      <c r="DY455" s="15">
        <f ca="1">_xll.DBRW($B$3,$R$37,$R$38,$R$40,$R$41,$R$42,$Q455,DY$2,DY$4,DY$3)</f>
        <v>7660864.8979999991</v>
      </c>
      <c r="DZ455" s="15">
        <f ca="1">DP455-DU455</f>
        <v>5.0518154263911198E-4</v>
      </c>
      <c r="EA455" s="15">
        <f ca="1">DQ455-DV455</f>
        <v>-6.5715197170602702E-3</v>
      </c>
      <c r="EB455" s="15">
        <f ca="1">DR455-DW455</f>
        <v>2.4066382732538045</v>
      </c>
      <c r="EC455" s="15">
        <f ca="1">IF(AND(DS455&lt;&gt;0,DX455&lt;&gt;0),-1*DZ455*DS455,0)</f>
        <v>-2754.3088767089271</v>
      </c>
      <c r="ED455" s="15">
        <f ca="1">IF(AND(DS455&lt;&gt;0,DX455&lt;&gt;0,DT455&lt;&gt;0,DY455&lt;&gt;0),EA455/DV455*$AB455,)</f>
        <v>183.89642211545393</v>
      </c>
      <c r="EE455" s="15">
        <f ca="1">IF(AND(DT455&lt;&gt;0,DY455&lt;&gt;0),EB455*DL455*DT455,)</f>
        <v>6590.925859934764</v>
      </c>
      <c r="EF455" s="15">
        <f ca="1">IF(AND(DS455&lt;&gt;0,DX455&lt;&gt;0,DT455&lt;&gt;0,DY455&lt;&gt;0),$AL455-EC455-ED455-EE455-EI455,)</f>
        <v>1355.515946362618</v>
      </c>
      <c r="EG455" s="15">
        <f ca="1">IF(OR(DS455=0,DX455=0,DT455=0,DY455=0),$AL455-EC455-ED455-EE455-EI455,)</f>
        <v>0</v>
      </c>
      <c r="EH455" s="15">
        <f ca="1">SUM(EC455:EG455)</f>
        <v>5376.029351703909</v>
      </c>
      <c r="EI455" s="15">
        <f ca="1">IF($V455&lt;&gt;0,IF($V455&gt;0,$W455/$V455,-$W455/$V455))*$AG455</f>
        <v>-1337.6793517039107</v>
      </c>
      <c r="EJ455" s="15">
        <f ca="1">SUM(EH455:EI455)</f>
        <v>4038.3499999999985</v>
      </c>
      <c r="EK455" s="16">
        <f ca="1">_xll.DBRW($B$3,$R$37,$R$38,$R$40,$R$41,$R$42,$Q455,EK$2,EK$4,EK$3)</f>
        <v>0.31671151479656279</v>
      </c>
      <c r="EL455" s="16">
        <f ca="1">_xll.DBRW($B$3,$R$37,$R$38,$R$40,$R$41,$R$42,$Q455,EL$2,EL$4,EL$3)</f>
        <v>0.31745210307692928</v>
      </c>
      <c r="EM455" s="17">
        <f ca="1">-(EK455-EL455)*100</f>
        <v>7.4058828036649427E-2</v>
      </c>
      <c r="EN455" s="14">
        <f ca="1">$AC455-$AH455-FH455</f>
        <v>41554.86414717359</v>
      </c>
      <c r="EO455" s="15">
        <f ca="1">_xll.DBRW($B$3,$R$37,$R$38,$R$40,$R$41,$R$42,$Q455,EO$2,EO$4,EO$3)</f>
        <v>2.9823379451280285</v>
      </c>
      <c r="EP455" s="15">
        <f ca="1">_xll.DBRW($B$3,$R$37,$R$38,$R$40,$R$41,$R$42,$Q455,EP$2,EP$4,EP$3)</f>
        <v>1</v>
      </c>
      <c r="EQ455" s="15">
        <f ca="1">_xll.DBRW($B$3,$R$37,$R$38,$R$40,$R$41,$R$42,$Q455,EQ$2,EQ$4,EQ$3)</f>
        <v>9.41657567153411</v>
      </c>
      <c r="ER455" s="15">
        <f ca="1">_xll.DBRW($B$3,$R$37,$R$38,$R$40,$R$41,$R$42,$Q455,ER$2,ER$4,ER$3)</f>
        <v>5958707</v>
      </c>
      <c r="ES455" s="15">
        <f ca="1">_xll.DBRW($B$3,$R$37,$R$38,$R$40,$R$41,$R$42,$Q455,ES$2,ES$4,ES$3)</f>
        <v>5958707</v>
      </c>
      <c r="ET455" s="15">
        <f ca="1">_xll.DBRW($B$3,$R$37,$R$38,$R$40,$R$41,$R$42,$Q455,ET$2,ET$4,ET$3)</f>
        <v>2.2253193695217011</v>
      </c>
      <c r="EU455" s="15">
        <f ca="1">_xll.DBRW($B$3,$R$37,$R$38,$R$40,$R$41,$R$42,$Q455,EU$2,EU$4,EU$3)</f>
        <v>1</v>
      </c>
      <c r="EV455" s="15">
        <f ca="1">_xll.DBRW($B$3,$R$37,$R$38,$R$40,$R$41,$R$42,$Q455,EV$2,EV$4,EV$3)</f>
        <v>7.0099373982803055</v>
      </c>
      <c r="EW455" s="15">
        <f ca="1">_xll.DBRW($B$3,$R$37,$R$38,$R$40,$R$41,$R$42,$Q455,EW$2,EW$4,EW$3)</f>
        <v>7660864.8979999991</v>
      </c>
      <c r="EX455" s="15">
        <f ca="1">_xll.DBRW($B$3,$R$37,$R$38,$R$40,$R$41,$R$42,$Q455,EX$2,EX$4,EX$3)</f>
        <v>7660864.8979999991</v>
      </c>
      <c r="EY455" s="15">
        <f ca="1">EO455-ET455</f>
        <v>0.75701857560632746</v>
      </c>
      <c r="EZ455" s="15">
        <f ca="1">EP455-EU455</f>
        <v>0</v>
      </c>
      <c r="FA455" s="15">
        <f ca="1">EQ455-EV455</f>
        <v>2.4066382732538045</v>
      </c>
      <c r="FB455" s="15">
        <f ca="1">IF(AND(ER455&lt;&gt;0,EW455&lt;&gt;0),-1*EY455*ER455,0)</f>
        <v>-4510851.885595453</v>
      </c>
      <c r="FC455" s="15">
        <f ca="1">IF(AND(ER455&lt;&gt;0,EW455&lt;&gt;0,ES455&lt;&gt;0,EX455&lt;&gt;0),EZ455/EU455*$AC455,)</f>
        <v>0</v>
      </c>
      <c r="FD455" s="15">
        <f ca="1">IF(AND(ES455&lt;&gt;0,EX455&lt;&gt;0),FA455*EK455*ES455,)</f>
        <v>4541786.3788153511</v>
      </c>
      <c r="FE455" s="15">
        <f ca="1">IF(AND(ER455&lt;&gt;0,EW455&lt;&gt;0,ES455&lt;&gt;0,EX455&lt;&gt;0),$AM455-FB455-FC455-FD455-FH455,)</f>
        <v>10620.370927275508</v>
      </c>
      <c r="FF455" s="15">
        <f ca="1">IF(OR(ER455=0,EW455=0,ES455=0,EX455=0),$AM455-FB455-FC455-FD455-FH455,)</f>
        <v>0</v>
      </c>
      <c r="FG455" s="15">
        <f ca="1">SUM(FB455:FF455)</f>
        <v>41554.86414717359</v>
      </c>
      <c r="FH455" s="15">
        <f ca="1">IF($V455&lt;&gt;0,IF($V455&gt;0,$W455/$V455,-$W455/$V455))*$AH455</f>
        <v>-764561.8093388885</v>
      </c>
      <c r="FI455" s="15">
        <f ca="1">SUM(FG455:FH455)</f>
        <v>-723006.94519171491</v>
      </c>
      <c r="FJ455" s="20"/>
      <c r="FK455" s="85">
        <f ca="1">BL455+CK455+DJ455+EI455+FH455</f>
        <v>-2320780.3719117003</v>
      </c>
      <c r="FL455" s="21"/>
      <c r="FM455" s="22"/>
      <c r="FN455" s="104">
        <f ca="1">_xll.DBRW($B$3,$R$37,$R$38,$R$40,$R$41,$R$42,$Q455,FN$2,FN$4,FN$3)</f>
        <v>3558206.0499999919</v>
      </c>
      <c r="FO455" s="105">
        <f ca="1">IF(U455&lt;&gt;0,FN455/U455,0)</f>
        <v>6.341413343155769E-2</v>
      </c>
      <c r="FP455" s="104">
        <f ca="1">_xll.DBRW($B$3,$R$37,$R$38,$R$40,$R$41,$R$42,$Q455,FP$2,FP$4,FP$3)</f>
        <v>1954418.7884762732</v>
      </c>
      <c r="FQ455" s="105">
        <f ca="1">IF(V455&lt;&gt;0,FP455/V455,0)</f>
        <v>3.6393656020984662E-2</v>
      </c>
      <c r="FR455" s="86">
        <f ca="1">FN455-FP455</f>
        <v>1603787.2615237187</v>
      </c>
      <c r="FS455" s="103">
        <f ca="1">(FO455-FQ455)*100</f>
        <v>2.7020477410573029</v>
      </c>
      <c r="FT455" s="23"/>
      <c r="FV455" s="37"/>
      <c r="FW455" s="37"/>
      <c r="FX455" s="37"/>
      <c r="FY455" s="37"/>
      <c r="FZ455" s="37"/>
      <c r="GA455" s="37"/>
      <c r="GB455" s="37"/>
      <c r="GC455" s="37"/>
      <c r="GD455" s="37"/>
      <c r="GE455" s="37"/>
      <c r="GF455" s="37"/>
      <c r="GG455" s="37"/>
      <c r="GH455" s="37"/>
    </row>
    <row r="456" spans="1:190" ht="15" hidden="1" customHeight="1" x14ac:dyDescent="0.25">
      <c r="A456">
        <f ca="1">IF(ROW()=ROW($A$60),0,1)</f>
        <v>1</v>
      </c>
      <c r="D456" s="30"/>
      <c r="E456" s="30"/>
      <c r="F456" s="30">
        <f ca="1">IF(A456&lt;&gt;0,IF((AO456+BN456+CM456+DL456+EK456)&lt;&gt;0,ROUND((1-(AO456+BN456+CM456+DL456+EK456))-FO456,5),"VERIF. ELIGIBILITE PMM"),"CHECK "&amp;D441)</f>
        <v>-2.162E-2</v>
      </c>
      <c r="G456" s="30"/>
      <c r="H456" s="30"/>
      <c r="I456" s="30"/>
      <c r="J456" s="30">
        <f ca="1">IF(A456&lt;&gt;0,IF((AP456+BO456+CN456+DM456+EL456)&lt;&gt;0,ROUND((1-(AP456+BO456+CN456+DM456+EL456))-FQ456,5),"VERIF. ELIGIBILITE PMM"),"CHECK "&amp;D442)</f>
        <v>-5.7299999999999999E-3</v>
      </c>
      <c r="K456" s="30">
        <f ca="1">IF(A456&lt;&gt;0,ROUND(W456+AR456+BQ456+CP456+DO456+EN456+FK456-FR456,5),"CHECK ")</f>
        <v>-224852.88</v>
      </c>
      <c r="L456" s="4"/>
      <c r="M456" s="9"/>
      <c r="N456" s="10"/>
      <c r="O456" s="9"/>
      <c r="P456" s="11"/>
      <c r="Q456" s="130" t="s">
        <v>385</v>
      </c>
      <c r="R456" s="130"/>
      <c r="S456" s="12"/>
      <c r="T456" s="13"/>
      <c r="U456" s="84">
        <f ca="1">_xll.DBRW($B$3,$R$37,$R$38,$R$40,$R$41,$R$42,$Q456,U$2,U$4,U$3)</f>
        <v>13219342.85335</v>
      </c>
      <c r="V456" s="84">
        <f ca="1">_xll.DBRW($B$3,$R$37,$R$38,$R$40,$R$41,$R$42,$Q456,V$2,V$4,V$3)</f>
        <v>10637702.666590003</v>
      </c>
      <c r="W456" s="85">
        <f ca="1">U456-V456</f>
        <v>2581640.1867599972</v>
      </c>
      <c r="X456" s="106">
        <f ca="1">IF(V456&lt;&gt;0,W456/V456,0)</f>
        <v>0.24268775577533241</v>
      </c>
      <c r="Y456" s="15">
        <f ca="1">_xll.DBRW($B$3,$R$37,$R$38,$R$40,$R$41,$R$42,$Q456,Y$2,Y$4,Y$3)</f>
        <v>-7634752.1608727006</v>
      </c>
      <c r="Z456" s="15">
        <f ca="1">_xll.DBRW($B$3,$R$37,$R$38,$R$40,$R$41,$R$42,$Q456,Z$2,Z$4,Z$3)</f>
        <v>-856753.9566700001</v>
      </c>
      <c r="AA456" s="15">
        <f ca="1">_xll.DBRW($B$3,$R$37,$R$38,$R$40,$R$41,$R$42,$Q456,AA$2,AA$4,AA$3)</f>
        <v>-1664693.1736999999</v>
      </c>
      <c r="AB456" s="15">
        <f ca="1">_xll.DBRW($B$3,$R$37,$R$38,$R$40,$R$41,$R$42,$Q456,AB$2,AB$4,AB$3)</f>
        <v>-612724.30333300005</v>
      </c>
      <c r="AC456" s="15">
        <f ca="1">_xll.DBRW($B$3,$R$37,$R$38,$R$40,$R$41,$R$42,$Q456,AC$2,AC$4,AC$3)</f>
        <v>-517854.58993969992</v>
      </c>
      <c r="AD456" s="15">
        <f ca="1">_xll.DBRW($B$3,$R$37,$R$38,$R$40,$R$41,$R$42,$Q456,AD$2,AD$4,AD$3)</f>
        <v>-5879751.8275909992</v>
      </c>
      <c r="AE456" s="15">
        <f ca="1">_xll.DBRW($B$3,$R$37,$R$38,$R$40,$R$41,$R$42,$Q456,AE$2,AE$4,AE$3)</f>
        <v>-687763.99999669997</v>
      </c>
      <c r="AF456" s="15">
        <f ca="1">_xll.DBRW($B$3,$R$37,$R$38,$R$40,$R$41,$R$42,$Q456,AF$2,AF$4,AF$3)</f>
        <v>-1335696.6663000002</v>
      </c>
      <c r="AG456" s="15">
        <f ca="1">_xll.DBRW($B$3,$R$37,$R$38,$R$40,$R$41,$R$42,$Q456,AG$2,AG$4,AG$3)</f>
        <v>-355737.33333670005</v>
      </c>
      <c r="AH456" s="15">
        <f ca="1">_xll.DBRW($B$3,$R$37,$R$38,$R$40,$R$41,$R$42,$Q456,AH$2,AH$4,AH$3)</f>
        <v>-406232.00006157008</v>
      </c>
      <c r="AI456" s="15">
        <f ca="1">Y456-AD456</f>
        <v>-1755000.3332817014</v>
      </c>
      <c r="AJ456" s="15">
        <f ca="1">Z456-AE456</f>
        <v>-168989.95667330013</v>
      </c>
      <c r="AK456" s="15">
        <f ca="1">AA456-AF456</f>
        <v>-328996.50739999977</v>
      </c>
      <c r="AL456" s="15">
        <f ca="1">AB456-AG456</f>
        <v>-256986.9699963</v>
      </c>
      <c r="AM456" s="15">
        <f ca="1">AC456-AH456</f>
        <v>-111622.58987812983</v>
      </c>
      <c r="AN456" s="20"/>
      <c r="AO456" s="16">
        <f ca="1">_xll.DBRW($B$3,$R$37,$R$38,$R$40,$R$41,$R$42,$Q456,AO$2,AO$4,AO$3)</f>
        <v>0.57754400090606095</v>
      </c>
      <c r="AP456" s="16">
        <f ca="1">_xll.DBRW($B$3,$R$37,$R$38,$R$40,$R$41,$R$42,$Q456,AP$2,AP$4,AP$3)</f>
        <v>0.55272759653807868</v>
      </c>
      <c r="AQ456" s="17">
        <f ca="1">-(AO456-AP456)*100</f>
        <v>-2.481640436798227</v>
      </c>
      <c r="AR456" s="14">
        <f ca="1">$Y456-$AD456-BL456</f>
        <v>-328056.5577277327</v>
      </c>
      <c r="AS456" s="18">
        <f ca="1">_xll.DBRW($B$3,$R$37,$R$38,$R$40,$R$41,$R$42,$Q456,AS$2,AS$4,AS$3)</f>
        <v>0</v>
      </c>
      <c r="AT456" s="19">
        <f ca="1">_xll.DBRW($B$3,$R$37,$R$38,$R$40,$R$41,$R$42,$Q456,AT$2,AT$4,AT$3)</f>
        <v>0</v>
      </c>
      <c r="AU456" s="18">
        <f ca="1">_xll.DBRW($B$3,$R$37,$R$38,$R$40,$R$41,$R$42,$Q456,AU$2,AU$4,AU$3)</f>
        <v>0</v>
      </c>
      <c r="AV456" s="15">
        <f ca="1">_xll.DBRW($B$3,$R$37,$R$38,$R$40,$R$41,$R$42,$Q456,AV$2,AV$4,AV$3)</f>
        <v>0</v>
      </c>
      <c r="AW456" s="15">
        <f ca="1">_xll.DBRW($B$3,$R$37,$R$38,$R$40,$R$41,$R$42,$Q456,AW$2,AW$4,AW$3)</f>
        <v>0</v>
      </c>
      <c r="AX456" s="18">
        <f ca="1">_xll.DBRW($B$3,$R$37,$R$38,$R$40,$R$41,$R$42,$Q456,AX$2,AX$4,AX$3)</f>
        <v>35.941365390508558</v>
      </c>
      <c r="AY456" s="19">
        <f ca="1">_xll.DBRW($B$3,$R$37,$R$38,$R$40,$R$41,$R$42,$Q456,AY$2,AY$4,AY$3)</f>
        <v>5.12535065376125E-2</v>
      </c>
      <c r="AZ456" s="18">
        <f ca="1">_xll.DBRW($B$3,$R$37,$R$38,$R$40,$R$41,$R$42,$Q456,AZ$2,AZ$4,AZ$3)</f>
        <v>3.3327827623425748</v>
      </c>
      <c r="BA456" s="15">
        <f ca="1">_xll.DBRW($B$3,$R$37,$R$38,$R$40,$R$41,$R$42,$Q456,BA$2,BA$4,BA$3)</f>
        <v>163592.8898</v>
      </c>
      <c r="BB456" s="15">
        <f ca="1">_xll.DBRW($B$3,$R$37,$R$38,$R$40,$R$41,$R$42,$Q456,BB$2,BB$4,BB$3)</f>
        <v>3191838</v>
      </c>
      <c r="BC456" s="18">
        <f ca="1">AS456-AX456</f>
        <v>-35.941365390508558</v>
      </c>
      <c r="BD456" s="18">
        <f ca="1">AT456-AY456</f>
        <v>-5.12535065376125E-2</v>
      </c>
      <c r="BE456" s="18">
        <f ca="1">AU456-AZ456</f>
        <v>-3.3327827623425748</v>
      </c>
      <c r="BF456" s="15">
        <f ca="1">IF(AND(AV456&lt;&gt;0,BA456&lt;&gt;0),-1*BC456*AV456,0)</f>
        <v>0</v>
      </c>
      <c r="BG456" s="15">
        <f ca="1">IF(AND(AV456&lt;&gt;0,BA456&lt;&gt;0,AW456&lt;&gt;0,BB456&lt;&gt;0),BD456/AY456*$Y456,)</f>
        <v>0</v>
      </c>
      <c r="BH456" s="15">
        <f ca="1">IF(AND(AW456&lt;&gt;0,BB456&lt;&gt;0),BE456*AO456*AW456,)</f>
        <v>0</v>
      </c>
      <c r="BI456" s="15">
        <f ca="1">IF(AND(AV456&lt;&gt;0,BA456&lt;&gt;0,AW456&lt;&gt;0,BB456&lt;&gt;0),$AI456-BF456-BG456-BH456-BL456,)</f>
        <v>0</v>
      </c>
      <c r="BJ456" s="15">
        <f ca="1">IF(OR(AV456=0,BA456=0,AW456=0,BB456=0),$AI456-BF456-BG456-BH456-BL456,)</f>
        <v>-328056.5577277327</v>
      </c>
      <c r="BK456" s="15">
        <f ca="1">SUM(BF456:BJ456)</f>
        <v>-328056.5577277327</v>
      </c>
      <c r="BL456" s="15">
        <f ca="1">IF($V456&lt;&gt;0,IF($V456&gt;0,$W456/$V456,-$W456/$V456))*$AD456</f>
        <v>-1426943.7755539687</v>
      </c>
      <c r="BM456" s="15">
        <f ca="1">SUM(BK456:BL456)</f>
        <v>-1755000.3332817014</v>
      </c>
      <c r="BN456" s="16">
        <f ca="1">_xll.DBRW($B$3,$R$37,$R$38,$R$40,$R$41,$R$42,$Q456,BN$2,BN$4,BN$3)</f>
        <v>6.4810631373622668E-2</v>
      </c>
      <c r="BO456" s="16">
        <f ca="1">_xll.DBRW($B$3,$R$37,$R$38,$R$40,$R$41,$R$42,$Q456,BO$2,BO$4,BO$3)</f>
        <v>6.4653433316647524E-2</v>
      </c>
      <c r="BP456" s="17">
        <f ca="1">-(BN456-BO456)*100</f>
        <v>-1.5719805697514411E-2</v>
      </c>
      <c r="BQ456" s="14">
        <f ca="1">$Z456-$AE456-CK456</f>
        <v>-2078.0550110352924</v>
      </c>
      <c r="BR456" s="15">
        <f ca="1">_xll.DBRW($B$3,$R$37,$R$38,$R$40,$R$41,$R$42,$Q456,BR$2,BR$4,BR$3)</f>
        <v>0</v>
      </c>
      <c r="BS456" s="15">
        <f ca="1">_xll.DBRW($B$3,$R$37,$R$38,$R$40,$R$41,$R$42,$Q456,BS$2,BS$4,BS$3)</f>
        <v>0</v>
      </c>
      <c r="BT456" s="15">
        <f ca="1">_xll.DBRW($B$3,$R$37,$R$38,$R$40,$R$41,$R$42,$Q456,BT$2,BT$4,BT$3)</f>
        <v>0</v>
      </c>
      <c r="BU456" s="15">
        <f ca="1">_xll.DBRW($B$3,$R$37,$R$38,$R$40,$R$41,$R$42,$Q456,BU$2,BU$4,BU$3)</f>
        <v>0</v>
      </c>
      <c r="BV456" s="15">
        <f ca="1">_xll.DBRW($B$3,$R$37,$R$38,$R$40,$R$41,$R$42,$Q456,BV$2,BV$4,BV$3)</f>
        <v>0</v>
      </c>
      <c r="BW456" s="15">
        <f ca="1">_xll.DBRW($B$3,$R$37,$R$38,$R$40,$R$41,$R$42,$Q456,BW$2,BW$4,BW$3)</f>
        <v>0.22685514418711816</v>
      </c>
      <c r="BX456" s="15">
        <f ca="1">_xll.DBRW($B$3,$R$37,$R$38,$R$40,$R$41,$R$42,$Q456,BX$2,BX$4,BX$3)</f>
        <v>0.94983893292830024</v>
      </c>
      <c r="BY456" s="15">
        <f ca="1">_xll.DBRW($B$3,$R$37,$R$38,$R$40,$R$41,$R$42,$Q456,BY$2,BY$4,BY$3)</f>
        <v>3.3327827623425748</v>
      </c>
      <c r="BZ456" s="15">
        <f ca="1">_xll.DBRW($B$3,$R$37,$R$38,$R$40,$R$41,$R$42,$Q456,BZ$2,BZ$4,BZ$3)</f>
        <v>3031732</v>
      </c>
      <c r="CA456" s="15">
        <f ca="1">_xll.DBRW($B$3,$R$37,$R$38,$R$40,$R$41,$R$42,$Q456,CA$2,CA$4,CA$3)</f>
        <v>3191838</v>
      </c>
      <c r="CB456" s="15">
        <f ca="1">BR456-BW456</f>
        <v>-0.22685514418711816</v>
      </c>
      <c r="CC456" s="15">
        <f ca="1">BS456-BX456</f>
        <v>-0.94983893292830024</v>
      </c>
      <c r="CD456" s="15">
        <f ca="1">BT456-BY456</f>
        <v>-3.3327827623425748</v>
      </c>
      <c r="CE456" s="15">
        <f ca="1">IF(AND(BU456&lt;&gt;0,BZ456&lt;&gt;0),-1*CB456*BU456,0)</f>
        <v>0</v>
      </c>
      <c r="CF456" s="15">
        <f ca="1">IF(AND(BU456&lt;&gt;0,BZ456&lt;&gt;0,BV456&lt;&gt;0,CA456&lt;&gt;0),CC456/BX456*$Z456,)</f>
        <v>0</v>
      </c>
      <c r="CG456" s="15">
        <f ca="1">IF(AND(BV456&lt;&gt;0,CA456&lt;&gt;0),CD456*BN456*BV456,)</f>
        <v>0</v>
      </c>
      <c r="CH456" s="15">
        <f ca="1">IF(AND(BU456&lt;&gt;0,BZ456&lt;&gt;0,BV456&lt;&gt;0,CA456&lt;&gt;0),$AJ456-CE456-CF456-CG456-CK456,)</f>
        <v>0</v>
      </c>
      <c r="CI456" s="15">
        <f ca="1">IF(OR(BU456=0,BZ456=0,BV456=0,CA456=0),$AJ456-CE456-CF456-CG456-CK456,)</f>
        <v>-2078.0550110352924</v>
      </c>
      <c r="CJ456" s="15">
        <f ca="1">SUM(CE456:CI456)</f>
        <v>-2078.0550110352924</v>
      </c>
      <c r="CK456" s="15">
        <f ca="1">IF($V456&lt;&gt;0,IF($V456&gt;0,$W456/$V456,-$W456/$V456))*$AE456</f>
        <v>-166911.90166226483</v>
      </c>
      <c r="CL456" s="15">
        <f ca="1">SUM(CJ456:CK456)</f>
        <v>-168989.95667330013</v>
      </c>
      <c r="CM456" s="16">
        <f ca="1">_xll.DBRW($B$3,$R$37,$R$38,$R$40,$R$41,$R$42,$Q456,CM$2,CM$4,CM$3)</f>
        <v>0.12592858753777911</v>
      </c>
      <c r="CN456" s="16">
        <f ca="1">_xll.DBRW($B$3,$R$37,$R$38,$R$40,$R$41,$R$42,$Q456,CN$2,CN$4,CN$3)</f>
        <v>0.1255625117719302</v>
      </c>
      <c r="CO456" s="17">
        <f ca="1">-(CM456-CN456)*100</f>
        <v>-3.6607576584890555E-2</v>
      </c>
      <c r="CP456" s="14">
        <f ca="1">$AA456-$AF456-DJ456</f>
        <v>-4839.2810590596637</v>
      </c>
      <c r="CQ456" s="15">
        <f ca="1">_xll.DBRW($B$3,$R$37,$R$38,$R$40,$R$41,$R$42,$Q456,CQ$2,CQ$4,CQ$3)</f>
        <v>0</v>
      </c>
      <c r="CR456" s="15">
        <f ca="1">_xll.DBRW($B$3,$R$37,$R$38,$R$40,$R$41,$R$42,$Q456,CR$2,CR$4,CR$3)</f>
        <v>0</v>
      </c>
      <c r="CS456" s="15">
        <f ca="1">_xll.DBRW($B$3,$R$37,$R$38,$R$40,$R$41,$R$42,$Q456,CS$2,CS$4,CS$3)</f>
        <v>0</v>
      </c>
      <c r="CT456" s="15">
        <f ca="1">_xll.DBRW($B$3,$R$37,$R$38,$R$40,$R$41,$R$42,$Q456,CT$2,CT$4,CT$3)</f>
        <v>0</v>
      </c>
      <c r="CU456" s="15">
        <f ca="1">_xll.DBRW($B$3,$R$37,$R$38,$R$40,$R$41,$R$42,$Q456,CU$2,CU$4,CU$3)</f>
        <v>0</v>
      </c>
      <c r="CV456" s="15">
        <f ca="1">_xll.DBRW($B$3,$R$37,$R$38,$R$40,$R$41,$R$42,$Q456,CV$2,CV$4,CV$3)</f>
        <v>0.98200032530413461</v>
      </c>
      <c r="CW456" s="15">
        <f ca="1">_xll.DBRW($B$3,$R$37,$R$38,$R$40,$R$41,$R$42,$Q456,CW$2,CW$4,CW$3)</f>
        <v>0.42614301039087821</v>
      </c>
      <c r="CX456" s="15">
        <f ca="1">_xll.DBRW($B$3,$R$37,$R$38,$R$40,$R$41,$R$42,$Q456,CX$2,CX$4,CX$3)</f>
        <v>3.3327827623425748</v>
      </c>
      <c r="CY456" s="15">
        <f ca="1">_xll.DBRW($B$3,$R$37,$R$38,$R$40,$R$41,$R$42,$Q456,CY$2,CY$4,CY$3)</f>
        <v>1360179.4539999999</v>
      </c>
      <c r="CZ456" s="15">
        <f ca="1">_xll.DBRW($B$3,$R$37,$R$38,$R$40,$R$41,$R$42,$Q456,CZ$2,CZ$4,CZ$3)</f>
        <v>3191838</v>
      </c>
      <c r="DA456" s="15">
        <f ca="1">CQ456-CV456</f>
        <v>-0.98200032530413461</v>
      </c>
      <c r="DB456" s="15">
        <f ca="1">CR456-CW456</f>
        <v>-0.42614301039087821</v>
      </c>
      <c r="DC456" s="15">
        <f ca="1">CS456-CX456</f>
        <v>-3.3327827623425748</v>
      </c>
      <c r="DD456" s="15">
        <f ca="1">IF(AND(CT456&lt;&gt;0,CY456&lt;&gt;0),-1*DA456*CT456,0)</f>
        <v>0</v>
      </c>
      <c r="DE456" s="15">
        <f ca="1">IF(AND(CT456&lt;&gt;0,CY456&lt;&gt;0,CU456&lt;&gt;0,CZ456&lt;&gt;0),DB456/CW456*$AA456,)</f>
        <v>0</v>
      </c>
      <c r="DF456" s="15">
        <f ca="1">IF(AND(CU456&lt;&gt;0,CZ456&lt;&gt;0),DC456*CM456*CU456,)</f>
        <v>0</v>
      </c>
      <c r="DG456" s="15">
        <f ca="1">IF(AND(CT456&lt;&gt;0,CY456&lt;&gt;0,CU456&lt;&gt;0,CZ456&lt;&gt;0),$AK456-DD456-DE456-DF456-DJ456,)</f>
        <v>0</v>
      </c>
      <c r="DH456" s="15">
        <f ca="1">IF(OR(CT456=0,CY456=0,CU456=0,CZ456=0),$AK456-DD456-DE456-DF456-DJ456,)</f>
        <v>-4839.2810590596637</v>
      </c>
      <c r="DI456" s="15">
        <f ca="1">SUM(DD456:DH456)</f>
        <v>-4839.2810590596637</v>
      </c>
      <c r="DJ456" s="15">
        <f ca="1">IF($V456&lt;&gt;0,IF($V456&gt;0,$W456/$V456,-$W456/$V456))*$AF456</f>
        <v>-324157.22634094011</v>
      </c>
      <c r="DK456" s="15">
        <f ca="1">SUM(DI456:DJ456)</f>
        <v>-328996.50739999977</v>
      </c>
      <c r="DL456" s="16">
        <f ca="1">_xll.DBRW($B$3,$R$37,$R$38,$R$40,$R$41,$R$42,$Q456,DL$2,DL$4,DL$3)</f>
        <v>4.6350587175952217E-2</v>
      </c>
      <c r="DM456" s="16">
        <f ca="1">_xll.DBRW($B$3,$R$37,$R$38,$R$40,$R$41,$R$42,$Q456,DM$2,DM$4,DM$3)</f>
        <v>3.3441180345637027E-2</v>
      </c>
      <c r="DN456" s="17">
        <f ca="1">-(DL456-DM456)*100</f>
        <v>-1.2909406830315189</v>
      </c>
      <c r="DO456" s="14">
        <f ca="1">$AB456-$AG456-EI456</f>
        <v>-170653.87492331493</v>
      </c>
      <c r="DP456" s="15">
        <f ca="1">_xll.DBRW($B$3,$R$37,$R$38,$R$40,$R$41,$R$42,$Q456,DP$2,DP$4,DP$3)</f>
        <v>0</v>
      </c>
      <c r="DQ456" s="15">
        <f ca="1">_xll.DBRW($B$3,$R$37,$R$38,$R$40,$R$41,$R$42,$Q456,DQ$2,DQ$4,DQ$3)</f>
        <v>0</v>
      </c>
      <c r="DR456" s="15">
        <f ca="1">_xll.DBRW($B$3,$R$37,$R$38,$R$40,$R$41,$R$42,$Q456,DR$2,DR$4,DR$3)</f>
        <v>0</v>
      </c>
      <c r="DS456" s="15">
        <f ca="1">_xll.DBRW($B$3,$R$37,$R$38,$R$40,$R$41,$R$42,$Q456,DS$2,DS$4,DS$3)</f>
        <v>0</v>
      </c>
      <c r="DT456" s="15">
        <f ca="1">_xll.DBRW($B$3,$R$37,$R$38,$R$40,$R$41,$R$42,$Q456,DT$2,DT$4,DT$3)</f>
        <v>0</v>
      </c>
      <c r="DU456" s="15">
        <f ca="1">_xll.DBRW($B$3,$R$37,$R$38,$R$40,$R$41,$R$42,$Q456,DU$2,DU$4,DU$3)</f>
        <v>3744.6035088073695</v>
      </c>
      <c r="DV456" s="15">
        <f ca="1">_xll.DBRW($B$3,$R$37,$R$38,$R$40,$R$41,$R$42,$Q456,DV$2,DV$4,DV$3)</f>
        <v>2.9763415311178073E-5</v>
      </c>
      <c r="DW456" s="15">
        <f ca="1">_xll.DBRW($B$3,$R$37,$R$38,$R$40,$R$41,$R$42,$Q456,DW$2,DW$4,DW$3)</f>
        <v>3.3327827623425748</v>
      </c>
      <c r="DX456" s="15">
        <f ca="1">_xll.DBRW($B$3,$R$37,$R$38,$R$40,$R$41,$R$42,$Q456,DX$2,DX$4,DX$3)</f>
        <v>95</v>
      </c>
      <c r="DY456" s="15">
        <f ca="1">_xll.DBRW($B$3,$R$37,$R$38,$R$40,$R$41,$R$42,$Q456,DY$2,DY$4,DY$3)</f>
        <v>3191838</v>
      </c>
      <c r="DZ456" s="15">
        <f ca="1">DP456-DU456</f>
        <v>-3744.6035088073695</v>
      </c>
      <c r="EA456" s="15">
        <f ca="1">DQ456-DV456</f>
        <v>-2.9763415311178073E-5</v>
      </c>
      <c r="EB456" s="15">
        <f ca="1">DR456-DW456</f>
        <v>-3.3327827623425748</v>
      </c>
      <c r="EC456" s="15">
        <f ca="1">IF(AND(DS456&lt;&gt;0,DX456&lt;&gt;0),-1*DZ456*DS456,0)</f>
        <v>0</v>
      </c>
      <c r="ED456" s="15">
        <f ca="1">IF(AND(DS456&lt;&gt;0,DX456&lt;&gt;0,DT456&lt;&gt;0,DY456&lt;&gt;0),EA456/DV456*$AB456,)</f>
        <v>0</v>
      </c>
      <c r="EE456" s="15">
        <f ca="1">IF(AND(DT456&lt;&gt;0,DY456&lt;&gt;0),EB456*DL456*DT456,)</f>
        <v>0</v>
      </c>
      <c r="EF456" s="15">
        <f ca="1">IF(AND(DS456&lt;&gt;0,DX456&lt;&gt;0,DT456&lt;&gt;0,DY456&lt;&gt;0),$AL456-EC456-ED456-EE456-EI456,)</f>
        <v>0</v>
      </c>
      <c r="EG456" s="15">
        <f ca="1">IF(OR(DS456=0,DX456=0,DT456=0,DY456=0),$AL456-EC456-ED456-EE456-EI456,)</f>
        <v>-170653.87492331493</v>
      </c>
      <c r="EH456" s="15">
        <f ca="1">SUM(EC456:EG456)</f>
        <v>-170653.87492331493</v>
      </c>
      <c r="EI456" s="15">
        <f ca="1">IF($V456&lt;&gt;0,IF($V456&gt;0,$W456/$V456,-$W456/$V456))*$AG456</f>
        <v>-86333.095072985074</v>
      </c>
      <c r="EJ456" s="15">
        <f ca="1">SUM(EH456:EI456)</f>
        <v>-256986.9699963</v>
      </c>
      <c r="EK456" s="16">
        <f ca="1">_xll.DBRW($B$3,$R$37,$R$38,$R$40,$R$41,$R$42,$Q456,EK$2,EK$4,EK$3)</f>
        <v>3.9174004009470652E-2</v>
      </c>
      <c r="EL456" s="16">
        <f ca="1">_xll.DBRW($B$3,$R$37,$R$38,$R$40,$R$41,$R$42,$Q456,EL$2,EL$4,EL$3)</f>
        <v>3.8187944596104306E-2</v>
      </c>
      <c r="EM456" s="17">
        <f ca="1">-(EK456-EL456)*100</f>
        <v>-9.8605941336634556E-2</v>
      </c>
      <c r="EN456" s="14">
        <f ca="1">$AC456-$AH456-FH456</f>
        <v>-13035.057459062693</v>
      </c>
      <c r="EO456" s="15">
        <f ca="1">_xll.DBRW($B$3,$R$37,$R$38,$R$40,$R$41,$R$42,$Q456,EO$2,EO$4,EO$3)</f>
        <v>0</v>
      </c>
      <c r="EP456" s="15">
        <f ca="1">_xll.DBRW($B$3,$R$37,$R$38,$R$40,$R$41,$R$42,$Q456,EP$2,EP$4,EP$3)</f>
        <v>0</v>
      </c>
      <c r="EQ456" s="15">
        <f ca="1">_xll.DBRW($B$3,$R$37,$R$38,$R$40,$R$41,$R$42,$Q456,EQ$2,EQ$4,EQ$3)</f>
        <v>0</v>
      </c>
      <c r="ER456" s="15">
        <f ca="1">_xll.DBRW($B$3,$R$37,$R$38,$R$40,$R$41,$R$42,$Q456,ER$2,ER$4,ER$3)</f>
        <v>0</v>
      </c>
      <c r="ES456" s="15">
        <f ca="1">_xll.DBRW($B$3,$R$37,$R$38,$R$40,$R$41,$R$42,$Q456,ES$2,ES$4,ES$3)</f>
        <v>0</v>
      </c>
      <c r="ET456" s="15">
        <f ca="1">_xll.DBRW($B$3,$R$37,$R$38,$R$40,$R$41,$R$42,$Q456,ET$2,ET$4,ET$3)</f>
        <v>0.12727212347918973</v>
      </c>
      <c r="EU456" s="15">
        <f ca="1">_xll.DBRW($B$3,$R$37,$R$38,$R$40,$R$41,$R$42,$Q456,EU$2,EU$4,EU$3)</f>
        <v>1</v>
      </c>
      <c r="EV456" s="15">
        <f ca="1">_xll.DBRW($B$3,$R$37,$R$38,$R$40,$R$41,$R$42,$Q456,EV$2,EV$4,EV$3)</f>
        <v>3.3327827623425748</v>
      </c>
      <c r="EW456" s="15">
        <f ca="1">_xll.DBRW($B$3,$R$37,$R$38,$R$40,$R$41,$R$42,$Q456,EW$2,EW$4,EW$3)</f>
        <v>3191838</v>
      </c>
      <c r="EX456" s="15">
        <f ca="1">_xll.DBRW($B$3,$R$37,$R$38,$R$40,$R$41,$R$42,$Q456,EX$2,EX$4,EX$3)</f>
        <v>3191838</v>
      </c>
      <c r="EY456" s="15">
        <f ca="1">EO456-ET456</f>
        <v>-0.12727212347918973</v>
      </c>
      <c r="EZ456" s="15">
        <f ca="1">EP456-EU456</f>
        <v>-1</v>
      </c>
      <c r="FA456" s="15">
        <f ca="1">EQ456-EV456</f>
        <v>-3.3327827623425748</v>
      </c>
      <c r="FB456" s="15">
        <f ca="1">IF(AND(ER456&lt;&gt;0,EW456&lt;&gt;0),-1*EY456*ER456,0)</f>
        <v>0</v>
      </c>
      <c r="FC456" s="15">
        <f ca="1">IF(AND(ER456&lt;&gt;0,EW456&lt;&gt;0,ES456&lt;&gt;0,EX456&lt;&gt;0),EZ456/EU456*$AC456,)</f>
        <v>0</v>
      </c>
      <c r="FD456" s="15">
        <f ca="1">IF(AND(ES456&lt;&gt;0,EX456&lt;&gt;0),FA456*EK456*ES456,)</f>
        <v>0</v>
      </c>
      <c r="FE456" s="15">
        <f ca="1">IF(AND(ER456&lt;&gt;0,EW456&lt;&gt;0,ES456&lt;&gt;0,EX456&lt;&gt;0),$AM456-FB456-FC456-FD456-FH456,)</f>
        <v>0</v>
      </c>
      <c r="FF456" s="15">
        <f ca="1">IF(OR(ER456=0,EW456=0,ES456=0,EX456=0),$AM456-FB456-FC456-FD456-FH456,)</f>
        <v>-13035.057459062693</v>
      </c>
      <c r="FG456" s="15">
        <f ca="1">SUM(FB456:FF456)</f>
        <v>-13035.057459062693</v>
      </c>
      <c r="FH456" s="15">
        <f ca="1">IF($V456&lt;&gt;0,IF($V456&gt;0,$W456/$V456,-$W456/$V456))*$AH456</f>
        <v>-98587.532419067138</v>
      </c>
      <c r="FI456" s="15">
        <f ca="1">SUM(FG456:FH456)</f>
        <v>-111622.58987812983</v>
      </c>
      <c r="FJ456" s="20"/>
      <c r="FK456" s="85">
        <f ca="1">BL456+CK456+DJ456+EI456+FH456</f>
        <v>-2102933.5310492264</v>
      </c>
      <c r="FL456" s="21"/>
      <c r="FM456" s="22"/>
      <c r="FN456" s="104">
        <f ca="1">_xll.DBRW($B$3,$R$37,$R$38,$R$40,$R$41,$R$42,$Q456,FN$2,FN$4,FN$3)</f>
        <v>2218417.5488345968</v>
      </c>
      <c r="FO456" s="105">
        <f ca="1">IF(U456&lt;&gt;0,FN456/U456,0)</f>
        <v>0.16781602334131254</v>
      </c>
      <c r="FP456" s="104">
        <f ca="1">_xll.DBRW($B$3,$R$37,$R$38,$R$40,$R$41,$R$42,$Q456,FP$2,FP$4,FP$3)</f>
        <v>2033520.8393040274</v>
      </c>
      <c r="FQ456" s="105">
        <f ca="1">IF(V456&lt;&gt;0,FP456/V456,0)</f>
        <v>0.19116165426307108</v>
      </c>
      <c r="FR456" s="86">
        <f ca="1">FN456-FP456</f>
        <v>184896.70953056938</v>
      </c>
      <c r="FS456" s="103">
        <f ca="1">(FO456-FQ456)*100</f>
        <v>-2.3345630921758538</v>
      </c>
      <c r="FT456" s="23"/>
      <c r="FV456" s="37"/>
      <c r="FW456" s="37"/>
      <c r="FX456" s="37"/>
      <c r="FY456" s="37"/>
      <c r="FZ456" s="37"/>
      <c r="GA456" s="37"/>
      <c r="GB456" s="37"/>
      <c r="GC456" s="37"/>
      <c r="GD456" s="37"/>
      <c r="GE456" s="37"/>
      <c r="GF456" s="37"/>
      <c r="GG456" s="37"/>
      <c r="GH456" s="37"/>
    </row>
    <row r="457" spans="1:190" ht="15" hidden="1" customHeight="1" x14ac:dyDescent="0.25">
      <c r="A457">
        <f ca="1">IF(ROW()=ROW($A$60),0,1)</f>
        <v>1</v>
      </c>
      <c r="D457" s="30"/>
      <c r="E457" s="30"/>
      <c r="F457" s="30">
        <f ca="1">IF(A457&lt;&gt;0,IF((AO457+BN457+CM457+DL457+EK457)&lt;&gt;0,ROUND((1-(AO457+BN457+CM457+DL457+EK457))-FO457,5),"VERIF. ELIGIBILITE PMM"),"CHECK "&amp;D442)</f>
        <v>-5.0000000000000002E-5</v>
      </c>
      <c r="G457" s="30"/>
      <c r="H457" s="30"/>
      <c r="I457" s="30"/>
      <c r="J457" s="30">
        <f ca="1">IF(A457&lt;&gt;0,IF((AP457+BO457+CN457+DM457+EL457)&lt;&gt;0,ROUND((1-(AP457+BO457+CN457+DM457+EL457))-FQ457,5),"VERIF. ELIGIBILITE PMM"),"CHECK "&amp;D443)</f>
        <v>0</v>
      </c>
      <c r="K457" s="30">
        <f ca="1">IF(A457&lt;&gt;0,ROUND(W457+AR457+BQ457+CP457+DO457+EN457+FK457-FR457,5),"CHECK ")</f>
        <v>-1400</v>
      </c>
      <c r="L457" s="4"/>
      <c r="M457" s="9"/>
      <c r="N457" s="10"/>
      <c r="O457" s="9"/>
      <c r="P457" s="11"/>
      <c r="Q457" s="130" t="s">
        <v>498</v>
      </c>
      <c r="R457" s="130"/>
      <c r="S457" s="12"/>
      <c r="T457" s="13"/>
      <c r="U457" s="84">
        <f ca="1">_xll.DBRW($B$3,$R$37,$R$38,$R$40,$R$41,$R$42,$Q457,U$2,U$4,U$3)</f>
        <v>29418294.329999998</v>
      </c>
      <c r="V457" s="84">
        <f ca="1">_xll.DBRW($B$3,$R$37,$R$38,$R$40,$R$41,$R$42,$Q457,V$2,V$4,V$3)</f>
        <v>25078589.16</v>
      </c>
      <c r="W457" s="85">
        <f ca="1">U457-V457</f>
        <v>4339705.1699999981</v>
      </c>
      <c r="X457" s="106">
        <f ca="1">IF(V457&lt;&gt;0,W457/V457,0)</f>
        <v>0.17304423077043612</v>
      </c>
      <c r="Y457" s="15">
        <f ca="1">_xll.DBRW($B$3,$R$37,$R$38,$R$40,$R$41,$R$42,$Q457,Y$2,Y$4,Y$3)</f>
        <v>-8649549.1699999999</v>
      </c>
      <c r="Z457" s="15">
        <f ca="1">_xll.DBRW($B$3,$R$37,$R$38,$R$40,$R$41,$R$42,$Q457,Z$2,Z$4,Z$3)</f>
        <v>-2544261.7200000011</v>
      </c>
      <c r="AA457" s="15">
        <f ca="1">_xll.DBRW($B$3,$R$37,$R$38,$R$40,$R$41,$R$42,$Q457,AA$2,AA$4,AA$3)</f>
        <v>-2954380.05</v>
      </c>
      <c r="AB457" s="15">
        <f ca="1">_xll.DBRW($B$3,$R$37,$R$38,$R$40,$R$41,$R$42,$Q457,AB$2,AB$4,AB$3)</f>
        <v>-3588837.4399999995</v>
      </c>
      <c r="AC457" s="15">
        <f ca="1">_xll.DBRW($B$3,$R$37,$R$38,$R$40,$R$41,$R$42,$Q457,AC$2,AC$4,AC$3)</f>
        <v>-8793852.2500000019</v>
      </c>
      <c r="AD457" s="15">
        <f ca="1">_xll.DBRW($B$3,$R$37,$R$38,$R$40,$R$41,$R$42,$Q457,AD$2,AD$4,AD$3)</f>
        <v>-6598850.6599999992</v>
      </c>
      <c r="AE457" s="15">
        <f ca="1">_xll.DBRW($B$3,$R$37,$R$38,$R$40,$R$41,$R$42,$Q457,AE$2,AE$4,AE$3)</f>
        <v>-1983022.6700000002</v>
      </c>
      <c r="AF457" s="15">
        <f ca="1">_xll.DBRW($B$3,$R$37,$R$38,$R$40,$R$41,$R$42,$Q457,AF$2,AF$4,AF$3)</f>
        <v>-2052208.3999999997</v>
      </c>
      <c r="AG457" s="15">
        <f ca="1">_xll.DBRW($B$3,$R$37,$R$38,$R$40,$R$41,$R$42,$Q457,AG$2,AG$4,AG$3)</f>
        <v>-3043480.48</v>
      </c>
      <c r="AH457" s="15">
        <f ca="1">_xll.DBRW($B$3,$R$37,$R$38,$R$40,$R$41,$R$42,$Q457,AH$2,AH$4,AH$3)</f>
        <v>-7666566.1099999985</v>
      </c>
      <c r="AI457" s="15">
        <f ca="1">Y457-AD457</f>
        <v>-2050698.5100000007</v>
      </c>
      <c r="AJ457" s="15">
        <f ca="1">Z457-AE457</f>
        <v>-561239.05000000098</v>
      </c>
      <c r="AK457" s="15">
        <f ca="1">AA457-AF457</f>
        <v>-902171.65000000014</v>
      </c>
      <c r="AL457" s="15">
        <f ca="1">AB457-AG457</f>
        <v>-545356.9599999995</v>
      </c>
      <c r="AM457" s="15">
        <f ca="1">AC457-AH457</f>
        <v>-1127286.1400000034</v>
      </c>
      <c r="AN457" s="20"/>
      <c r="AO457" s="16">
        <f ca="1">_xll.DBRW($B$3,$R$37,$R$38,$R$40,$R$41,$R$42,$Q457,AO$2,AO$4,AO$3)</f>
        <v>0.29401939735096799</v>
      </c>
      <c r="AP457" s="16">
        <f ca="1">_xll.DBRW($B$3,$R$37,$R$38,$R$40,$R$41,$R$42,$Q457,AP$2,AP$4,AP$3)</f>
        <v>0.26312686961374504</v>
      </c>
      <c r="AQ457" s="17">
        <f ca="1">-(AO457-AP457)*100</f>
        <v>-3.0892527737222952</v>
      </c>
      <c r="AR457" s="14">
        <f ca="1">$Y457-$AD457-BL457</f>
        <v>-908805.47357131611</v>
      </c>
      <c r="AS457" s="18">
        <f ca="1">_xll.DBRW($B$3,$R$37,$R$38,$R$40,$R$41,$R$42,$Q457,AS$2,AS$4,AS$3)</f>
        <v>0</v>
      </c>
      <c r="AT457" s="19">
        <f ca="1">_xll.DBRW($B$3,$R$37,$R$38,$R$40,$R$41,$R$42,$Q457,AT$2,AT$4,AT$3)</f>
        <v>0</v>
      </c>
      <c r="AU457" s="18">
        <f ca="1">_xll.DBRW($B$3,$R$37,$R$38,$R$40,$R$41,$R$42,$Q457,AU$2,AU$4,AU$3)</f>
        <v>90.016504291168715</v>
      </c>
      <c r="AV457" s="15">
        <f ca="1">_xll.DBRW($B$3,$R$37,$R$38,$R$40,$R$41,$R$42,$Q457,AV$2,AV$4,AV$3)</f>
        <v>0</v>
      </c>
      <c r="AW457" s="15">
        <f ca="1">_xll.DBRW($B$3,$R$37,$R$38,$R$40,$R$41,$R$42,$Q457,AW$2,AW$4,AW$3)</f>
        <v>326810.00625000003</v>
      </c>
      <c r="AX457" s="18">
        <f ca="1">_xll.DBRW($B$3,$R$37,$R$38,$R$40,$R$41,$R$42,$Q457,AX$2,AX$4,AX$3)</f>
        <v>303.88612140615101</v>
      </c>
      <c r="AY457" s="19">
        <f ca="1">_xll.DBRW($B$3,$R$37,$R$38,$R$40,$R$41,$R$42,$Q457,AY$2,AY$4,AY$3)</f>
        <v>7.5477511296489386E-2</v>
      </c>
      <c r="AZ457" s="18">
        <f ca="1">_xll.DBRW($B$3,$R$37,$R$38,$R$40,$R$41,$R$42,$Q457,AZ$2,AZ$4,AZ$3)</f>
        <v>87.169235870698643</v>
      </c>
      <c r="BA457" s="15">
        <f ca="1">_xll.DBRW($B$3,$R$37,$R$38,$R$40,$R$41,$R$42,$Q457,BA$2,BA$4,BA$3)</f>
        <v>21714.879999999997</v>
      </c>
      <c r="BB457" s="15">
        <f ca="1">_xll.DBRW($B$3,$R$37,$R$38,$R$40,$R$41,$R$42,$Q457,BB$2,BB$4,BB$3)</f>
        <v>287700</v>
      </c>
      <c r="BC457" s="18">
        <f ca="1">AS457-AX457</f>
        <v>-303.88612140615101</v>
      </c>
      <c r="BD457" s="18">
        <f ca="1">AT457-AY457</f>
        <v>-7.5477511296489386E-2</v>
      </c>
      <c r="BE457" s="18">
        <f ca="1">AU457-AZ457</f>
        <v>2.8472684204700727</v>
      </c>
      <c r="BF457" s="15">
        <f ca="1">IF(AND(AV457&lt;&gt;0,BA457&lt;&gt;0),-1*BC457*AV457,0)</f>
        <v>0</v>
      </c>
      <c r="BG457" s="15">
        <f ca="1">IF(AND(AV457&lt;&gt;0,BA457&lt;&gt;0,AW457&lt;&gt;0,BB457&lt;&gt;0),BD457/AY457*$Y457,)</f>
        <v>0</v>
      </c>
      <c r="BH457" s="15">
        <f ca="1">IF(AND(AW457&lt;&gt;0,BB457&lt;&gt;0),BE457*AO457*AW457,)</f>
        <v>273589.6977667936</v>
      </c>
      <c r="BI457" s="15">
        <f ca="1">IF(AND(AV457&lt;&gt;0,BA457&lt;&gt;0,AW457&lt;&gt;0,BB457&lt;&gt;0),$AI457-BF457-BG457-BH457-BL457,)</f>
        <v>0</v>
      </c>
      <c r="BJ457" s="15">
        <f ca="1">IF(OR(AV457=0,BA457=0,AW457=0,BB457=0),$AI457-BF457-BG457-BH457-BL457,)</f>
        <v>-1182395.1713381095</v>
      </c>
      <c r="BK457" s="15">
        <f ca="1">SUM(BF457:BJ457)</f>
        <v>-908805.47357131587</v>
      </c>
      <c r="BL457" s="15">
        <f ca="1">IF($V457&lt;&gt;0,IF($V457&gt;0,$W457/$V457,-$W457/$V457))*$AD457</f>
        <v>-1141893.0364286846</v>
      </c>
      <c r="BM457" s="15">
        <f ca="1">SUM(BK457:BL457)</f>
        <v>-2050698.5100000005</v>
      </c>
      <c r="BN457" s="16">
        <f ca="1">_xll.DBRW($B$3,$R$37,$R$38,$R$40,$R$41,$R$42,$Q457,BN$2,BN$4,BN$3)</f>
        <v>8.6485698030610472E-2</v>
      </c>
      <c r="BO457" s="16">
        <f ca="1">_xll.DBRW($B$3,$R$37,$R$38,$R$40,$R$41,$R$42,$Q457,BO$2,BO$4,BO$3)</f>
        <v>7.9072337656174593E-2</v>
      </c>
      <c r="BP457" s="17">
        <f ca="1">-(BN457-BO457)*100</f>
        <v>-0.74133603744358789</v>
      </c>
      <c r="BQ457" s="14">
        <f ca="1">$Z457-$AE457-CK457</f>
        <v>-218088.41746951453</v>
      </c>
      <c r="BR457" s="15">
        <f ca="1">_xll.DBRW($B$3,$R$37,$R$38,$R$40,$R$41,$R$42,$Q457,BR$2,BR$4,BR$3)</f>
        <v>3.4853473207778762</v>
      </c>
      <c r="BS457" s="15">
        <f ca="1">_xll.DBRW($B$3,$R$37,$R$38,$R$40,$R$41,$R$42,$Q457,BS$2,BS$4,BS$3)</f>
        <v>2.2336770173480573</v>
      </c>
      <c r="BT457" s="15">
        <f ca="1">_xll.DBRW($B$3,$R$37,$R$38,$R$40,$R$41,$R$42,$Q457,BT$2,BT$4,BT$3)</f>
        <v>90.016504291168715</v>
      </c>
      <c r="BU457" s="15">
        <f ca="1">_xll.DBRW($B$3,$R$37,$R$38,$R$40,$R$41,$R$42,$Q457,BU$2,BU$4,BU$3)</f>
        <v>729988</v>
      </c>
      <c r="BV457" s="15">
        <f ca="1">_xll.DBRW($B$3,$R$37,$R$38,$R$40,$R$41,$R$42,$Q457,BV$2,BV$4,BV$3)</f>
        <v>326810.00625000003</v>
      </c>
      <c r="BW457" s="15">
        <f ca="1">_xll.DBRW($B$3,$R$37,$R$38,$R$40,$R$41,$R$42,$Q457,BW$2,BW$4,BW$3)</f>
        <v>3.2796925922878488</v>
      </c>
      <c r="BX457" s="15">
        <f ca="1">_xll.DBRW($B$3,$R$37,$R$38,$R$40,$R$41,$R$42,$Q457,BX$2,BX$4,BX$3)</f>
        <v>2.1016223496697948</v>
      </c>
      <c r="BY457" s="15">
        <f ca="1">_xll.DBRW($B$3,$R$37,$R$38,$R$40,$R$41,$R$42,$Q457,BY$2,BY$4,BY$3)</f>
        <v>87.169235870698643</v>
      </c>
      <c r="BZ457" s="15">
        <f ca="1">_xll.DBRW($B$3,$R$37,$R$38,$R$40,$R$41,$R$42,$Q457,BZ$2,BZ$4,BZ$3)</f>
        <v>604636.75</v>
      </c>
      <c r="CA457" s="15">
        <f ca="1">_xll.DBRW($B$3,$R$37,$R$38,$R$40,$R$41,$R$42,$Q457,CA$2,CA$4,CA$3)</f>
        <v>287700</v>
      </c>
      <c r="CB457" s="15">
        <f ca="1">BR457-BW457</f>
        <v>0.20565472849002742</v>
      </c>
      <c r="CC457" s="15">
        <f ca="1">BS457-BX457</f>
        <v>0.13205466767826257</v>
      </c>
      <c r="CD457" s="15">
        <f ca="1">BT457-BY457</f>
        <v>2.8472684204700727</v>
      </c>
      <c r="CE457" s="15">
        <f ca="1">IF(AND(BU457&lt;&gt;0,BZ457&lt;&gt;0),-1*CB457*BU457,0)</f>
        <v>-150125.48394097813</v>
      </c>
      <c r="CF457" s="15">
        <f ca="1">IF(AND(BU457&lt;&gt;0,BZ457&lt;&gt;0,BV457&lt;&gt;0,CA457&lt;&gt;0),CC457/BX457*$Z457,)</f>
        <v>-159867.74977622126</v>
      </c>
      <c r="CG457" s="15">
        <f ca="1">IF(AND(BV457&lt;&gt;0,CA457&lt;&gt;0),CD457*BN457*BV457,)</f>
        <v>80476.309381385086</v>
      </c>
      <c r="CH457" s="15">
        <f ca="1">IF(AND(BU457&lt;&gt;0,BZ457&lt;&gt;0,BV457&lt;&gt;0,CA457&lt;&gt;0),$AJ457-CE457-CF457-CG457-CK457,)</f>
        <v>11428.50686629978</v>
      </c>
      <c r="CI457" s="15">
        <f ca="1">IF(OR(BU457=0,BZ457=0,BV457=0,CA457=0),$AJ457-CE457-CF457-CG457-CK457,)</f>
        <v>0</v>
      </c>
      <c r="CJ457" s="15">
        <f ca="1">SUM(CE457:CI457)</f>
        <v>-218088.41746951453</v>
      </c>
      <c r="CK457" s="15">
        <f ca="1">IF($V457&lt;&gt;0,IF($V457&gt;0,$W457/$V457,-$W457/$V457))*$AE457</f>
        <v>-343150.63253048644</v>
      </c>
      <c r="CL457" s="15">
        <f ca="1">SUM(CJ457:CK457)</f>
        <v>-561239.05000000098</v>
      </c>
      <c r="CM457" s="16">
        <f ca="1">_xll.DBRW($B$3,$R$37,$R$38,$R$40,$R$41,$R$42,$Q457,CM$2,CM$4,CM$3)</f>
        <v>0.10042662626388917</v>
      </c>
      <c r="CN457" s="16">
        <f ca="1">_xll.DBRW($B$3,$R$37,$R$38,$R$40,$R$41,$R$42,$Q457,CN$2,CN$4,CN$3)</f>
        <v>8.183109452078921E-2</v>
      </c>
      <c r="CO457" s="17">
        <f ca="1">-(CM457-CN457)*100</f>
        <v>-1.8595531743099956</v>
      </c>
      <c r="CP457" s="14">
        <f ca="1">$AA457-$AF457-DJ457</f>
        <v>-547048.82604137273</v>
      </c>
      <c r="CQ457" s="15">
        <f ca="1">_xll.DBRW($B$3,$R$37,$R$38,$R$40,$R$41,$R$42,$Q457,CQ$2,CQ$4,CQ$3)</f>
        <v>13.794645489831586</v>
      </c>
      <c r="CR457" s="15">
        <f ca="1">_xll.DBRW($B$3,$R$37,$R$38,$R$40,$R$41,$R$42,$Q457,CR$2,CR$4,CR$3)</f>
        <v>0.65533063830416294</v>
      </c>
      <c r="CS457" s="15">
        <f ca="1">_xll.DBRW($B$3,$R$37,$R$38,$R$40,$R$41,$R$42,$Q457,CS$2,CS$4,CS$3)</f>
        <v>90.016504291168715</v>
      </c>
      <c r="CT457" s="15">
        <f ca="1">_xll.DBRW($B$3,$R$37,$R$38,$R$40,$R$41,$R$42,$Q457,CT$2,CT$4,CT$3)</f>
        <v>214168.61</v>
      </c>
      <c r="CU457" s="15">
        <f ca="1">_xll.DBRW($B$3,$R$37,$R$38,$R$40,$R$41,$R$42,$Q457,CU$2,CU$4,CU$3)</f>
        <v>326810.00625000003</v>
      </c>
      <c r="CV457" s="15">
        <f ca="1">_xll.DBRW($B$3,$R$37,$R$38,$R$40,$R$41,$R$42,$Q457,CV$2,CV$4,CV$3)</f>
        <v>12.122557001982591</v>
      </c>
      <c r="CW457" s="15">
        <f ca="1">_xll.DBRW($B$3,$R$37,$R$38,$R$40,$R$41,$R$42,$Q457,CW$2,CW$4,CW$3)</f>
        <v>0.58841991657977055</v>
      </c>
      <c r="CX457" s="15">
        <f ca="1">_xll.DBRW($B$3,$R$37,$R$38,$R$40,$R$41,$R$42,$Q457,CX$2,CX$4,CX$3)</f>
        <v>87.169235870698643</v>
      </c>
      <c r="CY457" s="15">
        <f ca="1">_xll.DBRW($B$3,$R$37,$R$38,$R$40,$R$41,$R$42,$Q457,CY$2,CY$4,CY$3)</f>
        <v>169288.41</v>
      </c>
      <c r="CZ457" s="15">
        <f ca="1">_xll.DBRW($B$3,$R$37,$R$38,$R$40,$R$41,$R$42,$Q457,CZ$2,CZ$4,CZ$3)</f>
        <v>287700</v>
      </c>
      <c r="DA457" s="15">
        <f ca="1">CQ457-CV457</f>
        <v>1.6720884878489954</v>
      </c>
      <c r="DB457" s="15">
        <f ca="1">CR457-CW457</f>
        <v>6.6910721724392386E-2</v>
      </c>
      <c r="DC457" s="15">
        <f ca="1">CS457-CX457</f>
        <v>2.8472684204700727</v>
      </c>
      <c r="DD457" s="15">
        <f ca="1">IF(AND(CT457&lt;&gt;0,CY457&lt;&gt;0),-1*DA457*CT457,0)</f>
        <v>-358108.86723962124</v>
      </c>
      <c r="DE457" s="15">
        <f ca="1">IF(AND(CT457&lt;&gt;0,CY457&lt;&gt;0,CU457&lt;&gt;0,CZ457&lt;&gt;0),DB457/CW457*$AA457,)</f>
        <v>-335950.05169551825</v>
      </c>
      <c r="DF457" s="15">
        <f ca="1">IF(AND(CU457&lt;&gt;0,CZ457&lt;&gt;0),DC457*CM457*CU457,)</f>
        <v>93448.563512558729</v>
      </c>
      <c r="DG457" s="15">
        <f ca="1">IF(AND(CT457&lt;&gt;0,CY457&lt;&gt;0,CU457&lt;&gt;0,CZ457&lt;&gt;0),$AK457-DD457-DE457-DF457-DJ457,)</f>
        <v>53561.529381208005</v>
      </c>
      <c r="DH457" s="15">
        <f ca="1">IF(OR(CT457=0,CY457=0,CU457=0,CZ457=0),$AK457-DD457-DE457-DF457-DJ457,)</f>
        <v>0</v>
      </c>
      <c r="DI457" s="15">
        <f ca="1">SUM(DD457:DH457)</f>
        <v>-547048.82604137273</v>
      </c>
      <c r="DJ457" s="15">
        <f ca="1">IF($V457&lt;&gt;0,IF($V457&gt;0,$W457/$V457,-$W457/$V457))*$AF457</f>
        <v>-355122.82395862741</v>
      </c>
      <c r="DK457" s="15">
        <f ca="1">SUM(DI457:DJ457)</f>
        <v>-902171.65000000014</v>
      </c>
      <c r="DL457" s="16">
        <f ca="1">_xll.DBRW($B$3,$R$37,$R$38,$R$40,$R$41,$R$42,$Q457,DL$2,DL$4,DL$3)</f>
        <v>0.12199338954672835</v>
      </c>
      <c r="DM457" s="16">
        <f ca="1">_xll.DBRW($B$3,$R$37,$R$38,$R$40,$R$41,$R$42,$Q457,DM$2,DM$4,DM$3)</f>
        <v>0.12135772313915924</v>
      </c>
      <c r="DN457" s="17">
        <f ca="1">-(DL457-DM457)*100</f>
        <v>-6.3566640756911041E-2</v>
      </c>
      <c r="DO457" s="14">
        <f ca="1">$AB457-$AG457-EI457</f>
        <v>-18700.221473561833</v>
      </c>
      <c r="DP457" s="15">
        <f ca="1">_xll.DBRW($B$3,$R$37,$R$38,$R$40,$R$41,$R$42,$Q457,DP$2,DP$4,DP$3)</f>
        <v>177958.88132231403</v>
      </c>
      <c r="DQ457" s="15">
        <f ca="1">_xll.DBRW($B$3,$R$37,$R$38,$R$40,$R$41,$R$42,$Q457,DQ$2,DQ$4,DQ$3)</f>
        <v>6.1707616905829261E-5</v>
      </c>
      <c r="DR457" s="15">
        <f ca="1">_xll.DBRW($B$3,$R$37,$R$38,$R$40,$R$41,$R$42,$Q457,DR$2,DR$4,DR$3)</f>
        <v>90.016504291168715</v>
      </c>
      <c r="DS457" s="15">
        <f ca="1">_xll.DBRW($B$3,$R$37,$R$38,$R$40,$R$41,$R$42,$Q457,DS$2,DS$4,DS$3)</f>
        <v>20.166666666666668</v>
      </c>
      <c r="DT457" s="15">
        <f ca="1">_xll.DBRW($B$3,$R$37,$R$38,$R$40,$R$41,$R$42,$Q457,DT$2,DT$4,DT$3)</f>
        <v>326810.00625000003</v>
      </c>
      <c r="DU457" s="15">
        <f ca="1">_xll.DBRW($B$3,$R$37,$R$38,$R$40,$R$41,$R$42,$Q457,DU$2,DU$4,DU$3)</f>
        <v>760870.12</v>
      </c>
      <c r="DV457" s="15">
        <f ca="1">_xll.DBRW($B$3,$R$37,$R$38,$R$40,$R$41,$R$42,$Q457,DV$2,DV$4,DV$3)</f>
        <v>1.3903371567605144E-5</v>
      </c>
      <c r="DW457" s="15">
        <f ca="1">_xll.DBRW($B$3,$R$37,$R$38,$R$40,$R$41,$R$42,$Q457,DW$2,DW$4,DW$3)</f>
        <v>87.169235870698643</v>
      </c>
      <c r="DX457" s="15">
        <f ca="1">_xll.DBRW($B$3,$R$37,$R$38,$R$40,$R$41,$R$42,$Q457,DX$2,DX$4,DX$3)</f>
        <v>4</v>
      </c>
      <c r="DY457" s="15">
        <f ca="1">_xll.DBRW($B$3,$R$37,$R$38,$R$40,$R$41,$R$42,$Q457,DY$2,DY$4,DY$3)</f>
        <v>287700</v>
      </c>
      <c r="DZ457" s="15">
        <f ca="1">DP457-DU457</f>
        <v>-582911.23867768596</v>
      </c>
      <c r="EA457" s="15">
        <f ca="1">DQ457-DV457</f>
        <v>4.780424533822412E-5</v>
      </c>
      <c r="EB457" s="15">
        <f ca="1">DR457-DW457</f>
        <v>2.8472684204700727</v>
      </c>
      <c r="EC457" s="15">
        <f ca="1">IF(AND(DS457&lt;&gt;0,DX457&lt;&gt;0),-1*DZ457*DS457,0)</f>
        <v>11755376.646666668</v>
      </c>
      <c r="ED457" s="15">
        <f ca="1">IF(AND(DS457&lt;&gt;0,DX457&lt;&gt;0,DT457&lt;&gt;0,DY457&lt;&gt;0),EA457/DV457*$AB457,)</f>
        <v>-12339572.788265463</v>
      </c>
      <c r="EE457" s="15">
        <f ca="1">IF(AND(DT457&lt;&gt;0,DY457&lt;&gt;0),EB457*DL457*DT457,)</f>
        <v>113516.77772400632</v>
      </c>
      <c r="EF457" s="15">
        <f ca="1">IF(AND(DS457&lt;&gt;0,DX457&lt;&gt;0,DT457&lt;&gt;0,DY457&lt;&gt;0),$AL457-EC457-ED457-EE457-EI457,)</f>
        <v>451979.14240122691</v>
      </c>
      <c r="EG457" s="15">
        <f ca="1">IF(OR(DS457=0,DX457=0,DT457=0,DY457=0),$AL457-EC457-ED457-EE457-EI457,)</f>
        <v>0</v>
      </c>
      <c r="EH457" s="15">
        <f ca="1">SUM(EC457:EG457)</f>
        <v>-18700.221473561367</v>
      </c>
      <c r="EI457" s="15">
        <f ca="1">IF($V457&lt;&gt;0,IF($V457&gt;0,$W457/$V457,-$W457/$V457))*$AG457</f>
        <v>-526656.73852643766</v>
      </c>
      <c r="EJ457" s="15">
        <f ca="1">SUM(EH457:EI457)</f>
        <v>-545356.95999999903</v>
      </c>
      <c r="EK457" s="16">
        <f ca="1">_xll.DBRW($B$3,$R$37,$R$38,$R$40,$R$41,$R$42,$Q457,EK$2,EK$4,EK$3)</f>
        <v>0.29892461307766111</v>
      </c>
      <c r="EL457" s="16">
        <f ca="1">_xll.DBRW($B$3,$R$37,$R$38,$R$40,$R$41,$R$42,$Q457,EL$2,EL$4,EL$3)</f>
        <v>0.30570165096161256</v>
      </c>
      <c r="EM457" s="17">
        <f ca="1">-(EK457-EL457)*100</f>
        <v>0.67770378839514533</v>
      </c>
      <c r="EN457" s="14">
        <f ca="1">$AC457-$AH457-FH457</f>
        <v>199368.89515564102</v>
      </c>
      <c r="EO457" s="15">
        <f ca="1">_xll.DBRW($B$3,$R$37,$R$38,$R$40,$R$41,$R$42,$Q457,EO$2,EO$4,EO$3)</f>
        <v>561.54867496807162</v>
      </c>
      <c r="EP457" s="15">
        <f ca="1">_xll.DBRW($B$3,$R$37,$R$38,$R$40,$R$41,$R$42,$Q457,EP$2,EP$4,EP$3)</f>
        <v>4.7917749458443938E-2</v>
      </c>
      <c r="EQ457" s="15">
        <f ca="1">_xll.DBRW($B$3,$R$37,$R$38,$R$40,$R$41,$R$42,$Q457,EQ$2,EQ$4,EQ$3)</f>
        <v>90.016504291168715</v>
      </c>
      <c r="ER457" s="15">
        <f ca="1">_xll.DBRW($B$3,$R$37,$R$38,$R$40,$R$41,$R$42,$Q457,ER$2,ER$4,ER$3)</f>
        <v>15660</v>
      </c>
      <c r="ES457" s="15">
        <f ca="1">_xll.DBRW($B$3,$R$37,$R$38,$R$40,$R$41,$R$42,$Q457,ES$2,ES$4,ES$3)</f>
        <v>326810.00625000003</v>
      </c>
      <c r="ET457" s="15">
        <f ca="1">_xll.DBRW($B$3,$R$37,$R$38,$R$40,$R$41,$R$42,$Q457,ET$2,ET$4,ET$3)</f>
        <v>0</v>
      </c>
      <c r="EU457" s="15">
        <f ca="1">_xll.DBRW($B$3,$R$37,$R$38,$R$40,$R$41,$R$42,$Q457,EU$2,EU$4,EU$3)</f>
        <v>0</v>
      </c>
      <c r="EV457" s="15">
        <f ca="1">_xll.DBRW($B$3,$R$37,$R$38,$R$40,$R$41,$R$42,$Q457,EV$2,EV$4,EV$3)</f>
        <v>87.169235870698643</v>
      </c>
      <c r="EW457" s="15">
        <f ca="1">_xll.DBRW($B$3,$R$37,$R$38,$R$40,$R$41,$R$42,$Q457,EW$2,EW$4,EW$3)</f>
        <v>0</v>
      </c>
      <c r="EX457" s="15">
        <f ca="1">_xll.DBRW($B$3,$R$37,$R$38,$R$40,$R$41,$R$42,$Q457,EX$2,EX$4,EX$3)</f>
        <v>287700</v>
      </c>
      <c r="EY457" s="15">
        <f ca="1">EO457-ET457</f>
        <v>561.54867496807162</v>
      </c>
      <c r="EZ457" s="15">
        <f ca="1">EP457-EU457</f>
        <v>4.7917749458443938E-2</v>
      </c>
      <c r="FA457" s="15">
        <f ca="1">EQ457-EV457</f>
        <v>2.8472684204700727</v>
      </c>
      <c r="FB457" s="15">
        <f ca="1">IF(AND(ER457&lt;&gt;0,EW457&lt;&gt;0),-1*EY457*ER457,0)</f>
        <v>0</v>
      </c>
      <c r="FC457" s="15">
        <f ca="1">IF(AND(ER457&lt;&gt;0,EW457&lt;&gt;0,ES457&lt;&gt;0,EX457&lt;&gt;0),EZ457/EU457*$AC457,)</f>
        <v>0</v>
      </c>
      <c r="FD457" s="15">
        <f ca="1">IF(AND(ES457&lt;&gt;0,EX457&lt;&gt;0),FA457*EK457*ES457,)</f>
        <v>278154.078553361</v>
      </c>
      <c r="FE457" s="15">
        <f ca="1">IF(AND(ER457&lt;&gt;0,EW457&lt;&gt;0,ES457&lt;&gt;0,EX457&lt;&gt;0),$AM457-FB457-FC457-FD457-FH457,)</f>
        <v>0</v>
      </c>
      <c r="FF457" s="15">
        <f ca="1">IF(OR(ER457=0,EW457=0,ES457=0,EX457=0),$AM457-FB457-FC457-FD457-FH457,)</f>
        <v>-78785.183397719869</v>
      </c>
      <c r="FG457" s="15">
        <f ca="1">SUM(FB457:FF457)</f>
        <v>199368.89515564113</v>
      </c>
      <c r="FH457" s="15">
        <f ca="1">IF($V457&lt;&gt;0,IF($V457&gt;0,$W457/$V457,-$W457/$V457))*$AH457</f>
        <v>-1326655.0351556444</v>
      </c>
      <c r="FI457" s="15">
        <f ca="1">SUM(FG457:FH457)</f>
        <v>-1127286.1400000034</v>
      </c>
      <c r="FJ457" s="20"/>
      <c r="FK457" s="85">
        <f ca="1">BL457+CK457+DJ457+EI457+FH457</f>
        <v>-3693478.2665998805</v>
      </c>
      <c r="FL457" s="21"/>
      <c r="FM457" s="22"/>
      <c r="FN457" s="104">
        <f ca="1">_xll.DBRW($B$3,$R$37,$R$38,$R$40,$R$41,$R$42,$Q457,FN$2,FN$4,FN$3)</f>
        <v>2888813.7000000016</v>
      </c>
      <c r="FO457" s="105">
        <f ca="1">IF(U457&lt;&gt;0,FN457/U457,0)</f>
        <v>9.8197865164944859E-2</v>
      </c>
      <c r="FP457" s="104">
        <f ca="1">_xll.DBRW($B$3,$R$37,$R$38,$R$40,$R$41,$R$42,$Q457,FP$2,FP$4,FP$3)</f>
        <v>3734460.84</v>
      </c>
      <c r="FQ457" s="105">
        <f ca="1">IF(V457&lt;&gt;0,FP457/V457,0)</f>
        <v>0.14891032410851934</v>
      </c>
      <c r="FR457" s="86">
        <f ca="1">FN457-FP457</f>
        <v>-845647.13999999827</v>
      </c>
      <c r="FS457" s="103">
        <f ca="1">(FO457-FQ457)*100</f>
        <v>-5.0712458943574488</v>
      </c>
      <c r="FT457" s="23"/>
      <c r="FV457" s="37"/>
      <c r="FW457" s="37"/>
      <c r="FX457" s="37"/>
      <c r="FY457" s="37"/>
      <c r="FZ457" s="37"/>
      <c r="GA457" s="37"/>
      <c r="GB457" s="37"/>
      <c r="GC457" s="37"/>
      <c r="GD457" s="37"/>
      <c r="GE457" s="37"/>
      <c r="GF457" s="37"/>
      <c r="GG457" s="37"/>
      <c r="GH457" s="37"/>
    </row>
    <row r="458" spans="1:190" ht="15" hidden="1" customHeight="1" x14ac:dyDescent="0.25">
      <c r="A458">
        <f ca="1">IF(ROW()=ROW($A$60),0,1)</f>
        <v>1</v>
      </c>
      <c r="D458" s="30"/>
      <c r="E458" s="30"/>
      <c r="F458" s="30">
        <f ca="1">IF(A458&lt;&gt;0,IF((AO458+BN458+CM458+DL458+EK458)&lt;&gt;0,ROUND((1-(AO458+BN458+CM458+DL458+EK458))-FO458,5),"VERIF. ELIGIBILITE PMM"),"CHECK "&amp;D443)</f>
        <v>-3.27E-2</v>
      </c>
      <c r="G458" s="30"/>
      <c r="H458" s="30"/>
      <c r="I458" s="30"/>
      <c r="J458" s="30">
        <f ca="1">IF(A458&lt;&gt;0,IF((AP458+BO458+CN458+DM458+EL458)&lt;&gt;0,ROUND((1-(AP458+BO458+CN458+DM458+EL458))-FQ458,5),"VERIF. ELIGIBILITE PMM"),"CHECK "&amp;D444)</f>
        <v>-3.193E-2</v>
      </c>
      <c r="K458" s="30">
        <f ca="1">IF(A458&lt;&gt;0,ROUND(W458+AR458+BQ458+CP458+DO458+EN458+FK458-FR458,5),"CHECK ")</f>
        <v>-158153.58660000001</v>
      </c>
      <c r="L458" s="4"/>
      <c r="M458" s="9"/>
      <c r="N458" s="10"/>
      <c r="O458" s="9"/>
      <c r="P458" s="11"/>
      <c r="Q458" s="130" t="s">
        <v>437</v>
      </c>
      <c r="R458" s="130"/>
      <c r="S458" s="12"/>
      <c r="T458" s="13"/>
      <c r="U458" s="84">
        <f ca="1">_xll.DBRW($B$3,$R$37,$R$38,$R$40,$R$41,$R$42,$Q458,U$2,U$4,U$3)</f>
        <v>22423506.630299997</v>
      </c>
      <c r="V458" s="84">
        <f ca="1">_xll.DBRW($B$3,$R$37,$R$38,$R$40,$R$41,$R$42,$Q458,V$2,V$4,V$3)</f>
        <v>18008419.999699995</v>
      </c>
      <c r="W458" s="85">
        <f ca="1">U458-V458</f>
        <v>4415086.6306000017</v>
      </c>
      <c r="X458" s="106">
        <f ca="1">IF(V458&lt;&gt;0,W458/V458,0)</f>
        <v>0.24516790649449277</v>
      </c>
      <c r="Y458" s="15">
        <f ca="1">_xll.DBRW($B$3,$R$37,$R$38,$R$40,$R$41,$R$42,$Q458,Y$2,Y$4,Y$3)</f>
        <v>-11842187.018416004</v>
      </c>
      <c r="Z458" s="15">
        <f ca="1">_xll.DBRW($B$3,$R$37,$R$38,$R$40,$R$41,$R$42,$Q458,Z$2,Z$4,Z$3)</f>
        <v>-1239158.74337</v>
      </c>
      <c r="AA458" s="15">
        <f ca="1">_xll.DBRW($B$3,$R$37,$R$38,$R$40,$R$41,$R$42,$Q458,AA$2,AA$4,AA$3)</f>
        <v>-3244420.8800699995</v>
      </c>
      <c r="AB458" s="15">
        <f ca="1">_xll.DBRW($B$3,$R$37,$R$38,$R$40,$R$41,$R$42,$Q458,AB$2,AB$4,AB$3)</f>
        <v>-1885236.5299999998</v>
      </c>
      <c r="AC458" s="15">
        <f ca="1">_xll.DBRW($B$3,$R$37,$R$38,$R$40,$R$41,$R$42,$Q458,AC$2,AC$4,AC$3)</f>
        <v>-3228436.5699559995</v>
      </c>
      <c r="AD458" s="15">
        <f ca="1">_xll.DBRW($B$3,$R$37,$R$38,$R$40,$R$41,$R$42,$Q458,AD$2,AD$4,AD$3)</f>
        <v>-9484621.6436220016</v>
      </c>
      <c r="AE458" s="15">
        <f ca="1">_xll.DBRW($B$3,$R$37,$R$38,$R$40,$R$41,$R$42,$Q458,AE$2,AE$4,AE$3)</f>
        <v>-971330.66663000011</v>
      </c>
      <c r="AF458" s="15">
        <f ca="1">_xll.DBRW($B$3,$R$37,$R$38,$R$40,$R$41,$R$42,$Q458,AF$2,AF$4,AF$3)</f>
        <v>-2569189.2790999995</v>
      </c>
      <c r="AG458" s="15">
        <f ca="1">_xll.DBRW($B$3,$R$37,$R$38,$R$40,$R$41,$R$42,$Q458,AG$2,AG$4,AG$3)</f>
        <v>-1516834.08</v>
      </c>
      <c r="AH458" s="15">
        <f ca="1">_xll.DBRW($B$3,$R$37,$R$38,$R$40,$R$41,$R$42,$Q458,AH$2,AH$4,AH$3)</f>
        <v>-2483202.0000436995</v>
      </c>
      <c r="AI458" s="15">
        <f ca="1">Y458-AD458</f>
        <v>-2357565.3747940026</v>
      </c>
      <c r="AJ458" s="15">
        <f ca="1">Z458-AE458</f>
        <v>-267828.07673999993</v>
      </c>
      <c r="AK458" s="15">
        <f ca="1">AA458-AF458</f>
        <v>-675231.60097000003</v>
      </c>
      <c r="AL458" s="15">
        <f ca="1">AB458-AG458</f>
        <v>-368402.44999999972</v>
      </c>
      <c r="AM458" s="15">
        <f ca="1">AC458-AH458</f>
        <v>-745234.56991229998</v>
      </c>
      <c r="AN458" s="20"/>
      <c r="AO458" s="16">
        <f ca="1">_xll.DBRW($B$3,$R$37,$R$38,$R$40,$R$41,$R$42,$Q458,AO$2,AO$4,AO$3)</f>
        <v>0.52811485793279633</v>
      </c>
      <c r="AP458" s="16">
        <f ca="1">_xll.DBRW($B$3,$R$37,$R$38,$R$40,$R$41,$R$42,$Q458,AP$2,AP$4,AP$3)</f>
        <v>0.52667705683119359</v>
      </c>
      <c r="AQ458" s="17">
        <f ca="1">-(AO458-AP458)*100</f>
        <v>-0.14378011016027425</v>
      </c>
      <c r="AR458" s="14">
        <f ca="1">$Y458-$AD458-BL458</f>
        <v>-32240.542534841225</v>
      </c>
      <c r="AS458" s="18">
        <f ca="1">_xll.DBRW($B$3,$R$37,$R$38,$R$40,$R$41,$R$42,$Q458,AS$2,AS$4,AS$3)</f>
        <v>0</v>
      </c>
      <c r="AT458" s="19">
        <f ca="1">_xll.DBRW($B$3,$R$37,$R$38,$R$40,$R$41,$R$42,$Q458,AT$2,AT$4,AT$3)</f>
        <v>0</v>
      </c>
      <c r="AU458" s="18">
        <f ca="1">_xll.DBRW($B$3,$R$37,$R$38,$R$40,$R$41,$R$42,$Q458,AU$2,AU$4,AU$3)</f>
        <v>0</v>
      </c>
      <c r="AV458" s="15">
        <f ca="1">_xll.DBRW($B$3,$R$37,$R$38,$R$40,$R$41,$R$42,$Q458,AV$2,AV$4,AV$3)</f>
        <v>0</v>
      </c>
      <c r="AW458" s="15">
        <f ca="1">_xll.DBRW($B$3,$R$37,$R$38,$R$40,$R$41,$R$42,$Q458,AW$2,AW$4,AW$3)</f>
        <v>0</v>
      </c>
      <c r="AX458" s="18">
        <f ca="1">_xll.DBRW($B$3,$R$37,$R$38,$R$40,$R$41,$R$42,$Q458,AX$2,AX$4,AX$3)</f>
        <v>25.457541594465102</v>
      </c>
      <c r="AY458" s="19">
        <f ca="1">_xll.DBRW($B$3,$R$37,$R$38,$R$40,$R$41,$R$42,$Q458,AY$2,AY$4,AY$3)</f>
        <v>7.8353629127527455E-2</v>
      </c>
      <c r="AZ458" s="18">
        <f ca="1">_xll.DBRW($B$3,$R$37,$R$38,$R$40,$R$41,$R$42,$Q458,AZ$2,AZ$4,AZ$3)</f>
        <v>3.7873128261796398</v>
      </c>
      <c r="BA458" s="15">
        <f ca="1">_xll.DBRW($B$3,$R$37,$R$38,$R$40,$R$41,$R$42,$Q458,BA$2,BA$4,BA$3)</f>
        <v>372566.28289999999</v>
      </c>
      <c r="BB458" s="15">
        <f ca="1">_xll.DBRW($B$3,$R$37,$R$38,$R$40,$R$41,$R$42,$Q458,BB$2,BB$4,BB$3)</f>
        <v>4754933.3329999996</v>
      </c>
      <c r="BC458" s="18">
        <f ca="1">AS458-AX458</f>
        <v>-25.457541594465102</v>
      </c>
      <c r="BD458" s="18">
        <f ca="1">AT458-AY458</f>
        <v>-7.8353629127527455E-2</v>
      </c>
      <c r="BE458" s="18">
        <f ca="1">AU458-AZ458</f>
        <v>-3.7873128261796398</v>
      </c>
      <c r="BF458" s="15">
        <f ca="1">IF(AND(AV458&lt;&gt;0,BA458&lt;&gt;0),-1*BC458*AV458,0)</f>
        <v>0</v>
      </c>
      <c r="BG458" s="15">
        <f ca="1">IF(AND(AV458&lt;&gt;0,BA458&lt;&gt;0,AW458&lt;&gt;0,BB458&lt;&gt;0),BD458/AY458*$Y458,)</f>
        <v>0</v>
      </c>
      <c r="BH458" s="15">
        <f ca="1">IF(AND(AW458&lt;&gt;0,BB458&lt;&gt;0),BE458*AO458*AW458,)</f>
        <v>0</v>
      </c>
      <c r="BI458" s="15">
        <f ca="1">IF(AND(AV458&lt;&gt;0,BA458&lt;&gt;0,AW458&lt;&gt;0,BB458&lt;&gt;0),$AI458-BF458-BG458-BH458-BL458,)</f>
        <v>0</v>
      </c>
      <c r="BJ458" s="15">
        <f ca="1">IF(OR(AV458=0,BA458=0,AW458=0,BB458=0),$AI458-BF458-BG458-BH458-BL458,)</f>
        <v>-32240.542534841225</v>
      </c>
      <c r="BK458" s="15">
        <f ca="1">SUM(BF458:BJ458)</f>
        <v>-32240.542534841225</v>
      </c>
      <c r="BL458" s="15">
        <f ca="1">IF($V458&lt;&gt;0,IF($V458&gt;0,$W458/$V458,-$W458/$V458))*$AD458</f>
        <v>-2325324.8322591614</v>
      </c>
      <c r="BM458" s="15">
        <f ca="1">SUM(BK458:BL458)</f>
        <v>-2357565.3747940026</v>
      </c>
      <c r="BN458" s="16">
        <f ca="1">_xll.DBRW($B$3,$R$37,$R$38,$R$40,$R$41,$R$42,$Q458,BN$2,BN$4,BN$3)</f>
        <v>5.526159506629412E-2</v>
      </c>
      <c r="BO458" s="16">
        <f ca="1">_xll.DBRW($B$3,$R$37,$R$38,$R$40,$R$41,$R$42,$Q458,BO$2,BO$4,BO$3)</f>
        <v>5.3937584010489599E-2</v>
      </c>
      <c r="BP458" s="17">
        <f ca="1">-(BN458-BO458)*100</f>
        <v>-0.13240110558045207</v>
      </c>
      <c r="BQ458" s="14">
        <f ca="1">$Z458-$AE458-CK458</f>
        <v>-29688.970688422734</v>
      </c>
      <c r="BR458" s="15">
        <f ca="1">_xll.DBRW($B$3,$R$37,$R$38,$R$40,$R$41,$R$42,$Q458,BR$2,BR$4,BR$3)</f>
        <v>0</v>
      </c>
      <c r="BS458" s="15">
        <f ca="1">_xll.DBRW($B$3,$R$37,$R$38,$R$40,$R$41,$R$42,$Q458,BS$2,BS$4,BS$3)</f>
        <v>0</v>
      </c>
      <c r="BT458" s="15">
        <f ca="1">_xll.DBRW($B$3,$R$37,$R$38,$R$40,$R$41,$R$42,$Q458,BT$2,BT$4,BT$3)</f>
        <v>0</v>
      </c>
      <c r="BU458" s="15">
        <f ca="1">_xll.DBRW($B$3,$R$37,$R$38,$R$40,$R$41,$R$42,$Q458,BU$2,BU$4,BU$3)</f>
        <v>0</v>
      </c>
      <c r="BV458" s="15">
        <f ca="1">_xll.DBRW($B$3,$R$37,$R$38,$R$40,$R$41,$R$42,$Q458,BV$2,BV$4,BV$3)</f>
        <v>0</v>
      </c>
      <c r="BW458" s="15">
        <f ca="1">_xll.DBRW($B$3,$R$37,$R$38,$R$40,$R$41,$R$42,$Q458,BW$2,BW$4,BW$3)</f>
        <v>0.18184264389508761</v>
      </c>
      <c r="BX458" s="15">
        <f ca="1">_xll.DBRW($B$3,$R$37,$R$38,$R$40,$R$41,$R$42,$Q458,BX$2,BX$4,BX$3)</f>
        <v>1.1233806293199611</v>
      </c>
      <c r="BY458" s="15">
        <f ca="1">_xll.DBRW($B$3,$R$37,$R$38,$R$40,$R$41,$R$42,$Q458,BY$2,BY$4,BY$3)</f>
        <v>3.7873128261796398</v>
      </c>
      <c r="BZ458" s="15">
        <f ca="1">_xll.DBRW($B$3,$R$37,$R$38,$R$40,$R$41,$R$42,$Q458,BZ$2,BZ$4,BZ$3)</f>
        <v>5341600</v>
      </c>
      <c r="CA458" s="15">
        <f ca="1">_xll.DBRW($B$3,$R$37,$R$38,$R$40,$R$41,$R$42,$Q458,CA$2,CA$4,CA$3)</f>
        <v>4754933.3329999996</v>
      </c>
      <c r="CB458" s="15">
        <f ca="1">BR458-BW458</f>
        <v>-0.18184264389508761</v>
      </c>
      <c r="CC458" s="15">
        <f ca="1">BS458-BX458</f>
        <v>-1.1233806293199611</v>
      </c>
      <c r="CD458" s="15">
        <f ca="1">BT458-BY458</f>
        <v>-3.7873128261796398</v>
      </c>
      <c r="CE458" s="15">
        <f ca="1">IF(AND(BU458&lt;&gt;0,BZ458&lt;&gt;0),-1*CB458*BU458,0)</f>
        <v>0</v>
      </c>
      <c r="CF458" s="15">
        <f ca="1">IF(AND(BU458&lt;&gt;0,BZ458&lt;&gt;0,BV458&lt;&gt;0,CA458&lt;&gt;0),CC458/BX458*$Z458,)</f>
        <v>0</v>
      </c>
      <c r="CG458" s="15">
        <f ca="1">IF(AND(BV458&lt;&gt;0,CA458&lt;&gt;0),CD458*BN458*BV458,)</f>
        <v>0</v>
      </c>
      <c r="CH458" s="15">
        <f ca="1">IF(AND(BU458&lt;&gt;0,BZ458&lt;&gt;0,BV458&lt;&gt;0,CA458&lt;&gt;0),$AJ458-CE458-CF458-CG458-CK458,)</f>
        <v>0</v>
      </c>
      <c r="CI458" s="15">
        <f ca="1">IF(OR(BU458=0,BZ458=0,BV458=0,CA458=0),$AJ458-CE458-CF458-CG458-CK458,)</f>
        <v>-29688.970688422734</v>
      </c>
      <c r="CJ458" s="15">
        <f ca="1">SUM(CE458:CI458)</f>
        <v>-29688.970688422734</v>
      </c>
      <c r="CK458" s="15">
        <f ca="1">IF($V458&lt;&gt;0,IF($V458&gt;0,$W458/$V458,-$W458/$V458))*$AE458</f>
        <v>-238139.1060515772</v>
      </c>
      <c r="CL458" s="15">
        <f ca="1">SUM(CJ458:CK458)</f>
        <v>-267828.07673999993</v>
      </c>
      <c r="CM458" s="16">
        <f ca="1">_xll.DBRW($B$3,$R$37,$R$38,$R$40,$R$41,$R$42,$Q458,CM$2,CM$4,CM$3)</f>
        <v>0.14468838141871807</v>
      </c>
      <c r="CN458" s="16">
        <f ca="1">_xll.DBRW($B$3,$R$37,$R$38,$R$40,$R$41,$R$42,$Q458,CN$2,CN$4,CN$3)</f>
        <v>0.14266600174489483</v>
      </c>
      <c r="CO458" s="17">
        <f ca="1">-(CM458-CN458)*100</f>
        <v>-0.2022379673823238</v>
      </c>
      <c r="CP458" s="14">
        <f ca="1">$AA458-$AF458-DJ458</f>
        <v>-45348.844024958089</v>
      </c>
      <c r="CQ458" s="15">
        <f ca="1">_xll.DBRW($B$3,$R$37,$R$38,$R$40,$R$41,$R$42,$Q458,CQ$2,CQ$4,CQ$3)</f>
        <v>0</v>
      </c>
      <c r="CR458" s="15">
        <f ca="1">_xll.DBRW($B$3,$R$37,$R$38,$R$40,$R$41,$R$42,$Q458,CR$2,CR$4,CR$3)</f>
        <v>0</v>
      </c>
      <c r="CS458" s="15">
        <f ca="1">_xll.DBRW($B$3,$R$37,$R$38,$R$40,$R$41,$R$42,$Q458,CS$2,CS$4,CS$3)</f>
        <v>0</v>
      </c>
      <c r="CT458" s="15">
        <f ca="1">_xll.DBRW($B$3,$R$37,$R$38,$R$40,$R$41,$R$42,$Q458,CT$2,CT$4,CT$3)</f>
        <v>0</v>
      </c>
      <c r="CU458" s="15">
        <f ca="1">_xll.DBRW($B$3,$R$37,$R$38,$R$40,$R$41,$R$42,$Q458,CU$2,CU$4,CU$3)</f>
        <v>0</v>
      </c>
      <c r="CV458" s="15">
        <f ca="1">_xll.DBRW($B$3,$R$37,$R$38,$R$40,$R$41,$R$42,$Q458,CV$2,CV$4,CV$3)</f>
        <v>1.2236448876939634</v>
      </c>
      <c r="CW458" s="15">
        <f ca="1">_xll.DBRW($B$3,$R$37,$R$38,$R$40,$R$41,$R$42,$Q458,CW$2,CW$4,CW$3)</f>
        <v>0.44156665361179737</v>
      </c>
      <c r="CX458" s="15">
        <f ca="1">_xll.DBRW($B$3,$R$37,$R$38,$R$40,$R$41,$R$42,$Q458,CX$2,CX$4,CX$3)</f>
        <v>3.7873128261796398</v>
      </c>
      <c r="CY458" s="15">
        <f ca="1">_xll.DBRW($B$3,$R$37,$R$38,$R$40,$R$41,$R$42,$Q458,CY$2,CY$4,CY$3)</f>
        <v>2099620</v>
      </c>
      <c r="CZ458" s="15">
        <f ca="1">_xll.DBRW($B$3,$R$37,$R$38,$R$40,$R$41,$R$42,$Q458,CZ$2,CZ$4,CZ$3)</f>
        <v>4754933.3329999996</v>
      </c>
      <c r="DA458" s="15">
        <f ca="1">CQ458-CV458</f>
        <v>-1.2236448876939634</v>
      </c>
      <c r="DB458" s="15">
        <f ca="1">CR458-CW458</f>
        <v>-0.44156665361179737</v>
      </c>
      <c r="DC458" s="15">
        <f ca="1">CS458-CX458</f>
        <v>-3.7873128261796398</v>
      </c>
      <c r="DD458" s="15">
        <f ca="1">IF(AND(CT458&lt;&gt;0,CY458&lt;&gt;0),-1*DA458*CT458,0)</f>
        <v>0</v>
      </c>
      <c r="DE458" s="15">
        <f ca="1">IF(AND(CT458&lt;&gt;0,CY458&lt;&gt;0,CU458&lt;&gt;0,CZ458&lt;&gt;0),DB458/CW458*$AA458,)</f>
        <v>0</v>
      </c>
      <c r="DF458" s="15">
        <f ca="1">IF(AND(CU458&lt;&gt;0,CZ458&lt;&gt;0),DC458*CM458*CU458,)</f>
        <v>0</v>
      </c>
      <c r="DG458" s="15">
        <f ca="1">IF(AND(CT458&lt;&gt;0,CY458&lt;&gt;0,CU458&lt;&gt;0,CZ458&lt;&gt;0),$AK458-DD458-DE458-DF458-DJ458,)</f>
        <v>0</v>
      </c>
      <c r="DH458" s="15">
        <f ca="1">IF(OR(CT458=0,CY458=0,CU458=0,CZ458=0),$AK458-DD458-DE458-DF458-DJ458,)</f>
        <v>-45348.844024958089</v>
      </c>
      <c r="DI458" s="15">
        <f ca="1">SUM(DD458:DH458)</f>
        <v>-45348.844024958089</v>
      </c>
      <c r="DJ458" s="15">
        <f ca="1">IF($V458&lt;&gt;0,IF($V458&gt;0,$W458/$V458,-$W458/$V458))*$AF458</f>
        <v>-629882.75694504194</v>
      </c>
      <c r="DK458" s="15">
        <f ca="1">SUM(DI458:DJ458)</f>
        <v>-675231.60097000003</v>
      </c>
      <c r="DL458" s="16">
        <f ca="1">_xll.DBRW($B$3,$R$37,$R$38,$R$40,$R$41,$R$42,$Q458,DL$2,DL$4,DL$3)</f>
        <v>8.4074117446579652E-2</v>
      </c>
      <c r="DM458" s="16">
        <f ca="1">_xll.DBRW($B$3,$R$37,$R$38,$R$40,$R$41,$R$42,$Q458,DM$2,DM$4,DM$3)</f>
        <v>8.4229159472361745E-2</v>
      </c>
      <c r="DN458" s="17">
        <f ca="1">-(DL458-DM458)*100</f>
        <v>1.5504202578209281E-2</v>
      </c>
      <c r="DO458" s="14">
        <f ca="1">$AB458-$AG458-EI458</f>
        <v>3476.585893100244</v>
      </c>
      <c r="DP458" s="15">
        <f ca="1">_xll.DBRW($B$3,$R$37,$R$38,$R$40,$R$41,$R$42,$Q458,DP$2,DP$4,DP$3)</f>
        <v>0</v>
      </c>
      <c r="DQ458" s="15">
        <f ca="1">_xll.DBRW($B$3,$R$37,$R$38,$R$40,$R$41,$R$42,$Q458,DQ$2,DQ$4,DQ$3)</f>
        <v>0</v>
      </c>
      <c r="DR458" s="15">
        <f ca="1">_xll.DBRW($B$3,$R$37,$R$38,$R$40,$R$41,$R$42,$Q458,DR$2,DR$4,DR$3)</f>
        <v>0</v>
      </c>
      <c r="DS458" s="15">
        <f ca="1">_xll.DBRW($B$3,$R$37,$R$38,$R$40,$R$41,$R$42,$Q458,DS$2,DS$4,DS$3)</f>
        <v>0</v>
      </c>
      <c r="DT458" s="15">
        <f ca="1">_xll.DBRW($B$3,$R$37,$R$38,$R$40,$R$41,$R$42,$Q458,DT$2,DT$4,DT$3)</f>
        <v>0</v>
      </c>
      <c r="DU458" s="15">
        <f ca="1">_xll.DBRW($B$3,$R$37,$R$38,$R$40,$R$41,$R$42,$Q458,DU$2,DU$4,DU$3)</f>
        <v>10460.924689655172</v>
      </c>
      <c r="DV458" s="15">
        <f ca="1">_xll.DBRW($B$3,$R$37,$R$38,$R$40,$R$41,$R$42,$Q458,DV$2,DV$4,DV$3)</f>
        <v>3.0494644161186604E-5</v>
      </c>
      <c r="DW458" s="15">
        <f ca="1">_xll.DBRW($B$3,$R$37,$R$38,$R$40,$R$41,$R$42,$Q458,DW$2,DW$4,DW$3)</f>
        <v>3.7873128261796398</v>
      </c>
      <c r="DX458" s="15">
        <f ca="1">_xll.DBRW($B$3,$R$37,$R$38,$R$40,$R$41,$R$42,$Q458,DX$2,DX$4,DX$3)</f>
        <v>145</v>
      </c>
      <c r="DY458" s="15">
        <f ca="1">_xll.DBRW($B$3,$R$37,$R$38,$R$40,$R$41,$R$42,$Q458,DY$2,DY$4,DY$3)</f>
        <v>4754933.3329999996</v>
      </c>
      <c r="DZ458" s="15">
        <f ca="1">DP458-DU458</f>
        <v>-10460.924689655172</v>
      </c>
      <c r="EA458" s="15">
        <f ca="1">DQ458-DV458</f>
        <v>-3.0494644161186604E-5</v>
      </c>
      <c r="EB458" s="15">
        <f ca="1">DR458-DW458</f>
        <v>-3.7873128261796398</v>
      </c>
      <c r="EC458" s="15">
        <f ca="1">IF(AND(DS458&lt;&gt;0,DX458&lt;&gt;0),-1*DZ458*DS458,0)</f>
        <v>0</v>
      </c>
      <c r="ED458" s="15">
        <f ca="1">IF(AND(DS458&lt;&gt;0,DX458&lt;&gt;0,DT458&lt;&gt;0,DY458&lt;&gt;0),EA458/DV458*$AB458,)</f>
        <v>0</v>
      </c>
      <c r="EE458" s="15">
        <f ca="1">IF(AND(DT458&lt;&gt;0,DY458&lt;&gt;0),EB458*DL458*DT458,)</f>
        <v>0</v>
      </c>
      <c r="EF458" s="15">
        <f ca="1">IF(AND(DS458&lt;&gt;0,DX458&lt;&gt;0,DT458&lt;&gt;0,DY458&lt;&gt;0),$AL458-EC458-ED458-EE458-EI458,)</f>
        <v>0</v>
      </c>
      <c r="EG458" s="15">
        <f ca="1">IF(OR(DS458=0,DX458=0,DT458=0,DY458=0),$AL458-EC458-ED458-EE458-EI458,)</f>
        <v>3476.585893100244</v>
      </c>
      <c r="EH458" s="15">
        <f ca="1">SUM(EC458:EG458)</f>
        <v>3476.585893100244</v>
      </c>
      <c r="EI458" s="15">
        <f ca="1">IF($V458&lt;&gt;0,IF($V458&gt;0,$W458/$V458,-$W458/$V458))*$AG458</f>
        <v>-371879.03589309996</v>
      </c>
      <c r="EJ458" s="15">
        <f ca="1">SUM(EH458:EI458)</f>
        <v>-368402.44999999972</v>
      </c>
      <c r="EK458" s="16">
        <f ca="1">_xll.DBRW($B$3,$R$37,$R$38,$R$40,$R$41,$R$42,$Q458,EK$2,EK$4,EK$3)</f>
        <v>0.1439755441993868</v>
      </c>
      <c r="EL458" s="16">
        <f ca="1">_xll.DBRW($B$3,$R$37,$R$38,$R$40,$R$41,$R$42,$Q458,EL$2,EL$4,EL$3)</f>
        <v>0.13789116424900502</v>
      </c>
      <c r="EM458" s="17">
        <f ca="1">-(EK458-EL458)*100</f>
        <v>-0.60843799503817741</v>
      </c>
      <c r="EN458" s="14">
        <f ca="1">$AC458-$AH458-FH458</f>
        <v>-136433.13415864878</v>
      </c>
      <c r="EO458" s="15">
        <f ca="1">_xll.DBRW($B$3,$R$37,$R$38,$R$40,$R$41,$R$42,$Q458,EO$2,EO$4,EO$3)</f>
        <v>0</v>
      </c>
      <c r="EP458" s="15">
        <f ca="1">_xll.DBRW($B$3,$R$37,$R$38,$R$40,$R$41,$R$42,$Q458,EP$2,EP$4,EP$3)</f>
        <v>0</v>
      </c>
      <c r="EQ458" s="15">
        <f ca="1">_xll.DBRW($B$3,$R$37,$R$38,$R$40,$R$41,$R$42,$Q458,EQ$2,EQ$4,EQ$3)</f>
        <v>0</v>
      </c>
      <c r="ER458" s="15">
        <f ca="1">_xll.DBRW($B$3,$R$37,$R$38,$R$40,$R$41,$R$42,$Q458,ER$2,ER$4,ER$3)</f>
        <v>0</v>
      </c>
      <c r="ES458" s="15">
        <f ca="1">_xll.DBRW($B$3,$R$37,$R$38,$R$40,$R$41,$R$42,$Q458,ES$2,ES$4,ES$3)</f>
        <v>0</v>
      </c>
      <c r="ET458" s="15">
        <f ca="1">_xll.DBRW($B$3,$R$37,$R$38,$R$40,$R$41,$R$42,$Q458,ET$2,ET$4,ET$3)</f>
        <v>0.52223697497710009</v>
      </c>
      <c r="EU458" s="15">
        <f ca="1">_xll.DBRW($B$3,$R$37,$R$38,$R$40,$R$41,$R$42,$Q458,EU$2,EU$4,EU$3)</f>
        <v>1</v>
      </c>
      <c r="EV458" s="15">
        <f ca="1">_xll.DBRW($B$3,$R$37,$R$38,$R$40,$R$41,$R$42,$Q458,EV$2,EV$4,EV$3)</f>
        <v>3.7873128261796398</v>
      </c>
      <c r="EW458" s="15">
        <f ca="1">_xll.DBRW($B$3,$R$37,$R$38,$R$40,$R$41,$R$42,$Q458,EW$2,EW$4,EW$3)</f>
        <v>4754933.3329999996</v>
      </c>
      <c r="EX458" s="15">
        <f ca="1">_xll.DBRW($B$3,$R$37,$R$38,$R$40,$R$41,$R$42,$Q458,EX$2,EX$4,EX$3)</f>
        <v>4754933.3329999996</v>
      </c>
      <c r="EY458" s="15">
        <f ca="1">EO458-ET458</f>
        <v>-0.52223697497710009</v>
      </c>
      <c r="EZ458" s="15">
        <f ca="1">EP458-EU458</f>
        <v>-1</v>
      </c>
      <c r="FA458" s="15">
        <f ca="1">EQ458-EV458</f>
        <v>-3.7873128261796398</v>
      </c>
      <c r="FB458" s="15">
        <f ca="1">IF(AND(ER458&lt;&gt;0,EW458&lt;&gt;0),-1*EY458*ER458,0)</f>
        <v>0</v>
      </c>
      <c r="FC458" s="15">
        <f ca="1">IF(AND(ER458&lt;&gt;0,EW458&lt;&gt;0,ES458&lt;&gt;0,EX458&lt;&gt;0),EZ458/EU458*$AC458,)</f>
        <v>0</v>
      </c>
      <c r="FD458" s="15">
        <f ca="1">IF(AND(ES458&lt;&gt;0,EX458&lt;&gt;0),FA458*EK458*ES458,)</f>
        <v>0</v>
      </c>
      <c r="FE458" s="15">
        <f ca="1">IF(AND(ER458&lt;&gt;0,EW458&lt;&gt;0,ES458&lt;&gt;0,EX458&lt;&gt;0),$AM458-FB458-FC458-FD458-FH458,)</f>
        <v>0</v>
      </c>
      <c r="FF458" s="15">
        <f ca="1">IF(OR(ER458=0,EW458=0,ES458=0,EX458=0),$AM458-FB458-FC458-FD458-FH458,)</f>
        <v>-136433.13415864878</v>
      </c>
      <c r="FG458" s="15">
        <f ca="1">SUM(FB458:FF458)</f>
        <v>-136433.13415864878</v>
      </c>
      <c r="FH458" s="15">
        <f ca="1">IF($V458&lt;&gt;0,IF($V458&gt;0,$W458/$V458,-$W458/$V458))*$AH458</f>
        <v>-608801.4357536512</v>
      </c>
      <c r="FI458" s="15">
        <f ca="1">SUM(FG458:FH458)</f>
        <v>-745234.56991229998</v>
      </c>
      <c r="FJ458" s="20"/>
      <c r="FK458" s="85">
        <f ca="1">BL458+CK458+DJ458+EI458+FH458</f>
        <v>-4174027.1669025319</v>
      </c>
      <c r="FL458" s="21"/>
      <c r="FM458" s="22"/>
      <c r="FN458" s="104">
        <f ca="1">_xll.DBRW($B$3,$R$37,$R$38,$R$40,$R$41,$R$42,$Q458,FN$2,FN$4,FN$3)</f>
        <v>1717287.1417879988</v>
      </c>
      <c r="FO458" s="105">
        <f ca="1">IF(U458&lt;&gt;0,FN458/U458,0)</f>
        <v>7.6584236805651837E-2</v>
      </c>
      <c r="FP458" s="104">
        <f ca="1">_xll.DBRW($B$3,$R$37,$R$38,$R$40,$R$41,$R$42,$Q458,FP$2,FP$4,FP$3)</f>
        <v>1558308.9970042985</v>
      </c>
      <c r="FQ458" s="105">
        <f ca="1">IF(V458&lt;&gt;0,FP458/V458,0)</f>
        <v>8.6532244196340299E-2</v>
      </c>
      <c r="FR458" s="86">
        <f ca="1">FN458-FP458</f>
        <v>158978.14478370035</v>
      </c>
      <c r="FS458" s="103">
        <f ca="1">(FO458-FQ458)*100</f>
        <v>-0.99480073906884625</v>
      </c>
      <c r="FT458" s="23"/>
      <c r="FV458" s="37"/>
      <c r="FW458" s="37"/>
      <c r="FX458" s="37"/>
      <c r="FY458" s="37"/>
      <c r="FZ458" s="37"/>
      <c r="GA458" s="37"/>
      <c r="GB458" s="37"/>
      <c r="GC458" s="37"/>
      <c r="GD458" s="37"/>
      <c r="GE458" s="37"/>
      <c r="GF458" s="37"/>
      <c r="GG458" s="37"/>
      <c r="GH458" s="37"/>
    </row>
    <row r="459" spans="1:190" ht="15" hidden="1" customHeight="1" x14ac:dyDescent="0.25">
      <c r="A459">
        <f ca="1">IF(ROW()=ROW($A$60),0,1)</f>
        <v>1</v>
      </c>
      <c r="D459" s="30"/>
      <c r="E459" s="30"/>
      <c r="F459" s="30">
        <f ca="1">IF(A459&lt;&gt;0,IF((AO459+BN459+CM459+DL459+EK459)&lt;&gt;0,ROUND((1-(AO459+BN459+CM459+DL459+EK459))-FO459,5),"VERIF. ELIGIBILITE PMM"),"CHECK "&amp;D444)</f>
        <v>0</v>
      </c>
      <c r="G459" s="30"/>
      <c r="H459" s="30"/>
      <c r="I459" s="30"/>
      <c r="J459" s="30">
        <f ca="1">IF(A459&lt;&gt;0,IF((AP459+BO459+CN459+DM459+EL459)&lt;&gt;0,ROUND((1-(AP459+BO459+CN459+DM459+EL459))-FQ459,5),"VERIF. ELIGIBILITE PMM"),"CHECK "&amp;D445)</f>
        <v>0</v>
      </c>
      <c r="K459" s="30">
        <f ca="1">IF(A459&lt;&gt;0,ROUND(W459+AR459+BQ459+CP459+DO459+EN459+FK459-FR459,5),"CHECK ")</f>
        <v>0</v>
      </c>
      <c r="L459" s="4"/>
      <c r="M459" s="9"/>
      <c r="N459" s="10"/>
      <c r="O459" s="9"/>
      <c r="P459" s="11"/>
      <c r="Q459" s="130" t="s">
        <v>472</v>
      </c>
      <c r="R459" s="130"/>
      <c r="S459" s="12"/>
      <c r="T459" s="13"/>
      <c r="U459" s="84">
        <f ca="1">_xll.DBRW($B$3,$R$37,$R$38,$R$40,$R$41,$R$42,$Q459,U$2,U$4,U$3)</f>
        <v>28999348.5</v>
      </c>
      <c r="V459" s="84">
        <f ca="1">_xll.DBRW($B$3,$R$37,$R$38,$R$40,$R$41,$R$42,$Q459,V$2,V$4,V$3)</f>
        <v>24012943.18</v>
      </c>
      <c r="W459" s="85">
        <f ca="1">U459-V459</f>
        <v>4986405.32</v>
      </c>
      <c r="X459" s="106">
        <f ca="1">IF(V459&lt;&gt;0,W459/V459,0)</f>
        <v>0.20765490021869115</v>
      </c>
      <c r="Y459" s="15">
        <f ca="1">_xll.DBRW($B$3,$R$37,$R$38,$R$40,$R$41,$R$42,$Q459,Y$2,Y$4,Y$3)</f>
        <v>-11507043.169999998</v>
      </c>
      <c r="Z459" s="15">
        <f ca="1">_xll.DBRW($B$3,$R$37,$R$38,$R$40,$R$41,$R$42,$Q459,Z$2,Z$4,Z$3)</f>
        <v>-4335601.7800000012</v>
      </c>
      <c r="AA459" s="15">
        <f ca="1">_xll.DBRW($B$3,$R$37,$R$38,$R$40,$R$41,$R$42,$Q459,AA$2,AA$4,AA$3)</f>
        <v>-5601526.6100000013</v>
      </c>
      <c r="AB459" s="15">
        <f ca="1">_xll.DBRW($B$3,$R$37,$R$38,$R$40,$R$41,$R$42,$Q459,AB$2,AB$4,AB$3)</f>
        <v>-2930154.0100000007</v>
      </c>
      <c r="AC459" s="15">
        <f ca="1">_xll.DBRW($B$3,$R$37,$R$38,$R$40,$R$41,$R$42,$Q459,AC$2,AC$4,AC$3)</f>
        <v>-3656901.939999999</v>
      </c>
      <c r="AD459" s="15">
        <f ca="1">_xll.DBRW($B$3,$R$37,$R$38,$R$40,$R$41,$R$42,$Q459,AD$2,AD$4,AD$3)</f>
        <v>-9490459.1099999994</v>
      </c>
      <c r="AE459" s="15">
        <f ca="1">_xll.DBRW($B$3,$R$37,$R$38,$R$40,$R$41,$R$42,$Q459,AE$2,AE$4,AE$3)</f>
        <v>-3520512.8</v>
      </c>
      <c r="AF459" s="15">
        <f ca="1">_xll.DBRW($B$3,$R$37,$R$38,$R$40,$R$41,$R$42,$Q459,AF$2,AF$4,AF$3)</f>
        <v>-4490261.0999999996</v>
      </c>
      <c r="AG459" s="15">
        <f ca="1">_xll.DBRW($B$3,$R$37,$R$38,$R$40,$R$41,$R$42,$Q459,AG$2,AG$4,AG$3)</f>
        <v>-2459660.39</v>
      </c>
      <c r="AH459" s="15">
        <f ca="1">_xll.DBRW($B$3,$R$37,$R$38,$R$40,$R$41,$R$42,$Q459,AH$2,AH$4,AH$3)</f>
        <v>-3321724.790000001</v>
      </c>
      <c r="AI459" s="15">
        <f ca="1">Y459-AD459</f>
        <v>-2016584.0599999987</v>
      </c>
      <c r="AJ459" s="15">
        <f ca="1">Z459-AE459</f>
        <v>-815088.98000000138</v>
      </c>
      <c r="AK459" s="15">
        <f ca="1">AA459-AF459</f>
        <v>-1111265.5100000016</v>
      </c>
      <c r="AL459" s="15">
        <f ca="1">AB459-AG459</f>
        <v>-470493.62000000058</v>
      </c>
      <c r="AM459" s="15">
        <f ca="1">AC459-AH459</f>
        <v>-335177.14999999804</v>
      </c>
      <c r="AN459" s="20"/>
      <c r="AO459" s="16">
        <f ca="1">_xll.DBRW($B$3,$R$37,$R$38,$R$40,$R$41,$R$42,$Q459,AO$2,AO$4,AO$3)</f>
        <v>0.3968035064649813</v>
      </c>
      <c r="AP459" s="16">
        <f ca="1">_xll.DBRW($B$3,$R$37,$R$38,$R$40,$R$41,$R$42,$Q459,AP$2,AP$4,AP$3)</f>
        <v>0.39522265300258796</v>
      </c>
      <c r="AQ459" s="17">
        <f ca="1">-(AO459-AP459)*100</f>
        <v>-0.1580853462393339</v>
      </c>
      <c r="AR459" s="14">
        <f ca="1">$Y459-$AD459-BL459</f>
        <v>-45843.72048338037</v>
      </c>
      <c r="AS459" s="18">
        <f ca="1">_xll.DBRW($B$3,$R$37,$R$38,$R$40,$R$41,$R$42,$Q459,AS$2,AS$4,AS$3)</f>
        <v>272.81422428635409</v>
      </c>
      <c r="AT459" s="19">
        <f ca="1">_xll.DBRW($B$3,$R$37,$R$38,$R$40,$R$41,$R$42,$Q459,AT$2,AT$4,AT$3)</f>
        <v>4.8126163527432812E-2</v>
      </c>
      <c r="AU459" s="18">
        <f ca="1">_xll.DBRW($B$3,$R$37,$R$38,$R$40,$R$41,$R$42,$Q459,AU$2,AU$4,AU$3)</f>
        <v>33.088170232118429</v>
      </c>
      <c r="AV459" s="15">
        <f ca="1">_xll.DBRW($B$3,$R$37,$R$38,$R$40,$R$41,$R$42,$Q459,AV$2,AV$4,AV$3)</f>
        <v>42179.044000000002</v>
      </c>
      <c r="AW459" s="15">
        <f ca="1">_xll.DBRW($B$3,$R$37,$R$38,$R$40,$R$41,$R$42,$Q459,AW$2,AW$4,AW$3)</f>
        <v>876426.47800000012</v>
      </c>
      <c r="AX459" s="18">
        <f ca="1">_xll.DBRW($B$3,$R$37,$R$38,$R$40,$R$41,$R$42,$Q459,AX$2,AX$4,AX$3)</f>
        <v>287.76344273372337</v>
      </c>
      <c r="AY459" s="19">
        <f ca="1">_xll.DBRW($B$3,$R$37,$R$38,$R$40,$R$41,$R$42,$Q459,AY$2,AY$4,AY$3)</f>
        <v>4.3435591136128986E-2</v>
      </c>
      <c r="AZ459" s="18">
        <f ca="1">_xll.DBRW($B$3,$R$37,$R$38,$R$40,$R$41,$R$42,$Q459,AZ$2,AZ$4,AZ$3)</f>
        <v>31.625654925263174</v>
      </c>
      <c r="BA459" s="15">
        <f ca="1">_xll.DBRW($B$3,$R$37,$R$38,$R$40,$R$41,$R$42,$Q459,BA$2,BA$4,BA$3)</f>
        <v>32980.072172620698</v>
      </c>
      <c r="BB459" s="15">
        <f ca="1">_xll.DBRW($B$3,$R$37,$R$38,$R$40,$R$41,$R$42,$Q459,BB$2,BB$4,BB$3)</f>
        <v>759286.82699999993</v>
      </c>
      <c r="BC459" s="18">
        <f ca="1">AS459-AX459</f>
        <v>-14.949218447369276</v>
      </c>
      <c r="BD459" s="18">
        <f ca="1">AT459-AY459</f>
        <v>4.6905723913038266E-3</v>
      </c>
      <c r="BE459" s="18">
        <f ca="1">AU459-AZ459</f>
        <v>1.4625153068552557</v>
      </c>
      <c r="BF459" s="15">
        <f ca="1">IF(AND(AV459&lt;&gt;0,BA459&lt;&gt;0),-1*BC459*AV459,0)</f>
        <v>630543.74265720043</v>
      </c>
      <c r="BG459" s="15">
        <f ca="1">IF(AND(AV459&lt;&gt;0,BA459&lt;&gt;0,AW459&lt;&gt;0,BB459&lt;&gt;0),BD459/AY459*$Y459,)</f>
        <v>-1242635.7645181923</v>
      </c>
      <c r="BH459" s="15">
        <f ca="1">IF(AND(AW459&lt;&gt;0,BB459&lt;&gt;0),BE459*AO459*AW459,)</f>
        <v>508617.63145890791</v>
      </c>
      <c r="BI459" s="15">
        <f ca="1">IF(AND(AV459&lt;&gt;0,BA459&lt;&gt;0,AW459&lt;&gt;0,BB459&lt;&gt;0),$AI459-BF459-BG459-BH459-BL459,)</f>
        <v>57630.669918703614</v>
      </c>
      <c r="BJ459" s="15">
        <f ca="1">IF(OR(AV459=0,BA459=0,AW459=0,BB459=0),$AI459-BF459-BG459-BH459-BL459,)</f>
        <v>0</v>
      </c>
      <c r="BK459" s="15">
        <f ca="1">SUM(BF459:BJ459)</f>
        <v>-45843.720483380312</v>
      </c>
      <c r="BL459" s="15">
        <f ca="1">IF($V459&lt;&gt;0,IF($V459&gt;0,$W459/$V459,-$W459/$V459))*$AD459</f>
        <v>-1970740.3395166183</v>
      </c>
      <c r="BM459" s="15">
        <f ca="1">SUM(BK459:BL459)</f>
        <v>-2016584.0599999987</v>
      </c>
      <c r="BN459" s="16">
        <f ca="1">_xll.DBRW($B$3,$R$37,$R$38,$R$40,$R$41,$R$42,$Q459,BN$2,BN$4,BN$3)</f>
        <v>0.14950686840430222</v>
      </c>
      <c r="BO459" s="16">
        <f ca="1">_xll.DBRW($B$3,$R$37,$R$38,$R$40,$R$41,$R$42,$Q459,BO$2,BO$4,BO$3)</f>
        <v>0.14660896723947525</v>
      </c>
      <c r="BP459" s="17">
        <f ca="1">-(BN459-BO459)*100</f>
        <v>-0.28979011648269659</v>
      </c>
      <c r="BQ459" s="14">
        <f ca="1">$Z459-$AE459-CK459</f>
        <v>-84037.245797376381</v>
      </c>
      <c r="BR459" s="15">
        <f ca="1">_xll.DBRW($B$3,$R$37,$R$38,$R$40,$R$41,$R$42,$Q459,BR$2,BR$4,BR$3)</f>
        <v>4.4911288314601219</v>
      </c>
      <c r="BS459" s="15">
        <f ca="1">_xll.DBRW($B$3,$R$37,$R$38,$R$40,$R$41,$R$42,$Q459,BS$2,BS$4,BS$3)</f>
        <v>1.1014844815805871</v>
      </c>
      <c r="BT459" s="15">
        <f ca="1">_xll.DBRW($B$3,$R$37,$R$38,$R$40,$R$41,$R$42,$Q459,BT$2,BT$4,BT$3)</f>
        <v>33.088170232118429</v>
      </c>
      <c r="BU459" s="15">
        <f ca="1">_xll.DBRW($B$3,$R$37,$R$38,$R$40,$R$41,$R$42,$Q459,BU$2,BU$4,BU$3)</f>
        <v>965370.16476333002</v>
      </c>
      <c r="BV459" s="15">
        <f ca="1">_xll.DBRW($B$3,$R$37,$R$38,$R$40,$R$41,$R$42,$Q459,BV$2,BV$4,BV$3)</f>
        <v>876426.47800000012</v>
      </c>
      <c r="BW459" s="15">
        <f ca="1">_xll.DBRW($B$3,$R$37,$R$38,$R$40,$R$41,$R$42,$Q459,BW$2,BW$4,BW$3)</f>
        <v>4.3588559174612378</v>
      </c>
      <c r="BX459" s="15">
        <f ca="1">_xll.DBRW($B$3,$R$37,$R$38,$R$40,$R$41,$R$42,$Q459,BX$2,BX$4,BX$3)</f>
        <v>1.0637205483877044</v>
      </c>
      <c r="BY459" s="15">
        <f ca="1">_xll.DBRW($B$3,$R$37,$R$38,$R$40,$R$41,$R$42,$Q459,BY$2,BY$4,BY$3)</f>
        <v>31.625654925263174</v>
      </c>
      <c r="BZ459" s="15">
        <f ca="1">_xll.DBRW($B$3,$R$37,$R$38,$R$40,$R$41,$R$42,$Q459,BZ$2,BZ$4,BZ$3)</f>
        <v>807669</v>
      </c>
      <c r="CA459" s="15">
        <f ca="1">_xll.DBRW($B$3,$R$37,$R$38,$R$40,$R$41,$R$42,$Q459,CA$2,CA$4,CA$3)</f>
        <v>759286.82699999993</v>
      </c>
      <c r="CB459" s="15">
        <f ca="1">BR459-BW459</f>
        <v>0.13227291399888408</v>
      </c>
      <c r="CC459" s="15">
        <f ca="1">BS459-BX459</f>
        <v>3.7763933192882737E-2</v>
      </c>
      <c r="CD459" s="15">
        <f ca="1">BT459-BY459</f>
        <v>1.4625153068552557</v>
      </c>
      <c r="CE459" s="15">
        <f ca="1">IF(AND(BU459&lt;&gt;0,BZ459&lt;&gt;0),-1*CB459*BU459,0)</f>
        <v>-127692.32478082851</v>
      </c>
      <c r="CF459" s="15">
        <f ca="1">IF(AND(BU459&lt;&gt;0,BZ459&lt;&gt;0,BV459&lt;&gt;0,CA459&lt;&gt;0),CC459/BX459*$Z459,)</f>
        <v>-153921.41875893096</v>
      </c>
      <c r="CG459" s="15">
        <f ca="1">IF(AND(BV459&lt;&gt;0,CA459&lt;&gt;0),CD459*BN459*BV459,)</f>
        <v>191635.98117383488</v>
      </c>
      <c r="CH459" s="15">
        <f ca="1">IF(AND(BU459&lt;&gt;0,BZ459&lt;&gt;0,BV459&lt;&gt;0,CA459&lt;&gt;0),$AJ459-CE459-CF459-CG459-CK459,)</f>
        <v>5940.5165685482789</v>
      </c>
      <c r="CI459" s="15">
        <f ca="1">IF(OR(BU459=0,BZ459=0,BV459=0,CA459=0),$AJ459-CE459-CF459-CG459-CK459,)</f>
        <v>0</v>
      </c>
      <c r="CJ459" s="15">
        <f ca="1">SUM(CE459:CI459)</f>
        <v>-84037.245797376323</v>
      </c>
      <c r="CK459" s="15">
        <f ca="1">IF($V459&lt;&gt;0,IF($V459&gt;0,$W459/$V459,-$W459/$V459))*$AE459</f>
        <v>-731051.734202625</v>
      </c>
      <c r="CL459" s="15">
        <f ca="1">SUM(CJ459:CK459)</f>
        <v>-815088.98000000138</v>
      </c>
      <c r="CM459" s="16">
        <f ca="1">_xll.DBRW($B$3,$R$37,$R$38,$R$40,$R$41,$R$42,$Q459,CM$2,CM$4,CM$3)</f>
        <v>0.19316042944895814</v>
      </c>
      <c r="CN459" s="16">
        <f ca="1">_xll.DBRW($B$3,$R$37,$R$38,$R$40,$R$41,$R$42,$Q459,CN$2,CN$4,CN$3)</f>
        <v>0.18699336713293302</v>
      </c>
      <c r="CO459" s="17">
        <f ca="1">-(CM459-CN459)*100</f>
        <v>-0.61670623160251237</v>
      </c>
      <c r="CP459" s="14">
        <f ca="1">$AA459-$AF459-DJ459</f>
        <v>-178840.78932363132</v>
      </c>
      <c r="CQ459" s="15">
        <f ca="1">_xll.DBRW($B$3,$R$37,$R$38,$R$40,$R$41,$R$42,$Q459,CQ$2,CQ$4,CQ$3)</f>
        <v>13.999444231151671</v>
      </c>
      <c r="CR459" s="15">
        <f ca="1">_xll.DBRW($B$3,$R$37,$R$38,$R$40,$R$41,$R$42,$Q459,CR$2,CR$4,CR$3)</f>
        <v>0.45654135022690429</v>
      </c>
      <c r="CS459" s="15">
        <f ca="1">_xll.DBRW($B$3,$R$37,$R$38,$R$40,$R$41,$R$42,$Q459,CS$2,CS$4,CS$3)</f>
        <v>33.088170232118429</v>
      </c>
      <c r="CT459" s="15">
        <f ca="1">_xll.DBRW($B$3,$R$37,$R$38,$R$40,$R$41,$R$42,$Q459,CT$2,CT$4,CT$3)</f>
        <v>400124.92764073028</v>
      </c>
      <c r="CU459" s="15">
        <f ca="1">_xll.DBRW($B$3,$R$37,$R$38,$R$40,$R$41,$R$42,$Q459,CU$2,CU$4,CU$3)</f>
        <v>876426.47800000012</v>
      </c>
      <c r="CV459" s="15">
        <f ca="1">_xll.DBRW($B$3,$R$37,$R$38,$R$40,$R$41,$R$42,$Q459,CV$2,CV$4,CV$3)</f>
        <v>14.690668341583281</v>
      </c>
      <c r="CW459" s="15">
        <f ca="1">_xll.DBRW($B$3,$R$37,$R$38,$R$40,$R$41,$R$42,$Q459,CW$2,CW$4,CW$3)</f>
        <v>0.4025540271384162</v>
      </c>
      <c r="CX459" s="15">
        <f ca="1">_xll.DBRW($B$3,$R$37,$R$38,$R$40,$R$41,$R$42,$Q459,CX$2,CX$4,CX$3)</f>
        <v>31.625654925263174</v>
      </c>
      <c r="CY459" s="15">
        <f ca="1">_xll.DBRW($B$3,$R$37,$R$38,$R$40,$R$41,$R$42,$Q459,CY$2,CY$4,CY$3)</f>
        <v>305653.96996199992</v>
      </c>
      <c r="CZ459" s="15">
        <f ca="1">_xll.DBRW($B$3,$R$37,$R$38,$R$40,$R$41,$R$42,$Q459,CZ$2,CZ$4,CZ$3)</f>
        <v>759286.82699999993</v>
      </c>
      <c r="DA459" s="15">
        <f ca="1">CQ459-CV459</f>
        <v>-0.69122411043161058</v>
      </c>
      <c r="DB459" s="15">
        <f ca="1">CR459-CW459</f>
        <v>5.3987323088488082E-2</v>
      </c>
      <c r="DC459" s="15">
        <f ca="1">CS459-CX459</f>
        <v>1.4625153068552557</v>
      </c>
      <c r="DD459" s="15">
        <f ca="1">IF(AND(CT459&lt;&gt;0,CY459&lt;&gt;0),-1*DA459*CT459,0)</f>
        <v>276575.99716997636</v>
      </c>
      <c r="DE459" s="15">
        <f ca="1">IF(AND(CT459&lt;&gt;0,CY459&lt;&gt;0,CU459&lt;&gt;0,CZ459&lt;&gt;0),DB459/CW459*$AA459,)</f>
        <v>-751231.90055393684</v>
      </c>
      <c r="DF459" s="15">
        <f ca="1">IF(AND(CU459&lt;&gt;0,CZ459&lt;&gt;0),DC459*CM459*CU459,)</f>
        <v>247590.55431024745</v>
      </c>
      <c r="DG459" s="15">
        <f ca="1">IF(AND(CT459&lt;&gt;0,CY459&lt;&gt;0,CU459&lt;&gt;0,CZ459&lt;&gt;0),$AK459-DD459-DE459-DF459-DJ459,)</f>
        <v>48224.559750081738</v>
      </c>
      <c r="DH459" s="15">
        <f ca="1">IF(OR(CT459=0,CY459=0,CU459=0,CZ459=0),$AK459-DD459-DE459-DF459-DJ459,)</f>
        <v>0</v>
      </c>
      <c r="DI459" s="15">
        <f ca="1">SUM(DD459:DH459)</f>
        <v>-178840.7893236313</v>
      </c>
      <c r="DJ459" s="15">
        <f ca="1">IF($V459&lt;&gt;0,IF($V459&gt;0,$W459/$V459,-$W459/$V459))*$AF459</f>
        <v>-932424.72067637031</v>
      </c>
      <c r="DK459" s="15">
        <f ca="1">SUM(DI459:DJ459)</f>
        <v>-1111265.5100000016</v>
      </c>
      <c r="DL459" s="16">
        <f ca="1">_xll.DBRW($B$3,$R$37,$R$38,$R$40,$R$41,$R$42,$Q459,DL$2,DL$4,DL$3)</f>
        <v>0.10104206341049353</v>
      </c>
      <c r="DM459" s="16">
        <f ca="1">_xll.DBRW($B$3,$R$37,$R$38,$R$40,$R$41,$R$42,$Q459,DM$2,DM$4,DM$3)</f>
        <v>0.10243060884134406</v>
      </c>
      <c r="DN459" s="17">
        <f ca="1">-(DL459-DM459)*100</f>
        <v>0.13885454308505268</v>
      </c>
      <c r="DO459" s="14">
        <f ca="1">$AB459-$AG459-EI459</f>
        <v>40266.912857316434</v>
      </c>
      <c r="DP459" s="15">
        <f ca="1">_xll.DBRW($B$3,$R$37,$R$38,$R$40,$R$41,$R$42,$Q459,DP$2,DP$4,DP$3)</f>
        <v>117206.16040000002</v>
      </c>
      <c r="DQ459" s="15">
        <f ca="1">_xll.DBRW($B$3,$R$37,$R$38,$R$40,$R$41,$R$42,$Q459,DQ$2,DQ$4,DQ$3)</f>
        <v>2.8524925510066568E-5</v>
      </c>
      <c r="DR459" s="15">
        <f ca="1">_xll.DBRW($B$3,$R$37,$R$38,$R$40,$R$41,$R$42,$Q459,DR$2,DR$4,DR$3)</f>
        <v>33.088170232118429</v>
      </c>
      <c r="DS459" s="15">
        <f ca="1">_xll.DBRW($B$3,$R$37,$R$38,$R$40,$R$41,$R$42,$Q459,DS$2,DS$4,DS$3)</f>
        <v>25</v>
      </c>
      <c r="DT459" s="15">
        <f ca="1">_xll.DBRW($B$3,$R$37,$R$38,$R$40,$R$41,$R$42,$Q459,DT$2,DT$4,DT$3)</f>
        <v>876426.47800000012</v>
      </c>
      <c r="DU459" s="15">
        <f ca="1">_xll.DBRW($B$3,$R$37,$R$38,$R$40,$R$41,$R$42,$Q459,DU$2,DU$4,DU$3)</f>
        <v>0</v>
      </c>
      <c r="DV459" s="15">
        <f ca="1">_xll.DBRW($B$3,$R$37,$R$38,$R$40,$R$41,$R$42,$Q459,DV$2,DV$4,DV$3)</f>
        <v>0</v>
      </c>
      <c r="DW459" s="15">
        <f ca="1">_xll.DBRW($B$3,$R$37,$R$38,$R$40,$R$41,$R$42,$Q459,DW$2,DW$4,DW$3)</f>
        <v>31.625654925263174</v>
      </c>
      <c r="DX459" s="15" t="str">
        <f ca="1">_xll.DBRW($B$3,$R$37,$R$38,$R$40,$R$41,$R$42,$Q459,DX$2,DX$4,DX$3)</f>
        <v/>
      </c>
      <c r="DY459" s="15">
        <f ca="1">_xll.DBRW($B$3,$R$37,$R$38,$R$40,$R$41,$R$42,$Q459,DY$2,DY$4,DY$3)</f>
        <v>759286.82699999993</v>
      </c>
      <c r="DZ459" s="15">
        <f ca="1">DP459-DU459</f>
        <v>117206.16040000002</v>
      </c>
      <c r="EA459" s="15">
        <f ca="1">DQ459-DV459</f>
        <v>2.8524925510066568E-5</v>
      </c>
      <c r="EB459" s="15">
        <f ca="1">DR459-DW459</f>
        <v>1.4625153068552557</v>
      </c>
      <c r="EC459" s="15">
        <f ca="1">IF(AND(DS459&lt;&gt;0,DX459&lt;&gt;0),-1*DZ459*DS459,0)</f>
        <v>-2930154.0100000007</v>
      </c>
      <c r="ED459" s="15" t="e">
        <f ca="1">IF(AND(DS459&lt;&gt;0,DX459&lt;&gt;0,DT459&lt;&gt;0,DY459&lt;&gt;0),EA459/DV459*$AB459,)</f>
        <v>#DIV/0!</v>
      </c>
      <c r="EE459" s="15">
        <f ca="1">IF(AND(DT459&lt;&gt;0,DY459&lt;&gt;0),EB459*DL459*DT459,)</f>
        <v>129514.41741884261</v>
      </c>
      <c r="EF459" s="15" t="e">
        <f ca="1">IF(AND(DS459&lt;&gt;0,DX459&lt;&gt;0,DT459&lt;&gt;0,DY459&lt;&gt;0),$AL459-EC459-ED459-EE459-EI459,)</f>
        <v>#DIV/0!</v>
      </c>
      <c r="EG459" s="15">
        <f ca="1">IF(OR(DS459=0,DX459=0,DT459=0,DY459=0),$AL459-EC459-ED459-EE459-EI459,)</f>
        <v>0</v>
      </c>
      <c r="EH459" s="15" t="e">
        <f ca="1">SUM(EC459:EG459)</f>
        <v>#DIV/0!</v>
      </c>
      <c r="EI459" s="15">
        <f ca="1">IF($V459&lt;&gt;0,IF($V459&gt;0,$W459/$V459,-$W459/$V459))*$AG459</f>
        <v>-510760.53285731701</v>
      </c>
      <c r="EJ459" s="15" t="e">
        <f ca="1">SUM(EH459:EI459)</f>
        <v>#DIV/0!</v>
      </c>
      <c r="EK459" s="16">
        <f ca="1">_xll.DBRW($B$3,$R$37,$R$38,$R$40,$R$41,$R$42,$Q459,EK$2,EK$4,EK$3)</f>
        <v>0.12610289986342277</v>
      </c>
      <c r="EL459" s="16">
        <f ca="1">_xll.DBRW($B$3,$R$37,$R$38,$R$40,$R$41,$R$42,$Q459,EL$2,EL$4,EL$3)</f>
        <v>0.13833059800710362</v>
      </c>
      <c r="EM459" s="17">
        <f ca="1">-(EK459-EL459)*100</f>
        <v>1.2227698143680854</v>
      </c>
      <c r="EN459" s="14">
        <f ca="1">$AC459-$AH459-FH459</f>
        <v>354595.27982140495</v>
      </c>
      <c r="EO459" s="15">
        <f ca="1">_xll.DBRW($B$3,$R$37,$R$38,$R$40,$R$41,$R$42,$Q459,EO$2,EO$4,EO$3)</f>
        <v>4.1725142174447161</v>
      </c>
      <c r="EP459" s="15">
        <f ca="1">_xll.DBRW($B$3,$R$37,$R$38,$R$40,$R$41,$R$42,$Q459,EP$2,EP$4,EP$3)</f>
        <v>1</v>
      </c>
      <c r="EQ459" s="15">
        <f ca="1">_xll.DBRW($B$3,$R$37,$R$38,$R$40,$R$41,$R$42,$Q459,EQ$2,EQ$4,EQ$3)</f>
        <v>33.088170232118429</v>
      </c>
      <c r="ER459" s="15">
        <f ca="1">_xll.DBRW($B$3,$R$37,$R$38,$R$40,$R$41,$R$42,$Q459,ER$2,ER$4,ER$3)</f>
        <v>876426.47800000012</v>
      </c>
      <c r="ES459" s="15">
        <f ca="1">_xll.DBRW($B$3,$R$37,$R$38,$R$40,$R$41,$R$42,$Q459,ES$2,ES$4,ES$3)</f>
        <v>876426.47800000012</v>
      </c>
      <c r="ET459" s="15">
        <f ca="1">_xll.DBRW($B$3,$R$37,$R$38,$R$40,$R$41,$R$42,$Q459,ET$2,ET$4,ET$3)</f>
        <v>4.3747957581779575</v>
      </c>
      <c r="EU459" s="15">
        <f ca="1">_xll.DBRW($B$3,$R$37,$R$38,$R$40,$R$41,$R$42,$Q459,EU$2,EU$4,EU$3)</f>
        <v>1</v>
      </c>
      <c r="EV459" s="15">
        <f ca="1">_xll.DBRW($B$3,$R$37,$R$38,$R$40,$R$41,$R$42,$Q459,EV$2,EV$4,EV$3)</f>
        <v>31.625654925263174</v>
      </c>
      <c r="EW459" s="15">
        <f ca="1">_xll.DBRW($B$3,$R$37,$R$38,$R$40,$R$41,$R$42,$Q459,EW$2,EW$4,EW$3)</f>
        <v>759286.82699999993</v>
      </c>
      <c r="EX459" s="15">
        <f ca="1">_xll.DBRW($B$3,$R$37,$R$38,$R$40,$R$41,$R$42,$Q459,EX$2,EX$4,EX$3)</f>
        <v>759286.82699999993</v>
      </c>
      <c r="EY459" s="15">
        <f ca="1">EO459-ET459</f>
        <v>-0.20228154073324145</v>
      </c>
      <c r="EZ459" s="15">
        <f ca="1">EP459-EU459</f>
        <v>0</v>
      </c>
      <c r="FA459" s="15">
        <f ca="1">EQ459-EV459</f>
        <v>1.4625153068552557</v>
      </c>
      <c r="FB459" s="15">
        <f ca="1">IF(AND(ER459&lt;&gt;0,EW459&lt;&gt;0),-1*EY459*ER459,0)</f>
        <v>177284.89830924835</v>
      </c>
      <c r="FC459" s="15">
        <f ca="1">IF(AND(ER459&lt;&gt;0,EW459&lt;&gt;0,ES459&lt;&gt;0,EX459&lt;&gt;0),EZ459/EU459*$AC459,)</f>
        <v>0</v>
      </c>
      <c r="FD459" s="15">
        <f ca="1">IF(AND(ES459&lt;&gt;0,EX459&lt;&gt;0),FA459*EK459*ES459,)</f>
        <v>161637.07528702053</v>
      </c>
      <c r="FE459" s="15">
        <f ca="1">IF(AND(ER459&lt;&gt;0,EW459&lt;&gt;0,ES459&lt;&gt;0,EX459&lt;&gt;0),$AM459-FB459-FC459-FD459-FH459,)</f>
        <v>15673.306225136039</v>
      </c>
      <c r="FF459" s="15">
        <f ca="1">IF(OR(ER459=0,EW459=0,ES459=0,EX459=0),$AM459-FB459-FC459-FD459-FH459,)</f>
        <v>0</v>
      </c>
      <c r="FG459" s="15">
        <f ca="1">SUM(FB459:FF459)</f>
        <v>354595.27982140495</v>
      </c>
      <c r="FH459" s="15">
        <f ca="1">IF($V459&lt;&gt;0,IF($V459&gt;0,$W459/$V459,-$W459/$V459))*$AH459</f>
        <v>-689772.429821403</v>
      </c>
      <c r="FI459" s="15">
        <f ca="1">SUM(FG459:FH459)</f>
        <v>-335177.14999999804</v>
      </c>
      <c r="FJ459" s="20"/>
      <c r="FK459" s="85">
        <f ca="1">BL459+CK459+DJ459+EI459+FH459</f>
        <v>-4834749.7570743337</v>
      </c>
      <c r="FL459" s="21"/>
      <c r="FM459" s="22"/>
      <c r="FN459" s="104">
        <f ca="1">_xll.DBRW($B$3,$R$37,$R$38,$R$40,$R$41,$R$42,$Q459,FN$2,FN$4,FN$3)</f>
        <v>968120.99000000232</v>
      </c>
      <c r="FO459" s="105">
        <f ca="1">IF(U459&lt;&gt;0,FN459/U459,0)</f>
        <v>3.3384232407841934E-2</v>
      </c>
      <c r="FP459" s="104">
        <f ca="1">_xll.DBRW($B$3,$R$37,$R$38,$R$40,$R$41,$R$42,$Q459,FP$2,FP$4,FP$3)</f>
        <v>730324.9900000015</v>
      </c>
      <c r="FQ459" s="105">
        <f ca="1">IF(V459&lt;&gt;0,FP459/V459,0)</f>
        <v>3.0413805776556273E-2</v>
      </c>
      <c r="FR459" s="86">
        <f ca="1">FN459-FP459</f>
        <v>237796.00000000081</v>
      </c>
      <c r="FS459" s="103">
        <f ca="1">(FO459-FQ459)*100</f>
        <v>0.29704266312856609</v>
      </c>
      <c r="FT459" s="23"/>
      <c r="FV459" s="37"/>
      <c r="FW459" s="37"/>
      <c r="FX459" s="37"/>
      <c r="FY459" s="37"/>
      <c r="FZ459" s="37"/>
      <c r="GA459" s="37"/>
      <c r="GB459" s="37"/>
      <c r="GC459" s="37"/>
      <c r="GD459" s="37"/>
      <c r="GE459" s="37"/>
      <c r="GF459" s="37"/>
      <c r="GG459" s="37"/>
      <c r="GH459" s="37"/>
    </row>
    <row r="460" spans="1:190" ht="15" hidden="1" customHeight="1" x14ac:dyDescent="0.25">
      <c r="A460">
        <f ca="1">IF(ROW()=ROW($A$60),0,1)</f>
        <v>1</v>
      </c>
      <c r="D460" s="30"/>
      <c r="E460" s="30"/>
      <c r="F460" s="30">
        <f ca="1">IF(A460&lt;&gt;0,IF((AO460+BN460+CM460+DL460+EK460)&lt;&gt;0,ROUND((1-(AO460+BN460+CM460+DL460+EK460))-FO460,5),"VERIF. ELIGIBILITE PMM"),"CHECK "&amp;D445)</f>
        <v>0</v>
      </c>
      <c r="G460" s="30"/>
      <c r="H460" s="30"/>
      <c r="I460" s="30"/>
      <c r="J460" s="30">
        <f ca="1">IF(A460&lt;&gt;0,IF((AP460+BO460+CN460+DM460+EL460)&lt;&gt;0,ROUND((1-(AP460+BO460+CN460+DM460+EL460))-FQ460,5),"VERIF. ELIGIBILITE PMM"),"CHECK "&amp;D446)</f>
        <v>0</v>
      </c>
      <c r="K460" s="30">
        <f ca="1">IF(A460&lt;&gt;0,ROUND(W460+AR460+BQ460+CP460+DO460+EN460+FK460-FR460,5),"CHECK ")</f>
        <v>0</v>
      </c>
      <c r="L460" s="4"/>
      <c r="M460" s="9"/>
      <c r="N460" s="10"/>
      <c r="O460" s="9"/>
      <c r="P460" s="11"/>
      <c r="Q460" s="130" t="s">
        <v>473</v>
      </c>
      <c r="R460" s="130"/>
      <c r="S460" s="12"/>
      <c r="T460" s="13"/>
      <c r="U460" s="84">
        <f ca="1">_xll.DBRW($B$3,$R$37,$R$38,$R$40,$R$41,$R$42,$Q460,U$2,U$4,U$3)</f>
        <v>44774571.609999999</v>
      </c>
      <c r="V460" s="84">
        <f ca="1">_xll.DBRW($B$3,$R$37,$R$38,$R$40,$R$41,$R$42,$Q460,V$2,V$4,V$3)</f>
        <v>36127466.759999998</v>
      </c>
      <c r="W460" s="85">
        <f ca="1">U460-V460</f>
        <v>8647104.8500000015</v>
      </c>
      <c r="X460" s="106">
        <f ca="1">IF(V460&lt;&gt;0,W460/V460,0)</f>
        <v>0.23934988045090383</v>
      </c>
      <c r="Y460" s="15">
        <f ca="1">_xll.DBRW($B$3,$R$37,$R$38,$R$40,$R$41,$R$42,$Q460,Y$2,Y$4,Y$3)</f>
        <v>-15097740.42</v>
      </c>
      <c r="Z460" s="15">
        <f ca="1">_xll.DBRW($B$3,$R$37,$R$38,$R$40,$R$41,$R$42,$Q460,Z$2,Z$4,Z$3)</f>
        <v>-9455925.5099999998</v>
      </c>
      <c r="AA460" s="15">
        <f ca="1">_xll.DBRW($B$3,$R$37,$R$38,$R$40,$R$41,$R$42,$Q460,AA$2,AA$4,AA$3)</f>
        <v>-8669333.5999999996</v>
      </c>
      <c r="AB460" s="15">
        <f ca="1">_xll.DBRW($B$3,$R$37,$R$38,$R$40,$R$41,$R$42,$Q460,AB$2,AB$4,AB$3)</f>
        <v>-4196041.01</v>
      </c>
      <c r="AC460" s="15">
        <f ca="1">_xll.DBRW($B$3,$R$37,$R$38,$R$40,$R$41,$R$42,$Q460,AC$2,AC$4,AC$3)</f>
        <v>-6725770.5800000001</v>
      </c>
      <c r="AD460" s="15">
        <f ca="1">_xll.DBRW($B$3,$R$37,$R$38,$R$40,$R$41,$R$42,$Q460,AD$2,AD$4,AD$3)</f>
        <v>-12388389.93</v>
      </c>
      <c r="AE460" s="15">
        <f ca="1">_xll.DBRW($B$3,$R$37,$R$38,$R$40,$R$41,$R$42,$Q460,AE$2,AE$4,AE$3)</f>
        <v>-6557105.4799999995</v>
      </c>
      <c r="AF460" s="15">
        <f ca="1">_xll.DBRW($B$3,$R$37,$R$38,$R$40,$R$41,$R$42,$Q460,AF$2,AF$4,AF$3)</f>
        <v>-6044604.1099999994</v>
      </c>
      <c r="AG460" s="15">
        <f ca="1">_xll.DBRW($B$3,$R$37,$R$38,$R$40,$R$41,$R$42,$Q460,AG$2,AG$4,AG$3)</f>
        <v>-3381759.58</v>
      </c>
      <c r="AH460" s="15">
        <f ca="1">_xll.DBRW($B$3,$R$37,$R$38,$R$40,$R$41,$R$42,$Q460,AH$2,AH$4,AH$3)</f>
        <v>-4303506.870000001</v>
      </c>
      <c r="AI460" s="15">
        <f ca="1">Y460-AD460</f>
        <v>-2709350.49</v>
      </c>
      <c r="AJ460" s="15">
        <f ca="1">Z460-AE460</f>
        <v>-2898820.0300000003</v>
      </c>
      <c r="AK460" s="15">
        <f ca="1">AA460-AF460</f>
        <v>-2624729.4900000002</v>
      </c>
      <c r="AL460" s="15">
        <f ca="1">AB460-AG460</f>
        <v>-814281.4299999997</v>
      </c>
      <c r="AM460" s="15">
        <f ca="1">AC460-AH460</f>
        <v>-2422263.709999999</v>
      </c>
      <c r="AN460" s="20"/>
      <c r="AO460" s="16">
        <f ca="1">_xll.DBRW($B$3,$R$37,$R$38,$R$40,$R$41,$R$42,$Q460,AO$2,AO$4,AO$3)</f>
        <v>0.33719452531016636</v>
      </c>
      <c r="AP460" s="16">
        <f ca="1">_xll.DBRW($B$3,$R$37,$R$38,$R$40,$R$41,$R$42,$Q460,AP$2,AP$4,AP$3)</f>
        <v>0.34290779401439553</v>
      </c>
      <c r="AQ460" s="17">
        <f ca="1">-(AO460-AP460)*100</f>
        <v>0.57132687042291685</v>
      </c>
      <c r="AR460" s="14">
        <f ca="1">$Y460-$AD460-BL460</f>
        <v>255809.15872468054</v>
      </c>
      <c r="AS460" s="18">
        <f ca="1">_xll.DBRW($B$3,$R$37,$R$38,$R$40,$R$41,$R$42,$Q460,AS$2,AS$4,AS$3)</f>
        <v>258.09234476533294</v>
      </c>
      <c r="AT460" s="19">
        <f ca="1">_xll.DBRW($B$3,$R$37,$R$38,$R$40,$R$41,$R$42,$Q460,AT$2,AT$4,AT$3)</f>
        <v>3.2672411808983559E-2</v>
      </c>
      <c r="AU460" s="18">
        <f ca="1">_xll.DBRW($B$3,$R$37,$R$38,$R$40,$R$41,$R$42,$Q460,AU$2,AU$4,AU$3)</f>
        <v>25.007818158264985</v>
      </c>
      <c r="AV460" s="15">
        <f ca="1">_xll.DBRW($B$3,$R$37,$R$38,$R$40,$R$41,$R$42,$Q460,AV$2,AV$4,AV$3)</f>
        <v>58497.436000000002</v>
      </c>
      <c r="AW460" s="15">
        <f ca="1">_xll.DBRW($B$3,$R$37,$R$38,$R$40,$R$41,$R$42,$Q460,AW$2,AW$4,AW$3)</f>
        <v>1790422.952</v>
      </c>
      <c r="AX460" s="18">
        <f ca="1">_xll.DBRW($B$3,$R$37,$R$38,$R$40,$R$41,$R$42,$Q460,AX$2,AX$4,AX$3)</f>
        <v>294.39542615724895</v>
      </c>
      <c r="AY460" s="19">
        <f ca="1">_xll.DBRW($B$3,$R$37,$R$38,$R$40,$R$41,$R$42,$Q460,AY$2,AY$4,AY$3)</f>
        <v>2.840189350585821E-2</v>
      </c>
      <c r="AZ460" s="18">
        <f ca="1">_xll.DBRW($B$3,$R$37,$R$38,$R$40,$R$41,$R$42,$Q460,AZ$2,AZ$4,AZ$3)</f>
        <v>24.383778054280423</v>
      </c>
      <c r="BA460" s="15">
        <f ca="1">_xll.DBRW($B$3,$R$37,$R$38,$R$40,$R$41,$R$42,$Q460,BA$2,BA$4,BA$3)</f>
        <v>42080.782611693299</v>
      </c>
      <c r="BB460" s="15">
        <f ca="1">_xll.DBRW($B$3,$R$37,$R$38,$R$40,$R$41,$R$42,$Q460,BB$2,BB$4,BB$3)</f>
        <v>1481618.9140000001</v>
      </c>
      <c r="BC460" s="18">
        <f ca="1">AS460-AX460</f>
        <v>-36.30308139191601</v>
      </c>
      <c r="BD460" s="18">
        <f ca="1">AT460-AY460</f>
        <v>4.2705183031253487E-3</v>
      </c>
      <c r="BE460" s="18">
        <f ca="1">AU460-AZ460</f>
        <v>0.62404010398456222</v>
      </c>
      <c r="BF460" s="15">
        <f ca="1">IF(AND(AV460&lt;&gt;0,BA460&lt;&gt;0),-1*BC460*AV460,0)</f>
        <v>2123637.1803263975</v>
      </c>
      <c r="BG460" s="15">
        <f ca="1">IF(AND(AV460&lt;&gt;0,BA460&lt;&gt;0,AW460&lt;&gt;0,BB460&lt;&gt;0),BD460/AY460*$Y460,)</f>
        <v>-2270101.3503253455</v>
      </c>
      <c r="BH460" s="15">
        <f ca="1">IF(AND(AW460&lt;&gt;0,BB460&lt;&gt;0),BE460*AO460*AW460,)</f>
        <v>376746.00167047873</v>
      </c>
      <c r="BI460" s="15">
        <f ca="1">IF(AND(AV460&lt;&gt;0,BA460&lt;&gt;0,AW460&lt;&gt;0,BB460&lt;&gt;0),$AI460-BF460-BG460-BH460-BL460,)</f>
        <v>25527.327053149696</v>
      </c>
      <c r="BJ460" s="15">
        <f ca="1">IF(OR(AV460=0,BA460=0,AW460=0,BB460=0),$AI460-BF460-BG460-BH460-BL460,)</f>
        <v>0</v>
      </c>
      <c r="BK460" s="15">
        <f ca="1">SUM(BF460:BJ460)</f>
        <v>255809.15872468043</v>
      </c>
      <c r="BL460" s="15">
        <f ca="1">IF($V460&lt;&gt;0,IF($V460&gt;0,$W460/$V460,-$W460/$V460))*$AD460</f>
        <v>-2965159.6487246808</v>
      </c>
      <c r="BM460" s="15">
        <f ca="1">SUM(BK460:BL460)</f>
        <v>-2709350.49</v>
      </c>
      <c r="BN460" s="16">
        <f ca="1">_xll.DBRW($B$3,$R$37,$R$38,$R$40,$R$41,$R$42,$Q460,BN$2,BN$4,BN$3)</f>
        <v>0.21118963666171858</v>
      </c>
      <c r="BO460" s="16">
        <f ca="1">_xll.DBRW($B$3,$R$37,$R$38,$R$40,$R$41,$R$42,$Q460,BO$2,BO$4,BO$3)</f>
        <v>0.1814991768883161</v>
      </c>
      <c r="BP460" s="17">
        <f ca="1">-(BN460-BO460)*100</f>
        <v>-2.9690459773402482</v>
      </c>
      <c r="BQ460" s="14">
        <f ca="1">$Z460-$AE460-CK460</f>
        <v>-1329377.6172580339</v>
      </c>
      <c r="BR460" s="15">
        <f ca="1">_xll.DBRW($B$3,$R$37,$R$38,$R$40,$R$41,$R$42,$Q460,BR$2,BR$4,BR$3)</f>
        <v>4.4159879811328144</v>
      </c>
      <c r="BS460" s="15">
        <f ca="1">_xll.DBRW($B$3,$R$37,$R$38,$R$40,$R$41,$R$42,$Q460,BS$2,BS$4,BS$3)</f>
        <v>1.1959706532515286</v>
      </c>
      <c r="BT460" s="15">
        <f ca="1">_xll.DBRW($B$3,$R$37,$R$38,$R$40,$R$41,$R$42,$Q460,BT$2,BT$4,BT$3)</f>
        <v>25.007818158264985</v>
      </c>
      <c r="BU460" s="15">
        <f ca="1">_xll.DBRW($B$3,$R$37,$R$38,$R$40,$R$41,$R$42,$Q460,BU$2,BU$4,BU$3)</f>
        <v>2141293.3074999703</v>
      </c>
      <c r="BV460" s="15">
        <f ca="1">_xll.DBRW($B$3,$R$37,$R$38,$R$40,$R$41,$R$42,$Q460,BV$2,BV$4,BV$3)</f>
        <v>1790422.952</v>
      </c>
      <c r="BW460" s="15">
        <f ca="1">_xll.DBRW($B$3,$R$37,$R$38,$R$40,$R$41,$R$42,$Q460,BW$2,BW$4,BW$3)</f>
        <v>4.3904303442380144</v>
      </c>
      <c r="BX460" s="15">
        <f ca="1">_xll.DBRW($B$3,$R$37,$R$38,$R$40,$R$41,$R$42,$Q460,BX$2,BX$4,BX$3)</f>
        <v>1.0080186449347663</v>
      </c>
      <c r="BY460" s="15">
        <f ca="1">_xll.DBRW($B$3,$R$37,$R$38,$R$40,$R$41,$R$42,$Q460,BY$2,BY$4,BY$3)</f>
        <v>24.383778054280423</v>
      </c>
      <c r="BZ460" s="15">
        <f ca="1">_xll.DBRW($B$3,$R$37,$R$38,$R$40,$R$41,$R$42,$Q460,BZ$2,BZ$4,BZ$3)</f>
        <v>1493499.4900000002</v>
      </c>
      <c r="CA460" s="15">
        <f ca="1">_xll.DBRW($B$3,$R$37,$R$38,$R$40,$R$41,$R$42,$Q460,CA$2,CA$4,CA$3)</f>
        <v>1481618.9140000001</v>
      </c>
      <c r="CB460" s="15">
        <f ca="1">BR460-BW460</f>
        <v>2.5557636894800062E-2</v>
      </c>
      <c r="CC460" s="15">
        <f ca="1">BS460-BX460</f>
        <v>0.18795200831676229</v>
      </c>
      <c r="CD460" s="15">
        <f ca="1">BT460-BY460</f>
        <v>0.62404010398456222</v>
      </c>
      <c r="CE460" s="15">
        <f ca="1">IF(AND(BU460&lt;&gt;0,BZ460&lt;&gt;0),-1*CB460*BU460,0)</f>
        <v>-54726.396838349698</v>
      </c>
      <c r="CF460" s="15">
        <f ca="1">IF(AND(BU460&lt;&gt;0,BZ460&lt;&gt;0,BV460&lt;&gt;0,CA460&lt;&gt;0),CC460/BX460*$Z460,)</f>
        <v>-1763122.3380924859</v>
      </c>
      <c r="CG460" s="15">
        <f ca="1">IF(AND(BV460&lt;&gt;0,CA460&lt;&gt;0),CD460*BN460*BV460,)</f>
        <v>235961.27823652053</v>
      </c>
      <c r="CH460" s="15">
        <f ca="1">IF(AND(BU460&lt;&gt;0,BZ460&lt;&gt;0,BV460&lt;&gt;0,CA460&lt;&gt;0),$AJ460-CE460-CF460-CG460-CK460,)</f>
        <v>252509.83943628124</v>
      </c>
      <c r="CI460" s="15">
        <f ca="1">IF(OR(BU460=0,BZ460=0,BV460=0,CA460=0),$AJ460-CE460-CF460-CG460-CK460,)</f>
        <v>0</v>
      </c>
      <c r="CJ460" s="15">
        <f ca="1">SUM(CE460:CI460)</f>
        <v>-1329377.6172580339</v>
      </c>
      <c r="CK460" s="15">
        <f ca="1">IF($V460&lt;&gt;0,IF($V460&gt;0,$W460/$V460,-$W460/$V460))*$AE460</f>
        <v>-1569442.4127419663</v>
      </c>
      <c r="CL460" s="15">
        <f ca="1">SUM(CJ460:CK460)</f>
        <v>-2898820.0300000003</v>
      </c>
      <c r="CM460" s="16">
        <f ca="1">_xll.DBRW($B$3,$R$37,$R$38,$R$40,$R$41,$R$42,$Q460,CM$2,CM$4,CM$3)</f>
        <v>0.19362181006470605</v>
      </c>
      <c r="CN460" s="16">
        <f ca="1">_xll.DBRW($B$3,$R$37,$R$38,$R$40,$R$41,$R$42,$Q460,CN$2,CN$4,CN$3)</f>
        <v>0.16731325642495726</v>
      </c>
      <c r="CO460" s="17">
        <f ca="1">-(CM460-CN460)*100</f>
        <v>-2.6308553639748795</v>
      </c>
      <c r="CP460" s="14">
        <f ca="1">$AA460-$AF460-DJ460</f>
        <v>-1177954.2188984584</v>
      </c>
      <c r="CQ460" s="15">
        <f ca="1">_xll.DBRW($B$3,$R$37,$R$38,$R$40,$R$41,$R$42,$Q460,CQ$2,CQ$4,CQ$3)</f>
        <v>11.442958636025685</v>
      </c>
      <c r="CR460" s="15">
        <f ca="1">_xll.DBRW($B$3,$R$37,$R$38,$R$40,$R$41,$R$42,$Q460,CR$2,CR$4,CR$3)</f>
        <v>0.4231474718721881</v>
      </c>
      <c r="CS460" s="15">
        <f ca="1">_xll.DBRW($B$3,$R$37,$R$38,$R$40,$R$41,$R$42,$Q460,CS$2,CS$4,CS$3)</f>
        <v>25.007818158264985</v>
      </c>
      <c r="CT460" s="15">
        <f ca="1">_xll.DBRW($B$3,$R$37,$R$38,$R$40,$R$41,$R$42,$Q460,CT$2,CT$4,CT$3)</f>
        <v>757612.94572074001</v>
      </c>
      <c r="CU460" s="15">
        <f ca="1">_xll.DBRW($B$3,$R$37,$R$38,$R$40,$R$41,$R$42,$Q460,CU$2,CU$4,CU$3)</f>
        <v>1790422.952</v>
      </c>
      <c r="CV460" s="15">
        <f ca="1">_xll.DBRW($B$3,$R$37,$R$38,$R$40,$R$41,$R$42,$Q460,CV$2,CV$4,CV$3)</f>
        <v>11.200697091813041</v>
      </c>
      <c r="CW460" s="15">
        <f ca="1">_xll.DBRW($B$3,$R$37,$R$38,$R$40,$R$41,$R$42,$Q460,CW$2,CW$4,CW$3)</f>
        <v>0.36423887520242598</v>
      </c>
      <c r="CX460" s="15">
        <f ca="1">_xll.DBRW($B$3,$R$37,$R$38,$R$40,$R$41,$R$42,$Q460,CX$2,CX$4,CX$3)</f>
        <v>24.383778054280423</v>
      </c>
      <c r="CY460" s="15">
        <f ca="1">_xll.DBRW($B$3,$R$37,$R$38,$R$40,$R$41,$R$42,$Q460,CY$2,CY$4,CY$3)</f>
        <v>539663.20671399997</v>
      </c>
      <c r="CZ460" s="15">
        <f ca="1">_xll.DBRW($B$3,$R$37,$R$38,$R$40,$R$41,$R$42,$Q460,CZ$2,CZ$4,CZ$3)</f>
        <v>1481618.9140000001</v>
      </c>
      <c r="DA460" s="15">
        <f ca="1">CQ460-CV460</f>
        <v>0.2422615442126439</v>
      </c>
      <c r="DB460" s="15">
        <f ca="1">CR460-CW460</f>
        <v>5.8908596669762114E-2</v>
      </c>
      <c r="DC460" s="15">
        <f ca="1">CS460-CX460</f>
        <v>0.62404010398456222</v>
      </c>
      <c r="DD460" s="15">
        <f ca="1">IF(AND(CT460&lt;&gt;0,CY460&lt;&gt;0),-1*DA460*CT460,0)</f>
        <v>-183540.48214579644</v>
      </c>
      <c r="DE460" s="15">
        <f ca="1">IF(AND(CT460&lt;&gt;0,CY460&lt;&gt;0,CU460&lt;&gt;0,CZ460&lt;&gt;0),DB460/CW460*$AA460,)</f>
        <v>-1402097.115949515</v>
      </c>
      <c r="DF460" s="15">
        <f ca="1">IF(AND(CU460&lt;&gt;0,CZ460&lt;&gt;0),DC460*CM460*CU460,)</f>
        <v>216332.82067963498</v>
      </c>
      <c r="DG460" s="15">
        <f ca="1">IF(AND(CT460&lt;&gt;0,CY460&lt;&gt;0,CU460&lt;&gt;0,CZ460&lt;&gt;0),$AK460-DD460-DE460-DF460-DJ460,)</f>
        <v>191350.5585172181</v>
      </c>
      <c r="DH460" s="15">
        <f ca="1">IF(OR(CT460=0,CY460=0,CU460=0,CZ460=0),$AK460-DD460-DE460-DF460-DJ460,)</f>
        <v>0</v>
      </c>
      <c r="DI460" s="15">
        <f ca="1">SUM(DD460:DH460)</f>
        <v>-1177954.2188984584</v>
      </c>
      <c r="DJ460" s="15">
        <f ca="1">IF($V460&lt;&gt;0,IF($V460&gt;0,$W460/$V460,-$W460/$V460))*$AF460</f>
        <v>-1446775.2711015418</v>
      </c>
      <c r="DK460" s="15">
        <f ca="1">SUM(DI460:DJ460)</f>
        <v>-2624729.4900000002</v>
      </c>
      <c r="DL460" s="16">
        <f ca="1">_xll.DBRW($B$3,$R$37,$R$38,$R$40,$R$41,$R$42,$Q460,DL$2,DL$4,DL$3)</f>
        <v>9.3714822032219106E-2</v>
      </c>
      <c r="DM460" s="16">
        <f ca="1">_xll.DBRW($B$3,$R$37,$R$38,$R$40,$R$41,$R$42,$Q460,DM$2,DM$4,DM$3)</f>
        <v>9.360633012177462E-2</v>
      </c>
      <c r="DN460" s="17">
        <f ca="1">-(DL460-DM460)*100</f>
        <v>-1.0849191044448592E-2</v>
      </c>
      <c r="DO460" s="14">
        <f ca="1">$AB460-$AG460-EI460</f>
        <v>-4857.6788133009104</v>
      </c>
      <c r="DP460" s="15">
        <f ca="1">_xll.DBRW($B$3,$R$37,$R$38,$R$40,$R$41,$R$42,$Q460,DP$2,DP$4,DP$3)</f>
        <v>96831.715615384601</v>
      </c>
      <c r="DQ460" s="15">
        <f ca="1">_xll.DBRW($B$3,$R$37,$R$38,$R$40,$R$41,$R$42,$Q460,DQ$2,DQ$4,DQ$3)</f>
        <v>2.4202847313215931E-5</v>
      </c>
      <c r="DR460" s="15">
        <f ca="1">_xll.DBRW($B$3,$R$37,$R$38,$R$40,$R$41,$R$42,$Q460,DR$2,DR$4,DR$3)</f>
        <v>25.007818158264985</v>
      </c>
      <c r="DS460" s="15">
        <f ca="1">_xll.DBRW($B$3,$R$37,$R$38,$R$40,$R$41,$R$42,$Q460,DS$2,DS$4,DS$3)</f>
        <v>43.333333333333336</v>
      </c>
      <c r="DT460" s="15">
        <f ca="1">_xll.DBRW($B$3,$R$37,$R$38,$R$40,$R$41,$R$42,$Q460,DT$2,DT$4,DT$3)</f>
        <v>1790422.952</v>
      </c>
      <c r="DU460" s="15">
        <f ca="1">_xll.DBRW($B$3,$R$37,$R$38,$R$40,$R$41,$R$42,$Q460,DU$2,DU$4,DU$3)</f>
        <v>135270.38319999995</v>
      </c>
      <c r="DV460" s="15">
        <f ca="1">_xll.DBRW($B$3,$R$37,$R$38,$R$40,$R$41,$R$42,$Q460,DV$2,DV$4,DV$3)</f>
        <v>1.6873434702926585E-5</v>
      </c>
      <c r="DW460" s="15">
        <f ca="1">_xll.DBRW($B$3,$R$37,$R$38,$R$40,$R$41,$R$42,$Q460,DW$2,DW$4,DW$3)</f>
        <v>24.383778054280423</v>
      </c>
      <c r="DX460" s="15">
        <f ca="1">_xll.DBRW($B$3,$R$37,$R$38,$R$40,$R$41,$R$42,$Q460,DX$2,DX$4,DX$3)</f>
        <v>25</v>
      </c>
      <c r="DY460" s="15">
        <f ca="1">_xll.DBRW($B$3,$R$37,$R$38,$R$40,$R$41,$R$42,$Q460,DY$2,DY$4,DY$3)</f>
        <v>1481618.9140000001</v>
      </c>
      <c r="DZ460" s="15">
        <f ca="1">DP460-DU460</f>
        <v>-38438.667584615352</v>
      </c>
      <c r="EA460" s="15">
        <f ca="1">DQ460-DV460</f>
        <v>7.3294126102893467E-6</v>
      </c>
      <c r="EB460" s="15">
        <f ca="1">DR460-DW460</f>
        <v>0.62404010398456222</v>
      </c>
      <c r="EC460" s="15">
        <f ca="1">IF(AND(DS460&lt;&gt;0,DX460&lt;&gt;0),-1*DZ460*DS460,0)</f>
        <v>1665675.595333332</v>
      </c>
      <c r="ED460" s="15">
        <f ca="1">IF(AND(DS460&lt;&gt;0,DX460&lt;&gt;0,DT460&lt;&gt;0,DY460&lt;&gt;0),EA460/DV460*$AB460,)</f>
        <v>-1822658.8974591568</v>
      </c>
      <c r="EE460" s="15">
        <f ca="1">IF(AND(DT460&lt;&gt;0,DY460&lt;&gt;0),EB460*DL460*DT460,)</f>
        <v>104707.17003908173</v>
      </c>
      <c r="EF460" s="15">
        <f ca="1">IF(AND(DS460&lt;&gt;0,DX460&lt;&gt;0,DT460&lt;&gt;0,DY460&lt;&gt;0),$AL460-EC460-ED460-EE460-EI460,)</f>
        <v>47418.453273441992</v>
      </c>
      <c r="EG460" s="15">
        <f ca="1">IF(OR(DS460=0,DX460=0,DT460=0,DY460=0),$AL460-EC460-ED460-EE460-EI460,)</f>
        <v>0</v>
      </c>
      <c r="EH460" s="15">
        <f ca="1">SUM(EC460:EG460)</f>
        <v>-4857.6788133011287</v>
      </c>
      <c r="EI460" s="15">
        <f ca="1">IF($V460&lt;&gt;0,IF($V460&gt;0,$W460/$V460,-$W460/$V460))*$AG460</f>
        <v>-809423.75118669879</v>
      </c>
      <c r="EJ460" s="15">
        <f ca="1">SUM(EH460:EI460)</f>
        <v>-814281.42999999993</v>
      </c>
      <c r="EK460" s="16">
        <f ca="1">_xll.DBRW($B$3,$R$37,$R$38,$R$40,$R$41,$R$42,$Q460,EK$2,EK$4,EK$3)</f>
        <v>0.15021406879296326</v>
      </c>
      <c r="EL460" s="16">
        <f ca="1">_xll.DBRW($B$3,$R$37,$R$38,$R$40,$R$41,$R$42,$Q460,EL$2,EL$4,EL$3)</f>
        <v>0.11912008385721644</v>
      </c>
      <c r="EM460" s="17">
        <f ca="1">-(EK460-EL460)*100</f>
        <v>-3.1093984935746817</v>
      </c>
      <c r="EN460" s="14">
        <f ca="1">$AC460-$AH460-FH460</f>
        <v>-1392219.8551458553</v>
      </c>
      <c r="EO460" s="15">
        <f ca="1">_xll.DBRW($B$3,$R$37,$R$38,$R$40,$R$41,$R$42,$Q460,EO$2,EO$4,EO$3)</f>
        <v>3.7565261171875322</v>
      </c>
      <c r="EP460" s="15">
        <f ca="1">_xll.DBRW($B$3,$R$37,$R$38,$R$40,$R$41,$R$42,$Q460,EP$2,EP$4,EP$3)</f>
        <v>1</v>
      </c>
      <c r="EQ460" s="15">
        <f ca="1">_xll.DBRW($B$3,$R$37,$R$38,$R$40,$R$41,$R$42,$Q460,EQ$2,EQ$4,EQ$3)</f>
        <v>25.007818158264985</v>
      </c>
      <c r="ER460" s="15">
        <f ca="1">_xll.DBRW($B$3,$R$37,$R$38,$R$40,$R$41,$R$42,$Q460,ER$2,ER$4,ER$3)</f>
        <v>1790422.952</v>
      </c>
      <c r="ES460" s="15">
        <f ca="1">_xll.DBRW($B$3,$R$37,$R$38,$R$40,$R$41,$R$42,$Q460,ES$2,ES$4,ES$3)</f>
        <v>1790422.952</v>
      </c>
      <c r="ET460" s="15">
        <f ca="1">_xll.DBRW($B$3,$R$37,$R$38,$R$40,$R$41,$R$42,$Q460,ET$2,ET$4,ET$3)</f>
        <v>2.9045976865816381</v>
      </c>
      <c r="EU460" s="15">
        <f ca="1">_xll.DBRW($B$3,$R$37,$R$38,$R$40,$R$41,$R$42,$Q460,EU$2,EU$4,EU$3)</f>
        <v>1</v>
      </c>
      <c r="EV460" s="15">
        <f ca="1">_xll.DBRW($B$3,$R$37,$R$38,$R$40,$R$41,$R$42,$Q460,EV$2,EV$4,EV$3)</f>
        <v>24.383778054280423</v>
      </c>
      <c r="EW460" s="15">
        <f ca="1">_xll.DBRW($B$3,$R$37,$R$38,$R$40,$R$41,$R$42,$Q460,EW$2,EW$4,EW$3)</f>
        <v>1481618.9140000001</v>
      </c>
      <c r="EX460" s="15">
        <f ca="1">_xll.DBRW($B$3,$R$37,$R$38,$R$40,$R$41,$R$42,$Q460,EX$2,EX$4,EX$3)</f>
        <v>1481618.9140000001</v>
      </c>
      <c r="EY460" s="15">
        <f ca="1">EO460-ET460</f>
        <v>0.85192843060589407</v>
      </c>
      <c r="EZ460" s="15">
        <f ca="1">EP460-EU460</f>
        <v>0</v>
      </c>
      <c r="FA460" s="15">
        <f ca="1">EQ460-EV460</f>
        <v>0.62404010398456222</v>
      </c>
      <c r="FB460" s="15">
        <f ca="1">IF(AND(ER460&lt;&gt;0,EW460&lt;&gt;0),-1*EY460*ER460,0)</f>
        <v>-1525312.2156181321</v>
      </c>
      <c r="FC460" s="15">
        <f ca="1">IF(AND(ER460&lt;&gt;0,EW460&lt;&gt;0,ES460&lt;&gt;0,EX460&lt;&gt;0),EZ460/EU460*$AC460,)</f>
        <v>0</v>
      </c>
      <c r="FD460" s="15">
        <f ca="1">IF(AND(ES460&lt;&gt;0,EX460&lt;&gt;0),FA460*EK460*ES460,)</f>
        <v>167833.53691862829</v>
      </c>
      <c r="FE460" s="15">
        <f ca="1">IF(AND(ER460&lt;&gt;0,EW460&lt;&gt;0,ES460&lt;&gt;0,EX460&lt;&gt;0),$AM460-FB460-FC460-FD460-FH460,)</f>
        <v>-34741.176446351572</v>
      </c>
      <c r="FF460" s="15">
        <f ca="1">IF(OR(ER460=0,EW460=0,ES460=0,EX460=0),$AM460-FB460-FC460-FD460-FH460,)</f>
        <v>0</v>
      </c>
      <c r="FG460" s="15">
        <f ca="1">SUM(FB460:FF460)</f>
        <v>-1392219.8551458553</v>
      </c>
      <c r="FH460" s="15">
        <f ca="1">IF($V460&lt;&gt;0,IF($V460&gt;0,$W460/$V460,-$W460/$V460))*$AH460</f>
        <v>-1030043.8548541436</v>
      </c>
      <c r="FI460" s="15">
        <f ca="1">SUM(FG460:FH460)</f>
        <v>-2422263.709999999</v>
      </c>
      <c r="FJ460" s="20"/>
      <c r="FK460" s="85">
        <f ca="1">BL460+CK460+DJ460+EI460+FH460</f>
        <v>-7820844.938609031</v>
      </c>
      <c r="FL460" s="21"/>
      <c r="FM460" s="22"/>
      <c r="FN460" s="104">
        <f ca="1">_xll.DBRW($B$3,$R$37,$R$38,$R$40,$R$41,$R$42,$Q460,FN$2,FN$4,FN$3)</f>
        <v>629760.49000000162</v>
      </c>
      <c r="FO460" s="105">
        <f ca="1">IF(U460&lt;&gt;0,FN460/U460,0)</f>
        <v>1.4065137138226696E-2</v>
      </c>
      <c r="FP460" s="104">
        <f ca="1">_xll.DBRW($B$3,$R$37,$R$38,$R$40,$R$41,$R$42,$Q460,FP$2,FP$4,FP$3)</f>
        <v>3452100.7899999991</v>
      </c>
      <c r="FQ460" s="105">
        <f ca="1">IF(V460&lt;&gt;0,FP460/V460,0)</f>
        <v>9.5553358693340043E-2</v>
      </c>
      <c r="FR460" s="86">
        <f ca="1">FN460-FP460</f>
        <v>-2822340.2999999975</v>
      </c>
      <c r="FS460" s="103">
        <f ca="1">(FO460-FQ460)*100</f>
        <v>-8.1488221555113345</v>
      </c>
      <c r="FT460" s="23"/>
      <c r="FV460" s="37"/>
      <c r="FW460" s="37"/>
      <c r="FX460" s="37"/>
      <c r="FY460" s="37"/>
      <c r="FZ460" s="37"/>
      <c r="GA460" s="37"/>
      <c r="GB460" s="37"/>
      <c r="GC460" s="37"/>
      <c r="GD460" s="37"/>
      <c r="GE460" s="37"/>
      <c r="GF460" s="37"/>
      <c r="GG460" s="37"/>
      <c r="GH460" s="37"/>
    </row>
    <row r="461" spans="1:190" ht="15" hidden="1" customHeight="1" x14ac:dyDescent="0.25">
      <c r="A461">
        <f ca="1">IF(ROW()=ROW($A$60),0,1)</f>
        <v>1</v>
      </c>
      <c r="D461" s="30"/>
      <c r="E461" s="30"/>
      <c r="F461" s="30">
        <f ca="1">IF(A461&lt;&gt;0,IF((AO461+BN461+CM461+DL461+EK461)&lt;&gt;0,ROUND((1-(AO461+BN461+CM461+DL461+EK461))-FO461,5),"VERIF. ELIGIBILITE PMM"),"CHECK "&amp;D446)</f>
        <v>0</v>
      </c>
      <c r="G461" s="30"/>
      <c r="H461" s="30"/>
      <c r="I461" s="30"/>
      <c r="J461" s="30">
        <f ca="1">IF(A461&lt;&gt;0,IF((AP461+BO461+CN461+DM461+EL461)&lt;&gt;0,ROUND((1-(AP461+BO461+CN461+DM461+EL461))-FQ461,5),"VERIF. ELIGIBILITE PMM"),"CHECK "&amp;D447)</f>
        <v>0</v>
      </c>
      <c r="K461" s="30">
        <f ca="1">IF(A461&lt;&gt;0,ROUND(W461+AR461+BQ461+CP461+DO461+EN461+FK461-FR461,5),"CHECK ")</f>
        <v>0</v>
      </c>
      <c r="L461" s="4"/>
      <c r="M461" s="9"/>
      <c r="N461" s="10"/>
      <c r="O461" s="9"/>
      <c r="P461" s="11"/>
      <c r="Q461" s="130" t="s">
        <v>474</v>
      </c>
      <c r="R461" s="130"/>
      <c r="S461" s="12"/>
      <c r="T461" s="13"/>
      <c r="U461" s="84">
        <f ca="1">_xll.DBRW($B$3,$R$37,$R$38,$R$40,$R$41,$R$42,$Q461,U$2,U$4,U$3)</f>
        <v>52731820.020000003</v>
      </c>
      <c r="V461" s="84">
        <f ca="1">_xll.DBRW($B$3,$R$37,$R$38,$R$40,$R$41,$R$42,$Q461,V$2,V$4,V$3)</f>
        <v>43560864.199999996</v>
      </c>
      <c r="W461" s="85">
        <f ca="1">U461-V461</f>
        <v>9170955.8200000077</v>
      </c>
      <c r="X461" s="106">
        <f ca="1">IF(V461&lt;&gt;0,W461/V461,0)</f>
        <v>0.21053199904147007</v>
      </c>
      <c r="Y461" s="15">
        <f ca="1">_xll.DBRW($B$3,$R$37,$R$38,$R$40,$R$41,$R$42,$Q461,Y$2,Y$4,Y$3)</f>
        <v>-18963566.530000001</v>
      </c>
      <c r="Z461" s="15">
        <f ca="1">_xll.DBRW($B$3,$R$37,$R$38,$R$40,$R$41,$R$42,$Q461,Z$2,Z$4,Z$3)</f>
        <v>-7357147.879999999</v>
      </c>
      <c r="AA461" s="15">
        <f ca="1">_xll.DBRW($B$3,$R$37,$R$38,$R$40,$R$41,$R$42,$Q461,AA$2,AA$4,AA$3)</f>
        <v>-8720723.450000003</v>
      </c>
      <c r="AB461" s="15">
        <f ca="1">_xll.DBRW($B$3,$R$37,$R$38,$R$40,$R$41,$R$42,$Q461,AB$2,AB$4,AB$3)</f>
        <v>-6054871.4399999995</v>
      </c>
      <c r="AC461" s="15">
        <f ca="1">_xll.DBRW($B$3,$R$37,$R$38,$R$40,$R$41,$R$42,$Q461,AC$2,AC$4,AC$3)</f>
        <v>-5598081.0700000003</v>
      </c>
      <c r="AD461" s="15">
        <f ca="1">_xll.DBRW($B$3,$R$37,$R$38,$R$40,$R$41,$R$42,$Q461,AD$2,AD$4,AD$3)</f>
        <v>-15152000</v>
      </c>
      <c r="AE461" s="15">
        <f ca="1">_xll.DBRW($B$3,$R$37,$R$38,$R$40,$R$41,$R$42,$Q461,AE$2,AE$4,AE$3)</f>
        <v>-5082678.21</v>
      </c>
      <c r="AF461" s="15">
        <f ca="1">_xll.DBRW($B$3,$R$37,$R$38,$R$40,$R$41,$R$42,$Q461,AF$2,AF$4,AF$3)</f>
        <v>-7544165.8899999997</v>
      </c>
      <c r="AG461" s="15">
        <f ca="1">_xll.DBRW($B$3,$R$37,$R$38,$R$40,$R$41,$R$42,$Q461,AG$2,AG$4,AG$3)</f>
        <v>-4911079.59</v>
      </c>
      <c r="AH461" s="15">
        <f ca="1">_xll.DBRW($B$3,$R$37,$R$38,$R$40,$R$41,$R$42,$Q461,AH$2,AH$4,AH$3)</f>
        <v>-4537230.0200000005</v>
      </c>
      <c r="AI461" s="15">
        <f ca="1">Y461-AD461</f>
        <v>-3811566.5300000012</v>
      </c>
      <c r="AJ461" s="15">
        <f ca="1">Z461-AE461</f>
        <v>-2274469.669999999</v>
      </c>
      <c r="AK461" s="15">
        <f ca="1">AA461-AF461</f>
        <v>-1176557.5600000033</v>
      </c>
      <c r="AL461" s="15">
        <f ca="1">AB461-AG461</f>
        <v>-1143791.8499999996</v>
      </c>
      <c r="AM461" s="15">
        <f ca="1">AC461-AH461</f>
        <v>-1060851.0499999998</v>
      </c>
      <c r="AN461" s="20"/>
      <c r="AO461" s="16">
        <f ca="1">_xll.DBRW($B$3,$R$37,$R$38,$R$40,$R$41,$R$42,$Q461,AO$2,AO$4,AO$3)</f>
        <v>0.3596228334771594</v>
      </c>
      <c r="AP461" s="16">
        <f ca="1">_xll.DBRW($B$3,$R$37,$R$38,$R$40,$R$41,$R$42,$Q461,AP$2,AP$4,AP$3)</f>
        <v>0.3478351561262184</v>
      </c>
      <c r="AQ461" s="17">
        <f ca="1">-(AO461-AP461)*100</f>
        <v>-1.1787677350940995</v>
      </c>
      <c r="AR461" s="14">
        <f ca="1">$Y461-$AD461-BL461</f>
        <v>-621585.68052364653</v>
      </c>
      <c r="AS461" s="18">
        <f ca="1">_xll.DBRW($B$3,$R$37,$R$38,$R$40,$R$41,$R$42,$Q461,AS$2,AS$4,AS$3)</f>
        <v>287.39582769435196</v>
      </c>
      <c r="AT461" s="19">
        <f ca="1">_xll.DBRW($B$3,$R$37,$R$38,$R$40,$R$41,$R$42,$Q461,AT$2,AT$4,AT$3)</f>
        <v>2.6578385434163306E-2</v>
      </c>
      <c r="AU461" s="18">
        <f ca="1">_xll.DBRW($B$3,$R$37,$R$38,$R$40,$R$41,$R$42,$Q461,AU$2,AU$4,AU$3)</f>
        <v>21.240356199785111</v>
      </c>
      <c r="AV461" s="15">
        <f ca="1">_xll.DBRW($B$3,$R$37,$R$38,$R$40,$R$41,$R$42,$Q461,AV$2,AV$4,AV$3)</f>
        <v>65984.140000000014</v>
      </c>
      <c r="AW461" s="15">
        <f ca="1">_xll.DBRW($B$3,$R$37,$R$38,$R$40,$R$41,$R$42,$Q461,AW$2,AW$4,AW$3)</f>
        <v>2482624.0917999996</v>
      </c>
      <c r="AX461" s="18">
        <f ca="1">_xll.DBRW($B$3,$R$37,$R$38,$R$40,$R$41,$R$42,$Q461,AX$2,AX$4,AX$3)</f>
        <v>264.60590421133577</v>
      </c>
      <c r="AY461" s="19">
        <f ca="1">_xll.DBRW($B$3,$R$37,$R$38,$R$40,$R$41,$R$42,$Q461,AY$2,AY$4,AY$3)</f>
        <v>2.7355927235139178E-2</v>
      </c>
      <c r="AZ461" s="18">
        <f ca="1">_xll.DBRW($B$3,$R$37,$R$38,$R$40,$R$41,$R$42,$Q461,AZ$2,AZ$4,AZ$3)</f>
        <v>20.810259498228728</v>
      </c>
      <c r="BA461" s="15">
        <f ca="1">_xll.DBRW($B$3,$R$37,$R$38,$R$40,$R$41,$R$42,$Q461,BA$2,BA$4,BA$3)</f>
        <v>57262.516666666597</v>
      </c>
      <c r="BB461" s="15">
        <f ca="1">_xll.DBRW($B$3,$R$37,$R$38,$R$40,$R$41,$R$42,$Q461,BB$2,BB$4,BB$3)</f>
        <v>2093239.8370000001</v>
      </c>
      <c r="BC461" s="18">
        <f ca="1">AS461-AX461</f>
        <v>22.789923483016196</v>
      </c>
      <c r="BD461" s="18">
        <f ca="1">AT461-AY461</f>
        <v>-7.7754180097587208E-4</v>
      </c>
      <c r="BE461" s="18">
        <f ca="1">AU461-AZ461</f>
        <v>0.43009670155638347</v>
      </c>
      <c r="BF461" s="15">
        <f ca="1">IF(AND(AV461&lt;&gt;0,BA461&lt;&gt;0),-1*BC461*AV461,0)</f>
        <v>-1503773.5016926287</v>
      </c>
      <c r="BG461" s="15">
        <f ca="1">IF(AND(AV461&lt;&gt;0,BA461&lt;&gt;0,AW461&lt;&gt;0,BB461&lt;&gt;0),BD461/AY461*$Y461,)</f>
        <v>539004.41925879219</v>
      </c>
      <c r="BH461" s="15">
        <f ca="1">IF(AND(AW461&lt;&gt;0,BB461&lt;&gt;0),BE461*AO461*AW461,)</f>
        <v>383993.90940442652</v>
      </c>
      <c r="BI461" s="15">
        <f ca="1">IF(AND(AV461&lt;&gt;0,BA461&lt;&gt;0,AW461&lt;&gt;0,BB461&lt;&gt;0),$AI461-BF461-BG461-BH461-BL461,)</f>
        <v>-40810.507494236343</v>
      </c>
      <c r="BJ461" s="15">
        <f ca="1">IF(OR(AV461=0,BA461=0,AW461=0,BB461=0),$AI461-BF461-BG461-BH461-BL461,)</f>
        <v>0</v>
      </c>
      <c r="BK461" s="15">
        <f ca="1">SUM(BF461:BJ461)</f>
        <v>-621585.6805236463</v>
      </c>
      <c r="BL461" s="15">
        <f ca="1">IF($V461&lt;&gt;0,IF($V461&gt;0,$W461/$V461,-$W461/$V461))*$AD461</f>
        <v>-3189980.8494763547</v>
      </c>
      <c r="BM461" s="15">
        <f ca="1">SUM(BK461:BL461)</f>
        <v>-3811566.5300000012</v>
      </c>
      <c r="BN461" s="16">
        <f ca="1">_xll.DBRW($B$3,$R$37,$R$38,$R$40,$R$41,$R$42,$Q461,BN$2,BN$4,BN$3)</f>
        <v>0.1395200825082388</v>
      </c>
      <c r="BO461" s="16">
        <f ca="1">_xll.DBRW($B$3,$R$37,$R$38,$R$40,$R$41,$R$42,$Q461,BO$2,BO$4,BO$3)</f>
        <v>0.11667992137768469</v>
      </c>
      <c r="BP461" s="17">
        <f ca="1">-(BN461-BO461)*100</f>
        <v>-2.2840161130554106</v>
      </c>
      <c r="BQ461" s="14">
        <f ca="1">$Z461-$AE461-CK461</f>
        <v>-1204403.2659641781</v>
      </c>
      <c r="BR461" s="15">
        <f ca="1">_xll.DBRW($B$3,$R$37,$R$38,$R$40,$R$41,$R$42,$Q461,BR$2,BR$4,BR$3)</f>
        <v>2.6991246031245288</v>
      </c>
      <c r="BS461" s="15">
        <f ca="1">_xll.DBRW($B$3,$R$37,$R$38,$R$40,$R$41,$R$42,$Q461,BS$2,BS$4,BS$3)</f>
        <v>1.0979323615026437</v>
      </c>
      <c r="BT461" s="15">
        <f ca="1">_xll.DBRW($B$3,$R$37,$R$38,$R$40,$R$41,$R$42,$Q461,BT$2,BT$4,BT$3)</f>
        <v>21.240356199785111</v>
      </c>
      <c r="BU461" s="15">
        <f ca="1">_xll.DBRW($B$3,$R$37,$R$38,$R$40,$R$41,$R$42,$Q461,BU$2,BU$4,BU$3)</f>
        <v>2725753.33183333</v>
      </c>
      <c r="BV461" s="15">
        <f ca="1">_xll.DBRW($B$3,$R$37,$R$38,$R$40,$R$41,$R$42,$Q461,BV$2,BV$4,BV$3)</f>
        <v>2482624.0917999996</v>
      </c>
      <c r="BW461" s="15">
        <f ca="1">_xll.DBRW($B$3,$R$37,$R$38,$R$40,$R$41,$R$42,$Q461,BW$2,BW$4,BW$3)</f>
        <v>2.2997713417417263</v>
      </c>
      <c r="BX461" s="15">
        <f ca="1">_xll.DBRW($B$3,$R$37,$R$38,$R$40,$R$41,$R$42,$Q461,BX$2,BX$4,BX$3)</f>
        <v>1.0558177667626722</v>
      </c>
      <c r="BY461" s="15">
        <f ca="1">_xll.DBRW($B$3,$R$37,$R$38,$R$40,$R$41,$R$42,$Q461,BY$2,BY$4,BY$3)</f>
        <v>20.810259498228728</v>
      </c>
      <c r="BZ461" s="15">
        <f ca="1">_xll.DBRW($B$3,$R$37,$R$38,$R$40,$R$41,$R$42,$Q461,BZ$2,BZ$4,BZ$3)</f>
        <v>2210079.81</v>
      </c>
      <c r="CA461" s="15">
        <f ca="1">_xll.DBRW($B$3,$R$37,$R$38,$R$40,$R$41,$R$42,$Q461,CA$2,CA$4,CA$3)</f>
        <v>2093239.8370000001</v>
      </c>
      <c r="CB461" s="15">
        <f ca="1">BR461-BW461</f>
        <v>0.39935326138280258</v>
      </c>
      <c r="CC461" s="15">
        <f ca="1">BS461-BX461</f>
        <v>4.2114594739971478E-2</v>
      </c>
      <c r="CD461" s="15">
        <f ca="1">BT461-BY461</f>
        <v>0.43009670155638347</v>
      </c>
      <c r="CE461" s="15">
        <f ca="1">IF(AND(BU461&lt;&gt;0,BZ461&lt;&gt;0),-1*CB461*BU461,0)</f>
        <v>-1088538.4827926809</v>
      </c>
      <c r="CF461" s="15">
        <f ca="1">IF(AND(BU461&lt;&gt;0,BZ461&lt;&gt;0,BV461&lt;&gt;0,CA461&lt;&gt;0),CC461/BX461*$Z461,)</f>
        <v>-293462.85993867647</v>
      </c>
      <c r="CG461" s="15">
        <f ca="1">IF(AND(BV461&lt;&gt;0,CA461&lt;&gt;0),CD461*BN461*BV461,)</f>
        <v>148975.13988407369</v>
      </c>
      <c r="CH461" s="15">
        <f ca="1">IF(AND(BU461&lt;&gt;0,BZ461&lt;&gt;0,BV461&lt;&gt;0,CA461&lt;&gt;0),$AJ461-CE461-CF461-CG461-CK461,)</f>
        <v>28622.936883105431</v>
      </c>
      <c r="CI461" s="15">
        <f ca="1">IF(OR(BU461=0,BZ461=0,BV461=0,CA461=0),$AJ461-CE461-CF461-CG461-CK461,)</f>
        <v>0</v>
      </c>
      <c r="CJ461" s="15">
        <f ca="1">SUM(CE461:CI461)</f>
        <v>-1204403.2659641781</v>
      </c>
      <c r="CK461" s="15">
        <f ca="1">IF($V461&lt;&gt;0,IF($V461&gt;0,$W461/$V461,-$W461/$V461))*$AE461</f>
        <v>-1070066.4040358209</v>
      </c>
      <c r="CL461" s="15">
        <f ca="1">SUM(CJ461:CK461)</f>
        <v>-2274469.669999999</v>
      </c>
      <c r="CM461" s="16">
        <f ca="1">_xll.DBRW($B$3,$R$37,$R$38,$R$40,$R$41,$R$42,$Q461,CM$2,CM$4,CM$3)</f>
        <v>0.16537876839245119</v>
      </c>
      <c r="CN461" s="16">
        <f ca="1">_xll.DBRW($B$3,$R$37,$R$38,$R$40,$R$41,$R$42,$Q461,CN$2,CN$4,CN$3)</f>
        <v>0.17318678195553336</v>
      </c>
      <c r="CO461" s="17">
        <f ca="1">-(CM461-CN461)*100</f>
        <v>0.78080135630821668</v>
      </c>
      <c r="CP461" s="14">
        <f ca="1">$AA461-$AF461-DJ461</f>
        <v>411730.7659221678</v>
      </c>
      <c r="CQ461" s="15">
        <f ca="1">_xll.DBRW($B$3,$R$37,$R$38,$R$40,$R$41,$R$42,$Q461,CQ$2,CQ$4,CQ$3)</f>
        <v>10.534178533305852</v>
      </c>
      <c r="CR461" s="15">
        <f ca="1">_xll.DBRW($B$3,$R$37,$R$38,$R$40,$R$41,$R$42,$Q461,CR$2,CR$4,CR$3)</f>
        <v>0.33345779525487734</v>
      </c>
      <c r="CS461" s="15">
        <f ca="1">_xll.DBRW($B$3,$R$37,$R$38,$R$40,$R$41,$R$42,$Q461,CS$2,CS$4,CS$3)</f>
        <v>21.240356199785111</v>
      </c>
      <c r="CT461" s="15">
        <f ca="1">_xll.DBRW($B$3,$R$37,$R$38,$R$40,$R$41,$R$42,$Q461,CT$2,CT$4,CT$3)</f>
        <v>827850.35609827004</v>
      </c>
      <c r="CU461" s="15">
        <f ca="1">_xll.DBRW($B$3,$R$37,$R$38,$R$40,$R$41,$R$42,$Q461,CU$2,CU$4,CU$3)</f>
        <v>2482624.0917999996</v>
      </c>
      <c r="CV461" s="15">
        <f ca="1">_xll.DBRW($B$3,$R$37,$R$38,$R$40,$R$41,$R$42,$Q461,CV$2,CV$4,CV$3)</f>
        <v>10.42522007868712</v>
      </c>
      <c r="CW461" s="15">
        <f ca="1">_xll.DBRW($B$3,$R$37,$R$38,$R$40,$R$41,$R$42,$Q461,CW$2,CW$4,CW$3)</f>
        <v>0.345706071138565</v>
      </c>
      <c r="CX461" s="15">
        <f ca="1">_xll.DBRW($B$3,$R$37,$R$38,$R$40,$R$41,$R$42,$Q461,CX$2,CX$4,CX$3)</f>
        <v>20.810259498228728</v>
      </c>
      <c r="CY461" s="15">
        <f ca="1">_xll.DBRW($B$3,$R$37,$R$38,$R$40,$R$41,$R$42,$Q461,CY$2,CY$4,CY$3)</f>
        <v>723645.7200000002</v>
      </c>
      <c r="CZ461" s="15">
        <f ca="1">_xll.DBRW($B$3,$R$37,$R$38,$R$40,$R$41,$R$42,$Q461,CZ$2,CZ$4,CZ$3)</f>
        <v>2093239.8370000001</v>
      </c>
      <c r="DA461" s="15">
        <f ca="1">CQ461-CV461</f>
        <v>0.10895845461873144</v>
      </c>
      <c r="DB461" s="15">
        <f ca="1">CR461-CW461</f>
        <v>-1.2248275883687654E-2</v>
      </c>
      <c r="DC461" s="15">
        <f ca="1">CS461-CX461</f>
        <v>0.43009670155638347</v>
      </c>
      <c r="DD461" s="15">
        <f ca="1">IF(AND(CT461&lt;&gt;0,CY461&lt;&gt;0),-1*DA461*CT461,0)</f>
        <v>-90201.295456034015</v>
      </c>
      <c r="DE461" s="15">
        <f ca="1">IF(AND(CT461&lt;&gt;0,CY461&lt;&gt;0,CU461&lt;&gt;0,CZ461&lt;&gt;0),DB461/CW461*$AA461,)</f>
        <v>308972.95604083157</v>
      </c>
      <c r="DF461" s="15">
        <f ca="1">IF(AND(CU461&lt;&gt;0,CZ461&lt;&gt;0),DC461*CM461*CU461,)</f>
        <v>176586.22839236341</v>
      </c>
      <c r="DG461" s="15">
        <f ca="1">IF(AND(CT461&lt;&gt;0,CY461&lt;&gt;0,CU461&lt;&gt;0,CZ461&lt;&gt;0),$AK461-DD461-DE461-DF461-DJ461,)</f>
        <v>16372.876945007127</v>
      </c>
      <c r="DH461" s="15">
        <f ca="1">IF(OR(CT461=0,CY461=0,CU461=0,CZ461=0),$AK461-DD461-DE461-DF461-DJ461,)</f>
        <v>0</v>
      </c>
      <c r="DI461" s="15">
        <f ca="1">SUM(DD461:DH461)</f>
        <v>411730.7659221681</v>
      </c>
      <c r="DJ461" s="15">
        <f ca="1">IF($V461&lt;&gt;0,IF($V461&gt;0,$W461/$V461,-$W461/$V461))*$AF461</f>
        <v>-1588288.3259221711</v>
      </c>
      <c r="DK461" s="15">
        <f ca="1">SUM(DI461:DJ461)</f>
        <v>-1176557.5600000031</v>
      </c>
      <c r="DL461" s="16">
        <f ca="1">_xll.DBRW($B$3,$R$37,$R$38,$R$40,$R$41,$R$42,$Q461,DL$2,DL$4,DL$3)</f>
        <v>0.11482386607751301</v>
      </c>
      <c r="DM461" s="16">
        <f ca="1">_xll.DBRW($B$3,$R$37,$R$38,$R$40,$R$41,$R$42,$Q461,DM$2,DM$4,DM$3)</f>
        <v>0.11274063727137899</v>
      </c>
      <c r="DN461" s="17">
        <f ca="1">-(DL461-DM461)*100</f>
        <v>-0.20832288061340132</v>
      </c>
      <c r="DO461" s="14">
        <f ca="1">$AB461-$AG461-EI461</f>
        <v>-109852.44646553637</v>
      </c>
      <c r="DP461" s="15">
        <f ca="1">_xll.DBRW($B$3,$R$37,$R$38,$R$40,$R$41,$R$42,$Q461,DP$2,DP$4,DP$3)</f>
        <v>151371.78599999999</v>
      </c>
      <c r="DQ461" s="15">
        <f ca="1">_xll.DBRW($B$3,$R$37,$R$38,$R$40,$R$41,$R$42,$Q461,DQ$2,DQ$4,DQ$3)</f>
        <v>1.611198414295514E-5</v>
      </c>
      <c r="DR461" s="15">
        <f ca="1">_xll.DBRW($B$3,$R$37,$R$38,$R$40,$R$41,$R$42,$Q461,DR$2,DR$4,DR$3)</f>
        <v>21.240356199785111</v>
      </c>
      <c r="DS461" s="15">
        <f ca="1">_xll.DBRW($B$3,$R$37,$R$38,$R$40,$R$41,$R$42,$Q461,DS$2,DS$4,DS$3)</f>
        <v>40</v>
      </c>
      <c r="DT461" s="15">
        <f ca="1">_xll.DBRW($B$3,$R$37,$R$38,$R$40,$R$41,$R$42,$Q461,DT$2,DT$4,DT$3)</f>
        <v>2482624.0917999996</v>
      </c>
      <c r="DU461" s="15">
        <f ca="1">_xll.DBRW($B$3,$R$37,$R$38,$R$40,$R$41,$R$42,$Q461,DU$2,DU$4,DU$3)</f>
        <v>188887.6765384615</v>
      </c>
      <c r="DV461" s="15">
        <f ca="1">_xll.DBRW($B$3,$R$37,$R$38,$R$40,$R$41,$R$42,$Q461,DV$2,DV$4,DV$3)</f>
        <v>1.2420936932512621E-5</v>
      </c>
      <c r="DW461" s="15">
        <f ca="1">_xll.DBRW($B$3,$R$37,$R$38,$R$40,$R$41,$R$42,$Q461,DW$2,DW$4,DW$3)</f>
        <v>20.810259498228728</v>
      </c>
      <c r="DX461" s="15">
        <f ca="1">_xll.DBRW($B$3,$R$37,$R$38,$R$40,$R$41,$R$42,$Q461,DX$2,DX$4,DX$3)</f>
        <v>26</v>
      </c>
      <c r="DY461" s="15">
        <f ca="1">_xll.DBRW($B$3,$R$37,$R$38,$R$40,$R$41,$R$42,$Q461,DY$2,DY$4,DY$3)</f>
        <v>2093239.8370000001</v>
      </c>
      <c r="DZ461" s="15">
        <f ca="1">DP461-DU461</f>
        <v>-37515.890538461506</v>
      </c>
      <c r="EA461" s="15">
        <f ca="1">DQ461-DV461</f>
        <v>3.6910472104425195E-6</v>
      </c>
      <c r="EB461" s="15">
        <f ca="1">DR461-DW461</f>
        <v>0.43009670155638347</v>
      </c>
      <c r="EC461" s="15">
        <f ca="1">IF(AND(DS461&lt;&gt;0,DX461&lt;&gt;0),-1*DZ461*DS461,0)</f>
        <v>1500635.6215384603</v>
      </c>
      <c r="ED461" s="15">
        <f ca="1">IF(AND(DS461&lt;&gt;0,DX461&lt;&gt;0,DT461&lt;&gt;0,DY461&lt;&gt;0),EA461/DV461*$AB461,)</f>
        <v>-1799285.8718814182</v>
      </c>
      <c r="EE461" s="15">
        <f ca="1">IF(AND(DT461&lt;&gt;0,DY461&lt;&gt;0),EB461*DL461*DT461,)</f>
        <v>122605.29956264557</v>
      </c>
      <c r="EF461" s="15">
        <f ca="1">IF(AND(DS461&lt;&gt;0,DX461&lt;&gt;0,DT461&lt;&gt;0,DY461&lt;&gt;0),$AL461-EC461-ED461-EE461-EI461,)</f>
        <v>66192.504314775928</v>
      </c>
      <c r="EG461" s="15">
        <f ca="1">IF(OR(DS461=0,DX461=0,DT461=0,DY461=0),$AL461-EC461-ED461-EE461-EI461,)</f>
        <v>0</v>
      </c>
      <c r="EH461" s="15">
        <f ca="1">SUM(EC461:EG461)</f>
        <v>-109852.44646553643</v>
      </c>
      <c r="EI461" s="15">
        <f ca="1">IF($V461&lt;&gt;0,IF($V461&gt;0,$W461/$V461,-$W461/$V461))*$AG461</f>
        <v>-1033939.4035344633</v>
      </c>
      <c r="EJ461" s="15">
        <f ca="1">SUM(EH461:EI461)</f>
        <v>-1143791.8499999996</v>
      </c>
      <c r="EK461" s="16">
        <f ca="1">_xll.DBRW($B$3,$R$37,$R$38,$R$40,$R$41,$R$42,$Q461,EK$2,EK$4,EK$3)</f>
        <v>0.10616134751041729</v>
      </c>
      <c r="EL461" s="16">
        <f ca="1">_xll.DBRW($B$3,$R$37,$R$38,$R$40,$R$41,$R$42,$Q461,EL$2,EL$4,EL$3)</f>
        <v>0.10415840234868433</v>
      </c>
      <c r="EM461" s="17">
        <f ca="1">-(EK461-EL461)*100</f>
        <v>-0.20029451617329663</v>
      </c>
      <c r="EN461" s="14">
        <f ca="1">$AC461-$AH461-FH461</f>
        <v>-105618.94377843046</v>
      </c>
      <c r="EO461" s="15">
        <f ca="1">_xll.DBRW($B$3,$R$37,$R$38,$R$40,$R$41,$R$42,$Q461,EO$2,EO$4,EO$3)</f>
        <v>2.2549048357704335</v>
      </c>
      <c r="EP461" s="15">
        <f ca="1">_xll.DBRW($B$3,$R$37,$R$38,$R$40,$R$41,$R$42,$Q461,EP$2,EP$4,EP$3)</f>
        <v>1</v>
      </c>
      <c r="EQ461" s="15">
        <f ca="1">_xll.DBRW($B$3,$R$37,$R$38,$R$40,$R$41,$R$42,$Q461,EQ$2,EQ$4,EQ$3)</f>
        <v>21.240356199785111</v>
      </c>
      <c r="ER461" s="15">
        <f ca="1">_xll.DBRW($B$3,$R$37,$R$38,$R$40,$R$41,$R$42,$Q461,ER$2,ER$4,ER$3)</f>
        <v>2482624.0917999996</v>
      </c>
      <c r="ES461" s="15">
        <f ca="1">_xll.DBRW($B$3,$R$37,$R$38,$R$40,$R$41,$R$42,$Q461,ES$2,ES$4,ES$3)</f>
        <v>2482624.0917999996</v>
      </c>
      <c r="ET461" s="15">
        <f ca="1">_xll.DBRW($B$3,$R$37,$R$38,$R$40,$R$41,$R$42,$Q461,ET$2,ET$4,ET$3)</f>
        <v>2.1675633817970374</v>
      </c>
      <c r="EU461" s="15">
        <f ca="1">_xll.DBRW($B$3,$R$37,$R$38,$R$40,$R$41,$R$42,$Q461,EU$2,EU$4,EU$3)</f>
        <v>1</v>
      </c>
      <c r="EV461" s="15">
        <f ca="1">_xll.DBRW($B$3,$R$37,$R$38,$R$40,$R$41,$R$42,$Q461,EV$2,EV$4,EV$3)</f>
        <v>20.810259498228728</v>
      </c>
      <c r="EW461" s="15">
        <f ca="1">_xll.DBRW($B$3,$R$37,$R$38,$R$40,$R$41,$R$42,$Q461,EW$2,EW$4,EW$3)</f>
        <v>2093239.8370000001</v>
      </c>
      <c r="EX461" s="15">
        <f ca="1">_xll.DBRW($B$3,$R$37,$R$38,$R$40,$R$41,$R$42,$Q461,EX$2,EX$4,EX$3)</f>
        <v>2093239.8370000001</v>
      </c>
      <c r="EY461" s="15">
        <f ca="1">EO461-ET461</f>
        <v>8.7341453973396099E-2</v>
      </c>
      <c r="EZ461" s="15">
        <f ca="1">EP461-EU461</f>
        <v>0</v>
      </c>
      <c r="FA461" s="15">
        <f ca="1">EQ461-EV461</f>
        <v>0.43009670155638347</v>
      </c>
      <c r="FB461" s="15">
        <f ca="1">IF(AND(ER461&lt;&gt;0,EW461&lt;&gt;0),-1*EY461*ER461,0)</f>
        <v>-216835.99784719397</v>
      </c>
      <c r="FC461" s="15">
        <f ca="1">IF(AND(ER461&lt;&gt;0,EW461&lt;&gt;0,ES461&lt;&gt;0,EX461&lt;&gt;0),EZ461/EU461*$AC461,)</f>
        <v>0</v>
      </c>
      <c r="FD461" s="15">
        <f ca="1">IF(AND(ES461&lt;&gt;0,EX461&lt;&gt;0),FA461*EK461*ES461,)</f>
        <v>113355.7356856656</v>
      </c>
      <c r="FE461" s="15">
        <f ca="1">IF(AND(ER461&lt;&gt;0,EW461&lt;&gt;0,ES461&lt;&gt;0,EX461&lt;&gt;0),$AM461-FB461-FC461-FD461-FH461,)</f>
        <v>-2138.6816169021185</v>
      </c>
      <c r="FF461" s="15">
        <f ca="1">IF(OR(ER461=0,EW461=0,ES461=0,EX461=0),$AM461-FB461-FC461-FD461-FH461,)</f>
        <v>0</v>
      </c>
      <c r="FG461" s="15">
        <f ca="1">SUM(FB461:FF461)</f>
        <v>-105618.94377843049</v>
      </c>
      <c r="FH461" s="15">
        <f ca="1">IF($V461&lt;&gt;0,IF($V461&gt;0,$W461/$V461,-$W461/$V461))*$AH461</f>
        <v>-955232.10622156935</v>
      </c>
      <c r="FI461" s="15">
        <f ca="1">SUM(FG461:FH461)</f>
        <v>-1060851.0499999998</v>
      </c>
      <c r="FJ461" s="20"/>
      <c r="FK461" s="85">
        <f ca="1">BL461+CK461+DJ461+EI461+FH461</f>
        <v>-7837507.0891903797</v>
      </c>
      <c r="FL461" s="21"/>
      <c r="FM461" s="22"/>
      <c r="FN461" s="104">
        <f ca="1">_xll.DBRW($B$3,$R$37,$R$38,$R$40,$R$41,$R$42,$Q461,FN$2,FN$4,FN$3)</f>
        <v>6037429.6500000004</v>
      </c>
      <c r="FO461" s="105">
        <f ca="1">IF(U461&lt;&gt;0,FN461/U461,0)</f>
        <v>0.11449310203422029</v>
      </c>
      <c r="FP461" s="104">
        <f ca="1">_xll.DBRW($B$3,$R$37,$R$38,$R$40,$R$41,$R$42,$Q461,FP$2,FP$4,FP$3)</f>
        <v>6333710.4900000021</v>
      </c>
      <c r="FQ461" s="105">
        <f ca="1">IF(V461&lt;&gt;0,FP461/V461,0)</f>
        <v>0.14539910092050018</v>
      </c>
      <c r="FR461" s="86">
        <f ca="1">FN461-FP461</f>
        <v>-296280.84000000171</v>
      </c>
      <c r="FS461" s="103">
        <f ca="1">(FO461-FQ461)*100</f>
        <v>-3.0905998886279886</v>
      </c>
      <c r="FT461" s="23"/>
      <c r="FV461" s="37"/>
      <c r="FW461" s="37"/>
      <c r="FX461" s="37"/>
      <c r="FY461" s="37"/>
      <c r="FZ461" s="37"/>
      <c r="GA461" s="37"/>
      <c r="GB461" s="37"/>
      <c r="GC461" s="37"/>
      <c r="GD461" s="37"/>
      <c r="GE461" s="37"/>
      <c r="GF461" s="37"/>
      <c r="GG461" s="37"/>
      <c r="GH461" s="37"/>
    </row>
    <row r="462" spans="1:190" ht="15" hidden="1" customHeight="1" x14ac:dyDescent="0.25">
      <c r="A462">
        <f ca="1">IF(ROW()=ROW($A$60),0,1)</f>
        <v>1</v>
      </c>
      <c r="D462" s="30"/>
      <c r="E462" s="30"/>
      <c r="F462" s="30">
        <f ca="1">IF(A462&lt;&gt;0,IF((AO462+BN462+CM462+DL462+EK462)&lt;&gt;0,ROUND((1-(AO462+BN462+CM462+DL462+EK462))-FO462,5),"VERIF. ELIGIBILITE PMM"),"CHECK "&amp;D447)</f>
        <v>0</v>
      </c>
      <c r="G462" s="30"/>
      <c r="H462" s="30"/>
      <c r="I462" s="30"/>
      <c r="J462" s="30">
        <f ca="1">IF(A462&lt;&gt;0,IF((AP462+BO462+CN462+DM462+EL462)&lt;&gt;0,ROUND((1-(AP462+BO462+CN462+DM462+EL462))-FQ462,5),"VERIF. ELIGIBILITE PMM"),"CHECK "&amp;D448)</f>
        <v>0</v>
      </c>
      <c r="K462" s="30">
        <f ca="1">IF(A462&lt;&gt;0,ROUND(W462+AR462+BQ462+CP462+DO462+EN462+FK462-FR462,5),"CHECK ")</f>
        <v>0</v>
      </c>
      <c r="L462" s="4"/>
      <c r="M462" s="9"/>
      <c r="N462" s="10"/>
      <c r="O462" s="9"/>
      <c r="P462" s="11"/>
      <c r="Q462" s="130" t="s">
        <v>496</v>
      </c>
      <c r="R462" s="130"/>
      <c r="S462" s="12"/>
      <c r="T462" s="13"/>
      <c r="U462" s="84">
        <f ca="1">_xll.DBRW($B$3,$R$37,$R$38,$R$40,$R$41,$R$42,$Q462,U$2,U$4,U$3)</f>
        <v>95206796.400000006</v>
      </c>
      <c r="V462" s="84">
        <f ca="1">_xll.DBRW($B$3,$R$37,$R$38,$R$40,$R$41,$R$42,$Q462,V$2,V$4,V$3)</f>
        <v>84306583</v>
      </c>
      <c r="W462" s="85">
        <f ca="1">U462-V462</f>
        <v>10900213.400000006</v>
      </c>
      <c r="X462" s="106">
        <f ca="1">IF(V462&lt;&gt;0,W462/V462,0)</f>
        <v>0.12929255358386432</v>
      </c>
      <c r="Y462" s="15">
        <f ca="1">_xll.DBRW($B$3,$R$37,$R$38,$R$40,$R$41,$R$42,$Q462,Y$2,Y$4,Y$3)</f>
        <v>-26148262.880000003</v>
      </c>
      <c r="Z462" s="15">
        <f ca="1">_xll.DBRW($B$3,$R$37,$R$38,$R$40,$R$41,$R$42,$Q462,Z$2,Z$4,Z$3)</f>
        <v>-5919349.7700000005</v>
      </c>
      <c r="AA462" s="15">
        <f ca="1">_xll.DBRW($B$3,$R$37,$R$38,$R$40,$R$41,$R$42,$Q462,AA$2,AA$4,AA$3)</f>
        <v>-7792208.3499999996</v>
      </c>
      <c r="AB462" s="15">
        <f ca="1">_xll.DBRW($B$3,$R$37,$R$38,$R$40,$R$41,$R$42,$Q462,AB$2,AB$4,AB$3)</f>
        <v>-6508531.3999999985</v>
      </c>
      <c r="AC462" s="15">
        <f ca="1">_xll.DBRW($B$3,$R$37,$R$38,$R$40,$R$41,$R$42,$Q462,AC$2,AC$4,AC$3)</f>
        <v>-18593772.299999997</v>
      </c>
      <c r="AD462" s="15">
        <f ca="1">_xll.DBRW($B$3,$R$37,$R$38,$R$40,$R$41,$R$42,$Q462,AD$2,AD$4,AD$3)</f>
        <v>-20947780.179999996</v>
      </c>
      <c r="AE462" s="15">
        <f ca="1">_xll.DBRW($B$3,$R$37,$R$38,$R$40,$R$41,$R$42,$Q462,AE$2,AE$4,AE$3)</f>
        <v>-4943655.07</v>
      </c>
      <c r="AF462" s="15">
        <f ca="1">_xll.DBRW($B$3,$R$37,$R$38,$R$40,$R$41,$R$42,$Q462,AF$2,AF$4,AF$3)</f>
        <v>-5876789.3099999996</v>
      </c>
      <c r="AG462" s="15">
        <f ca="1">_xll.DBRW($B$3,$R$37,$R$38,$R$40,$R$41,$R$42,$Q462,AG$2,AG$4,AG$3)</f>
        <v>-5235030.5</v>
      </c>
      <c r="AH462" s="15">
        <f ca="1">_xll.DBRW($B$3,$R$37,$R$38,$R$40,$R$41,$R$42,$Q462,AH$2,AH$4,AH$3)</f>
        <v>-15639529.49</v>
      </c>
      <c r="AI462" s="15">
        <f ca="1">Y462-AD462</f>
        <v>-5200482.7000000067</v>
      </c>
      <c r="AJ462" s="15">
        <f ca="1">Z462-AE462</f>
        <v>-975694.70000000019</v>
      </c>
      <c r="AK462" s="15">
        <f ca="1">AA462-AF462</f>
        <v>-1915419.04</v>
      </c>
      <c r="AL462" s="15">
        <f ca="1">AB462-AG462</f>
        <v>-1273500.8999999985</v>
      </c>
      <c r="AM462" s="15">
        <f ca="1">AC462-AH462</f>
        <v>-2954242.8099999968</v>
      </c>
      <c r="AN462" s="20"/>
      <c r="AO462" s="16">
        <f ca="1">_xll.DBRW($B$3,$R$37,$R$38,$R$40,$R$41,$R$42,$Q462,AO$2,AO$4,AO$3)</f>
        <v>0.27464701963230853</v>
      </c>
      <c r="AP462" s="16">
        <f ca="1">_xll.DBRW($B$3,$R$37,$R$38,$R$40,$R$41,$R$42,$Q462,AP$2,AP$4,AP$3)</f>
        <v>0.24847146491514188</v>
      </c>
      <c r="AQ462" s="17">
        <f ca="1">-(AO462-AP462)*100</f>
        <v>-2.6175554717166651</v>
      </c>
      <c r="AR462" s="14">
        <f ca="1">$Y462-$AD462-BL462</f>
        <v>-2492090.7086143461</v>
      </c>
      <c r="AS462" s="18">
        <f ca="1">_xll.DBRW($B$3,$R$37,$R$38,$R$40,$R$41,$R$42,$Q462,AS$2,AS$4,AS$3)</f>
        <v>295.74046490323099</v>
      </c>
      <c r="AT462" s="19">
        <f ca="1">_xll.DBRW($B$3,$R$37,$R$38,$R$40,$R$41,$R$42,$Q462,AT$2,AT$4,AT$3)</f>
        <v>8.5352438854864779E-2</v>
      </c>
      <c r="AU462" s="18">
        <f ca="1">_xll.DBRW($B$3,$R$37,$R$38,$R$40,$R$41,$R$42,$Q462,AU$2,AU$4,AU$3)</f>
        <v>91.907678376979931</v>
      </c>
      <c r="AV462" s="15">
        <f ca="1">_xll.DBRW($B$3,$R$37,$R$38,$R$40,$R$41,$R$42,$Q462,AV$2,AV$4,AV$3)</f>
        <v>88416.24999999901</v>
      </c>
      <c r="AW462" s="15">
        <f ca="1">_xll.DBRW($B$3,$R$37,$R$38,$R$40,$R$41,$R$42,$Q462,AW$2,AW$4,AW$3)</f>
        <v>1035896</v>
      </c>
      <c r="AX462" s="18">
        <f ca="1">_xll.DBRW($B$3,$R$37,$R$38,$R$40,$R$41,$R$42,$Q462,AX$2,AX$4,AX$3)</f>
        <v>295.06824870057608</v>
      </c>
      <c r="AY462" s="19">
        <f ca="1">_xll.DBRW($B$3,$R$37,$R$38,$R$40,$R$41,$R$42,$Q462,AY$2,AY$4,AY$3)</f>
        <v>7.7603250549543076E-2</v>
      </c>
      <c r="AZ462" s="18">
        <f ca="1">_xll.DBRW($B$3,$R$37,$R$38,$R$40,$R$41,$R$42,$Q462,AZ$2,AZ$4,AZ$3)</f>
        <v>92.156478575702522</v>
      </c>
      <c r="BA462" s="15">
        <f ca="1">_xll.DBRW($B$3,$R$37,$R$38,$R$40,$R$41,$R$42,$Q462,BA$2,BA$4,BA$3)</f>
        <v>70993</v>
      </c>
      <c r="BB462" s="15">
        <f ca="1">_xll.DBRW($B$3,$R$37,$R$38,$R$40,$R$41,$R$42,$Q462,BB$2,BB$4,BB$3)</f>
        <v>914819.92696526297</v>
      </c>
      <c r="BC462" s="18">
        <f ca="1">AS462-AX462</f>
        <v>0.67221620265490856</v>
      </c>
      <c r="BD462" s="18">
        <f ca="1">AT462-AY462</f>
        <v>7.7491883053217026E-3</v>
      </c>
      <c r="BE462" s="18">
        <f ca="1">AU462-AZ462</f>
        <v>-0.2488001987225914</v>
      </c>
      <c r="BF462" s="15">
        <f ca="1">IF(AND(AV462&lt;&gt;0,BA462&lt;&gt;0),-1*BC462*AV462,0)</f>
        <v>-59434.835827986397</v>
      </c>
      <c r="BG462" s="15">
        <f ca="1">IF(AND(AV462&lt;&gt;0,BA462&lt;&gt;0,AW462&lt;&gt;0,BB462&lt;&gt;0),BD462/AY462*$Y462,)</f>
        <v>-2611073.7820809833</v>
      </c>
      <c r="BH462" s="15">
        <f ca="1">IF(AND(AW462&lt;&gt;0,BB462&lt;&gt;0),BE462*AO462*AW462,)</f>
        <v>-70785.086901118353</v>
      </c>
      <c r="BI462" s="15">
        <f ca="1">IF(AND(AV462&lt;&gt;0,BA462&lt;&gt;0,AW462&lt;&gt;0,BB462&lt;&gt;0),$AI462-BF462-BG462-BH462-BL462,)</f>
        <v>249202.99619574239</v>
      </c>
      <c r="BJ462" s="15">
        <f ca="1">IF(OR(AV462=0,BA462=0,AW462=0,BB462=0),$AI462-BF462-BG462-BH462-BL462,)</f>
        <v>0</v>
      </c>
      <c r="BK462" s="15">
        <f ca="1">SUM(BF462:BJ462)</f>
        <v>-2492090.7086143456</v>
      </c>
      <c r="BL462" s="15">
        <f ca="1">IF($V462&lt;&gt;0,IF($V462&gt;0,$W462/$V462,-$W462/$V462))*$AD462</f>
        <v>-2708391.9913856606</v>
      </c>
      <c r="BM462" s="15">
        <f ca="1">SUM(BK462:BL462)</f>
        <v>-5200482.7000000067</v>
      </c>
      <c r="BN462" s="16">
        <f ca="1">_xll.DBRW($B$3,$R$37,$R$38,$R$40,$R$41,$R$42,$Q462,BN$2,BN$4,BN$3)</f>
        <v>6.2173605181825013E-2</v>
      </c>
      <c r="BO462" s="16">
        <f ca="1">_xll.DBRW($B$3,$R$37,$R$38,$R$40,$R$41,$R$42,$Q462,BO$2,BO$4,BO$3)</f>
        <v>5.8639016006614815E-2</v>
      </c>
      <c r="BP462" s="17">
        <f ca="1">-(BN462-BO462)*100</f>
        <v>-0.35345891752101982</v>
      </c>
      <c r="BQ462" s="14">
        <f ca="1">$Z462-$AE462-CK462</f>
        <v>-336516.91196188261</v>
      </c>
      <c r="BR462" s="15">
        <f ca="1">_xll.DBRW($B$3,$R$37,$R$38,$R$40,$R$41,$R$42,$Q462,BR$2,BR$4,BR$3)</f>
        <v>2.4888966334406266</v>
      </c>
      <c r="BS462" s="15">
        <f ca="1">_xll.DBRW($B$3,$R$37,$R$38,$R$40,$R$41,$R$42,$Q462,BS$2,BS$4,BS$3)</f>
        <v>2.2958895246240933</v>
      </c>
      <c r="BT462" s="15">
        <f ca="1">_xll.DBRW($B$3,$R$37,$R$38,$R$40,$R$41,$R$42,$Q462,BT$2,BT$4,BT$3)</f>
        <v>91.907678376979931</v>
      </c>
      <c r="BU462" s="15">
        <f ca="1">_xll.DBRW($B$3,$R$37,$R$38,$R$40,$R$41,$R$42,$Q462,BU$2,BU$4,BU$3)</f>
        <v>2378302.7749999999</v>
      </c>
      <c r="BV462" s="15">
        <f ca="1">_xll.DBRW($B$3,$R$37,$R$38,$R$40,$R$41,$R$42,$Q462,BV$2,BV$4,BV$3)</f>
        <v>1035896</v>
      </c>
      <c r="BW462" s="15">
        <f ca="1">_xll.DBRW($B$3,$R$37,$R$38,$R$40,$R$41,$R$42,$Q462,BW$2,BW$4,BW$3)</f>
        <v>2.5616059710144112</v>
      </c>
      <c r="BX462" s="15">
        <f ca="1">_xll.DBRW($B$3,$R$37,$R$38,$R$40,$R$41,$R$42,$Q462,BX$2,BX$4,BX$3)</f>
        <v>2.109600494167287</v>
      </c>
      <c r="BY462" s="15">
        <f ca="1">_xll.DBRW($B$3,$R$37,$R$38,$R$40,$R$41,$R$42,$Q462,BY$2,BY$4,BY$3)</f>
        <v>92.156478575702522</v>
      </c>
      <c r="BZ462" s="15">
        <f ca="1">_xll.DBRW($B$3,$R$37,$R$38,$R$40,$R$41,$R$42,$Q462,BZ$2,BZ$4,BZ$3)</f>
        <v>1929904.5700000003</v>
      </c>
      <c r="CA462" s="15">
        <f ca="1">_xll.DBRW($B$3,$R$37,$R$38,$R$40,$R$41,$R$42,$Q462,CA$2,CA$4,CA$3)</f>
        <v>914819.92696526297</v>
      </c>
      <c r="CB462" s="15">
        <f ca="1">BR462-BW462</f>
        <v>-7.2709337573784616E-2</v>
      </c>
      <c r="CC462" s="15">
        <f ca="1">BS462-BX462</f>
        <v>0.18628903045680634</v>
      </c>
      <c r="CD462" s="15">
        <f ca="1">BT462-BY462</f>
        <v>-0.2488001987225914</v>
      </c>
      <c r="CE462" s="15">
        <f ca="1">IF(AND(BU462&lt;&gt;0,BZ462&lt;&gt;0),-1*CB462*BU462,0)</f>
        <v>172924.81932014372</v>
      </c>
      <c r="CF462" s="15">
        <f ca="1">IF(AND(BU462&lt;&gt;0,BZ462&lt;&gt;0,BV462&lt;&gt;0,CA462&lt;&gt;0),CC462/BX462*$Z462,)</f>
        <v>-522710.31061892473</v>
      </c>
      <c r="CG462" s="15">
        <f ca="1">IF(AND(BV462&lt;&gt;0,CA462&lt;&gt;0),CD462*BN462*BV462,)</f>
        <v>-16024.073560467619</v>
      </c>
      <c r="CH462" s="15">
        <f ca="1">IF(AND(BU462&lt;&gt;0,BZ462&lt;&gt;0,BV462&lt;&gt;0,CA462&lt;&gt;0),$AJ462-CE462-CF462-CG462-CK462,)</f>
        <v>29292.652897365973</v>
      </c>
      <c r="CI462" s="15">
        <f ca="1">IF(OR(BU462=0,BZ462=0,BV462=0,CA462=0),$AJ462-CE462-CF462-CG462-CK462,)</f>
        <v>0</v>
      </c>
      <c r="CJ462" s="15">
        <f ca="1">SUM(CE462:CI462)</f>
        <v>-336516.91196188267</v>
      </c>
      <c r="CK462" s="15">
        <f ca="1">IF($V462&lt;&gt;0,IF($V462&gt;0,$W462/$V462,-$W462/$V462))*$AE462</f>
        <v>-639177.78803811758</v>
      </c>
      <c r="CL462" s="15">
        <f ca="1">SUM(CJ462:CK462)</f>
        <v>-975694.70000000019</v>
      </c>
      <c r="CM462" s="16">
        <f ca="1">_xll.DBRW($B$3,$R$37,$R$38,$R$40,$R$41,$R$42,$Q462,CM$2,CM$4,CM$3)</f>
        <v>8.1845085063696144E-2</v>
      </c>
      <c r="CN462" s="16">
        <f ca="1">_xll.DBRW($B$3,$R$37,$R$38,$R$40,$R$41,$R$42,$Q462,CN$2,CN$4,CN$3)</f>
        <v>6.9707359744374878E-2</v>
      </c>
      <c r="CO462" s="17">
        <f ca="1">-(CM462-CN462)*100</f>
        <v>-1.2137725319321266</v>
      </c>
      <c r="CP462" s="14">
        <f ca="1">$AA462-$AF462-DJ462</f>
        <v>-1155593.943235744</v>
      </c>
      <c r="CQ462" s="15">
        <f ca="1">_xll.DBRW($B$3,$R$37,$R$38,$R$40,$R$41,$R$42,$Q462,CQ$2,CQ$4,CQ$3)</f>
        <v>10.507283142649634</v>
      </c>
      <c r="CR462" s="15">
        <f ca="1">_xll.DBRW($B$3,$R$37,$R$38,$R$40,$R$41,$R$42,$Q462,CR$2,CR$4,CR$3)</f>
        <v>0.71590264130579706</v>
      </c>
      <c r="CS462" s="15">
        <f ca="1">_xll.DBRW($B$3,$R$37,$R$38,$R$40,$R$41,$R$42,$Q462,CS$2,CS$4,CS$3)</f>
        <v>91.907678376979931</v>
      </c>
      <c r="CT462" s="15">
        <f ca="1">_xll.DBRW($B$3,$R$37,$R$38,$R$40,$R$41,$R$42,$Q462,CT$2,CT$4,CT$3)</f>
        <v>741600.68251810991</v>
      </c>
      <c r="CU462" s="15">
        <f ca="1">_xll.DBRW($B$3,$R$37,$R$38,$R$40,$R$41,$R$42,$Q462,CU$2,CU$4,CU$3)</f>
        <v>1035896</v>
      </c>
      <c r="CV462" s="15">
        <f ca="1">_xll.DBRW($B$3,$R$37,$R$38,$R$40,$R$41,$R$42,$Q462,CV$2,CV$4,CV$3)</f>
        <v>10.189798184652801</v>
      </c>
      <c r="CW462" s="15">
        <f ca="1">_xll.DBRW($B$3,$R$37,$R$38,$R$40,$R$41,$R$42,$Q462,CW$2,CW$4,CW$3)</f>
        <v>0.63043297702663548</v>
      </c>
      <c r="CX462" s="15">
        <f ca="1">_xll.DBRW($B$3,$R$37,$R$38,$R$40,$R$41,$R$42,$Q462,CX$2,CX$4,CX$3)</f>
        <v>92.156478575702522</v>
      </c>
      <c r="CY462" s="15">
        <f ca="1">_xll.DBRW($B$3,$R$37,$R$38,$R$40,$R$41,$R$42,$Q462,CY$2,CY$4,CY$3)</f>
        <v>576732.65</v>
      </c>
      <c r="CZ462" s="15">
        <f ca="1">_xll.DBRW($B$3,$R$37,$R$38,$R$40,$R$41,$R$42,$Q462,CZ$2,CZ$4,CZ$3)</f>
        <v>914819.92696526297</v>
      </c>
      <c r="DA462" s="15">
        <f ca="1">CQ462-CV462</f>
        <v>0.31748495799683241</v>
      </c>
      <c r="DB462" s="15">
        <f ca="1">CR462-CW462</f>
        <v>8.5469664279161583E-2</v>
      </c>
      <c r="DC462" s="15">
        <f ca="1">CS462-CX462</f>
        <v>-0.2488001987225914</v>
      </c>
      <c r="DD462" s="15">
        <f ca="1">IF(AND(CT462&lt;&gt;0,CY462&lt;&gt;0),-1*DA462*CT462,0)</f>
        <v>-235447.06153968436</v>
      </c>
      <c r="DE462" s="15">
        <f ca="1">IF(AND(CT462&lt;&gt;0,CY462&lt;&gt;0,CU462&lt;&gt;0,CZ462&lt;&gt;0),DB462/CW462*$AA462,)</f>
        <v>-1056412.7447914919</v>
      </c>
      <c r="DF462" s="15">
        <f ca="1">IF(AND(CU462&lt;&gt;0,CZ462&lt;&gt;0),DC462*CM462*CU462,)</f>
        <v>-21094.026312097791</v>
      </c>
      <c r="DG462" s="15">
        <f ca="1">IF(AND(CT462&lt;&gt;0,CY462&lt;&gt;0,CU462&lt;&gt;0,CZ462&lt;&gt;0),$AK462-DD462-DE462-DF462-DJ462,)</f>
        <v>157359.88940753008</v>
      </c>
      <c r="DH462" s="15">
        <f ca="1">IF(OR(CT462=0,CY462=0,CU462=0,CZ462=0),$AK462-DD462-DE462-DF462-DJ462,)</f>
        <v>0</v>
      </c>
      <c r="DI462" s="15">
        <f ca="1">SUM(DD462:DH462)</f>
        <v>-1155593.9432357443</v>
      </c>
      <c r="DJ462" s="15">
        <f ca="1">IF($V462&lt;&gt;0,IF($V462&gt;0,$W462/$V462,-$W462/$V462))*$AF462</f>
        <v>-759825.09676425601</v>
      </c>
      <c r="DK462" s="15">
        <f ca="1">SUM(DI462:DJ462)</f>
        <v>-1915419.0400000003</v>
      </c>
      <c r="DL462" s="16">
        <f ca="1">_xll.DBRW($B$3,$R$37,$R$38,$R$40,$R$41,$R$42,$Q462,DL$2,DL$4,DL$3)</f>
        <v>6.8362046052418163E-2</v>
      </c>
      <c r="DM462" s="16">
        <f ca="1">_xll.DBRW($B$3,$R$37,$R$38,$R$40,$R$41,$R$42,$Q462,DM$2,DM$4,DM$3)</f>
        <v>6.2095156910819169E-2</v>
      </c>
      <c r="DN462" s="17">
        <f ca="1">-(DL462-DM462)*100</f>
        <v>-0.62668891415989947</v>
      </c>
      <c r="DO462" s="14">
        <f ca="1">$AB462-$AG462-EI462</f>
        <v>-596650.43856558448</v>
      </c>
      <c r="DP462" s="15">
        <f ca="1">_xll.DBRW($B$3,$R$37,$R$38,$R$40,$R$41,$R$42,$Q462,DP$2,DP$4,DP$3)</f>
        <v>177505.40181818185</v>
      </c>
      <c r="DQ462" s="15">
        <f ca="1">_xll.DBRW($B$3,$R$37,$R$38,$R$40,$R$41,$R$42,$Q462,DQ$2,DQ$4,DQ$3)</f>
        <v>3.5396088667845674E-5</v>
      </c>
      <c r="DR462" s="15">
        <f ca="1">_xll.DBRW($B$3,$R$37,$R$38,$R$40,$R$41,$R$42,$Q462,DR$2,DR$4,DR$3)</f>
        <v>91.907678376979931</v>
      </c>
      <c r="DS462" s="15">
        <f ca="1">_xll.DBRW($B$3,$R$37,$R$38,$R$40,$R$41,$R$42,$Q462,DS$2,DS$4,DS$3)</f>
        <v>36.666666666666664</v>
      </c>
      <c r="DT462" s="15">
        <f ca="1">_xll.DBRW($B$3,$R$37,$R$38,$R$40,$R$41,$R$42,$Q462,DT$2,DT$4,DT$3)</f>
        <v>1035896</v>
      </c>
      <c r="DU462" s="15">
        <f ca="1">_xll.DBRW($B$3,$R$37,$R$38,$R$40,$R$41,$R$42,$Q462,DU$2,DU$4,DU$3)</f>
        <v>237955.93181818182</v>
      </c>
      <c r="DV462" s="15">
        <f ca="1">_xll.DBRW($B$3,$R$37,$R$38,$R$40,$R$41,$R$42,$Q462,DV$2,DV$4,DV$3)</f>
        <v>2.4048448608876193E-5</v>
      </c>
      <c r="DW462" s="15">
        <f ca="1">_xll.DBRW($B$3,$R$37,$R$38,$R$40,$R$41,$R$42,$Q462,DW$2,DW$4,DW$3)</f>
        <v>92.156478575702522</v>
      </c>
      <c r="DX462" s="15">
        <f ca="1">_xll.DBRW($B$3,$R$37,$R$38,$R$40,$R$41,$R$42,$Q462,DX$2,DX$4,DX$3)</f>
        <v>22</v>
      </c>
      <c r="DY462" s="15">
        <f ca="1">_xll.DBRW($B$3,$R$37,$R$38,$R$40,$R$41,$R$42,$Q462,DY$2,DY$4,DY$3)</f>
        <v>914819.92696526297</v>
      </c>
      <c r="DZ462" s="15">
        <f ca="1">DP462-DU462</f>
        <v>-60450.52999999997</v>
      </c>
      <c r="EA462" s="15">
        <f ca="1">DQ462-DV462</f>
        <v>1.1347640058969481E-5</v>
      </c>
      <c r="EB462" s="15">
        <f ca="1">DR462-DW462</f>
        <v>-0.2488001987225914</v>
      </c>
      <c r="EC462" s="15">
        <f ca="1">IF(AND(DS462&lt;&gt;0,DX462&lt;&gt;0),-1*DZ462*DS462,0)</f>
        <v>2216519.4333333322</v>
      </c>
      <c r="ED462" s="15">
        <f ca="1">IF(AND(DS462&lt;&gt;0,DX462&lt;&gt;0,DT462&lt;&gt;0,DY462&lt;&gt;0),EA462/DV462*$AB462,)</f>
        <v>-3071153.2723337733</v>
      </c>
      <c r="EE462" s="15">
        <f ca="1">IF(AND(DT462&lt;&gt;0,DY462&lt;&gt;0),EB462*DL462*DT462,)</f>
        <v>-17619.027423043004</v>
      </c>
      <c r="EF462" s="15">
        <f ca="1">IF(AND(DS462&lt;&gt;0,DX462&lt;&gt;0,DT462&lt;&gt;0,DY462&lt;&gt;0),$AL462-EC462-ED462-EE462-EI462,)</f>
        <v>275602.42785789963</v>
      </c>
      <c r="EG462" s="15">
        <f ca="1">IF(OR(DS462=0,DX462=0,DT462=0,DY462=0),$AL462-EC462-ED462-EE462-EI462,)</f>
        <v>0</v>
      </c>
      <c r="EH462" s="15">
        <f ca="1">SUM(EC462:EG462)</f>
        <v>-596650.4385655846</v>
      </c>
      <c r="EI462" s="15">
        <f ca="1">IF($V462&lt;&gt;0,IF($V462&gt;0,$W462/$V462,-$W462/$V462))*$AG462</f>
        <v>-676850.46143441403</v>
      </c>
      <c r="EJ462" s="15">
        <f ca="1">SUM(EH462:EI462)</f>
        <v>-1273500.8999999985</v>
      </c>
      <c r="EK462" s="16">
        <f ca="1">_xll.DBRW($B$3,$R$37,$R$38,$R$40,$R$41,$R$42,$Q462,EK$2,EK$4,EK$3)</f>
        <v>0.19529879171525191</v>
      </c>
      <c r="EL462" s="16">
        <f ca="1">_xll.DBRW($B$3,$R$37,$R$38,$R$40,$R$41,$R$42,$Q462,EL$2,EL$4,EL$3)</f>
        <v>0.18550780892163546</v>
      </c>
      <c r="EM462" s="17">
        <f ca="1">-(EK462-EL462)*100</f>
        <v>-0.9790982793616454</v>
      </c>
      <c r="EN462" s="14">
        <f ca="1">$AC462-$AH462-FH462</f>
        <v>-932168.10538774543</v>
      </c>
      <c r="EO462" s="15">
        <f ca="1">_xll.DBRW($B$3,$R$37,$R$38,$R$40,$R$41,$R$42,$Q462,EO$2,EO$4,EO$3)</f>
        <v>259.43591879447462</v>
      </c>
      <c r="EP462" s="15">
        <f ca="1">_xll.DBRW($B$3,$R$37,$R$38,$R$40,$R$41,$R$42,$Q462,EP$2,EP$4,EP$3)</f>
        <v>6.9186482040668171E-2</v>
      </c>
      <c r="EQ462" s="15">
        <f ca="1">_xll.DBRW($B$3,$R$37,$R$38,$R$40,$R$41,$R$42,$Q462,EQ$2,EQ$4,EQ$3)</f>
        <v>91.907678376979931</v>
      </c>
      <c r="ER462" s="15">
        <f ca="1">_xll.DBRW($B$3,$R$37,$R$38,$R$40,$R$41,$R$42,$Q462,ER$2,ER$4,ER$3)</f>
        <v>71670</v>
      </c>
      <c r="ES462" s="15">
        <f ca="1">_xll.DBRW($B$3,$R$37,$R$38,$R$40,$R$41,$R$42,$Q462,ES$2,ES$4,ES$3)</f>
        <v>1035896</v>
      </c>
      <c r="ET462" s="15">
        <f ca="1">_xll.DBRW($B$3,$R$37,$R$38,$R$40,$R$41,$R$42,$Q462,ET$2,ET$4,ET$3)</f>
        <v>0</v>
      </c>
      <c r="EU462" s="15">
        <f ca="1">_xll.DBRW($B$3,$R$37,$R$38,$R$40,$R$41,$R$42,$Q462,EU$2,EU$4,EU$3)</f>
        <v>0</v>
      </c>
      <c r="EV462" s="15">
        <f ca="1">_xll.DBRW($B$3,$R$37,$R$38,$R$40,$R$41,$R$42,$Q462,EV$2,EV$4,EV$3)</f>
        <v>92.156478575702522</v>
      </c>
      <c r="EW462" s="15">
        <f ca="1">_xll.DBRW($B$3,$R$37,$R$38,$R$40,$R$41,$R$42,$Q462,EW$2,EW$4,EW$3)</f>
        <v>0</v>
      </c>
      <c r="EX462" s="15">
        <f ca="1">_xll.DBRW($B$3,$R$37,$R$38,$R$40,$R$41,$R$42,$Q462,EX$2,EX$4,EX$3)</f>
        <v>914819.92696526297</v>
      </c>
      <c r="EY462" s="15">
        <f ca="1">EO462-ET462</f>
        <v>259.43591879447462</v>
      </c>
      <c r="EZ462" s="15">
        <f ca="1">EP462-EU462</f>
        <v>6.9186482040668171E-2</v>
      </c>
      <c r="FA462" s="15">
        <f ca="1">EQ462-EV462</f>
        <v>-0.2488001987225914</v>
      </c>
      <c r="FB462" s="15">
        <f ca="1">IF(AND(ER462&lt;&gt;0,EW462&lt;&gt;0),-1*EY462*ER462,0)</f>
        <v>0</v>
      </c>
      <c r="FC462" s="15">
        <f ca="1">IF(AND(ER462&lt;&gt;0,EW462&lt;&gt;0,ES462&lt;&gt;0,EX462&lt;&gt;0),EZ462/EU462*$AC462,)</f>
        <v>0</v>
      </c>
      <c r="FD462" s="15">
        <f ca="1">IF(AND(ES462&lt;&gt;0,EX462&lt;&gt;0),FA462*EK462*ES462,)</f>
        <v>-50334.578404510328</v>
      </c>
      <c r="FE462" s="15">
        <f ca="1">IF(AND(ER462&lt;&gt;0,EW462&lt;&gt;0,ES462&lt;&gt;0,EX462&lt;&gt;0),$AM462-FB462-FC462-FD462-FH462,)</f>
        <v>0</v>
      </c>
      <c r="FF462" s="15">
        <f ca="1">IF(OR(ER462=0,EW462=0,ES462=0,EX462=0),$AM462-FB462-FC462-FD462-FH462,)</f>
        <v>-881833.52698323503</v>
      </c>
      <c r="FG462" s="15">
        <f ca="1">SUM(FB462:FF462)</f>
        <v>-932168.10538774531</v>
      </c>
      <c r="FH462" s="15">
        <f ca="1">IF($V462&lt;&gt;0,IF($V462&gt;0,$W462/$V462,-$W462/$V462))*$AH462</f>
        <v>-2022074.7046122514</v>
      </c>
      <c r="FI462" s="15">
        <f ca="1">SUM(FG462:FH462)</f>
        <v>-2954242.8099999968</v>
      </c>
      <c r="FJ462" s="20"/>
      <c r="FK462" s="85">
        <f ca="1">BL462+CK462+DJ462+EI462+FH462</f>
        <v>-6806320.0422346992</v>
      </c>
      <c r="FL462" s="21"/>
      <c r="FM462" s="22"/>
      <c r="FN462" s="104">
        <f ca="1">_xll.DBRW($B$3,$R$37,$R$38,$R$40,$R$41,$R$42,$Q462,FN$2,FN$4,FN$3)</f>
        <v>30244671.699999988</v>
      </c>
      <c r="FO462" s="105">
        <f ca="1">IF(U462&lt;&gt;0,FN462/U462,0)</f>
        <v>0.31767345235450006</v>
      </c>
      <c r="FP462" s="104">
        <f ca="1">_xll.DBRW($B$3,$R$37,$R$38,$R$40,$R$41,$R$42,$Q462,FP$2,FP$4,FP$3)</f>
        <v>31663798.449999977</v>
      </c>
      <c r="FQ462" s="105">
        <f ca="1">IF(V462&lt;&gt;0,FP462/V462,0)</f>
        <v>0.3755791935014135</v>
      </c>
      <c r="FR462" s="86">
        <f ca="1">FN462-FP462</f>
        <v>-1419126.7499999888</v>
      </c>
      <c r="FS462" s="103">
        <f ca="1">(FO462-FQ462)*100</f>
        <v>-5.7905741146913439</v>
      </c>
      <c r="FT462" s="23"/>
      <c r="FV462" s="37"/>
      <c r="FW462" s="37"/>
      <c r="FX462" s="37"/>
      <c r="FY462" s="37"/>
      <c r="FZ462" s="37"/>
      <c r="GA462" s="37"/>
      <c r="GB462" s="37"/>
      <c r="GC462" s="37"/>
      <c r="GD462" s="37"/>
      <c r="GE462" s="37"/>
      <c r="GF462" s="37"/>
      <c r="GG462" s="37"/>
      <c r="GH462" s="37"/>
    </row>
    <row r="463" spans="1:190" ht="15" hidden="1" customHeight="1" x14ac:dyDescent="0.25">
      <c r="A463">
        <f ca="1">IF(ROW()=ROW($A$60),0,1)</f>
        <v>1</v>
      </c>
      <c r="D463" s="30"/>
      <c r="E463" s="30"/>
      <c r="F463" s="30">
        <f ca="1">IF(A463&lt;&gt;0,IF((AO463+BN463+CM463+DL463+EK463)&lt;&gt;0,ROUND((1-(AO463+BN463+CM463+DL463+EK463))-FO463,5),"VERIF. ELIGIBILITE PMM"),"CHECK "&amp;D448)</f>
        <v>0</v>
      </c>
      <c r="G463" s="30"/>
      <c r="H463" s="30"/>
      <c r="I463" s="30"/>
      <c r="J463" s="30">
        <f ca="1">IF(A463&lt;&gt;0,IF((AP463+BO463+CN463+DM463+EL463)&lt;&gt;0,ROUND((1-(AP463+BO463+CN463+DM463+EL463))-FQ463,5),"VERIF. ELIGIBILITE PMM"),"CHECK "&amp;D449)</f>
        <v>0</v>
      </c>
      <c r="K463" s="30">
        <f ca="1">IF(A463&lt;&gt;0,ROUND(W463+AR463+BQ463+CP463+DO463+EN463+FK463-FR463,5),"CHECK ")</f>
        <v>0</v>
      </c>
      <c r="L463" s="4"/>
      <c r="M463" s="9"/>
      <c r="N463" s="10"/>
      <c r="O463" s="9"/>
      <c r="P463" s="11"/>
      <c r="Q463" s="130" t="s">
        <v>478</v>
      </c>
      <c r="R463" s="130"/>
      <c r="S463" s="12"/>
      <c r="T463" s="13"/>
      <c r="U463" s="84">
        <f ca="1">_xll.DBRW($B$3,$R$37,$R$38,$R$40,$R$41,$R$42,$Q463,U$2,U$4,U$3)</f>
        <v>65047035.289999984</v>
      </c>
      <c r="V463" s="84">
        <f ca="1">_xll.DBRW($B$3,$R$37,$R$38,$R$40,$R$41,$R$42,$Q463,V$2,V$4,V$3)</f>
        <v>52244563.360000007</v>
      </c>
      <c r="W463" s="85">
        <f ca="1">U463-V463</f>
        <v>12802471.929999977</v>
      </c>
      <c r="X463" s="106">
        <f ca="1">IF(V463&lt;&gt;0,W463/V463,0)</f>
        <v>0.2450488836854158</v>
      </c>
      <c r="Y463" s="15">
        <f ca="1">_xll.DBRW($B$3,$R$37,$R$38,$R$40,$R$41,$R$42,$Q463,Y$2,Y$4,Y$3)</f>
        <v>-21089733.940000001</v>
      </c>
      <c r="Z463" s="15">
        <f ca="1">_xll.DBRW($B$3,$R$37,$R$38,$R$40,$R$41,$R$42,$Q463,Z$2,Z$4,Z$3)</f>
        <v>-9862532.3100000005</v>
      </c>
      <c r="AA463" s="15">
        <f ca="1">_xll.DBRW($B$3,$R$37,$R$38,$R$40,$R$41,$R$42,$Q463,AA$2,AA$4,AA$3)</f>
        <v>-11815516.41</v>
      </c>
      <c r="AB463" s="15">
        <f ca="1">_xll.DBRW($B$3,$R$37,$R$38,$R$40,$R$41,$R$42,$Q463,AB$2,AB$4,AB$3)</f>
        <v>-9456159.4900000002</v>
      </c>
      <c r="AC463" s="15">
        <f ca="1">_xll.DBRW($B$3,$R$37,$R$38,$R$40,$R$41,$R$42,$Q463,AC$2,AC$4,AC$3)</f>
        <v>-5764774.9000000004</v>
      </c>
      <c r="AD463" s="15">
        <f ca="1">_xll.DBRW($B$3,$R$37,$R$38,$R$40,$R$41,$R$42,$Q463,AD$2,AD$4,AD$3)</f>
        <v>-16752751.559999999</v>
      </c>
      <c r="AE463" s="15">
        <f ca="1">_xll.DBRW($B$3,$R$37,$R$38,$R$40,$R$41,$R$42,$Q463,AE$2,AE$4,AE$3)</f>
        <v>-7768949.1500000004</v>
      </c>
      <c r="AF463" s="15">
        <f ca="1">_xll.DBRW($B$3,$R$37,$R$38,$R$40,$R$41,$R$42,$Q463,AF$2,AF$4,AF$3)</f>
        <v>-9018219.7899999991</v>
      </c>
      <c r="AG463" s="15">
        <f ca="1">_xll.DBRW($B$3,$R$37,$R$38,$R$40,$R$41,$R$42,$Q463,AG$2,AG$4,AG$3)</f>
        <v>-7606867.8899999997</v>
      </c>
      <c r="AH463" s="15">
        <f ca="1">_xll.DBRW($B$3,$R$37,$R$38,$R$40,$R$41,$R$42,$Q463,AH$2,AH$4,AH$3)</f>
        <v>-4135144.5000000009</v>
      </c>
      <c r="AI463" s="15">
        <f ca="1">Y463-AD463</f>
        <v>-4336982.3800000027</v>
      </c>
      <c r="AJ463" s="15">
        <f ca="1">Z463-AE463</f>
        <v>-2093583.1600000001</v>
      </c>
      <c r="AK463" s="15">
        <f ca="1">AA463-AF463</f>
        <v>-2797296.620000001</v>
      </c>
      <c r="AL463" s="15">
        <f ca="1">AB463-AG463</f>
        <v>-1849291.6000000006</v>
      </c>
      <c r="AM463" s="15">
        <f ca="1">AC463-AH463</f>
        <v>-1629630.3999999994</v>
      </c>
      <c r="AN463" s="20"/>
      <c r="AO463" s="16">
        <f ca="1">_xll.DBRW($B$3,$R$37,$R$38,$R$40,$R$41,$R$42,$Q463,AO$2,AO$4,AO$3)</f>
        <v>0.32422283115556899</v>
      </c>
      <c r="AP463" s="16">
        <f ca="1">_xll.DBRW($B$3,$R$37,$R$38,$R$40,$R$41,$R$42,$Q463,AP$2,AP$4,AP$3)</f>
        <v>0.32066018897626397</v>
      </c>
      <c r="AQ463" s="17">
        <f ca="1">-(AO463-AP463)*100</f>
        <v>-0.356264217930502</v>
      </c>
      <c r="AR463" s="14">
        <f ca="1">$Y463-$AD463-BL463</f>
        <v>-231739.31156289484</v>
      </c>
      <c r="AS463" s="18">
        <f ca="1">_xll.DBRW($B$3,$R$37,$R$38,$R$40,$R$41,$R$42,$Q463,AS$2,AS$4,AS$3)</f>
        <v>282.61695316802457</v>
      </c>
      <c r="AT463" s="19">
        <f ca="1">_xll.DBRW($B$3,$R$37,$R$38,$R$40,$R$41,$R$42,$Q463,AT$2,AT$4,AT$3)</f>
        <v>2.4277750269028318E-2</v>
      </c>
      <c r="AU463" s="18">
        <f ca="1">_xll.DBRW($B$3,$R$37,$R$38,$R$40,$R$41,$R$42,$Q463,AU$2,AU$4,AU$3)</f>
        <v>21.162309225270981</v>
      </c>
      <c r="AV463" s="15">
        <f ca="1">_xll.DBRW($B$3,$R$37,$R$38,$R$40,$R$41,$R$42,$Q463,AV$2,AV$4,AV$3)</f>
        <v>74623.032000000007</v>
      </c>
      <c r="AW463" s="15">
        <f ca="1">_xll.DBRW($B$3,$R$37,$R$38,$R$40,$R$41,$R$42,$Q463,AW$2,AW$4,AW$3)</f>
        <v>3073721.048</v>
      </c>
      <c r="AX463" s="18">
        <f ca="1">_xll.DBRW($B$3,$R$37,$R$38,$R$40,$R$41,$R$42,$Q463,AX$2,AX$4,AX$3)</f>
        <v>270.65502089804335</v>
      </c>
      <c r="AY463" s="19">
        <f ca="1">_xll.DBRW($B$3,$R$37,$R$38,$R$40,$R$41,$R$42,$Q463,AY$2,AY$4,AY$3)</f>
        <v>2.5085087102563318E-2</v>
      </c>
      <c r="AZ463" s="18">
        <f ca="1">_xll.DBRW($B$3,$R$37,$R$38,$R$40,$R$41,$R$42,$Q463,AZ$2,AZ$4,AZ$3)</f>
        <v>21.173207673984376</v>
      </c>
      <c r="BA463" s="15">
        <f ca="1">_xll.DBRW($B$3,$R$37,$R$38,$R$40,$R$41,$R$42,$Q463,BA$2,BA$4,BA$3)</f>
        <v>61897.065513190006</v>
      </c>
      <c r="BB463" s="15">
        <f ca="1">_xll.DBRW($B$3,$R$37,$R$38,$R$40,$R$41,$R$42,$Q463,BB$2,BB$4,BB$3)</f>
        <v>2467484.5759999398</v>
      </c>
      <c r="BC463" s="18">
        <f ca="1">AS463-AX463</f>
        <v>11.961932269981219</v>
      </c>
      <c r="BD463" s="18">
        <f ca="1">AT463-AY463</f>
        <v>-8.0733683353500021E-4</v>
      </c>
      <c r="BE463" s="18">
        <f ca="1">AU463-AZ463</f>
        <v>-1.0898448713394515E-2</v>
      </c>
      <c r="BF463" s="15">
        <f ca="1">IF(AND(AV463&lt;&gt;0,BA463&lt;&gt;0),-1*BC463*AV463,0)</f>
        <v>-892635.65456464118</v>
      </c>
      <c r="BG463" s="15">
        <f ca="1">IF(AND(AV463&lt;&gt;0,BA463&lt;&gt;0,AW463&lt;&gt;0,BB463&lt;&gt;0),BD463/AY463*$Y463,)</f>
        <v>678750.64374304574</v>
      </c>
      <c r="BH463" s="15">
        <f ca="1">IF(AND(AW463&lt;&gt;0,BB463&lt;&gt;0),BE463*AO463*AW463,)</f>
        <v>-10861.072923448057</v>
      </c>
      <c r="BI463" s="15">
        <f ca="1">IF(AND(AV463&lt;&gt;0,BA463&lt;&gt;0,AW463&lt;&gt;0,BB463&lt;&gt;0),$AI463-BF463-BG463-BH463-BL463,)</f>
        <v>-6993.2278178511187</v>
      </c>
      <c r="BJ463" s="15">
        <f ca="1">IF(OR(AV463=0,BA463=0,AW463=0,BB463=0),$AI463-BF463-BG463-BH463-BL463,)</f>
        <v>0</v>
      </c>
      <c r="BK463" s="15">
        <f ca="1">SUM(BF463:BJ463)</f>
        <v>-231739.31156289461</v>
      </c>
      <c r="BL463" s="15">
        <f ca="1">IF($V463&lt;&gt;0,IF($V463&gt;0,$W463/$V463,-$W463/$V463))*$AD463</f>
        <v>-4105243.0684371078</v>
      </c>
      <c r="BM463" s="15">
        <f ca="1">SUM(BK463:BL463)</f>
        <v>-4336982.3800000027</v>
      </c>
      <c r="BN463" s="16">
        <f ca="1">_xll.DBRW($B$3,$R$37,$R$38,$R$40,$R$41,$R$42,$Q463,BN$2,BN$4,BN$3)</f>
        <v>0.15162154994504751</v>
      </c>
      <c r="BO463" s="16">
        <f ca="1">_xll.DBRW($B$3,$R$37,$R$38,$R$40,$R$41,$R$42,$Q463,BO$2,BO$4,BO$3)</f>
        <v>0.14870349468645647</v>
      </c>
      <c r="BP463" s="17">
        <f ca="1">-(BN463-BO463)*100</f>
        <v>-0.29180552585910402</v>
      </c>
      <c r="BQ463" s="14">
        <f ca="1">$Z463-$AE463-CK463</f>
        <v>-189810.84338374017</v>
      </c>
      <c r="BR463" s="15">
        <f ca="1">_xll.DBRW($B$3,$R$37,$R$38,$R$40,$R$41,$R$42,$Q463,BR$2,BR$4,BR$3)</f>
        <v>3.1074220300616728</v>
      </c>
      <c r="BS463" s="15">
        <f ca="1">_xll.DBRW($B$3,$R$37,$R$38,$R$40,$R$41,$R$42,$Q463,BS$2,BS$4,BS$3)</f>
        <v>1.0325800918288146</v>
      </c>
      <c r="BT463" s="15">
        <f ca="1">_xll.DBRW($B$3,$R$37,$R$38,$R$40,$R$41,$R$42,$Q463,BT$2,BT$4,BT$3)</f>
        <v>21.162309225270981</v>
      </c>
      <c r="BU463" s="15">
        <f ca="1">_xll.DBRW($B$3,$R$37,$R$38,$R$40,$R$41,$R$42,$Q463,BU$2,BU$4,BU$3)</f>
        <v>3173863.162</v>
      </c>
      <c r="BV463" s="15">
        <f ca="1">_xll.DBRW($B$3,$R$37,$R$38,$R$40,$R$41,$R$42,$Q463,BV$2,BV$4,BV$3)</f>
        <v>3073721.048</v>
      </c>
      <c r="BW463" s="15">
        <f ca="1">_xll.DBRW($B$3,$R$37,$R$38,$R$40,$R$41,$R$42,$Q463,BW$2,BW$4,BW$3)</f>
        <v>3.0238885960233111</v>
      </c>
      <c r="BX463" s="15">
        <f ca="1">_xll.DBRW($B$3,$R$37,$R$38,$R$40,$R$41,$R$42,$Q463,BX$2,BX$4,BX$3)</f>
        <v>1.0412189056779997</v>
      </c>
      <c r="BY463" s="15">
        <f ca="1">_xll.DBRW($B$3,$R$37,$R$38,$R$40,$R$41,$R$42,$Q463,BY$2,BY$4,BY$3)</f>
        <v>21.173207673984376</v>
      </c>
      <c r="BZ463" s="15">
        <f ca="1">_xll.DBRW($B$3,$R$37,$R$38,$R$40,$R$41,$R$42,$Q463,BZ$2,BZ$4,BZ$3)</f>
        <v>2569191.5900000003</v>
      </c>
      <c r="CA463" s="15">
        <f ca="1">_xll.DBRW($B$3,$R$37,$R$38,$R$40,$R$41,$R$42,$Q463,CA$2,CA$4,CA$3)</f>
        <v>2467484.5759999398</v>
      </c>
      <c r="CB463" s="15">
        <f ca="1">BR463-BW463</f>
        <v>8.3533434038361776E-2</v>
      </c>
      <c r="CC463" s="15">
        <f ca="1">BS463-BX463</f>
        <v>-8.6388138491850786E-3</v>
      </c>
      <c r="CD463" s="15">
        <f ca="1">BT463-BY463</f>
        <v>-1.0898448713394515E-2</v>
      </c>
      <c r="CE463" s="15">
        <f ca="1">IF(AND(BU463&lt;&gt;0,BZ463&lt;&gt;0),-1*CB463*BU463,0)</f>
        <v>-265123.68908971333</v>
      </c>
      <c r="CF463" s="15">
        <f ca="1">IF(AND(BU463&lt;&gt;0,BZ463&lt;&gt;0,BV463&lt;&gt;0,CA463&lt;&gt;0),CC463/BX463*$Z463,)</f>
        <v>81827.731174535409</v>
      </c>
      <c r="CG463" s="15">
        <f ca="1">IF(AND(BV463&lt;&gt;0,CA463&lt;&gt;0),CD463*BN463*BV463,)</f>
        <v>-5079.1386431673782</v>
      </c>
      <c r="CH463" s="15">
        <f ca="1">IF(AND(BU463&lt;&gt;0,BZ463&lt;&gt;0,BV463&lt;&gt;0,CA463&lt;&gt;0),$AJ463-CE463-CF463-CG463-CK463,)</f>
        <v>-1435.7468253946863</v>
      </c>
      <c r="CI463" s="15">
        <f ca="1">IF(OR(BU463=0,BZ463=0,BV463=0,CA463=0),$AJ463-CE463-CF463-CG463-CK463,)</f>
        <v>0</v>
      </c>
      <c r="CJ463" s="15">
        <f ca="1">SUM(CE463:CI463)</f>
        <v>-189810.84338373999</v>
      </c>
      <c r="CK463" s="15">
        <f ca="1">IF($V463&lt;&gt;0,IF($V463&gt;0,$W463/$V463,-$W463/$V463))*$AE463</f>
        <v>-1903772.31661626</v>
      </c>
      <c r="CL463" s="15">
        <f ca="1">SUM(CJ463:CK463)</f>
        <v>-2093583.16</v>
      </c>
      <c r="CM463" s="16">
        <f ca="1">_xll.DBRW($B$3,$R$37,$R$38,$R$40,$R$41,$R$42,$Q463,CM$2,CM$4,CM$3)</f>
        <v>0.18164573308103499</v>
      </c>
      <c r="CN463" s="16">
        <f ca="1">_xll.DBRW($B$3,$R$37,$R$38,$R$40,$R$41,$R$42,$Q463,CN$2,CN$4,CN$3)</f>
        <v>0.17261546867294936</v>
      </c>
      <c r="CO463" s="17">
        <f ca="1">-(CM463-CN463)*100</f>
        <v>-0.90302644080856309</v>
      </c>
      <c r="CP463" s="14">
        <f ca="1">$AA463-$AF463-DJ463</f>
        <v>-587391.92763077654</v>
      </c>
      <c r="CQ463" s="15">
        <f ca="1">_xll.DBRW($B$3,$R$37,$R$38,$R$40,$R$41,$R$42,$Q463,CQ$2,CQ$4,CQ$3)</f>
        <v>10.428372795339511</v>
      </c>
      <c r="CR463" s="15">
        <f ca="1">_xll.DBRW($B$3,$R$37,$R$38,$R$40,$R$41,$R$42,$Q463,CR$2,CR$4,CR$3)</f>
        <v>0.36861390059145349</v>
      </c>
      <c r="CS463" s="15">
        <f ca="1">_xll.DBRW($B$3,$R$37,$R$38,$R$40,$R$41,$R$42,$Q463,CS$2,CS$4,CS$3)</f>
        <v>21.162309225270981</v>
      </c>
      <c r="CT463" s="15">
        <f ca="1">_xll.DBRW($B$3,$R$37,$R$38,$R$40,$R$41,$R$42,$Q463,CT$2,CT$4,CT$3)</f>
        <v>1133016.3048333302</v>
      </c>
      <c r="CU463" s="15">
        <f ca="1">_xll.DBRW($B$3,$R$37,$R$38,$R$40,$R$41,$R$42,$Q463,CU$2,CU$4,CU$3)</f>
        <v>3073721.048</v>
      </c>
      <c r="CV463" s="15">
        <f ca="1">_xll.DBRW($B$3,$R$37,$R$38,$R$40,$R$41,$R$42,$Q463,CV$2,CV$4,CV$3)</f>
        <v>9.8913615288544054</v>
      </c>
      <c r="CW463" s="15">
        <f ca="1">_xll.DBRW($B$3,$R$37,$R$38,$R$40,$R$41,$R$42,$Q463,CW$2,CW$4,CW$3)</f>
        <v>0.36949646975220751</v>
      </c>
      <c r="CX463" s="15">
        <f ca="1">_xll.DBRW($B$3,$R$37,$R$38,$R$40,$R$41,$R$42,$Q463,CX$2,CX$4,CX$3)</f>
        <v>21.173207673984376</v>
      </c>
      <c r="CY463" s="15">
        <f ca="1">_xll.DBRW($B$3,$R$37,$R$38,$R$40,$R$41,$R$42,$Q463,CY$2,CY$4,CY$3)</f>
        <v>911726.84000000032</v>
      </c>
      <c r="CZ463" s="15">
        <f ca="1">_xll.DBRW($B$3,$R$37,$R$38,$R$40,$R$41,$R$42,$Q463,CZ$2,CZ$4,CZ$3)</f>
        <v>2467484.5759999398</v>
      </c>
      <c r="DA463" s="15">
        <f ca="1">CQ463-CV463</f>
        <v>0.53701126648510566</v>
      </c>
      <c r="DB463" s="15">
        <f ca="1">CR463-CW463</f>
        <v>-8.8256916075402092E-4</v>
      </c>
      <c r="DC463" s="15">
        <f ca="1">CS463-CX463</f>
        <v>-1.0898448713394515E-2</v>
      </c>
      <c r="DD463" s="15">
        <f ca="1">IF(AND(CT463&lt;&gt;0,CY463&lt;&gt;0),-1*DA463*CT463,0)</f>
        <v>-608442.52080682118</v>
      </c>
      <c r="DE463" s="15">
        <f ca="1">IF(AND(CT463&lt;&gt;0,CY463&lt;&gt;0,CU463&lt;&gt;0,CZ463&lt;&gt;0),DB463/CW463*$AA463,)</f>
        <v>28222.219305213701</v>
      </c>
      <c r="DF463" s="15">
        <f ca="1">IF(AND(CU463&lt;&gt;0,CZ463&lt;&gt;0),DC463*CM463*CU463,)</f>
        <v>-6084.912485017684</v>
      </c>
      <c r="DG463" s="15">
        <f ca="1">IF(AND(CT463&lt;&gt;0,CY463&lt;&gt;0,CU463&lt;&gt;0,CZ463&lt;&gt;0),$AK463-DD463-DE463-DF463-DJ463,)</f>
        <v>-1086.7136441511102</v>
      </c>
      <c r="DH463" s="15">
        <f ca="1">IF(OR(CT463=0,CY463=0,CU463=0,CZ463=0),$AK463-DD463-DE463-DF463-DJ463,)</f>
        <v>0</v>
      </c>
      <c r="DI463" s="15">
        <f ca="1">SUM(DD463:DH463)</f>
        <v>-587391.92763077631</v>
      </c>
      <c r="DJ463" s="15">
        <f ca="1">IF($V463&lt;&gt;0,IF($V463&gt;0,$W463/$V463,-$W463/$V463))*$AF463</f>
        <v>-2209904.6923692245</v>
      </c>
      <c r="DK463" s="15">
        <f ca="1">SUM(DI463:DJ463)</f>
        <v>-2797296.620000001</v>
      </c>
      <c r="DL463" s="16">
        <f ca="1">_xll.DBRW($B$3,$R$37,$R$38,$R$40,$R$41,$R$42,$Q463,DL$2,DL$4,DL$3)</f>
        <v>0.14537418112664921</v>
      </c>
      <c r="DM463" s="16">
        <f ca="1">_xll.DBRW($B$3,$R$37,$R$38,$R$40,$R$41,$R$42,$Q463,DM$2,DM$4,DM$3)</f>
        <v>0.14560113820042075</v>
      </c>
      <c r="DN463" s="17">
        <f ca="1">-(DL463-DM463)*100</f>
        <v>2.2695707377154428E-2</v>
      </c>
      <c r="DO463" s="14">
        <f ca="1">$AB463-$AG463-EI463</f>
        <v>14762.884786933661</v>
      </c>
      <c r="DP463" s="15">
        <f ca="1">_xll.DBRW($B$3,$R$37,$R$38,$R$40,$R$41,$R$42,$Q463,DP$2,DP$4,DP$3)</f>
        <v>218219.06515384614</v>
      </c>
      <c r="DQ463" s="15">
        <f ca="1">_xll.DBRW($B$3,$R$37,$R$38,$R$40,$R$41,$R$42,$Q463,DQ$2,DQ$4,DQ$3)</f>
        <v>1.4098004554294004E-5</v>
      </c>
      <c r="DR463" s="15">
        <f ca="1">_xll.DBRW($B$3,$R$37,$R$38,$R$40,$R$41,$R$42,$Q463,DR$2,DR$4,DR$3)</f>
        <v>21.162309225270981</v>
      </c>
      <c r="DS463" s="15">
        <f ca="1">_xll.DBRW($B$3,$R$37,$R$38,$R$40,$R$41,$R$42,$Q463,DS$2,DS$4,DS$3)</f>
        <v>43.333333333333336</v>
      </c>
      <c r="DT463" s="15">
        <f ca="1">_xll.DBRW($B$3,$R$37,$R$38,$R$40,$R$41,$R$42,$Q463,DT$2,DT$4,DT$3)</f>
        <v>3073721.048</v>
      </c>
      <c r="DU463" s="15">
        <f ca="1">_xll.DBRW($B$3,$R$37,$R$38,$R$40,$R$41,$R$42,$Q463,DU$2,DU$4,DU$3)</f>
        <v>304274.7156</v>
      </c>
      <c r="DV463" s="15">
        <f ca="1">_xll.DBRW($B$3,$R$37,$R$38,$R$40,$R$41,$R$42,$Q463,DV$2,DV$4,DV$3)</f>
        <v>1.0131775591694969E-5</v>
      </c>
      <c r="DW463" s="15">
        <f ca="1">_xll.DBRW($B$3,$R$37,$R$38,$R$40,$R$41,$R$42,$Q463,DW$2,DW$4,DW$3)</f>
        <v>21.173207673984376</v>
      </c>
      <c r="DX463" s="15">
        <f ca="1">_xll.DBRW($B$3,$R$37,$R$38,$R$40,$R$41,$R$42,$Q463,DX$2,DX$4,DX$3)</f>
        <v>25</v>
      </c>
      <c r="DY463" s="15">
        <f ca="1">_xll.DBRW($B$3,$R$37,$R$38,$R$40,$R$41,$R$42,$Q463,DY$2,DY$4,DY$3)</f>
        <v>2467484.5759999398</v>
      </c>
      <c r="DZ463" s="15">
        <f ca="1">DP463-DU463</f>
        <v>-86055.650446153857</v>
      </c>
      <c r="EA463" s="15">
        <f ca="1">DQ463-DV463</f>
        <v>3.9662289625990353E-6</v>
      </c>
      <c r="EB463" s="15">
        <f ca="1">DR463-DW463</f>
        <v>-1.0898448713394515E-2</v>
      </c>
      <c r="EC463" s="15">
        <f ca="1">IF(AND(DS463&lt;&gt;0,DX463&lt;&gt;0),-1*DZ463*DS463,0)</f>
        <v>3729078.1860000007</v>
      </c>
      <c r="ED463" s="15">
        <f ca="1">IF(AND(DS463&lt;&gt;0,DX463&lt;&gt;0,DT463&lt;&gt;0,DY463&lt;&gt;0),EA463/DV463*$AB463,)</f>
        <v>-3701749.3434158633</v>
      </c>
      <c r="EE463" s="15">
        <f ca="1">IF(AND(DT463&lt;&gt;0,DY463&lt;&gt;0),EB463*DL463*DT463,)</f>
        <v>-4869.8593395647831</v>
      </c>
      <c r="EF463" s="15">
        <f ca="1">IF(AND(DS463&lt;&gt;0,DX463&lt;&gt;0,DT463&lt;&gt;0,DY463&lt;&gt;0),$AL463-EC463-ED463-EE463-EI463,)</f>
        <v>-7696.0984576388728</v>
      </c>
      <c r="EG463" s="15">
        <f ca="1">IF(OR(DS463=0,DX463=0,DT463=0,DY463=0),$AL463-EC463-ED463-EE463-EI463,)</f>
        <v>0</v>
      </c>
      <c r="EH463" s="15">
        <f ca="1">SUM(EC463:EG463)</f>
        <v>14762.884786933682</v>
      </c>
      <c r="EI463" s="15">
        <f ca="1">IF($V463&lt;&gt;0,IF($V463&gt;0,$W463/$V463,-$W463/$V463))*$AG463</f>
        <v>-1864054.4847869342</v>
      </c>
      <c r="EJ463" s="15">
        <f ca="1">SUM(EH463:EI463)</f>
        <v>-1849291.6000000006</v>
      </c>
      <c r="EK463" s="16">
        <f ca="1">_xll.DBRW($B$3,$R$37,$R$38,$R$40,$R$41,$R$42,$Q463,EK$2,EK$4,EK$3)</f>
        <v>8.8624714013464792E-2</v>
      </c>
      <c r="EL463" s="16">
        <f ca="1">_xll.DBRW($B$3,$R$37,$R$38,$R$40,$R$41,$R$42,$Q463,EL$2,EL$4,EL$3)</f>
        <v>7.9149757104985022E-2</v>
      </c>
      <c r="EM463" s="17">
        <f ca="1">-(EK463-EL463)*100</f>
        <v>-0.94749569084797702</v>
      </c>
      <c r="EN463" s="14">
        <f ca="1">$AC463-$AH463-FH463</f>
        <v>-616317.85639711237</v>
      </c>
      <c r="EO463" s="15">
        <f ca="1">_xll.DBRW($B$3,$R$37,$R$38,$R$40,$R$41,$R$42,$Q463,EO$2,EO$4,EO$3)</f>
        <v>1.8755036029541483</v>
      </c>
      <c r="EP463" s="15">
        <f ca="1">_xll.DBRW($B$3,$R$37,$R$38,$R$40,$R$41,$R$42,$Q463,EP$2,EP$4,EP$3)</f>
        <v>1</v>
      </c>
      <c r="EQ463" s="15">
        <f ca="1">_xll.DBRW($B$3,$R$37,$R$38,$R$40,$R$41,$R$42,$Q463,EQ$2,EQ$4,EQ$3)</f>
        <v>21.162309225270981</v>
      </c>
      <c r="ER463" s="15">
        <f ca="1">_xll.DBRW($B$3,$R$37,$R$38,$R$40,$R$41,$R$42,$Q463,ER$2,ER$4,ER$3)</f>
        <v>3073721.048</v>
      </c>
      <c r="ES463" s="15">
        <f ca="1">_xll.DBRW($B$3,$R$37,$R$38,$R$40,$R$41,$R$42,$Q463,ES$2,ES$4,ES$3)</f>
        <v>3073721.048</v>
      </c>
      <c r="ET463" s="15">
        <f ca="1">_xll.DBRW($B$3,$R$37,$R$38,$R$40,$R$41,$R$42,$Q463,ET$2,ET$4,ET$3)</f>
        <v>1.6758542445292681</v>
      </c>
      <c r="EU463" s="15">
        <f ca="1">_xll.DBRW($B$3,$R$37,$R$38,$R$40,$R$41,$R$42,$Q463,EU$2,EU$4,EU$3)</f>
        <v>1</v>
      </c>
      <c r="EV463" s="15">
        <f ca="1">_xll.DBRW($B$3,$R$37,$R$38,$R$40,$R$41,$R$42,$Q463,EV$2,EV$4,EV$3)</f>
        <v>21.173207673984376</v>
      </c>
      <c r="EW463" s="15">
        <f ca="1">_xll.DBRW($B$3,$R$37,$R$38,$R$40,$R$41,$R$42,$Q463,EW$2,EW$4,EW$3)</f>
        <v>2467484.5759999398</v>
      </c>
      <c r="EX463" s="15">
        <f ca="1">_xll.DBRW($B$3,$R$37,$R$38,$R$40,$R$41,$R$42,$Q463,EX$2,EX$4,EX$3)</f>
        <v>2467484.5759999398</v>
      </c>
      <c r="EY463" s="15">
        <f ca="1">EO463-ET463</f>
        <v>0.19964935842488019</v>
      </c>
      <c r="EZ463" s="15">
        <f ca="1">EP463-EU463</f>
        <v>0</v>
      </c>
      <c r="FA463" s="15">
        <f ca="1">EQ463-EV463</f>
        <v>-1.0898448713394515E-2</v>
      </c>
      <c r="FB463" s="15">
        <f ca="1">IF(AND(ER463&lt;&gt;0,EW463&lt;&gt;0),-1*EY463*ER463,0)</f>
        <v>-613666.43521025032</v>
      </c>
      <c r="FC463" s="15">
        <f ca="1">IF(AND(ER463&lt;&gt;0,EW463&lt;&gt;0,ES463&lt;&gt;0,EX463&lt;&gt;0),EZ463/EU463*$AC463,)</f>
        <v>0</v>
      </c>
      <c r="FD463" s="15">
        <f ca="1">IF(AND(ES463&lt;&gt;0,EX463&lt;&gt;0),FA463*EK463*ES463,)</f>
        <v>-2968.820789977352</v>
      </c>
      <c r="FE463" s="15">
        <f ca="1">IF(AND(ER463&lt;&gt;0,EW463&lt;&gt;0,ES463&lt;&gt;0,EX463&lt;&gt;0),$AM463-FB463-FC463-FD463-FH463,)</f>
        <v>317.3996031152783</v>
      </c>
      <c r="FF463" s="15">
        <f ca="1">IF(OR(ER463=0,EW463=0,ES463=0,EX463=0),$AM463-FB463-FC463-FD463-FH463,)</f>
        <v>0</v>
      </c>
      <c r="FG463" s="15">
        <f ca="1">SUM(FB463:FF463)</f>
        <v>-616317.85639711237</v>
      </c>
      <c r="FH463" s="15">
        <f ca="1">IF($V463&lt;&gt;0,IF($V463&gt;0,$W463/$V463,-$W463/$V463))*$AH463</f>
        <v>-1013312.5436028871</v>
      </c>
      <c r="FI463" s="15">
        <f ca="1">SUM(FG463:FH463)</f>
        <v>-1629630.3999999994</v>
      </c>
      <c r="FJ463" s="20"/>
      <c r="FK463" s="85">
        <f ca="1">BL463+CK463+DJ463+EI463+FH463</f>
        <v>-11096287.105812415</v>
      </c>
      <c r="FL463" s="21"/>
      <c r="FM463" s="22"/>
      <c r="FN463" s="104">
        <f ca="1">_xll.DBRW($B$3,$R$37,$R$38,$R$40,$R$41,$R$42,$Q463,FN$2,FN$4,FN$3)</f>
        <v>7058318.2399999946</v>
      </c>
      <c r="FO463" s="105">
        <f ca="1">IF(U463&lt;&gt;0,FN463/U463,0)</f>
        <v>0.10851099067823475</v>
      </c>
      <c r="FP463" s="104">
        <f ca="1">_xll.DBRW($B$3,$R$37,$R$38,$R$40,$R$41,$R$42,$Q463,FP$2,FP$4,FP$3)</f>
        <v>6962630.4700000072</v>
      </c>
      <c r="FQ463" s="105">
        <f ca="1">IF(V463&lt;&gt;0,FP463/V463,0)</f>
        <v>0.13326995235892439</v>
      </c>
      <c r="FR463" s="86">
        <f ca="1">FN463-FP463</f>
        <v>95687.769999987446</v>
      </c>
      <c r="FS463" s="103">
        <f ca="1">(FO463-FQ463)*100</f>
        <v>-2.4758961680689637</v>
      </c>
      <c r="FT463" s="23"/>
      <c r="FV463" s="37"/>
      <c r="FW463" s="37"/>
      <c r="FX463" s="37"/>
      <c r="FY463" s="37"/>
      <c r="FZ463" s="37"/>
      <c r="GA463" s="37"/>
      <c r="GB463" s="37"/>
      <c r="GC463" s="37"/>
      <c r="GD463" s="37"/>
      <c r="GE463" s="37"/>
      <c r="GF463" s="37"/>
      <c r="GG463" s="37"/>
      <c r="GH463" s="37"/>
    </row>
    <row r="464" spans="1:190" ht="15" hidden="1" customHeight="1" x14ac:dyDescent="0.25">
      <c r="A464">
        <f ca="1">IF(ROW()=ROW($A$60),0,1)</f>
        <v>1</v>
      </c>
      <c r="D464" s="30"/>
      <c r="E464" s="30"/>
      <c r="F464" s="30">
        <f ca="1">IF(A464&lt;&gt;0,IF((AO464+BN464+CM464+DL464+EK464)&lt;&gt;0,ROUND((1-(AO464+BN464+CM464+DL464+EK464))-FO464,5),"VERIF. ELIGIBILITE PMM"),"CHECK "&amp;D449)</f>
        <v>0</v>
      </c>
      <c r="G464" s="30"/>
      <c r="H464" s="30"/>
      <c r="I464" s="30"/>
      <c r="J464" s="30">
        <f ca="1">IF(A464&lt;&gt;0,IF((AP464+BO464+CN464+DM464+EL464)&lt;&gt;0,ROUND((1-(AP464+BO464+CN464+DM464+EL464))-FQ464,5),"VERIF. ELIGIBILITE PMM"),"CHECK "&amp;D450)</f>
        <v>0</v>
      </c>
      <c r="K464" s="30">
        <f ca="1">IF(A464&lt;&gt;0,ROUND(W464+AR464+BQ464+CP464+DO464+EN464+FK464-FR464,5),"CHECK ")</f>
        <v>0</v>
      </c>
      <c r="L464" s="4"/>
      <c r="M464" s="9"/>
      <c r="N464" s="10"/>
      <c r="O464" s="9"/>
      <c r="P464" s="11"/>
      <c r="Q464" s="130" t="s">
        <v>476</v>
      </c>
      <c r="R464" s="130"/>
      <c r="S464" s="12"/>
      <c r="T464" s="13"/>
      <c r="U464" s="84">
        <f ca="1">_xll.DBRW($B$3,$R$37,$R$38,$R$40,$R$41,$R$42,$Q464,U$2,U$4,U$3)</f>
        <v>68020231.140000015</v>
      </c>
      <c r="V464" s="84">
        <f ca="1">_xll.DBRW($B$3,$R$37,$R$38,$R$40,$R$41,$R$42,$Q464,V$2,V$4,V$3)</f>
        <v>53970826.969999999</v>
      </c>
      <c r="W464" s="85">
        <f ca="1">U464-V464</f>
        <v>14049404.170000017</v>
      </c>
      <c r="X464" s="106">
        <f ca="1">IF(V464&lt;&gt;0,W464/V464,0)</f>
        <v>0.26031478409269992</v>
      </c>
      <c r="Y464" s="15">
        <f ca="1">_xll.DBRW($B$3,$R$37,$R$38,$R$40,$R$41,$R$42,$Q464,Y$2,Y$4,Y$3)</f>
        <v>-33681340.440000005</v>
      </c>
      <c r="Z464" s="15">
        <f ca="1">_xll.DBRW($B$3,$R$37,$R$38,$R$40,$R$41,$R$42,$Q464,Z$2,Z$4,Z$3)</f>
        <v>-12078385.73</v>
      </c>
      <c r="AA464" s="15">
        <f ca="1">_xll.DBRW($B$3,$R$37,$R$38,$R$40,$R$41,$R$42,$Q464,AA$2,AA$4,AA$3)</f>
        <v>-12309224.180000002</v>
      </c>
      <c r="AB464" s="15">
        <f ca="1">_xll.DBRW($B$3,$R$37,$R$38,$R$40,$R$41,$R$42,$Q464,AB$2,AB$4,AB$3)</f>
        <v>-7663320.0199999996</v>
      </c>
      <c r="AC464" s="15">
        <f ca="1">_xll.DBRW($B$3,$R$37,$R$38,$R$40,$R$41,$R$42,$Q464,AC$2,AC$4,AC$3)</f>
        <v>-13444596.829999996</v>
      </c>
      <c r="AD464" s="15">
        <f ca="1">_xll.DBRW($B$3,$R$37,$R$38,$R$40,$R$41,$R$42,$Q464,AD$2,AD$4,AD$3)</f>
        <v>-25571489.449999999</v>
      </c>
      <c r="AE464" s="15">
        <f ca="1">_xll.DBRW($B$3,$R$37,$R$38,$R$40,$R$41,$R$42,$Q464,AE$2,AE$4,AE$3)</f>
        <v>-10185983.959999999</v>
      </c>
      <c r="AF464" s="15">
        <f ca="1">_xll.DBRW($B$3,$R$37,$R$38,$R$40,$R$41,$R$42,$Q464,AF$2,AF$4,AF$3)</f>
        <v>-9650384.129999999</v>
      </c>
      <c r="AG464" s="15">
        <f ca="1">_xll.DBRW($B$3,$R$37,$R$38,$R$40,$R$41,$R$42,$Q464,AG$2,AG$4,AG$3)</f>
        <v>-6217207.6200000001</v>
      </c>
      <c r="AH464" s="15">
        <f ca="1">_xll.DBRW($B$3,$R$37,$R$38,$R$40,$R$41,$R$42,$Q464,AH$2,AH$4,AH$3)</f>
        <v>-10420628.610000001</v>
      </c>
      <c r="AI464" s="15">
        <f ca="1">Y464-AD464</f>
        <v>-8109850.9900000058</v>
      </c>
      <c r="AJ464" s="15">
        <f ca="1">Z464-AE464</f>
        <v>-1892401.7700000014</v>
      </c>
      <c r="AK464" s="15">
        <f ca="1">AA464-AF464</f>
        <v>-2658840.0500000026</v>
      </c>
      <c r="AL464" s="15">
        <f ca="1">AB464-AG464</f>
        <v>-1446112.3999999994</v>
      </c>
      <c r="AM464" s="15">
        <f ca="1">AC464-AH464</f>
        <v>-3023968.2199999951</v>
      </c>
      <c r="AN464" s="20"/>
      <c r="AO464" s="16">
        <f ca="1">_xll.DBRW($B$3,$R$37,$R$38,$R$40,$R$41,$R$42,$Q464,AO$2,AO$4,AO$3)</f>
        <v>0.49516650966205472</v>
      </c>
      <c r="AP464" s="16">
        <f ca="1">_xll.DBRW($B$3,$R$37,$R$38,$R$40,$R$41,$R$42,$Q464,AP$2,AP$4,AP$3)</f>
        <v>0.47380206836952976</v>
      </c>
      <c r="AQ464" s="17">
        <f ca="1">-(AO464-AP464)*100</f>
        <v>-2.1364441292524958</v>
      </c>
      <c r="AR464" s="14">
        <f ca="1">$Y464-$AD464-BL464</f>
        <v>-1453214.234894502</v>
      </c>
      <c r="AS464" s="18">
        <f ca="1">_xll.DBRW($B$3,$R$37,$R$38,$R$40,$R$41,$R$42,$Q464,AS$2,AS$4,AS$3)</f>
        <v>299.25700623352952</v>
      </c>
      <c r="AT464" s="19">
        <f ca="1">_xll.DBRW($B$3,$R$37,$R$38,$R$40,$R$41,$R$42,$Q464,AT$2,AT$4,AT$3)</f>
        <v>5.3475527618252722E-2</v>
      </c>
      <c r="AU464" s="18">
        <f ca="1">_xll.DBRW($B$3,$R$37,$R$38,$R$40,$R$41,$R$42,$Q464,AU$2,AU$4,AU$3)</f>
        <v>32.31827272147008</v>
      </c>
      <c r="AV464" s="15">
        <f ca="1">_xll.DBRW($B$3,$R$37,$R$38,$R$40,$R$41,$R$42,$Q464,AV$2,AV$4,AV$3)</f>
        <v>112549.88099999999</v>
      </c>
      <c r="AW464" s="15">
        <f ca="1">_xll.DBRW($B$3,$R$37,$R$38,$R$40,$R$41,$R$42,$Q464,AW$2,AW$4,AW$3)</f>
        <v>2104698.841</v>
      </c>
      <c r="AX464" s="18">
        <f ca="1">_xll.DBRW($B$3,$R$37,$R$38,$R$40,$R$41,$R$42,$Q464,AX$2,AX$4,AX$3)</f>
        <v>290.48597355069325</v>
      </c>
      <c r="AY464" s="19">
        <f ca="1">_xll.DBRW($B$3,$R$37,$R$38,$R$40,$R$41,$R$42,$Q464,AY$2,AY$4,AY$3)</f>
        <v>5.1999991255949736E-2</v>
      </c>
      <c r="AZ464" s="18">
        <f ca="1">_xll.DBRW($B$3,$R$37,$R$38,$R$40,$R$41,$R$42,$Q464,AZ$2,AZ$4,AZ$3)</f>
        <v>31.880966954393134</v>
      </c>
      <c r="BA464" s="15">
        <f ca="1">_xll.DBRW($B$3,$R$37,$R$38,$R$40,$R$41,$R$42,$Q464,BA$2,BA$4,BA$3)</f>
        <v>88030.031665324015</v>
      </c>
      <c r="BB464" s="15">
        <f ca="1">_xll.DBRW($B$3,$R$37,$R$38,$R$40,$R$41,$R$42,$Q464,BB$2,BB$4,BB$3)</f>
        <v>1692885.5089999998</v>
      </c>
      <c r="BC464" s="18">
        <f ca="1">AS464-AX464</f>
        <v>8.7710326828362781</v>
      </c>
      <c r="BD464" s="18">
        <f ca="1">AT464-AY464</f>
        <v>1.4755363623029857E-3</v>
      </c>
      <c r="BE464" s="18">
        <f ca="1">AU464-AZ464</f>
        <v>0.43730576707694624</v>
      </c>
      <c r="BF464" s="15">
        <f ca="1">IF(AND(AV464&lt;&gt;0,BA464&lt;&gt;0),-1*BC464*AV464,0)</f>
        <v>-987178.68470033375</v>
      </c>
      <c r="BG464" s="15">
        <f ca="1">IF(AND(AV464&lt;&gt;0,BA464&lt;&gt;0,AW464&lt;&gt;0,BB464&lt;&gt;0),BD464/AY464*$Y464,)</f>
        <v>-955731.74821716337</v>
      </c>
      <c r="BH464" s="15">
        <f ca="1">IF(AND(AW464&lt;&gt;0,BB464&lt;&gt;0),BE464*AO464*AW464,)</f>
        <v>455749.74084270868</v>
      </c>
      <c r="BI464" s="15">
        <f ca="1">IF(AND(AV464&lt;&gt;0,BA464&lt;&gt;0,AW464&lt;&gt;0,BB464&lt;&gt;0),$AI464-BF464-BG464-BH464-BL464,)</f>
        <v>33946.457180286758</v>
      </c>
      <c r="BJ464" s="15">
        <f ca="1">IF(OR(AV464=0,BA464=0,AW464=0,BB464=0),$AI464-BF464-BG464-BH464-BL464,)</f>
        <v>0</v>
      </c>
      <c r="BK464" s="15">
        <f ca="1">SUM(BF464:BJ464)</f>
        <v>-1453214.2348945017</v>
      </c>
      <c r="BL464" s="15">
        <f ca="1">IF($V464&lt;&gt;0,IF($V464&gt;0,$W464/$V464,-$W464/$V464))*$AD464</f>
        <v>-6656636.7551055038</v>
      </c>
      <c r="BM464" s="15">
        <f ca="1">SUM(BK464:BL464)</f>
        <v>-8109850.9900000058</v>
      </c>
      <c r="BN464" s="16">
        <f ca="1">_xll.DBRW($B$3,$R$37,$R$38,$R$40,$R$41,$R$42,$Q464,BN$2,BN$4,BN$3)</f>
        <v>0.1775704893613215</v>
      </c>
      <c r="BO464" s="16">
        <f ca="1">_xll.DBRW($B$3,$R$37,$R$38,$R$40,$R$41,$R$42,$Q464,BO$2,BO$4,BO$3)</f>
        <v>0.18873129303099134</v>
      </c>
      <c r="BP464" s="17">
        <f ca="1">-(BN464-BO464)*100</f>
        <v>1.1160803669669845</v>
      </c>
      <c r="BQ464" s="14">
        <f ca="1">$Z464-$AE464-CK464</f>
        <v>759160.44531910308</v>
      </c>
      <c r="BR464" s="15">
        <f ca="1">_xll.DBRW($B$3,$R$37,$R$38,$R$40,$R$41,$R$42,$Q464,BR$2,BR$4,BR$3)</f>
        <v>4.2143320745954052</v>
      </c>
      <c r="BS464" s="15">
        <f ca="1">_xll.DBRW($B$3,$R$37,$R$38,$R$40,$R$41,$R$42,$Q464,BS$2,BS$4,BS$3)</f>
        <v>1.3617274103904207</v>
      </c>
      <c r="BT464" s="15">
        <f ca="1">_xll.DBRW($B$3,$R$37,$R$38,$R$40,$R$41,$R$42,$Q464,BT$2,BT$4,BT$3)</f>
        <v>32.31827272147008</v>
      </c>
      <c r="BU464" s="15">
        <f ca="1">_xll.DBRW($B$3,$R$37,$R$38,$R$40,$R$41,$R$42,$Q464,BU$2,BU$4,BU$3)</f>
        <v>2866026.1024066499</v>
      </c>
      <c r="BV464" s="15">
        <f ca="1">_xll.DBRW($B$3,$R$37,$R$38,$R$40,$R$41,$R$42,$Q464,BV$2,BV$4,BV$3)</f>
        <v>2104698.841</v>
      </c>
      <c r="BW464" s="15">
        <f ca="1">_xll.DBRW($B$3,$R$37,$R$38,$R$40,$R$41,$R$42,$Q464,BW$2,BW$4,BW$3)</f>
        <v>4.6424570309525404</v>
      </c>
      <c r="BX464" s="15">
        <f ca="1">_xll.DBRW($B$3,$R$37,$R$38,$R$40,$R$41,$R$42,$Q464,BX$2,BX$4,BX$3)</f>
        <v>1.2960671636300243</v>
      </c>
      <c r="BY464" s="15">
        <f ca="1">_xll.DBRW($B$3,$R$37,$R$38,$R$40,$R$41,$R$42,$Q464,BY$2,BY$4,BY$3)</f>
        <v>31.880966954393134</v>
      </c>
      <c r="BZ464" s="15">
        <f ca="1">_xll.DBRW($B$3,$R$37,$R$38,$R$40,$R$41,$R$42,$Q464,BZ$2,BZ$4,BZ$3)</f>
        <v>2194093.3199999998</v>
      </c>
      <c r="CA464" s="15">
        <f ca="1">_xll.DBRW($B$3,$R$37,$R$38,$R$40,$R$41,$R$42,$Q464,CA$2,CA$4,CA$3)</f>
        <v>1692885.5089999998</v>
      </c>
      <c r="CB464" s="15">
        <f ca="1">BR464-BW464</f>
        <v>-0.42812495635713521</v>
      </c>
      <c r="CC464" s="15">
        <f ca="1">BS464-BX464</f>
        <v>6.566024676039639E-2</v>
      </c>
      <c r="CD464" s="15">
        <f ca="1">BT464-BY464</f>
        <v>0.43730576707694624</v>
      </c>
      <c r="CE464" s="15">
        <f ca="1">IF(AND(BU464&lt;&gt;0,BZ464&lt;&gt;0),-1*CB464*BU464,0)</f>
        <v>1227017.3000112574</v>
      </c>
      <c r="CF464" s="15">
        <f ca="1">IF(AND(BU464&lt;&gt;0,BZ464&lt;&gt;0,BV464&lt;&gt;0,CA464&lt;&gt;0),CC464/BX464*$Z464,)</f>
        <v>-611904.8532005247</v>
      </c>
      <c r="CG464" s="15">
        <f ca="1">IF(AND(BV464&lt;&gt;0,CA464&lt;&gt;0),CD464*BN464*BV464,)</f>
        <v>163435.33524302248</v>
      </c>
      <c r="CH464" s="15">
        <f ca="1">IF(AND(BU464&lt;&gt;0,BZ464&lt;&gt;0,BV464&lt;&gt;0,CA464&lt;&gt;0),$AJ464-CE464-CF464-CG464-CK464,)</f>
        <v>-19387.336734652519</v>
      </c>
      <c r="CI464" s="15">
        <f ca="1">IF(OR(BU464=0,BZ464=0,BV464=0,CA464=0),$AJ464-CE464-CF464-CG464-CK464,)</f>
        <v>0</v>
      </c>
      <c r="CJ464" s="15">
        <f ca="1">SUM(CE464:CI464)</f>
        <v>759160.44531910261</v>
      </c>
      <c r="CK464" s="15">
        <f ca="1">IF($V464&lt;&gt;0,IF($V464&gt;0,$W464/$V464,-$W464/$V464))*$AE464</f>
        <v>-2651562.2153191045</v>
      </c>
      <c r="CL464" s="15">
        <f ca="1">SUM(CJ464:CK464)</f>
        <v>-1892401.7700000019</v>
      </c>
      <c r="CM464" s="16">
        <f ca="1">_xll.DBRW($B$3,$R$37,$R$38,$R$40,$R$41,$R$42,$Q464,CM$2,CM$4,CM$3)</f>
        <v>0.18096416277482236</v>
      </c>
      <c r="CN464" s="16">
        <f ca="1">_xll.DBRW($B$3,$R$37,$R$38,$R$40,$R$41,$R$42,$Q464,CN$2,CN$4,CN$3)</f>
        <v>0.17880741637263076</v>
      </c>
      <c r="CO464" s="17">
        <f ca="1">-(CM464-CN464)*100</f>
        <v>-0.21567464021916005</v>
      </c>
      <c r="CP464" s="14">
        <f ca="1">$AA464-$AF464-DJ464</f>
        <v>-146702.3887874349</v>
      </c>
      <c r="CQ464" s="15">
        <f ca="1">_xll.DBRW($B$3,$R$37,$R$38,$R$40,$R$41,$R$42,$Q464,CQ$2,CQ$4,CQ$3)</f>
        <v>10.190363419666021</v>
      </c>
      <c r="CR464" s="15">
        <f ca="1">_xll.DBRW($B$3,$R$37,$R$38,$R$40,$R$41,$R$42,$Q464,CR$2,CR$4,CR$3)</f>
        <v>0.57391958701713219</v>
      </c>
      <c r="CS464" s="15">
        <f ca="1">_xll.DBRW($B$3,$R$37,$R$38,$R$40,$R$41,$R$42,$Q464,CS$2,CS$4,CS$3)</f>
        <v>32.31827272147008</v>
      </c>
      <c r="CT464" s="15">
        <f ca="1">_xll.DBRW($B$3,$R$37,$R$38,$R$40,$R$41,$R$42,$Q464,CT$2,CT$4,CT$3)</f>
        <v>1207927.8896221567</v>
      </c>
      <c r="CU464" s="15">
        <f ca="1">_xll.DBRW($B$3,$R$37,$R$38,$R$40,$R$41,$R$42,$Q464,CU$2,CU$4,CU$3)</f>
        <v>2104698.841</v>
      </c>
      <c r="CV464" s="15">
        <f ca="1">_xll.DBRW($B$3,$R$37,$R$38,$R$40,$R$41,$R$42,$Q464,CV$2,CV$4,CV$3)</f>
        <v>10.390135520099967</v>
      </c>
      <c r="CW464" s="15">
        <f ca="1">_xll.DBRW($B$3,$R$37,$R$38,$R$40,$R$41,$R$42,$Q464,CW$2,CW$4,CW$3)</f>
        <v>0.54865052737266018</v>
      </c>
      <c r="CX464" s="15">
        <f ca="1">_xll.DBRW($B$3,$R$37,$R$38,$R$40,$R$41,$R$42,$Q464,CX$2,CX$4,CX$3)</f>
        <v>31.880966954393134</v>
      </c>
      <c r="CY464" s="15">
        <f ca="1">_xll.DBRW($B$3,$R$37,$R$38,$R$40,$R$41,$R$42,$Q464,CY$2,CY$4,CY$3)</f>
        <v>928802.52729438408</v>
      </c>
      <c r="CZ464" s="15">
        <f ca="1">_xll.DBRW($B$3,$R$37,$R$38,$R$40,$R$41,$R$42,$Q464,CZ$2,CZ$4,CZ$3)</f>
        <v>1692885.5089999998</v>
      </c>
      <c r="DA464" s="15">
        <f ca="1">CQ464-CV464</f>
        <v>-0.19977210043394678</v>
      </c>
      <c r="DB464" s="15">
        <f ca="1">CR464-CW464</f>
        <v>2.5269059644472014E-2</v>
      </c>
      <c r="DC464" s="15">
        <f ca="1">CS464-CX464</f>
        <v>0.43730576707694624</v>
      </c>
      <c r="DD464" s="15">
        <f ca="1">IF(AND(CT464&lt;&gt;0,CY464&lt;&gt;0),-1*DA464*CT464,0)</f>
        <v>241310.29168256288</v>
      </c>
      <c r="DE464" s="15">
        <f ca="1">IF(AND(CT464&lt;&gt;0,CY464&lt;&gt;0,CU464&lt;&gt;0,CZ464&lt;&gt;0),DB464/CW464*$AA464,)</f>
        <v>-566922.84881433751</v>
      </c>
      <c r="DF464" s="15">
        <f ca="1">IF(AND(CU464&lt;&gt;0,CZ464&lt;&gt;0),DC464*CM464*CU464,)</f>
        <v>166558.86187200103</v>
      </c>
      <c r="DG464" s="15">
        <f ca="1">IF(AND(CT464&lt;&gt;0,CY464&lt;&gt;0,CU464&lt;&gt;0,CZ464&lt;&gt;0),$AK464-DD464-DE464-DF464-DJ464,)</f>
        <v>12351.306472338736</v>
      </c>
      <c r="DH464" s="15">
        <f ca="1">IF(OR(CT464=0,CY464=0,CU464=0,CZ464=0),$AK464-DD464-DE464-DF464-DJ464,)</f>
        <v>0</v>
      </c>
      <c r="DI464" s="15">
        <f ca="1">SUM(DD464:DH464)</f>
        <v>-146702.38878743484</v>
      </c>
      <c r="DJ464" s="15">
        <f ca="1">IF($V464&lt;&gt;0,IF($V464&gt;0,$W464/$V464,-$W464/$V464))*$AF464</f>
        <v>-2512137.6612125677</v>
      </c>
      <c r="DK464" s="15">
        <f ca="1">SUM(DI464:DJ464)</f>
        <v>-2658840.0500000026</v>
      </c>
      <c r="DL464" s="16">
        <f ca="1">_xll.DBRW($B$3,$R$37,$R$38,$R$40,$R$41,$R$42,$Q464,DL$2,DL$4,DL$3)</f>
        <v>0.11266236370510516</v>
      </c>
      <c r="DM464" s="16">
        <f ca="1">_xll.DBRW($B$3,$R$37,$R$38,$R$40,$R$41,$R$42,$Q464,DM$2,DM$4,DM$3)</f>
        <v>0.11519570792302056</v>
      </c>
      <c r="DN464" s="17">
        <f ca="1">-(DL464-DM464)*100</f>
        <v>0.25333442179154009</v>
      </c>
      <c r="DO464" s="14">
        <f ca="1">$AB464-$AG464-EI464</f>
        <v>172318.65925978939</v>
      </c>
      <c r="DP464" s="15">
        <f ca="1">_xll.DBRW($B$3,$R$37,$R$38,$R$40,$R$41,$R$42,$Q464,DP$2,DP$4,DP$3)</f>
        <v>99956.34808695651</v>
      </c>
      <c r="DQ464" s="15">
        <f ca="1">_xll.DBRW($B$3,$R$37,$R$38,$R$40,$R$41,$R$42,$Q464,DQ$2,DQ$4,DQ$3)</f>
        <v>3.6426430790563954E-5</v>
      </c>
      <c r="DR464" s="15">
        <f ca="1">_xll.DBRW($B$3,$R$37,$R$38,$R$40,$R$41,$R$42,$Q464,DR$2,DR$4,DR$3)</f>
        <v>32.31827272147008</v>
      </c>
      <c r="DS464" s="15">
        <f ca="1">_xll.DBRW($B$3,$R$37,$R$38,$R$40,$R$41,$R$42,$Q464,DS$2,DS$4,DS$3)</f>
        <v>76.666666666666671</v>
      </c>
      <c r="DT464" s="15">
        <f ca="1">_xll.DBRW($B$3,$R$37,$R$38,$R$40,$R$41,$R$42,$Q464,DT$2,DT$4,DT$3)</f>
        <v>2104698.841</v>
      </c>
      <c r="DU464" s="15">
        <f ca="1">_xll.DBRW($B$3,$R$37,$R$38,$R$40,$R$41,$R$42,$Q464,DU$2,DU$4,DU$3)</f>
        <v>0</v>
      </c>
      <c r="DV464" s="15">
        <f ca="1">_xll.DBRW($B$3,$R$37,$R$38,$R$40,$R$41,$R$42,$Q464,DV$2,DV$4,DV$3)</f>
        <v>0</v>
      </c>
      <c r="DW464" s="15">
        <f ca="1">_xll.DBRW($B$3,$R$37,$R$38,$R$40,$R$41,$R$42,$Q464,DW$2,DW$4,DW$3)</f>
        <v>31.880966954393134</v>
      </c>
      <c r="DX464" s="15" t="str">
        <f ca="1">_xll.DBRW($B$3,$R$37,$R$38,$R$40,$R$41,$R$42,$Q464,DX$2,DX$4,DX$3)</f>
        <v/>
      </c>
      <c r="DY464" s="15">
        <f ca="1">_xll.DBRW($B$3,$R$37,$R$38,$R$40,$R$41,$R$42,$Q464,DY$2,DY$4,DY$3)</f>
        <v>1692885.5089999998</v>
      </c>
      <c r="DZ464" s="15">
        <f ca="1">DP464-DU464</f>
        <v>99956.34808695651</v>
      </c>
      <c r="EA464" s="15">
        <f ca="1">DQ464-DV464</f>
        <v>3.6426430790563954E-5</v>
      </c>
      <c r="EB464" s="15">
        <f ca="1">DR464-DW464</f>
        <v>0.43730576707694624</v>
      </c>
      <c r="EC464" s="15">
        <f ca="1">IF(AND(DS464&lt;&gt;0,DX464&lt;&gt;0),-1*DZ464*DS464,0)</f>
        <v>-7663320.0199999996</v>
      </c>
      <c r="ED464" s="15" t="e">
        <f ca="1">IF(AND(DS464&lt;&gt;0,DX464&lt;&gt;0,DT464&lt;&gt;0,DY464&lt;&gt;0),EA464/DV464*$AB464,)</f>
        <v>#DIV/0!</v>
      </c>
      <c r="EE464" s="15">
        <f ca="1">IF(AND(DT464&lt;&gt;0,DY464&lt;&gt;0),EB464*DL464*DT464,)</f>
        <v>103694.09493459402</v>
      </c>
      <c r="EF464" s="15" t="e">
        <f ca="1">IF(AND(DS464&lt;&gt;0,DX464&lt;&gt;0,DT464&lt;&gt;0,DY464&lt;&gt;0),$AL464-EC464-ED464-EE464-EI464,)</f>
        <v>#DIV/0!</v>
      </c>
      <c r="EG464" s="15">
        <f ca="1">IF(OR(DS464=0,DX464=0,DT464=0,DY464=0),$AL464-EC464-ED464-EE464-EI464,)</f>
        <v>0</v>
      </c>
      <c r="EH464" s="15" t="e">
        <f ca="1">SUM(EC464:EG464)</f>
        <v>#DIV/0!</v>
      </c>
      <c r="EI464" s="15">
        <f ca="1">IF($V464&lt;&gt;0,IF($V464&gt;0,$W464/$V464,-$W464/$V464))*$AG464</f>
        <v>-1618431.0592597888</v>
      </c>
      <c r="EJ464" s="15" t="e">
        <f ca="1">SUM(EH464:EI464)</f>
        <v>#DIV/0!</v>
      </c>
      <c r="EK464" s="16">
        <f ca="1">_xll.DBRW($B$3,$R$37,$R$38,$R$40,$R$41,$R$42,$Q464,EK$2,EK$4,EK$3)</f>
        <v>0.19765585333469657</v>
      </c>
      <c r="EL464" s="16">
        <f ca="1">_xll.DBRW($B$3,$R$37,$R$38,$R$40,$R$41,$R$42,$Q464,EL$2,EL$4,EL$3)</f>
        <v>0.19307891309118475</v>
      </c>
      <c r="EM464" s="17">
        <f ca="1">-(EK464-EL464)*100</f>
        <v>-0.45769402435118234</v>
      </c>
      <c r="EN464" s="14">
        <f ca="1">$AC464-$AH464-FH464</f>
        <v>-311324.53327763313</v>
      </c>
      <c r="EO464" s="15">
        <f ca="1">_xll.DBRW($B$3,$R$37,$R$38,$R$40,$R$41,$R$42,$Q464,EO$2,EO$4,EO$3)</f>
        <v>6.3878957730656154</v>
      </c>
      <c r="EP464" s="15">
        <f ca="1">_xll.DBRW($B$3,$R$37,$R$38,$R$40,$R$41,$R$42,$Q464,EP$2,EP$4,EP$3)</f>
        <v>1</v>
      </c>
      <c r="EQ464" s="15">
        <f ca="1">_xll.DBRW($B$3,$R$37,$R$38,$R$40,$R$41,$R$42,$Q464,EQ$2,EQ$4,EQ$3)</f>
        <v>32.31827272147008</v>
      </c>
      <c r="ER464" s="15">
        <f ca="1">_xll.DBRW($B$3,$R$37,$R$38,$R$40,$R$41,$R$42,$Q464,ER$2,ER$4,ER$3)</f>
        <v>2104698.841</v>
      </c>
      <c r="ES464" s="15">
        <f ca="1">_xll.DBRW($B$3,$R$37,$R$38,$R$40,$R$41,$R$42,$Q464,ES$2,ES$4,ES$3)</f>
        <v>2104698.841</v>
      </c>
      <c r="ET464" s="15">
        <f ca="1">_xll.DBRW($B$3,$R$37,$R$38,$R$40,$R$41,$R$42,$Q464,ET$2,ET$4,ET$3)</f>
        <v>6.1555424478502054</v>
      </c>
      <c r="EU464" s="15">
        <f ca="1">_xll.DBRW($B$3,$R$37,$R$38,$R$40,$R$41,$R$42,$Q464,EU$2,EU$4,EU$3)</f>
        <v>1</v>
      </c>
      <c r="EV464" s="15">
        <f ca="1">_xll.DBRW($B$3,$R$37,$R$38,$R$40,$R$41,$R$42,$Q464,EV$2,EV$4,EV$3)</f>
        <v>31.880966954393134</v>
      </c>
      <c r="EW464" s="15">
        <f ca="1">_xll.DBRW($B$3,$R$37,$R$38,$R$40,$R$41,$R$42,$Q464,EW$2,EW$4,EW$3)</f>
        <v>1692885.5089999998</v>
      </c>
      <c r="EX464" s="15">
        <f ca="1">_xll.DBRW($B$3,$R$37,$R$38,$R$40,$R$41,$R$42,$Q464,EX$2,EX$4,EX$3)</f>
        <v>1692885.5089999998</v>
      </c>
      <c r="EY464" s="15">
        <f ca="1">EO464-ET464</f>
        <v>0.23235332521540997</v>
      </c>
      <c r="EZ464" s="15">
        <f ca="1">EP464-EU464</f>
        <v>0</v>
      </c>
      <c r="FA464" s="15">
        <f ca="1">EQ464-EV464</f>
        <v>0.43730576707694624</v>
      </c>
      <c r="FB464" s="15">
        <f ca="1">IF(AND(ER464&lt;&gt;0,EW464&lt;&gt;0),-1*EY464*ER464,0)</f>
        <v>-489033.77428336942</v>
      </c>
      <c r="FC464" s="15">
        <f ca="1">IF(AND(ER464&lt;&gt;0,EW464&lt;&gt;0,ES464&lt;&gt;0,EX464&lt;&gt;0),EZ464/EU464*$AC464,)</f>
        <v>0</v>
      </c>
      <c r="FD464" s="15">
        <f ca="1">IF(AND(ES464&lt;&gt;0,EX464&lt;&gt;0),FA464*EK464*ES464,)</f>
        <v>181921.84280558882</v>
      </c>
      <c r="FE464" s="15">
        <f ca="1">IF(AND(ER464&lt;&gt;0,EW464&lt;&gt;0,ES464&lt;&gt;0,EX464&lt;&gt;0),$AM464-FB464-FC464-FD464-FH464,)</f>
        <v>-4212.6017998522148</v>
      </c>
      <c r="FF464" s="15">
        <f ca="1">IF(OR(ER464=0,EW464=0,ES464=0,EX464=0),$AM464-FB464-FC464-FD464-FH464,)</f>
        <v>0</v>
      </c>
      <c r="FG464" s="15">
        <f ca="1">SUM(FB464:FF464)</f>
        <v>-311324.53327763279</v>
      </c>
      <c r="FH464" s="15">
        <f ca="1">IF($V464&lt;&gt;0,IF($V464&gt;0,$W464/$V464,-$W464/$V464))*$AH464</f>
        <v>-2712643.6867223619</v>
      </c>
      <c r="FI464" s="15">
        <f ca="1">SUM(FG464:FH464)</f>
        <v>-3023968.2199999946</v>
      </c>
      <c r="FJ464" s="20"/>
      <c r="FK464" s="85">
        <f ca="1">BL464+CK464+DJ464+EI464+FH464</f>
        <v>-16151411.377619326</v>
      </c>
      <c r="FL464" s="21"/>
      <c r="FM464" s="22"/>
      <c r="FN464" s="104">
        <f ca="1">_xll.DBRW($B$3,$R$37,$R$38,$R$40,$R$41,$R$42,$Q464,FN$2,FN$4,FN$3)</f>
        <v>-11156636.060000004</v>
      </c>
      <c r="FO464" s="105">
        <f ca="1">IF(U464&lt;&gt;0,FN464/U464,0)</f>
        <v>-0.16401937883800025</v>
      </c>
      <c r="FP464" s="104">
        <f ca="1">_xll.DBRW($B$3,$R$37,$R$38,$R$40,$R$41,$R$42,$Q464,FP$2,FP$4,FP$3)</f>
        <v>-8074866.7999999998</v>
      </c>
      <c r="FQ464" s="105">
        <f ca="1">IF(V464&lt;&gt;0,FP464/V464,0)</f>
        <v>-0.14961539878735713</v>
      </c>
      <c r="FR464" s="86">
        <f ca="1">FN464-FP464</f>
        <v>-3081769.2600000044</v>
      </c>
      <c r="FS464" s="103">
        <f ca="1">(FO464-FQ464)*100</f>
        <v>-1.4403980050643113</v>
      </c>
      <c r="FT464" s="23"/>
      <c r="FV464" s="37"/>
      <c r="FW464" s="37"/>
      <c r="FX464" s="37"/>
      <c r="FY464" s="37"/>
      <c r="FZ464" s="37"/>
      <c r="GA464" s="37"/>
      <c r="GB464" s="37"/>
      <c r="GC464" s="37"/>
      <c r="GD464" s="37"/>
      <c r="GE464" s="37"/>
      <c r="GF464" s="37"/>
      <c r="GG464" s="37"/>
      <c r="GH464" s="37"/>
    </row>
    <row r="465" spans="1:190" ht="15" hidden="1" customHeight="1" x14ac:dyDescent="0.25">
      <c r="A465">
        <f ca="1">IF(ROW()=ROW($A$60),0,1)</f>
        <v>1</v>
      </c>
      <c r="D465" s="30"/>
      <c r="E465" s="30"/>
      <c r="F465" s="30">
        <f ca="1">IF(A465&lt;&gt;0,IF((AO465+BN465+CM465+DL465+EK465)&lt;&gt;0,ROUND((1-(AO465+BN465+CM465+DL465+EK465))-FO465,5),"VERIF. ELIGIBILITE PMM"),"CHECK "&amp;D450)</f>
        <v>0</v>
      </c>
      <c r="G465" s="30"/>
      <c r="H465" s="30"/>
      <c r="I465" s="30"/>
      <c r="J465" s="30">
        <f ca="1">IF(A465&lt;&gt;0,IF((AP465+BO465+CN465+DM465+EL465)&lt;&gt;0,ROUND((1-(AP465+BO465+CN465+DM465+EL465))-FQ465,5),"VERIF. ELIGIBILITE PMM"),"CHECK "&amp;D451)</f>
        <v>0</v>
      </c>
      <c r="K465" s="30">
        <f ca="1">IF(A465&lt;&gt;0,ROUND(W465+AR465+BQ465+CP465+DO465+EN465+FK465-FR465,5),"CHECK ")</f>
        <v>0</v>
      </c>
      <c r="L465" s="4"/>
      <c r="M465" s="9"/>
      <c r="N465" s="10"/>
      <c r="O465" s="9"/>
      <c r="P465" s="11"/>
      <c r="Q465" s="130" t="s">
        <v>481</v>
      </c>
      <c r="R465" s="130"/>
      <c r="S465" s="12"/>
      <c r="T465" s="13"/>
      <c r="U465" s="84">
        <f ca="1">_xll.DBRW($B$3,$R$37,$R$38,$R$40,$R$41,$R$42,$Q465,U$2,U$4,U$3)</f>
        <v>100654582.2</v>
      </c>
      <c r="V465" s="84">
        <f ca="1">_xll.DBRW($B$3,$R$37,$R$38,$R$40,$R$41,$R$42,$Q465,V$2,V$4,V$3)</f>
        <v>79450000</v>
      </c>
      <c r="W465" s="85">
        <f ca="1">U465-V465</f>
        <v>21204582.200000003</v>
      </c>
      <c r="X465" s="106">
        <f ca="1">IF(V465&lt;&gt;0,W465/V465,0)</f>
        <v>0.26689216110761488</v>
      </c>
      <c r="Y465" s="15">
        <f ca="1">_xll.DBRW($B$3,$R$37,$R$38,$R$40,$R$41,$R$42,$Q465,Y$2,Y$4,Y$3)</f>
        <v>-49787478.689999998</v>
      </c>
      <c r="Z465" s="15">
        <f ca="1">_xll.DBRW($B$3,$R$37,$R$38,$R$40,$R$41,$R$42,$Q465,Z$2,Z$4,Z$3)</f>
        <v>-11547644.589999998</v>
      </c>
      <c r="AA465" s="15">
        <f ca="1">_xll.DBRW($B$3,$R$37,$R$38,$R$40,$R$41,$R$42,$Q465,AA$2,AA$4,AA$3)</f>
        <v>-10798522.870000001</v>
      </c>
      <c r="AB465" s="15">
        <f ca="1">_xll.DBRW($B$3,$R$37,$R$38,$R$40,$R$41,$R$42,$Q465,AB$2,AB$4,AB$3)</f>
        <v>-5837839.3000000007</v>
      </c>
      <c r="AC465" s="15">
        <f ca="1">_xll.DBRW($B$3,$R$37,$R$38,$R$40,$R$41,$R$42,$Q465,AC$2,AC$4,AC$3)</f>
        <v>-21629188.720000014</v>
      </c>
      <c r="AD465" s="15">
        <f ca="1">_xll.DBRW($B$3,$R$37,$R$38,$R$40,$R$41,$R$42,$Q465,AD$2,AD$4,AD$3)</f>
        <v>-40472441.450000003</v>
      </c>
      <c r="AE465" s="15">
        <f ca="1">_xll.DBRW($B$3,$R$37,$R$38,$R$40,$R$41,$R$42,$Q465,AE$2,AE$4,AE$3)</f>
        <v>-9405420.4400000013</v>
      </c>
      <c r="AF465" s="15">
        <f ca="1">_xll.DBRW($B$3,$R$37,$R$38,$R$40,$R$41,$R$42,$Q465,AF$2,AF$4,AF$3)</f>
        <v>-8100757.5700000012</v>
      </c>
      <c r="AG465" s="15">
        <f ca="1">_xll.DBRW($B$3,$R$37,$R$38,$R$40,$R$41,$R$42,$Q465,AG$2,AG$4,AG$3)</f>
        <v>-4620461.42</v>
      </c>
      <c r="AH465" s="15">
        <f ca="1">_xll.DBRW($B$3,$R$37,$R$38,$R$40,$R$41,$R$42,$Q465,AH$2,AH$4,AH$3)</f>
        <v>-17193659.049999997</v>
      </c>
      <c r="AI465" s="15">
        <f ca="1">Y465-AD465</f>
        <v>-9315037.2399999946</v>
      </c>
      <c r="AJ465" s="15">
        <f ca="1">Z465-AE465</f>
        <v>-2142224.1499999966</v>
      </c>
      <c r="AK465" s="15">
        <f ca="1">AA465-AF465</f>
        <v>-2697765.3</v>
      </c>
      <c r="AL465" s="15">
        <f ca="1">AB465-AG465</f>
        <v>-1217377.8800000008</v>
      </c>
      <c r="AM465" s="15">
        <f ca="1">AC465-AH465</f>
        <v>-4435529.6700000167</v>
      </c>
      <c r="AN465" s="20"/>
      <c r="AO465" s="16">
        <f ca="1">_xll.DBRW($B$3,$R$37,$R$38,$R$40,$R$41,$R$42,$Q465,AO$2,AO$4,AO$3)</f>
        <v>0.49463698126601535</v>
      </c>
      <c r="AP465" s="16">
        <f ca="1">_xll.DBRW($B$3,$R$37,$R$38,$R$40,$R$41,$R$42,$Q465,AP$2,AP$4,AP$3)</f>
        <v>0.50940769603524227</v>
      </c>
      <c r="AQ465" s="17">
        <f ca="1">-(AO465-AP465)*100</f>
        <v>1.4770714769226923</v>
      </c>
      <c r="AR465" s="14">
        <f ca="1">$Y465-$AD465-BL465</f>
        <v>1486740.1238919161</v>
      </c>
      <c r="AS465" s="18">
        <f ca="1">_xll.DBRW($B$3,$R$37,$R$38,$R$40,$R$41,$R$42,$Q465,AS$2,AS$4,AS$3)</f>
        <v>296.64394040940687</v>
      </c>
      <c r="AT465" s="19">
        <f ca="1">_xll.DBRW($B$3,$R$37,$R$38,$R$40,$R$41,$R$42,$Q465,AT$2,AT$4,AT$3)</f>
        <v>0.13441553654093216</v>
      </c>
      <c r="AU465" s="18">
        <f ca="1">_xll.DBRW($B$3,$R$37,$R$38,$R$40,$R$41,$R$42,$Q465,AU$2,AU$4,AU$3)</f>
        <v>80.611753512022119</v>
      </c>
      <c r="AV465" s="15">
        <f ca="1">_xll.DBRW($B$3,$R$37,$R$38,$R$40,$R$41,$R$42,$Q465,AV$2,AV$4,AV$3)</f>
        <v>167835.81899999999</v>
      </c>
      <c r="AW465" s="15">
        <f ca="1">_xll.DBRW($B$3,$R$37,$R$38,$R$40,$R$41,$R$42,$Q465,AW$2,AW$4,AW$3)</f>
        <v>1248634.074</v>
      </c>
      <c r="AX465" s="18">
        <f ca="1">_xll.DBRW($B$3,$R$37,$R$38,$R$40,$R$41,$R$42,$Q465,AX$2,AX$4,AX$3)</f>
        <v>312.54460511315625</v>
      </c>
      <c r="AY465" s="19">
        <f ca="1">_xll.DBRW($B$3,$R$37,$R$38,$R$40,$R$41,$R$42,$Q465,AY$2,AY$4,AY$3)</f>
        <v>0.13431142537618751</v>
      </c>
      <c r="AZ465" s="18">
        <f ca="1">_xll.DBRW($B$3,$R$37,$R$38,$R$40,$R$41,$R$42,$Q465,AZ$2,AZ$4,AZ$3)</f>
        <v>82.406119367857954</v>
      </c>
      <c r="BA465" s="15">
        <f ca="1">_xll.DBRW($B$3,$R$37,$R$38,$R$40,$R$41,$R$42,$Q465,BA$2,BA$4,BA$3)</f>
        <v>129493.32923326903</v>
      </c>
      <c r="BB465" s="15">
        <f ca="1">_xll.DBRW($B$3,$R$37,$R$38,$R$40,$R$41,$R$42,$Q465,BB$2,BB$4,BB$3)</f>
        <v>964127.429</v>
      </c>
      <c r="BC465" s="18">
        <f ca="1">AS465-AX465</f>
        <v>-15.900664703749385</v>
      </c>
      <c r="BD465" s="18">
        <f ca="1">AT465-AY465</f>
        <v>1.0411116474465243E-4</v>
      </c>
      <c r="BE465" s="18">
        <f ca="1">AU465-AZ465</f>
        <v>-1.7943658558358351</v>
      </c>
      <c r="BF465" s="15">
        <f ca="1">IF(AND(AV465&lt;&gt;0,BA465&lt;&gt;0),-1*BC465*AV465,0)</f>
        <v>2668701.0831981702</v>
      </c>
      <c r="BG465" s="15">
        <f ca="1">IF(AND(AV465&lt;&gt;0,BA465&lt;&gt;0,AW465&lt;&gt;0,BB465&lt;&gt;0),BD465/AY465*$Y465,)</f>
        <v>-38592.639320127775</v>
      </c>
      <c r="BH465" s="15">
        <f ca="1">IF(AND(AW465&lt;&gt;0,BB465&lt;&gt;0),BE465*AO465*AW465,)</f>
        <v>-1108237.2968870709</v>
      </c>
      <c r="BI465" s="15">
        <f ca="1">IF(AND(AV465&lt;&gt;0,BA465&lt;&gt;0,AW465&lt;&gt;0,BB465&lt;&gt;0),$AI465-BF465-BG465-BH465-BL465,)</f>
        <v>-35131.023099057376</v>
      </c>
      <c r="BJ465" s="15">
        <f ca="1">IF(OR(AV465=0,BA465=0,AW465=0,BB465=0),$AI465-BF465-BG465-BH465-BL465,)</f>
        <v>0</v>
      </c>
      <c r="BK465" s="15">
        <f ca="1">SUM(BF465:BJ465)</f>
        <v>1486740.1238919143</v>
      </c>
      <c r="BL465" s="15">
        <f ca="1">IF($V465&lt;&gt;0,IF($V465&gt;0,$W465/$V465,-$W465/$V465))*$AD465</f>
        <v>-10801777.363891911</v>
      </c>
      <c r="BM465" s="15">
        <f ca="1">SUM(BK465:BL465)</f>
        <v>-9315037.2399999965</v>
      </c>
      <c r="BN465" s="16">
        <f ca="1">_xll.DBRW($B$3,$R$37,$R$38,$R$40,$R$41,$R$42,$Q465,BN$2,BN$4,BN$3)</f>
        <v>0.1147254733724383</v>
      </c>
      <c r="BO465" s="16">
        <f ca="1">_xll.DBRW($B$3,$R$37,$R$38,$R$40,$R$41,$R$42,$Q465,BO$2,BO$4,BO$3)</f>
        <v>0.11838162920075521</v>
      </c>
      <c r="BP465" s="17">
        <f ca="1">-(BN465-BO465)*100</f>
        <v>0.36561558283169093</v>
      </c>
      <c r="BQ465" s="14">
        <f ca="1">$Z465-$AE465-CK465</f>
        <v>368008.83735733759</v>
      </c>
      <c r="BR465" s="15">
        <f ca="1">_xll.DBRW($B$3,$R$37,$R$38,$R$40,$R$41,$R$42,$Q465,BR$2,BR$4,BR$3)</f>
        <v>9.0550018035283291</v>
      </c>
      <c r="BS465" s="15">
        <f ca="1">_xll.DBRW($B$3,$R$37,$R$38,$R$40,$R$41,$R$42,$Q465,BS$2,BS$4,BS$3)</f>
        <v>1.0213384582038885</v>
      </c>
      <c r="BT465" s="15">
        <f ca="1">_xll.DBRW($B$3,$R$37,$R$38,$R$40,$R$41,$R$42,$Q465,BT$2,BT$4,BT$3)</f>
        <v>80.611753512022119</v>
      </c>
      <c r="BU465" s="15">
        <f ca="1">_xll.DBRW($B$3,$R$37,$R$38,$R$40,$R$41,$R$42,$Q465,BU$2,BU$4,BU$3)</f>
        <v>1275278</v>
      </c>
      <c r="BV465" s="15">
        <f ca="1">_xll.DBRW($B$3,$R$37,$R$38,$R$40,$R$41,$R$42,$Q465,BV$2,BV$4,BV$3)</f>
        <v>1248634.074</v>
      </c>
      <c r="BW465" s="15">
        <f ca="1">_xll.DBRW($B$3,$R$37,$R$38,$R$40,$R$41,$R$42,$Q465,BW$2,BW$4,BW$3)</f>
        <v>9.7966802560667965</v>
      </c>
      <c r="BX465" s="15">
        <f ca="1">_xll.DBRW($B$3,$R$37,$R$38,$R$40,$R$41,$R$42,$Q465,BX$2,BX$4,BX$3)</f>
        <v>0.9957833073951472</v>
      </c>
      <c r="BY465" s="15">
        <f ca="1">_xll.DBRW($B$3,$R$37,$R$38,$R$40,$R$41,$R$42,$Q465,BY$2,BY$4,BY$3)</f>
        <v>82.406119367857954</v>
      </c>
      <c r="BZ465" s="15">
        <f ca="1">_xll.DBRW($B$3,$R$37,$R$38,$R$40,$R$41,$R$42,$Q465,BZ$2,BZ$4,BZ$3)</f>
        <v>960062</v>
      </c>
      <c r="CA465" s="15">
        <f ca="1">_xll.DBRW($B$3,$R$37,$R$38,$R$40,$R$41,$R$42,$Q465,CA$2,CA$4,CA$3)</f>
        <v>964127.429</v>
      </c>
      <c r="CB465" s="15">
        <f ca="1">BR465-BW465</f>
        <v>-0.74167845253846743</v>
      </c>
      <c r="CC465" s="15">
        <f ca="1">BS465-BX465</f>
        <v>2.5555150808741267E-2</v>
      </c>
      <c r="CD465" s="15">
        <f ca="1">BT465-BY465</f>
        <v>-1.7943658558358351</v>
      </c>
      <c r="CE465" s="15">
        <f ca="1">IF(AND(BU465&lt;&gt;0,BZ465&lt;&gt;0),-1*CB465*BU465,0)</f>
        <v>945846.21359635168</v>
      </c>
      <c r="CF465" s="15">
        <f ca="1">IF(AND(BU465&lt;&gt;0,BZ465&lt;&gt;0,BV465&lt;&gt;0,CA465&lt;&gt;0),CC465/BX465*$Z465,)</f>
        <v>-296351.42183207208</v>
      </c>
      <c r="CG465" s="15">
        <f ca="1">IF(AND(BV465&lt;&gt;0,CA465&lt;&gt;0),CD465*BN465*BV465,)</f>
        <v>-257043.15146218968</v>
      </c>
      <c r="CH465" s="15">
        <f ca="1">IF(AND(BU465&lt;&gt;0,BZ465&lt;&gt;0,BV465&lt;&gt;0,CA465&lt;&gt;0),$AJ465-CE465-CF465-CG465-CK465,)</f>
        <v>-24442.802944751922</v>
      </c>
      <c r="CI465" s="15">
        <f ca="1">IF(OR(BU465=0,BZ465=0,BV465=0,CA465=0),$AJ465-CE465-CF465-CG465-CK465,)</f>
        <v>0</v>
      </c>
      <c r="CJ465" s="15">
        <f ca="1">SUM(CE465:CI465)</f>
        <v>368008.83735733799</v>
      </c>
      <c r="CK465" s="15">
        <f ca="1">IF($V465&lt;&gt;0,IF($V465&gt;0,$W465/$V465,-$W465/$V465))*$AE465</f>
        <v>-2510232.9873573342</v>
      </c>
      <c r="CL465" s="15">
        <f ca="1">SUM(CJ465:CK465)</f>
        <v>-2142224.1499999962</v>
      </c>
      <c r="CM465" s="16">
        <f ca="1">_xll.DBRW($B$3,$R$37,$R$38,$R$40,$R$41,$R$42,$Q465,CM$2,CM$4,CM$3)</f>
        <v>0.10728297345215151</v>
      </c>
      <c r="CN465" s="16">
        <f ca="1">_xll.DBRW($B$3,$R$37,$R$38,$R$40,$R$41,$R$42,$Q465,CN$2,CN$4,CN$3)</f>
        <v>0.10196044770295785</v>
      </c>
      <c r="CO465" s="17">
        <f ca="1">-(CM465-CN465)*100</f>
        <v>-0.53225257491936606</v>
      </c>
      <c r="CP465" s="14">
        <f ca="1">$AA465-$AF465-DJ465</f>
        <v>-535736.60553382849</v>
      </c>
      <c r="CQ465" s="15">
        <f ca="1">_xll.DBRW($B$3,$R$37,$R$38,$R$40,$R$41,$R$42,$Q465,CQ$2,CQ$4,CQ$3)</f>
        <v>12.508894539600472</v>
      </c>
      <c r="CR465" s="15">
        <f ca="1">_xll.DBRW($B$3,$R$37,$R$38,$R$40,$R$41,$R$42,$Q465,CR$2,CR$4,CR$3)</f>
        <v>0.69136953585971095</v>
      </c>
      <c r="CS465" s="15">
        <f ca="1">_xll.DBRW($B$3,$R$37,$R$38,$R$40,$R$41,$R$42,$Q465,CS$2,CS$4,CS$3)</f>
        <v>80.611753512022119</v>
      </c>
      <c r="CT465" s="15">
        <f ca="1">_xll.DBRW($B$3,$R$37,$R$38,$R$40,$R$41,$R$42,$Q465,CT$2,CT$4,CT$3)</f>
        <v>863267.56019999995</v>
      </c>
      <c r="CU465" s="15">
        <f ca="1">_xll.DBRW($B$3,$R$37,$R$38,$R$40,$R$41,$R$42,$Q465,CU$2,CU$4,CU$3)</f>
        <v>1248634.074</v>
      </c>
      <c r="CV465" s="15">
        <f ca="1">_xll.DBRW($B$3,$R$37,$R$38,$R$40,$R$41,$R$42,$Q465,CV$2,CV$4,CV$3)</f>
        <v>12.90809293061865</v>
      </c>
      <c r="CW465" s="15">
        <f ca="1">_xll.DBRW($B$3,$R$37,$R$38,$R$40,$R$41,$R$42,$Q465,CW$2,CW$4,CW$3)</f>
        <v>0.65092224462374482</v>
      </c>
      <c r="CX465" s="15">
        <f ca="1">_xll.DBRW($B$3,$R$37,$R$38,$R$40,$R$41,$R$42,$Q465,CX$2,CX$4,CX$3)</f>
        <v>82.406119367857954</v>
      </c>
      <c r="CY465" s="15">
        <f ca="1">_xll.DBRW($B$3,$R$37,$R$38,$R$40,$R$41,$R$42,$Q465,CY$2,CY$4,CY$3)</f>
        <v>627571.99018800014</v>
      </c>
      <c r="CZ465" s="15">
        <f ca="1">_xll.DBRW($B$3,$R$37,$R$38,$R$40,$R$41,$R$42,$Q465,CZ$2,CZ$4,CZ$3)</f>
        <v>964127.429</v>
      </c>
      <c r="DA465" s="15">
        <f ca="1">CQ465-CV465</f>
        <v>-0.399198391018178</v>
      </c>
      <c r="DB465" s="15">
        <f ca="1">CR465-CW465</f>
        <v>4.0447291235966132E-2</v>
      </c>
      <c r="DC465" s="15">
        <f ca="1">CS465-CX465</f>
        <v>-1.7943658558358351</v>
      </c>
      <c r="DD465" s="15">
        <f ca="1">IF(AND(CT465&lt;&gt;0,CY465&lt;&gt;0),-1*DA465*CT465,0)</f>
        <v>344615.0210500281</v>
      </c>
      <c r="DE465" s="15">
        <f ca="1">IF(AND(CT465&lt;&gt;0,CY465&lt;&gt;0,CU465&lt;&gt;0,CZ465&lt;&gt;0),DB465/CW465*$AA465,)</f>
        <v>-671003.33879909012</v>
      </c>
      <c r="DF465" s="15">
        <f ca="1">IF(AND(CU465&lt;&gt;0,CZ465&lt;&gt;0),DC465*CM465*CU465,)</f>
        <v>-240368.18313970376</v>
      </c>
      <c r="DG465" s="15">
        <f ca="1">IF(AND(CT465&lt;&gt;0,CY465&lt;&gt;0,CU465&lt;&gt;0,CZ465&lt;&gt;0),$AK465-DD465-DE465-DF465-DJ465,)</f>
        <v>31019.895354937296</v>
      </c>
      <c r="DH465" s="15">
        <f ca="1">IF(OR(CT465=0,CY465=0,CU465=0,CZ465=0),$AK465-DD465-DE465-DF465-DJ465,)</f>
        <v>0</v>
      </c>
      <c r="DI465" s="15">
        <f ca="1">SUM(DD465:DH465)</f>
        <v>-535736.60553382849</v>
      </c>
      <c r="DJ465" s="15">
        <f ca="1">IF($V465&lt;&gt;0,IF($V465&gt;0,$W465/$V465,-$W465/$V465))*$AF465</f>
        <v>-2162028.6944661713</v>
      </c>
      <c r="DK465" s="15">
        <f ca="1">SUM(DI465:DJ465)</f>
        <v>-2697765.3</v>
      </c>
      <c r="DL465" s="16">
        <f ca="1">_xll.DBRW($B$3,$R$37,$R$38,$R$40,$R$41,$R$42,$Q465,DL$2,DL$4,DL$3)</f>
        <v>5.7998743548507835E-2</v>
      </c>
      <c r="DM465" s="16">
        <f ca="1">_xll.DBRW($B$3,$R$37,$R$38,$R$40,$R$41,$R$42,$Q465,DM$2,DM$4,DM$3)</f>
        <v>5.8155587413467588E-2</v>
      </c>
      <c r="DN465" s="17">
        <f ca="1">-(DL465-DM465)*100</f>
        <v>1.5684386495975339E-2</v>
      </c>
      <c r="DO465" s="14">
        <f ca="1">$AB465-$AG465-EI465</f>
        <v>15787.053698158124</v>
      </c>
      <c r="DP465" s="15">
        <f ca="1">_xll.DBRW($B$3,$R$37,$R$38,$R$40,$R$41,$R$42,$Q465,DP$2,DP$4,DP$3)</f>
        <v>125096.55642857145</v>
      </c>
      <c r="DQ465" s="15">
        <f ca="1">_xll.DBRW($B$3,$R$37,$R$38,$R$40,$R$41,$R$42,$Q465,DQ$2,DQ$4,DQ$3)</f>
        <v>3.7374173617711691E-5</v>
      </c>
      <c r="DR465" s="15">
        <f ca="1">_xll.DBRW($B$3,$R$37,$R$38,$R$40,$R$41,$R$42,$Q465,DR$2,DR$4,DR$3)</f>
        <v>80.611753512022119</v>
      </c>
      <c r="DS465" s="15">
        <f ca="1">_xll.DBRW($B$3,$R$37,$R$38,$R$40,$R$41,$R$42,$Q465,DS$2,DS$4,DS$3)</f>
        <v>46.666666666666664</v>
      </c>
      <c r="DT465" s="15">
        <f ca="1">_xll.DBRW($B$3,$R$37,$R$38,$R$40,$R$41,$R$42,$Q465,DT$2,DT$4,DT$3)</f>
        <v>1248634.074</v>
      </c>
      <c r="DU465" s="15">
        <f ca="1">_xll.DBRW($B$3,$R$37,$R$38,$R$40,$R$41,$R$42,$Q465,DU$2,DU$4,DU$3)</f>
        <v>0</v>
      </c>
      <c r="DV465" s="15">
        <f ca="1">_xll.DBRW($B$3,$R$37,$R$38,$R$40,$R$41,$R$42,$Q465,DV$2,DV$4,DV$3)</f>
        <v>0</v>
      </c>
      <c r="DW465" s="15">
        <f ca="1">_xll.DBRW($B$3,$R$37,$R$38,$R$40,$R$41,$R$42,$Q465,DW$2,DW$4,DW$3)</f>
        <v>82.406119367857954</v>
      </c>
      <c r="DX465" s="15" t="str">
        <f ca="1">_xll.DBRW($B$3,$R$37,$R$38,$R$40,$R$41,$R$42,$Q465,DX$2,DX$4,DX$3)</f>
        <v/>
      </c>
      <c r="DY465" s="15">
        <f ca="1">_xll.DBRW($B$3,$R$37,$R$38,$R$40,$R$41,$R$42,$Q465,DY$2,DY$4,DY$3)</f>
        <v>964127.429</v>
      </c>
      <c r="DZ465" s="15">
        <f ca="1">DP465-DU465</f>
        <v>125096.55642857145</v>
      </c>
      <c r="EA465" s="15">
        <f ca="1">DQ465-DV465</f>
        <v>3.7374173617711691E-5</v>
      </c>
      <c r="EB465" s="15">
        <f ca="1">DR465-DW465</f>
        <v>-1.7943658558358351</v>
      </c>
      <c r="EC465" s="15">
        <f ca="1">IF(AND(DS465&lt;&gt;0,DX465&lt;&gt;0),-1*DZ465*DS465,0)</f>
        <v>-5837839.3000000007</v>
      </c>
      <c r="ED465" s="15" t="e">
        <f ca="1">IF(AND(DS465&lt;&gt;0,DX465&lt;&gt;0,DT465&lt;&gt;0,DY465&lt;&gt;0),EA465/DV465*$AB465,)</f>
        <v>#DIV/0!</v>
      </c>
      <c r="EE465" s="15">
        <f ca="1">IF(AND(DT465&lt;&gt;0,DY465&lt;&gt;0),EB465*DL465*DT465,)</f>
        <v>-129946.55314394496</v>
      </c>
      <c r="EF465" s="15" t="e">
        <f ca="1">IF(AND(DS465&lt;&gt;0,DX465&lt;&gt;0,DT465&lt;&gt;0,DY465&lt;&gt;0),$AL465-EC465-ED465-EE465-EI465,)</f>
        <v>#DIV/0!</v>
      </c>
      <c r="EG465" s="15">
        <f ca="1">IF(OR(DS465=0,DX465=0,DT465=0,DY465=0),$AL465-EC465-ED465-EE465-EI465,)</f>
        <v>0</v>
      </c>
      <c r="EH465" s="15" t="e">
        <f ca="1">SUM(EC465:EG465)</f>
        <v>#DIV/0!</v>
      </c>
      <c r="EI465" s="15">
        <f ca="1">IF($V465&lt;&gt;0,IF($V465&gt;0,$W465/$V465,-$W465/$V465))*$AG465</f>
        <v>-1233164.9336981589</v>
      </c>
      <c r="EJ465" s="15" t="e">
        <f ca="1">SUM(EH465:EI465)</f>
        <v>#DIV/0!</v>
      </c>
      <c r="EK465" s="16">
        <f ca="1">_xll.DBRW($B$3,$R$37,$R$38,$R$40,$R$41,$R$42,$Q465,EK$2,EK$4,EK$3)</f>
        <v>0.21488528636503545</v>
      </c>
      <c r="EL465" s="16">
        <f ca="1">_xll.DBRW($B$3,$R$37,$R$38,$R$40,$R$41,$R$42,$Q465,EL$2,EL$4,EL$3)</f>
        <v>0.21640854688483324</v>
      </c>
      <c r="EM465" s="17">
        <f ca="1">-(EK465-EL465)*100</f>
        <v>0.15232605197977866</v>
      </c>
      <c r="EN465" s="14">
        <f ca="1">$AC465-$AH465-FH465</f>
        <v>153323.15120198298</v>
      </c>
      <c r="EO465" s="15">
        <f ca="1">_xll.DBRW($B$3,$R$37,$R$38,$R$40,$R$41,$R$42,$Q465,EO$2,EO$4,EO$3)</f>
        <v>17.322279737818526</v>
      </c>
      <c r="EP465" s="15">
        <f ca="1">_xll.DBRW($B$3,$R$37,$R$38,$R$40,$R$41,$R$42,$Q465,EP$2,EP$4,EP$3)</f>
        <v>1</v>
      </c>
      <c r="EQ465" s="15">
        <f ca="1">_xll.DBRW($B$3,$R$37,$R$38,$R$40,$R$41,$R$42,$Q465,EQ$2,EQ$4,EQ$3)</f>
        <v>80.611753512022119</v>
      </c>
      <c r="ER465" s="15">
        <f ca="1">_xll.DBRW($B$3,$R$37,$R$38,$R$40,$R$41,$R$42,$Q465,ER$2,ER$4,ER$3)</f>
        <v>1248634.074</v>
      </c>
      <c r="ES465" s="15">
        <f ca="1">_xll.DBRW($B$3,$R$37,$R$38,$R$40,$R$41,$R$42,$Q465,ES$2,ES$4,ES$3)</f>
        <v>1248634.074</v>
      </c>
      <c r="ET465" s="15">
        <f ca="1">_xll.DBRW($B$3,$R$37,$R$38,$R$40,$R$41,$R$42,$Q465,ET$2,ET$4,ET$3)</f>
        <v>17.833388546816252</v>
      </c>
      <c r="EU465" s="15">
        <f ca="1">_xll.DBRW($B$3,$R$37,$R$38,$R$40,$R$41,$R$42,$Q465,EU$2,EU$4,EU$3)</f>
        <v>1</v>
      </c>
      <c r="EV465" s="15">
        <f ca="1">_xll.DBRW($B$3,$R$37,$R$38,$R$40,$R$41,$R$42,$Q465,EV$2,EV$4,EV$3)</f>
        <v>82.406119367857954</v>
      </c>
      <c r="EW465" s="15">
        <f ca="1">_xll.DBRW($B$3,$R$37,$R$38,$R$40,$R$41,$R$42,$Q465,EW$2,EW$4,EW$3)</f>
        <v>964127.429</v>
      </c>
      <c r="EX465" s="15">
        <f ca="1">_xll.DBRW($B$3,$R$37,$R$38,$R$40,$R$41,$R$42,$Q465,EX$2,EX$4,EX$3)</f>
        <v>964127.429</v>
      </c>
      <c r="EY465" s="15">
        <f ca="1">EO465-ET465</f>
        <v>-0.51110880899772582</v>
      </c>
      <c r="EZ465" s="15">
        <f ca="1">EP465-EU465</f>
        <v>0</v>
      </c>
      <c r="FA465" s="15">
        <f ca="1">EQ465-EV465</f>
        <v>-1.7943658558358351</v>
      </c>
      <c r="FB465" s="15">
        <f ca="1">IF(AND(ER465&lt;&gt;0,EW465&lt;&gt;0),-1*EY465*ER465,0)</f>
        <v>638187.87443611829</v>
      </c>
      <c r="FC465" s="15">
        <f ca="1">IF(AND(ER465&lt;&gt;0,EW465&lt;&gt;0,ES465&lt;&gt;0,EX465&lt;&gt;0),EZ465/EU465*$AC465,)</f>
        <v>0</v>
      </c>
      <c r="FD465" s="15">
        <f ca="1">IF(AND(ES465&lt;&gt;0,EX465&lt;&gt;0),FA465*EK465*ES465,)</f>
        <v>-481451.84836860688</v>
      </c>
      <c r="FE465" s="15">
        <f ca="1">IF(AND(ER465&lt;&gt;0,EW465&lt;&gt;0,ES465&lt;&gt;0,EX465&lt;&gt;0),$AM465-FB465-FC465-FD465-FH465,)</f>
        <v>-3412.8748655291274</v>
      </c>
      <c r="FF465" s="15">
        <f ca="1">IF(OR(ER465=0,EW465=0,ES465=0,EX465=0),$AM465-FB465-FC465-FD465-FH465,)</f>
        <v>0</v>
      </c>
      <c r="FG465" s="15">
        <f ca="1">SUM(FB465:FF465)</f>
        <v>153323.15120198228</v>
      </c>
      <c r="FH465" s="15">
        <f ca="1">IF($V465&lt;&gt;0,IF($V465&gt;0,$W465/$V465,-$W465/$V465))*$AH465</f>
        <v>-4588852.8212019997</v>
      </c>
      <c r="FI465" s="15">
        <f ca="1">SUM(FG465:FH465)</f>
        <v>-4435529.6700000176</v>
      </c>
      <c r="FJ465" s="20"/>
      <c r="FK465" s="85">
        <f ca="1">BL465+CK465+DJ465+EI465+FH465</f>
        <v>-21296056.800615575</v>
      </c>
      <c r="FL465" s="21"/>
      <c r="FM465" s="22"/>
      <c r="FN465" s="104">
        <f ca="1">_xll.DBRW($B$3,$R$37,$R$38,$R$40,$R$41,$R$42,$Q465,FN$2,FN$4,FN$3)</f>
        <v>1053908.0299999916</v>
      </c>
      <c r="FO465" s="105">
        <f ca="1">IF(U465&lt;&gt;0,FN465/U465,0)</f>
        <v>1.0470541995851547E-2</v>
      </c>
      <c r="FP465" s="104">
        <f ca="1">_xll.DBRW($B$3,$R$37,$R$38,$R$40,$R$41,$R$42,$Q465,FP$2,FP$4,FP$3)</f>
        <v>-342739.93000000226</v>
      </c>
      <c r="FQ465" s="105">
        <f ca="1">IF(V465&lt;&gt;0,FP465/V465,0)</f>
        <v>-4.313907237256164E-3</v>
      </c>
      <c r="FR465" s="86">
        <f ca="1">FN465-FP465</f>
        <v>1396647.9599999939</v>
      </c>
      <c r="FS465" s="103">
        <f ca="1">(FO465-FQ465)*100</f>
        <v>1.4784449233107713</v>
      </c>
      <c r="FT465" s="23"/>
      <c r="FV465" s="37"/>
      <c r="FW465" s="37"/>
      <c r="FX465" s="37"/>
      <c r="FY465" s="37"/>
      <c r="FZ465" s="37"/>
      <c r="GA465" s="37"/>
      <c r="GB465" s="37"/>
      <c r="GC465" s="37"/>
      <c r="GD465" s="37"/>
      <c r="GE465" s="37"/>
      <c r="GF465" s="37"/>
      <c r="GG465" s="37"/>
      <c r="GH465" s="37"/>
    </row>
    <row r="466" spans="1:190" ht="15" hidden="1" customHeight="1" x14ac:dyDescent="0.25">
      <c r="A466">
        <f ca="1">IF(ROW()=ROW($A$60),0,1)</f>
        <v>1</v>
      </c>
      <c r="D466" s="30"/>
      <c r="E466" s="30"/>
      <c r="F466" s="30">
        <f ca="1">IF(A466&lt;&gt;0,IF((AO466+BN466+CM466+DL466+EK466)&lt;&gt;0,ROUND((1-(AO466+BN466+CM466+DL466+EK466))-FO466,5),"VERIF. ELIGIBILITE PMM"),"CHECK "&amp;D451)</f>
        <v>0</v>
      </c>
      <c r="G466" s="30"/>
      <c r="H466" s="30"/>
      <c r="I466" s="30"/>
      <c r="J466" s="30">
        <f ca="1">IF(A466&lt;&gt;0,IF((AP466+BO466+CN466+DM466+EL466)&lt;&gt;0,ROUND((1-(AP466+BO466+CN466+DM466+EL466))-FQ466,5),"VERIF. ELIGIBILITE PMM"),"CHECK "&amp;D452)</f>
        <v>0</v>
      </c>
      <c r="K466" s="30">
        <f ca="1">IF(A466&lt;&gt;0,ROUND(W466+AR466+BQ466+CP466+DO466+EN466+FK466-FR466,5),"CHECK ")</f>
        <v>0</v>
      </c>
      <c r="L466" s="4"/>
      <c r="M466" s="9"/>
      <c r="N466" s="10"/>
      <c r="O466" s="9"/>
      <c r="P466" s="11"/>
      <c r="Q466" s="130" t="s">
        <v>475</v>
      </c>
      <c r="R466" s="130"/>
      <c r="S466" s="12"/>
      <c r="T466" s="13"/>
      <c r="U466" s="84">
        <f ca="1">_xll.DBRW($B$3,$R$37,$R$38,$R$40,$R$41,$R$42,$Q466,U$2,U$4,U$3)</f>
        <v>107192817.87000002</v>
      </c>
      <c r="V466" s="84">
        <f ca="1">_xll.DBRW($B$3,$R$37,$R$38,$R$40,$R$41,$R$42,$Q466,V$2,V$4,V$3)</f>
        <v>85068811.899999991</v>
      </c>
      <c r="W466" s="85">
        <f ca="1">U466-V466</f>
        <v>22124005.970000029</v>
      </c>
      <c r="X466" s="106">
        <f ca="1">IF(V466&lt;&gt;0,W466/V466,0)</f>
        <v>0.26007188152583133</v>
      </c>
      <c r="Y466" s="15">
        <f ca="1">_xll.DBRW($B$3,$R$37,$R$38,$R$40,$R$41,$R$42,$Q466,Y$2,Y$4,Y$3)</f>
        <v>-43658985.390000001</v>
      </c>
      <c r="Z466" s="15">
        <f ca="1">_xll.DBRW($B$3,$R$37,$R$38,$R$40,$R$41,$R$42,$Q466,Z$2,Z$4,Z$3)</f>
        <v>-14073218.150000002</v>
      </c>
      <c r="AA466" s="15">
        <f ca="1">_xll.DBRW($B$3,$R$37,$R$38,$R$40,$R$41,$R$42,$Q466,AA$2,AA$4,AA$3)</f>
        <v>-18151292.189999998</v>
      </c>
      <c r="AB466" s="15">
        <f ca="1">_xll.DBRW($B$3,$R$37,$R$38,$R$40,$R$41,$R$42,$Q466,AB$2,AB$4,AB$3)</f>
        <v>-11176879.48</v>
      </c>
      <c r="AC466" s="15">
        <f ca="1">_xll.DBRW($B$3,$R$37,$R$38,$R$40,$R$41,$R$42,$Q466,AC$2,AC$4,AC$3)</f>
        <v>-12334258.129999999</v>
      </c>
      <c r="AD466" s="15">
        <f ca="1">_xll.DBRW($B$3,$R$37,$R$38,$R$40,$R$41,$R$42,$Q466,AD$2,AD$4,AD$3)</f>
        <v>-34364714.240000002</v>
      </c>
      <c r="AE466" s="15">
        <f ca="1">_xll.DBRW($B$3,$R$37,$R$38,$R$40,$R$41,$R$42,$Q466,AE$2,AE$4,AE$3)</f>
        <v>-10969812.599999998</v>
      </c>
      <c r="AF466" s="15">
        <f ca="1">_xll.DBRW($B$3,$R$37,$R$38,$R$40,$R$41,$R$42,$Q466,AF$2,AF$4,AF$3)</f>
        <v>-13453928.880000001</v>
      </c>
      <c r="AG466" s="15">
        <f ca="1">_xll.DBRW($B$3,$R$37,$R$38,$R$40,$R$41,$R$42,$Q466,AG$2,AG$4,AG$3)</f>
        <v>-8817935.5700000003</v>
      </c>
      <c r="AH466" s="15">
        <f ca="1">_xll.DBRW($B$3,$R$37,$R$38,$R$40,$R$41,$R$42,$Q466,AH$2,AH$4,AH$3)</f>
        <v>-10239626.529999999</v>
      </c>
      <c r="AI466" s="15">
        <f ca="1">Y466-AD466</f>
        <v>-9294271.1499999985</v>
      </c>
      <c r="AJ466" s="15">
        <f ca="1">Z466-AE466</f>
        <v>-3103405.5500000045</v>
      </c>
      <c r="AK466" s="15">
        <f ca="1">AA466-AF466</f>
        <v>-4697363.3099999968</v>
      </c>
      <c r="AL466" s="15">
        <f ca="1">AB466-AG466</f>
        <v>-2358943.91</v>
      </c>
      <c r="AM466" s="15">
        <f ca="1">AC466-AH466</f>
        <v>-2094631.5999999996</v>
      </c>
      <c r="AN466" s="20"/>
      <c r="AO466" s="16">
        <f ca="1">_xll.DBRW($B$3,$R$37,$R$38,$R$40,$R$41,$R$42,$Q466,AO$2,AO$4,AO$3)</f>
        <v>0.4072939424257716</v>
      </c>
      <c r="AP466" s="16">
        <f ca="1">_xll.DBRW($B$3,$R$37,$R$38,$R$40,$R$41,$R$42,$Q466,AP$2,AP$4,AP$3)</f>
        <v>0.4039637262172695</v>
      </c>
      <c r="AQ466" s="17">
        <f ca="1">-(AO466-AP466)*100</f>
        <v>-0.33302162085021014</v>
      </c>
      <c r="AR466" s="14">
        <f ca="1">$Y466-$AD466-BL466</f>
        <v>-356975.25950566866</v>
      </c>
      <c r="AS466" s="18">
        <f ca="1">_xll.DBRW($B$3,$R$37,$R$38,$R$40,$R$41,$R$42,$Q466,AS$2,AS$4,AS$3)</f>
        <v>282.02558342846856</v>
      </c>
      <c r="AT466" s="19">
        <f ca="1">_xll.DBRW($B$3,$R$37,$R$38,$R$40,$R$41,$R$42,$Q466,AT$2,AT$4,AT$3)</f>
        <v>5.7229531946607889E-2</v>
      </c>
      <c r="AU466" s="18">
        <f ca="1">_xll.DBRW($B$3,$R$37,$R$38,$R$40,$R$41,$R$42,$Q466,AU$2,AU$4,AU$3)</f>
        <v>39.627871802983627</v>
      </c>
      <c r="AV466" s="15">
        <f ca="1">_xll.DBRW($B$3,$R$37,$R$38,$R$40,$R$41,$R$42,$Q466,AV$2,AV$4,AV$3)</f>
        <v>154805.05300000001</v>
      </c>
      <c r="AW466" s="15">
        <f ca="1">_xll.DBRW($B$3,$R$37,$R$38,$R$40,$R$41,$R$42,$Q466,AW$2,AW$4,AW$3)</f>
        <v>2704985.4810000001</v>
      </c>
      <c r="AX466" s="18">
        <f ca="1">_xll.DBRW($B$3,$R$37,$R$38,$R$40,$R$41,$R$42,$Q466,AX$2,AX$4,AX$3)</f>
        <v>288.22094130021372</v>
      </c>
      <c r="AY466" s="19">
        <f ca="1">_xll.DBRW($B$3,$R$37,$R$38,$R$40,$R$41,$R$42,$Q466,AY$2,AY$4,AY$3)</f>
        <v>5.5328146532411096E-2</v>
      </c>
      <c r="AZ466" s="18">
        <f ca="1">_xll.DBRW($B$3,$R$37,$R$38,$R$40,$R$41,$R$42,$Q466,AZ$2,AZ$4,AZ$3)</f>
        <v>39.475649517577793</v>
      </c>
      <c r="BA466" s="15">
        <f ca="1">_xll.DBRW($B$3,$R$37,$R$38,$R$40,$R$41,$R$42,$Q466,BA$2,BA$4,BA$3)</f>
        <v>119230.45593069999</v>
      </c>
      <c r="BB466" s="15">
        <f ca="1">_xll.DBRW($B$3,$R$37,$R$38,$R$40,$R$41,$R$42,$Q466,BB$2,BB$4,BB$3)</f>
        <v>2154969.2769999998</v>
      </c>
      <c r="BC466" s="18">
        <f ca="1">AS466-AX466</f>
        <v>-6.1953578717451592</v>
      </c>
      <c r="BD466" s="18">
        <f ca="1">AT466-AY466</f>
        <v>1.9013854141967934E-3</v>
      </c>
      <c r="BE466" s="18">
        <f ca="1">AU466-AZ466</f>
        <v>0.15222228540583416</v>
      </c>
      <c r="BF466" s="15">
        <f ca="1">IF(AND(AV466&lt;&gt;0,BA466&lt;&gt;0),-1*BC466*AV466,0)</f>
        <v>959072.70368947671</v>
      </c>
      <c r="BG466" s="15">
        <f ca="1">IF(AND(AV466&lt;&gt;0,BA466&lt;&gt;0,AW466&lt;&gt;0,BB466&lt;&gt;0),BD466/AY466*$Y466,)</f>
        <v>-1500367.5926600641</v>
      </c>
      <c r="BH466" s="15">
        <f ca="1">IF(AND(AW466&lt;&gt;0,BB466&lt;&gt;0),BE466*AO466*AW466,)</f>
        <v>167706.97572674972</v>
      </c>
      <c r="BI466" s="15">
        <f ca="1">IF(AND(AV466&lt;&gt;0,BA466&lt;&gt;0,AW466&lt;&gt;0,BB466&lt;&gt;0),$AI466-BF466-BG466-BH466-BL466,)</f>
        <v>16612.653738169</v>
      </c>
      <c r="BJ466" s="15">
        <f ca="1">IF(OR(AV466=0,BA466=0,AW466=0,BB466=0),$AI466-BF466-BG466-BH466-BL466,)</f>
        <v>0</v>
      </c>
      <c r="BK466" s="15">
        <f ca="1">SUM(BF466:BJ466)</f>
        <v>-356975.25950566866</v>
      </c>
      <c r="BL466" s="15">
        <f ca="1">IF($V466&lt;&gt;0,IF($V466&gt;0,$W466/$V466,-$W466/$V466))*$AD466</f>
        <v>-8937295.8904943299</v>
      </c>
      <c r="BM466" s="15">
        <f ca="1">SUM(BK466:BL466)</f>
        <v>-9294271.1499999985</v>
      </c>
      <c r="BN466" s="16">
        <f ca="1">_xll.DBRW($B$3,$R$37,$R$38,$R$40,$R$41,$R$42,$Q466,BN$2,BN$4,BN$3)</f>
        <v>0.13128881607597576</v>
      </c>
      <c r="BO466" s="16">
        <f ca="1">_xll.DBRW($B$3,$R$37,$R$38,$R$40,$R$41,$R$42,$Q466,BO$2,BO$4,BO$3)</f>
        <v>0.12895222532195727</v>
      </c>
      <c r="BP466" s="17">
        <f ca="1">-(BN466-BO466)*100</f>
        <v>-0.2336590754018486</v>
      </c>
      <c r="BQ466" s="14">
        <f ca="1">$Z466-$AE466-CK466</f>
        <v>-250465.74713223334</v>
      </c>
      <c r="BR466" s="15">
        <f ca="1">_xll.DBRW($B$3,$R$37,$R$38,$R$40,$R$41,$R$42,$Q466,BR$2,BR$4,BR$3)</f>
        <v>4.652118052633047</v>
      </c>
      <c r="BS466" s="15">
        <f ca="1">_xll.DBRW($B$3,$R$37,$R$38,$R$40,$R$41,$R$42,$Q466,BS$2,BS$4,BS$3)</f>
        <v>1.1183500319127961</v>
      </c>
      <c r="BT466" s="15">
        <f ca="1">_xll.DBRW($B$3,$R$37,$R$38,$R$40,$R$41,$R$42,$Q466,BT$2,BT$4,BT$3)</f>
        <v>39.627871802983627</v>
      </c>
      <c r="BU466" s="15">
        <f ca="1">_xll.DBRW($B$3,$R$37,$R$38,$R$40,$R$41,$R$42,$Q466,BU$2,BU$4,BU$3)</f>
        <v>3025120.5990000004</v>
      </c>
      <c r="BV466" s="15">
        <f ca="1">_xll.DBRW($B$3,$R$37,$R$38,$R$40,$R$41,$R$42,$Q466,BV$2,BV$4,BV$3)</f>
        <v>2704985.4810000001</v>
      </c>
      <c r="BW466" s="15">
        <f ca="1">_xll.DBRW($B$3,$R$37,$R$38,$R$40,$R$41,$R$42,$Q466,BW$2,BW$4,BW$3)</f>
        <v>4.7044579038172802</v>
      </c>
      <c r="BX466" s="15">
        <f ca="1">_xll.DBRW($B$3,$R$37,$R$38,$R$40,$R$41,$R$42,$Q466,BX$2,BX$4,BX$3)</f>
        <v>1.0820530134175088</v>
      </c>
      <c r="BY466" s="15">
        <f ca="1">_xll.DBRW($B$3,$R$37,$R$38,$R$40,$R$41,$R$42,$Q466,BY$2,BY$4,BY$3)</f>
        <v>39.475649517577793</v>
      </c>
      <c r="BZ466" s="15">
        <f ca="1">_xll.DBRW($B$3,$R$37,$R$38,$R$40,$R$41,$R$42,$Q466,BZ$2,BZ$4,BZ$3)</f>
        <v>2331791</v>
      </c>
      <c r="CA466" s="15">
        <f ca="1">_xll.DBRW($B$3,$R$37,$R$38,$R$40,$R$41,$R$42,$Q466,CA$2,CA$4,CA$3)</f>
        <v>2154969.2769999998</v>
      </c>
      <c r="CB466" s="15">
        <f ca="1">BR466-BW466</f>
        <v>-5.2339851184233233E-2</v>
      </c>
      <c r="CC466" s="15">
        <f ca="1">BS466-BX466</f>
        <v>3.6297018495287325E-2</v>
      </c>
      <c r="CD466" s="15">
        <f ca="1">BT466-BY466</f>
        <v>0.15222228540583416</v>
      </c>
      <c r="CE466" s="15">
        <f ca="1">IF(AND(BU466&lt;&gt;0,BZ466&lt;&gt;0),-1*CB466*BU466,0)</f>
        <v>158334.36196601851</v>
      </c>
      <c r="CF466" s="15">
        <f ca="1">IF(AND(BU466&lt;&gt;0,BZ466&lt;&gt;0,BV466&lt;&gt;0,CA466&lt;&gt;0),CC466/BX466*$Z466,)</f>
        <v>-472080.25221003266</v>
      </c>
      <c r="CG466" s="15">
        <f ca="1">IF(AND(BV466&lt;&gt;0,CA466&lt;&gt;0),CD466*BN466*BV466,)</f>
        <v>54059.361059267692</v>
      </c>
      <c r="CH466" s="15">
        <f ca="1">IF(AND(BU466&lt;&gt;0,BZ466&lt;&gt;0,BV466&lt;&gt;0,CA466&lt;&gt;0),$AJ466-CE466-CF466-CG466-CK466,)</f>
        <v>9220.782052513212</v>
      </c>
      <c r="CI466" s="15">
        <f ca="1">IF(OR(BU466=0,BZ466=0,BV466=0,CA466=0),$AJ466-CE466-CF466-CG466-CK466,)</f>
        <v>0</v>
      </c>
      <c r="CJ466" s="15">
        <f ca="1">SUM(CE466:CI466)</f>
        <v>-250465.74713223326</v>
      </c>
      <c r="CK466" s="15">
        <f ca="1">IF($V466&lt;&gt;0,IF($V466&gt;0,$W466/$V466,-$W466/$V466))*$AE466</f>
        <v>-2852939.8028677711</v>
      </c>
      <c r="CL466" s="15">
        <f ca="1">SUM(CJ466:CK466)</f>
        <v>-3103405.5500000045</v>
      </c>
      <c r="CM466" s="16">
        <f ca="1">_xll.DBRW($B$3,$R$37,$R$38,$R$40,$R$41,$R$42,$Q466,CM$2,CM$4,CM$3)</f>
        <v>0.16933310039496582</v>
      </c>
      <c r="CN466" s="16">
        <f ca="1">_xll.DBRW($B$3,$R$37,$R$38,$R$40,$R$41,$R$42,$Q466,CN$2,CN$4,CN$3)</f>
        <v>0.15815348280419561</v>
      </c>
      <c r="CO466" s="17">
        <f ca="1">-(CM466-CN466)*100</f>
        <v>-1.1179617590770214</v>
      </c>
      <c r="CP466" s="14">
        <f ca="1">$AA466-$AF466-DJ466</f>
        <v>-1198374.7122636759</v>
      </c>
      <c r="CQ466" s="15">
        <f ca="1">_xll.DBRW($B$3,$R$37,$R$38,$R$40,$R$41,$R$42,$Q466,CQ$2,CQ$4,CQ$3)</f>
        <v>11.5372796445064</v>
      </c>
      <c r="CR466" s="15">
        <f ca="1">_xll.DBRW($B$3,$R$37,$R$38,$R$40,$R$41,$R$42,$Q466,CR$2,CR$4,CR$3)</f>
        <v>0.58161980997389173</v>
      </c>
      <c r="CS466" s="15">
        <f ca="1">_xll.DBRW($B$3,$R$37,$R$38,$R$40,$R$41,$R$42,$Q466,CS$2,CS$4,CS$3)</f>
        <v>39.627871802983627</v>
      </c>
      <c r="CT466" s="15">
        <f ca="1">_xll.DBRW($B$3,$R$37,$R$38,$R$40,$R$41,$R$42,$Q466,CT$2,CT$4,CT$3)</f>
        <v>1573273.1414413562</v>
      </c>
      <c r="CU466" s="15">
        <f ca="1">_xll.DBRW($B$3,$R$37,$R$38,$R$40,$R$41,$R$42,$Q466,CU$2,CU$4,CU$3)</f>
        <v>2704985.4810000001</v>
      </c>
      <c r="CV466" s="15">
        <f ca="1">_xll.DBRW($B$3,$R$37,$R$38,$R$40,$R$41,$R$42,$Q466,CV$2,CV$4,CV$3)</f>
        <v>11.821849784501088</v>
      </c>
      <c r="CW466" s="15">
        <f ca="1">_xll.DBRW($B$3,$R$37,$R$38,$R$40,$R$41,$R$42,$Q466,CW$2,CW$4,CW$3)</f>
        <v>0.52810783176654708</v>
      </c>
      <c r="CX466" s="15">
        <f ca="1">_xll.DBRW($B$3,$R$37,$R$38,$R$40,$R$41,$R$42,$Q466,CX$2,CX$4,CX$3)</f>
        <v>39.475649517577793</v>
      </c>
      <c r="CY466" s="15">
        <f ca="1">_xll.DBRW($B$3,$R$37,$R$38,$R$40,$R$41,$R$42,$Q466,CY$2,CY$4,CY$3)</f>
        <v>1138056.1523999935</v>
      </c>
      <c r="CZ466" s="15">
        <f ca="1">_xll.DBRW($B$3,$R$37,$R$38,$R$40,$R$41,$R$42,$Q466,CZ$2,CZ$4,CZ$3)</f>
        <v>2154969.2769999998</v>
      </c>
      <c r="DA466" s="15">
        <f ca="1">CQ466-CV466</f>
        <v>-0.28457013999468828</v>
      </c>
      <c r="DB466" s="15">
        <f ca="1">CR466-CW466</f>
        <v>5.3511978207344657E-2</v>
      </c>
      <c r="DC466" s="15">
        <f ca="1">CS466-CX466</f>
        <v>0.15222228540583416</v>
      </c>
      <c r="DD466" s="15">
        <f ca="1">IF(AND(CT466&lt;&gt;0,CY466&lt;&gt;0),-1*DA466*CT466,0)</f>
        <v>447706.55810984975</v>
      </c>
      <c r="DE466" s="15">
        <f ca="1">IF(AND(CT466&lt;&gt;0,CY466&lt;&gt;0,CU466&lt;&gt;0,CZ466&lt;&gt;0),DB466/CW466*$AA466,)</f>
        <v>-1839229.5922924292</v>
      </c>
      <c r="DF466" s="15">
        <f ca="1">IF(AND(CU466&lt;&gt;0,CZ466&lt;&gt;0),DC466*CM466*CU466,)</f>
        <v>69724.440261837037</v>
      </c>
      <c r="DG466" s="15">
        <f ca="1">IF(AND(CT466&lt;&gt;0,CY466&lt;&gt;0,CU466&lt;&gt;0,CZ466&lt;&gt;0),$AK466-DD466-DE466-DF466-DJ466,)</f>
        <v>123423.88165706629</v>
      </c>
      <c r="DH466" s="15">
        <f ca="1">IF(OR(CT466=0,CY466=0,CU466=0,CZ466=0),$AK466-DD466-DE466-DF466-DJ466,)</f>
        <v>0</v>
      </c>
      <c r="DI466" s="15">
        <f ca="1">SUM(DD466:DH466)</f>
        <v>-1198374.7122636761</v>
      </c>
      <c r="DJ466" s="15">
        <f ca="1">IF($V466&lt;&gt;0,IF($V466&gt;0,$W466/$V466,-$W466/$V466))*$AF466</f>
        <v>-3498988.5977363209</v>
      </c>
      <c r="DK466" s="15">
        <f ca="1">SUM(DI466:DJ466)</f>
        <v>-4697363.3099999968</v>
      </c>
      <c r="DL466" s="16">
        <f ca="1">_xll.DBRW($B$3,$R$37,$R$38,$R$40,$R$41,$R$42,$Q466,DL$2,DL$4,DL$3)</f>
        <v>0.10426892120286417</v>
      </c>
      <c r="DM466" s="16">
        <f ca="1">_xll.DBRW($B$3,$R$37,$R$38,$R$40,$R$41,$R$42,$Q466,DM$2,DM$4,DM$3)</f>
        <v>0.10365650316552734</v>
      </c>
      <c r="DN466" s="17">
        <f ca="1">-(DL466-DM466)*100</f>
        <v>-6.1241803733683153E-2</v>
      </c>
      <c r="DO466" s="14">
        <f ca="1">$AB466-$AG466-EI466</f>
        <v>-65646.815136546269</v>
      </c>
      <c r="DP466" s="15">
        <f ca="1">_xll.DBRW($B$3,$R$37,$R$38,$R$40,$R$41,$R$42,$Q466,DP$2,DP$4,DP$3)</f>
        <v>122374.59284671534</v>
      </c>
      <c r="DQ466" s="15">
        <f ca="1">_xll.DBRW($B$3,$R$37,$R$38,$R$40,$R$41,$R$42,$Q466,DQ$2,DQ$4,DQ$3)</f>
        <v>3.3764814626497922E-5</v>
      </c>
      <c r="DR466" s="15">
        <f ca="1">_xll.DBRW($B$3,$R$37,$R$38,$R$40,$R$41,$R$42,$Q466,DR$2,DR$4,DR$3)</f>
        <v>39.627871802983627</v>
      </c>
      <c r="DS466" s="15">
        <f ca="1">_xll.DBRW($B$3,$R$37,$R$38,$R$40,$R$41,$R$42,$Q466,DS$2,DS$4,DS$3)</f>
        <v>91.333333333333329</v>
      </c>
      <c r="DT466" s="15">
        <f ca="1">_xll.DBRW($B$3,$R$37,$R$38,$R$40,$R$41,$R$42,$Q466,DT$2,DT$4,DT$3)</f>
        <v>2704985.4810000001</v>
      </c>
      <c r="DU466" s="15">
        <f ca="1">_xll.DBRW($B$3,$R$37,$R$38,$R$40,$R$41,$R$42,$Q466,DU$2,DU$4,DU$3)</f>
        <v>166376.14283018868</v>
      </c>
      <c r="DV466" s="15">
        <f ca="1">_xll.DBRW($B$3,$R$37,$R$38,$R$40,$R$41,$R$42,$Q466,DV$2,DV$4,DV$3)</f>
        <v>2.4594318149065661E-5</v>
      </c>
      <c r="DW466" s="15">
        <f ca="1">_xll.DBRW($B$3,$R$37,$R$38,$R$40,$R$41,$R$42,$Q466,DW$2,DW$4,DW$3)</f>
        <v>39.475649517577793</v>
      </c>
      <c r="DX466" s="15">
        <f ca="1">_xll.DBRW($B$3,$R$37,$R$38,$R$40,$R$41,$R$42,$Q466,DX$2,DX$4,DX$3)</f>
        <v>53</v>
      </c>
      <c r="DY466" s="15">
        <f ca="1">_xll.DBRW($B$3,$R$37,$R$38,$R$40,$R$41,$R$42,$Q466,DY$2,DY$4,DY$3)</f>
        <v>2154969.2769999998</v>
      </c>
      <c r="DZ466" s="15">
        <f ca="1">DP466-DU466</f>
        <v>-44001.549983473335</v>
      </c>
      <c r="EA466" s="15">
        <f ca="1">DQ466-DV466</f>
        <v>9.1704964774322608E-6</v>
      </c>
      <c r="EB466" s="15">
        <f ca="1">DR466-DW466</f>
        <v>0.15222228540583416</v>
      </c>
      <c r="EC466" s="15">
        <f ca="1">IF(AND(DS466&lt;&gt;0,DX466&lt;&gt;0),-1*DZ466*DS466,0)</f>
        <v>4018808.2318238975</v>
      </c>
      <c r="ED466" s="15">
        <f ca="1">IF(AND(DS466&lt;&gt;0,DX466&lt;&gt;0,DT466&lt;&gt;0,DY466&lt;&gt;0),EA466/DV466*$AB466,)</f>
        <v>-4167528.9909965978</v>
      </c>
      <c r="EE466" s="15">
        <f ca="1">IF(AND(DT466&lt;&gt;0,DY466&lt;&gt;0),EB466*DL466*DT466,)</f>
        <v>42933.674223279217</v>
      </c>
      <c r="EF466" s="15">
        <f ca="1">IF(AND(DS466&lt;&gt;0,DX466&lt;&gt;0,DT466&lt;&gt;0,DY466&lt;&gt;0),$AL466-EC466-ED466-EE466-EI466,)</f>
        <v>40140.269812875427</v>
      </c>
      <c r="EG466" s="15">
        <f ca="1">IF(OR(DS466=0,DX466=0,DT466=0,DY466=0),$AL466-EC466-ED466-EE466-EI466,)</f>
        <v>0</v>
      </c>
      <c r="EH466" s="15">
        <f ca="1">SUM(EC466:EG466)</f>
        <v>-65646.815136545702</v>
      </c>
      <c r="EI466" s="15">
        <f ca="1">IF($V466&lt;&gt;0,IF($V466&gt;0,$W466/$V466,-$W466/$V466))*$AG466</f>
        <v>-2293297.0948634539</v>
      </c>
      <c r="EJ466" s="15">
        <f ca="1">SUM(EH466:EI466)</f>
        <v>-2358943.9099999997</v>
      </c>
      <c r="EK466" s="16">
        <f ca="1">_xll.DBRW($B$3,$R$37,$R$38,$R$40,$R$41,$R$42,$Q466,EK$2,EK$4,EK$3)</f>
        <v>0.11506608721638974</v>
      </c>
      <c r="EL466" s="16">
        <f ca="1">_xll.DBRW($B$3,$R$37,$R$38,$R$40,$R$41,$R$42,$Q466,EL$2,EL$4,EL$3)</f>
        <v>0.12036874973682335</v>
      </c>
      <c r="EM466" s="17">
        <f ca="1">-(EK466-EL466)*100</f>
        <v>0.5302662520433612</v>
      </c>
      <c r="EN466" s="14">
        <f ca="1">$AC466-$AH466-FH466</f>
        <v>568407.33777891938</v>
      </c>
      <c r="EO466" s="15">
        <f ca="1">_xll.DBRW($B$3,$R$37,$R$38,$R$40,$R$41,$R$42,$Q466,EO$2,EO$4,EO$3)</f>
        <v>4.5598241530820252</v>
      </c>
      <c r="EP466" s="15">
        <f ca="1">_xll.DBRW($B$3,$R$37,$R$38,$R$40,$R$41,$R$42,$Q466,EP$2,EP$4,EP$3)</f>
        <v>1</v>
      </c>
      <c r="EQ466" s="15">
        <f ca="1">_xll.DBRW($B$3,$R$37,$R$38,$R$40,$R$41,$R$42,$Q466,EQ$2,EQ$4,EQ$3)</f>
        <v>39.627871802983627</v>
      </c>
      <c r="ER466" s="15">
        <f ca="1">_xll.DBRW($B$3,$R$37,$R$38,$R$40,$R$41,$R$42,$Q466,ER$2,ER$4,ER$3)</f>
        <v>2704985.4810000001</v>
      </c>
      <c r="ES466" s="15">
        <f ca="1">_xll.DBRW($B$3,$R$37,$R$38,$R$40,$R$41,$R$42,$Q466,ES$2,ES$4,ES$3)</f>
        <v>2704985.4810000001</v>
      </c>
      <c r="ET466" s="15">
        <f ca="1">_xll.DBRW($B$3,$R$37,$R$38,$R$40,$R$41,$R$42,$Q466,ET$2,ET$4,ET$3)</f>
        <v>4.7516345774798729</v>
      </c>
      <c r="EU466" s="15">
        <f ca="1">_xll.DBRW($B$3,$R$37,$R$38,$R$40,$R$41,$R$42,$Q466,EU$2,EU$4,EU$3)</f>
        <v>1</v>
      </c>
      <c r="EV466" s="15">
        <f ca="1">_xll.DBRW($B$3,$R$37,$R$38,$R$40,$R$41,$R$42,$Q466,EV$2,EV$4,EV$3)</f>
        <v>39.475649517577793</v>
      </c>
      <c r="EW466" s="15">
        <f ca="1">_xll.DBRW($B$3,$R$37,$R$38,$R$40,$R$41,$R$42,$Q466,EW$2,EW$4,EW$3)</f>
        <v>2154969.2769999998</v>
      </c>
      <c r="EX466" s="15">
        <f ca="1">_xll.DBRW($B$3,$R$37,$R$38,$R$40,$R$41,$R$42,$Q466,EX$2,EX$4,EX$3)</f>
        <v>2154969.2769999998</v>
      </c>
      <c r="EY466" s="15">
        <f ca="1">EO466-ET466</f>
        <v>-0.19181042439784779</v>
      </c>
      <c r="EZ466" s="15">
        <f ca="1">EP466-EU466</f>
        <v>0</v>
      </c>
      <c r="FA466" s="15">
        <f ca="1">EQ466-EV466</f>
        <v>0.15222228540583416</v>
      </c>
      <c r="FB466" s="15">
        <f ca="1">IF(AND(ER466&lt;&gt;0,EW466&lt;&gt;0),-1*EY466*ER466,0)</f>
        <v>518844.41310062649</v>
      </c>
      <c r="FC466" s="15">
        <f ca="1">IF(AND(ER466&lt;&gt;0,EW466&lt;&gt;0,ES466&lt;&gt;0,EX466&lt;&gt;0),EZ466/EU466*$AC466,)</f>
        <v>0</v>
      </c>
      <c r="FD466" s="15">
        <f ca="1">IF(AND(ES466&lt;&gt;0,EX466&lt;&gt;0),FA466*EK466*ES466,)</f>
        <v>47379.505280238838</v>
      </c>
      <c r="FE466" s="15">
        <f ca="1">IF(AND(ER466&lt;&gt;0,EW466&lt;&gt;0,ES466&lt;&gt;0,EX466&lt;&gt;0),$AM466-FB466-FC466-FD466-FH466,)</f>
        <v>2183.4193980540149</v>
      </c>
      <c r="FF466" s="15">
        <f ca="1">IF(OR(ER466=0,EW466=0,ES466=0,EX466=0),$AM466-FB466-FC466-FD466-FH466,)</f>
        <v>0</v>
      </c>
      <c r="FG466" s="15">
        <f ca="1">SUM(FB466:FF466)</f>
        <v>568407.33777891938</v>
      </c>
      <c r="FH466" s="15">
        <f ca="1">IF($V466&lt;&gt;0,IF($V466&gt;0,$W466/$V466,-$W466/$V466))*$AH466</f>
        <v>-2663038.937778919</v>
      </c>
      <c r="FI466" s="15">
        <f ca="1">SUM(FG466:FH466)</f>
        <v>-2094631.5999999996</v>
      </c>
      <c r="FJ466" s="20"/>
      <c r="FK466" s="85">
        <f ca="1">BL466+CK466+DJ466+EI466+FH466</f>
        <v>-20245560.323740795</v>
      </c>
      <c r="FL466" s="21"/>
      <c r="FM466" s="22"/>
      <c r="FN466" s="104">
        <f ca="1">_xll.DBRW($B$3,$R$37,$R$38,$R$40,$R$41,$R$42,$Q466,FN$2,FN$4,FN$3)</f>
        <v>7798184.5299999965</v>
      </c>
      <c r="FO466" s="105">
        <f ca="1">IF(U466&lt;&gt;0,FN466/U466,0)</f>
        <v>7.2749132684032825E-2</v>
      </c>
      <c r="FP466" s="104">
        <f ca="1">_xll.DBRW($B$3,$R$37,$R$38,$R$40,$R$41,$R$42,$Q466,FP$2,FP$4,FP$3)</f>
        <v>7222794.0800000029</v>
      </c>
      <c r="FQ466" s="105">
        <f ca="1">IF(V466&lt;&gt;0,FP466/V466,0)</f>
        <v>8.4905312754226955E-2</v>
      </c>
      <c r="FR466" s="86">
        <f ca="1">FN466-FP466</f>
        <v>575390.44999999367</v>
      </c>
      <c r="FS466" s="103">
        <f ca="1">(FO466-FQ466)*100</f>
        <v>-1.2156180070194131</v>
      </c>
      <c r="FT466" s="23"/>
      <c r="FV466" s="37"/>
      <c r="FW466" s="37"/>
      <c r="FX466" s="37"/>
      <c r="FY466" s="37"/>
      <c r="FZ466" s="37"/>
      <c r="GA466" s="37"/>
      <c r="GB466" s="37"/>
      <c r="GC466" s="37"/>
      <c r="GD466" s="37"/>
      <c r="GE466" s="37"/>
      <c r="GF466" s="37"/>
      <c r="GG466" s="37"/>
      <c r="GH466" s="37"/>
    </row>
    <row r="467" spans="1:190" ht="15" hidden="1" customHeight="1" x14ac:dyDescent="0.25">
      <c r="A467">
        <f ca="1">IF(ROW()=ROW($A$60),0,1)</f>
        <v>1</v>
      </c>
      <c r="D467" s="30"/>
      <c r="E467" s="30"/>
      <c r="F467" s="30">
        <f ca="1">IF(A467&lt;&gt;0,IF((AO467+BN467+CM467+DL467+EK467)&lt;&gt;0,ROUND((1-(AO467+BN467+CM467+DL467+EK467))-FO467,5),"VERIF. ELIGIBILITE PMM"),"CHECK "&amp;D452)</f>
        <v>0</v>
      </c>
      <c r="G467" s="30"/>
      <c r="H467" s="30"/>
      <c r="I467" s="30"/>
      <c r="J467" s="30">
        <f ca="1">IF(A467&lt;&gt;0,IF((AP467+BO467+CN467+DM467+EL467)&lt;&gt;0,ROUND((1-(AP467+BO467+CN467+DM467+EL467))-FQ467,5),"VERIF. ELIGIBILITE PMM"),"CHECK "&amp;D453)</f>
        <v>0</v>
      </c>
      <c r="K467" s="30">
        <f ca="1">IF(A467&lt;&gt;0,ROUND(W467+AR467+BQ467+CP467+DO467+EN467+FK467-FR467,5),"CHECK ")</f>
        <v>0</v>
      </c>
      <c r="L467" s="4"/>
      <c r="M467" s="9"/>
      <c r="N467" s="10"/>
      <c r="O467" s="9"/>
      <c r="P467" s="11"/>
      <c r="Q467" s="130" t="s">
        <v>471</v>
      </c>
      <c r="R467" s="130"/>
      <c r="S467" s="12"/>
      <c r="T467" s="13"/>
      <c r="U467" s="84">
        <f ca="1">_xll.DBRW($B$3,$R$37,$R$38,$R$40,$R$41,$R$42,$Q467,U$2,U$4,U$3)</f>
        <v>93825164.510000005</v>
      </c>
      <c r="V467" s="84">
        <f ca="1">_xll.DBRW($B$3,$R$37,$R$38,$R$40,$R$41,$R$42,$Q467,V$2,V$4,V$3)</f>
        <v>69823184.920000002</v>
      </c>
      <c r="W467" s="85">
        <f ca="1">U467-V467</f>
        <v>24001979.590000004</v>
      </c>
      <c r="X467" s="106">
        <f ca="1">IF(V467&lt;&gt;0,W467/V467,0)</f>
        <v>0.34375372045116964</v>
      </c>
      <c r="Y467" s="15">
        <f ca="1">_xll.DBRW($B$3,$R$37,$R$38,$R$40,$R$41,$R$42,$Q467,Y$2,Y$4,Y$3)</f>
        <v>-31117530.849999998</v>
      </c>
      <c r="Z467" s="15">
        <f ca="1">_xll.DBRW($B$3,$R$37,$R$38,$R$40,$R$41,$R$42,$Q467,Z$2,Z$4,Z$3)</f>
        <v>-13524981.349999998</v>
      </c>
      <c r="AA467" s="15">
        <f ca="1">_xll.DBRW($B$3,$R$37,$R$38,$R$40,$R$41,$R$42,$Q467,AA$2,AA$4,AA$3)</f>
        <v>-16114903.110000003</v>
      </c>
      <c r="AB467" s="15">
        <f ca="1">_xll.DBRW($B$3,$R$37,$R$38,$R$40,$R$41,$R$42,$Q467,AB$2,AB$4,AB$3)</f>
        <v>-1052804.6100000001</v>
      </c>
      <c r="AC467" s="15">
        <f ca="1">_xll.DBRW($B$3,$R$37,$R$38,$R$40,$R$41,$R$42,$Q467,AC$2,AC$4,AC$3)</f>
        <v>-19842507.539999992</v>
      </c>
      <c r="AD467" s="15">
        <f ca="1">_xll.DBRW($B$3,$R$37,$R$38,$R$40,$R$41,$R$42,$Q467,AD$2,AD$4,AD$3)</f>
        <v>-24602242.760000002</v>
      </c>
      <c r="AE467" s="15">
        <f ca="1">_xll.DBRW($B$3,$R$37,$R$38,$R$40,$R$41,$R$42,$Q467,AE$2,AE$4,AE$3)</f>
        <v>-8530499.0700000003</v>
      </c>
      <c r="AF467" s="15">
        <f ca="1">_xll.DBRW($B$3,$R$37,$R$38,$R$40,$R$41,$R$42,$Q467,AF$2,AF$4,AF$3)</f>
        <v>-12807091.740000002</v>
      </c>
      <c r="AG467" s="15">
        <f ca="1">_xll.DBRW($B$3,$R$37,$R$38,$R$40,$R$41,$R$42,$Q467,AG$2,AG$4,AG$3)</f>
        <v>-1570617.23</v>
      </c>
      <c r="AH467" s="15">
        <f ca="1">_xll.DBRW($B$3,$R$37,$R$38,$R$40,$R$41,$R$42,$Q467,AH$2,AH$4,AH$3)</f>
        <v>-15910028.440000001</v>
      </c>
      <c r="AI467" s="15">
        <f ca="1">Y467-AD467</f>
        <v>-6515288.0899999961</v>
      </c>
      <c r="AJ467" s="15">
        <f ca="1">Z467-AE467</f>
        <v>-4994482.2799999975</v>
      </c>
      <c r="AK467" s="15">
        <f ca="1">AA467-AF467</f>
        <v>-3307811.370000001</v>
      </c>
      <c r="AL467" s="15">
        <f ca="1">AB467-AG467</f>
        <v>517812.61999999988</v>
      </c>
      <c r="AM467" s="15">
        <f ca="1">AC467-AH467</f>
        <v>-3932479.0999999903</v>
      </c>
      <c r="AN467" s="20"/>
      <c r="AO467" s="16">
        <f ca="1">_xll.DBRW($B$3,$R$37,$R$38,$R$40,$R$41,$R$42,$Q467,AO$2,AO$4,AO$3)</f>
        <v>0.33165442354948876</v>
      </c>
      <c r="AP467" s="16">
        <f ca="1">_xll.DBRW($B$3,$R$37,$R$38,$R$40,$R$41,$R$42,$Q467,AP$2,AP$4,AP$3)</f>
        <v>0.35235062376756449</v>
      </c>
      <c r="AQ467" s="17">
        <f ca="1">-(AO467-AP467)*100</f>
        <v>2.0696200218075722</v>
      </c>
      <c r="AR467" s="14">
        <f ca="1">$Y467-$AD467-BL467</f>
        <v>1941824.390192857</v>
      </c>
      <c r="AS467" s="18">
        <f ca="1">_xll.DBRW($B$3,$R$37,$R$38,$R$40,$R$41,$R$42,$Q467,AS$2,AS$4,AS$3)</f>
        <v>297.21570504280589</v>
      </c>
      <c r="AT467" s="19">
        <f ca="1">_xll.DBRW($B$3,$R$37,$R$38,$R$40,$R$41,$R$42,$Q467,AT$2,AT$4,AT$3)</f>
        <v>3.0389711371330865E-2</v>
      </c>
      <c r="AU467" s="18">
        <f ca="1">_xll.DBRW($B$3,$R$37,$R$38,$R$40,$R$41,$R$42,$Q467,AU$2,AU$4,AU$3)</f>
        <v>27.234069109075815</v>
      </c>
      <c r="AV467" s="15">
        <f ca="1">_xll.DBRW($B$3,$R$37,$R$38,$R$40,$R$41,$R$42,$Q467,AV$2,AV$4,AV$3)</f>
        <v>104696.79199999999</v>
      </c>
      <c r="AW467" s="15">
        <f ca="1">_xll.DBRW($B$3,$R$37,$R$38,$R$40,$R$41,$R$42,$Q467,AW$2,AW$4,AW$3)</f>
        <v>3445139.4</v>
      </c>
      <c r="AX467" s="18">
        <f ca="1">_xll.DBRW($B$3,$R$37,$R$38,$R$40,$R$41,$R$42,$Q467,AX$2,AX$4,AX$3)</f>
        <v>278.53199877629959</v>
      </c>
      <c r="AY467" s="19">
        <f ca="1">_xll.DBRW($B$3,$R$37,$R$38,$R$40,$R$41,$R$42,$Q467,AY$2,AY$4,AY$3)</f>
        <v>0</v>
      </c>
      <c r="AZ467" s="18">
        <f ca="1">_xll.DBRW($B$3,$R$37,$R$38,$R$40,$R$41,$R$42,$Q467,AZ$2,AZ$4,AZ$3)</f>
        <v>0</v>
      </c>
      <c r="BA467" s="15">
        <f ca="1">_xll.DBRW($B$3,$R$37,$R$38,$R$40,$R$41,$R$42,$Q467,BA$2,BA$4,BA$3)</f>
        <v>88328.245473006013</v>
      </c>
      <c r="BB467" s="15">
        <f ca="1">_xll.DBRW($B$3,$R$37,$R$38,$R$40,$R$41,$R$42,$Q467,BB$2,BB$4,BB$3)</f>
        <v>0</v>
      </c>
      <c r="BC467" s="18">
        <f ca="1">AS467-AX467</f>
        <v>18.683706266506306</v>
      </c>
      <c r="BD467" s="18">
        <f ca="1">AT467-AY467</f>
        <v>3.0389711371330865E-2</v>
      </c>
      <c r="BE467" s="18">
        <f ca="1">AU467-AZ467</f>
        <v>27.234069109075815</v>
      </c>
      <c r="BF467" s="15">
        <f ca="1">IF(AND(AV467&lt;&gt;0,BA467&lt;&gt;0),-1*BC467*AV467,0)</f>
        <v>-1956124.1087735069</v>
      </c>
      <c r="BG467" s="15">
        <f ca="1">IF(AND(AV467&lt;&gt;0,BA467&lt;&gt;0,AW467&lt;&gt;0,BB467&lt;&gt;0),BD467/AY467*$Y467,)</f>
        <v>0</v>
      </c>
      <c r="BH467" s="15">
        <f ca="1">IF(AND(AW467&lt;&gt;0,BB467&lt;&gt;0),BE467*AO467*AW467,)</f>
        <v>0</v>
      </c>
      <c r="BI467" s="15">
        <f ca="1">IF(AND(AV467&lt;&gt;0,BA467&lt;&gt;0,AW467&lt;&gt;0,BB467&lt;&gt;0),$AI467-BF467-BG467-BH467-BL467,)</f>
        <v>0</v>
      </c>
      <c r="BJ467" s="15">
        <f ca="1">IF(OR(AV467=0,BA467=0,AW467=0,BB467=0),$AI467-BF467-BG467-BH467-BL467,)</f>
        <v>3897948.4989663642</v>
      </c>
      <c r="BK467" s="15">
        <f ca="1">SUM(BF467:BJ467)</f>
        <v>1941824.3901928572</v>
      </c>
      <c r="BL467" s="15">
        <f ca="1">IF($V467&lt;&gt;0,IF($V467&gt;0,$W467/$V467,-$W467/$V467))*$AD467</f>
        <v>-8457112.4801928531</v>
      </c>
      <c r="BM467" s="15">
        <f ca="1">SUM(BK467:BL467)</f>
        <v>-6515288.0899999961</v>
      </c>
      <c r="BN467" s="16">
        <f ca="1">_xll.DBRW($B$3,$R$37,$R$38,$R$40,$R$41,$R$42,$Q467,BN$2,BN$4,BN$3)</f>
        <v>0.14415089406593573</v>
      </c>
      <c r="BO467" s="16">
        <f ca="1">_xll.DBRW($B$3,$R$37,$R$38,$R$40,$R$41,$R$42,$Q467,BO$2,BO$4,BO$3)</f>
        <v>0.12217287251754314</v>
      </c>
      <c r="BP467" s="17">
        <f ca="1">-(BN467-BO467)*100</f>
        <v>-2.1978021548392594</v>
      </c>
      <c r="BQ467" s="14">
        <f ca="1">$Z467-$AE467-CK467</f>
        <v>-2062091.4873822546</v>
      </c>
      <c r="BR467" s="15">
        <f ca="1">_xll.DBRW($B$3,$R$37,$R$38,$R$40,$R$41,$R$42,$Q467,BR$2,BR$4,BR$3)</f>
        <v>3.5573380159626726</v>
      </c>
      <c r="BS467" s="15">
        <f ca="1">_xll.DBRW($B$3,$R$37,$R$38,$R$40,$R$41,$R$42,$Q467,BS$2,BS$4,BS$3)</f>
        <v>1.1035823398031441</v>
      </c>
      <c r="BT467" s="15">
        <f ca="1">_xll.DBRW($B$3,$R$37,$R$38,$R$40,$R$41,$R$42,$Q467,BT$2,BT$4,BT$3)</f>
        <v>27.234069109075815</v>
      </c>
      <c r="BU467" s="15">
        <f ca="1">_xll.DBRW($B$3,$R$37,$R$38,$R$40,$R$41,$R$42,$Q467,BU$2,BU$4,BU$3)</f>
        <v>3801995</v>
      </c>
      <c r="BV467" s="15">
        <f ca="1">_xll.DBRW($B$3,$R$37,$R$38,$R$40,$R$41,$R$42,$Q467,BV$2,BV$4,BV$3)</f>
        <v>3445139.4</v>
      </c>
      <c r="BW467" s="15">
        <f ca="1">_xll.DBRW($B$3,$R$37,$R$38,$R$40,$R$41,$R$42,$Q467,BW$2,BW$4,BW$3)</f>
        <v>2.7508549305270793</v>
      </c>
      <c r="BX467" s="15">
        <f ca="1">_xll.DBRW($B$3,$R$37,$R$38,$R$40,$R$41,$R$42,$Q467,BX$2,BX$4,BX$3)</f>
        <v>0</v>
      </c>
      <c r="BY467" s="15">
        <f ca="1">_xll.DBRW($B$3,$R$37,$R$38,$R$40,$R$41,$R$42,$Q467,BY$2,BY$4,BY$3)</f>
        <v>0</v>
      </c>
      <c r="BZ467" s="15">
        <f ca="1">_xll.DBRW($B$3,$R$37,$R$38,$R$40,$R$41,$R$42,$Q467,BZ$2,BZ$4,BZ$3)</f>
        <v>3101035.6</v>
      </c>
      <c r="CA467" s="15">
        <f ca="1">_xll.DBRW($B$3,$R$37,$R$38,$R$40,$R$41,$R$42,$Q467,CA$2,CA$4,CA$3)</f>
        <v>0</v>
      </c>
      <c r="CB467" s="15">
        <f ca="1">BR467-BW467</f>
        <v>0.80648308543559333</v>
      </c>
      <c r="CC467" s="15">
        <f ca="1">BS467-BX467</f>
        <v>1.1035823398031441</v>
      </c>
      <c r="CD467" s="15">
        <f ca="1">BT467-BY467</f>
        <v>27.234069109075815</v>
      </c>
      <c r="CE467" s="15">
        <f ca="1">IF(AND(BU467&lt;&gt;0,BZ467&lt;&gt;0),-1*CB467*BU467,0)</f>
        <v>-3066244.6584106986</v>
      </c>
      <c r="CF467" s="15">
        <f ca="1">IF(AND(BU467&lt;&gt;0,BZ467&lt;&gt;0,BV467&lt;&gt;0,CA467&lt;&gt;0),CC467/BX467*$Z467,)</f>
        <v>0</v>
      </c>
      <c r="CG467" s="15">
        <f ca="1">IF(AND(BV467&lt;&gt;0,CA467&lt;&gt;0),CD467*BN467*BV467,)</f>
        <v>0</v>
      </c>
      <c r="CH467" s="15">
        <f ca="1">IF(AND(BU467&lt;&gt;0,BZ467&lt;&gt;0,BV467&lt;&gt;0,CA467&lt;&gt;0),$AJ467-CE467-CF467-CG467-CK467,)</f>
        <v>0</v>
      </c>
      <c r="CI467" s="15">
        <f ca="1">IF(OR(BU467=0,BZ467=0,BV467=0,CA467=0),$AJ467-CE467-CF467-CG467-CK467,)</f>
        <v>1004153.1710284441</v>
      </c>
      <c r="CJ467" s="15">
        <f ca="1">SUM(CE467:CI467)</f>
        <v>-2062091.4873822546</v>
      </c>
      <c r="CK467" s="15">
        <f ca="1">IF($V467&lt;&gt;0,IF($V467&gt;0,$W467/$V467,-$W467/$V467))*$AE467</f>
        <v>-2932390.7926177429</v>
      </c>
      <c r="CL467" s="15">
        <f ca="1">SUM(CJ467:CK467)</f>
        <v>-4994482.2799999975</v>
      </c>
      <c r="CM467" s="16">
        <f ca="1">_xll.DBRW($B$3,$R$37,$R$38,$R$40,$R$41,$R$42,$Q467,CM$2,CM$4,CM$3)</f>
        <v>0.17175459477379823</v>
      </c>
      <c r="CN467" s="16">
        <f ca="1">_xll.DBRW($B$3,$R$37,$R$38,$R$40,$R$41,$R$42,$Q467,CN$2,CN$4,CN$3)</f>
        <v>0.18342176391228418</v>
      </c>
      <c r="CO467" s="17">
        <f ca="1">-(CM467-CN467)*100</f>
        <v>1.1667169138485951</v>
      </c>
      <c r="CP467" s="14">
        <f ca="1">$AA467-$AF467-DJ467</f>
        <v>1094674.0637844438</v>
      </c>
      <c r="CQ467" s="15">
        <f ca="1">_xll.DBRW($B$3,$R$37,$R$38,$R$40,$R$41,$R$42,$Q467,CQ$2,CQ$4,CQ$3)</f>
        <v>13.054275906595144</v>
      </c>
      <c r="CR467" s="15">
        <f ca="1">_xll.DBRW($B$3,$R$37,$R$38,$R$40,$R$41,$R$42,$Q467,CR$2,CR$4,CR$3)</f>
        <v>0.35831757635119205</v>
      </c>
      <c r="CS467" s="15">
        <f ca="1">_xll.DBRW($B$3,$R$37,$R$38,$R$40,$R$41,$R$42,$Q467,CS$2,CS$4,CS$3)</f>
        <v>27.234069109075815</v>
      </c>
      <c r="CT467" s="15">
        <f ca="1">_xll.DBRW($B$3,$R$37,$R$38,$R$40,$R$41,$R$42,$Q467,CT$2,CT$4,CT$3)</f>
        <v>1234454</v>
      </c>
      <c r="CU467" s="15">
        <f ca="1">_xll.DBRW($B$3,$R$37,$R$38,$R$40,$R$41,$R$42,$Q467,CU$2,CU$4,CU$3)</f>
        <v>3445139.4</v>
      </c>
      <c r="CV467" s="15">
        <f ca="1">_xll.DBRW($B$3,$R$37,$R$38,$R$40,$R$41,$R$42,$Q467,CV$2,CV$4,CV$3)</f>
        <v>13.040729714377381</v>
      </c>
      <c r="CW467" s="15">
        <f ca="1">_xll.DBRW($B$3,$R$37,$R$38,$R$40,$R$41,$R$42,$Q467,CW$2,CW$4,CW$3)</f>
        <v>0</v>
      </c>
      <c r="CX467" s="15">
        <f ca="1">_xll.DBRW($B$3,$R$37,$R$38,$R$40,$R$41,$R$42,$Q467,CX$2,CX$4,CX$3)</f>
        <v>0</v>
      </c>
      <c r="CY467" s="15">
        <f ca="1">_xll.DBRW($B$3,$R$37,$R$38,$R$40,$R$41,$R$42,$Q467,CY$2,CY$4,CY$3)</f>
        <v>982083.98</v>
      </c>
      <c r="CZ467" s="15">
        <f ca="1">_xll.DBRW($B$3,$R$37,$R$38,$R$40,$R$41,$R$42,$Q467,CZ$2,CZ$4,CZ$3)</f>
        <v>0</v>
      </c>
      <c r="DA467" s="15">
        <f ca="1">CQ467-CV467</f>
        <v>1.354619221776332E-2</v>
      </c>
      <c r="DB467" s="15">
        <f ca="1">CR467-CW467</f>
        <v>0.35831757635119205</v>
      </c>
      <c r="DC467" s="15">
        <f ca="1">CS467-CX467</f>
        <v>27.234069109075815</v>
      </c>
      <c r="DD467" s="15">
        <f ca="1">IF(AND(CT467&lt;&gt;0,CY467&lt;&gt;0),-1*DA467*CT467,0)</f>
        <v>-16722.151167986802</v>
      </c>
      <c r="DE467" s="15">
        <f ca="1">IF(AND(CT467&lt;&gt;0,CY467&lt;&gt;0,CU467&lt;&gt;0,CZ467&lt;&gt;0),DB467/CW467*$AA467,)</f>
        <v>0</v>
      </c>
      <c r="DF467" s="15">
        <f ca="1">IF(AND(CU467&lt;&gt;0,CZ467&lt;&gt;0),DC467*CM467*CU467,)</f>
        <v>0</v>
      </c>
      <c r="DG467" s="15">
        <f ca="1">IF(AND(CT467&lt;&gt;0,CY467&lt;&gt;0,CU467&lt;&gt;0,CZ467&lt;&gt;0),$AK467-DD467-DE467-DF467-DJ467,)</f>
        <v>0</v>
      </c>
      <c r="DH467" s="15">
        <f ca="1">IF(OR(CT467=0,CY467=0,CU467=0,CZ467=0),$AK467-DD467-DE467-DF467-DJ467,)</f>
        <v>1111396.2149524307</v>
      </c>
      <c r="DI467" s="15">
        <f ca="1">SUM(DD467:DH467)</f>
        <v>1094674.0637844438</v>
      </c>
      <c r="DJ467" s="15">
        <f ca="1">IF($V467&lt;&gt;0,IF($V467&gt;0,$W467/$V467,-$W467/$V467))*$AF467</f>
        <v>-4402485.4337844448</v>
      </c>
      <c r="DK467" s="15">
        <f ca="1">SUM(DI467:DJ467)</f>
        <v>-3307811.370000001</v>
      </c>
      <c r="DL467" s="16">
        <f ca="1">_xll.DBRW($B$3,$R$37,$R$38,$R$40,$R$41,$R$42,$Q467,DL$2,DL$4,DL$3)</f>
        <v>1.12209194142984E-2</v>
      </c>
      <c r="DM467" s="16">
        <f ca="1">_xll.DBRW($B$3,$R$37,$R$38,$R$40,$R$41,$R$42,$Q467,DM$2,DM$4,DM$3)</f>
        <v>2.2494207787850648E-2</v>
      </c>
      <c r="DN467" s="17">
        <f ca="1">-(DL467-DM467)*100</f>
        <v>1.1273288373552248</v>
      </c>
      <c r="DO467" s="14">
        <f ca="1">$AB467-$AG467-EI467</f>
        <v>1057718.1362172104</v>
      </c>
      <c r="DP467" s="15">
        <f ca="1">_xll.DBRW($B$3,$R$37,$R$38,$R$40,$R$41,$R$42,$Q467,DP$2,DP$4,DP$3)</f>
        <v>20376.863419354842</v>
      </c>
      <c r="DQ467" s="15">
        <f ca="1">_xll.DBRW($B$3,$R$37,$R$38,$R$40,$R$41,$R$42,$Q467,DQ$2,DQ$4,DQ$3)</f>
        <v>1.4996974191136262E-5</v>
      </c>
      <c r="DR467" s="15">
        <f ca="1">_xll.DBRW($B$3,$R$37,$R$38,$R$40,$R$41,$R$42,$Q467,DR$2,DR$4,DR$3)</f>
        <v>27.234069109075815</v>
      </c>
      <c r="DS467" s="15">
        <f ca="1">_xll.DBRW($B$3,$R$37,$R$38,$R$40,$R$41,$R$42,$Q467,DS$2,DS$4,DS$3)</f>
        <v>51.666666666666664</v>
      </c>
      <c r="DT467" s="15">
        <f ca="1">_xll.DBRW($B$3,$R$37,$R$38,$R$40,$R$41,$R$42,$Q467,DT$2,DT$4,DT$3)</f>
        <v>3445139.4</v>
      </c>
      <c r="DU467" s="15">
        <f ca="1">_xll.DBRW($B$3,$R$37,$R$38,$R$40,$R$41,$R$42,$Q467,DU$2,DU$4,DU$3)</f>
        <v>0</v>
      </c>
      <c r="DV467" s="15">
        <f ca="1">_xll.DBRW($B$3,$R$37,$R$38,$R$40,$R$41,$R$42,$Q467,DV$2,DV$4,DV$3)</f>
        <v>0</v>
      </c>
      <c r="DW467" s="15">
        <f ca="1">_xll.DBRW($B$3,$R$37,$R$38,$R$40,$R$41,$R$42,$Q467,DW$2,DW$4,DW$3)</f>
        <v>0</v>
      </c>
      <c r="DX467" s="15" t="str">
        <f ca="1">_xll.DBRW($B$3,$R$37,$R$38,$R$40,$R$41,$R$42,$Q467,DX$2,DX$4,DX$3)</f>
        <v/>
      </c>
      <c r="DY467" s="15">
        <f ca="1">_xll.DBRW($B$3,$R$37,$R$38,$R$40,$R$41,$R$42,$Q467,DY$2,DY$4,DY$3)</f>
        <v>0</v>
      </c>
      <c r="DZ467" s="15">
        <f ca="1">DP467-DU467</f>
        <v>20376.863419354842</v>
      </c>
      <c r="EA467" s="15">
        <f ca="1">DQ467-DV467</f>
        <v>1.4996974191136262E-5</v>
      </c>
      <c r="EB467" s="15">
        <f ca="1">DR467-DW467</f>
        <v>27.234069109075815</v>
      </c>
      <c r="EC467" s="15">
        <f ca="1">IF(AND(DS467&lt;&gt;0,DX467&lt;&gt;0),-1*DZ467*DS467,0)</f>
        <v>-1052804.6100000001</v>
      </c>
      <c r="ED467" s="15">
        <f ca="1">IF(AND(DS467&lt;&gt;0,DX467&lt;&gt;0,DT467&lt;&gt;0,DY467&lt;&gt;0),EA467/DV467*$AB467,)</f>
        <v>0</v>
      </c>
      <c r="EE467" s="15">
        <f ca="1">IF(AND(DT467&lt;&gt;0,DY467&lt;&gt;0),EB467*DL467*DT467,)</f>
        <v>0</v>
      </c>
      <c r="EF467" s="15">
        <f ca="1">IF(AND(DS467&lt;&gt;0,DX467&lt;&gt;0,DT467&lt;&gt;0,DY467&lt;&gt;0),$AL467-EC467-ED467-EE467-EI467,)</f>
        <v>0</v>
      </c>
      <c r="EG467" s="15">
        <f ca="1">IF(OR(DS467=0,DX467=0,DT467=0,DY467=0),$AL467-EC467-ED467-EE467-EI467,)</f>
        <v>2110522.7462172103</v>
      </c>
      <c r="EH467" s="15">
        <f ca="1">SUM(EC467:EG467)</f>
        <v>1057718.1362172102</v>
      </c>
      <c r="EI467" s="15">
        <f ca="1">IF($V467&lt;&gt;0,IF($V467&gt;0,$W467/$V467,-$W467/$V467))*$AG467</f>
        <v>-539905.51621721045</v>
      </c>
      <c r="EJ467" s="15">
        <f ca="1">SUM(EH467:EI467)</f>
        <v>517812.61999999976</v>
      </c>
      <c r="EK467" s="16">
        <f ca="1">_xll.DBRW($B$3,$R$37,$R$38,$R$40,$R$41,$R$42,$Q467,EK$2,EK$4,EK$3)</f>
        <v>0.21148385556931437</v>
      </c>
      <c r="EL467" s="16">
        <f ca="1">_xll.DBRW($B$3,$R$37,$R$38,$R$40,$R$41,$R$42,$Q467,EL$2,EL$4,EL$3)</f>
        <v>0.22786168316768898</v>
      </c>
      <c r="EM467" s="17">
        <f ca="1">-(EK467-EL467)*100</f>
        <v>1.637782759837461</v>
      </c>
      <c r="EN467" s="14">
        <f ca="1">$AC467-$AH467-FH467</f>
        <v>1536652.3687339285</v>
      </c>
      <c r="EO467" s="15">
        <f ca="1">_xll.DBRW($B$3,$R$37,$R$38,$R$40,$R$41,$R$42,$Q467,EO$2,EO$4,EO$3)</f>
        <v>5.7595659380285165</v>
      </c>
      <c r="EP467" s="15">
        <f ca="1">_xll.DBRW($B$3,$R$37,$R$38,$R$40,$R$41,$R$42,$Q467,EP$2,EP$4,EP$3)</f>
        <v>1</v>
      </c>
      <c r="EQ467" s="15">
        <f ca="1">_xll.DBRW($B$3,$R$37,$R$38,$R$40,$R$41,$R$42,$Q467,EQ$2,EQ$4,EQ$3)</f>
        <v>27.234069109075815</v>
      </c>
      <c r="ER467" s="15">
        <f ca="1">_xll.DBRW($B$3,$R$37,$R$38,$R$40,$R$41,$R$42,$Q467,ER$2,ER$4,ER$3)</f>
        <v>3445139.4</v>
      </c>
      <c r="ES467" s="15">
        <f ca="1">_xll.DBRW($B$3,$R$37,$R$38,$R$40,$R$41,$R$42,$Q467,ES$2,ES$4,ES$3)</f>
        <v>3445139.4</v>
      </c>
      <c r="ET467" s="15">
        <f ca="1">_xll.DBRW($B$3,$R$37,$R$38,$R$40,$R$41,$R$42,$Q467,ET$2,ET$4,ET$3)</f>
        <v>0</v>
      </c>
      <c r="EU467" s="15">
        <f ca="1">_xll.DBRW($B$3,$R$37,$R$38,$R$40,$R$41,$R$42,$Q467,EU$2,EU$4,EU$3)</f>
        <v>0</v>
      </c>
      <c r="EV467" s="15">
        <f ca="1">_xll.DBRW($B$3,$R$37,$R$38,$R$40,$R$41,$R$42,$Q467,EV$2,EV$4,EV$3)</f>
        <v>0</v>
      </c>
      <c r="EW467" s="15">
        <f ca="1">_xll.DBRW($B$3,$R$37,$R$38,$R$40,$R$41,$R$42,$Q467,EW$2,EW$4,EW$3)</f>
        <v>0</v>
      </c>
      <c r="EX467" s="15">
        <f ca="1">_xll.DBRW($B$3,$R$37,$R$38,$R$40,$R$41,$R$42,$Q467,EX$2,EX$4,EX$3)</f>
        <v>0</v>
      </c>
      <c r="EY467" s="15">
        <f ca="1">EO467-ET467</f>
        <v>5.7595659380285165</v>
      </c>
      <c r="EZ467" s="15">
        <f ca="1">EP467-EU467</f>
        <v>1</v>
      </c>
      <c r="FA467" s="15">
        <f ca="1">EQ467-EV467</f>
        <v>27.234069109075815</v>
      </c>
      <c r="FB467" s="15">
        <f ca="1">IF(AND(ER467&lt;&gt;0,EW467&lt;&gt;0),-1*EY467*ER467,0)</f>
        <v>0</v>
      </c>
      <c r="FC467" s="15">
        <f ca="1">IF(AND(ER467&lt;&gt;0,EW467&lt;&gt;0,ES467&lt;&gt;0,EX467&lt;&gt;0),EZ467/EU467*$AC467,)</f>
        <v>0</v>
      </c>
      <c r="FD467" s="15">
        <f ca="1">IF(AND(ES467&lt;&gt;0,EX467&lt;&gt;0),FA467*EK467*ES467,)</f>
        <v>0</v>
      </c>
      <c r="FE467" s="15">
        <f ca="1">IF(AND(ER467&lt;&gt;0,EW467&lt;&gt;0,ES467&lt;&gt;0,EX467&lt;&gt;0),$AM467-FB467-FC467-FD467-FH467,)</f>
        <v>0</v>
      </c>
      <c r="FF467" s="15">
        <f ca="1">IF(OR(ER467=0,EW467=0,ES467=0,EX467=0),$AM467-FB467-FC467-FD467-FH467,)</f>
        <v>1536652.3687339285</v>
      </c>
      <c r="FG467" s="15">
        <f ca="1">SUM(FB467:FF467)</f>
        <v>1536652.3687339285</v>
      </c>
      <c r="FH467" s="15">
        <f ca="1">IF($V467&lt;&gt;0,IF($V467&gt;0,$W467/$V467,-$W467/$V467))*$AH467</f>
        <v>-5469131.4687339189</v>
      </c>
      <c r="FI467" s="15">
        <f ca="1">SUM(FG467:FH467)</f>
        <v>-3932479.0999999903</v>
      </c>
      <c r="FJ467" s="20"/>
      <c r="FK467" s="85">
        <f ca="1">BL467+CK467+DJ467+EI467+FH467</f>
        <v>-21801025.691546172</v>
      </c>
      <c r="FL467" s="21"/>
      <c r="FM467" s="22"/>
      <c r="FN467" s="104">
        <f ca="1">_xll.DBRW($B$3,$R$37,$R$38,$R$40,$R$41,$R$42,$Q467,FN$2,FN$4,FN$3)</f>
        <v>12172437.049999997</v>
      </c>
      <c r="FO467" s="105">
        <f ca="1">IF(U467&lt;&gt;0,FN467/U467,0)</f>
        <v>0.12973531262716456</v>
      </c>
      <c r="FP467" s="104">
        <f ca="1">_xll.DBRW($B$3,$R$37,$R$38,$R$40,$R$41,$R$42,$Q467,FP$2,FP$4,FP$3)</f>
        <v>6402705.6799999978</v>
      </c>
      <c r="FQ467" s="105">
        <f ca="1">IF(V467&lt;&gt;0,FP467/V467,0)</f>
        <v>9.1698848847068568E-2</v>
      </c>
      <c r="FR467" s="86">
        <f ca="1">FN467-FP467</f>
        <v>5769731.3699999992</v>
      </c>
      <c r="FS467" s="103">
        <f ca="1">(FO467-FQ467)*100</f>
        <v>3.8036463780095993</v>
      </c>
      <c r="FT467" s="23"/>
      <c r="FV467" s="37"/>
      <c r="FW467" s="37"/>
      <c r="FX467" s="37"/>
      <c r="FY467" s="37"/>
      <c r="FZ467" s="37"/>
      <c r="GA467" s="37"/>
      <c r="GB467" s="37"/>
      <c r="GC467" s="37"/>
      <c r="GD467" s="37"/>
      <c r="GE467" s="37"/>
      <c r="GF467" s="37"/>
      <c r="GG467" s="37"/>
      <c r="GH467" s="37"/>
    </row>
    <row r="468" spans="1:190" ht="15" hidden="1" customHeight="1" x14ac:dyDescent="0.25">
      <c r="A468">
        <f ca="1">IF(ROW()=ROW($A$60),0,1)</f>
        <v>1</v>
      </c>
      <c r="D468" s="30"/>
      <c r="E468" s="30"/>
      <c r="F468" s="30">
        <f ca="1">IF(A468&lt;&gt;0,IF((AO468+BN468+CM468+DL468+EK468)&lt;&gt;0,ROUND((1-(AO468+BN468+CM468+DL468+EK468))-FO468,5),"VERIF. ELIGIBILITE PMM"),"CHECK "&amp;D453)</f>
        <v>0</v>
      </c>
      <c r="G468" s="30"/>
      <c r="H468" s="30"/>
      <c r="I468" s="30"/>
      <c r="J468" s="30">
        <f ca="1">IF(A468&lt;&gt;0,IF((AP468+BO468+CN468+DM468+EL468)&lt;&gt;0,ROUND((1-(AP468+BO468+CN468+DM468+EL468))-FQ468,5),"VERIF. ELIGIBILITE PMM"),"CHECK "&amp;D454)</f>
        <v>0</v>
      </c>
      <c r="K468" s="30">
        <f ca="1">IF(A468&lt;&gt;0,ROUND(W468+AR468+BQ468+CP468+DO468+EN468+FK468-FR468,5),"CHECK ")</f>
        <v>0</v>
      </c>
      <c r="L468" s="4"/>
      <c r="M468" s="9"/>
      <c r="N468" s="10"/>
      <c r="O468" s="9"/>
      <c r="P468" s="11"/>
      <c r="Q468" s="130" t="s">
        <v>479</v>
      </c>
      <c r="R468" s="130"/>
      <c r="S468" s="12"/>
      <c r="T468" s="13"/>
      <c r="U468" s="84">
        <f ca="1">_xll.DBRW($B$3,$R$37,$R$38,$R$40,$R$41,$R$42,$Q468,U$2,U$4,U$3)</f>
        <v>107491196.78</v>
      </c>
      <c r="V468" s="84">
        <f ca="1">_xll.DBRW($B$3,$R$37,$R$38,$R$40,$R$41,$R$42,$Q468,V$2,V$4,V$3)</f>
        <v>80953434.610000014</v>
      </c>
      <c r="W468" s="85">
        <f ca="1">U468-V468</f>
        <v>26537762.169999987</v>
      </c>
      <c r="X468" s="106">
        <f ca="1">IF(V468&lt;&gt;0,W468/V468,0)</f>
        <v>0.32781514827441094</v>
      </c>
      <c r="Y468" s="15">
        <f ca="1">_xll.DBRW($B$3,$R$37,$R$38,$R$40,$R$41,$R$42,$Q468,Y$2,Y$4,Y$3)</f>
        <v>-43404788.909999989</v>
      </c>
      <c r="Z468" s="15">
        <f ca="1">_xll.DBRW($B$3,$R$37,$R$38,$R$40,$R$41,$R$42,$Q468,Z$2,Z$4,Z$3)</f>
        <v>-12981415.82</v>
      </c>
      <c r="AA468" s="15">
        <f ca="1">_xll.DBRW($B$3,$R$37,$R$38,$R$40,$R$41,$R$42,$Q468,AA$2,AA$4,AA$3)</f>
        <v>-14552184.889999999</v>
      </c>
      <c r="AB468" s="15">
        <f ca="1">_xll.DBRW($B$3,$R$37,$R$38,$R$40,$R$41,$R$42,$Q468,AB$2,AB$4,AB$3)</f>
        <v>-12488624.6299999</v>
      </c>
      <c r="AC468" s="15">
        <f ca="1">_xll.DBRW($B$3,$R$37,$R$38,$R$40,$R$41,$R$42,$Q468,AC$2,AC$4,AC$3)</f>
        <v>-18881760.780000001</v>
      </c>
      <c r="AD468" s="15">
        <f ca="1">_xll.DBRW($B$3,$R$37,$R$38,$R$40,$R$41,$R$42,$Q468,AD$2,AD$4,AD$3)</f>
        <v>-33079085.43</v>
      </c>
      <c r="AE468" s="15">
        <f ca="1">_xll.DBRW($B$3,$R$37,$R$38,$R$40,$R$41,$R$42,$Q468,AE$2,AE$4,AE$3)</f>
        <v>-9255947</v>
      </c>
      <c r="AF468" s="15">
        <f ca="1">_xll.DBRW($B$3,$R$37,$R$38,$R$40,$R$41,$R$42,$Q468,AF$2,AF$4,AF$3)</f>
        <v>-11199354.300000001</v>
      </c>
      <c r="AG468" s="15">
        <f ca="1">_xll.DBRW($B$3,$R$37,$R$38,$R$40,$R$41,$R$42,$Q468,AG$2,AG$4,AG$3)</f>
        <v>-10189880.980000002</v>
      </c>
      <c r="AH468" s="15">
        <f ca="1">_xll.DBRW($B$3,$R$37,$R$38,$R$40,$R$41,$R$42,$Q468,AH$2,AH$4,AH$3)</f>
        <v>-14688170.519999998</v>
      </c>
      <c r="AI468" s="15">
        <f ca="1">Y468-AD468</f>
        <v>-10325703.479999989</v>
      </c>
      <c r="AJ468" s="15">
        <f ca="1">Z468-AE468</f>
        <v>-3725468.8200000003</v>
      </c>
      <c r="AK468" s="15">
        <f ca="1">AA468-AF468</f>
        <v>-3352830.589999998</v>
      </c>
      <c r="AL468" s="15">
        <f ca="1">AB468-AG468</f>
        <v>-2298743.6499998979</v>
      </c>
      <c r="AM468" s="15">
        <f ca="1">AC468-AH468</f>
        <v>-4193590.2600000035</v>
      </c>
      <c r="AN468" s="20"/>
      <c r="AO468" s="16">
        <f ca="1">_xll.DBRW($B$3,$R$37,$R$38,$R$40,$R$41,$R$42,$Q468,AO$2,AO$4,AO$3)</f>
        <v>0.40379854546447808</v>
      </c>
      <c r="AP468" s="16">
        <f ca="1">_xll.DBRW($B$3,$R$37,$R$38,$R$40,$R$41,$R$42,$Q468,AP$2,AP$4,AP$3)</f>
        <v>0.40861867800126428</v>
      </c>
      <c r="AQ468" s="17">
        <f ca="1">-(AO468-AP468)*100</f>
        <v>0.48201325367862036</v>
      </c>
      <c r="AR468" s="14">
        <f ca="1">$Y468-$AD468-BL468</f>
        <v>518121.81501736678</v>
      </c>
      <c r="AS468" s="18">
        <f ca="1">_xll.DBRW($B$3,$R$37,$R$38,$R$40,$R$41,$R$42,$Q468,AS$2,AS$4,AS$3)</f>
        <v>314.72765458677475</v>
      </c>
      <c r="AT468" s="19">
        <f ca="1">_xll.DBRW($B$3,$R$37,$R$38,$R$40,$R$41,$R$42,$Q468,AT$2,AT$4,AT$3)</f>
        <v>4.3541334851391826E-2</v>
      </c>
      <c r="AU468" s="18">
        <f ca="1">_xll.DBRW($B$3,$R$37,$R$38,$R$40,$R$41,$R$42,$Q468,AU$2,AU$4,AU$3)</f>
        <v>33.936878548170618</v>
      </c>
      <c r="AV468" s="15">
        <f ca="1">_xll.DBRW($B$3,$R$37,$R$38,$R$40,$R$41,$R$42,$Q468,AV$2,AV$4,AV$3)</f>
        <v>137912.21800000002</v>
      </c>
      <c r="AW468" s="15">
        <f ca="1">_xll.DBRW($B$3,$R$37,$R$38,$R$40,$R$41,$R$42,$Q468,AW$2,AW$4,AW$3)</f>
        <v>3167386.0820000004</v>
      </c>
      <c r="AX468" s="18">
        <f ca="1">_xll.DBRW($B$3,$R$37,$R$38,$R$40,$R$41,$R$42,$Q468,AX$2,AX$4,AX$3)</f>
        <v>257.96655427274476</v>
      </c>
      <c r="AY468" s="19">
        <f ca="1">_xll.DBRW($B$3,$R$37,$R$38,$R$40,$R$41,$R$42,$Q468,AY$2,AY$4,AY$3)</f>
        <v>5.1449247710428081E-2</v>
      </c>
      <c r="AZ468" s="18">
        <f ca="1">_xll.DBRW($B$3,$R$37,$R$38,$R$40,$R$41,$R$42,$Q468,AZ$2,AZ$4,AZ$3)</f>
        <v>32.480613017261462</v>
      </c>
      <c r="BA468" s="15">
        <f ca="1">_xll.DBRW($B$3,$R$37,$R$38,$R$40,$R$41,$R$42,$Q468,BA$2,BA$4,BA$3)</f>
        <v>128230.132480763</v>
      </c>
      <c r="BB468" s="15">
        <f ca="1">_xll.DBRW($B$3,$R$37,$R$38,$R$40,$R$41,$R$42,$Q468,BB$2,BB$4,BB$3)</f>
        <v>2492361.6610000003</v>
      </c>
      <c r="BC468" s="18">
        <f ca="1">AS468-AX468</f>
        <v>56.761100314029989</v>
      </c>
      <c r="BD468" s="18">
        <f ca="1">AT468-AY468</f>
        <v>-7.9079128590362549E-3</v>
      </c>
      <c r="BE468" s="18">
        <f ca="1">AU468-AZ468</f>
        <v>1.4562655309091568</v>
      </c>
      <c r="BF468" s="15">
        <f ca="1">IF(AND(AV468&lt;&gt;0,BA468&lt;&gt;0),-1*BC468*AV468,0)</f>
        <v>-7828049.2404283732</v>
      </c>
      <c r="BG468" s="15">
        <f ca="1">IF(AND(AV468&lt;&gt;0,BA468&lt;&gt;0,AW468&lt;&gt;0,BB468&lt;&gt;0),BD468/AY468*$Y468,)</f>
        <v>6671453.9792109085</v>
      </c>
      <c r="BH468" s="15">
        <f ca="1">IF(AND(AW468&lt;&gt;0,BB468&lt;&gt;0),BE468*AO468*AW468,)</f>
        <v>1862543.0702561864</v>
      </c>
      <c r="BI468" s="15">
        <f ca="1">IF(AND(AV468&lt;&gt;0,BA468&lt;&gt;0,AW468&lt;&gt;0,BB468&lt;&gt;0),$AI468-BF468-BG468-BH468-BL468,)</f>
        <v>-187825.99402135611</v>
      </c>
      <c r="BJ468" s="15">
        <f ca="1">IF(OR(AV468=0,BA468=0,AW468=0,BB468=0),$AI468-BF468-BG468-BH468-BL468,)</f>
        <v>0</v>
      </c>
      <c r="BK468" s="15">
        <f ca="1">SUM(BF468:BJ468)</f>
        <v>518121.81501736562</v>
      </c>
      <c r="BL468" s="15">
        <f ca="1">IF($V468&lt;&gt;0,IF($V468&gt;0,$W468/$V468,-$W468/$V468))*$AD468</f>
        <v>-10843825.295017356</v>
      </c>
      <c r="BM468" s="15">
        <f ca="1">SUM(BK468:BL468)</f>
        <v>-10325703.479999991</v>
      </c>
      <c r="BN468" s="16">
        <f ca="1">_xll.DBRW($B$3,$R$37,$R$38,$R$40,$R$41,$R$42,$Q468,BN$2,BN$4,BN$3)</f>
        <v>0.12076724614545686</v>
      </c>
      <c r="BO468" s="16">
        <f ca="1">_xll.DBRW($B$3,$R$37,$R$38,$R$40,$R$41,$R$42,$Q468,BO$2,BO$4,BO$3)</f>
        <v>0.11433668064352431</v>
      </c>
      <c r="BP468" s="17">
        <f ca="1">-(BN468-BO468)*100</f>
        <v>-0.64305655019325503</v>
      </c>
      <c r="BQ468" s="14">
        <f ca="1">$Z468-$AE468-CK468</f>
        <v>-691229.18177491101</v>
      </c>
      <c r="BR468" s="15">
        <f ca="1">_xll.DBRW($B$3,$R$37,$R$38,$R$40,$R$41,$R$42,$Q468,BR$2,BR$4,BR$3)</f>
        <v>3.3014482757198791</v>
      </c>
      <c r="BS468" s="15">
        <f ca="1">_xll.DBRW($B$3,$R$37,$R$38,$R$40,$R$41,$R$42,$Q468,BS$2,BS$4,BS$3)</f>
        <v>1.2414137744265366</v>
      </c>
      <c r="BT468" s="15">
        <f ca="1">_xll.DBRW($B$3,$R$37,$R$38,$R$40,$R$41,$R$42,$Q468,BT$2,BT$4,BT$3)</f>
        <v>33.936878548170618</v>
      </c>
      <c r="BU468" s="15">
        <f ca="1">_xll.DBRW($B$3,$R$37,$R$38,$R$40,$R$41,$R$42,$Q468,BU$2,BU$4,BU$3)</f>
        <v>3932036.7111216998</v>
      </c>
      <c r="BV468" s="15">
        <f ca="1">_xll.DBRW($B$3,$R$37,$R$38,$R$40,$R$41,$R$42,$Q468,BV$2,BV$4,BV$3)</f>
        <v>3167386.0820000004</v>
      </c>
      <c r="BW468" s="15">
        <f ca="1">_xll.DBRW($B$3,$R$37,$R$38,$R$40,$R$41,$R$42,$Q468,BW$2,BW$4,BW$3)</f>
        <v>3.0837665879173364</v>
      </c>
      <c r="BX468" s="15">
        <f ca="1">_xll.DBRW($B$3,$R$37,$R$38,$R$40,$R$41,$R$42,$Q468,BX$2,BX$4,BX$3)</f>
        <v>1.2042822865425227</v>
      </c>
      <c r="BY468" s="15">
        <f ca="1">_xll.DBRW($B$3,$R$37,$R$38,$R$40,$R$41,$R$42,$Q468,BY$2,BY$4,BY$3)</f>
        <v>32.480613017261462</v>
      </c>
      <c r="BZ468" s="15">
        <f ca="1">_xll.DBRW($B$3,$R$37,$R$38,$R$40,$R$41,$R$42,$Q468,BZ$2,BZ$4,BZ$3)</f>
        <v>3001507</v>
      </c>
      <c r="CA468" s="15">
        <f ca="1">_xll.DBRW($B$3,$R$37,$R$38,$R$40,$R$41,$R$42,$Q468,CA$2,CA$4,CA$3)</f>
        <v>2492361.6610000003</v>
      </c>
      <c r="CB468" s="15">
        <f ca="1">BR468-BW468</f>
        <v>0.21768168780254271</v>
      </c>
      <c r="CC468" s="15">
        <f ca="1">BS468-BX468</f>
        <v>3.7131487884013881E-2</v>
      </c>
      <c r="CD468" s="15">
        <f ca="1">BT468-BY468</f>
        <v>1.4562655309091568</v>
      </c>
      <c r="CE468" s="15">
        <f ca="1">IF(AND(BU468&lt;&gt;0,BZ468&lt;&gt;0),-1*CB468*BU468,0)</f>
        <v>-855932.38777853071</v>
      </c>
      <c r="CF468" s="15">
        <f ca="1">IF(AND(BU468&lt;&gt;0,BZ468&lt;&gt;0,BV468&lt;&gt;0,CA468&lt;&gt;0),CC468/BX468*$Z468,)</f>
        <v>-400254.40017186222</v>
      </c>
      <c r="CG468" s="15">
        <f ca="1">IF(AND(BV468&lt;&gt;0,CA468&lt;&gt;0),CD468*BN468*BV468,)</f>
        <v>557045.58609394776</v>
      </c>
      <c r="CH468" s="15">
        <f ca="1">IF(AND(BU468&lt;&gt;0,BZ468&lt;&gt;0,BV468&lt;&gt;0,CA468&lt;&gt;0),$AJ468-CE468-CF468-CG468-CK468,)</f>
        <v>7912.0200815340504</v>
      </c>
      <c r="CI468" s="15">
        <f ca="1">IF(OR(BU468=0,BZ468=0,BV468=0,CA468=0),$AJ468-CE468-CF468-CG468-CK468,)</f>
        <v>0</v>
      </c>
      <c r="CJ468" s="15">
        <f ca="1">SUM(CE468:CI468)</f>
        <v>-691229.18177491101</v>
      </c>
      <c r="CK468" s="15">
        <f ca="1">IF($V468&lt;&gt;0,IF($V468&gt;0,$W468/$V468,-$W468/$V468))*$AE468</f>
        <v>-3034239.6382250893</v>
      </c>
      <c r="CL468" s="15">
        <f ca="1">SUM(CJ468:CK468)</f>
        <v>-3725468.8200000003</v>
      </c>
      <c r="CM468" s="16">
        <f ca="1">_xll.DBRW($B$3,$R$37,$R$38,$R$40,$R$41,$R$42,$Q468,CM$2,CM$4,CM$3)</f>
        <v>0.13538024811263064</v>
      </c>
      <c r="CN468" s="16">
        <f ca="1">_xll.DBRW($B$3,$R$37,$R$38,$R$40,$R$41,$R$42,$Q468,CN$2,CN$4,CN$3)</f>
        <v>0.13834316423946474</v>
      </c>
      <c r="CO468" s="17">
        <f ca="1">-(CM468-CN468)*100</f>
        <v>0.29629161268341087</v>
      </c>
      <c r="CP468" s="14">
        <f ca="1">$AA468-$AF468-DJ468</f>
        <v>318487.40043216385</v>
      </c>
      <c r="CQ468" s="15">
        <f ca="1">_xll.DBRW($B$3,$R$37,$R$38,$R$40,$R$41,$R$42,$Q468,CQ$2,CQ$4,CQ$3)</f>
        <v>9.3861886902959668</v>
      </c>
      <c r="CR468" s="15">
        <f ca="1">_xll.DBRW($B$3,$R$37,$R$38,$R$40,$R$41,$R$42,$Q468,CR$2,CR$4,CR$3)</f>
        <v>0.48948334511637431</v>
      </c>
      <c r="CS468" s="15">
        <f ca="1">_xll.DBRW($B$3,$R$37,$R$38,$R$40,$R$41,$R$42,$Q468,CS$2,CS$4,CS$3)</f>
        <v>33.936878548170618</v>
      </c>
      <c r="CT468" s="15">
        <f ca="1">_xll.DBRW($B$3,$R$37,$R$38,$R$40,$R$41,$R$42,$Q468,CT$2,CT$4,CT$3)</f>
        <v>1550382.7346924068</v>
      </c>
      <c r="CU468" s="15">
        <f ca="1">_xll.DBRW($B$3,$R$37,$R$38,$R$40,$R$41,$R$42,$Q468,CU$2,CU$4,CU$3)</f>
        <v>3167386.0820000004</v>
      </c>
      <c r="CV468" s="15">
        <f ca="1">_xll.DBRW($B$3,$R$37,$R$38,$R$40,$R$41,$R$42,$Q468,CV$2,CV$4,CV$3)</f>
        <v>9.9369942305201882</v>
      </c>
      <c r="CW468" s="15">
        <f ca="1">_xll.DBRW($B$3,$R$37,$R$38,$R$40,$R$41,$R$42,$Q468,CW$2,CW$4,CW$3)</f>
        <v>0.45219617492021752</v>
      </c>
      <c r="CX468" s="15">
        <f ca="1">_xll.DBRW($B$3,$R$37,$R$38,$R$40,$R$41,$R$42,$Q468,CX$2,CX$4,CX$3)</f>
        <v>32.480613017261462</v>
      </c>
      <c r="CY468" s="15">
        <f ca="1">_xll.DBRW($B$3,$R$37,$R$38,$R$40,$R$41,$R$42,$Q468,CY$2,CY$4,CY$3)</f>
        <v>1127036.4096220001</v>
      </c>
      <c r="CZ468" s="15">
        <f ca="1">_xll.DBRW($B$3,$R$37,$R$38,$R$40,$R$41,$R$42,$Q468,CZ$2,CZ$4,CZ$3)</f>
        <v>2492361.6610000003</v>
      </c>
      <c r="DA468" s="15">
        <f ca="1">CQ468-CV468</f>
        <v>-0.55080554022422135</v>
      </c>
      <c r="DB468" s="15">
        <f ca="1">CR468-CW468</f>
        <v>3.7287170196156794E-2</v>
      </c>
      <c r="DC468" s="15">
        <f ca="1">CS468-CX468</f>
        <v>1.4562655309091568</v>
      </c>
      <c r="DD468" s="15">
        <f ca="1">IF(AND(CT468&lt;&gt;0,CY468&lt;&gt;0),-1*DA468*CT468,0)</f>
        <v>853959.39973655681</v>
      </c>
      <c r="DE468" s="15">
        <f ca="1">IF(AND(CT468&lt;&gt;0,CY468&lt;&gt;0,CU468&lt;&gt;0,CZ468&lt;&gt;0),DB468/CW468*$AA468,)</f>
        <v>-1199943.3538222779</v>
      </c>
      <c r="DF468" s="15">
        <f ca="1">IF(AND(CU468&lt;&gt;0,CZ468&lt;&gt;0),DC468*CM468*CU468,)</f>
        <v>624448.86392966215</v>
      </c>
      <c r="DG468" s="15">
        <f ca="1">IF(AND(CT468&lt;&gt;0,CY468&lt;&gt;0,CU468&lt;&gt;0,CZ468&lt;&gt;0),$AK468-DD468-DE468-DF468-DJ468,)</f>
        <v>40022.49058822263</v>
      </c>
      <c r="DH468" s="15">
        <f ca="1">IF(OR(CT468=0,CY468=0,CU468=0,CZ468=0),$AK468-DD468-DE468-DF468-DJ468,)</f>
        <v>0</v>
      </c>
      <c r="DI468" s="15">
        <f ca="1">SUM(DD468:DH468)</f>
        <v>318487.40043216373</v>
      </c>
      <c r="DJ468" s="15">
        <f ca="1">IF($V468&lt;&gt;0,IF($V468&gt;0,$W468/$V468,-$W468/$V468))*$AF468</f>
        <v>-3671317.9904321618</v>
      </c>
      <c r="DK468" s="15">
        <f ca="1">SUM(DI468:DJ468)</f>
        <v>-3352830.589999998</v>
      </c>
      <c r="DL468" s="16">
        <f ca="1">_xll.DBRW($B$3,$R$37,$R$38,$R$40,$R$41,$R$42,$Q468,DL$2,DL$4,DL$3)</f>
        <v>0.11618276662748586</v>
      </c>
      <c r="DM468" s="16">
        <f ca="1">_xll.DBRW($B$3,$R$37,$R$38,$R$40,$R$41,$R$42,$Q468,DM$2,DM$4,DM$3)</f>
        <v>0.12587336200237348</v>
      </c>
      <c r="DN468" s="17">
        <f ca="1">-(DL468-DM468)*100</f>
        <v>0.96905953748876172</v>
      </c>
      <c r="DO468" s="14">
        <f ca="1">$AB468-$AG468-EI468</f>
        <v>1041653.6943574026</v>
      </c>
      <c r="DP468" s="15">
        <f ca="1">_xll.DBRW($B$3,$R$37,$R$38,$R$40,$R$41,$R$42,$Q468,DP$2,DP$4,DP$3)</f>
        <v>127002.96233898205</v>
      </c>
      <c r="DQ468" s="15">
        <f ca="1">_xll.DBRW($B$3,$R$37,$R$38,$R$40,$R$41,$R$42,$Q468,DQ$2,DQ$4,DQ$3)</f>
        <v>3.1045578526771246E-5</v>
      </c>
      <c r="DR468" s="15">
        <f ca="1">_xll.DBRW($B$3,$R$37,$R$38,$R$40,$R$41,$R$42,$Q468,DR$2,DR$4,DR$3)</f>
        <v>33.936878548170618</v>
      </c>
      <c r="DS468" s="15">
        <f ca="1">_xll.DBRW($B$3,$R$37,$R$38,$R$40,$R$41,$R$42,$Q468,DS$2,DS$4,DS$3)</f>
        <v>98.333333333333329</v>
      </c>
      <c r="DT468" s="15">
        <f ca="1">_xll.DBRW($B$3,$R$37,$R$38,$R$40,$R$41,$R$42,$Q468,DT$2,DT$4,DT$3)</f>
        <v>3167386.0820000004</v>
      </c>
      <c r="DU468" s="15">
        <f ca="1">_xll.DBRW($B$3,$R$37,$R$38,$R$40,$R$41,$R$42,$Q468,DU$2,DU$4,DU$3)</f>
        <v>0</v>
      </c>
      <c r="DV468" s="15">
        <f ca="1">_xll.DBRW($B$3,$R$37,$R$38,$R$40,$R$41,$R$42,$Q468,DV$2,DV$4,DV$3)</f>
        <v>0</v>
      </c>
      <c r="DW468" s="15">
        <f ca="1">_xll.DBRW($B$3,$R$37,$R$38,$R$40,$R$41,$R$42,$Q468,DW$2,DW$4,DW$3)</f>
        <v>32.480613017261462</v>
      </c>
      <c r="DX468" s="15" t="str">
        <f ca="1">_xll.DBRW($B$3,$R$37,$R$38,$R$40,$R$41,$R$42,$Q468,DX$2,DX$4,DX$3)</f>
        <v/>
      </c>
      <c r="DY468" s="15">
        <f ca="1">_xll.DBRW($B$3,$R$37,$R$38,$R$40,$R$41,$R$42,$Q468,DY$2,DY$4,DY$3)</f>
        <v>2492361.6610000003</v>
      </c>
      <c r="DZ468" s="15">
        <f ca="1">DP468-DU468</f>
        <v>127002.96233898205</v>
      </c>
      <c r="EA468" s="15">
        <f ca="1">DQ468-DV468</f>
        <v>3.1045578526771246E-5</v>
      </c>
      <c r="EB468" s="15">
        <f ca="1">DR468-DW468</f>
        <v>1.4562655309091568</v>
      </c>
      <c r="EC468" s="15">
        <f ca="1">IF(AND(DS468&lt;&gt;0,DX468&lt;&gt;0),-1*DZ468*DS468,0)</f>
        <v>-12488624.6299999</v>
      </c>
      <c r="ED468" s="15" t="e">
        <f ca="1">IF(AND(DS468&lt;&gt;0,DX468&lt;&gt;0,DT468&lt;&gt;0,DY468&lt;&gt;0),EA468/DV468*$AB468,)</f>
        <v>#DIV/0!</v>
      </c>
      <c r="EE468" s="15">
        <f ca="1">IF(AND(DT468&lt;&gt;0,DY468&lt;&gt;0),EB468*DL468*DT468,)</f>
        <v>535899.42137186741</v>
      </c>
      <c r="EF468" s="15" t="e">
        <f ca="1">IF(AND(DS468&lt;&gt;0,DX468&lt;&gt;0,DT468&lt;&gt;0,DY468&lt;&gt;0),$AL468-EC468-ED468-EE468-EI468,)</f>
        <v>#DIV/0!</v>
      </c>
      <c r="EG468" s="15">
        <f ca="1">IF(OR(DS468=0,DX468=0,DT468=0,DY468=0),$AL468-EC468-ED468-EE468-EI468,)</f>
        <v>0</v>
      </c>
      <c r="EH468" s="15" t="e">
        <f ca="1">SUM(EC468:EG468)</f>
        <v>#DIV/0!</v>
      </c>
      <c r="EI468" s="15">
        <f ca="1">IF($V468&lt;&gt;0,IF($V468&gt;0,$W468/$V468,-$W468/$V468))*$AG468</f>
        <v>-3340397.3443573005</v>
      </c>
      <c r="EJ468" s="15" t="e">
        <f ca="1">SUM(EH468:EI468)</f>
        <v>#DIV/0!</v>
      </c>
      <c r="EK468" s="16">
        <f ca="1">_xll.DBRW($B$3,$R$37,$R$38,$R$40,$R$41,$R$42,$Q468,EK$2,EK$4,EK$3)</f>
        <v>0.17565867108768835</v>
      </c>
      <c r="EL468" s="16">
        <f ca="1">_xll.DBRW($B$3,$R$37,$R$38,$R$40,$R$41,$R$42,$Q468,EL$2,EL$4,EL$3)</f>
        <v>0.18143974484543487</v>
      </c>
      <c r="EM468" s="17">
        <f ca="1">-(EK468-EL468)*100</f>
        <v>0.57810737577465299</v>
      </c>
      <c r="EN468" s="14">
        <f ca="1">$AC468-$AH468-FH468</f>
        <v>621414.53689362761</v>
      </c>
      <c r="EO468" s="15">
        <f ca="1">_xll.DBRW($B$3,$R$37,$R$38,$R$40,$R$41,$R$42,$Q468,EO$2,EO$4,EO$3)</f>
        <v>5.961306986635929</v>
      </c>
      <c r="EP468" s="15">
        <f ca="1">_xll.DBRW($B$3,$R$37,$R$38,$R$40,$R$41,$R$42,$Q468,EP$2,EP$4,EP$3)</f>
        <v>1</v>
      </c>
      <c r="EQ468" s="15">
        <f ca="1">_xll.DBRW($B$3,$R$37,$R$38,$R$40,$R$41,$R$42,$Q468,EQ$2,EQ$4,EQ$3)</f>
        <v>33.936878548170618</v>
      </c>
      <c r="ER468" s="15">
        <f ca="1">_xll.DBRW($B$3,$R$37,$R$38,$R$40,$R$41,$R$42,$Q468,ER$2,ER$4,ER$3)</f>
        <v>3167386.0820000004</v>
      </c>
      <c r="ES468" s="15">
        <f ca="1">_xll.DBRW($B$3,$R$37,$R$38,$R$40,$R$41,$R$42,$Q468,ES$2,ES$4,ES$3)</f>
        <v>3167386.0820000004</v>
      </c>
      <c r="ET468" s="15">
        <f ca="1">_xll.DBRW($B$3,$R$37,$R$38,$R$40,$R$41,$R$42,$Q468,ET$2,ET$4,ET$3)</f>
        <v>5.8932741382752303</v>
      </c>
      <c r="EU468" s="15">
        <f ca="1">_xll.DBRW($B$3,$R$37,$R$38,$R$40,$R$41,$R$42,$Q468,EU$2,EU$4,EU$3)</f>
        <v>1</v>
      </c>
      <c r="EV468" s="15">
        <f ca="1">_xll.DBRW($B$3,$R$37,$R$38,$R$40,$R$41,$R$42,$Q468,EV$2,EV$4,EV$3)</f>
        <v>32.480613017261462</v>
      </c>
      <c r="EW468" s="15">
        <f ca="1">_xll.DBRW($B$3,$R$37,$R$38,$R$40,$R$41,$R$42,$Q468,EW$2,EW$4,EW$3)</f>
        <v>2492361.6610000003</v>
      </c>
      <c r="EX468" s="15">
        <f ca="1">_xll.DBRW($B$3,$R$37,$R$38,$R$40,$R$41,$R$42,$Q468,EX$2,EX$4,EX$3)</f>
        <v>2492361.6610000003</v>
      </c>
      <c r="EY468" s="15">
        <f ca="1">EO468-ET468</f>
        <v>6.8032848360698672E-2</v>
      </c>
      <c r="EZ468" s="15">
        <f ca="1">EP468-EU468</f>
        <v>0</v>
      </c>
      <c r="FA468" s="15">
        <f ca="1">EQ468-EV468</f>
        <v>1.4562655309091568</v>
      </c>
      <c r="FB468" s="15">
        <f ca="1">IF(AND(ER468&lt;&gt;0,EW468&lt;&gt;0),-1*EY468*ER468,0)</f>
        <v>-215486.29701649351</v>
      </c>
      <c r="FC468" s="15">
        <f ca="1">IF(AND(ER468&lt;&gt;0,EW468&lt;&gt;0,ES468&lt;&gt;0,EX468&lt;&gt;0),EZ468/EU468*$AC468,)</f>
        <v>0</v>
      </c>
      <c r="FD468" s="15">
        <f ca="1">IF(AND(ES468&lt;&gt;0,EX468&lt;&gt;0),FA468*EK468*ES468,)</f>
        <v>810235.31223582814</v>
      </c>
      <c r="FE468" s="15">
        <f ca="1">IF(AND(ER468&lt;&gt;0,EW468&lt;&gt;0,ES468&lt;&gt;0,EX468&lt;&gt;0),$AM468-FB468-FC468-FD468-FH468,)</f>
        <v>26665.521674293093</v>
      </c>
      <c r="FF468" s="15">
        <f ca="1">IF(OR(ER468=0,EW468=0,ES468=0,EX468=0),$AM468-FB468-FC468-FD468-FH468,)</f>
        <v>0</v>
      </c>
      <c r="FG468" s="15">
        <f ca="1">SUM(FB468:FF468)</f>
        <v>621414.53689362772</v>
      </c>
      <c r="FH468" s="15">
        <f ca="1">IF($V468&lt;&gt;0,IF($V468&gt;0,$W468/$V468,-$W468/$V468))*$AH468</f>
        <v>-4815004.7968936311</v>
      </c>
      <c r="FI468" s="15">
        <f ca="1">SUM(FG468:FH468)</f>
        <v>-4193590.2600000035</v>
      </c>
      <c r="FJ468" s="20"/>
      <c r="FK468" s="85">
        <f ca="1">BL468+CK468+DJ468+EI468+FH468</f>
        <v>-25704785.064925537</v>
      </c>
      <c r="FL468" s="21"/>
      <c r="FM468" s="22"/>
      <c r="FN468" s="104">
        <f ca="1">_xll.DBRW($B$3,$R$37,$R$38,$R$40,$R$41,$R$42,$Q468,FN$2,FN$4,FN$3)</f>
        <v>5182421.7500001155</v>
      </c>
      <c r="FO468" s="105">
        <f ca="1">IF(U468&lt;&gt;0,FN468/U468,0)</f>
        <v>4.8212522562260336E-2</v>
      </c>
      <c r="FP468" s="104">
        <f ca="1">_xll.DBRW($B$3,$R$37,$R$38,$R$40,$R$41,$R$42,$Q468,FP$2,FP$4,FP$3)</f>
        <v>2540996.3799999952</v>
      </c>
      <c r="FQ468" s="105">
        <f ca="1">IF(V468&lt;&gt;0,FP468/V468,0)</f>
        <v>3.1388370267938094E-2</v>
      </c>
      <c r="FR468" s="86">
        <f ca="1">FN468-FP468</f>
        <v>2641425.3700001203</v>
      </c>
      <c r="FS468" s="103">
        <f ca="1">(FO468-FQ468)*100</f>
        <v>1.6824152294322241</v>
      </c>
      <c r="FT468" s="23"/>
      <c r="FV468" s="37"/>
      <c r="FW468" s="37"/>
      <c r="FX468" s="37"/>
      <c r="FY468" s="37"/>
      <c r="FZ468" s="37"/>
      <c r="GA468" s="37"/>
      <c r="GB468" s="37"/>
      <c r="GC468" s="37"/>
      <c r="GD468" s="37"/>
      <c r="GE468" s="37"/>
      <c r="GF468" s="37"/>
      <c r="GG468" s="37"/>
      <c r="GH468" s="37"/>
    </row>
    <row r="469" spans="1:190" ht="15" hidden="1" customHeight="1" x14ac:dyDescent="0.25">
      <c r="A469">
        <f ca="1">IF(ROW()=ROW($A$60),0,1)</f>
        <v>1</v>
      </c>
      <c r="D469" s="30"/>
      <c r="E469" s="30"/>
      <c r="F469" s="30">
        <f ca="1">IF(A469&lt;&gt;0,IF((AO469+BN469+CM469+DL469+EK469)&lt;&gt;0,ROUND((1-(AO469+BN469+CM469+DL469+EK469))-FO469,5),"VERIF. ELIGIBILITE PMM"),"CHECK "&amp;D454)</f>
        <v>0</v>
      </c>
      <c r="G469" s="30"/>
      <c r="H469" s="30"/>
      <c r="I469" s="30"/>
      <c r="J469" s="30">
        <f ca="1">IF(A469&lt;&gt;0,IF((AP469+BO469+CN469+DM469+EL469)&lt;&gt;0,ROUND((1-(AP469+BO469+CN469+DM469+EL469))-FQ469,5),"VERIF. ELIGIBILITE PMM"),"CHECK "&amp;D455)</f>
        <v>0</v>
      </c>
      <c r="K469" s="30">
        <f ca="1">IF(A469&lt;&gt;0,ROUND(W469+AR469+BQ469+CP469+DO469+EN469+FK469-FR469,5),"CHECK ")</f>
        <v>0</v>
      </c>
      <c r="L469" s="4"/>
      <c r="M469" s="9"/>
      <c r="N469" s="10"/>
      <c r="O469" s="9"/>
      <c r="P469" s="11"/>
      <c r="Q469" s="130" t="s">
        <v>495</v>
      </c>
      <c r="R469" s="130"/>
      <c r="S469" s="12"/>
      <c r="T469" s="13"/>
      <c r="U469" s="84">
        <f ca="1">_xll.DBRW($B$3,$R$37,$R$38,$R$40,$R$41,$R$42,$Q469,U$2,U$4,U$3)</f>
        <v>290552885.42999995</v>
      </c>
      <c r="V469" s="84">
        <f ca="1">_xll.DBRW($B$3,$R$37,$R$38,$R$40,$R$41,$R$42,$Q469,V$2,V$4,V$3)</f>
        <v>263995053.05999997</v>
      </c>
      <c r="W469" s="85">
        <f ca="1">U469-V469</f>
        <v>26557832.369999975</v>
      </c>
      <c r="X469" s="106">
        <f ca="1">IF(V469&lt;&gt;0,W469/V469,0)</f>
        <v>0.10059973496535177</v>
      </c>
      <c r="Y469" s="15">
        <f ca="1">_xll.DBRW($B$3,$R$37,$R$38,$R$40,$R$41,$R$42,$Q469,Y$2,Y$4,Y$3)</f>
        <v>-93845451.819999993</v>
      </c>
      <c r="Z469" s="15">
        <f ca="1">_xll.DBRW($B$3,$R$37,$R$38,$R$40,$R$41,$R$42,$Q469,Z$2,Z$4,Z$3)</f>
        <v>-19082149.469999999</v>
      </c>
      <c r="AA469" s="15">
        <f ca="1">_xll.DBRW($B$3,$R$37,$R$38,$R$40,$R$41,$R$42,$Q469,AA$2,AA$4,AA$3)</f>
        <v>-25418967.999999993</v>
      </c>
      <c r="AB469" s="15">
        <f ca="1">_xll.DBRW($B$3,$R$37,$R$38,$R$40,$R$41,$R$42,$Q469,AB$2,AB$4,AB$3)</f>
        <v>-19213485.270000003</v>
      </c>
      <c r="AC469" s="15">
        <f ca="1">_xll.DBRW($B$3,$R$37,$R$38,$R$40,$R$41,$R$42,$Q469,AC$2,AC$4,AC$3)</f>
        <v>-69091406.920000017</v>
      </c>
      <c r="AD469" s="15">
        <f ca="1">_xll.DBRW($B$3,$R$37,$R$38,$R$40,$R$41,$R$42,$Q469,AD$2,AD$4,AD$3)</f>
        <v>-76072844.750000015</v>
      </c>
      <c r="AE469" s="15">
        <f ca="1">_xll.DBRW($B$3,$R$37,$R$38,$R$40,$R$41,$R$42,$Q469,AE$2,AE$4,AE$3)</f>
        <v>-15040577.499999998</v>
      </c>
      <c r="AF469" s="15">
        <f ca="1">_xll.DBRW($B$3,$R$37,$R$38,$R$40,$R$41,$R$42,$Q469,AF$2,AF$4,AF$3)</f>
        <v>-20533063.16</v>
      </c>
      <c r="AG469" s="15">
        <f ca="1">_xll.DBRW($B$3,$R$37,$R$38,$R$40,$R$41,$R$42,$Q469,AG$2,AG$4,AG$3)</f>
        <v>-15841591.41</v>
      </c>
      <c r="AH469" s="15">
        <f ca="1">_xll.DBRW($B$3,$R$37,$R$38,$R$40,$R$41,$R$42,$Q469,AH$2,AH$4,AH$3)</f>
        <v>-60849900.030000001</v>
      </c>
      <c r="AI469" s="15">
        <f ca="1">Y469-AD469</f>
        <v>-17772607.069999978</v>
      </c>
      <c r="AJ469" s="15">
        <f ca="1">Z469-AE469</f>
        <v>-4041571.9700000007</v>
      </c>
      <c r="AK469" s="15">
        <f ca="1">AA469-AF469</f>
        <v>-4885904.8399999924</v>
      </c>
      <c r="AL469" s="15">
        <f ca="1">AB469-AG469</f>
        <v>-3371893.8600000031</v>
      </c>
      <c r="AM469" s="15">
        <f ca="1">AC469-AH469</f>
        <v>-8241506.8900000155</v>
      </c>
      <c r="AN469" s="20"/>
      <c r="AO469" s="16">
        <f ca="1">_xll.DBRW($B$3,$R$37,$R$38,$R$40,$R$41,$R$42,$Q469,AO$2,AO$4,AO$3)</f>
        <v>0.32298922683598424</v>
      </c>
      <c r="AP469" s="16">
        <f ca="1">_xll.DBRW($B$3,$R$37,$R$38,$R$40,$R$41,$R$42,$Q469,AP$2,AP$4,AP$3)</f>
        <v>0.28816011462423285</v>
      </c>
      <c r="AQ469" s="17">
        <f ca="1">-(AO469-AP469)*100</f>
        <v>-3.4829112211751392</v>
      </c>
      <c r="AR469" s="14">
        <f ca="1">$Y469-$AD469-BL469</f>
        <v>-10119699.050089624</v>
      </c>
      <c r="AS469" s="18">
        <f ca="1">_xll.DBRW($B$3,$R$37,$R$38,$R$40,$R$41,$R$42,$Q469,AS$2,AS$4,AS$3)</f>
        <v>303.54476220285022</v>
      </c>
      <c r="AT469" s="19">
        <f ca="1">_xll.DBRW($B$3,$R$37,$R$38,$R$40,$R$41,$R$42,$Q469,AT$2,AT$4,AT$3)</f>
        <v>0.10946189268768571</v>
      </c>
      <c r="AU469" s="18">
        <f ca="1">_xll.DBRW($B$3,$R$37,$R$38,$R$40,$R$41,$R$42,$Q469,AU$2,AU$4,AU$3)</f>
        <v>102.87211283065523</v>
      </c>
      <c r="AV469" s="15">
        <f ca="1">_xll.DBRW($B$3,$R$37,$R$38,$R$40,$R$41,$R$42,$Q469,AV$2,AV$4,AV$3)</f>
        <v>309165.1166666674</v>
      </c>
      <c r="AW469" s="15">
        <f ca="1">_xll.DBRW($B$3,$R$37,$R$38,$R$40,$R$41,$R$42,$Q469,AW$2,AW$4,AW$3)</f>
        <v>2824408.6510432502</v>
      </c>
      <c r="AX469" s="18">
        <f ca="1">_xll.DBRW($B$3,$R$37,$R$38,$R$40,$R$41,$R$42,$Q469,AX$2,AX$4,AX$3)</f>
        <v>292.15749396081929</v>
      </c>
      <c r="AY469" s="19">
        <f ca="1">_xll.DBRW($B$3,$R$37,$R$38,$R$40,$R$41,$R$42,$Q469,AY$2,AY$4,AY$3)</f>
        <v>0.10183944655896487</v>
      </c>
      <c r="AZ469" s="18">
        <f ca="1">_xll.DBRW($B$3,$R$37,$R$38,$R$40,$R$41,$R$42,$Q469,AZ$2,AZ$4,AZ$3)</f>
        <v>103.25217121676515</v>
      </c>
      <c r="BA469" s="15">
        <f ca="1">_xll.DBRW($B$3,$R$37,$R$38,$R$40,$R$41,$R$42,$Q469,BA$2,BA$4,BA$3)</f>
        <v>260383</v>
      </c>
      <c r="BB469" s="15">
        <f ca="1">_xll.DBRW($B$3,$R$37,$R$38,$R$40,$R$41,$R$42,$Q469,BB$2,BB$4,BB$3)</f>
        <v>2556799.0478938697</v>
      </c>
      <c r="BC469" s="18">
        <f ca="1">AS469-AX469</f>
        <v>11.387268242030927</v>
      </c>
      <c r="BD469" s="18">
        <f ca="1">AT469-AY469</f>
        <v>7.6224461287208306E-3</v>
      </c>
      <c r="BE469" s="18">
        <f ca="1">AU469-AZ469</f>
        <v>-0.38005838610992271</v>
      </c>
      <c r="BF469" s="15">
        <f ca="1">IF(AND(AV469&lt;&gt;0,BA469&lt;&gt;0),-1*BC469*AV469,0)</f>
        <v>-3520546.1145621282</v>
      </c>
      <c r="BG469" s="15">
        <f ca="1">IF(AND(AV469&lt;&gt;0,BA469&lt;&gt;0,AW469&lt;&gt;0,BB469&lt;&gt;0),BD469/AY469*$Y469,)</f>
        <v>-7024114.1826044796</v>
      </c>
      <c r="BH469" s="15">
        <f ca="1">IF(AND(AW469&lt;&gt;0,BB469&lt;&gt;0),BE469*AO469*AW469,)</f>
        <v>-346709.61819535261</v>
      </c>
      <c r="BI469" s="15">
        <f ca="1">IF(AND(AV469&lt;&gt;0,BA469&lt;&gt;0,AW469&lt;&gt;0,BB469&lt;&gt;0),$AI469-BF469-BG469-BH469-BL469,)</f>
        <v>771670.86527233478</v>
      </c>
      <c r="BJ469" s="15">
        <f ca="1">IF(OR(AV469=0,BA469=0,AW469=0,BB469=0),$AI469-BF469-BG469-BH469-BL469,)</f>
        <v>0</v>
      </c>
      <c r="BK469" s="15">
        <f ca="1">SUM(BF469:BJ469)</f>
        <v>-10119699.050089628</v>
      </c>
      <c r="BL469" s="15">
        <f ca="1">IF($V469&lt;&gt;0,IF($V469&gt;0,$W469/$V469,-$W469/$V469))*$AD469</f>
        <v>-7652908.0199103532</v>
      </c>
      <c r="BM469" s="15">
        <f ca="1">SUM(BK469:BL469)</f>
        <v>-17772607.069999982</v>
      </c>
      <c r="BN469" s="16">
        <f ca="1">_xll.DBRW($B$3,$R$37,$R$38,$R$40,$R$41,$R$42,$Q469,BN$2,BN$4,BN$3)</f>
        <v>6.5675305346768867E-2</v>
      </c>
      <c r="BO469" s="16">
        <f ca="1">_xll.DBRW($B$3,$R$37,$R$38,$R$40,$R$41,$R$42,$Q469,BO$2,BO$4,BO$3)</f>
        <v>5.697295205217965E-2</v>
      </c>
      <c r="BP469" s="17">
        <f ca="1">-(BN469-BO469)*100</f>
        <v>-0.87023532945892168</v>
      </c>
      <c r="BQ469" s="14">
        <f ca="1">$Z469-$AE469-CK469</f>
        <v>-2528493.8597741676</v>
      </c>
      <c r="BR469" s="15">
        <f ca="1">_xll.DBRW($B$3,$R$37,$R$38,$R$40,$R$41,$R$42,$Q469,BR$2,BR$4,BR$3)</f>
        <v>2.2706033042178908</v>
      </c>
      <c r="BS469" s="15">
        <f ca="1">_xll.DBRW($B$3,$R$37,$R$38,$R$40,$R$41,$R$42,$Q469,BS$2,BS$4,BS$3)</f>
        <v>2.9754899983058469</v>
      </c>
      <c r="BT469" s="15">
        <f ca="1">_xll.DBRW($B$3,$R$37,$R$38,$R$40,$R$41,$R$42,$Q469,BT$2,BT$4,BT$3)</f>
        <v>102.87211283065523</v>
      </c>
      <c r="BU469" s="15">
        <f ca="1">_xll.DBRW($B$3,$R$37,$R$38,$R$40,$R$41,$R$42,$Q469,BU$2,BU$4,BU$3)</f>
        <v>8403999.6923076995</v>
      </c>
      <c r="BV469" s="15">
        <f ca="1">_xll.DBRW($B$3,$R$37,$R$38,$R$40,$R$41,$R$42,$Q469,BV$2,BV$4,BV$3)</f>
        <v>2824408.6510432502</v>
      </c>
      <c r="BW469" s="15">
        <f ca="1">_xll.DBRW($B$3,$R$37,$R$38,$R$40,$R$41,$R$42,$Q469,BW$2,BW$4,BW$3)</f>
        <v>2.1520344672860396</v>
      </c>
      <c r="BX469" s="15">
        <f ca="1">_xll.DBRW($B$3,$R$37,$R$38,$R$40,$R$41,$R$42,$Q469,BX$2,BX$4,BX$3)</f>
        <v>2.7334975761028626</v>
      </c>
      <c r="BY469" s="15">
        <f ca="1">_xll.DBRW($B$3,$R$37,$R$38,$R$40,$R$41,$R$42,$Q469,BY$2,BY$4,BY$3)</f>
        <v>103.25217121676515</v>
      </c>
      <c r="BZ469" s="15">
        <f ca="1">_xll.DBRW($B$3,$R$37,$R$38,$R$40,$R$41,$R$42,$Q469,BZ$2,BZ$4,BZ$3)</f>
        <v>6989004</v>
      </c>
      <c r="CA469" s="15">
        <f ca="1">_xll.DBRW($B$3,$R$37,$R$38,$R$40,$R$41,$R$42,$Q469,CA$2,CA$4,CA$3)</f>
        <v>2556799.0478938697</v>
      </c>
      <c r="CB469" s="15">
        <f ca="1">BR469-BW469</f>
        <v>0.11856883693185116</v>
      </c>
      <c r="CC469" s="15">
        <f ca="1">BS469-BX469</f>
        <v>0.24199242220298434</v>
      </c>
      <c r="CD469" s="15">
        <f ca="1">BT469-BY469</f>
        <v>-0.38005838610992271</v>
      </c>
      <c r="CE469" s="15">
        <f ca="1">IF(AND(BU469&lt;&gt;0,BZ469&lt;&gt;0),-1*CB469*BU469,0)</f>
        <v>-996452.46909255895</v>
      </c>
      <c r="CF469" s="15">
        <f ca="1">IF(AND(BU469&lt;&gt;0,BZ469&lt;&gt;0,BV469&lt;&gt;0,CA469&lt;&gt;0),CC469/BX469*$Z469,)</f>
        <v>-1689313.9439575367</v>
      </c>
      <c r="CG469" s="15">
        <f ca="1">IF(AND(BV469&lt;&gt;0,CA469&lt;&gt;0),CD469*BN469*BV469,)</f>
        <v>-70498.512488171327</v>
      </c>
      <c r="CH469" s="15">
        <f ca="1">IF(AND(BU469&lt;&gt;0,BZ469&lt;&gt;0,BV469&lt;&gt;0,CA469&lt;&gt;0),$AJ469-CE469-CF469-CG469-CK469,)</f>
        <v>227771.06576409913</v>
      </c>
      <c r="CI469" s="15">
        <f ca="1">IF(OR(BU469=0,BZ469=0,BV469=0,CA469=0),$AJ469-CE469-CF469-CG469-CK469,)</f>
        <v>0</v>
      </c>
      <c r="CJ469" s="15">
        <f ca="1">SUM(CE469:CI469)</f>
        <v>-2528493.8597741676</v>
      </c>
      <c r="CK469" s="15">
        <f ca="1">IF($V469&lt;&gt;0,IF($V469&gt;0,$W469/$V469,-$W469/$V469))*$AE469</f>
        <v>-1513078.1102258328</v>
      </c>
      <c r="CL469" s="15">
        <f ca="1">SUM(CJ469:CK469)</f>
        <v>-4041571.9700000007</v>
      </c>
      <c r="CM469" s="16">
        <f ca="1">_xll.DBRW($B$3,$R$37,$R$38,$R$40,$R$41,$R$42,$Q469,CM$2,CM$4,CM$3)</f>
        <v>8.7484823846720808E-2</v>
      </c>
      <c r="CN469" s="16">
        <f ca="1">_xll.DBRW($B$3,$R$37,$R$38,$R$40,$R$41,$R$42,$Q469,CN$2,CN$4,CN$3)</f>
        <v>7.7778211833891123E-2</v>
      </c>
      <c r="CO469" s="17">
        <f ca="1">-(CM469-CN469)*100</f>
        <v>-0.97066120128296851</v>
      </c>
      <c r="CP469" s="14">
        <f ca="1">$AA469-$AF469-DJ469</f>
        <v>-2820284.1280771643</v>
      </c>
      <c r="CQ469" s="15">
        <f ca="1">_xll.DBRW($B$3,$R$37,$R$38,$R$40,$R$41,$R$42,$Q469,CQ$2,CQ$4,CQ$3)</f>
        <v>11.923268630268511</v>
      </c>
      <c r="CR469" s="15">
        <f ca="1">_xll.DBRW($B$3,$R$37,$R$38,$R$40,$R$41,$R$42,$Q469,CR$2,CR$4,CR$3)</f>
        <v>0.7548054940977359</v>
      </c>
      <c r="CS469" s="15">
        <f ca="1">_xll.DBRW($B$3,$R$37,$R$38,$R$40,$R$41,$R$42,$Q469,CS$2,CS$4,CS$3)</f>
        <v>102.87211283065523</v>
      </c>
      <c r="CT469" s="15">
        <f ca="1">_xll.DBRW($B$3,$R$37,$R$38,$R$40,$R$41,$R$42,$Q469,CT$2,CT$4,CT$3)</f>
        <v>2131879.1673846203</v>
      </c>
      <c r="CU469" s="15">
        <f ca="1">_xll.DBRW($B$3,$R$37,$R$38,$R$40,$R$41,$R$42,$Q469,CU$2,CU$4,CU$3)</f>
        <v>2824408.6510432502</v>
      </c>
      <c r="CV469" s="15">
        <f ca="1">_xll.DBRW($B$3,$R$37,$R$38,$R$40,$R$41,$R$42,$Q469,CV$2,CV$4,CV$3)</f>
        <v>11.851003521745184</v>
      </c>
      <c r="CW469" s="15">
        <f ca="1">_xll.DBRW($B$3,$R$37,$R$38,$R$40,$R$41,$R$42,$Q469,CW$2,CW$4,CW$3)</f>
        <v>0.67764465941396834</v>
      </c>
      <c r="CX469" s="15">
        <f ca="1">_xll.DBRW($B$3,$R$37,$R$38,$R$40,$R$41,$R$42,$Q469,CX$2,CX$4,CX$3)</f>
        <v>103.25217121676515</v>
      </c>
      <c r="CY469" s="15">
        <f ca="1">_xll.DBRW($B$3,$R$37,$R$38,$R$40,$R$41,$R$42,$Q469,CY$2,CY$4,CY$3)</f>
        <v>1732601.22</v>
      </c>
      <c r="CZ469" s="15">
        <f ca="1">_xll.DBRW($B$3,$R$37,$R$38,$R$40,$R$41,$R$42,$Q469,CZ$2,CZ$4,CZ$3)</f>
        <v>2556799.0478938697</v>
      </c>
      <c r="DA469" s="15">
        <f ca="1">CQ469-CV469</f>
        <v>7.2265108523327015E-2</v>
      </c>
      <c r="DB469" s="15">
        <f ca="1">CR469-CW469</f>
        <v>7.7160834683767554E-2</v>
      </c>
      <c r="DC469" s="15">
        <f ca="1">CS469-CX469</f>
        <v>-0.38005838610992271</v>
      </c>
      <c r="DD469" s="15">
        <f ca="1">IF(AND(CT469&lt;&gt;0,CY469&lt;&gt;0),-1*DA469*CT469,0)</f>
        <v>-154060.47938966964</v>
      </c>
      <c r="DE469" s="15">
        <f ca="1">IF(AND(CT469&lt;&gt;0,CY469&lt;&gt;0,CU469&lt;&gt;0,CZ469&lt;&gt;0),DB469/CW469*$AA469,)</f>
        <v>-2894361.7579398686</v>
      </c>
      <c r="DF469" s="15">
        <f ca="1">IF(AND(CU469&lt;&gt;0,CZ469&lt;&gt;0),DC469*CM469*CU469,)</f>
        <v>-93909.726249745552</v>
      </c>
      <c r="DG469" s="15">
        <f ca="1">IF(AND(CT469&lt;&gt;0,CY469&lt;&gt;0,CU469&lt;&gt;0,CZ469&lt;&gt;0),$AK469-DD469-DE469-DF469-DJ469,)</f>
        <v>322047.8355021195</v>
      </c>
      <c r="DH469" s="15">
        <f ca="1">IF(OR(CT469=0,CY469=0,CU469=0,CZ469=0),$AK469-DD469-DE469-DF469-DJ469,)</f>
        <v>0</v>
      </c>
      <c r="DI469" s="15">
        <f ca="1">SUM(DD469:DH469)</f>
        <v>-2820284.1280771643</v>
      </c>
      <c r="DJ469" s="15">
        <f ca="1">IF($V469&lt;&gt;0,IF($V469&gt;0,$W469/$V469,-$W469/$V469))*$AF469</f>
        <v>-2065620.7119228283</v>
      </c>
      <c r="DK469" s="15">
        <f ca="1">SUM(DI469:DJ469)</f>
        <v>-4885904.8399999924</v>
      </c>
      <c r="DL469" s="16">
        <f ca="1">_xll.DBRW($B$3,$R$37,$R$38,$R$40,$R$41,$R$42,$Q469,DL$2,DL$4,DL$3)</f>
        <v>6.6127325638378198E-2</v>
      </c>
      <c r="DM469" s="16">
        <f ca="1">_xll.DBRW($B$3,$R$37,$R$38,$R$40,$R$41,$R$42,$Q469,DM$2,DM$4,DM$3)</f>
        <v>6.0007152506753883E-2</v>
      </c>
      <c r="DN469" s="17">
        <f ca="1">-(DL469-DM469)*100</f>
        <v>-0.61201731316243158</v>
      </c>
      <c r="DO469" s="14">
        <f ca="1">$AB469-$AG469-EI469</f>
        <v>-1778233.96272461</v>
      </c>
      <c r="DP469" s="15">
        <f ca="1">_xll.DBRW($B$3,$R$37,$R$38,$R$40,$R$41,$R$42,$Q469,DP$2,DP$4,DP$3)</f>
        <v>185041.59168539327</v>
      </c>
      <c r="DQ469" s="15">
        <f ca="1">_xll.DBRW($B$3,$R$37,$R$38,$R$40,$R$41,$R$42,$Q469,DQ$2,DQ$4,DQ$3)</f>
        <v>3.6762857702967479E-5</v>
      </c>
      <c r="DR469" s="15">
        <f ca="1">_xll.DBRW($B$3,$R$37,$R$38,$R$40,$R$41,$R$42,$Q469,DR$2,DR$4,DR$3)</f>
        <v>102.87211283065523</v>
      </c>
      <c r="DS469" s="15">
        <f ca="1">_xll.DBRW($B$3,$R$37,$R$38,$R$40,$R$41,$R$42,$Q469,DS$2,DS$4,DS$3)</f>
        <v>103.83333333333333</v>
      </c>
      <c r="DT469" s="15">
        <f ca="1">_xll.DBRW($B$3,$R$37,$R$38,$R$40,$R$41,$R$42,$Q469,DT$2,DT$4,DT$3)</f>
        <v>2824408.6510432502</v>
      </c>
      <c r="DU469" s="15">
        <f ca="1">_xll.DBRW($B$3,$R$37,$R$38,$R$40,$R$41,$R$42,$Q469,DU$2,DU$4,DU$3)</f>
        <v>990099.46312500001</v>
      </c>
      <c r="DV469" s="15">
        <f ca="1">_xll.DBRW($B$3,$R$37,$R$38,$R$40,$R$41,$R$42,$Q469,DV$2,DV$4,DV$3)</f>
        <v>6.2578246081481426E-6</v>
      </c>
      <c r="DW469" s="15">
        <f ca="1">_xll.DBRW($B$3,$R$37,$R$38,$R$40,$R$41,$R$42,$Q469,DW$2,DW$4,DW$3)</f>
        <v>103.25217121676515</v>
      </c>
      <c r="DX469" s="15">
        <f ca="1">_xll.DBRW($B$3,$R$37,$R$38,$R$40,$R$41,$R$42,$Q469,DX$2,DX$4,DX$3)</f>
        <v>16</v>
      </c>
      <c r="DY469" s="15">
        <f ca="1">_xll.DBRW($B$3,$R$37,$R$38,$R$40,$R$41,$R$42,$Q469,DY$2,DY$4,DY$3)</f>
        <v>2556799.0478938697</v>
      </c>
      <c r="DZ469" s="15">
        <f ca="1">DP469-DU469</f>
        <v>-805057.87143960677</v>
      </c>
      <c r="EA469" s="15">
        <f ca="1">DQ469-DV469</f>
        <v>3.0505033094819335E-5</v>
      </c>
      <c r="EB469" s="15">
        <f ca="1">DR469-DW469</f>
        <v>-0.38005838610992271</v>
      </c>
      <c r="EC469" s="15">
        <f ca="1">IF(AND(DS469&lt;&gt;0,DX469&lt;&gt;0),-1*DZ469*DS469,0)</f>
        <v>83591842.317812502</v>
      </c>
      <c r="ED469" s="15">
        <f ca="1">IF(AND(DS469&lt;&gt;0,DX469&lt;&gt;0,DT469&lt;&gt;0,DY469&lt;&gt;0),EA469/DV469*$AB469,)</f>
        <v>-93660024.166388214</v>
      </c>
      <c r="EE469" s="15">
        <f ca="1">IF(AND(DT469&lt;&gt;0,DY469&lt;&gt;0),EB469*DL469*DT469,)</f>
        <v>-70983.729237521315</v>
      </c>
      <c r="EF469" s="15">
        <f ca="1">IF(AND(DS469&lt;&gt;0,DX469&lt;&gt;0,DT469&lt;&gt;0,DY469&lt;&gt;0),$AL469-EC469-ED469-EE469-EI469,)</f>
        <v>8360931.6150886258</v>
      </c>
      <c r="EG469" s="15">
        <f ca="1">IF(OR(DS469=0,DX469=0,DT469=0,DY469=0),$AL469-EC469-ED469-EE469-EI469,)</f>
        <v>0</v>
      </c>
      <c r="EH469" s="15">
        <f ca="1">SUM(EC469:EG469)</f>
        <v>-1778233.9627246065</v>
      </c>
      <c r="EI469" s="15">
        <f ca="1">IF($V469&lt;&gt;0,IF($V469&gt;0,$W469/$V469,-$W469/$V469))*$AG469</f>
        <v>-1593659.8972753931</v>
      </c>
      <c r="EJ469" s="15">
        <f ca="1">SUM(EH469:EI469)</f>
        <v>-3371893.8599999994</v>
      </c>
      <c r="EK469" s="16">
        <f ca="1">_xll.DBRW($B$3,$R$37,$R$38,$R$40,$R$41,$R$42,$Q469,EK$2,EK$4,EK$3)</f>
        <v>0.23779287828358375</v>
      </c>
      <c r="EL469" s="16">
        <f ca="1">_xll.DBRW($B$3,$R$37,$R$38,$R$40,$R$41,$R$42,$Q469,EL$2,EL$4,EL$3)</f>
        <v>0.23049636470335766</v>
      </c>
      <c r="EM469" s="17">
        <f ca="1">-(EK469-EL469)*100</f>
        <v>-0.72965135802260939</v>
      </c>
      <c r="EN469" s="14">
        <f ca="1">$AC469-$AH469-FH469</f>
        <v>-2120023.074313865</v>
      </c>
      <c r="EO469" s="15">
        <f ca="1">_xll.DBRW($B$3,$R$37,$R$38,$R$40,$R$41,$R$42,$Q469,EO$2,EO$4,EO$3)</f>
        <v>443.77549566446163</v>
      </c>
      <c r="EP469" s="15">
        <f ca="1">_xll.DBRW($B$3,$R$37,$R$38,$R$40,$R$41,$R$42,$Q469,EP$2,EP$4,EP$3)</f>
        <v>5.5123043169582726E-2</v>
      </c>
      <c r="EQ469" s="15">
        <f ca="1">_xll.DBRW($B$3,$R$37,$R$38,$R$40,$R$41,$R$42,$Q469,EQ$2,EQ$4,EQ$3)</f>
        <v>102.87211283065523</v>
      </c>
      <c r="ER469" s="15">
        <f ca="1">_xll.DBRW($B$3,$R$37,$R$38,$R$40,$R$41,$R$42,$Q469,ER$2,ER$4,ER$3)</f>
        <v>155690</v>
      </c>
      <c r="ES469" s="15">
        <f ca="1">_xll.DBRW($B$3,$R$37,$R$38,$R$40,$R$41,$R$42,$Q469,ES$2,ES$4,ES$3)</f>
        <v>2824408.6510432502</v>
      </c>
      <c r="ET469" s="15">
        <f ca="1">_xll.DBRW($B$3,$R$37,$R$38,$R$40,$R$41,$R$42,$Q469,ET$2,ET$4,ET$3)</f>
        <v>0</v>
      </c>
      <c r="EU469" s="15">
        <f ca="1">_xll.DBRW($B$3,$R$37,$R$38,$R$40,$R$41,$R$42,$Q469,EU$2,EU$4,EU$3)</f>
        <v>0</v>
      </c>
      <c r="EV469" s="15">
        <f ca="1">_xll.DBRW($B$3,$R$37,$R$38,$R$40,$R$41,$R$42,$Q469,EV$2,EV$4,EV$3)</f>
        <v>103.25217121676515</v>
      </c>
      <c r="EW469" s="15">
        <f ca="1">_xll.DBRW($B$3,$R$37,$R$38,$R$40,$R$41,$R$42,$Q469,EW$2,EW$4,EW$3)</f>
        <v>0</v>
      </c>
      <c r="EX469" s="15">
        <f ca="1">_xll.DBRW($B$3,$R$37,$R$38,$R$40,$R$41,$R$42,$Q469,EX$2,EX$4,EX$3)</f>
        <v>2556799.0478938697</v>
      </c>
      <c r="EY469" s="15">
        <f ca="1">EO469-ET469</f>
        <v>443.77549566446163</v>
      </c>
      <c r="EZ469" s="15">
        <f ca="1">EP469-EU469</f>
        <v>5.5123043169582726E-2</v>
      </c>
      <c r="FA469" s="15">
        <f ca="1">EQ469-EV469</f>
        <v>-0.38005838610992271</v>
      </c>
      <c r="FB469" s="15">
        <f ca="1">IF(AND(ER469&lt;&gt;0,EW469&lt;&gt;0),-1*EY469*ER469,0)</f>
        <v>0</v>
      </c>
      <c r="FC469" s="15">
        <f ca="1">IF(AND(ER469&lt;&gt;0,EW469&lt;&gt;0,ES469&lt;&gt;0,EX469&lt;&gt;0),EZ469/EU469*$AC469,)</f>
        <v>0</v>
      </c>
      <c r="FD469" s="15">
        <f ca="1">IF(AND(ES469&lt;&gt;0,EX469&lt;&gt;0),FA469*EK469*ES469,)</f>
        <v>-255256.43330866063</v>
      </c>
      <c r="FE469" s="15">
        <f ca="1">IF(AND(ER469&lt;&gt;0,EW469&lt;&gt;0,ES469&lt;&gt;0,EX469&lt;&gt;0),$AM469-FB469-FC469-FD469-FH469,)</f>
        <v>0</v>
      </c>
      <c r="FF469" s="15">
        <f ca="1">IF(OR(ER469=0,EW469=0,ES469=0,EX469=0),$AM469-FB469-FC469-FD469-FH469,)</f>
        <v>-1864766.6410052041</v>
      </c>
      <c r="FG469" s="15">
        <f ca="1">SUM(FB469:FF469)</f>
        <v>-2120023.0743138646</v>
      </c>
      <c r="FH469" s="15">
        <f ca="1">IF($V469&lt;&gt;0,IF($V469&gt;0,$W469/$V469,-$W469/$V469))*$AH469</f>
        <v>-6121483.8156861505</v>
      </c>
      <c r="FI469" s="15">
        <f ca="1">SUM(FG469:FH469)</f>
        <v>-8241506.8900000155</v>
      </c>
      <c r="FJ469" s="20"/>
      <c r="FK469" s="85">
        <f ca="1">BL469+CK469+DJ469+EI469+FH469</f>
        <v>-18946750.55502056</v>
      </c>
      <c r="FL469" s="21"/>
      <c r="FM469" s="22"/>
      <c r="FN469" s="104">
        <f ca="1">_xll.DBRW($B$3,$R$37,$R$38,$R$40,$R$41,$R$42,$Q469,FN$2,FN$4,FN$3)</f>
        <v>63901423.949999899</v>
      </c>
      <c r="FO469" s="105">
        <f ca="1">IF(U469&lt;&gt;0,FN469/U469,0)</f>
        <v>0.21993044004856405</v>
      </c>
      <c r="FP469" s="104">
        <f ca="1">_xll.DBRW($B$3,$R$37,$R$38,$R$40,$R$41,$R$42,$Q469,FP$2,FP$4,FP$3)</f>
        <v>75657076.209999993</v>
      </c>
      <c r="FQ469" s="105">
        <f ca="1">IF(V469&lt;&gt;0,FP469/V469,0)</f>
        <v>0.28658520427958506</v>
      </c>
      <c r="FR469" s="86">
        <f ca="1">FN469-FP469</f>
        <v>-11755652.260000095</v>
      </c>
      <c r="FS469" s="103">
        <f ca="1">(FO469-FQ469)*100</f>
        <v>-6.6654764231021009</v>
      </c>
      <c r="FT469" s="23"/>
      <c r="FV469" s="37"/>
      <c r="FW469" s="37"/>
      <c r="FX469" s="37"/>
      <c r="FY469" s="37"/>
      <c r="FZ469" s="37"/>
      <c r="GA469" s="37"/>
      <c r="GB469" s="37"/>
      <c r="GC469" s="37"/>
      <c r="GD469" s="37"/>
      <c r="GE469" s="37"/>
      <c r="GF469" s="37"/>
      <c r="GG469" s="37"/>
      <c r="GH469" s="37"/>
    </row>
    <row r="470" spans="1:190" ht="15" customHeight="1" x14ac:dyDescent="0.25">
      <c r="A470">
        <f ca="1">IF(ROW()=ROW($A$60),0,1)</f>
        <v>1</v>
      </c>
      <c r="D470" s="30"/>
      <c r="E470" s="30"/>
      <c r="F470" s="30">
        <f ca="1">IF(A470&lt;&gt;0,IF((AO470+BN470+CM470+DL470+EK470)&lt;&gt;0,ROUND((1-(AO470+BN470+CM470+DL470+EK470))-FO470,5),"VERIF. ELIGIBILITE PMM"),"CHECK "&amp;D455)</f>
        <v>0</v>
      </c>
      <c r="G470" s="30"/>
      <c r="H470" s="30"/>
      <c r="I470" s="30"/>
      <c r="J470" s="30">
        <f ca="1">IF(A470&lt;&gt;0,IF((AP470+BO470+CN470+DM470+EL470)&lt;&gt;0,ROUND((1-(AP470+BO470+CN470+DM470+EL470))-FQ470,5),"VERIF. ELIGIBILITE PMM"),"CHECK "&amp;D456)</f>
        <v>0</v>
      </c>
      <c r="K470" s="30">
        <f ca="1">IF(A470&lt;&gt;0,ROUND(W470+AR470+BQ470+CP470+DO470+EN470+FK470-FR470,5),"CHECK ")</f>
        <v>0</v>
      </c>
      <c r="L470" s="4"/>
      <c r="M470" s="9"/>
      <c r="N470" s="10"/>
      <c r="O470" s="9"/>
      <c r="P470" s="11"/>
      <c r="Q470" s="130" t="s">
        <v>483</v>
      </c>
      <c r="R470" s="130"/>
      <c r="S470" s="12"/>
      <c r="T470" s="13"/>
      <c r="U470" s="84">
        <f ca="1">_xll.DBRW($B$3,$R$37,$R$38,$R$40,$R$41,$R$42,$Q470,U$2,U$4,U$3)</f>
        <v>109134981.06000003</v>
      </c>
      <c r="V470" s="84">
        <f ca="1">_xll.DBRW($B$3,$R$37,$R$38,$R$40,$R$41,$R$42,$Q470,V$2,V$4,V$3)</f>
        <v>82162000</v>
      </c>
      <c r="W470" s="85">
        <f ca="1">U470-V470</f>
        <v>26972981.060000032</v>
      </c>
      <c r="X470" s="106">
        <f ca="1">IF(V470&lt;&gt;0,W470/V470,0)</f>
        <v>0.3282902200530663</v>
      </c>
      <c r="Y470" s="15">
        <f ca="1">_xll.DBRW($B$3,$R$37,$R$38,$R$40,$R$41,$R$42,$Q470,Y$2,Y$4,Y$3)</f>
        <v>-40115628.870000005</v>
      </c>
      <c r="Z470" s="15">
        <f ca="1">_xll.DBRW($B$3,$R$37,$R$38,$R$40,$R$41,$R$42,$Q470,Z$2,Z$4,Z$3)</f>
        <v>-11069038</v>
      </c>
      <c r="AA470" s="15">
        <f ca="1">_xll.DBRW($B$3,$R$37,$R$38,$R$40,$R$41,$R$42,$Q470,AA$2,AA$4,AA$3)</f>
        <v>-14803607.48</v>
      </c>
      <c r="AB470" s="15">
        <f ca="1">_xll.DBRW($B$3,$R$37,$R$38,$R$40,$R$41,$R$42,$Q470,AB$2,AB$4,AB$3)</f>
        <v>-12268470.68</v>
      </c>
      <c r="AC470" s="15">
        <f ca="1">_xll.DBRW($B$3,$R$37,$R$38,$R$40,$R$41,$R$42,$Q470,AC$2,AC$4,AC$3)</f>
        <v>-16469822.890000004</v>
      </c>
      <c r="AD470" s="15">
        <f ca="1">_xll.DBRW($B$3,$R$37,$R$38,$R$40,$R$41,$R$42,$Q470,AD$2,AD$4,AD$3)</f>
        <v>-31182517.089999996</v>
      </c>
      <c r="AE470" s="15">
        <f ca="1">_xll.DBRW($B$3,$R$37,$R$38,$R$40,$R$41,$R$42,$Q470,AE$2,AE$4,AE$3)</f>
        <v>-8671770.6799999997</v>
      </c>
      <c r="AF470" s="15">
        <f ca="1">_xll.DBRW($B$3,$R$37,$R$38,$R$40,$R$41,$R$42,$Q470,AF$2,AF$4,AF$3)</f>
        <v>-10917757.6</v>
      </c>
      <c r="AG470" s="15">
        <f ca="1">_xll.DBRW($B$3,$R$37,$R$38,$R$40,$R$41,$R$42,$Q470,AG$2,AG$4,AG$3)</f>
        <v>-9859650.9499999993</v>
      </c>
      <c r="AH470" s="15">
        <f ca="1">_xll.DBRW($B$3,$R$37,$R$38,$R$40,$R$41,$R$42,$Q470,AH$2,AH$4,AH$3)</f>
        <v>-12952366.199999999</v>
      </c>
      <c r="AI470" s="15">
        <f ca="1">Y470-AD470</f>
        <v>-8933111.7800000086</v>
      </c>
      <c r="AJ470" s="15">
        <f ca="1">Z470-AE470</f>
        <v>-2397267.3200000003</v>
      </c>
      <c r="AK470" s="15">
        <f ca="1">AA470-AF470</f>
        <v>-3885849.8800000008</v>
      </c>
      <c r="AL470" s="15">
        <f ca="1">AB470-AG470</f>
        <v>-2408819.7300000004</v>
      </c>
      <c r="AM470" s="15">
        <f ca="1">AC470-AH470</f>
        <v>-3517456.6900000051</v>
      </c>
      <c r="AN470" s="20"/>
      <c r="AO470" s="16">
        <f ca="1">_xll.DBRW($B$3,$R$37,$R$38,$R$40,$R$41,$R$42,$Q470,AO$2,AO$4,AO$3)</f>
        <v>0.36757809897768084</v>
      </c>
      <c r="AP470" s="16">
        <f ca="1">_xll.DBRW($B$3,$R$37,$R$38,$R$40,$R$41,$R$42,$Q470,AP$2,AP$4,AP$3)</f>
        <v>0.37952480574961656</v>
      </c>
      <c r="AQ470" s="17">
        <f ca="1">-(AO470-AP470)*100</f>
        <v>1.1946706771935711</v>
      </c>
      <c r="AR470" s="14">
        <f ca="1">$Y470-$AD470-BL470</f>
        <v>1303803.6172845904</v>
      </c>
      <c r="AS470" s="18">
        <f ca="1">_xll.DBRW($B$3,$R$37,$R$38,$R$40,$R$41,$R$42,$Q470,AS$2,AS$4,AS$3)</f>
        <v>293.57446426811663</v>
      </c>
      <c r="AT470" s="19">
        <f ca="1">_xll.DBRW($B$3,$R$37,$R$38,$R$40,$R$41,$R$42,$Q470,AT$2,AT$4,AT$3)</f>
        <v>3.3887830643309649E-2</v>
      </c>
      <c r="AU470" s="18">
        <f ca="1">_xll.DBRW($B$3,$R$37,$R$38,$R$40,$R$41,$R$42,$Q470,AU$2,AU$4,AU$3)</f>
        <v>27.065273350038108</v>
      </c>
      <c r="AV470" s="15">
        <f ca="1">_xll.DBRW($B$3,$R$37,$R$38,$R$40,$R$41,$R$42,$Q470,AV$2,AV$4,AV$3)</f>
        <v>136645.49800000002</v>
      </c>
      <c r="AW470" s="15">
        <f ca="1">_xll.DBRW($B$3,$R$37,$R$38,$R$40,$R$41,$R$42,$Q470,AW$2,AW$4,AW$3)</f>
        <v>4032288.1519999998</v>
      </c>
      <c r="AX470" s="18">
        <f ca="1">_xll.DBRW($B$3,$R$37,$R$38,$R$40,$R$41,$R$42,$Q470,AX$2,AX$4,AX$3)</f>
        <v>285.59412708965471</v>
      </c>
      <c r="AY470" s="19">
        <f ca="1">_xll.DBRW($B$3,$R$37,$R$38,$R$40,$R$41,$R$42,$Q470,AY$2,AY$4,AY$3)</f>
        <v>3.4662400526860593E-2</v>
      </c>
      <c r="AZ470" s="18">
        <f ca="1">_xll.DBRW($B$3,$R$37,$R$38,$R$40,$R$41,$R$42,$Q470,AZ$2,AZ$4,AZ$3)</f>
        <v>26.083612642256753</v>
      </c>
      <c r="BA470" s="15">
        <f ca="1">_xll.DBRW($B$3,$R$37,$R$38,$R$40,$R$41,$R$42,$Q470,BA$2,BA$4,BA$3)</f>
        <v>109184.72801862299</v>
      </c>
      <c r="BB470" s="15">
        <f ca="1">_xll.DBRW($B$3,$R$37,$R$38,$R$40,$R$41,$R$42,$Q470,BB$2,BB$4,BB$3)</f>
        <v>3149947.1</v>
      </c>
      <c r="BC470" s="18">
        <f ca="1">AS470-AX470</f>
        <v>7.980337178461923</v>
      </c>
      <c r="BD470" s="18">
        <f ca="1">AT470-AY470</f>
        <v>-7.7456988355094347E-4</v>
      </c>
      <c r="BE470" s="18">
        <f ca="1">AU470-AZ470</f>
        <v>0.98166070778135506</v>
      </c>
      <c r="BF470" s="15">
        <f ca="1">IF(AND(AV470&lt;&gt;0,BA470&lt;&gt;0),-1*BC470*AV470,0)</f>
        <v>-1090477.1479588444</v>
      </c>
      <c r="BG470" s="15">
        <f ca="1">IF(AND(AV470&lt;&gt;0,BA470&lt;&gt;0,AW470&lt;&gt;0,BB470&lt;&gt;0),BD470/AY470*$Y470,)</f>
        <v>896428.33474069904</v>
      </c>
      <c r="BH470" s="15">
        <f ca="1">IF(AND(AW470&lt;&gt;0,BB470&lt;&gt;0),BE470*AO470*AW470,)</f>
        <v>1454998.6663837968</v>
      </c>
      <c r="BI470" s="15">
        <f ca="1">IF(AND(AV470&lt;&gt;0,BA470&lt;&gt;0,AW470&lt;&gt;0,BB470&lt;&gt;0),$AI470-BF470-BG470-BH470-BL470,)</f>
        <v>42853.764118939638</v>
      </c>
      <c r="BJ470" s="15">
        <f ca="1">IF(OR(AV470=0,BA470=0,AW470=0,BB470=0),$AI470-BF470-BG470-BH470-BL470,)</f>
        <v>0</v>
      </c>
      <c r="BK470" s="15">
        <f ca="1">SUM(BF470:BJ470)</f>
        <v>1303803.6172845911</v>
      </c>
      <c r="BL470" s="15">
        <f ca="1">IF($V470&lt;&gt;0,IF($V470&gt;0,$W470/$V470,-$W470/$V470))*$AD470</f>
        <v>-10236915.397284599</v>
      </c>
      <c r="BM470" s="15">
        <f ca="1">SUM(BK470:BL470)</f>
        <v>-8933111.7800000086</v>
      </c>
      <c r="BN470" s="16">
        <f ca="1">_xll.DBRW($B$3,$R$37,$R$38,$R$40,$R$41,$R$42,$Q470,BN$2,BN$4,BN$3)</f>
        <v>0.10142520658811022</v>
      </c>
      <c r="BO470" s="16">
        <f ca="1">_xll.DBRW($B$3,$R$37,$R$38,$R$40,$R$41,$R$42,$Q470,BO$2,BO$4,BO$3)</f>
        <v>0.10554478566734013</v>
      </c>
      <c r="BP470" s="17">
        <f ca="1">-(BN470-BO470)*100</f>
        <v>0.41195790792299125</v>
      </c>
      <c r="BQ470" s="14">
        <f ca="1">$Z470-$AE470-CK470</f>
        <v>449590.18478692789</v>
      </c>
      <c r="BR470" s="15">
        <f ca="1">_xll.DBRW($B$3,$R$37,$R$38,$R$40,$R$41,$R$42,$Q470,BR$2,BR$4,BR$3)</f>
        <v>2.6568220494591075</v>
      </c>
      <c r="BS470" s="15">
        <f ca="1">_xll.DBRW($B$3,$R$37,$R$38,$R$40,$R$41,$R$42,$Q470,BS$2,BS$4,BS$3)</f>
        <v>1.033227250372359</v>
      </c>
      <c r="BT470" s="15">
        <f ca="1">_xll.DBRW($B$3,$R$37,$R$38,$R$40,$R$41,$R$42,$Q470,BT$2,BT$4,BT$3)</f>
        <v>27.065273350038108</v>
      </c>
      <c r="BU470" s="15">
        <f ca="1">_xll.DBRW($B$3,$R$37,$R$38,$R$40,$R$41,$R$42,$Q470,BU$2,BU$4,BU$3)</f>
        <v>4166270</v>
      </c>
      <c r="BV470" s="15">
        <f ca="1">_xll.DBRW($B$3,$R$37,$R$38,$R$40,$R$41,$R$42,$Q470,BV$2,BV$4,BV$3)</f>
        <v>4032288.1519999998</v>
      </c>
      <c r="BW470" s="15">
        <f ca="1">_xll.DBRW($B$3,$R$37,$R$38,$R$40,$R$41,$R$42,$Q470,BW$2,BW$4,BW$3)</f>
        <v>2.6932587491296061</v>
      </c>
      <c r="BX470" s="15">
        <f ca="1">_xll.DBRW($B$3,$R$37,$R$38,$R$40,$R$41,$R$42,$Q470,BX$2,BX$4,BX$3)</f>
        <v>1.0221778010176743</v>
      </c>
      <c r="BY470" s="15">
        <f ca="1">_xll.DBRW($B$3,$R$37,$R$38,$R$40,$R$41,$R$42,$Q470,BY$2,BY$4,BY$3)</f>
        <v>26.083612642256753</v>
      </c>
      <c r="BZ470" s="15">
        <f ca="1">_xll.DBRW($B$3,$R$37,$R$38,$R$40,$R$41,$R$42,$Q470,BZ$2,BZ$4,BZ$3)</f>
        <v>3219806</v>
      </c>
      <c r="CA470" s="15">
        <f ca="1">_xll.DBRW($B$3,$R$37,$R$38,$R$40,$R$41,$R$42,$Q470,CA$2,CA$4,CA$3)</f>
        <v>3149947.1</v>
      </c>
      <c r="CB470" s="15">
        <f ca="1">BR470-BW470</f>
        <v>-3.6436699670498562E-2</v>
      </c>
      <c r="CC470" s="15">
        <f ca="1">BS470-BX470</f>
        <v>1.1049449354684659E-2</v>
      </c>
      <c r="CD470" s="15">
        <f ca="1">BT470-BY470</f>
        <v>0.98166070778135506</v>
      </c>
      <c r="CE470" s="15">
        <f ca="1">IF(AND(BU470&lt;&gt;0,BZ470&lt;&gt;0),-1*CB470*BU470,0)</f>
        <v>151805.12873620805</v>
      </c>
      <c r="CF470" s="15">
        <f ca="1">IF(AND(BU470&lt;&gt;0,BZ470&lt;&gt;0,BV470&lt;&gt;0,CA470&lt;&gt;0),CC470/BX470*$Z470,)</f>
        <v>-119653.13144573483</v>
      </c>
      <c r="CG470" s="15">
        <f ca="1">IF(AND(BV470&lt;&gt;0,CA470&lt;&gt;0),CD470*BN470*BV470,)</f>
        <v>401475.33472162072</v>
      </c>
      <c r="CH470" s="15">
        <f ca="1">IF(AND(BU470&lt;&gt;0,BZ470&lt;&gt;0,BV470&lt;&gt;0,CA470&lt;&gt;0),$AJ470-CE470-CF470-CG470-CK470,)</f>
        <v>15962.852774833795</v>
      </c>
      <c r="CI470" s="15">
        <f ca="1">IF(OR(BU470=0,BZ470=0,BV470=0,CA470=0),$AJ470-CE470-CF470-CG470-CK470,)</f>
        <v>0</v>
      </c>
      <c r="CJ470" s="15">
        <f ca="1">SUM(CE470:CI470)</f>
        <v>449590.18478692771</v>
      </c>
      <c r="CK470" s="15">
        <f ca="1">IF($V470&lt;&gt;0,IF($V470&gt;0,$W470/$V470,-$W470/$V470))*$AE470</f>
        <v>-2846857.5047869282</v>
      </c>
      <c r="CL470" s="15">
        <f ca="1">SUM(CJ470:CK470)</f>
        <v>-2397267.3200000003</v>
      </c>
      <c r="CM470" s="16">
        <f ca="1">_xll.DBRW($B$3,$R$37,$R$38,$R$40,$R$41,$R$42,$Q470,CM$2,CM$4,CM$3)</f>
        <v>0.13564493562207433</v>
      </c>
      <c r="CN470" s="16">
        <f ca="1">_xll.DBRW($B$3,$R$37,$R$38,$R$40,$R$41,$R$42,$Q470,CN$2,CN$4,CN$3)</f>
        <v>0.13288086463328547</v>
      </c>
      <c r="CO470" s="17">
        <f ca="1">-(CM470-CN470)*100</f>
        <v>-0.27640709887888637</v>
      </c>
      <c r="CP470" s="14">
        <f ca="1">$AA470-$AF470-DJ470</f>
        <v>-301656.83500996418</v>
      </c>
      <c r="CQ470" s="15">
        <f ca="1">_xll.DBRW($B$3,$R$37,$R$38,$R$40,$R$41,$R$42,$Q470,CQ$2,CQ$4,CQ$3)</f>
        <v>9.9194625229499191</v>
      </c>
      <c r="CR470" s="15">
        <f ca="1">_xll.DBRW($B$3,$R$37,$R$38,$R$40,$R$41,$R$42,$Q470,CR$2,CR$4,CR$3)</f>
        <v>0.37010747837050911</v>
      </c>
      <c r="CS470" s="15">
        <f ca="1">_xll.DBRW($B$3,$R$37,$R$38,$R$40,$R$41,$R$42,$Q470,CS$2,CS$4,CS$3)</f>
        <v>27.065273350038108</v>
      </c>
      <c r="CT470" s="15">
        <f ca="1">_xll.DBRW($B$3,$R$37,$R$38,$R$40,$R$41,$R$42,$Q470,CT$2,CT$4,CT$3)</f>
        <v>1492380</v>
      </c>
      <c r="CU470" s="15">
        <f ca="1">_xll.DBRW($B$3,$R$37,$R$38,$R$40,$R$41,$R$42,$Q470,CU$2,CU$4,CU$3)</f>
        <v>4032288.1519999998</v>
      </c>
      <c r="CV470" s="15">
        <f ca="1">_xll.DBRW($B$3,$R$37,$R$38,$R$40,$R$41,$R$42,$Q470,CV$2,CV$4,CV$3)</f>
        <v>9.4442540355900224</v>
      </c>
      <c r="CW470" s="15">
        <f ca="1">_xll.DBRW($B$3,$R$37,$R$38,$R$40,$R$41,$R$42,$Q470,CW$2,CW$4,CW$3)</f>
        <v>0.36699701083868991</v>
      </c>
      <c r="CX470" s="15">
        <f ca="1">_xll.DBRW($B$3,$R$37,$R$38,$R$40,$R$41,$R$42,$Q470,CX$2,CX$4,CX$3)</f>
        <v>26.083612642256753</v>
      </c>
      <c r="CY470" s="15">
        <f ca="1">_xll.DBRW($B$3,$R$37,$R$38,$R$40,$R$41,$R$42,$Q470,CY$2,CY$4,CY$3)</f>
        <v>1156021.17</v>
      </c>
      <c r="CZ470" s="15">
        <f ca="1">_xll.DBRW($B$3,$R$37,$R$38,$R$40,$R$41,$R$42,$Q470,CZ$2,CZ$4,CZ$3)</f>
        <v>3149947.1</v>
      </c>
      <c r="DA470" s="15">
        <f ca="1">CQ470-CV470</f>
        <v>0.47520848735989674</v>
      </c>
      <c r="DB470" s="15">
        <f ca="1">CR470-CW470</f>
        <v>3.1104675318192054E-3</v>
      </c>
      <c r="DC470" s="15">
        <f ca="1">CS470-CX470</f>
        <v>0.98166070778135506</v>
      </c>
      <c r="DD470" s="15">
        <f ca="1">IF(AND(CT470&lt;&gt;0,CY470&lt;&gt;0),-1*DA470*CT470,0)</f>
        <v>-709191.64236616273</v>
      </c>
      <c r="DE470" s="15">
        <f ca="1">IF(AND(CT470&lt;&gt;0,CY470&lt;&gt;0,CU470&lt;&gt;0,CZ470&lt;&gt;0),DB470/CW470*$AA470,)</f>
        <v>-125467.34458438157</v>
      </c>
      <c r="DF470" s="15">
        <f ca="1">IF(AND(CU470&lt;&gt;0,CZ470&lt;&gt;0),DC470*CM470*CU470,)</f>
        <v>536928.61729451932</v>
      </c>
      <c r="DG470" s="15">
        <f ca="1">IF(AND(CT470&lt;&gt;0,CY470&lt;&gt;0,CU470&lt;&gt;0,CZ470&lt;&gt;0),$AK470-DD470-DE470-DF470-DJ470,)</f>
        <v>-3926.4653539392166</v>
      </c>
      <c r="DH470" s="15">
        <f ca="1">IF(OR(CT470=0,CY470=0,CU470=0,CZ470=0),$AK470-DD470-DE470-DF470-DJ470,)</f>
        <v>0</v>
      </c>
      <c r="DI470" s="15">
        <f ca="1">SUM(DD470:DH470)</f>
        <v>-301656.83500996418</v>
      </c>
      <c r="DJ470" s="15">
        <f ca="1">IF($V470&lt;&gt;0,IF($V470&gt;0,$W470/$V470,-$W470/$V470))*$AF470</f>
        <v>-3584193.0449900366</v>
      </c>
      <c r="DK470" s="15">
        <f ca="1">SUM(DI470:DJ470)</f>
        <v>-3885849.8800000008</v>
      </c>
      <c r="DL470" s="16">
        <f ca="1">_xll.DBRW($B$3,$R$37,$R$38,$R$40,$R$41,$R$42,$Q470,DL$2,DL$4,DL$3)</f>
        <v>0.11241556612590664</v>
      </c>
      <c r="DM470" s="16">
        <f ca="1">_xll.DBRW($B$3,$R$37,$R$38,$R$40,$R$41,$R$42,$Q470,DM$2,DM$4,DM$3)</f>
        <v>0.12000256748862004</v>
      </c>
      <c r="DN470" s="17">
        <f ca="1">-(DL470-DM470)*100</f>
        <v>0.7587001362713397</v>
      </c>
      <c r="DO470" s="14">
        <f ca="1">$AB470-$AG470-EI470</f>
        <v>828007.25002192333</v>
      </c>
      <c r="DP470" s="15">
        <f ca="1">_xll.DBRW($B$3,$R$37,$R$38,$R$40,$R$41,$R$42,$Q470,DP$2,DP$4,DP$3)</f>
        <v>109866.90161194029</v>
      </c>
      <c r="DQ470" s="15">
        <f ca="1">_xll.DBRW($B$3,$R$37,$R$38,$R$40,$R$41,$R$42,$Q470,DQ$2,DQ$4,DQ$3)</f>
        <v>2.7693126695640643E-5</v>
      </c>
      <c r="DR470" s="15">
        <f ca="1">_xll.DBRW($B$3,$R$37,$R$38,$R$40,$R$41,$R$42,$Q470,DR$2,DR$4,DR$3)</f>
        <v>27.065273350038108</v>
      </c>
      <c r="DS470" s="15">
        <f ca="1">_xll.DBRW($B$3,$R$37,$R$38,$R$40,$R$41,$R$42,$Q470,DS$2,DS$4,DS$3)</f>
        <v>111.66666666666667</v>
      </c>
      <c r="DT470" s="15">
        <f ca="1">_xll.DBRW($B$3,$R$37,$R$38,$R$40,$R$41,$R$42,$Q470,DT$2,DT$4,DT$3)</f>
        <v>4032288.1519999998</v>
      </c>
      <c r="DU470" s="15">
        <f ca="1">_xll.DBRW($B$3,$R$37,$R$38,$R$40,$R$41,$R$42,$Q470,DU$2,DU$4,DU$3)</f>
        <v>0</v>
      </c>
      <c r="DV470" s="15">
        <f ca="1">_xll.DBRW($B$3,$R$37,$R$38,$R$40,$R$41,$R$42,$Q470,DV$2,DV$4,DV$3)</f>
        <v>0</v>
      </c>
      <c r="DW470" s="15">
        <f ca="1">_xll.DBRW($B$3,$R$37,$R$38,$R$40,$R$41,$R$42,$Q470,DW$2,DW$4,DW$3)</f>
        <v>26.083612642256753</v>
      </c>
      <c r="DX470" s="15" t="str">
        <f ca="1">_xll.DBRW($B$3,$R$37,$R$38,$R$40,$R$41,$R$42,$Q470,DX$2,DX$4,DX$3)</f>
        <v/>
      </c>
      <c r="DY470" s="15">
        <f ca="1">_xll.DBRW($B$3,$R$37,$R$38,$R$40,$R$41,$R$42,$Q470,DY$2,DY$4,DY$3)</f>
        <v>3149947.1</v>
      </c>
      <c r="DZ470" s="15">
        <f ca="1">DP470-DU470</f>
        <v>109866.90161194029</v>
      </c>
      <c r="EA470" s="15">
        <f ca="1">DQ470-DV470</f>
        <v>2.7693126695640643E-5</v>
      </c>
      <c r="EB470" s="15">
        <f ca="1">DR470-DW470</f>
        <v>0.98166070778135506</v>
      </c>
      <c r="EC470" s="15">
        <f ca="1">IF(AND(DS470&lt;&gt;0,DX470&lt;&gt;0),-1*DZ470*DS470,0)</f>
        <v>-12268470.68</v>
      </c>
      <c r="ED470" s="15" t="e">
        <f ca="1">IF(AND(DS470&lt;&gt;0,DX470&lt;&gt;0,DT470&lt;&gt;0,DY470&lt;&gt;0),EA470/DV470*$AB470,)</f>
        <v>#DIV/0!</v>
      </c>
      <c r="EE470" s="15">
        <f ca="1">IF(AND(DT470&lt;&gt;0,DY470&lt;&gt;0),EB470*DL470*DT470,)</f>
        <v>444978.90175961016</v>
      </c>
      <c r="EF470" s="15" t="e">
        <f ca="1">IF(AND(DS470&lt;&gt;0,DX470&lt;&gt;0,DT470&lt;&gt;0,DY470&lt;&gt;0),$AL470-EC470-ED470-EE470-EI470,)</f>
        <v>#DIV/0!</v>
      </c>
      <c r="EG470" s="15">
        <f ca="1">IF(OR(DS470=0,DX470=0,DT470=0,DY470=0),$AL470-EC470-ED470-EE470-EI470,)</f>
        <v>0</v>
      </c>
      <c r="EH470" s="15" t="e">
        <f ca="1">SUM(EC470:EG470)</f>
        <v>#DIV/0!</v>
      </c>
      <c r="EI470" s="15">
        <f ca="1">IF($V470&lt;&gt;0,IF($V470&gt;0,$W470/$V470,-$W470/$V470))*$AG470</f>
        <v>-3236826.9800219238</v>
      </c>
      <c r="EJ470" s="15" t="e">
        <f ca="1">SUM(EH470:EI470)</f>
        <v>#DIV/0!</v>
      </c>
      <c r="EK470" s="16">
        <f ca="1">_xll.DBRW($B$3,$R$37,$R$38,$R$40,$R$41,$R$42,$Q470,EK$2,EK$4,EK$3)</f>
        <v>0.15091240892730129</v>
      </c>
      <c r="EL470" s="16">
        <f ca="1">_xll.DBRW($B$3,$R$37,$R$38,$R$40,$R$41,$R$42,$Q470,EL$2,EL$4,EL$3)</f>
        <v>0.15764424186363524</v>
      </c>
      <c r="EM470" s="17">
        <f ca="1">-(EK470-EL470)*100</f>
        <v>0.6731832936333948</v>
      </c>
      <c r="EN470" s="14">
        <f ca="1">$AC470-$AH470-FH470</f>
        <v>734678.46000589244</v>
      </c>
      <c r="EO470" s="15">
        <f ca="1">_xll.DBRW($B$3,$R$37,$R$38,$R$40,$R$41,$R$42,$Q470,EO$2,EO$4,EO$3)</f>
        <v>4.084485599530141</v>
      </c>
      <c r="EP470" s="15">
        <f ca="1">_xll.DBRW($B$3,$R$37,$R$38,$R$40,$R$41,$R$42,$Q470,EP$2,EP$4,EP$3)</f>
        <v>1</v>
      </c>
      <c r="EQ470" s="15">
        <f ca="1">_xll.DBRW($B$3,$R$37,$R$38,$R$40,$R$41,$R$42,$Q470,EQ$2,EQ$4,EQ$3)</f>
        <v>27.065273350038108</v>
      </c>
      <c r="ER470" s="15">
        <f ca="1">_xll.DBRW($B$3,$R$37,$R$38,$R$40,$R$41,$R$42,$Q470,ER$2,ER$4,ER$3)</f>
        <v>4032288.1519999998</v>
      </c>
      <c r="ES470" s="15">
        <f ca="1">_xll.DBRW($B$3,$R$37,$R$38,$R$40,$R$41,$R$42,$Q470,ES$2,ES$4,ES$3)</f>
        <v>4032288.1519999998</v>
      </c>
      <c r="ET470" s="15">
        <f ca="1">_xll.DBRW($B$3,$R$37,$R$38,$R$40,$R$41,$R$42,$Q470,ET$2,ET$4,ET$3)</f>
        <v>4.1119313400532977</v>
      </c>
      <c r="EU470" s="15">
        <f ca="1">_xll.DBRW($B$3,$R$37,$R$38,$R$40,$R$41,$R$42,$Q470,EU$2,EU$4,EU$3)</f>
        <v>1</v>
      </c>
      <c r="EV470" s="15">
        <f ca="1">_xll.DBRW($B$3,$R$37,$R$38,$R$40,$R$41,$R$42,$Q470,EV$2,EV$4,EV$3)</f>
        <v>26.083612642256753</v>
      </c>
      <c r="EW470" s="15">
        <f ca="1">_xll.DBRW($B$3,$R$37,$R$38,$R$40,$R$41,$R$42,$Q470,EW$2,EW$4,EW$3)</f>
        <v>3149947.1</v>
      </c>
      <c r="EX470" s="15">
        <f ca="1">_xll.DBRW($B$3,$R$37,$R$38,$R$40,$R$41,$R$42,$Q470,EX$2,EX$4,EX$3)</f>
        <v>3149947.1</v>
      </c>
      <c r="EY470" s="15">
        <f ca="1">EO470-ET470</f>
        <v>-2.7445740523156736E-2</v>
      </c>
      <c r="EZ470" s="15">
        <f ca="1">EP470-EU470</f>
        <v>0</v>
      </c>
      <c r="FA470" s="15">
        <f ca="1">EQ470-EV470</f>
        <v>0.98166070778135506</v>
      </c>
      <c r="FB470" s="15">
        <f ca="1">IF(AND(ER470&lt;&gt;0,EW470&lt;&gt;0),-1*EY470*ER470,0)</f>
        <v>110669.13433439119</v>
      </c>
      <c r="FC470" s="15">
        <f ca="1">IF(AND(ER470&lt;&gt;0,EW470&lt;&gt;0,ES470&lt;&gt;0,EX470&lt;&gt;0),EZ470/EU470*$AC470,)</f>
        <v>0</v>
      </c>
      <c r="FD470" s="15">
        <f ca="1">IF(AND(ES470&lt;&gt;0,EX470&lt;&gt;0),FA470*EK470*ES470,)</f>
        <v>597362.44988666265</v>
      </c>
      <c r="FE470" s="15">
        <f ca="1">IF(AND(ER470&lt;&gt;0,EW470&lt;&gt;0,ES470&lt;&gt;0,EX470&lt;&gt;0),$AM470-FB470-FC470-FD470-FH470,)</f>
        <v>26646.875784838572</v>
      </c>
      <c r="FF470" s="15">
        <f ca="1">IF(OR(ER470=0,EW470=0,ES470=0,EX470=0),$AM470-FB470-FC470-FD470-FH470,)</f>
        <v>0</v>
      </c>
      <c r="FG470" s="15">
        <f ca="1">SUM(FB470:FF470)</f>
        <v>734678.46000589244</v>
      </c>
      <c r="FH470" s="15">
        <f ca="1">IF($V470&lt;&gt;0,IF($V470&gt;0,$W470/$V470,-$W470/$V470))*$AH470</f>
        <v>-4252135.1500058975</v>
      </c>
      <c r="FI470" s="15">
        <f ca="1">SUM(FG470:FH470)</f>
        <v>-3517456.6900000051</v>
      </c>
      <c r="FJ470" s="20"/>
      <c r="FK470" s="85">
        <f ca="1">BL470+CK470+DJ470+EI470+FH470</f>
        <v>-24156928.077089384</v>
      </c>
      <c r="FL470" s="21"/>
      <c r="FM470" s="22"/>
      <c r="FN470" s="104">
        <f ca="1">_xll.DBRW($B$3,$R$37,$R$38,$R$40,$R$41,$R$42,$Q470,FN$2,FN$4,FN$3)</f>
        <v>14408413.140000004</v>
      </c>
      <c r="FO470" s="105">
        <f ca="1">IF(U470&lt;&gt;0,FN470/U470,0)</f>
        <v>0.1320237837589267</v>
      </c>
      <c r="FP470" s="104">
        <f ca="1">_xll.DBRW($B$3,$R$37,$R$38,$R$40,$R$41,$R$42,$Q470,FP$2,FP$4,FP$3)</f>
        <v>8577937.4799999986</v>
      </c>
      <c r="FQ470" s="105">
        <f ca="1">IF(V470&lt;&gt;0,FP470/V470,0)</f>
        <v>0.10440273459750248</v>
      </c>
      <c r="FR470" s="86">
        <f ca="1">FN470-FP470</f>
        <v>5830475.6600000057</v>
      </c>
      <c r="FS470" s="103">
        <f ca="1">(FO470-FQ470)*100</f>
        <v>2.7621049161424231</v>
      </c>
      <c r="FT470" s="23"/>
      <c r="FV470" s="37"/>
      <c r="FW470" s="37"/>
      <c r="FX470" s="37"/>
      <c r="FY470" s="37"/>
      <c r="FZ470" s="37"/>
      <c r="GA470" s="37"/>
      <c r="GB470" s="37"/>
      <c r="GC470" s="37"/>
      <c r="GD470" s="37"/>
      <c r="GE470" s="37"/>
      <c r="GF470" s="37"/>
      <c r="GG470" s="37"/>
      <c r="GH470" s="37"/>
    </row>
    <row r="471" spans="1:190" ht="15" customHeight="1" x14ac:dyDescent="0.25">
      <c r="A471">
        <f ca="1">IF(ROW()=ROW($A$60),0,1)</f>
        <v>1</v>
      </c>
      <c r="D471" s="30"/>
      <c r="E471" s="30"/>
      <c r="F471" s="30">
        <f ca="1">IF(A471&lt;&gt;0,IF((AO471+BN471+CM471+DL471+EK471)&lt;&gt;0,ROUND((1-(AO471+BN471+CM471+DL471+EK471))-FO471,5),"VERIF. ELIGIBILITE PMM"),"CHECK "&amp;D456)</f>
        <v>0</v>
      </c>
      <c r="G471" s="30"/>
      <c r="H471" s="30"/>
      <c r="I471" s="30"/>
      <c r="J471" s="30">
        <f ca="1">IF(A471&lt;&gt;0,IF((AP471+BO471+CN471+DM471+EL471)&lt;&gt;0,ROUND((1-(AP471+BO471+CN471+DM471+EL471))-FQ471,5),"VERIF. ELIGIBILITE PMM"),"CHECK "&amp;D457)</f>
        <v>0</v>
      </c>
      <c r="K471" s="30">
        <f ca="1">IF(A471&lt;&gt;0,ROUND(W471+AR471+BQ471+CP471+DO471+EN471+FK471-FR471,5),"CHECK ")</f>
        <v>0</v>
      </c>
      <c r="L471" s="4"/>
      <c r="M471" s="9"/>
      <c r="N471" s="10"/>
      <c r="O471" s="9"/>
      <c r="P471" s="11"/>
      <c r="Q471" s="130" t="s">
        <v>482</v>
      </c>
      <c r="R471" s="130"/>
      <c r="S471" s="12"/>
      <c r="T471" s="13"/>
      <c r="U471" s="84">
        <f ca="1">_xll.DBRW($B$3,$R$37,$R$38,$R$40,$R$41,$R$42,$Q471,U$2,U$4,U$3)</f>
        <v>150267139.01999995</v>
      </c>
      <c r="V471" s="84">
        <f ca="1">_xll.DBRW($B$3,$R$37,$R$38,$R$40,$R$41,$R$42,$Q471,V$2,V$4,V$3)</f>
        <v>115819788.15000002</v>
      </c>
      <c r="W471" s="85">
        <f ca="1">U471-V471</f>
        <v>34447350.86999993</v>
      </c>
      <c r="X471" s="106">
        <f ca="1">IF(V471&lt;&gt;0,W471/V471,0)</f>
        <v>0.29742198134041331</v>
      </c>
      <c r="Y471" s="15">
        <f ca="1">_xll.DBRW($B$3,$R$37,$R$38,$R$40,$R$41,$R$42,$Q471,Y$2,Y$4,Y$3)</f>
        <v>-64706135.790000007</v>
      </c>
      <c r="Z471" s="15">
        <f ca="1">_xll.DBRW($B$3,$R$37,$R$38,$R$40,$R$41,$R$42,$Q471,Z$2,Z$4,Z$3)</f>
        <v>-15940056.970000001</v>
      </c>
      <c r="AA471" s="15">
        <f ca="1">_xll.DBRW($B$3,$R$37,$R$38,$R$40,$R$41,$R$42,$Q471,AA$2,AA$4,AA$3)</f>
        <v>-18850246.66</v>
      </c>
      <c r="AB471" s="15">
        <f ca="1">_xll.DBRW($B$3,$R$37,$R$38,$R$40,$R$41,$R$42,$Q471,AB$2,AB$4,AB$3)</f>
        <v>-18953503.990000002</v>
      </c>
      <c r="AC471" s="15">
        <f ca="1">_xll.DBRW($B$3,$R$37,$R$38,$R$40,$R$41,$R$42,$Q471,AC$2,AC$4,AC$3)</f>
        <v>-19009490.360000007</v>
      </c>
      <c r="AD471" s="15">
        <f ca="1">_xll.DBRW($B$3,$R$37,$R$38,$R$40,$R$41,$R$42,$Q471,AD$2,AD$4,AD$3)</f>
        <v>-50575835.340000004</v>
      </c>
      <c r="AE471" s="15">
        <f ca="1">_xll.DBRW($B$3,$R$37,$R$38,$R$40,$R$41,$R$42,$Q471,AE$2,AE$4,AE$3)</f>
        <v>-14634985.559999999</v>
      </c>
      <c r="AF471" s="15">
        <f ca="1">_xll.DBRW($B$3,$R$37,$R$38,$R$40,$R$41,$R$42,$Q471,AF$2,AF$4,AF$3)</f>
        <v>-15518619.089999998</v>
      </c>
      <c r="AG471" s="15">
        <f ca="1">_xll.DBRW($B$3,$R$37,$R$38,$R$40,$R$41,$R$42,$Q471,AG$2,AG$4,AG$3)</f>
        <v>-15244303.960000001</v>
      </c>
      <c r="AH471" s="15">
        <f ca="1">_xll.DBRW($B$3,$R$37,$R$38,$R$40,$R$41,$R$42,$Q471,AH$2,AH$4,AH$3)</f>
        <v>-15394157.140000001</v>
      </c>
      <c r="AI471" s="15">
        <f ca="1">Y471-AD471</f>
        <v>-14130300.450000003</v>
      </c>
      <c r="AJ471" s="15">
        <f ca="1">Z471-AE471</f>
        <v>-1305071.410000002</v>
      </c>
      <c r="AK471" s="15">
        <f ca="1">AA471-AF471</f>
        <v>-3331627.5700000022</v>
      </c>
      <c r="AL471" s="15">
        <f ca="1">AB471-AG471</f>
        <v>-3709200.0300000012</v>
      </c>
      <c r="AM471" s="15">
        <f ca="1">AC471-AH471</f>
        <v>-3615333.2200000063</v>
      </c>
      <c r="AN471" s="20"/>
      <c r="AO471" s="16">
        <f ca="1">_xll.DBRW($B$3,$R$37,$R$38,$R$40,$R$41,$R$42,$Q471,AO$2,AO$4,AO$3)</f>
        <v>0.43060735841512138</v>
      </c>
      <c r="AP471" s="16">
        <f ca="1">_xll.DBRW($B$3,$R$37,$R$38,$R$40,$R$41,$R$42,$Q471,AP$2,AP$4,AP$3)</f>
        <v>0.43667698022809753</v>
      </c>
      <c r="AQ471" s="17">
        <f ca="1">-(AO471-AP471)*100</f>
        <v>0.60696218129761559</v>
      </c>
      <c r="AR471" s="14">
        <f ca="1">$Y471-$AD471-BL471</f>
        <v>912064.70476929471</v>
      </c>
      <c r="AS471" s="18">
        <f ca="1">_xll.DBRW($B$3,$R$37,$R$38,$R$40,$R$41,$R$42,$Q471,AS$2,AS$4,AS$3)</f>
        <v>288.46766632470371</v>
      </c>
      <c r="AT471" s="19">
        <f ca="1">_xll.DBRW($B$3,$R$37,$R$38,$R$40,$R$41,$R$42,$Q471,AT$2,AT$4,AT$3)</f>
        <v>5.1553802641757004E-2</v>
      </c>
      <c r="AU471" s="18">
        <f ca="1">_xll.DBRW($B$3,$R$37,$R$38,$R$40,$R$41,$R$42,$Q471,AU$2,AU$4,AU$3)</f>
        <v>34.536346970399919</v>
      </c>
      <c r="AV471" s="15">
        <f ca="1">_xll.DBRW($B$3,$R$37,$R$38,$R$40,$R$41,$R$42,$Q471,AV$2,AV$4,AV$3)</f>
        <v>224309.83899999998</v>
      </c>
      <c r="AW471" s="15">
        <f ca="1">_xll.DBRW($B$3,$R$37,$R$38,$R$40,$R$41,$R$42,$Q471,AW$2,AW$4,AW$3)</f>
        <v>4350985.33</v>
      </c>
      <c r="AX471" s="18">
        <f ca="1">_xll.DBRW($B$3,$R$37,$R$38,$R$40,$R$41,$R$42,$Q471,AX$2,AX$4,AX$3)</f>
        <v>290.02837532446046</v>
      </c>
      <c r="AY471" s="19">
        <f ca="1">_xll.DBRW($B$3,$R$37,$R$38,$R$40,$R$41,$R$42,$Q471,AY$2,AY$4,AY$3)</f>
        <v>5.1610663395632028E-2</v>
      </c>
      <c r="AZ471" s="18">
        <f ca="1">_xll.DBRW($B$3,$R$37,$R$38,$R$40,$R$41,$R$42,$Q471,AZ$2,AZ$4,AZ$3)</f>
        <v>34.27832821925707</v>
      </c>
      <c r="BA471" s="15">
        <f ca="1">_xll.DBRW($B$3,$R$37,$R$38,$R$40,$R$41,$R$42,$Q471,BA$2,BA$4,BA$3)</f>
        <v>174382.369598905</v>
      </c>
      <c r="BB471" s="15">
        <f ca="1">_xll.DBRW($B$3,$R$37,$R$38,$R$40,$R$41,$R$42,$Q471,BB$2,BB$4,BB$3)</f>
        <v>3378805.04</v>
      </c>
      <c r="BC471" s="18">
        <f ca="1">AS471-AX471</f>
        <v>-1.5607089997567414</v>
      </c>
      <c r="BD471" s="18">
        <f ca="1">AT471-AY471</f>
        <v>-5.6860753875023762E-5</v>
      </c>
      <c r="BE471" s="18">
        <f ca="1">AU471-AZ471</f>
        <v>0.25801875114284911</v>
      </c>
      <c r="BF471" s="15">
        <f ca="1">IF(AND(AV471&lt;&gt;0,BA471&lt;&gt;0),-1*BC471*AV471,0)</f>
        <v>350082.38446128566</v>
      </c>
      <c r="BG471" s="15">
        <f ca="1">IF(AND(AV471&lt;&gt;0,BA471&lt;&gt;0,AW471&lt;&gt;0,BB471&lt;&gt;0),BD471/AY471*$Y471,)</f>
        <v>71288.362119182566</v>
      </c>
      <c r="BH471" s="15">
        <f ca="1">IF(AND(AW471&lt;&gt;0,BB471&lt;&gt;0),BE471*AO471*AW471,)</f>
        <v>483415.23676851357</v>
      </c>
      <c r="BI471" s="15">
        <f ca="1">IF(AND(AV471&lt;&gt;0,BA471&lt;&gt;0,AW471&lt;&gt;0,BB471&lt;&gt;0),$AI471-BF471-BG471-BH471-BL471,)</f>
        <v>7278.7214203123003</v>
      </c>
      <c r="BJ471" s="15">
        <f ca="1">IF(OR(AV471=0,BA471=0,AW471=0,BB471=0),$AI471-BF471-BG471-BH471-BL471,)</f>
        <v>0</v>
      </c>
      <c r="BK471" s="15">
        <f ca="1">SUM(BF471:BJ471)</f>
        <v>912064.70476929413</v>
      </c>
      <c r="BL471" s="15">
        <f ca="1">IF($V471&lt;&gt;0,IF($V471&gt;0,$W471/$V471,-$W471/$V471))*$AD471</f>
        <v>-15042365.154769298</v>
      </c>
      <c r="BM471" s="15">
        <f ca="1">SUM(BK471:BL471)</f>
        <v>-14130300.450000003</v>
      </c>
      <c r="BN471" s="16">
        <f ca="1">_xll.DBRW($B$3,$R$37,$R$38,$R$40,$R$41,$R$42,$Q471,BN$2,BN$4,BN$3)</f>
        <v>0.10607812908368768</v>
      </c>
      <c r="BO471" s="16">
        <f ca="1">_xll.DBRW($B$3,$R$37,$R$38,$R$40,$R$41,$R$42,$Q471,BO$2,BO$4,BO$3)</f>
        <v>0.12635997521464984</v>
      </c>
      <c r="BP471" s="17">
        <f ca="1">-(BN471-BO471)*100</f>
        <v>2.0281846130962164</v>
      </c>
      <c r="BQ471" s="14">
        <f ca="1">$Z471-$AE471-CK471</f>
        <v>3047694.992143536</v>
      </c>
      <c r="BR471" s="15">
        <f ca="1">_xll.DBRW($B$3,$R$37,$R$38,$R$40,$R$41,$R$42,$Q471,BR$2,BR$4,BR$3)</f>
        <v>3.4751407263454182</v>
      </c>
      <c r="BS471" s="15">
        <f ca="1">_xll.DBRW($B$3,$R$37,$R$38,$R$40,$R$41,$R$42,$Q471,BS$2,BS$4,BS$3)</f>
        <v>1.0542166089077574</v>
      </c>
      <c r="BT471" s="15">
        <f ca="1">_xll.DBRW($B$3,$R$37,$R$38,$R$40,$R$41,$R$42,$Q471,BT$2,BT$4,BT$3)</f>
        <v>34.536346970399919</v>
      </c>
      <c r="BU471" s="15">
        <f ca="1">_xll.DBRW($B$3,$R$37,$R$38,$R$40,$R$41,$R$42,$Q471,BU$2,BU$4,BU$3)</f>
        <v>4586881</v>
      </c>
      <c r="BV471" s="15">
        <f ca="1">_xll.DBRW($B$3,$R$37,$R$38,$R$40,$R$41,$R$42,$Q471,BV$2,BV$4,BV$3)</f>
        <v>4350985.33</v>
      </c>
      <c r="BW471" s="15">
        <f ca="1">_xll.DBRW($B$3,$R$37,$R$38,$R$40,$R$41,$R$42,$Q471,BW$2,BW$4,BW$3)</f>
        <v>4.1278659743916926</v>
      </c>
      <c r="BX471" s="15">
        <f ca="1">_xll.DBRW($B$3,$R$37,$R$38,$R$40,$R$41,$R$42,$Q471,BX$2,BX$4,BX$3)</f>
        <v>1.0493094327810046</v>
      </c>
      <c r="BY471" s="15">
        <f ca="1">_xll.DBRW($B$3,$R$37,$R$38,$R$40,$R$41,$R$42,$Q471,BY$2,BY$4,BY$3)</f>
        <v>34.27832821925707</v>
      </c>
      <c r="BZ471" s="15">
        <f ca="1">_xll.DBRW($B$3,$R$37,$R$38,$R$40,$R$41,$R$42,$Q471,BZ$2,BZ$4,BZ$3)</f>
        <v>3545412</v>
      </c>
      <c r="CA471" s="15">
        <f ca="1">_xll.DBRW($B$3,$R$37,$R$38,$R$40,$R$41,$R$42,$Q471,CA$2,CA$4,CA$3)</f>
        <v>3378805.04</v>
      </c>
      <c r="CB471" s="15">
        <f ca="1">BR471-BW471</f>
        <v>-0.65272524804627441</v>
      </c>
      <c r="CC471" s="15">
        <f ca="1">BS471-BX471</f>
        <v>4.9071761267527325E-3</v>
      </c>
      <c r="CD471" s="15">
        <f ca="1">BT471-BY471</f>
        <v>0.25801875114284911</v>
      </c>
      <c r="CE471" s="15">
        <f ca="1">IF(AND(BU471&lt;&gt;0,BZ471&lt;&gt;0),-1*CB471*BU471,0)</f>
        <v>2993973.0384837431</v>
      </c>
      <c r="CF471" s="15">
        <f ca="1">IF(AND(BU471&lt;&gt;0,BZ471&lt;&gt;0,BV471&lt;&gt;0,CA471&lt;&gt;0),CC471/BX471*$Z471,)</f>
        <v>-74544.900273080348</v>
      </c>
      <c r="CG471" s="15">
        <f ca="1">IF(AND(BV471&lt;&gt;0,CA471&lt;&gt;0),CD471*BN471*BV471,)</f>
        <v>119087.10542172441</v>
      </c>
      <c r="CH471" s="15">
        <f ca="1">IF(AND(BU471&lt;&gt;0,BZ471&lt;&gt;0,BV471&lt;&gt;0,CA471&lt;&gt;0),$AJ471-CE471-CF471-CG471-CK471,)</f>
        <v>9179.7485111486167</v>
      </c>
      <c r="CI471" s="15">
        <f ca="1">IF(OR(BU471=0,BZ471=0,BV471=0,CA471=0),$AJ471-CE471-CF471-CG471-CK471,)</f>
        <v>0</v>
      </c>
      <c r="CJ471" s="15">
        <f ca="1">SUM(CE471:CI471)</f>
        <v>3047694.9921435355</v>
      </c>
      <c r="CK471" s="15">
        <f ca="1">IF($V471&lt;&gt;0,IF($V471&gt;0,$W471/$V471,-$W471/$V471))*$AE471</f>
        <v>-4352766.402143538</v>
      </c>
      <c r="CL471" s="15">
        <f ca="1">SUM(CJ471:CK471)</f>
        <v>-1305071.4100000025</v>
      </c>
      <c r="CM471" s="16">
        <f ca="1">_xll.DBRW($B$3,$R$37,$R$38,$R$40,$R$41,$R$42,$Q471,CM$2,CM$4,CM$3)</f>
        <v>0.12544490287720927</v>
      </c>
      <c r="CN471" s="16">
        <f ca="1">_xll.DBRW($B$3,$R$37,$R$38,$R$40,$R$41,$R$42,$Q471,CN$2,CN$4,CN$3)</f>
        <v>0.13398935827702943</v>
      </c>
      <c r="CO471" s="17">
        <f ca="1">-(CM471-CN471)*100</f>
        <v>0.85444553998201556</v>
      </c>
      <c r="CP471" s="14">
        <f ca="1">$AA471-$AF471-DJ471</f>
        <v>1283950.8674149588</v>
      </c>
      <c r="CQ471" s="15">
        <f ca="1">_xll.DBRW($B$3,$R$37,$R$38,$R$40,$R$41,$R$42,$Q471,CQ$2,CQ$4,CQ$3)</f>
        <v>10.200462525646879</v>
      </c>
      <c r="CR471" s="15">
        <f ca="1">_xll.DBRW($B$3,$R$37,$R$38,$R$40,$R$41,$R$42,$Q471,CR$2,CR$4,CR$3)</f>
        <v>0.42472669063216539</v>
      </c>
      <c r="CS471" s="15">
        <f ca="1">_xll.DBRW($B$3,$R$37,$R$38,$R$40,$R$41,$R$42,$Q471,CS$2,CS$4,CS$3)</f>
        <v>34.536346970399919</v>
      </c>
      <c r="CT471" s="15">
        <f ca="1">_xll.DBRW($B$3,$R$37,$R$38,$R$40,$R$41,$R$42,$Q471,CT$2,CT$4,CT$3)</f>
        <v>1847979.6002</v>
      </c>
      <c r="CU471" s="15">
        <f ca="1">_xll.DBRW($B$3,$R$37,$R$38,$R$40,$R$41,$R$42,$Q471,CU$2,CU$4,CU$3)</f>
        <v>4350985.33</v>
      </c>
      <c r="CV471" s="15">
        <f ca="1">_xll.DBRW($B$3,$R$37,$R$38,$R$40,$R$41,$R$42,$Q471,CV$2,CV$4,CV$3)</f>
        <v>10.717526914448518</v>
      </c>
      <c r="CW471" s="15">
        <f ca="1">_xll.DBRW($B$3,$R$37,$R$38,$R$40,$R$41,$R$42,$Q471,CW$2,CW$4,CW$3)</f>
        <v>0.4285439390607752</v>
      </c>
      <c r="CX471" s="15">
        <f ca="1">_xll.DBRW($B$3,$R$37,$R$38,$R$40,$R$41,$R$42,$Q471,CX$2,CX$4,CX$3)</f>
        <v>34.27832821925707</v>
      </c>
      <c r="CY471" s="15">
        <f ca="1">_xll.DBRW($B$3,$R$37,$R$38,$R$40,$R$41,$R$42,$Q471,CY$2,CY$4,CY$3)</f>
        <v>1447966.4211600001</v>
      </c>
      <c r="CZ471" s="15">
        <f ca="1">_xll.DBRW($B$3,$R$37,$R$38,$R$40,$R$41,$R$42,$Q471,CZ$2,CZ$4,CZ$3)</f>
        <v>3378805.04</v>
      </c>
      <c r="DA471" s="15">
        <f ca="1">CQ471-CV471</f>
        <v>-0.5170643888016393</v>
      </c>
      <c r="DB471" s="15">
        <f ca="1">CR471-CW471</f>
        <v>-3.8172484286098096E-3</v>
      </c>
      <c r="DC471" s="15">
        <f ca="1">CS471-CX471</f>
        <v>0.25801875114284911</v>
      </c>
      <c r="DD471" s="15">
        <f ca="1">IF(AND(CT471&lt;&gt;0,CY471&lt;&gt;0),-1*DA471*CT471,0)</f>
        <v>955524.44249531068</v>
      </c>
      <c r="DE471" s="15">
        <f ca="1">IF(AND(CT471&lt;&gt;0,CY471&lt;&gt;0,CU471&lt;&gt;0,CZ471&lt;&gt;0),DB471/CW471*$AA471,)</f>
        <v>167908.2770357129</v>
      </c>
      <c r="DF471" s="15">
        <f ca="1">IF(AND(CU471&lt;&gt;0,CZ471&lt;&gt;0),DC471*CM471*CU471,)</f>
        <v>140828.9390338941</v>
      </c>
      <c r="DG471" s="15">
        <f ca="1">IF(AND(CT471&lt;&gt;0,CY471&lt;&gt;0,CU471&lt;&gt;0,CZ471&lt;&gt;0),$AK471-DD471-DE471-DF471-DJ471,)</f>
        <v>19689.208850041032</v>
      </c>
      <c r="DH471" s="15">
        <f ca="1">IF(OR(CT471=0,CY471=0,CU471=0,CZ471=0),$AK471-DD471-DE471-DF471-DJ471,)</f>
        <v>0</v>
      </c>
      <c r="DI471" s="15">
        <f ca="1">SUM(DD471:DH471)</f>
        <v>1283950.8674149588</v>
      </c>
      <c r="DJ471" s="15">
        <f ca="1">IF($V471&lt;&gt;0,IF($V471&gt;0,$W471/$V471,-$W471/$V471))*$AF471</f>
        <v>-4615578.4374149609</v>
      </c>
      <c r="DK471" s="15">
        <f ca="1">SUM(DI471:DJ471)</f>
        <v>-3331627.5700000022</v>
      </c>
      <c r="DL471" s="16">
        <f ca="1">_xll.DBRW($B$3,$R$37,$R$38,$R$40,$R$41,$R$42,$Q471,DL$2,DL$4,DL$3)</f>
        <v>0.12613206129836119</v>
      </c>
      <c r="DM471" s="16">
        <f ca="1">_xll.DBRW($B$3,$R$37,$R$38,$R$40,$R$41,$R$42,$Q471,DM$2,DM$4,DM$3)</f>
        <v>0.13162089314355213</v>
      </c>
      <c r="DN471" s="17">
        <f ca="1">-(DL471-DM471)*100</f>
        <v>0.54888318451909446</v>
      </c>
      <c r="DO471" s="14">
        <f ca="1">$AB471-$AG471-EI471</f>
        <v>824791.05793870799</v>
      </c>
      <c r="DP471" s="15">
        <f ca="1">_xll.DBRW($B$3,$R$37,$R$38,$R$40,$R$41,$R$42,$Q471,DP$2,DP$4,DP$3)</f>
        <v>140743.84150990099</v>
      </c>
      <c r="DQ471" s="15">
        <f ca="1">_xll.DBRW($B$3,$R$37,$R$38,$R$40,$R$41,$R$42,$Q471,DQ$2,DQ$4,DQ$3)</f>
        <v>3.0950843648711329E-5</v>
      </c>
      <c r="DR471" s="15">
        <f ca="1">_xll.DBRW($B$3,$R$37,$R$38,$R$40,$R$41,$R$42,$Q471,DR$2,DR$4,DR$3)</f>
        <v>34.536346970399919</v>
      </c>
      <c r="DS471" s="15">
        <f ca="1">_xll.DBRW($B$3,$R$37,$R$38,$R$40,$R$41,$R$42,$Q471,DS$2,DS$4,DS$3)</f>
        <v>134.66666666666666</v>
      </c>
      <c r="DT471" s="15">
        <f ca="1">_xll.DBRW($B$3,$R$37,$R$38,$R$40,$R$41,$R$42,$Q471,DT$2,DT$4,DT$3)</f>
        <v>4350985.33</v>
      </c>
      <c r="DU471" s="15">
        <f ca="1">_xll.DBRW($B$3,$R$37,$R$38,$R$40,$R$41,$R$42,$Q471,DU$2,DU$4,DU$3)</f>
        <v>0</v>
      </c>
      <c r="DV471" s="15">
        <f ca="1">_xll.DBRW($B$3,$R$37,$R$38,$R$40,$R$41,$R$42,$Q471,DV$2,DV$4,DV$3)</f>
        <v>0</v>
      </c>
      <c r="DW471" s="15">
        <f ca="1">_xll.DBRW($B$3,$R$37,$R$38,$R$40,$R$41,$R$42,$Q471,DW$2,DW$4,DW$3)</f>
        <v>34.27832821925707</v>
      </c>
      <c r="DX471" s="15" t="str">
        <f ca="1">_xll.DBRW($B$3,$R$37,$R$38,$R$40,$R$41,$R$42,$Q471,DX$2,DX$4,DX$3)</f>
        <v/>
      </c>
      <c r="DY471" s="15">
        <f ca="1">_xll.DBRW($B$3,$R$37,$R$38,$R$40,$R$41,$R$42,$Q471,DY$2,DY$4,DY$3)</f>
        <v>3378805.04</v>
      </c>
      <c r="DZ471" s="15">
        <f ca="1">DP471-DU471</f>
        <v>140743.84150990099</v>
      </c>
      <c r="EA471" s="15">
        <f ca="1">DQ471-DV471</f>
        <v>3.0950843648711329E-5</v>
      </c>
      <c r="EB471" s="15">
        <f ca="1">DR471-DW471</f>
        <v>0.25801875114284911</v>
      </c>
      <c r="EC471" s="15">
        <f ca="1">IF(AND(DS471&lt;&gt;0,DX471&lt;&gt;0),-1*DZ471*DS471,0)</f>
        <v>-18953503.989999998</v>
      </c>
      <c r="ED471" s="15" t="e">
        <f ca="1">IF(AND(DS471&lt;&gt;0,DX471&lt;&gt;0,DT471&lt;&gt;0,DY471&lt;&gt;0),EA471/DV471*$AB471,)</f>
        <v>#DIV/0!</v>
      </c>
      <c r="EE471" s="15">
        <f ca="1">IF(AND(DT471&lt;&gt;0,DY471&lt;&gt;0),EB471*DL471*DT471,)</f>
        <v>141600.36767849798</v>
      </c>
      <c r="EF471" s="15" t="e">
        <f ca="1">IF(AND(DS471&lt;&gt;0,DX471&lt;&gt;0,DT471&lt;&gt;0,DY471&lt;&gt;0),$AL471-EC471-ED471-EE471-EI471,)</f>
        <v>#DIV/0!</v>
      </c>
      <c r="EG471" s="15">
        <f ca="1">IF(OR(DS471=0,DX471=0,DT471=0,DY471=0),$AL471-EC471-ED471-EE471-EI471,)</f>
        <v>0</v>
      </c>
      <c r="EH471" s="15" t="e">
        <f ca="1">SUM(EC471:EG471)</f>
        <v>#DIV/0!</v>
      </c>
      <c r="EI471" s="15">
        <f ca="1">IF($V471&lt;&gt;0,IF($V471&gt;0,$W471/$V471,-$W471/$V471))*$AG471</f>
        <v>-4533991.0879387092</v>
      </c>
      <c r="EJ471" s="15" t="e">
        <f ca="1">SUM(EH471:EI471)</f>
        <v>#DIV/0!</v>
      </c>
      <c r="EK471" s="16">
        <f ca="1">_xll.DBRW($B$3,$R$37,$R$38,$R$40,$R$41,$R$42,$Q471,EK$2,EK$4,EK$3)</f>
        <v>0.12650464022922475</v>
      </c>
      <c r="EL471" s="16">
        <f ca="1">_xll.DBRW($B$3,$R$37,$R$38,$R$40,$R$41,$R$42,$Q471,EL$2,EL$4,EL$3)</f>
        <v>0.13291474096000577</v>
      </c>
      <c r="EM471" s="17">
        <f ca="1">-(EK471-EL471)*100</f>
        <v>0.64101007307810209</v>
      </c>
      <c r="EN471" s="14">
        <f ca="1">$AC471-$AH471-FH471</f>
        <v>963227.49764446449</v>
      </c>
      <c r="EO471" s="15">
        <f ca="1">_xll.DBRW($B$3,$R$37,$R$38,$R$40,$R$41,$R$42,$Q471,EO$2,EO$4,EO$3)</f>
        <v>4.3690081483221181</v>
      </c>
      <c r="EP471" s="15">
        <f ca="1">_xll.DBRW($B$3,$R$37,$R$38,$R$40,$R$41,$R$42,$Q471,EP$2,EP$4,EP$3)</f>
        <v>1</v>
      </c>
      <c r="EQ471" s="15">
        <f ca="1">_xll.DBRW($B$3,$R$37,$R$38,$R$40,$R$41,$R$42,$Q471,EQ$2,EQ$4,EQ$3)</f>
        <v>34.536346970399919</v>
      </c>
      <c r="ER471" s="15">
        <f ca="1">_xll.DBRW($B$3,$R$37,$R$38,$R$40,$R$41,$R$42,$Q471,ER$2,ER$4,ER$3)</f>
        <v>4350985.33</v>
      </c>
      <c r="ES471" s="15">
        <f ca="1">_xll.DBRW($B$3,$R$37,$R$38,$R$40,$R$41,$R$42,$Q471,ES$2,ES$4,ES$3)</f>
        <v>4350985.33</v>
      </c>
      <c r="ET471" s="15">
        <f ca="1">_xll.DBRW($B$3,$R$37,$R$38,$R$40,$R$41,$R$42,$Q471,ET$2,ET$4,ET$3)</f>
        <v>4.5560951158046095</v>
      </c>
      <c r="EU471" s="15">
        <f ca="1">_xll.DBRW($B$3,$R$37,$R$38,$R$40,$R$41,$R$42,$Q471,EU$2,EU$4,EU$3)</f>
        <v>1</v>
      </c>
      <c r="EV471" s="15">
        <f ca="1">_xll.DBRW($B$3,$R$37,$R$38,$R$40,$R$41,$R$42,$Q471,EV$2,EV$4,EV$3)</f>
        <v>34.27832821925707</v>
      </c>
      <c r="EW471" s="15">
        <f ca="1">_xll.DBRW($B$3,$R$37,$R$38,$R$40,$R$41,$R$42,$Q471,EW$2,EW$4,EW$3)</f>
        <v>3378805.04</v>
      </c>
      <c r="EX471" s="15">
        <f ca="1">_xll.DBRW($B$3,$R$37,$R$38,$R$40,$R$41,$R$42,$Q471,EX$2,EX$4,EX$3)</f>
        <v>3378805.04</v>
      </c>
      <c r="EY471" s="15">
        <f ca="1">EO471-ET471</f>
        <v>-0.18708696748249132</v>
      </c>
      <c r="EZ471" s="15">
        <f ca="1">EP471-EU471</f>
        <v>0</v>
      </c>
      <c r="FA471" s="15">
        <f ca="1">EQ471-EV471</f>
        <v>0.25801875114284911</v>
      </c>
      <c r="FB471" s="15">
        <f ca="1">IF(AND(ER471&lt;&gt;0,EW471&lt;&gt;0),-1*EY471*ER471,0)</f>
        <v>814012.6509505068</v>
      </c>
      <c r="FC471" s="15">
        <f ca="1">IF(AND(ER471&lt;&gt;0,EW471&lt;&gt;0,ES471&lt;&gt;0,EX471&lt;&gt;0),EZ471/EU471*$AC471,)</f>
        <v>0</v>
      </c>
      <c r="FD471" s="15">
        <f ca="1">IF(AND(ES471&lt;&gt;0,EX471&lt;&gt;0),FA471*EK471*ES471,)</f>
        <v>142018.6381250163</v>
      </c>
      <c r="FE471" s="15">
        <f ca="1">IF(AND(ER471&lt;&gt;0,EW471&lt;&gt;0,ES471&lt;&gt;0,EX471&lt;&gt;0),$AM471-FB471-FC471-FD471-FH471,)</f>
        <v>7196.2085689418018</v>
      </c>
      <c r="FF471" s="15">
        <f ca="1">IF(OR(ER471=0,EW471=0,ES471=0,EX471=0),$AM471-FB471-FC471-FD471-FH471,)</f>
        <v>0</v>
      </c>
      <c r="FG471" s="15">
        <f ca="1">SUM(FB471:FF471)</f>
        <v>963227.49764446495</v>
      </c>
      <c r="FH471" s="15">
        <f ca="1">IF($V471&lt;&gt;0,IF($V471&gt;0,$W471/$V471,-$W471/$V471))*$AH471</f>
        <v>-4578560.7176444707</v>
      </c>
      <c r="FI471" s="15">
        <f ca="1">SUM(FG471:FH471)</f>
        <v>-3615333.2200000058</v>
      </c>
      <c r="FJ471" s="20"/>
      <c r="FK471" s="85">
        <f ca="1">BL471+CK471+DJ471+EI471+FH471</f>
        <v>-33123261.799910981</v>
      </c>
      <c r="FL471" s="21"/>
      <c r="FM471" s="22"/>
      <c r="FN471" s="104">
        <f ca="1">_xll.DBRW($B$3,$R$37,$R$38,$R$40,$R$41,$R$42,$Q471,FN$2,FN$4,FN$3)</f>
        <v>12807705.249999985</v>
      </c>
      <c r="FO471" s="105">
        <f ca="1">IF(U471&lt;&gt;0,FN471/U471,0)</f>
        <v>8.523290809639579E-2</v>
      </c>
      <c r="FP471" s="104">
        <f ca="1">_xll.DBRW($B$3,$R$37,$R$38,$R$40,$R$41,$R$42,$Q471,FP$2,FP$4,FP$3)</f>
        <v>4451887.0600000238</v>
      </c>
      <c r="FQ471" s="105">
        <f ca="1">IF(V471&lt;&gt;0,FP471/V471,0)</f>
        <v>3.8438052176665315E-2</v>
      </c>
      <c r="FR471" s="86">
        <f ca="1">FN471-FP471</f>
        <v>8355818.1899999613</v>
      </c>
      <c r="FS471" s="103">
        <f ca="1">(FO471-FQ471)*100</f>
        <v>4.6794855919730471</v>
      </c>
      <c r="FT471" s="23"/>
      <c r="FV471" s="37"/>
      <c r="FW471" s="37"/>
      <c r="FX471" s="37"/>
      <c r="FY471" s="37"/>
      <c r="FZ471" s="37"/>
      <c r="GA471" s="37"/>
      <c r="GB471" s="37"/>
      <c r="GC471" s="37"/>
      <c r="GD471" s="37"/>
      <c r="GE471" s="37"/>
      <c r="GF471" s="37"/>
      <c r="GG471" s="37"/>
      <c r="GH471" s="37"/>
    </row>
    <row r="472" spans="1:190" ht="15" customHeight="1" x14ac:dyDescent="0.25">
      <c r="A472">
        <f ca="1">IF(ROW()=ROW($A$60),0,1)</f>
        <v>1</v>
      </c>
      <c r="D472" s="30"/>
      <c r="E472" s="30"/>
      <c r="F472" s="30">
        <f ca="1">IF(A472&lt;&gt;0,IF((AO472+BN472+CM472+DL472+EK472)&lt;&gt;0,ROUND((1-(AO472+BN472+CM472+DL472+EK472))-FO472,5),"VERIF. ELIGIBILITE PMM"),"CHECK "&amp;D457)</f>
        <v>0</v>
      </c>
      <c r="G472" s="30"/>
      <c r="H472" s="30"/>
      <c r="I472" s="30"/>
      <c r="J472" s="30">
        <f ca="1">IF(A472&lt;&gt;0,IF((AP472+BO472+CN472+DM472+EL472)&lt;&gt;0,ROUND((1-(AP472+BO472+CN472+DM472+EL472))-FQ472,5),"VERIF. ELIGIBILITE PMM"),"CHECK "&amp;D458)</f>
        <v>0</v>
      </c>
      <c r="K472" s="30">
        <f ca="1">IF(A472&lt;&gt;0,ROUND(W472+AR472+BQ472+CP472+DO472+EN472+FK472-FR472,5),"CHECK ")</f>
        <v>0</v>
      </c>
      <c r="L472" s="4"/>
      <c r="M472" s="9"/>
      <c r="N472" s="10"/>
      <c r="O472" s="9"/>
      <c r="P472" s="11"/>
      <c r="Q472" s="130" t="s">
        <v>477</v>
      </c>
      <c r="R472" s="130"/>
      <c r="S472" s="12"/>
      <c r="T472" s="13"/>
      <c r="U472" s="84">
        <f ca="1">_xll.DBRW($B$3,$R$37,$R$38,$R$40,$R$41,$R$42,$Q472,U$2,U$4,U$3)</f>
        <v>136627108.62</v>
      </c>
      <c r="V472" s="84">
        <f ca="1">_xll.DBRW($B$3,$R$37,$R$38,$R$40,$R$41,$R$42,$Q472,V$2,V$4,V$3)</f>
        <v>99446976.719999999</v>
      </c>
      <c r="W472" s="85">
        <f ca="1">U472-V472</f>
        <v>37180131.900000006</v>
      </c>
      <c r="X472" s="106">
        <f ca="1">IF(V472&lt;&gt;0,W472/V472,0)</f>
        <v>0.37386890105953946</v>
      </c>
      <c r="Y472" s="15">
        <f ca="1">_xll.DBRW($B$3,$R$37,$R$38,$R$40,$R$41,$R$42,$Q472,Y$2,Y$4,Y$3)</f>
        <v>-71010555.450000003</v>
      </c>
      <c r="Z472" s="15">
        <f ca="1">_xll.DBRW($B$3,$R$37,$R$38,$R$40,$R$41,$R$42,$Q472,Z$2,Z$4,Z$3)</f>
        <v>-13948350.43</v>
      </c>
      <c r="AA472" s="15">
        <f ca="1">_xll.DBRW($B$3,$R$37,$R$38,$R$40,$R$41,$R$42,$Q472,AA$2,AA$4,AA$3)</f>
        <v>-18308885.440000001</v>
      </c>
      <c r="AB472" s="15">
        <f ca="1">_xll.DBRW($B$3,$R$37,$R$38,$R$40,$R$41,$R$42,$Q472,AB$2,AB$4,AB$3)</f>
        <v>-7883802.9000000004</v>
      </c>
      <c r="AC472" s="15">
        <f ca="1">_xll.DBRW($B$3,$R$37,$R$38,$R$40,$R$41,$R$42,$Q472,AC$2,AC$4,AC$3)</f>
        <v>-14959972.540000001</v>
      </c>
      <c r="AD472" s="15">
        <f ca="1">_xll.DBRW($B$3,$R$37,$R$38,$R$40,$R$41,$R$42,$Q472,AD$2,AD$4,AD$3)</f>
        <v>-53748975.670000002</v>
      </c>
      <c r="AE472" s="15">
        <f ca="1">_xll.DBRW($B$3,$R$37,$R$38,$R$40,$R$41,$R$42,$Q472,AE$2,AE$4,AE$3)</f>
        <v>-10940143.58</v>
      </c>
      <c r="AF472" s="15">
        <f ca="1">_xll.DBRW($B$3,$R$37,$R$38,$R$40,$R$41,$R$42,$Q472,AF$2,AF$4,AF$3)</f>
        <v>-13153758.900000002</v>
      </c>
      <c r="AG472" s="15">
        <f ca="1">_xll.DBRW($B$3,$R$37,$R$38,$R$40,$R$41,$R$42,$Q472,AG$2,AG$4,AG$3)</f>
        <v>-5986987.0099999998</v>
      </c>
      <c r="AH472" s="15">
        <f ca="1">_xll.DBRW($B$3,$R$37,$R$38,$R$40,$R$41,$R$42,$Q472,AH$2,AH$4,AH$3)</f>
        <v>-10210164.240000002</v>
      </c>
      <c r="AI472" s="15">
        <f ca="1">Y472-AD472</f>
        <v>-17261579.780000001</v>
      </c>
      <c r="AJ472" s="15">
        <f ca="1">Z472-AE472</f>
        <v>-3008206.8499999996</v>
      </c>
      <c r="AK472" s="15">
        <f ca="1">AA472-AF472</f>
        <v>-5155126.5399999991</v>
      </c>
      <c r="AL472" s="15">
        <f ca="1">AB472-AG472</f>
        <v>-1896815.8900000006</v>
      </c>
      <c r="AM472" s="15">
        <f ca="1">AC472-AH472</f>
        <v>-4749808.2999999989</v>
      </c>
      <c r="AN472" s="20"/>
      <c r="AO472" s="16">
        <f ca="1">_xll.DBRW($B$3,$R$37,$R$38,$R$40,$R$41,$R$42,$Q472,AO$2,AO$4,AO$3)</f>
        <v>0.51973986837049413</v>
      </c>
      <c r="AP472" s="16">
        <f ca="1">_xll.DBRW($B$3,$R$37,$R$38,$R$40,$R$41,$R$42,$Q472,AP$2,AP$4,AP$3)</f>
        <v>0.54047872989979417</v>
      </c>
      <c r="AQ472" s="17">
        <f ca="1">-(AO472-AP472)*100</f>
        <v>2.0738861529300046</v>
      </c>
      <c r="AR472" s="14">
        <f ca="1">$Y472-$AD472-BL472</f>
        <v>2833490.6868188232</v>
      </c>
      <c r="AS472" s="18">
        <f ca="1">_xll.DBRW($B$3,$R$37,$R$38,$R$40,$R$41,$R$42,$Q472,AS$2,AS$4,AS$3)</f>
        <v>300.0998581757168</v>
      </c>
      <c r="AT472" s="19">
        <f ca="1">_xll.DBRW($B$3,$R$37,$R$38,$R$40,$R$41,$R$42,$Q472,AT$2,AT$4,AT$3)</f>
        <v>7.2260362395247968E-2</v>
      </c>
      <c r="AU472" s="18">
        <f ca="1">_xll.DBRW($B$3,$R$37,$R$38,$R$40,$R$41,$R$42,$Q472,AU$2,AU$4,AU$3)</f>
        <v>41.723419399262887</v>
      </c>
      <c r="AV472" s="15">
        <f ca="1">_xll.DBRW($B$3,$R$37,$R$38,$R$40,$R$41,$R$42,$Q472,AV$2,AV$4,AV$3)</f>
        <v>236623.08899999998</v>
      </c>
      <c r="AW472" s="15">
        <f ca="1">_xll.DBRW($B$3,$R$37,$R$38,$R$40,$R$41,$R$42,$Q472,AW$2,AW$4,AW$3)</f>
        <v>3274590.4</v>
      </c>
      <c r="AX472" s="18">
        <f ca="1">_xll.DBRW($B$3,$R$37,$R$38,$R$40,$R$41,$R$42,$Q472,AX$2,AX$4,AX$3)</f>
        <v>277.17474325193854</v>
      </c>
      <c r="AY472" s="19">
        <f ca="1">_xll.DBRW($B$3,$R$37,$R$38,$R$40,$R$41,$R$42,$Q472,AY$2,AY$4,AY$3)</f>
        <v>7.8279419537114966E-2</v>
      </c>
      <c r="AZ472" s="18">
        <f ca="1">_xll.DBRW($B$3,$R$37,$R$38,$R$40,$R$41,$R$42,$Q472,AZ$2,AZ$4,AZ$3)</f>
        <v>40.144184797306082</v>
      </c>
      <c r="BA472" s="15">
        <f ca="1">_xll.DBRW($B$3,$R$37,$R$38,$R$40,$R$41,$R$42,$Q472,BA$2,BA$4,BA$3)</f>
        <v>193917.29217241402</v>
      </c>
      <c r="BB472" s="15">
        <f ca="1">_xll.DBRW($B$3,$R$37,$R$38,$R$40,$R$41,$R$42,$Q472,BB$2,BB$4,BB$3)</f>
        <v>2477244.8916853704</v>
      </c>
      <c r="BC472" s="18">
        <f ca="1">AS472-AX472</f>
        <v>22.925114923778267</v>
      </c>
      <c r="BD472" s="18">
        <f ca="1">AT472-AY472</f>
        <v>-6.0190571418669986E-3</v>
      </c>
      <c r="BE472" s="18">
        <f ca="1">AU472-AZ472</f>
        <v>1.5792346019568058</v>
      </c>
      <c r="BF472" s="15">
        <f ca="1">IF(AND(AV472&lt;&gt;0,BA472&lt;&gt;0),-1*BC472*AV472,0)</f>
        <v>-5424611.5089444127</v>
      </c>
      <c r="BG472" s="15">
        <f ca="1">IF(AND(AV472&lt;&gt;0,BA472&lt;&gt;0,AW472&lt;&gt;0,BB472&lt;&gt;0),BD472/AY472*$Y472,)</f>
        <v>5460140.0145361591</v>
      </c>
      <c r="BH472" s="15">
        <f ca="1">IF(AND(AW472&lt;&gt;0,BB472&lt;&gt;0),BE472*AO472*AW472,)</f>
        <v>2687754.9320129221</v>
      </c>
      <c r="BI472" s="15">
        <f ca="1">IF(AND(AV472&lt;&gt;0,BA472&lt;&gt;0,AW472&lt;&gt;0,BB472&lt;&gt;0),$AI472-BF472-BG472-BH472-BL472,)</f>
        <v>110207.24921415374</v>
      </c>
      <c r="BJ472" s="15">
        <f ca="1">IF(OR(AV472=0,BA472=0,AW472=0,BB472=0),$AI472-BF472-BG472-BH472-BL472,)</f>
        <v>0</v>
      </c>
      <c r="BK472" s="15">
        <f ca="1">SUM(BF472:BJ472)</f>
        <v>2833490.6868188223</v>
      </c>
      <c r="BL472" s="15">
        <f ca="1">IF($V472&lt;&gt;0,IF($V472&gt;0,$W472/$V472,-$W472/$V472))*$AD472</f>
        <v>-20095070.466818824</v>
      </c>
      <c r="BM472" s="15">
        <f ca="1">SUM(BK472:BL472)</f>
        <v>-17261579.780000001</v>
      </c>
      <c r="BN472" s="16">
        <f ca="1">_xll.DBRW($B$3,$R$37,$R$38,$R$40,$R$41,$R$42,$Q472,BN$2,BN$4,BN$3)</f>
        <v>0.10209065075653798</v>
      </c>
      <c r="BO472" s="16">
        <f ca="1">_xll.DBRW($B$3,$R$37,$R$38,$R$40,$R$41,$R$42,$Q472,BO$2,BO$4,BO$3)</f>
        <v>0.11000981569105663</v>
      </c>
      <c r="BP472" s="17">
        <f ca="1">-(BN472-BO472)*100</f>
        <v>0.79191649345186499</v>
      </c>
      <c r="BQ472" s="14">
        <f ca="1">$Z472-$AE472-CK472</f>
        <v>1081972.6076881764</v>
      </c>
      <c r="BR472" s="15">
        <f ca="1">_xll.DBRW($B$3,$R$37,$R$38,$R$40,$R$41,$R$42,$Q472,BR$2,BR$4,BR$3)</f>
        <v>4.7910611343002234</v>
      </c>
      <c r="BS472" s="15">
        <f ca="1">_xll.DBRW($B$3,$R$37,$R$38,$R$40,$R$41,$R$42,$Q472,BS$2,BS$4,BS$3)</f>
        <v>0.88906630887331739</v>
      </c>
      <c r="BT472" s="15">
        <f ca="1">_xll.DBRW($B$3,$R$37,$R$38,$R$40,$R$41,$R$42,$Q472,BT$2,BT$4,BT$3)</f>
        <v>41.723419399262887</v>
      </c>
      <c r="BU472" s="15">
        <f ca="1">_xll.DBRW($B$3,$R$37,$R$38,$R$40,$R$41,$R$42,$Q472,BU$2,BU$4,BU$3)</f>
        <v>2911328</v>
      </c>
      <c r="BV472" s="15">
        <f ca="1">_xll.DBRW($B$3,$R$37,$R$38,$R$40,$R$41,$R$42,$Q472,BV$2,BV$4,BV$3)</f>
        <v>3274590.4</v>
      </c>
      <c r="BW472" s="15">
        <f ca="1">_xll.DBRW($B$3,$R$37,$R$38,$R$40,$R$41,$R$42,$Q472,BW$2,BW$4,BW$3)</f>
        <v>5.0649680480637853</v>
      </c>
      <c r="BX472" s="15">
        <f ca="1">_xll.DBRW($B$3,$R$37,$R$38,$R$40,$R$41,$R$42,$Q472,BX$2,BX$4,BX$3)</f>
        <v>0.87192146696909301</v>
      </c>
      <c r="BY472" s="15">
        <f ca="1">_xll.DBRW($B$3,$R$37,$R$38,$R$40,$R$41,$R$42,$Q472,BY$2,BY$4,BY$3)</f>
        <v>40.144184797306082</v>
      </c>
      <c r="BZ472" s="15">
        <f ca="1">_xll.DBRW($B$3,$R$37,$R$38,$R$40,$R$41,$R$42,$Q472,BZ$2,BZ$4,BZ$3)</f>
        <v>2159963</v>
      </c>
      <c r="CA472" s="15">
        <f ca="1">_xll.DBRW($B$3,$R$37,$R$38,$R$40,$R$41,$R$42,$Q472,CA$2,CA$4,CA$3)</f>
        <v>2477244.8916853704</v>
      </c>
      <c r="CB472" s="15">
        <f ca="1">BR472-BW472</f>
        <v>-0.27390691376356191</v>
      </c>
      <c r="CC472" s="15">
        <f ca="1">BS472-BX472</f>
        <v>1.7144841904224384E-2</v>
      </c>
      <c r="CD472" s="15">
        <f ca="1">BT472-BY472</f>
        <v>1.5792346019568058</v>
      </c>
      <c r="CE472" s="15">
        <f ca="1">IF(AND(BU472&lt;&gt;0,BZ472&lt;&gt;0),-1*CB472*BU472,0)</f>
        <v>797432.8674334432</v>
      </c>
      <c r="CF472" s="15">
        <f ca="1">IF(AND(BU472&lt;&gt;0,BZ472&lt;&gt;0,BV472&lt;&gt;0,CA472&lt;&gt;0),CC472/BX472*$Z472,)</f>
        <v>-274270.41540605522</v>
      </c>
      <c r="CG472" s="15">
        <f ca="1">IF(AND(BV472&lt;&gt;0,CA472&lt;&gt;0),CD472*BN472*BV472,)</f>
        <v>527946.12609493476</v>
      </c>
      <c r="CH472" s="15">
        <f ca="1">IF(AND(BU472&lt;&gt;0,BZ472&lt;&gt;0,BV472&lt;&gt;0,CA472&lt;&gt;0),$AJ472-CE472-CF472-CG472-CK472,)</f>
        <v>30864.029565853998</v>
      </c>
      <c r="CI472" s="15">
        <f ca="1">IF(OR(BU472=0,BZ472=0,BV472=0,CA472=0),$AJ472-CE472-CF472-CG472-CK472,)</f>
        <v>0</v>
      </c>
      <c r="CJ472" s="15">
        <f ca="1">SUM(CE472:CI472)</f>
        <v>1081972.6076881767</v>
      </c>
      <c r="CK472" s="15">
        <f ca="1">IF($V472&lt;&gt;0,IF($V472&gt;0,$W472/$V472,-$W472/$V472))*$AE472</f>
        <v>-4090179.4576881761</v>
      </c>
      <c r="CL472" s="15">
        <f ca="1">SUM(CJ472:CK472)</f>
        <v>-3008206.8499999996</v>
      </c>
      <c r="CM472" s="16">
        <f ca="1">_xll.DBRW($B$3,$R$37,$R$38,$R$40,$R$41,$R$42,$Q472,CM$2,CM$4,CM$3)</f>
        <v>0.13400624242823123</v>
      </c>
      <c r="CN472" s="16">
        <f ca="1">_xll.DBRW($B$3,$R$37,$R$38,$R$40,$R$41,$R$42,$Q472,CN$2,CN$4,CN$3)</f>
        <v>0.13226906773682362</v>
      </c>
      <c r="CO472" s="17">
        <f ca="1">-(CM472-CN472)*100</f>
        <v>-0.17371746914076058</v>
      </c>
      <c r="CP472" s="14">
        <f ca="1">$AA472-$AF472-DJ472</f>
        <v>-237345.15525486134</v>
      </c>
      <c r="CQ472" s="15">
        <f ca="1">_xll.DBRW($B$3,$R$37,$R$38,$R$40,$R$41,$R$42,$Q472,CQ$2,CQ$4,CQ$3)</f>
        <v>12.56665360735019</v>
      </c>
      <c r="CR472" s="15">
        <f ca="1">_xll.DBRW($B$3,$R$37,$R$38,$R$40,$R$41,$R$42,$Q472,CR$2,CR$4,CR$3)</f>
        <v>0.4449234322558327</v>
      </c>
      <c r="CS472" s="15">
        <f ca="1">_xll.DBRW($B$3,$R$37,$R$38,$R$40,$R$41,$R$42,$Q472,CS$2,CS$4,CS$3)</f>
        <v>41.723419399262887</v>
      </c>
      <c r="CT472" s="15">
        <f ca="1">_xll.DBRW($B$3,$R$37,$R$38,$R$40,$R$41,$R$42,$Q472,CT$2,CT$4,CT$3)</f>
        <v>1456942</v>
      </c>
      <c r="CU472" s="15">
        <f ca="1">_xll.DBRW($B$3,$R$37,$R$38,$R$40,$R$41,$R$42,$Q472,CU$2,CU$4,CU$3)</f>
        <v>3274590.4</v>
      </c>
      <c r="CV472" s="15">
        <f ca="1">_xll.DBRW($B$3,$R$37,$R$38,$R$40,$R$41,$R$42,$Q472,CV$2,CV$4,CV$3)</f>
        <v>13.170238028630944</v>
      </c>
      <c r="CW472" s="15">
        <f ca="1">_xll.DBRW($B$3,$R$37,$R$38,$R$40,$R$41,$R$42,$Q472,CW$2,CW$4,CW$3)</f>
        <v>0.40316916722775464</v>
      </c>
      <c r="CX472" s="15">
        <f ca="1">_xll.DBRW($B$3,$R$37,$R$38,$R$40,$R$41,$R$42,$Q472,CX$2,CX$4,CX$3)</f>
        <v>40.144184797306082</v>
      </c>
      <c r="CY472" s="15">
        <f ca="1">_xll.DBRW($B$3,$R$37,$R$38,$R$40,$R$41,$R$42,$Q472,CY$2,CY$4,CY$3)</f>
        <v>998748.76</v>
      </c>
      <c r="CZ472" s="15">
        <f ca="1">_xll.DBRW($B$3,$R$37,$R$38,$R$40,$R$41,$R$42,$Q472,CZ$2,CZ$4,CZ$3)</f>
        <v>2477244.8916853704</v>
      </c>
      <c r="DA472" s="15">
        <f ca="1">CQ472-CV472</f>
        <v>-0.60358442128075396</v>
      </c>
      <c r="DB472" s="15">
        <f ca="1">CR472-CW472</f>
        <v>4.1754265028078053E-2</v>
      </c>
      <c r="DC472" s="15">
        <f ca="1">CS472-CX472</f>
        <v>1.5792346019568058</v>
      </c>
      <c r="DD472" s="15">
        <f ca="1">IF(AND(CT472&lt;&gt;0,CY472&lt;&gt;0),-1*DA472*CT472,0)</f>
        <v>879387.49390962429</v>
      </c>
      <c r="DE472" s="15">
        <f ca="1">IF(AND(CT472&lt;&gt;0,CY472&lt;&gt;0,CU472&lt;&gt;0,CZ472&lt;&gt;0),DB472/CW472*$AA472,)</f>
        <v>-1896162.0013928788</v>
      </c>
      <c r="DF472" s="15">
        <f ca="1">IF(AND(CU472&lt;&gt;0,CZ472&lt;&gt;0),DC472*CM472*CU472,)</f>
        <v>692992.70832586591</v>
      </c>
      <c r="DG472" s="15">
        <f ca="1">IF(AND(CT472&lt;&gt;0,CY472&lt;&gt;0,CU472&lt;&gt;0,CZ472&lt;&gt;0),$AK472-DD472-DE472-DF472-DJ472,)</f>
        <v>86436.643902527168</v>
      </c>
      <c r="DH472" s="15">
        <f ca="1">IF(OR(CT472=0,CY472=0,CU472=0,CZ472=0),$AK472-DD472-DE472-DF472-DJ472,)</f>
        <v>0</v>
      </c>
      <c r="DI472" s="15">
        <f ca="1">SUM(DD472:DH472)</f>
        <v>-237345.15525486146</v>
      </c>
      <c r="DJ472" s="15">
        <f ca="1">IF($V472&lt;&gt;0,IF($V472&gt;0,$W472/$V472,-$W472/$V472))*$AF472</f>
        <v>-4917781.3847451378</v>
      </c>
      <c r="DK472" s="15">
        <f ca="1">SUM(DI472:DJ472)</f>
        <v>-5155126.5399999991</v>
      </c>
      <c r="DL472" s="16">
        <f ca="1">_xll.DBRW($B$3,$R$37,$R$38,$R$40,$R$41,$R$42,$Q472,DL$2,DL$4,DL$3)</f>
        <v>5.7703064784362559E-2</v>
      </c>
      <c r="DM472" s="16">
        <f ca="1">_xll.DBRW($B$3,$R$37,$R$38,$R$40,$R$41,$R$42,$Q472,DM$2,DM$4,DM$3)</f>
        <v>6.0202805630348986E-2</v>
      </c>
      <c r="DN472" s="17">
        <f ca="1">-(DL472-DM472)*100</f>
        <v>0.2499740845986427</v>
      </c>
      <c r="DO472" s="14">
        <f ca="1">$AB472-$AG472-EI472</f>
        <v>341532.3640864375</v>
      </c>
      <c r="DP472" s="15">
        <f ca="1">_xll.DBRW($B$3,$R$37,$R$38,$R$40,$R$41,$R$42,$Q472,DP$2,DP$4,DP$3)</f>
        <v>64621.335245901646</v>
      </c>
      <c r="DQ472" s="15">
        <f ca="1">_xll.DBRW($B$3,$R$37,$R$38,$R$40,$R$41,$R$42,$Q472,DQ$2,DQ$4,DQ$3)</f>
        <v>3.7256568027561555E-5</v>
      </c>
      <c r="DR472" s="15">
        <f ca="1">_xll.DBRW($B$3,$R$37,$R$38,$R$40,$R$41,$R$42,$Q472,DR$2,DR$4,DR$3)</f>
        <v>41.723419399262887</v>
      </c>
      <c r="DS472" s="15">
        <f ca="1">_xll.DBRW($B$3,$R$37,$R$38,$R$40,$R$41,$R$42,$Q472,DS$2,DS$4,DS$3)</f>
        <v>122</v>
      </c>
      <c r="DT472" s="15">
        <f ca="1">_xll.DBRW($B$3,$R$37,$R$38,$R$40,$R$41,$R$42,$Q472,DT$2,DT$4,DT$3)</f>
        <v>3274590.4</v>
      </c>
      <c r="DU472" s="15">
        <f ca="1">_xll.DBRW($B$3,$R$37,$R$38,$R$40,$R$41,$R$42,$Q472,DU$2,DU$4,DU$3)</f>
        <v>0</v>
      </c>
      <c r="DV472" s="15">
        <f ca="1">_xll.DBRW($B$3,$R$37,$R$38,$R$40,$R$41,$R$42,$Q472,DV$2,DV$4,DV$3)</f>
        <v>0</v>
      </c>
      <c r="DW472" s="15">
        <f ca="1">_xll.DBRW($B$3,$R$37,$R$38,$R$40,$R$41,$R$42,$Q472,DW$2,DW$4,DW$3)</f>
        <v>40.144184797306082</v>
      </c>
      <c r="DX472" s="15" t="str">
        <f ca="1">_xll.DBRW($B$3,$R$37,$R$38,$R$40,$R$41,$R$42,$Q472,DX$2,DX$4,DX$3)</f>
        <v/>
      </c>
      <c r="DY472" s="15">
        <f ca="1">_xll.DBRW($B$3,$R$37,$R$38,$R$40,$R$41,$R$42,$Q472,DY$2,DY$4,DY$3)</f>
        <v>2477244.8916853704</v>
      </c>
      <c r="DZ472" s="15">
        <f ca="1">DP472-DU472</f>
        <v>64621.335245901646</v>
      </c>
      <c r="EA472" s="15">
        <f ca="1">DQ472-DV472</f>
        <v>3.7256568027561555E-5</v>
      </c>
      <c r="EB472" s="15">
        <f ca="1">DR472-DW472</f>
        <v>1.5792346019568058</v>
      </c>
      <c r="EC472" s="15">
        <f ca="1">IF(AND(DS472&lt;&gt;0,DX472&lt;&gt;0),-1*DZ472*DS472,0)</f>
        <v>-7883802.9000000004</v>
      </c>
      <c r="ED472" s="15" t="e">
        <f ca="1">IF(AND(DS472&lt;&gt;0,DX472&lt;&gt;0,DT472&lt;&gt;0,DY472&lt;&gt;0),EA472/DV472*$AB472,)</f>
        <v>#DIV/0!</v>
      </c>
      <c r="EE472" s="15">
        <f ca="1">IF(AND(DT472&lt;&gt;0,DY472&lt;&gt;0),EB472*DL472*DT472,)</f>
        <v>298402.54020281398</v>
      </c>
      <c r="EF472" s="15" t="e">
        <f ca="1">IF(AND(DS472&lt;&gt;0,DX472&lt;&gt;0,DT472&lt;&gt;0,DY472&lt;&gt;0),$AL472-EC472-ED472-EE472-EI472,)</f>
        <v>#DIV/0!</v>
      </c>
      <c r="EG472" s="15">
        <f ca="1">IF(OR(DS472=0,DX472=0,DT472=0,DY472=0),$AL472-EC472-ED472-EE472-EI472,)</f>
        <v>0</v>
      </c>
      <c r="EH472" s="15" t="e">
        <f ca="1">SUM(EC472:EG472)</f>
        <v>#DIV/0!</v>
      </c>
      <c r="EI472" s="15">
        <f ca="1">IF($V472&lt;&gt;0,IF($V472&gt;0,$W472/$V472,-$W472/$V472))*$AG472</f>
        <v>-2238348.2540864381</v>
      </c>
      <c r="EJ472" s="15" t="e">
        <f ca="1">SUM(EH472:EI472)</f>
        <v>#DIV/0!</v>
      </c>
      <c r="EK472" s="16">
        <f ca="1">_xll.DBRW($B$3,$R$37,$R$38,$R$40,$R$41,$R$42,$Q472,EK$2,EK$4,EK$3)</f>
        <v>0.10949490691198088</v>
      </c>
      <c r="EL472" s="16">
        <f ca="1">_xll.DBRW($B$3,$R$37,$R$38,$R$40,$R$41,$R$42,$Q472,EL$2,EL$4,EL$3)</f>
        <v>0.10266942823960792</v>
      </c>
      <c r="EM472" s="17">
        <f ca="1">-(EK472-EL472)*100</f>
        <v>-0.68254786723729588</v>
      </c>
      <c r="EN472" s="14">
        <f ca="1">$AC472-$AH472-FH472</f>
        <v>-932545.4159537903</v>
      </c>
      <c r="EO472" s="15">
        <f ca="1">_xll.DBRW($B$3,$R$37,$R$38,$R$40,$R$41,$R$42,$Q472,EO$2,EO$4,EO$3)</f>
        <v>4.5685019231718265</v>
      </c>
      <c r="EP472" s="15">
        <f ca="1">_xll.DBRW($B$3,$R$37,$R$38,$R$40,$R$41,$R$42,$Q472,EP$2,EP$4,EP$3)</f>
        <v>1</v>
      </c>
      <c r="EQ472" s="15">
        <f ca="1">_xll.DBRW($B$3,$R$37,$R$38,$R$40,$R$41,$R$42,$Q472,EQ$2,EQ$4,EQ$3)</f>
        <v>41.723419399262887</v>
      </c>
      <c r="ER472" s="15">
        <f ca="1">_xll.DBRW($B$3,$R$37,$R$38,$R$40,$R$41,$R$42,$Q472,ER$2,ER$4,ER$3)</f>
        <v>3274590.4</v>
      </c>
      <c r="ES472" s="15">
        <f ca="1">_xll.DBRW($B$3,$R$37,$R$38,$R$40,$R$41,$R$42,$Q472,ES$2,ES$4,ES$3)</f>
        <v>3274590.4</v>
      </c>
      <c r="ET472" s="15">
        <f ca="1">_xll.DBRW($B$3,$R$37,$R$38,$R$40,$R$41,$R$42,$Q472,ET$2,ET$4,ET$3)</f>
        <v>4.1215805002845762</v>
      </c>
      <c r="EU472" s="15">
        <f ca="1">_xll.DBRW($B$3,$R$37,$R$38,$R$40,$R$41,$R$42,$Q472,EU$2,EU$4,EU$3)</f>
        <v>1</v>
      </c>
      <c r="EV472" s="15">
        <f ca="1">_xll.DBRW($B$3,$R$37,$R$38,$R$40,$R$41,$R$42,$Q472,EV$2,EV$4,EV$3)</f>
        <v>40.144184797306082</v>
      </c>
      <c r="EW472" s="15">
        <f ca="1">_xll.DBRW($B$3,$R$37,$R$38,$R$40,$R$41,$R$42,$Q472,EW$2,EW$4,EW$3)</f>
        <v>2477244.8916853704</v>
      </c>
      <c r="EX472" s="15">
        <f ca="1">_xll.DBRW($B$3,$R$37,$R$38,$R$40,$R$41,$R$42,$Q472,EX$2,EX$4,EX$3)</f>
        <v>2477244.8916853704</v>
      </c>
      <c r="EY472" s="15">
        <f ca="1">EO472-ET472</f>
        <v>0.44692142288725023</v>
      </c>
      <c r="EZ472" s="15">
        <f ca="1">EP472-EU472</f>
        <v>0</v>
      </c>
      <c r="FA472" s="15">
        <f ca="1">EQ472-EV472</f>
        <v>1.5792346019568058</v>
      </c>
      <c r="FB472" s="15">
        <f ca="1">IF(AND(ER472&lt;&gt;0,EW472&lt;&gt;0),-1*EY472*ER472,0)</f>
        <v>-1463484.60094093</v>
      </c>
      <c r="FC472" s="15">
        <f ca="1">IF(AND(ER472&lt;&gt;0,EW472&lt;&gt;0,ES472&lt;&gt;0,EX472&lt;&gt;0),EZ472/EU472*$AC472,)</f>
        <v>0</v>
      </c>
      <c r="FD472" s="15">
        <f ca="1">IF(AND(ES472&lt;&gt;0,EX472&lt;&gt;0),FA472*EK472*ES472,)</f>
        <v>566236.10000452236</v>
      </c>
      <c r="FE472" s="15">
        <f ca="1">IF(AND(ER472&lt;&gt;0,EW472&lt;&gt;0,ES472&lt;&gt;0,EX472&lt;&gt;0),$AM472-FB472-FC472-FD472-FH472,)</f>
        <v>-35296.915017382707</v>
      </c>
      <c r="FF472" s="15">
        <f ca="1">IF(OR(ER472=0,EW472=0,ES472=0,EX472=0),$AM472-FB472-FC472-FD472-FH472,)</f>
        <v>0</v>
      </c>
      <c r="FG472" s="15">
        <f ca="1">SUM(FB472:FF472)</f>
        <v>-932545.4159537903</v>
      </c>
      <c r="FH472" s="15">
        <f ca="1">IF($V472&lt;&gt;0,IF($V472&gt;0,$W472/$V472,-$W472/$V472))*$AH472</f>
        <v>-3817262.8840462086</v>
      </c>
      <c r="FI472" s="15">
        <f ca="1">SUM(FG472:FH472)</f>
        <v>-4749808.2999999989</v>
      </c>
      <c r="FJ472" s="20"/>
      <c r="FK472" s="85">
        <f ca="1">BL472+CK472+DJ472+EI472+FH472</f>
        <v>-35158642.447384782</v>
      </c>
      <c r="FL472" s="21"/>
      <c r="FM472" s="22"/>
      <c r="FN472" s="104">
        <f ca="1">_xll.DBRW($B$3,$R$37,$R$38,$R$40,$R$41,$R$42,$Q472,FN$2,FN$4,FN$3)</f>
        <v>10515541.860000007</v>
      </c>
      <c r="FO472" s="105">
        <f ca="1">IF(U472&lt;&gt;0,FN472/U472,0)</f>
        <v>7.696526674839331E-2</v>
      </c>
      <c r="FP472" s="104">
        <f ca="1">_xll.DBRW($B$3,$R$37,$R$38,$R$40,$R$41,$R$42,$Q472,FP$2,FP$4,FP$3)</f>
        <v>5406947.3199999919</v>
      </c>
      <c r="FQ472" s="105">
        <f ca="1">IF(V472&lt;&gt;0,FP472/V472,0)</f>
        <v>5.4370152802368593E-2</v>
      </c>
      <c r="FR472" s="86">
        <f ca="1">FN472-FP472</f>
        <v>5108594.5400000149</v>
      </c>
      <c r="FS472" s="103">
        <f ca="1">(FO472-FQ472)*100</f>
        <v>2.2595113946024719</v>
      </c>
      <c r="FT472" s="23"/>
      <c r="FV472" s="37"/>
      <c r="FW472" s="37"/>
      <c r="FX472" s="37"/>
      <c r="FY472" s="37"/>
      <c r="FZ472" s="37"/>
      <c r="GA472" s="37"/>
      <c r="GB472" s="37"/>
      <c r="GC472" s="37"/>
      <c r="GD472" s="37"/>
      <c r="GE472" s="37"/>
      <c r="GF472" s="37"/>
      <c r="GG472" s="37"/>
      <c r="GH472" s="37"/>
    </row>
    <row r="473" spans="1:190" ht="15" customHeight="1" x14ac:dyDescent="0.25">
      <c r="A473">
        <f ca="1">IF(ROW()=ROW($A$60),0,1)</f>
        <v>1</v>
      </c>
      <c r="D473" s="30"/>
      <c r="E473" s="30"/>
      <c r="F473" s="30">
        <f ca="1">IF(A473&lt;&gt;0,IF((AO473+BN473+CM473+DL473+EK473)&lt;&gt;0,ROUND((1-(AO473+BN473+CM473+DL473+EK473))-FO473,5),"VERIF. ELIGIBILITE PMM"),"CHECK "&amp;D458)</f>
        <v>0</v>
      </c>
      <c r="G473" s="30"/>
      <c r="H473" s="30"/>
      <c r="I473" s="30"/>
      <c r="J473" s="30">
        <f ca="1">IF(A473&lt;&gt;0,IF((AP473+BO473+CN473+DM473+EL473)&lt;&gt;0,ROUND((1-(AP473+BO473+CN473+DM473+EL473))-FQ473,5),"VERIF. ELIGIBILITE PMM"),"CHECK "&amp;D459)</f>
        <v>0</v>
      </c>
      <c r="K473" s="30">
        <f ca="1">IF(A473&lt;&gt;0,ROUND(W473+AR473+BQ473+CP473+DO473+EN473+FK473-FR473,5),"CHECK ")</f>
        <v>0</v>
      </c>
      <c r="L473" s="4"/>
      <c r="M473" s="9"/>
      <c r="N473" s="10"/>
      <c r="O473" s="9"/>
      <c r="P473" s="11"/>
      <c r="Q473" s="130" t="s">
        <v>480</v>
      </c>
      <c r="R473" s="130"/>
      <c r="S473" s="12"/>
      <c r="T473" s="13"/>
      <c r="U473" s="84">
        <f ca="1">_xll.DBRW($B$3,$R$37,$R$38,$R$40,$R$41,$R$42,$Q473,U$2,U$4,U$3)</f>
        <v>232507643.89000005</v>
      </c>
      <c r="V473" s="84">
        <f ca="1">_xll.DBRW($B$3,$R$37,$R$38,$R$40,$R$41,$R$42,$Q473,V$2,V$4,V$3)</f>
        <v>183417000</v>
      </c>
      <c r="W473" s="85">
        <f ca="1">U473-V473</f>
        <v>49090643.890000045</v>
      </c>
      <c r="X473" s="106">
        <f ca="1">IF(V473&lt;&gt;0,W473/V473,0)</f>
        <v>0.26764500504315331</v>
      </c>
      <c r="Y473" s="15">
        <f ca="1">_xll.DBRW($B$3,$R$37,$R$38,$R$40,$R$41,$R$42,$Q473,Y$2,Y$4,Y$3)</f>
        <v>-97393704.700000003</v>
      </c>
      <c r="Z473" s="15">
        <f ca="1">_xll.DBRW($B$3,$R$37,$R$38,$R$40,$R$41,$R$42,$Q473,Z$2,Z$4,Z$3)</f>
        <v>-19018987.649999995</v>
      </c>
      <c r="AA473" s="15">
        <f ca="1">_xll.DBRW($B$3,$R$37,$R$38,$R$40,$R$41,$R$42,$Q473,AA$2,AA$4,AA$3)</f>
        <v>-47460577.57</v>
      </c>
      <c r="AB473" s="15">
        <f ca="1">_xll.DBRW($B$3,$R$37,$R$38,$R$40,$R$41,$R$42,$Q473,AB$2,AB$4,AB$3)</f>
        <v>-28225524.280000001</v>
      </c>
      <c r="AC473" s="15">
        <f ca="1">_xll.DBRW($B$3,$R$37,$R$38,$R$40,$R$41,$R$42,$Q473,AC$2,AC$4,AC$3)</f>
        <v>-31420506.620000005</v>
      </c>
      <c r="AD473" s="15">
        <f ca="1">_xll.DBRW($B$3,$R$37,$R$38,$R$40,$R$41,$R$42,$Q473,AD$2,AD$4,AD$3)</f>
        <v>-74307142.489999995</v>
      </c>
      <c r="AE473" s="15">
        <f ca="1">_xll.DBRW($B$3,$R$37,$R$38,$R$40,$R$41,$R$42,$Q473,AE$2,AE$4,AE$3)</f>
        <v>-16986119.289999999</v>
      </c>
      <c r="AF473" s="15">
        <f ca="1">_xll.DBRW($B$3,$R$37,$R$38,$R$40,$R$41,$R$42,$Q473,AF$2,AF$4,AF$3)</f>
        <v>-32913453.800000001</v>
      </c>
      <c r="AG473" s="15">
        <f ca="1">_xll.DBRW($B$3,$R$37,$R$38,$R$40,$R$41,$R$42,$Q473,AG$2,AG$4,AG$3)</f>
        <v>-22542102.099999998</v>
      </c>
      <c r="AH473" s="15">
        <f ca="1">_xll.DBRW($B$3,$R$37,$R$38,$R$40,$R$41,$R$42,$Q473,AH$2,AH$4,AH$3)</f>
        <v>-25267089.219999999</v>
      </c>
      <c r="AI473" s="15">
        <f ca="1">Y473-AD473</f>
        <v>-23086562.210000008</v>
      </c>
      <c r="AJ473" s="15">
        <f ca="1">Z473-AE473</f>
        <v>-2032868.3599999957</v>
      </c>
      <c r="AK473" s="15">
        <f ca="1">AA473-AF473</f>
        <v>-14547123.77</v>
      </c>
      <c r="AL473" s="15">
        <f ca="1">AB473-AG473</f>
        <v>-5683422.1800000034</v>
      </c>
      <c r="AM473" s="15">
        <f ca="1">AC473-AH473</f>
        <v>-6153417.400000006</v>
      </c>
      <c r="AN473" s="20"/>
      <c r="AO473" s="16">
        <f ca="1">_xll.DBRW($B$3,$R$37,$R$38,$R$40,$R$41,$R$42,$Q473,AO$2,AO$4,AO$3)</f>
        <v>0.41888388300075519</v>
      </c>
      <c r="AP473" s="16">
        <f ca="1">_xll.DBRW($B$3,$R$37,$R$38,$R$40,$R$41,$R$42,$Q473,AP$2,AP$4,AP$3)</f>
        <v>0.40512680116892108</v>
      </c>
      <c r="AQ473" s="17">
        <f ca="1">-(AO473-AP473)*100</f>
        <v>-1.3757081831834106</v>
      </c>
      <c r="AR473" s="14">
        <f ca="1">$Y473-$AD473-BL473</f>
        <v>-3198626.683521647</v>
      </c>
      <c r="AS473" s="18">
        <f ca="1">_xll.DBRW($B$3,$R$37,$R$38,$R$40,$R$41,$R$42,$Q473,AS$2,AS$4,AS$3)</f>
        <v>299.35034195165076</v>
      </c>
      <c r="AT473" s="19">
        <f ca="1">_xll.DBRW($B$3,$R$37,$R$38,$R$40,$R$41,$R$42,$Q473,AT$2,AT$4,AT$3)</f>
        <v>5.4686634258924859E-2</v>
      </c>
      <c r="AU473" s="18">
        <f ca="1">_xll.DBRW($B$3,$R$37,$R$38,$R$40,$R$41,$R$42,$Q473,AU$2,AU$4,AU$3)</f>
        <v>39.081147138727474</v>
      </c>
      <c r="AV473" s="15">
        <f ca="1">_xll.DBRW($B$3,$R$37,$R$38,$R$40,$R$41,$R$42,$Q473,AV$2,AV$4,AV$3)</f>
        <v>325350.23699999793</v>
      </c>
      <c r="AW473" s="15">
        <f ca="1">_xll.DBRW($B$3,$R$37,$R$38,$R$40,$R$41,$R$42,$Q473,AW$2,AW$4,AW$3)</f>
        <v>5949355.6590000009</v>
      </c>
      <c r="AX473" s="18">
        <f ca="1">_xll.DBRW($B$3,$R$37,$R$38,$R$40,$R$41,$R$42,$Q473,AX$2,AX$4,AX$3)</f>
        <v>288.85121374537329</v>
      </c>
      <c r="AY473" s="19">
        <f ca="1">_xll.DBRW($B$3,$R$37,$R$38,$R$40,$R$41,$R$42,$Q473,AY$2,AY$4,AY$3)</f>
        <v>5.4930774054025716E-2</v>
      </c>
      <c r="AZ473" s="18">
        <f ca="1">_xll.DBRW($B$3,$R$37,$R$38,$R$40,$R$41,$R$42,$Q473,AZ$2,AZ$4,AZ$3)</f>
        <v>39.165073038113768</v>
      </c>
      <c r="BA473" s="15">
        <f ca="1">_xll.DBRW($B$3,$R$37,$R$38,$R$40,$R$41,$R$42,$Q473,BA$2,BA$4,BA$3)</f>
        <v>257250.58076267203</v>
      </c>
      <c r="BB473" s="15">
        <f ca="1">_xll.DBRW($B$3,$R$37,$R$38,$R$40,$R$41,$R$42,$Q473,BB$2,BB$4,BB$3)</f>
        <v>4683177.7850000802</v>
      </c>
      <c r="BC473" s="18">
        <f ca="1">AS473-AX473</f>
        <v>10.499128206277476</v>
      </c>
      <c r="BD473" s="18">
        <f ca="1">AT473-AY473</f>
        <v>-2.4413979510085754E-4</v>
      </c>
      <c r="BE473" s="18">
        <f ca="1">AU473-AZ473</f>
        <v>-8.3925899386294134E-2</v>
      </c>
      <c r="BF473" s="15">
        <f ca="1">IF(AND(AV473&lt;&gt;0,BA473&lt;&gt;0),-1*BC473*AV473,0)</f>
        <v>-3415893.85020574</v>
      </c>
      <c r="BG473" s="15">
        <f ca="1">IF(AND(AV473&lt;&gt;0,BA473&lt;&gt;0,AW473&lt;&gt;0,BB473&lt;&gt;0),BD473/AY473*$Y473,)</f>
        <v>432866.26702521101</v>
      </c>
      <c r="BH473" s="15">
        <f ca="1">IF(AND(AW473&lt;&gt;0,BB473&lt;&gt;0),BE473*AO473*AW473,)</f>
        <v>-209150.82744361818</v>
      </c>
      <c r="BI473" s="15">
        <f ca="1">IF(AND(AV473&lt;&gt;0,BA473&lt;&gt;0,AW473&lt;&gt;0,BB473&lt;&gt;0),$AI473-BF473-BG473-BH473-BL473,)</f>
        <v>-6448.2728974968195</v>
      </c>
      <c r="BJ473" s="15">
        <f ca="1">IF(OR(AV473=0,BA473=0,AW473=0,BB473=0),$AI473-BF473-BG473-BH473-BL473,)</f>
        <v>0</v>
      </c>
      <c r="BK473" s="15">
        <f ca="1">SUM(BF473:BJ473)</f>
        <v>-3198626.6835216442</v>
      </c>
      <c r="BL473" s="15">
        <f ca="1">IF($V473&lt;&gt;0,IF($V473&gt;0,$W473/$V473,-$W473/$V473))*$AD473</f>
        <v>-19887935.526478361</v>
      </c>
      <c r="BM473" s="15">
        <f ca="1">SUM(BK473:BL473)</f>
        <v>-23086562.210000005</v>
      </c>
      <c r="BN473" s="16">
        <f ca="1">_xll.DBRW($B$3,$R$37,$R$38,$R$40,$R$41,$R$42,$Q473,BN$2,BN$4,BN$3)</f>
        <v>8.1799408104612406E-2</v>
      </c>
      <c r="BO473" s="16">
        <f ca="1">_xll.DBRW($B$3,$R$37,$R$38,$R$40,$R$41,$R$42,$Q473,BO$2,BO$4,BO$3)</f>
        <v>9.2609296248439346E-2</v>
      </c>
      <c r="BP473" s="17">
        <f ca="1">-(BN473-BO473)*100</f>
        <v>1.080988814382694</v>
      </c>
      <c r="BQ473" s="14">
        <f ca="1">$Z473-$AE473-CK473</f>
        <v>2513381.6230356582</v>
      </c>
      <c r="BR473" s="15">
        <f ca="1">_xll.DBRW($B$3,$R$37,$R$38,$R$40,$R$41,$R$42,$Q473,BR$2,BR$4,BR$3)</f>
        <v>3.1164107283814113</v>
      </c>
      <c r="BS473" s="15">
        <f ca="1">_xll.DBRW($B$3,$R$37,$R$38,$R$40,$R$41,$R$42,$Q473,BS$2,BS$4,BS$3)</f>
        <v>1.0258001857340295</v>
      </c>
      <c r="BT473" s="15">
        <f ca="1">_xll.DBRW($B$3,$R$37,$R$38,$R$40,$R$41,$R$42,$Q473,BT$2,BT$4,BT$3)</f>
        <v>39.081147138727474</v>
      </c>
      <c r="BU473" s="15">
        <f ca="1">_xll.DBRW($B$3,$R$37,$R$38,$R$40,$R$41,$R$42,$Q473,BU$2,BU$4,BU$3)</f>
        <v>6102850.1400000006</v>
      </c>
      <c r="BV473" s="15">
        <f ca="1">_xll.DBRW($B$3,$R$37,$R$38,$R$40,$R$41,$R$42,$Q473,BV$2,BV$4,BV$3)</f>
        <v>5949355.6590000009</v>
      </c>
      <c r="BW473" s="15">
        <f ca="1">_xll.DBRW($B$3,$R$37,$R$38,$R$40,$R$41,$R$42,$Q473,BW$2,BW$4,BW$3)</f>
        <v>3.5288111068892354</v>
      </c>
      <c r="BX473" s="15">
        <f ca="1">_xll.DBRW($B$3,$R$37,$R$38,$R$40,$R$41,$R$42,$Q473,BX$2,BX$4,BX$3)</f>
        <v>1.0278390488222555</v>
      </c>
      <c r="BY473" s="15">
        <f ca="1">_xll.DBRW($B$3,$R$37,$R$38,$R$40,$R$41,$R$42,$Q473,BY$2,BY$4,BY$3)</f>
        <v>39.165073038113768</v>
      </c>
      <c r="BZ473" s="15">
        <f ca="1">_xll.DBRW($B$3,$R$37,$R$38,$R$40,$R$41,$R$42,$Q473,BZ$2,BZ$4,BZ$3)</f>
        <v>4813553</v>
      </c>
      <c r="CA473" s="15">
        <f ca="1">_xll.DBRW($B$3,$R$37,$R$38,$R$40,$R$41,$R$42,$Q473,CA$2,CA$4,CA$3)</f>
        <v>4683177.7850000802</v>
      </c>
      <c r="CB473" s="15">
        <f ca="1">BR473-BW473</f>
        <v>-0.41240037850782407</v>
      </c>
      <c r="CC473" s="15">
        <f ca="1">BS473-BX473</f>
        <v>-2.0388630882259839E-3</v>
      </c>
      <c r="CD473" s="15">
        <f ca="1">BT473-BY473</f>
        <v>-8.3925899386294134E-2</v>
      </c>
      <c r="CE473" s="15">
        <f ca="1">IF(AND(BU473&lt;&gt;0,BZ473&lt;&gt;0),-1*CB473*BU473,0)</f>
        <v>2516817.7077125274</v>
      </c>
      <c r="CF473" s="15">
        <f ca="1">IF(AND(BU473&lt;&gt;0,BZ473&lt;&gt;0,BV473&lt;&gt;0,CA473&lt;&gt;0),CC473/BX473*$Z473,)</f>
        <v>37726.832756007279</v>
      </c>
      <c r="CG473" s="15">
        <f ca="1">IF(AND(BV473&lt;&gt;0,CA473&lt;&gt;0),CD473*BN473*BV473,)</f>
        <v>-40842.855463711043</v>
      </c>
      <c r="CH473" s="15">
        <f ca="1">IF(AND(BU473&lt;&gt;0,BZ473&lt;&gt;0,BV473&lt;&gt;0,CA473&lt;&gt;0),$AJ473-CE473-CF473-CG473-CK473,)</f>
        <v>-320.06196916569024</v>
      </c>
      <c r="CI473" s="15">
        <f ca="1">IF(OR(BU473=0,BZ473=0,BV473=0,CA473=0),$AJ473-CE473-CF473-CG473-CK473,)</f>
        <v>0</v>
      </c>
      <c r="CJ473" s="15">
        <f ca="1">SUM(CE473:CI473)</f>
        <v>2513381.6230356577</v>
      </c>
      <c r="CK473" s="15">
        <f ca="1">IF($V473&lt;&gt;0,IF($V473&gt;0,$W473/$V473,-$W473/$V473))*$AE473</f>
        <v>-4546249.9830356538</v>
      </c>
      <c r="CL473" s="15">
        <f ca="1">SUM(CJ473:CK473)</f>
        <v>-2032868.3599999961</v>
      </c>
      <c r="CM473" s="16">
        <f ca="1">_xll.DBRW($B$3,$R$37,$R$38,$R$40,$R$41,$R$42,$Q473,CM$2,CM$4,CM$3)</f>
        <v>0.20412480542985387</v>
      </c>
      <c r="CN473" s="16">
        <f ca="1">_xll.DBRW($B$3,$R$37,$R$38,$R$40,$R$41,$R$42,$Q473,CN$2,CN$4,CN$3)</f>
        <v>0.1794460371721269</v>
      </c>
      <c r="CO473" s="17">
        <f ca="1">-(CM473-CN473)*100</f>
        <v>-2.4678768257726968</v>
      </c>
      <c r="CP473" s="14">
        <f ca="1">$AA473-$AF473-DJ473</f>
        <v>-5738002.2617114056</v>
      </c>
      <c r="CQ473" s="15">
        <f ca="1">_xll.DBRW($B$3,$R$37,$R$38,$R$40,$R$41,$R$42,$Q473,CQ$2,CQ$4,CQ$3)</f>
        <v>12.493250398944893</v>
      </c>
      <c r="CR473" s="15">
        <f ca="1">_xll.DBRW($B$3,$R$37,$R$38,$R$40,$R$41,$R$42,$Q473,CR$2,CR$4,CR$3)</f>
        <v>0.63853931530436336</v>
      </c>
      <c r="CS473" s="15">
        <f ca="1">_xll.DBRW($B$3,$R$37,$R$38,$R$40,$R$41,$R$42,$Q473,CS$2,CS$4,CS$3)</f>
        <v>39.081147138727474</v>
      </c>
      <c r="CT473" s="15">
        <f ca="1">_xll.DBRW($B$3,$R$37,$R$38,$R$40,$R$41,$R$42,$Q473,CT$2,CT$4,CT$3)</f>
        <v>3798897.4890000001</v>
      </c>
      <c r="CU473" s="15">
        <f ca="1">_xll.DBRW($B$3,$R$37,$R$38,$R$40,$R$41,$R$42,$Q473,CU$2,CU$4,CU$3)</f>
        <v>5949355.6590000009</v>
      </c>
      <c r="CV473" s="15">
        <f ca="1">_xll.DBRW($B$3,$R$37,$R$38,$R$40,$R$41,$R$42,$Q473,CV$2,CV$4,CV$3)</f>
        <v>11.439564422097146</v>
      </c>
      <c r="CW473" s="15">
        <f ca="1">_xll.DBRW($B$3,$R$37,$R$38,$R$40,$R$41,$R$42,$Q473,CW$2,CW$4,CW$3)</f>
        <v>0.61436055543083568</v>
      </c>
      <c r="CX473" s="15">
        <f ca="1">_xll.DBRW($B$3,$R$37,$R$38,$R$40,$R$41,$R$42,$Q473,CX$2,CX$4,CX$3)</f>
        <v>39.165073038113768</v>
      </c>
      <c r="CY473" s="15">
        <f ca="1">_xll.DBRW($B$3,$R$37,$R$38,$R$40,$R$41,$R$42,$Q473,CY$2,CY$4,CY$3)</f>
        <v>2877159.705174</v>
      </c>
      <c r="CZ473" s="15">
        <f ca="1">_xll.DBRW($B$3,$R$37,$R$38,$R$40,$R$41,$R$42,$Q473,CZ$2,CZ$4,CZ$3)</f>
        <v>4683177.7850000802</v>
      </c>
      <c r="DA473" s="15">
        <f ca="1">CQ473-CV473</f>
        <v>1.0536859768477473</v>
      </c>
      <c r="DB473" s="15">
        <f ca="1">CR473-CW473</f>
        <v>2.4178759873527689E-2</v>
      </c>
      <c r="DC473" s="15">
        <f ca="1">CS473-CX473</f>
        <v>-8.3925899386294134E-2</v>
      </c>
      <c r="DD473" s="15">
        <f ca="1">IF(AND(CT473&lt;&gt;0,CY473&lt;&gt;0),-1*DA473*CT473,0)</f>
        <v>-4002845.0116414195</v>
      </c>
      <c r="DE473" s="15">
        <f ca="1">IF(AND(CT473&lt;&gt;0,CY473&lt;&gt;0,CU473&lt;&gt;0,CZ473&lt;&gt;0),DB473/CW473*$AA473,)</f>
        <v>-1867857.3980375817</v>
      </c>
      <c r="DF473" s="15">
        <f ca="1">IF(AND(CU473&lt;&gt;0,CZ473&lt;&gt;0),DC473*CM473*CU473,)</f>
        <v>-101920.54096610953</v>
      </c>
      <c r="DG473" s="15">
        <f ca="1">IF(AND(CT473&lt;&gt;0,CY473&lt;&gt;0,CU473&lt;&gt;0,CZ473&lt;&gt;0),$AK473-DD473-DE473-DF473-DJ473,)</f>
        <v>234620.68893370777</v>
      </c>
      <c r="DH473" s="15">
        <f ca="1">IF(OR(CT473=0,CY473=0,CU473=0,CZ473=0),$AK473-DD473-DE473-DF473-DJ473,)</f>
        <v>0</v>
      </c>
      <c r="DI473" s="15">
        <f ca="1">SUM(DD473:DH473)</f>
        <v>-5738002.2617114028</v>
      </c>
      <c r="DJ473" s="15">
        <f ca="1">IF($V473&lt;&gt;0,IF($V473&gt;0,$W473/$V473,-$W473/$V473))*$AF473</f>
        <v>-8809121.508288594</v>
      </c>
      <c r="DK473" s="15">
        <f ca="1">SUM(DI473:DJ473)</f>
        <v>-14547123.769999996</v>
      </c>
      <c r="DL473" s="16">
        <f ca="1">_xll.DBRW($B$3,$R$37,$R$38,$R$40,$R$41,$R$42,$Q473,DL$2,DL$4,DL$3)</f>
        <v>0.12139611329661736</v>
      </c>
      <c r="DM473" s="16">
        <f ca="1">_xll.DBRW($B$3,$R$37,$R$38,$R$40,$R$41,$R$42,$Q473,DM$2,DM$4,DM$3)</f>
        <v>0.12290083307436057</v>
      </c>
      <c r="DN473" s="17">
        <f ca="1">-(DL473-DM473)*100</f>
        <v>0.15047197777432186</v>
      </c>
      <c r="DO473" s="14">
        <f ca="1">$AB473-$AG473-EI473</f>
        <v>349858.8502377728</v>
      </c>
      <c r="DP473" s="15">
        <f ca="1">_xll.DBRW($B$3,$R$37,$R$38,$R$40,$R$41,$R$42,$Q473,DP$2,DP$4,DP$3)</f>
        <v>171063.78351515153</v>
      </c>
      <c r="DQ473" s="15">
        <f ca="1">_xll.DBRW($B$3,$R$37,$R$38,$R$40,$R$41,$R$42,$Q473,DQ$2,DQ$4,DQ$3)</f>
        <v>2.7734095834461185E-5</v>
      </c>
      <c r="DR473" s="15">
        <f ca="1">_xll.DBRW($B$3,$R$37,$R$38,$R$40,$R$41,$R$42,$Q473,DR$2,DR$4,DR$3)</f>
        <v>39.081147138727474</v>
      </c>
      <c r="DS473" s="15">
        <f ca="1">_xll.DBRW($B$3,$R$37,$R$38,$R$40,$R$41,$R$42,$Q473,DS$2,DS$4,DS$3)</f>
        <v>165</v>
      </c>
      <c r="DT473" s="15">
        <f ca="1">_xll.DBRW($B$3,$R$37,$R$38,$R$40,$R$41,$R$42,$Q473,DT$2,DT$4,DT$3)</f>
        <v>5949355.6590000009</v>
      </c>
      <c r="DU473" s="15">
        <f ca="1">_xll.DBRW($B$3,$R$37,$R$38,$R$40,$R$41,$R$42,$Q473,DU$2,DU$4,DU$3)</f>
        <v>0</v>
      </c>
      <c r="DV473" s="15">
        <f ca="1">_xll.DBRW($B$3,$R$37,$R$38,$R$40,$R$41,$R$42,$Q473,DV$2,DV$4,DV$3)</f>
        <v>0</v>
      </c>
      <c r="DW473" s="15">
        <f ca="1">_xll.DBRW($B$3,$R$37,$R$38,$R$40,$R$41,$R$42,$Q473,DW$2,DW$4,DW$3)</f>
        <v>39.165073038113768</v>
      </c>
      <c r="DX473" s="15" t="str">
        <f ca="1">_xll.DBRW($B$3,$R$37,$R$38,$R$40,$R$41,$R$42,$Q473,DX$2,DX$4,DX$3)</f>
        <v/>
      </c>
      <c r="DY473" s="15">
        <f ca="1">_xll.DBRW($B$3,$R$37,$R$38,$R$40,$R$41,$R$42,$Q473,DY$2,DY$4,DY$3)</f>
        <v>4683177.7850000802</v>
      </c>
      <c r="DZ473" s="15">
        <f ca="1">DP473-DU473</f>
        <v>171063.78351515153</v>
      </c>
      <c r="EA473" s="15">
        <f ca="1">DQ473-DV473</f>
        <v>2.7734095834461185E-5</v>
      </c>
      <c r="EB473" s="15">
        <f ca="1">DR473-DW473</f>
        <v>-8.3925899386294134E-2</v>
      </c>
      <c r="EC473" s="15">
        <f ca="1">IF(AND(DS473&lt;&gt;0,DX473&lt;&gt;0),-1*DZ473*DS473,0)</f>
        <v>-28225524.280000001</v>
      </c>
      <c r="ED473" s="15" t="e">
        <f ca="1">IF(AND(DS473&lt;&gt;0,DX473&lt;&gt;0,DT473&lt;&gt;0,DY473&lt;&gt;0),EA473/DV473*$AB473,)</f>
        <v>#DIV/0!</v>
      </c>
      <c r="EE473" s="15">
        <f ca="1">IF(AND(DT473&lt;&gt;0,DY473&lt;&gt;0),EB473*DL473*DT473,)</f>
        <v>-60613.689317764867</v>
      </c>
      <c r="EF473" s="15" t="e">
        <f ca="1">IF(AND(DS473&lt;&gt;0,DX473&lt;&gt;0,DT473&lt;&gt;0,DY473&lt;&gt;0),$AL473-EC473-ED473-EE473-EI473,)</f>
        <v>#DIV/0!</v>
      </c>
      <c r="EG473" s="15">
        <f ca="1">IF(OR(DS473=0,DX473=0,DT473=0,DY473=0),$AL473-EC473-ED473-EE473-EI473,)</f>
        <v>0</v>
      </c>
      <c r="EH473" s="15" t="e">
        <f ca="1">SUM(EC473:EG473)</f>
        <v>#DIV/0!</v>
      </c>
      <c r="EI473" s="15">
        <f ca="1">IF($V473&lt;&gt;0,IF($V473&gt;0,$W473/$V473,-$W473/$V473))*$AG473</f>
        <v>-6033281.0302377762</v>
      </c>
      <c r="EJ473" s="15" t="e">
        <f ca="1">SUM(EH473:EI473)</f>
        <v>#DIV/0!</v>
      </c>
      <c r="EK473" s="16">
        <f ca="1">_xll.DBRW($B$3,$R$37,$R$38,$R$40,$R$41,$R$42,$Q473,EK$2,EK$4,EK$3)</f>
        <v>0.13513752104797522</v>
      </c>
      <c r="EL473" s="16">
        <f ca="1">_xll.DBRW($B$3,$R$37,$R$38,$R$40,$R$41,$R$42,$Q473,EL$2,EL$4,EL$3)</f>
        <v>0.13775761908656231</v>
      </c>
      <c r="EM473" s="17">
        <f ca="1">-(EK473-EL473)*100</f>
        <v>0.26200980385870931</v>
      </c>
      <c r="EN473" s="14">
        <f ca="1">$AC473-$AH473-FH473</f>
        <v>609192.82171269786</v>
      </c>
      <c r="EO473" s="15">
        <f ca="1">_xll.DBRW($B$3,$R$37,$R$38,$R$40,$R$41,$R$42,$Q473,EO$2,EO$4,EO$3)</f>
        <v>5.2813293440388005</v>
      </c>
      <c r="EP473" s="15">
        <f ca="1">_xll.DBRW($B$3,$R$37,$R$38,$R$40,$R$41,$R$42,$Q473,EP$2,EP$4,EP$3)</f>
        <v>1</v>
      </c>
      <c r="EQ473" s="15">
        <f ca="1">_xll.DBRW($B$3,$R$37,$R$38,$R$40,$R$41,$R$42,$Q473,EQ$2,EQ$4,EQ$3)</f>
        <v>39.081147138727474</v>
      </c>
      <c r="ER473" s="15">
        <f ca="1">_xll.DBRW($B$3,$R$37,$R$38,$R$40,$R$41,$R$42,$Q473,ER$2,ER$4,ER$3)</f>
        <v>5949355.6590000009</v>
      </c>
      <c r="ES473" s="15">
        <f ca="1">_xll.DBRW($B$3,$R$37,$R$38,$R$40,$R$41,$R$42,$Q473,ES$2,ES$4,ES$3)</f>
        <v>5949355.6590000009</v>
      </c>
      <c r="ET473" s="15">
        <f ca="1">_xll.DBRW($B$3,$R$37,$R$38,$R$40,$R$41,$R$42,$Q473,ET$2,ET$4,ET$3)</f>
        <v>5.3952872130818683</v>
      </c>
      <c r="EU473" s="15">
        <f ca="1">_xll.DBRW($B$3,$R$37,$R$38,$R$40,$R$41,$R$42,$Q473,EU$2,EU$4,EU$3)</f>
        <v>1</v>
      </c>
      <c r="EV473" s="15">
        <f ca="1">_xll.DBRW($B$3,$R$37,$R$38,$R$40,$R$41,$R$42,$Q473,EV$2,EV$4,EV$3)</f>
        <v>39.165073038113768</v>
      </c>
      <c r="EW473" s="15">
        <f ca="1">_xll.DBRW($B$3,$R$37,$R$38,$R$40,$R$41,$R$42,$Q473,EW$2,EW$4,EW$3)</f>
        <v>4683177.7850000802</v>
      </c>
      <c r="EX473" s="15">
        <f ca="1">_xll.DBRW($B$3,$R$37,$R$38,$R$40,$R$41,$R$42,$Q473,EX$2,EX$4,EX$3)</f>
        <v>4683177.7850000802</v>
      </c>
      <c r="EY473" s="15">
        <f ca="1">EO473-ET473</f>
        <v>-0.11395786904306782</v>
      </c>
      <c r="EZ473" s="15">
        <f ca="1">EP473-EU473</f>
        <v>0</v>
      </c>
      <c r="FA473" s="15">
        <f ca="1">EQ473-EV473</f>
        <v>-8.3925899386294134E-2</v>
      </c>
      <c r="FB473" s="15">
        <f ca="1">IF(AND(ER473&lt;&gt;0,EW473&lt;&gt;0),-1*EY473*ER473,0)</f>
        <v>677975.89307895652</v>
      </c>
      <c r="FC473" s="15">
        <f ca="1">IF(AND(ER473&lt;&gt;0,EW473&lt;&gt;0,ES473&lt;&gt;0,EX473&lt;&gt;0),EZ473/EU473*$AC473,)</f>
        <v>0</v>
      </c>
      <c r="FD473" s="15">
        <f ca="1">IF(AND(ES473&lt;&gt;0,EX473&lt;&gt;0),FA473*EK473*ES473,)</f>
        <v>-67474.843251041078</v>
      </c>
      <c r="FE473" s="15">
        <f ca="1">IF(AND(ER473&lt;&gt;0,EW473&lt;&gt;0,ES473&lt;&gt;0,EX473&lt;&gt;0),$AM473-FB473-FC473-FD473-FH473,)</f>
        <v>-1308.2281152177602</v>
      </c>
      <c r="FF473" s="15">
        <f ca="1">IF(OR(ER473=0,EW473=0,ES473=0,EX473=0),$AM473-FB473-FC473-FD473-FH473,)</f>
        <v>0</v>
      </c>
      <c r="FG473" s="15">
        <f ca="1">SUM(FB473:FF473)</f>
        <v>609192.82171269762</v>
      </c>
      <c r="FH473" s="15">
        <f ca="1">IF($V473&lt;&gt;0,IF($V473&gt;0,$W473/$V473,-$W473/$V473))*$AH473</f>
        <v>-6762610.2217127038</v>
      </c>
      <c r="FI473" s="15">
        <f ca="1">SUM(FG473:FH473)</f>
        <v>-6153417.400000006</v>
      </c>
      <c r="FJ473" s="20"/>
      <c r="FK473" s="85">
        <f ca="1">BL473+CK473+DJ473+EI473+FH473</f>
        <v>-46039198.269753091</v>
      </c>
      <c r="FL473" s="21"/>
      <c r="FM473" s="22"/>
      <c r="FN473" s="104">
        <f ca="1">_xll.DBRW($B$3,$R$37,$R$38,$R$40,$R$41,$R$42,$Q473,FN$2,FN$4,FN$3)</f>
        <v>8988343.0700000133</v>
      </c>
      <c r="FO473" s="105">
        <f ca="1">IF(U473&lt;&gt;0,FN473/U473,0)</f>
        <v>3.8658269120186092E-2</v>
      </c>
      <c r="FP473" s="104">
        <f ca="1">_xll.DBRW($B$3,$R$37,$R$38,$R$40,$R$41,$R$42,$Q473,FP$2,FP$4,FP$3)</f>
        <v>11401093.100000003</v>
      </c>
      <c r="FQ473" s="105">
        <f ca="1">IF(V473&lt;&gt;0,FP473/V473,0)</f>
        <v>6.2159413249589748E-2</v>
      </c>
      <c r="FR473" s="86">
        <f ca="1">FN473-FP473</f>
        <v>-2412750.02999999</v>
      </c>
      <c r="FS473" s="103">
        <f ca="1">(FO473-FQ473)*100</f>
        <v>-2.3501144129403655</v>
      </c>
      <c r="FT473" s="23"/>
      <c r="FV473" s="37"/>
      <c r="FW473" s="37"/>
      <c r="FX473" s="37"/>
      <c r="FY473" s="37"/>
      <c r="FZ473" s="37"/>
      <c r="GA473" s="37"/>
      <c r="GB473" s="37"/>
      <c r="GC473" s="37"/>
      <c r="GD473" s="37"/>
      <c r="GE473" s="37"/>
      <c r="GF473" s="37"/>
      <c r="GG473" s="37"/>
      <c r="GH473" s="37"/>
    </row>
    <row r="474" spans="1:190" ht="15" customHeight="1" x14ac:dyDescent="0.25">
      <c r="A474">
        <f ca="1">IF(ROW()=ROW($A$60),0,1)</f>
        <v>1</v>
      </c>
      <c r="D474" s="30"/>
      <c r="E474" s="30"/>
      <c r="F474" s="30">
        <f ca="1">IF(A474&lt;&gt;0,IF((AO474+BN474+CM474+DL474+EK474)&lt;&gt;0,ROUND((1-(AO474+BN474+CM474+DL474+EK474))-FO474,5),"VERIF. ELIGIBILITE PMM"),"CHECK "&amp;D459)</f>
        <v>0</v>
      </c>
      <c r="G474" s="30"/>
      <c r="H474" s="30"/>
      <c r="I474" s="30"/>
      <c r="J474" s="30">
        <f ca="1">IF(A474&lt;&gt;0,IF((AP474+BO474+CN474+DM474+EL474)&lt;&gt;0,ROUND((1-(AP474+BO474+CN474+DM474+EL474))-FQ474,5),"VERIF. ELIGIBILITE PMM"),"CHECK "&amp;D460)</f>
        <v>0</v>
      </c>
      <c r="K474" s="30">
        <f ca="1">IF(A474&lt;&gt;0,ROUND(W474+AR474+BQ474+CP474+DO474+EN474+FK474-FR474,5),"CHECK ")</f>
        <v>0</v>
      </c>
      <c r="L474" s="4"/>
      <c r="M474" s="9"/>
      <c r="N474" s="10"/>
      <c r="O474" s="9"/>
      <c r="P474" s="11"/>
      <c r="Q474" s="130" t="s">
        <v>484</v>
      </c>
      <c r="R474" s="130"/>
      <c r="S474" s="12"/>
      <c r="T474" s="13"/>
      <c r="U474" s="84">
        <f ca="1">_xll.DBRW($B$3,$R$37,$R$38,$R$40,$R$41,$R$42,$Q474,U$2,U$4,U$3)</f>
        <v>492418164.81999987</v>
      </c>
      <c r="V474" s="84">
        <f ca="1">_xll.DBRW($B$3,$R$37,$R$38,$R$40,$R$41,$R$42,$Q474,V$2,V$4,V$3)</f>
        <v>372921000</v>
      </c>
      <c r="W474" s="85">
        <f ca="1">U474-V474</f>
        <v>119497164.81999987</v>
      </c>
      <c r="X474" s="106">
        <f ca="1">IF(V474&lt;&gt;0,W474/V474,0)</f>
        <v>0.32043560115949454</v>
      </c>
      <c r="Y474" s="15">
        <f ca="1">_xll.DBRW($B$3,$R$37,$R$38,$R$40,$R$41,$R$42,$Q474,Y$2,Y$4,Y$3)</f>
        <v>-172960703.96999994</v>
      </c>
      <c r="Z474" s="15">
        <f ca="1">_xll.DBRW($B$3,$R$37,$R$38,$R$40,$R$41,$R$42,$Q474,Z$2,Z$4,Z$3)</f>
        <v>-57276004.780000001</v>
      </c>
      <c r="AA474" s="15">
        <f ca="1">_xll.DBRW($B$3,$R$37,$R$38,$R$40,$R$41,$R$42,$Q474,AA$2,AA$4,AA$3)</f>
        <v>-52200091.570000008</v>
      </c>
      <c r="AB474" s="15">
        <f ca="1">_xll.DBRW($B$3,$R$37,$R$38,$R$40,$R$41,$R$42,$Q474,AB$2,AB$4,AB$3)</f>
        <v>-42257675.050000004</v>
      </c>
      <c r="AC474" s="15">
        <f ca="1">_xll.DBRW($B$3,$R$37,$R$38,$R$40,$R$41,$R$42,$Q474,AC$2,AC$4,AC$3)</f>
        <v>-60947112.900000006</v>
      </c>
      <c r="AD474" s="15">
        <f ca="1">_xll.DBRW($B$3,$R$37,$R$38,$R$40,$R$41,$R$42,$Q474,AD$2,AD$4,AD$3)</f>
        <v>-138195807.53</v>
      </c>
      <c r="AE474" s="15">
        <f ca="1">_xll.DBRW($B$3,$R$37,$R$38,$R$40,$R$41,$R$42,$Q474,AE$2,AE$4,AE$3)</f>
        <v>-45591191.359999992</v>
      </c>
      <c r="AF474" s="15">
        <f ca="1">_xll.DBRW($B$3,$R$37,$R$38,$R$40,$R$41,$R$42,$Q474,AF$2,AF$4,AF$3)</f>
        <v>-42174305.49000001</v>
      </c>
      <c r="AG474" s="15">
        <f ca="1">_xll.DBRW($B$3,$R$37,$R$38,$R$40,$R$41,$R$42,$Q474,AG$2,AG$4,AG$3)</f>
        <v>-33035219.400000002</v>
      </c>
      <c r="AH474" s="15">
        <f ca="1">_xll.DBRW($B$3,$R$37,$R$38,$R$40,$R$41,$R$42,$Q474,AH$2,AH$4,AH$3)</f>
        <v>-43881203.63000001</v>
      </c>
      <c r="AI474" s="15">
        <f ca="1">Y474-AD474</f>
        <v>-34764896.439999938</v>
      </c>
      <c r="AJ474" s="15">
        <f ca="1">Z474-AE474</f>
        <v>-11684813.420000009</v>
      </c>
      <c r="AK474" s="15">
        <f ca="1">AA474-AF474</f>
        <v>-10025786.079999998</v>
      </c>
      <c r="AL474" s="15">
        <f ca="1">AB474-AG474</f>
        <v>-9222455.6500000022</v>
      </c>
      <c r="AM474" s="15">
        <f ca="1">AC474-AH474</f>
        <v>-17065909.269999996</v>
      </c>
      <c r="AN474" s="20"/>
      <c r="AO474" s="16">
        <f ca="1">_xll.DBRW($B$3,$R$37,$R$38,$R$40,$R$41,$R$42,$Q474,AO$2,AO$4,AO$3)</f>
        <v>0.35124761092683193</v>
      </c>
      <c r="AP474" s="16">
        <f ca="1">_xll.DBRW($B$3,$R$37,$R$38,$R$40,$R$41,$R$42,$Q474,AP$2,AP$4,AP$3)</f>
        <v>0.37057663025144738</v>
      </c>
      <c r="AQ474" s="17">
        <f ca="1">-(AO474-AP474)*100</f>
        <v>1.9329019324615448</v>
      </c>
      <c r="AR474" s="14">
        <f ca="1">$Y474-$AD474-BL474</f>
        <v>9517960.2235974148</v>
      </c>
      <c r="AS474" s="18">
        <f ca="1">_xll.DBRW($B$3,$R$37,$R$38,$R$40,$R$41,$R$42,$Q474,AS$2,AS$4,AS$3)</f>
        <v>297.27767269393593</v>
      </c>
      <c r="AT474" s="19">
        <f ca="1">_xll.DBRW($B$3,$R$37,$R$38,$R$40,$R$41,$R$42,$Q474,AT$2,AT$4,AT$3)</f>
        <v>6.3288517851371254E-2</v>
      </c>
      <c r="AU474" s="18">
        <f ca="1">_xll.DBRW($B$3,$R$37,$R$38,$R$40,$R$41,$R$42,$Q474,AU$2,AU$4,AU$3)</f>
        <v>53.564103241754005</v>
      </c>
      <c r="AV474" s="15">
        <f ca="1">_xll.DBRW($B$3,$R$37,$R$38,$R$40,$R$41,$R$42,$Q474,AV$2,AV$4,AV$3)</f>
        <v>581815.31900000002</v>
      </c>
      <c r="AW474" s="15">
        <f ca="1">_xll.DBRW($B$3,$R$37,$R$38,$R$40,$R$41,$R$42,$Q474,AW$2,AW$4,AW$3)</f>
        <v>9193062.7980000004</v>
      </c>
      <c r="AX474" s="18">
        <f ca="1">_xll.DBRW($B$3,$R$37,$R$38,$R$40,$R$41,$R$42,$Q474,AX$2,AX$4,AX$3)</f>
        <v>292.75666590521723</v>
      </c>
      <c r="AY474" s="19">
        <f ca="1">_xll.DBRW($B$3,$R$37,$R$38,$R$40,$R$41,$R$42,$Q474,AY$2,AY$4,AY$3)</f>
        <v>6.2988708796481732E-2</v>
      </c>
      <c r="AZ474" s="18">
        <f ca="1">_xll.DBRW($B$3,$R$37,$R$38,$R$40,$R$41,$R$42,$Q474,AZ$2,AZ$4,AZ$3)</f>
        <v>49.761271681973788</v>
      </c>
      <c r="BA474" s="15">
        <f ca="1">_xll.DBRW($B$3,$R$37,$R$38,$R$40,$R$41,$R$42,$Q474,BA$2,BA$4,BA$3)</f>
        <v>472050.07989379897</v>
      </c>
      <c r="BB474" s="15">
        <f ca="1">_xll.DBRW($B$3,$R$37,$R$38,$R$40,$R$41,$R$42,$Q474,BB$2,BB$4,BB$3)</f>
        <v>7494201.5626801606</v>
      </c>
      <c r="BC474" s="18">
        <f ca="1">AS474-AX474</f>
        <v>4.5210067887186938</v>
      </c>
      <c r="BD474" s="18">
        <f ca="1">AT474-AY474</f>
        <v>2.9980905488952159E-4</v>
      </c>
      <c r="BE474" s="18">
        <f ca="1">AU474-AZ474</f>
        <v>3.8028315597802163</v>
      </c>
      <c r="BF474" s="15">
        <f ca="1">IF(AND(AV474&lt;&gt;0,BA474&lt;&gt;0),-1*BC474*AV474,0)</f>
        <v>-2630391.0069795325</v>
      </c>
      <c r="BG474" s="15">
        <f ca="1">IF(AND(AV474&lt;&gt;0,BA474&lt;&gt;0,AW474&lt;&gt;0,BB474&lt;&gt;0),BD474/AY474*$Y474,)</f>
        <v>-823245.72421094636</v>
      </c>
      <c r="BH474" s="15">
        <f ca="1">IF(AND(AW474&lt;&gt;0,BB474&lt;&gt;0),BE474*AO474*AW474,)</f>
        <v>12279500.33421265</v>
      </c>
      <c r="BI474" s="15">
        <f ca="1">IF(AND(AV474&lt;&gt;0,BA474&lt;&gt;0,AW474&lt;&gt;0,BB474&lt;&gt;0),$AI474-BF474-BG474-BH474-BL474,)</f>
        <v>692096.62057524174</v>
      </c>
      <c r="BJ474" s="15">
        <f ca="1">IF(OR(AV474=0,BA474=0,AW474=0,BB474=0),$AI474-BF474-BG474-BH474-BL474,)</f>
        <v>0</v>
      </c>
      <c r="BK474" s="15">
        <f ca="1">SUM(BF474:BJ474)</f>
        <v>9517960.2235974129</v>
      </c>
      <c r="BL474" s="15">
        <f ca="1">IF($V474&lt;&gt;0,IF($V474&gt;0,$W474/$V474,-$W474/$V474))*$AD474</f>
        <v>-44282856.663597353</v>
      </c>
      <c r="BM474" s="15">
        <f ca="1">SUM(BK474:BL474)</f>
        <v>-34764896.439999938</v>
      </c>
      <c r="BN474" s="16">
        <f ca="1">_xll.DBRW($B$3,$R$37,$R$38,$R$40,$R$41,$R$42,$Q474,BN$2,BN$4,BN$3)</f>
        <v>0.11631578376264176</v>
      </c>
      <c r="BO474" s="16">
        <f ca="1">_xll.DBRW($B$3,$R$37,$R$38,$R$40,$R$41,$R$42,$Q474,BO$2,BO$4,BO$3)</f>
        <v>0.12225428806637331</v>
      </c>
      <c r="BP474" s="17">
        <f ca="1">-(BN474-BO474)*100</f>
        <v>0.5938504303731551</v>
      </c>
      <c r="BQ474" s="14">
        <f ca="1">$Z474-$AE474-CK474</f>
        <v>2924227.3910191413</v>
      </c>
      <c r="BR474" s="15">
        <f ca="1">_xll.DBRW($B$3,$R$37,$R$38,$R$40,$R$41,$R$42,$Q474,BR$2,BR$4,BR$3)</f>
        <v>5.0920685660008527</v>
      </c>
      <c r="BS474" s="15">
        <f ca="1">_xll.DBRW($B$3,$R$37,$R$38,$R$40,$R$41,$R$42,$Q474,BS$2,BS$4,BS$3)</f>
        <v>1.2235402114784943</v>
      </c>
      <c r="BT474" s="15">
        <f ca="1">_xll.DBRW($B$3,$R$37,$R$38,$R$40,$R$41,$R$42,$Q474,BT$2,BT$4,BT$3)</f>
        <v>53.564103241754005</v>
      </c>
      <c r="BU474" s="15">
        <f ca="1">_xll.DBRW($B$3,$R$37,$R$38,$R$40,$R$41,$R$42,$Q474,BU$2,BU$4,BU$3)</f>
        <v>11248082</v>
      </c>
      <c r="BV474" s="15">
        <f ca="1">_xll.DBRW($B$3,$R$37,$R$38,$R$40,$R$41,$R$42,$Q474,BV$2,BV$4,BV$3)</f>
        <v>9193062.7980000004</v>
      </c>
      <c r="BW474" s="15">
        <f ca="1">_xll.DBRW($B$3,$R$37,$R$38,$R$40,$R$41,$R$42,$Q474,BW$2,BW$4,BW$3)</f>
        <v>5.2808093245605541</v>
      </c>
      <c r="BX474" s="15">
        <f ca="1">_xll.DBRW($B$3,$R$37,$R$38,$R$40,$R$41,$R$42,$Q474,BX$2,BX$4,BX$3)</f>
        <v>1.1520069119828205</v>
      </c>
      <c r="BY474" s="15">
        <f ca="1">_xll.DBRW($B$3,$R$37,$R$38,$R$40,$R$41,$R$42,$Q474,BY$2,BY$4,BY$3)</f>
        <v>49.761271681973788</v>
      </c>
      <c r="BZ474" s="15">
        <f ca="1">_xll.DBRW($B$3,$R$37,$R$38,$R$40,$R$41,$R$42,$Q474,BZ$2,BZ$4,BZ$3)</f>
        <v>8633372</v>
      </c>
      <c r="CA474" s="15">
        <f ca="1">_xll.DBRW($B$3,$R$37,$R$38,$R$40,$R$41,$R$42,$Q474,CA$2,CA$4,CA$3)</f>
        <v>7494201.5626801606</v>
      </c>
      <c r="CB474" s="15">
        <f ca="1">BR474-BW474</f>
        <v>-0.1887407585597014</v>
      </c>
      <c r="CC474" s="15">
        <f ca="1">BS474-BX474</f>
        <v>7.1533299495673885E-2</v>
      </c>
      <c r="CD474" s="15">
        <f ca="1">BT474-BY474</f>
        <v>3.8028315597802163</v>
      </c>
      <c r="CE474" s="15">
        <f ca="1">IF(AND(BU474&lt;&gt;0,BZ474&lt;&gt;0),-1*CB474*BU474,0)</f>
        <v>2122971.5290217232</v>
      </c>
      <c r="CF474" s="15">
        <f ca="1">IF(AND(BU474&lt;&gt;0,BZ474&lt;&gt;0,BV474&lt;&gt;0,CA474&lt;&gt;0),CC474/BX474*$Z474,)</f>
        <v>-3556525.1920159389</v>
      </c>
      <c r="CG474" s="15">
        <f ca="1">IF(AND(BV474&lt;&gt;0,CA474&lt;&gt;0),CD474*BN474*BV474,)</f>
        <v>4066361.3392806635</v>
      </c>
      <c r="CH474" s="15">
        <f ca="1">IF(AND(BU474&lt;&gt;0,BZ474&lt;&gt;0,BV474&lt;&gt;0,CA474&lt;&gt;0),$AJ474-CE474-CF474-CG474-CK474,)</f>
        <v>291419.71473269351</v>
      </c>
      <c r="CI474" s="15">
        <f ca="1">IF(OR(BU474=0,BZ474=0,BV474=0,CA474=0),$AJ474-CE474-CF474-CG474-CK474,)</f>
        <v>0</v>
      </c>
      <c r="CJ474" s="15">
        <f ca="1">SUM(CE474:CI474)</f>
        <v>2924227.3910191413</v>
      </c>
      <c r="CK474" s="15">
        <f ca="1">IF($V474&lt;&gt;0,IF($V474&gt;0,$W474/$V474,-$W474/$V474))*$AE474</f>
        <v>-14609040.811019151</v>
      </c>
      <c r="CL474" s="15">
        <f ca="1">SUM(CJ474:CK474)</f>
        <v>-11684813.420000009</v>
      </c>
      <c r="CM474" s="16">
        <f ca="1">_xll.DBRW($B$3,$R$37,$R$38,$R$40,$R$41,$R$42,$Q474,CM$2,CM$4,CM$3)</f>
        <v>0.10600764817252707</v>
      </c>
      <c r="CN474" s="16">
        <f ca="1">_xll.DBRW($B$3,$R$37,$R$38,$R$40,$R$41,$R$42,$Q474,CN$2,CN$4,CN$3)</f>
        <v>0.11309179555455444</v>
      </c>
      <c r="CO474" s="17">
        <f ca="1">-(CM474-CN474)*100</f>
        <v>0.7084147382027367</v>
      </c>
      <c r="CP474" s="14">
        <f ca="1">$AA474-$AF474-DJ474</f>
        <v>3488362.8531723265</v>
      </c>
      <c r="CQ474" s="15">
        <f ca="1">_xll.DBRW($B$3,$R$37,$R$38,$R$40,$R$41,$R$42,$Q474,CQ$2,CQ$4,CQ$3)</f>
        <v>10.33959719532476</v>
      </c>
      <c r="CR474" s="15">
        <f ca="1">_xll.DBRW($B$3,$R$37,$R$38,$R$40,$R$41,$R$42,$Q474,CR$2,CR$4,CR$3)</f>
        <v>0.54917077559813265</v>
      </c>
      <c r="CS474" s="15">
        <f ca="1">_xll.DBRW($B$3,$R$37,$R$38,$R$40,$R$41,$R$42,$Q474,CS$2,CS$4,CS$3)</f>
        <v>53.564103241754005</v>
      </c>
      <c r="CT474" s="15">
        <f ca="1">_xll.DBRW($B$3,$R$37,$R$38,$R$40,$R$41,$R$42,$Q474,CT$2,CT$4,CT$3)</f>
        <v>5048561.4268999994</v>
      </c>
      <c r="CU474" s="15">
        <f ca="1">_xll.DBRW($B$3,$R$37,$R$38,$R$40,$R$41,$R$42,$Q474,CU$2,CU$4,CU$3)</f>
        <v>9193062.7980000004</v>
      </c>
      <c r="CV474" s="15">
        <f ca="1">_xll.DBRW($B$3,$R$37,$R$38,$R$40,$R$41,$R$42,$Q474,CV$2,CV$4,CV$3)</f>
        <v>10.540784802033533</v>
      </c>
      <c r="CW474" s="15">
        <f ca="1">_xll.DBRW($B$3,$R$37,$R$38,$R$40,$R$41,$R$42,$Q474,CW$2,CW$4,CW$3)</f>
        <v>0.53388734039108177</v>
      </c>
      <c r="CX474" s="15">
        <f ca="1">_xll.DBRW($B$3,$R$37,$R$38,$R$40,$R$41,$R$42,$Q474,CX$2,CX$4,CX$3)</f>
        <v>49.761271681973788</v>
      </c>
      <c r="CY474" s="15">
        <f ca="1">_xll.DBRW($B$3,$R$37,$R$38,$R$40,$R$41,$R$42,$Q474,CY$2,CY$4,CY$3)</f>
        <v>4001059.3406540002</v>
      </c>
      <c r="CZ474" s="15">
        <f ca="1">_xll.DBRW($B$3,$R$37,$R$38,$R$40,$R$41,$R$42,$Q474,CZ$2,CZ$4,CZ$3)</f>
        <v>7494201.5626801606</v>
      </c>
      <c r="DA474" s="15">
        <f ca="1">CQ474-CV474</f>
        <v>-0.201187606708773</v>
      </c>
      <c r="DB474" s="15">
        <f ca="1">CR474-CW474</f>
        <v>1.5283435207050888E-2</v>
      </c>
      <c r="DC474" s="15">
        <f ca="1">CS474-CX474</f>
        <v>3.8028315597802163</v>
      </c>
      <c r="DD474" s="15">
        <f ca="1">IF(AND(CT474&lt;&gt;0,CY474&lt;&gt;0),-1*DA474*CT474,0)</f>
        <v>1015707.9908002389</v>
      </c>
      <c r="DE474" s="15">
        <f ca="1">IF(AND(CT474&lt;&gt;0,CY474&lt;&gt;0,CU474&lt;&gt;0,CZ474&lt;&gt;0),DB474/CW474*$AA474,)</f>
        <v>-1494316.6038134908</v>
      </c>
      <c r="DF474" s="15">
        <f ca="1">IF(AND(CU474&lt;&gt;0,CZ474&lt;&gt;0),DC474*CM474*CU474,)</f>
        <v>3705992.3275458328</v>
      </c>
      <c r="DG474" s="15">
        <f ca="1">IF(AND(CT474&lt;&gt;0,CY474&lt;&gt;0,CU474&lt;&gt;0,CZ474&lt;&gt;0),$AK474-DD474-DE474-DF474-DJ474,)</f>
        <v>260979.13863974623</v>
      </c>
      <c r="DH474" s="15">
        <f ca="1">IF(OR(CT474=0,CY474=0,CU474=0,CZ474=0),$AK474-DD474-DE474-DF474-DJ474,)</f>
        <v>0</v>
      </c>
      <c r="DI474" s="15">
        <f ca="1">SUM(DD474:DH474)</f>
        <v>3488362.8531723274</v>
      </c>
      <c r="DJ474" s="15">
        <f ca="1">IF($V474&lt;&gt;0,IF($V474&gt;0,$W474/$V474,-$W474/$V474))*$AF474</f>
        <v>-13514148.933172325</v>
      </c>
      <c r="DK474" s="15">
        <f ca="1">SUM(DI474:DJ474)</f>
        <v>-10025786.079999998</v>
      </c>
      <c r="DL474" s="16">
        <f ca="1">_xll.DBRW($B$3,$R$37,$R$38,$R$40,$R$41,$R$42,$Q474,DL$2,DL$4,DL$3)</f>
        <v>8.5816645422589155E-2</v>
      </c>
      <c r="DM474" s="16">
        <f ca="1">_xll.DBRW($B$3,$R$37,$R$38,$R$40,$R$41,$R$42,$Q474,DM$2,DM$4,DM$3)</f>
        <v>8.8585033827539891E-2</v>
      </c>
      <c r="DN474" s="17">
        <f ca="1">-(DL474-DM474)*100</f>
        <v>0.27683884049507362</v>
      </c>
      <c r="DO474" s="14">
        <f ca="1">$AB474-$AG474-EI474</f>
        <v>1363204.7378747948</v>
      </c>
      <c r="DP474" s="15">
        <f ca="1">_xll.DBRW($B$3,$R$37,$R$38,$R$40,$R$41,$R$42,$Q474,DP$2,DP$4,DP$3)</f>
        <v>149144.73547058823</v>
      </c>
      <c r="DQ474" s="15">
        <f ca="1">_xll.DBRW($B$3,$R$37,$R$38,$R$40,$R$41,$R$42,$Q474,DQ$2,DQ$4,DQ$3)</f>
        <v>3.0820341333355623E-5</v>
      </c>
      <c r="DR474" s="15">
        <f ca="1">_xll.DBRW($B$3,$R$37,$R$38,$R$40,$R$41,$R$42,$Q474,DR$2,DR$4,DR$3)</f>
        <v>53.564103241754005</v>
      </c>
      <c r="DS474" s="15">
        <f ca="1">_xll.DBRW($B$3,$R$37,$R$38,$R$40,$R$41,$R$42,$Q474,DS$2,DS$4,DS$3)</f>
        <v>283.33333333333331</v>
      </c>
      <c r="DT474" s="15">
        <f ca="1">_xll.DBRW($B$3,$R$37,$R$38,$R$40,$R$41,$R$42,$Q474,DT$2,DT$4,DT$3)</f>
        <v>9193062.7980000004</v>
      </c>
      <c r="DU474" s="15">
        <f ca="1">_xll.DBRW($B$3,$R$37,$R$38,$R$40,$R$41,$R$42,$Q474,DU$2,DU$4,DU$3)</f>
        <v>196638.21071428573</v>
      </c>
      <c r="DV474" s="15">
        <f ca="1">_xll.DBRW($B$3,$R$37,$R$38,$R$40,$R$41,$R$42,$Q474,DV$2,DV$4,DV$3)</f>
        <v>2.24173313987992E-5</v>
      </c>
      <c r="DW474" s="15">
        <f ca="1">_xll.DBRW($B$3,$R$37,$R$38,$R$40,$R$41,$R$42,$Q474,DW$2,DW$4,DW$3)</f>
        <v>49.761271681973788</v>
      </c>
      <c r="DX474" s="15">
        <f ca="1">_xll.DBRW($B$3,$R$37,$R$38,$R$40,$R$41,$R$42,$Q474,DX$2,DX$4,DX$3)</f>
        <v>168</v>
      </c>
      <c r="DY474" s="15">
        <f ca="1">_xll.DBRW($B$3,$R$37,$R$38,$R$40,$R$41,$R$42,$Q474,DY$2,DY$4,DY$3)</f>
        <v>7494201.5626801606</v>
      </c>
      <c r="DZ474" s="15">
        <f ca="1">DP474-DU474</f>
        <v>-47493.475243697496</v>
      </c>
      <c r="EA474" s="15">
        <f ca="1">DQ474-DV474</f>
        <v>8.4030099345564232E-6</v>
      </c>
      <c r="EB474" s="15">
        <f ca="1">DR474-DW474</f>
        <v>3.8028315597802163</v>
      </c>
      <c r="EC474" s="15">
        <f ca="1">IF(AND(DS474&lt;&gt;0,DX474&lt;&gt;0),-1*DZ474*DS474,0)</f>
        <v>13456484.652380956</v>
      </c>
      <c r="ED474" s="15">
        <f ca="1">IF(AND(DS474&lt;&gt;0,DX474&lt;&gt;0,DT474&lt;&gt;0,DY474&lt;&gt;0),EA474/DV474*$AB474,)</f>
        <v>-15840050.581374189</v>
      </c>
      <c r="EE474" s="15">
        <f ca="1">IF(AND(DT474&lt;&gt;0,DY474&lt;&gt;0),EB474*DL474*DT474,)</f>
        <v>3000121.547779595</v>
      </c>
      <c r="EF474" s="15">
        <f ca="1">IF(AND(DS474&lt;&gt;0,DX474&lt;&gt;0,DT474&lt;&gt;0,DY474&lt;&gt;0),$AL474-EC474-ED474-EE474-EI474,)</f>
        <v>746649.11908843368</v>
      </c>
      <c r="EG474" s="15">
        <f ca="1">IF(OR(DS474=0,DX474=0,DT474=0,DY474=0),$AL474-EC474-ED474-EE474-EI474,)</f>
        <v>0</v>
      </c>
      <c r="EH474" s="15">
        <f ca="1">SUM(EC474:EG474)</f>
        <v>1363204.7378747961</v>
      </c>
      <c r="EI474" s="15">
        <f ca="1">IF($V474&lt;&gt;0,IF($V474&gt;0,$W474/$V474,-$W474/$V474))*$AG474</f>
        <v>-10585660.387874797</v>
      </c>
      <c r="EJ474" s="15">
        <f ca="1">SUM(EH474:EI474)</f>
        <v>-9222455.6500000004</v>
      </c>
      <c r="EK474" s="16">
        <f ca="1">_xll.DBRW($B$3,$R$37,$R$38,$R$40,$R$41,$R$42,$Q474,EK$2,EK$4,EK$3)</f>
        <v>0.12377104919002896</v>
      </c>
      <c r="EL474" s="16">
        <f ca="1">_xll.DBRW($B$3,$R$37,$R$38,$R$40,$R$41,$R$42,$Q474,EL$2,EL$4,EL$3)</f>
        <v>0.11766889939156013</v>
      </c>
      <c r="EM474" s="17">
        <f ca="1">-(EK474-EL474)*100</f>
        <v>-0.61021497984688344</v>
      </c>
      <c r="EN474" s="14">
        <f ca="1">$AC474-$AH474-FH474</f>
        <v>-3004809.4052187484</v>
      </c>
      <c r="EO474" s="15">
        <f ca="1">_xll.DBRW($B$3,$R$37,$R$38,$R$40,$R$41,$R$42,$Q474,EO$2,EO$4,EO$3)</f>
        <v>6.6296852571549243</v>
      </c>
      <c r="EP474" s="15">
        <f ca="1">_xll.DBRW($B$3,$R$37,$R$38,$R$40,$R$41,$R$42,$Q474,EP$2,EP$4,EP$3)</f>
        <v>1</v>
      </c>
      <c r="EQ474" s="15">
        <f ca="1">_xll.DBRW($B$3,$R$37,$R$38,$R$40,$R$41,$R$42,$Q474,EQ$2,EQ$4,EQ$3)</f>
        <v>53.564103241754005</v>
      </c>
      <c r="ER474" s="15">
        <f ca="1">_xll.DBRW($B$3,$R$37,$R$38,$R$40,$R$41,$R$42,$Q474,ER$2,ER$4,ER$3)</f>
        <v>9193062.7980000004</v>
      </c>
      <c r="ES474" s="15">
        <f ca="1">_xll.DBRW($B$3,$R$37,$R$38,$R$40,$R$41,$R$42,$Q474,ES$2,ES$4,ES$3)</f>
        <v>9193062.7980000004</v>
      </c>
      <c r="ET474" s="15">
        <f ca="1">_xll.DBRW($B$3,$R$37,$R$38,$R$40,$R$41,$R$42,$Q474,ET$2,ET$4,ET$3)</f>
        <v>5.8553540711422638</v>
      </c>
      <c r="EU474" s="15">
        <f ca="1">_xll.DBRW($B$3,$R$37,$R$38,$R$40,$R$41,$R$42,$Q474,EU$2,EU$4,EU$3)</f>
        <v>1</v>
      </c>
      <c r="EV474" s="15">
        <f ca="1">_xll.DBRW($B$3,$R$37,$R$38,$R$40,$R$41,$R$42,$Q474,EV$2,EV$4,EV$3)</f>
        <v>49.761271681973788</v>
      </c>
      <c r="EW474" s="15">
        <f ca="1">_xll.DBRW($B$3,$R$37,$R$38,$R$40,$R$41,$R$42,$Q474,EW$2,EW$4,EW$3)</f>
        <v>7494201.5626801606</v>
      </c>
      <c r="EX474" s="15">
        <f ca="1">_xll.DBRW($B$3,$R$37,$R$38,$R$40,$R$41,$R$42,$Q474,EX$2,EX$4,EX$3)</f>
        <v>7494201.5626801606</v>
      </c>
      <c r="EY474" s="15">
        <f ca="1">EO474-ET474</f>
        <v>0.77433118601266049</v>
      </c>
      <c r="EZ474" s="15">
        <f ca="1">EP474-EU474</f>
        <v>0</v>
      </c>
      <c r="FA474" s="15">
        <f ca="1">EQ474-EV474</f>
        <v>3.8028315597802163</v>
      </c>
      <c r="FB474" s="15">
        <f ca="1">IF(AND(ER474&lt;&gt;0,EW474&lt;&gt;0),-1*EY474*ER474,0)</f>
        <v>-7118475.2194642071</v>
      </c>
      <c r="FC474" s="15">
        <f ca="1">IF(AND(ER474&lt;&gt;0,EW474&lt;&gt;0,ES474&lt;&gt;0,EX474&lt;&gt;0),EZ474/EU474*$AC474,)</f>
        <v>0</v>
      </c>
      <c r="FD474" s="15">
        <f ca="1">IF(AND(ES474&lt;&gt;0,EX474&lt;&gt;0),FA474*EK474*ES474,)</f>
        <v>4326994.9534586547</v>
      </c>
      <c r="FE474" s="15">
        <f ca="1">IF(AND(ER474&lt;&gt;0,EW474&lt;&gt;0,ES474&lt;&gt;0,EX474&lt;&gt;0),$AM474-FB474-FC474-FD474-FH474,)</f>
        <v>-213329.13921319507</v>
      </c>
      <c r="FF474" s="15">
        <f ca="1">IF(OR(ER474=0,EW474=0,ES474=0,EX474=0),$AM474-FB474-FC474-FD474-FH474,)</f>
        <v>0</v>
      </c>
      <c r="FG474" s="15">
        <f ca="1">SUM(FB474:FF474)</f>
        <v>-3004809.4052187474</v>
      </c>
      <c r="FH474" s="15">
        <f ca="1">IF($V474&lt;&gt;0,IF($V474&gt;0,$W474/$V474,-$W474/$V474))*$AH474</f>
        <v>-14061099.864781247</v>
      </c>
      <c r="FI474" s="15">
        <f ca="1">SUM(FG474:FH474)</f>
        <v>-17065909.269999996</v>
      </c>
      <c r="FJ474" s="20"/>
      <c r="FK474" s="85">
        <f ca="1">BL474+CK474+DJ474+EI474+FH474</f>
        <v>-97052806.660444871</v>
      </c>
      <c r="FL474" s="21"/>
      <c r="FM474" s="22"/>
      <c r="FN474" s="104">
        <f ca="1">_xll.DBRW($B$3,$R$37,$R$38,$R$40,$R$41,$R$42,$Q474,FN$2,FN$4,FN$3)</f>
        <v>106776576.54999991</v>
      </c>
      <c r="FO474" s="105">
        <f ca="1">IF(U474&lt;&gt;0,FN474/U474,0)</f>
        <v>0.21684126252538097</v>
      </c>
      <c r="FP474" s="104">
        <f ca="1">_xll.DBRW($B$3,$R$37,$R$38,$R$40,$R$41,$R$42,$Q474,FP$2,FP$4,FP$3)</f>
        <v>70043272.590000018</v>
      </c>
      <c r="FQ474" s="105">
        <f ca="1">IF(V474&lt;&gt;0,FP474/V474,0)</f>
        <v>0.18782335290852492</v>
      </c>
      <c r="FR474" s="86">
        <f ca="1">FN474-FP474</f>
        <v>36733303.959999889</v>
      </c>
      <c r="FS474" s="103">
        <f ca="1">(FO474-FQ474)*100</f>
        <v>2.9017909616856046</v>
      </c>
      <c r="FT474" s="23"/>
      <c r="FV474" s="37"/>
      <c r="FW474" s="37"/>
      <c r="FX474" s="37"/>
      <c r="FY474" s="37"/>
      <c r="FZ474" s="37"/>
      <c r="GA474" s="37"/>
      <c r="GB474" s="37"/>
      <c r="GC474" s="37"/>
      <c r="GD474" s="37"/>
      <c r="GE474" s="37"/>
      <c r="GF474" s="37"/>
      <c r="GG474" s="37"/>
      <c r="GH474" s="37"/>
    </row>
    <row r="475" spans="1:190" ht="15" customHeight="1" x14ac:dyDescent="0.25">
      <c r="M475" s="9"/>
      <c r="N475" s="10"/>
      <c r="O475" s="9"/>
      <c r="P475" s="9"/>
      <c r="Q475" s="9"/>
      <c r="R475" s="9"/>
      <c r="S475" s="9"/>
      <c r="T475" s="76"/>
      <c r="U475" s="77"/>
      <c r="V475" s="77"/>
      <c r="W475" s="77"/>
      <c r="X475" s="77"/>
      <c r="Y475" s="77"/>
      <c r="Z475" s="77"/>
      <c r="AA475" s="77"/>
      <c r="AB475" s="77"/>
      <c r="AC475" s="77"/>
      <c r="AD475" s="77"/>
      <c r="AE475" s="77"/>
      <c r="AF475" s="77"/>
      <c r="AG475" s="77"/>
      <c r="AH475" s="77"/>
      <c r="AI475" s="77"/>
      <c r="AJ475" s="77"/>
      <c r="AK475" s="77"/>
      <c r="AL475" s="77"/>
      <c r="AM475" s="77"/>
      <c r="AN475" s="77"/>
      <c r="AO475" s="77"/>
      <c r="AP475" s="77"/>
      <c r="AQ475" s="77"/>
      <c r="AR475" s="77"/>
      <c r="AS475" s="77"/>
      <c r="AT475" s="77"/>
      <c r="AU475" s="77"/>
      <c r="AV475" s="77"/>
      <c r="AW475" s="77"/>
      <c r="AX475" s="77"/>
      <c r="AY475" s="77"/>
      <c r="AZ475" s="77"/>
      <c r="BA475" s="77"/>
      <c r="BB475" s="77"/>
      <c r="BC475" s="77"/>
      <c r="BD475" s="77"/>
      <c r="BE475" s="77"/>
      <c r="BF475" s="77"/>
      <c r="BG475" s="77"/>
      <c r="BH475" s="77"/>
      <c r="BI475" s="77"/>
      <c r="BJ475" s="77"/>
      <c r="BK475" s="77"/>
      <c r="BL475" s="77"/>
      <c r="BM475" s="77"/>
      <c r="BN475" s="77"/>
      <c r="BO475" s="77"/>
      <c r="BP475" s="77"/>
      <c r="BQ475" s="77"/>
      <c r="BR475" s="77"/>
      <c r="BS475" s="77"/>
      <c r="BT475" s="77"/>
      <c r="BU475" s="77"/>
      <c r="BV475" s="77"/>
      <c r="BW475" s="77"/>
      <c r="BX475" s="77"/>
      <c r="BY475" s="77"/>
      <c r="BZ475" s="77"/>
      <c r="CA475" s="77"/>
      <c r="CB475" s="77"/>
      <c r="CC475" s="77"/>
      <c r="CD475" s="77"/>
      <c r="CE475" s="77"/>
      <c r="CF475" s="77"/>
      <c r="CG475" s="77"/>
      <c r="CH475" s="77"/>
      <c r="CI475" s="77"/>
      <c r="CJ475" s="77"/>
      <c r="CK475" s="77"/>
      <c r="CL475" s="77"/>
      <c r="CM475" s="77"/>
      <c r="CN475" s="77"/>
      <c r="CO475" s="77"/>
      <c r="CP475" s="77"/>
      <c r="CQ475" s="77"/>
      <c r="CR475" s="77"/>
      <c r="CS475" s="77"/>
      <c r="CT475" s="77"/>
      <c r="CU475" s="77"/>
      <c r="CV475" s="77"/>
      <c r="CW475" s="77"/>
      <c r="CX475" s="77"/>
      <c r="CY475" s="77"/>
      <c r="CZ475" s="77"/>
      <c r="DA475" s="77"/>
      <c r="DB475" s="77"/>
      <c r="DC475" s="77"/>
      <c r="DD475" s="77"/>
      <c r="DE475" s="77"/>
      <c r="DF475" s="77"/>
      <c r="DG475" s="77"/>
      <c r="DH475" s="77"/>
      <c r="DI475" s="77"/>
      <c r="DJ475" s="77"/>
      <c r="DK475" s="77"/>
      <c r="DL475" s="77"/>
      <c r="DM475" s="77"/>
      <c r="DN475" s="77"/>
      <c r="DO475" s="77"/>
      <c r="DP475" s="77"/>
      <c r="DQ475" s="77"/>
      <c r="DR475" s="77"/>
      <c r="DS475" s="77"/>
      <c r="DT475" s="77"/>
      <c r="DU475" s="77"/>
      <c r="DV475" s="77"/>
      <c r="DW475" s="77"/>
      <c r="DX475" s="77"/>
      <c r="DY475" s="77"/>
      <c r="DZ475" s="77"/>
      <c r="EA475" s="77"/>
      <c r="EB475" s="77"/>
      <c r="EC475" s="77"/>
      <c r="ED475" s="77"/>
      <c r="EE475" s="77"/>
      <c r="EF475" s="77"/>
      <c r="EG475" s="77"/>
      <c r="EH475" s="77"/>
      <c r="EI475" s="77"/>
      <c r="EJ475" s="77"/>
      <c r="EK475" s="77"/>
      <c r="EL475" s="77"/>
      <c r="EM475" s="77"/>
      <c r="EN475" s="77"/>
      <c r="EO475" s="77"/>
      <c r="EP475" s="77"/>
      <c r="EQ475" s="77"/>
      <c r="ER475" s="77"/>
      <c r="ES475" s="77"/>
      <c r="ET475" s="77"/>
      <c r="EU475" s="77"/>
      <c r="EV475" s="77"/>
      <c r="EW475" s="77"/>
      <c r="EX475" s="77"/>
      <c r="EY475" s="77"/>
      <c r="EZ475" s="77"/>
      <c r="FA475" s="77"/>
      <c r="FB475" s="77"/>
      <c r="FC475" s="77"/>
      <c r="FD475" s="77"/>
      <c r="FE475" s="77"/>
      <c r="FF475" s="77"/>
      <c r="FG475" s="77"/>
      <c r="FH475" s="77"/>
      <c r="FI475" s="77"/>
      <c r="FJ475" s="77"/>
      <c r="FK475" s="77"/>
      <c r="FL475" s="78"/>
      <c r="FM475" s="75"/>
      <c r="FN475" s="75"/>
      <c r="FO475" s="75"/>
      <c r="FP475" s="75"/>
      <c r="FQ475" s="75"/>
      <c r="FR475" s="75"/>
      <c r="FS475" s="75"/>
      <c r="FT475" s="23"/>
    </row>
    <row r="476" spans="1:190" ht="12.75" customHeight="1" x14ac:dyDescent="0.25">
      <c r="N476" s="69"/>
      <c r="O476" s="26"/>
      <c r="P476" s="26"/>
      <c r="Q476" s="26"/>
      <c r="R476" s="26"/>
      <c r="S476" s="26"/>
      <c r="T476" s="26"/>
      <c r="U476" s="26"/>
      <c r="V476" s="26"/>
      <c r="W476" s="26"/>
      <c r="X476" s="26"/>
      <c r="Y476" s="26"/>
      <c r="Z476" s="26"/>
      <c r="AA476" s="26"/>
      <c r="AB476" s="26"/>
      <c r="AC476" s="26"/>
      <c r="AD476" s="26"/>
      <c r="AE476" s="26"/>
      <c r="AF476" s="26"/>
      <c r="AG476" s="26"/>
      <c r="AH476" s="26"/>
      <c r="AI476" s="26"/>
      <c r="AJ476" s="26"/>
      <c r="AK476" s="26"/>
      <c r="AL476" s="26"/>
      <c r="AM476" s="26"/>
      <c r="AN476" s="26"/>
      <c r="AO476" s="26"/>
      <c r="AP476" s="26"/>
      <c r="AQ476" s="26"/>
      <c r="AR476" s="26"/>
      <c r="AS476" s="26"/>
      <c r="AT476" s="26"/>
      <c r="AU476" s="26"/>
      <c r="AV476" s="26"/>
      <c r="AW476" s="26"/>
      <c r="AX476" s="26"/>
      <c r="AY476" s="26"/>
      <c r="AZ476" s="26"/>
      <c r="BA476" s="26"/>
      <c r="BB476" s="26"/>
      <c r="BC476" s="26"/>
      <c r="BD476" s="26"/>
      <c r="BE476" s="26"/>
      <c r="BF476" s="26"/>
      <c r="BG476" s="26"/>
      <c r="BH476" s="26"/>
      <c r="BI476" s="26"/>
      <c r="BJ476" s="26"/>
      <c r="BK476" s="26"/>
      <c r="BL476" s="26"/>
      <c r="BM476" s="26"/>
      <c r="BN476" s="26"/>
      <c r="BO476" s="26"/>
      <c r="BP476" s="26"/>
      <c r="BQ476" s="26"/>
      <c r="BR476" s="26"/>
      <c r="BS476" s="26"/>
      <c r="BT476" s="26"/>
      <c r="BU476" s="26"/>
      <c r="BV476" s="26"/>
      <c r="BW476" s="26"/>
      <c r="BX476" s="26"/>
      <c r="BY476" s="26"/>
      <c r="BZ476" s="26"/>
      <c r="CA476" s="26"/>
      <c r="CB476" s="26"/>
      <c r="CC476" s="26"/>
      <c r="CD476" s="26"/>
      <c r="CE476" s="26"/>
      <c r="CF476" s="26"/>
      <c r="CG476" s="26"/>
      <c r="CH476" s="26"/>
      <c r="CI476" s="26"/>
      <c r="CJ476" s="26"/>
      <c r="CK476" s="26"/>
      <c r="CL476" s="26"/>
      <c r="CM476" s="26"/>
      <c r="CN476" s="26"/>
      <c r="CO476" s="26"/>
      <c r="CP476" s="26"/>
      <c r="CQ476" s="26"/>
      <c r="CR476" s="26"/>
      <c r="CS476" s="26"/>
      <c r="CT476" s="26"/>
      <c r="CU476" s="26"/>
      <c r="CV476" s="26"/>
      <c r="CW476" s="26"/>
      <c r="CX476" s="26"/>
      <c r="CY476" s="26"/>
      <c r="CZ476" s="26"/>
      <c r="DA476" s="26"/>
      <c r="DB476" s="26"/>
      <c r="DC476" s="26"/>
      <c r="DD476" s="26"/>
      <c r="DE476" s="26"/>
      <c r="DF476" s="26"/>
      <c r="DG476" s="26"/>
      <c r="DH476" s="26"/>
      <c r="DI476" s="26"/>
      <c r="DJ476" s="26"/>
      <c r="DK476" s="26"/>
      <c r="DL476" s="26"/>
      <c r="DM476" s="26"/>
      <c r="DN476" s="26"/>
      <c r="DO476" s="26"/>
      <c r="DP476" s="26"/>
      <c r="DQ476" s="26"/>
      <c r="DR476" s="26"/>
      <c r="DS476" s="26"/>
      <c r="DT476" s="26"/>
      <c r="DU476" s="26"/>
      <c r="DV476" s="26"/>
      <c r="DW476" s="26"/>
      <c r="DX476" s="26"/>
      <c r="DY476" s="26"/>
      <c r="DZ476" s="26"/>
      <c r="EA476" s="26"/>
      <c r="EB476" s="26"/>
      <c r="EC476" s="26"/>
      <c r="ED476" s="26"/>
      <c r="EE476" s="26"/>
      <c r="EF476" s="26"/>
      <c r="EG476" s="26"/>
      <c r="EH476" s="26"/>
      <c r="EI476" s="26"/>
      <c r="EJ476" s="26"/>
      <c r="EK476" s="26"/>
      <c r="EL476" s="26"/>
      <c r="EM476" s="26"/>
      <c r="EN476" s="26"/>
      <c r="EO476" s="26"/>
      <c r="EP476" s="26"/>
      <c r="EQ476" s="26"/>
      <c r="ER476" s="26"/>
      <c r="ES476" s="26"/>
      <c r="ET476" s="26"/>
      <c r="EU476" s="26"/>
      <c r="EV476" s="26"/>
      <c r="EW476" s="26"/>
      <c r="EX476" s="26"/>
      <c r="EY476" s="26"/>
      <c r="EZ476" s="26"/>
      <c r="FA476" s="26"/>
      <c r="FB476" s="26"/>
      <c r="FC476" s="26"/>
      <c r="FD476" s="26"/>
      <c r="FE476" s="26"/>
      <c r="FF476" s="26"/>
      <c r="FG476" s="26"/>
      <c r="FH476" s="26"/>
      <c r="FI476" s="26"/>
      <c r="FJ476" s="26"/>
      <c r="FK476" s="26"/>
      <c r="FL476" s="26"/>
      <c r="FM476" s="26"/>
      <c r="FN476" s="26"/>
      <c r="FO476" s="26"/>
      <c r="FP476" s="26"/>
      <c r="FQ476" s="26"/>
      <c r="FR476" s="26"/>
      <c r="FS476" s="26"/>
      <c r="FT476" s="70"/>
      <c r="FU476"/>
    </row>
  </sheetData>
  <sheetProtection password="D70F" sheet="1" objects="1" scenarios="1" formatColumns="0" formatRows="0"/>
  <customSheetViews>
    <customSheetView guid="{0D3D7DF7-DF75-4E5B-985D-3FB7ADD47718}" scale="55">
      <selection activeCell="K19" sqref="K19"/>
      <pageMargins left="0.7" right="0.7" top="0.75" bottom="0.75" header="0.3" footer="0.3"/>
      <pageSetup paperSize="9" orientation="portrait" r:id="rId1"/>
    </customSheetView>
    <customSheetView guid="{5E0F07AC-7F74-4756-B25B-D077886AE56F}" showPageBreaks="1" showGridLines="0" showRowCol="0" fitToPage="1" printArea="1" hiddenRows="1" hiddenColumns="1" topLeftCell="F26">
      <selection activeCell="K37" sqref="K37:P37"/>
      <pageMargins left="0.25" right="0.25" top="0.75" bottom="0.75" header="0.3" footer="0.3"/>
      <pageSetup paperSize="8" scale="38" fitToHeight="0" orientation="landscape" r:id="rId2"/>
    </customSheetView>
  </customSheetViews>
  <mergeCells count="455">
    <mergeCell ref="Q74:R74"/>
    <mergeCell ref="Q73:R73"/>
    <mergeCell ref="Q72:R72"/>
    <mergeCell ref="Q71:R71"/>
    <mergeCell ref="Q70:R70"/>
    <mergeCell ref="Q69:R69"/>
    <mergeCell ref="Q68:R68"/>
    <mergeCell ref="Q67:R67"/>
    <mergeCell ref="Q75:R75"/>
    <mergeCell ref="Q467:R467"/>
    <mergeCell ref="Q468:R468"/>
    <mergeCell ref="Q469:R469"/>
    <mergeCell ref="Q470:R470"/>
    <mergeCell ref="Q471:R471"/>
    <mergeCell ref="Q472:R472"/>
    <mergeCell ref="Q473:R473"/>
    <mergeCell ref="Q474:R474"/>
    <mergeCell ref="Q458:R458"/>
    <mergeCell ref="Q459:R459"/>
    <mergeCell ref="Q460:R460"/>
    <mergeCell ref="Q461:R461"/>
    <mergeCell ref="Q462:R462"/>
    <mergeCell ref="Q463:R463"/>
    <mergeCell ref="Q464:R464"/>
    <mergeCell ref="Q465:R465"/>
    <mergeCell ref="Q466:R466"/>
    <mergeCell ref="Q449:R449"/>
    <mergeCell ref="Q450:R450"/>
    <mergeCell ref="Q451:R451"/>
    <mergeCell ref="Q452:R452"/>
    <mergeCell ref="Q453:R453"/>
    <mergeCell ref="Q454:R454"/>
    <mergeCell ref="Q455:R455"/>
    <mergeCell ref="Q456:R456"/>
    <mergeCell ref="Q457:R457"/>
    <mergeCell ref="Q440:R440"/>
    <mergeCell ref="Q441:R441"/>
    <mergeCell ref="Q442:R442"/>
    <mergeCell ref="Q443:R443"/>
    <mergeCell ref="Q444:R444"/>
    <mergeCell ref="Q445:R445"/>
    <mergeCell ref="Q446:R446"/>
    <mergeCell ref="Q447:R447"/>
    <mergeCell ref="Q448:R448"/>
    <mergeCell ref="Q431:R431"/>
    <mergeCell ref="Q432:R432"/>
    <mergeCell ref="Q433:R433"/>
    <mergeCell ref="Q434:R434"/>
    <mergeCell ref="Q435:R435"/>
    <mergeCell ref="Q436:R436"/>
    <mergeCell ref="Q437:R437"/>
    <mergeCell ref="Q438:R438"/>
    <mergeCell ref="Q439:R439"/>
    <mergeCell ref="Q422:R422"/>
    <mergeCell ref="Q423:R423"/>
    <mergeCell ref="Q424:R424"/>
    <mergeCell ref="Q425:R425"/>
    <mergeCell ref="Q426:R426"/>
    <mergeCell ref="Q427:R427"/>
    <mergeCell ref="Q428:R428"/>
    <mergeCell ref="Q429:R429"/>
    <mergeCell ref="Q430:R430"/>
    <mergeCell ref="Q413:R413"/>
    <mergeCell ref="Q414:R414"/>
    <mergeCell ref="Q415:R415"/>
    <mergeCell ref="Q416:R416"/>
    <mergeCell ref="Q417:R417"/>
    <mergeCell ref="Q418:R418"/>
    <mergeCell ref="Q419:R419"/>
    <mergeCell ref="Q420:R420"/>
    <mergeCell ref="Q421:R421"/>
    <mergeCell ref="Q404:R404"/>
    <mergeCell ref="Q405:R405"/>
    <mergeCell ref="Q406:R406"/>
    <mergeCell ref="Q407:R407"/>
    <mergeCell ref="Q408:R408"/>
    <mergeCell ref="Q409:R409"/>
    <mergeCell ref="Q410:R410"/>
    <mergeCell ref="Q411:R411"/>
    <mergeCell ref="Q412:R412"/>
    <mergeCell ref="Q395:R395"/>
    <mergeCell ref="Q396:R396"/>
    <mergeCell ref="Q397:R397"/>
    <mergeCell ref="Q398:R398"/>
    <mergeCell ref="Q399:R399"/>
    <mergeCell ref="Q400:R400"/>
    <mergeCell ref="Q401:R401"/>
    <mergeCell ref="Q402:R402"/>
    <mergeCell ref="Q403:R403"/>
    <mergeCell ref="Q386:R386"/>
    <mergeCell ref="Q387:R387"/>
    <mergeCell ref="Q388:R388"/>
    <mergeCell ref="Q389:R389"/>
    <mergeCell ref="Q390:R390"/>
    <mergeCell ref="Q391:R391"/>
    <mergeCell ref="Q392:R392"/>
    <mergeCell ref="Q393:R393"/>
    <mergeCell ref="Q394:R394"/>
    <mergeCell ref="Q377:R377"/>
    <mergeCell ref="Q378:R378"/>
    <mergeCell ref="Q379:R379"/>
    <mergeCell ref="Q380:R380"/>
    <mergeCell ref="Q381:R381"/>
    <mergeCell ref="Q382:R382"/>
    <mergeCell ref="Q383:R383"/>
    <mergeCell ref="Q384:R384"/>
    <mergeCell ref="Q385:R385"/>
    <mergeCell ref="Q76:R76"/>
    <mergeCell ref="Q369:R369"/>
    <mergeCell ref="Q370:R370"/>
    <mergeCell ref="Q371:R371"/>
    <mergeCell ref="Q372:R372"/>
    <mergeCell ref="Q373:R373"/>
    <mergeCell ref="Q374:R374"/>
    <mergeCell ref="Q375:R375"/>
    <mergeCell ref="Q376:R376"/>
    <mergeCell ref="Q205:R205"/>
    <mergeCell ref="Q190:R190"/>
    <mergeCell ref="Q199:R199"/>
    <mergeCell ref="Q200:R200"/>
    <mergeCell ref="Q191:R191"/>
    <mergeCell ref="Q192:R192"/>
    <mergeCell ref="Q131:R131"/>
    <mergeCell ref="Q77:R77"/>
    <mergeCell ref="Q79:R79"/>
    <mergeCell ref="Q80:R80"/>
    <mergeCell ref="Q81:R81"/>
    <mergeCell ref="Q82:R82"/>
    <mergeCell ref="Q83:R83"/>
    <mergeCell ref="Q85:R85"/>
    <mergeCell ref="Q86:R86"/>
    <mergeCell ref="Q87:R87"/>
    <mergeCell ref="Q104:R104"/>
    <mergeCell ref="Q105:R105"/>
    <mergeCell ref="Q106:R106"/>
    <mergeCell ref="Q107:R107"/>
    <mergeCell ref="Q111:R111"/>
    <mergeCell ref="Q112:R112"/>
    <mergeCell ref="Q113:R113"/>
    <mergeCell ref="Q109:R109"/>
    <mergeCell ref="Q258:R258"/>
    <mergeCell ref="Q246:R246"/>
    <mergeCell ref="Q247:R247"/>
    <mergeCell ref="Q248:R248"/>
    <mergeCell ref="Q249:R249"/>
    <mergeCell ref="Q250:R250"/>
    <mergeCell ref="Q251:R251"/>
    <mergeCell ref="Q252:R252"/>
    <mergeCell ref="Q253:R253"/>
    <mergeCell ref="Q254:R254"/>
    <mergeCell ref="Q255:R255"/>
    <mergeCell ref="R40:W40"/>
    <mergeCell ref="R46:W46"/>
    <mergeCell ref="R48:W48"/>
    <mergeCell ref="R50:W50"/>
    <mergeCell ref="AR56:AR57"/>
    <mergeCell ref="BN56:BP56"/>
    <mergeCell ref="BQ56:BQ57"/>
    <mergeCell ref="CM56:CO56"/>
    <mergeCell ref="DL55:DO55"/>
    <mergeCell ref="AO55:AR55"/>
    <mergeCell ref="P56:R57"/>
    <mergeCell ref="U56:U57"/>
    <mergeCell ref="CP56:CP57"/>
    <mergeCell ref="U55:X55"/>
    <mergeCell ref="BN55:BQ55"/>
    <mergeCell ref="CM55:CP55"/>
    <mergeCell ref="V56:V57"/>
    <mergeCell ref="R44:W44"/>
    <mergeCell ref="Q61:R61"/>
    <mergeCell ref="Q62:R62"/>
    <mergeCell ref="Q63:R63"/>
    <mergeCell ref="Q64:R64"/>
    <mergeCell ref="Q65:R65"/>
    <mergeCell ref="Q89:R89"/>
    <mergeCell ref="Q108:R108"/>
    <mergeCell ref="Q193:R193"/>
    <mergeCell ref="Q194:R194"/>
    <mergeCell ref="Q153:R153"/>
    <mergeCell ref="Q154:R154"/>
    <mergeCell ref="Q110:R110"/>
    <mergeCell ref="Q103:R103"/>
    <mergeCell ref="Q102:R102"/>
    <mergeCell ref="Q92:R92"/>
    <mergeCell ref="Q91:R91"/>
    <mergeCell ref="Q90:R90"/>
    <mergeCell ref="Q98:R98"/>
    <mergeCell ref="Q97:R97"/>
    <mergeCell ref="Q96:R96"/>
    <mergeCell ref="Q95:R95"/>
    <mergeCell ref="Q94:R94"/>
    <mergeCell ref="Q93:R93"/>
    <mergeCell ref="Q166:R166"/>
    <mergeCell ref="R37:W37"/>
    <mergeCell ref="Q7:R7"/>
    <mergeCell ref="Q8:R8"/>
    <mergeCell ref="Q9:R9"/>
    <mergeCell ref="Q10:R10"/>
    <mergeCell ref="Q11:R11"/>
    <mergeCell ref="Q60:R60"/>
    <mergeCell ref="Q12:R12"/>
    <mergeCell ref="Q28:FS28"/>
    <mergeCell ref="Q29:FS29"/>
    <mergeCell ref="R33:W33"/>
    <mergeCell ref="FN55:FS55"/>
    <mergeCell ref="FK55:FK57"/>
    <mergeCell ref="FN56:FO56"/>
    <mergeCell ref="FP56:FQ56"/>
    <mergeCell ref="FR56:FS56"/>
    <mergeCell ref="EK55:EN55"/>
    <mergeCell ref="W56:X57"/>
    <mergeCell ref="AO56:AQ56"/>
    <mergeCell ref="DO56:DO57"/>
    <mergeCell ref="EK56:EM56"/>
    <mergeCell ref="EN56:EN57"/>
    <mergeCell ref="DL56:DN56"/>
    <mergeCell ref="R35:W35"/>
    <mergeCell ref="Q270:R270"/>
    <mergeCell ref="Q271:R271"/>
    <mergeCell ref="Q272:R272"/>
    <mergeCell ref="Q273:R273"/>
    <mergeCell ref="Q298:R298"/>
    <mergeCell ref="Q299:R299"/>
    <mergeCell ref="Q300:R300"/>
    <mergeCell ref="Q283:R283"/>
    <mergeCell ref="Q284:R284"/>
    <mergeCell ref="Q285:R285"/>
    <mergeCell ref="Q286:R286"/>
    <mergeCell ref="Q287:R287"/>
    <mergeCell ref="Q288:R288"/>
    <mergeCell ref="Q289:R289"/>
    <mergeCell ref="Q290:R290"/>
    <mergeCell ref="Q234:R234"/>
    <mergeCell ref="Q235:R235"/>
    <mergeCell ref="Q231:R231"/>
    <mergeCell ref="Q229:R229"/>
    <mergeCell ref="Q230:R230"/>
    <mergeCell ref="Q221:R221"/>
    <mergeCell ref="Q226:R226"/>
    <mergeCell ref="Q227:R227"/>
    <mergeCell ref="Q228:R228"/>
    <mergeCell ref="Q222:R222"/>
    <mergeCell ref="Q223:R223"/>
    <mergeCell ref="Q224:R224"/>
    <mergeCell ref="Q225:R225"/>
    <mergeCell ref="Q233:R233"/>
    <mergeCell ref="Q156:R156"/>
    <mergeCell ref="Q168:R168"/>
    <mergeCell ref="Q169:R169"/>
    <mergeCell ref="Q211:R211"/>
    <mergeCell ref="Q135:R135"/>
    <mergeCell ref="Q136:R136"/>
    <mergeCell ref="Q141:R141"/>
    <mergeCell ref="Q142:R142"/>
    <mergeCell ref="Q167:R167"/>
    <mergeCell ref="Q157:R157"/>
    <mergeCell ref="Q158:R158"/>
    <mergeCell ref="Q159:R159"/>
    <mergeCell ref="Q160:R160"/>
    <mergeCell ref="Q146:R146"/>
    <mergeCell ref="Q147:R147"/>
    <mergeCell ref="Q148:R148"/>
    <mergeCell ref="Q149:R149"/>
    <mergeCell ref="Q163:R163"/>
    <mergeCell ref="Q189:R189"/>
    <mergeCell ref="Q161:R161"/>
    <mergeCell ref="Q195:R195"/>
    <mergeCell ref="Q206:R206"/>
    <mergeCell ref="Q207:R207"/>
    <mergeCell ref="Q196:R196"/>
    <mergeCell ref="Q197:R197"/>
    <mergeCell ref="Q198:R198"/>
    <mergeCell ref="Q214:R214"/>
    <mergeCell ref="Q217:R217"/>
    <mergeCell ref="Q130:R130"/>
    <mergeCell ref="Q162:R162"/>
    <mergeCell ref="Q133:R133"/>
    <mergeCell ref="Q150:R150"/>
    <mergeCell ref="Q155:R155"/>
    <mergeCell ref="Q137:R137"/>
    <mergeCell ref="Q151:R151"/>
    <mergeCell ref="Q152:R152"/>
    <mergeCell ref="Q216:R216"/>
    <mergeCell ref="Q176:R176"/>
    <mergeCell ref="Q177:R177"/>
    <mergeCell ref="Q178:R178"/>
    <mergeCell ref="Q179:R179"/>
    <mergeCell ref="Q180:R180"/>
    <mergeCell ref="Q170:R170"/>
    <mergeCell ref="Q171:R171"/>
    <mergeCell ref="Q215:R215"/>
    <mergeCell ref="Q164:R164"/>
    <mergeCell ref="Q165:R165"/>
    <mergeCell ref="Q175:R175"/>
    <mergeCell ref="Q174:R174"/>
    <mergeCell ref="Q186:R186"/>
    <mergeCell ref="Q187:R187"/>
    <mergeCell ref="Q188:R188"/>
    <mergeCell ref="Q181:R181"/>
    <mergeCell ref="Q182:R182"/>
    <mergeCell ref="Q183:R183"/>
    <mergeCell ref="Q184:R184"/>
    <mergeCell ref="Q185:R185"/>
    <mergeCell ref="Q78:R78"/>
    <mergeCell ref="Q116:R116"/>
    <mergeCell ref="Q118:R118"/>
    <mergeCell ref="Q120:R120"/>
    <mergeCell ref="Q121:R121"/>
    <mergeCell ref="Q124:R124"/>
    <mergeCell ref="Q126:R126"/>
    <mergeCell ref="Q143:R143"/>
    <mergeCell ref="Q145:R145"/>
    <mergeCell ref="Q144:R144"/>
    <mergeCell ref="Q88:R88"/>
    <mergeCell ref="Q138:R138"/>
    <mergeCell ref="Q139:R139"/>
    <mergeCell ref="Q140:R140"/>
    <mergeCell ref="Q114:R114"/>
    <mergeCell ref="Q132:R132"/>
    <mergeCell ref="Q115:R115"/>
    <mergeCell ref="Q117:R117"/>
    <mergeCell ref="Q84:R84"/>
    <mergeCell ref="Q129:R129"/>
    <mergeCell ref="Q134:R134"/>
    <mergeCell ref="Q101:R101"/>
    <mergeCell ref="Q100:R100"/>
    <mergeCell ref="Q99:R99"/>
    <mergeCell ref="Q119:R119"/>
    <mergeCell ref="Q122:R122"/>
    <mergeCell ref="Q123:R123"/>
    <mergeCell ref="Q125:R125"/>
    <mergeCell ref="Q127:R127"/>
    <mergeCell ref="Q128:R128"/>
    <mergeCell ref="Q236:R236"/>
    <mergeCell ref="Q237:R237"/>
    <mergeCell ref="Q238:R238"/>
    <mergeCell ref="Q218:R218"/>
    <mergeCell ref="Q219:R219"/>
    <mergeCell ref="Q220:R220"/>
    <mergeCell ref="Q202:R202"/>
    <mergeCell ref="Q203:R203"/>
    <mergeCell ref="Q204:R204"/>
    <mergeCell ref="Q212:R212"/>
    <mergeCell ref="Q213:R213"/>
    <mergeCell ref="Q208:R208"/>
    <mergeCell ref="Q209:R209"/>
    <mergeCell ref="Q210:R210"/>
    <mergeCell ref="Q201:R201"/>
    <mergeCell ref="Q232:R232"/>
    <mergeCell ref="Q172:R172"/>
    <mergeCell ref="Q173:R173"/>
    <mergeCell ref="Q239:R239"/>
    <mergeCell ref="Q240:R240"/>
    <mergeCell ref="Q241:R241"/>
    <mergeCell ref="Q242:R242"/>
    <mergeCell ref="Q243:R243"/>
    <mergeCell ref="Q244:R244"/>
    <mergeCell ref="Q245:R245"/>
    <mergeCell ref="Q305:R305"/>
    <mergeCell ref="Q306:R306"/>
    <mergeCell ref="Q291:R291"/>
    <mergeCell ref="Q274:R274"/>
    <mergeCell ref="Q275:R275"/>
    <mergeCell ref="Q276:R276"/>
    <mergeCell ref="Q277:R277"/>
    <mergeCell ref="Q278:R278"/>
    <mergeCell ref="Q265:R265"/>
    <mergeCell ref="Q266:R266"/>
    <mergeCell ref="Q267:R267"/>
    <mergeCell ref="Q279:R279"/>
    <mergeCell ref="Q280:R280"/>
    <mergeCell ref="Q281:R281"/>
    <mergeCell ref="Q282:R282"/>
    <mergeCell ref="Q257:R257"/>
    <mergeCell ref="Q256:R256"/>
    <mergeCell ref="Q307:R307"/>
    <mergeCell ref="Q308:R308"/>
    <mergeCell ref="Q309:R309"/>
    <mergeCell ref="Q310:R310"/>
    <mergeCell ref="Q311:R311"/>
    <mergeCell ref="Q312:R312"/>
    <mergeCell ref="Q259:R259"/>
    <mergeCell ref="Q302:R302"/>
    <mergeCell ref="Q303:R303"/>
    <mergeCell ref="Q304:R304"/>
    <mergeCell ref="Q292:R292"/>
    <mergeCell ref="Q293:R293"/>
    <mergeCell ref="Q294:R294"/>
    <mergeCell ref="Q295:R295"/>
    <mergeCell ref="Q296:R296"/>
    <mergeCell ref="Q297:R297"/>
    <mergeCell ref="Q260:R260"/>
    <mergeCell ref="Q261:R261"/>
    <mergeCell ref="Q262:R262"/>
    <mergeCell ref="Q263:R263"/>
    <mergeCell ref="Q264:R264"/>
    <mergeCell ref="Q301:R301"/>
    <mergeCell ref="Q268:R268"/>
    <mergeCell ref="Q269:R269"/>
    <mergeCell ref="Q313:R313"/>
    <mergeCell ref="Q314:R314"/>
    <mergeCell ref="Q315:R315"/>
    <mergeCell ref="Q316:R316"/>
    <mergeCell ref="Q317:R317"/>
    <mergeCell ref="Q318:R318"/>
    <mergeCell ref="Q319:R319"/>
    <mergeCell ref="Q320:R320"/>
    <mergeCell ref="Q321:R321"/>
    <mergeCell ref="Q322:R322"/>
    <mergeCell ref="Q323:R323"/>
    <mergeCell ref="Q324:R324"/>
    <mergeCell ref="Q325:R325"/>
    <mergeCell ref="Q326:R326"/>
    <mergeCell ref="Q327:R327"/>
    <mergeCell ref="Q328:R328"/>
    <mergeCell ref="Q329:R329"/>
    <mergeCell ref="Q330:R330"/>
    <mergeCell ref="Q331:R331"/>
    <mergeCell ref="Q332:R332"/>
    <mergeCell ref="Q333:R333"/>
    <mergeCell ref="Q334:R334"/>
    <mergeCell ref="Q335:R335"/>
    <mergeCell ref="Q336:R336"/>
    <mergeCell ref="Q337:R337"/>
    <mergeCell ref="Q338:R338"/>
    <mergeCell ref="Q339:R339"/>
    <mergeCell ref="Q340:R340"/>
    <mergeCell ref="Q341:R341"/>
    <mergeCell ref="Q342:R342"/>
    <mergeCell ref="Q343:R343"/>
    <mergeCell ref="Q344:R344"/>
    <mergeCell ref="Q345:R345"/>
    <mergeCell ref="Q346:R346"/>
    <mergeCell ref="Q347:R347"/>
    <mergeCell ref="Q348:R348"/>
    <mergeCell ref="Q349:R349"/>
    <mergeCell ref="Q350:R350"/>
    <mergeCell ref="Q351:R351"/>
    <mergeCell ref="Q352:R352"/>
    <mergeCell ref="Q353:R353"/>
    <mergeCell ref="Q354:R354"/>
    <mergeCell ref="Q355:R355"/>
    <mergeCell ref="Q356:R356"/>
    <mergeCell ref="Q357:R357"/>
    <mergeCell ref="Q367:R367"/>
    <mergeCell ref="Q368:R368"/>
    <mergeCell ref="Q358:R358"/>
    <mergeCell ref="Q359:R359"/>
    <mergeCell ref="Q360:R360"/>
    <mergeCell ref="Q361:R361"/>
    <mergeCell ref="Q362:R362"/>
    <mergeCell ref="Q363:R363"/>
    <mergeCell ref="Q364:R364"/>
    <mergeCell ref="Q365:R365"/>
    <mergeCell ref="Q366:R366"/>
  </mergeCells>
  <conditionalFormatting sqref="X8:X12">
    <cfRule type="expression" dxfId="43" priority="11874">
      <formula>X8=0</formula>
    </cfRule>
    <cfRule type="expression" dxfId="42" priority="11875">
      <formula>X8&gt;0</formula>
    </cfRule>
    <cfRule type="expression" dxfId="41" priority="11876">
      <formula>X8&lt;0</formula>
    </cfRule>
  </conditionalFormatting>
  <conditionalFormatting sqref="AQ8:AQ12">
    <cfRule type="expression" dxfId="40" priority="11871">
      <formula>AQ8=0</formula>
    </cfRule>
    <cfRule type="expression" dxfId="39" priority="11872">
      <formula>AQ8&gt;0</formula>
    </cfRule>
    <cfRule type="expression" dxfId="38" priority="11873">
      <formula>AQ8&lt;0</formula>
    </cfRule>
  </conditionalFormatting>
  <conditionalFormatting sqref="BP8:BP12">
    <cfRule type="expression" dxfId="37" priority="11868">
      <formula>BP8=0</formula>
    </cfRule>
    <cfRule type="expression" dxfId="36" priority="11869">
      <formula>BP8&gt;0</formula>
    </cfRule>
    <cfRule type="expression" dxfId="35" priority="11870">
      <formula>BP8&lt;0</formula>
    </cfRule>
  </conditionalFormatting>
  <conditionalFormatting sqref="CO8:CO12">
    <cfRule type="expression" dxfId="34" priority="11865">
      <formula>CO8=0</formula>
    </cfRule>
    <cfRule type="expression" dxfId="33" priority="11866">
      <formula>CO8&gt;0</formula>
    </cfRule>
    <cfRule type="expression" dxfId="32" priority="11867">
      <formula>CO8&lt;0</formula>
    </cfRule>
  </conditionalFormatting>
  <conditionalFormatting sqref="DN8:DN12">
    <cfRule type="expression" dxfId="31" priority="11862">
      <formula>DN8=0</formula>
    </cfRule>
    <cfRule type="expression" dxfId="30" priority="11863">
      <formula>DN8&gt;0</formula>
    </cfRule>
    <cfRule type="expression" dxfId="29" priority="11864">
      <formula>DN8&lt;0</formula>
    </cfRule>
  </conditionalFormatting>
  <conditionalFormatting sqref="EM8:EM12">
    <cfRule type="expression" dxfId="28" priority="11859">
      <formula>EM8=0</formula>
    </cfRule>
    <cfRule type="expression" dxfId="27" priority="11860">
      <formula>EM8&gt;0</formula>
    </cfRule>
    <cfRule type="expression" dxfId="26" priority="11861">
      <formula>EM8&lt;0</formula>
    </cfRule>
  </conditionalFormatting>
  <conditionalFormatting sqref="FR8:FR12">
    <cfRule type="colorScale" priority="11858">
      <colorScale>
        <cfvo type="min"/>
        <cfvo type="percentile" val="50"/>
        <cfvo type="max"/>
        <color rgb="FFF8696B"/>
        <color rgb="FFFFEB84"/>
        <color rgb="FF63BE7B"/>
      </colorScale>
    </cfRule>
  </conditionalFormatting>
  <conditionalFormatting sqref="W8:W12">
    <cfRule type="expression" priority="11877" stopIfTrue="1">
      <formula>W$59=""</formula>
    </cfRule>
    <cfRule type="colorScale" priority="11878">
      <colorScale>
        <cfvo type="min"/>
        <cfvo type="percentile" val="50"/>
        <cfvo type="max"/>
        <color rgb="FFF8696B"/>
        <color rgb="FFFFEB84"/>
        <color rgb="FF63BE7B"/>
      </colorScale>
    </cfRule>
  </conditionalFormatting>
  <conditionalFormatting sqref="AR8:AR12">
    <cfRule type="expression" priority="11879" stopIfTrue="1">
      <formula>AR$59=""</formula>
    </cfRule>
    <cfRule type="colorScale" priority="11880">
      <colorScale>
        <cfvo type="min"/>
        <cfvo type="percentile" val="50"/>
        <cfvo type="max"/>
        <color rgb="FFF8696B"/>
        <color rgb="FFFFEB84"/>
        <color rgb="FF63BE7B"/>
      </colorScale>
    </cfRule>
  </conditionalFormatting>
  <conditionalFormatting sqref="BQ8:BQ12">
    <cfRule type="expression" priority="11881" stopIfTrue="1">
      <formula>BQ$59=""</formula>
    </cfRule>
    <cfRule type="colorScale" priority="11882">
      <colorScale>
        <cfvo type="min"/>
        <cfvo type="percentile" val="50"/>
        <cfvo type="max"/>
        <color rgb="FFF8696B"/>
        <color rgb="FFFFEB84"/>
        <color rgb="FF63BE7B"/>
      </colorScale>
    </cfRule>
  </conditionalFormatting>
  <conditionalFormatting sqref="CP8:CP12">
    <cfRule type="expression" priority="11883" stopIfTrue="1">
      <formula>CP$59=""</formula>
    </cfRule>
    <cfRule type="colorScale" priority="11884">
      <colorScale>
        <cfvo type="min"/>
        <cfvo type="percentile" val="50"/>
        <cfvo type="max"/>
        <color rgb="FFF8696B"/>
        <color rgb="FFFFEB84"/>
        <color rgb="FF63BE7B"/>
      </colorScale>
    </cfRule>
  </conditionalFormatting>
  <conditionalFormatting sqref="EN8:EN12">
    <cfRule type="expression" priority="11885" stopIfTrue="1">
      <formula>EN$59=""</formula>
    </cfRule>
    <cfRule type="colorScale" priority="11886">
      <colorScale>
        <cfvo type="min"/>
        <cfvo type="percentile" val="50"/>
        <cfvo type="max"/>
        <color rgb="FFF8696B"/>
        <color rgb="FFFFEB84"/>
        <color rgb="FF63BE7B"/>
      </colorScale>
    </cfRule>
  </conditionalFormatting>
  <conditionalFormatting sqref="DO8:DO12">
    <cfRule type="expression" priority="11887" stopIfTrue="1">
      <formula>DO$59=""</formula>
    </cfRule>
    <cfRule type="colorScale" priority="11888">
      <colorScale>
        <cfvo type="min"/>
        <cfvo type="percentile" val="50"/>
        <cfvo type="max"/>
        <color rgb="FFF8696B"/>
        <color rgb="FFFFEB84"/>
        <color rgb="FF63BE7B"/>
      </colorScale>
    </cfRule>
  </conditionalFormatting>
  <conditionalFormatting sqref="FS8:FS12">
    <cfRule type="expression" dxfId="25" priority="7802">
      <formula>FS8=0</formula>
    </cfRule>
    <cfRule type="expression" dxfId="24" priority="7803">
      <formula>FS8&gt;0</formula>
    </cfRule>
    <cfRule type="expression" dxfId="23" priority="7804">
      <formula>FS8&lt;0</formula>
    </cfRule>
  </conditionalFormatting>
  <conditionalFormatting sqref="D8:K8">
    <cfRule type="expression" dxfId="22" priority="7107">
      <formula>D8&lt;&gt;0</formula>
    </cfRule>
  </conditionalFormatting>
  <conditionalFormatting sqref="X61:X65 X67:X474">
    <cfRule type="expression" dxfId="21" priority="21">
      <formula>X61=0</formula>
    </cfRule>
    <cfRule type="expression" dxfId="20" priority="22">
      <formula>X61&gt;0</formula>
    </cfRule>
    <cfRule type="expression" dxfId="19" priority="23">
      <formula>X61&lt;0</formula>
    </cfRule>
  </conditionalFormatting>
  <conditionalFormatting sqref="AQ61:AQ65 AQ67:AQ474">
    <cfRule type="expression" dxfId="18" priority="18">
      <formula>AQ61=0</formula>
    </cfRule>
    <cfRule type="expression" dxfId="17" priority="19">
      <formula>AQ61&gt;0</formula>
    </cfRule>
    <cfRule type="expression" dxfId="16" priority="20">
      <formula>AQ61&lt;0</formula>
    </cfRule>
  </conditionalFormatting>
  <conditionalFormatting sqref="BP61:BP65 BP67:BP474">
    <cfRule type="expression" dxfId="15" priority="15">
      <formula>BP61=0</formula>
    </cfRule>
    <cfRule type="expression" dxfId="14" priority="16">
      <formula>BP61&gt;0</formula>
    </cfRule>
    <cfRule type="expression" dxfId="13" priority="17">
      <formula>BP61&lt;0</formula>
    </cfRule>
  </conditionalFormatting>
  <conditionalFormatting sqref="CO61:CO65 CO67:CO474">
    <cfRule type="expression" dxfId="12" priority="12">
      <formula>CO61=0</formula>
    </cfRule>
    <cfRule type="expression" dxfId="11" priority="13">
      <formula>CO61&gt;0</formula>
    </cfRule>
    <cfRule type="expression" dxfId="10" priority="14">
      <formula>CO61&lt;0</formula>
    </cfRule>
  </conditionalFormatting>
  <conditionalFormatting sqref="DN61:DN65 DN67:DN474">
    <cfRule type="expression" dxfId="9" priority="9">
      <formula>DN61=0</formula>
    </cfRule>
    <cfRule type="expression" dxfId="8" priority="10">
      <formula>DN61&gt;0</formula>
    </cfRule>
    <cfRule type="expression" dxfId="7" priority="11">
      <formula>DN61&lt;0</formula>
    </cfRule>
  </conditionalFormatting>
  <conditionalFormatting sqref="EM61:EM65 EM67:EM474">
    <cfRule type="expression" dxfId="6" priority="6">
      <formula>EM61=0</formula>
    </cfRule>
    <cfRule type="expression" dxfId="5" priority="7">
      <formula>EM61&gt;0</formula>
    </cfRule>
    <cfRule type="expression" dxfId="4" priority="8">
      <formula>EM61&lt;0</formula>
    </cfRule>
  </conditionalFormatting>
  <conditionalFormatting sqref="FR61:FR65 FR67:FR474">
    <cfRule type="colorScale" priority="5">
      <colorScale>
        <cfvo type="min"/>
        <cfvo type="percentile" val="50"/>
        <cfvo type="max"/>
        <color rgb="FFF8696B"/>
        <color rgb="FFFFEB84"/>
        <color rgb="FF63BE7B"/>
      </colorScale>
    </cfRule>
  </conditionalFormatting>
  <conditionalFormatting sqref="W61:W65 W67:W474">
    <cfRule type="expression" priority="24" stopIfTrue="1">
      <formula>W$59=""</formula>
    </cfRule>
    <cfRule type="colorScale" priority="25">
      <colorScale>
        <cfvo type="min"/>
        <cfvo type="percentile" val="50"/>
        <cfvo type="max"/>
        <color rgb="FFF8696B"/>
        <color rgb="FFFFEB84"/>
        <color rgb="FF63BE7B"/>
      </colorScale>
    </cfRule>
  </conditionalFormatting>
  <conditionalFormatting sqref="AR61:AR65 AR67:AR474">
    <cfRule type="expression" priority="26" stopIfTrue="1">
      <formula>AR$59=""</formula>
    </cfRule>
    <cfRule type="colorScale" priority="27">
      <colorScale>
        <cfvo type="min"/>
        <cfvo type="percentile" val="50"/>
        <cfvo type="max"/>
        <color rgb="FFF8696B"/>
        <color rgb="FFFFEB84"/>
        <color rgb="FF63BE7B"/>
      </colorScale>
    </cfRule>
  </conditionalFormatting>
  <conditionalFormatting sqref="BQ61:BQ65 BQ67:BQ474">
    <cfRule type="expression" priority="28" stopIfTrue="1">
      <formula>BQ$59=""</formula>
    </cfRule>
    <cfRule type="colorScale" priority="29">
      <colorScale>
        <cfvo type="min"/>
        <cfvo type="percentile" val="50"/>
        <cfvo type="max"/>
        <color rgb="FFF8696B"/>
        <color rgb="FFFFEB84"/>
        <color rgb="FF63BE7B"/>
      </colorScale>
    </cfRule>
  </conditionalFormatting>
  <conditionalFormatting sqref="CP61:CP65 CP67:CP474">
    <cfRule type="expression" priority="30" stopIfTrue="1">
      <formula>CP$59=""</formula>
    </cfRule>
    <cfRule type="colorScale" priority="31">
      <colorScale>
        <cfvo type="min"/>
        <cfvo type="percentile" val="50"/>
        <cfvo type="max"/>
        <color rgb="FFF8696B"/>
        <color rgb="FFFFEB84"/>
        <color rgb="FF63BE7B"/>
      </colorScale>
    </cfRule>
  </conditionalFormatting>
  <conditionalFormatting sqref="EN61:EN65 EN67:EN474">
    <cfRule type="expression" priority="32" stopIfTrue="1">
      <formula>EN$59=""</formula>
    </cfRule>
    <cfRule type="colorScale" priority="33">
      <colorScale>
        <cfvo type="min"/>
        <cfvo type="percentile" val="50"/>
        <cfvo type="max"/>
        <color rgb="FFF8696B"/>
        <color rgb="FFFFEB84"/>
        <color rgb="FF63BE7B"/>
      </colorScale>
    </cfRule>
  </conditionalFormatting>
  <conditionalFormatting sqref="DO61:DO65 DO67:DO474">
    <cfRule type="expression" priority="34" stopIfTrue="1">
      <formula>DO$59=""</formula>
    </cfRule>
    <cfRule type="colorScale" priority="35">
      <colorScale>
        <cfvo type="min"/>
        <cfvo type="percentile" val="50"/>
        <cfvo type="max"/>
        <color rgb="FFF8696B"/>
        <color rgb="FFFFEB84"/>
        <color rgb="FF63BE7B"/>
      </colorScale>
    </cfRule>
  </conditionalFormatting>
  <conditionalFormatting sqref="FS61:FS65 FS67:FS474">
    <cfRule type="expression" dxfId="3" priority="2">
      <formula>FS61=0</formula>
    </cfRule>
    <cfRule type="expression" dxfId="2" priority="3">
      <formula>FS61&gt;0</formula>
    </cfRule>
    <cfRule type="expression" dxfId="1" priority="4">
      <formula>FS61&lt;0</formula>
    </cfRule>
  </conditionalFormatting>
  <conditionalFormatting sqref="D61:K65 D67:K474">
    <cfRule type="expression" dxfId="0" priority="1">
      <formula>D61&lt;&gt;0</formula>
    </cfRule>
  </conditionalFormatting>
  <dataValidations count="5">
    <dataValidation type="list" allowBlank="1" showInputMessage="1" showErrorMessage="1" sqref="R48">
      <formula1>$F$16:$F$29</formula1>
    </dataValidation>
    <dataValidation type="list" allowBlank="1" showInputMessage="1" showErrorMessage="1" sqref="R46:W46">
      <formula1>$A$16:$A$19</formula1>
    </dataValidation>
    <dataValidation type="list" allowBlank="1" showInputMessage="1" showErrorMessage="1" sqref="R44:W44">
      <formula1>"English,French"</formula1>
    </dataValidation>
    <dataValidation type="list" allowBlank="1" showInputMessage="1" showErrorMessage="1" sqref="G4:I4 B4:C4">
      <formula1>"0,1"</formula1>
    </dataValidation>
    <dataValidation type="list" allowBlank="1" showInputMessage="1" showErrorMessage="1" sqref="R50">
      <formula1>$A$23:$A$25</formula1>
    </dataValidation>
  </dataValidations>
  <pageMargins left="0.25" right="0.25" top="0.75" bottom="0.75" header="0.3" footer="0.3"/>
  <pageSetup paperSize="8" scale="36" fitToHeight="0"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43" r:id="rId6" name="Button 19">
              <controlPr defaultSize="0" print="0" autoFill="0" autoPict="0" macro="[0]!Feuil1.RafraichirRapport">
                <anchor>
                  <from>
                    <xdr:col>16</xdr:col>
                    <xdr:colOff>123825</xdr:colOff>
                    <xdr:row>51</xdr:row>
                    <xdr:rowOff>123825</xdr:rowOff>
                  </from>
                  <to>
                    <xdr:col>16</xdr:col>
                    <xdr:colOff>1857375</xdr:colOff>
                    <xdr:row>54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pageSetUpPr fitToPage="1"/>
  </sheetPr>
  <dimension ref="A2:U67"/>
  <sheetViews>
    <sheetView showGridLines="0" zoomScale="80" zoomScaleNormal="80" workbookViewId="0">
      <selection activeCell="D23" sqref="D23"/>
    </sheetView>
  </sheetViews>
  <sheetFormatPr baseColWidth="10" defaultRowHeight="15" x14ac:dyDescent="0.25"/>
  <sheetData>
    <row r="2" spans="1:21" ht="33.75" customHeight="1" x14ac:dyDescent="0.4">
      <c r="B2" s="154" t="s">
        <v>94</v>
      </c>
      <c r="C2" s="154"/>
      <c r="D2" s="154"/>
      <c r="E2" s="154"/>
      <c r="F2" s="154"/>
      <c r="G2" s="154"/>
      <c r="H2" s="154"/>
      <c r="I2" s="154"/>
      <c r="J2" s="154"/>
      <c r="K2" s="154"/>
      <c r="L2" s="154"/>
      <c r="M2" s="154"/>
      <c r="N2" s="154"/>
      <c r="O2" s="154"/>
      <c r="P2" s="154"/>
      <c r="Q2" s="154"/>
      <c r="R2" s="154"/>
      <c r="S2" s="154"/>
      <c r="T2" s="154"/>
      <c r="U2" s="154"/>
    </row>
    <row r="3" spans="1:21" ht="21.75" customHeight="1" x14ac:dyDescent="0.25">
      <c r="B3" s="155"/>
      <c r="C3" s="155"/>
      <c r="D3" s="155"/>
      <c r="E3" s="155"/>
      <c r="F3" s="155"/>
      <c r="G3" s="155"/>
      <c r="H3" s="155"/>
      <c r="I3" s="155"/>
      <c r="J3" s="155"/>
      <c r="K3" s="155"/>
      <c r="L3" s="155"/>
      <c r="M3" s="155"/>
      <c r="N3" s="155"/>
      <c r="O3" s="155"/>
      <c r="P3" s="155"/>
      <c r="Q3" s="155"/>
      <c r="R3" s="155"/>
      <c r="S3" s="155"/>
      <c r="T3" s="155"/>
      <c r="U3" s="155"/>
    </row>
    <row r="6" spans="1:21" s="30" customFormat="1" ht="15.75" x14ac:dyDescent="0.25">
      <c r="A6" s="113" t="s">
        <v>104</v>
      </c>
    </row>
    <row r="7" spans="1:21" s="30" customFormat="1" ht="18" x14ac:dyDescent="0.25">
      <c r="A7" s="114"/>
    </row>
    <row r="8" spans="1:21" s="30" customFormat="1" ht="18" x14ac:dyDescent="0.25">
      <c r="A8" s="114"/>
    </row>
    <row r="9" spans="1:21" s="30" customFormat="1" ht="18" x14ac:dyDescent="0.25">
      <c r="A9" s="115" t="s">
        <v>95</v>
      </c>
    </row>
    <row r="10" spans="1:21" s="30" customFormat="1" ht="18" x14ac:dyDescent="0.25">
      <c r="A10" s="115"/>
    </row>
    <row r="11" spans="1:21" s="30" customFormat="1" ht="15.75" x14ac:dyDescent="0.25">
      <c r="A11" s="113" t="s">
        <v>96</v>
      </c>
    </row>
    <row r="12" spans="1:21" s="30" customFormat="1" ht="15.75" x14ac:dyDescent="0.25">
      <c r="A12" s="113" t="s">
        <v>97</v>
      </c>
    </row>
    <row r="13" spans="1:21" s="30" customFormat="1" ht="15.75" x14ac:dyDescent="0.25">
      <c r="A13" s="113" t="s">
        <v>98</v>
      </c>
    </row>
    <row r="14" spans="1:21" s="30" customFormat="1" ht="15.75" x14ac:dyDescent="0.25">
      <c r="A14" s="113" t="s">
        <v>99</v>
      </c>
    </row>
    <row r="15" spans="1:21" s="30" customFormat="1" ht="15.75" x14ac:dyDescent="0.25">
      <c r="A15" s="113" t="s">
        <v>100</v>
      </c>
    </row>
    <row r="16" spans="1:21" s="30" customFormat="1" ht="15.75" x14ac:dyDescent="0.25">
      <c r="A16" s="113"/>
    </row>
    <row r="17" spans="1:1" s="30" customFormat="1" ht="15.75" x14ac:dyDescent="0.25">
      <c r="A17" s="116" t="s">
        <v>101</v>
      </c>
    </row>
    <row r="18" spans="1:1" s="30" customFormat="1" ht="15.75" x14ac:dyDescent="0.25">
      <c r="A18" s="116" t="s">
        <v>102</v>
      </c>
    </row>
    <row r="19" spans="1:1" s="30" customFormat="1" ht="15.75" x14ac:dyDescent="0.25">
      <c r="A19" s="116"/>
    </row>
    <row r="20" spans="1:1" s="30" customFormat="1" ht="15.75" x14ac:dyDescent="0.25">
      <c r="A20" s="116"/>
    </row>
    <row r="21" spans="1:1" s="30" customFormat="1" ht="15.75" x14ac:dyDescent="0.25">
      <c r="A21" s="116"/>
    </row>
    <row r="22" spans="1:1" s="30" customFormat="1" ht="18" x14ac:dyDescent="0.25">
      <c r="A22" s="114"/>
    </row>
    <row r="23" spans="1:1" s="30" customFormat="1" ht="18" x14ac:dyDescent="0.25">
      <c r="A23" s="114"/>
    </row>
    <row r="24" spans="1:1" s="30" customFormat="1" ht="18" x14ac:dyDescent="0.25">
      <c r="A24" s="114"/>
    </row>
    <row r="25" spans="1:1" s="30" customFormat="1" ht="18" x14ac:dyDescent="0.25">
      <c r="A25" s="114"/>
    </row>
    <row r="26" spans="1:1" s="30" customFormat="1" ht="18" x14ac:dyDescent="0.25">
      <c r="A26" s="114"/>
    </row>
    <row r="27" spans="1:1" s="30" customFormat="1" ht="17.25" customHeight="1" x14ac:dyDescent="0.25">
      <c r="A27" s="114"/>
    </row>
    <row r="28" spans="1:1" s="30" customFormat="1" ht="18" x14ac:dyDescent="0.25">
      <c r="A28" s="114"/>
    </row>
    <row r="29" spans="1:1" s="30" customFormat="1" ht="18" x14ac:dyDescent="0.25">
      <c r="A29" s="114"/>
    </row>
    <row r="30" spans="1:1" s="30" customFormat="1" ht="18" x14ac:dyDescent="0.25">
      <c r="A30" s="114"/>
    </row>
    <row r="31" spans="1:1" s="30" customFormat="1" ht="18" x14ac:dyDescent="0.25">
      <c r="A31" s="114"/>
    </row>
    <row r="32" spans="1:1" s="30" customFormat="1" ht="18" x14ac:dyDescent="0.25">
      <c r="A32" s="112"/>
    </row>
    <row r="33" spans="1:1" s="30" customFormat="1" ht="18" x14ac:dyDescent="0.25">
      <c r="A33" s="115"/>
    </row>
    <row r="34" spans="1:1" s="30" customFormat="1" ht="18" x14ac:dyDescent="0.25">
      <c r="A34" s="115" t="s">
        <v>103</v>
      </c>
    </row>
    <row r="35" spans="1:1" s="30" customFormat="1" ht="18" x14ac:dyDescent="0.25">
      <c r="A35" s="112"/>
    </row>
    <row r="36" spans="1:1" s="30" customFormat="1" ht="18" x14ac:dyDescent="0.25">
      <c r="A36" s="112"/>
    </row>
    <row r="37" spans="1:1" s="30" customFormat="1" ht="18" x14ac:dyDescent="0.25">
      <c r="A37" s="112"/>
    </row>
    <row r="38" spans="1:1" s="30" customFormat="1" ht="18" x14ac:dyDescent="0.25">
      <c r="A38" s="112"/>
    </row>
    <row r="39" spans="1:1" s="30" customFormat="1" ht="18" x14ac:dyDescent="0.25">
      <c r="A39" s="112"/>
    </row>
    <row r="40" spans="1:1" s="30" customFormat="1" ht="18" x14ac:dyDescent="0.25">
      <c r="A40" s="112"/>
    </row>
    <row r="41" spans="1:1" s="30" customFormat="1" ht="18" x14ac:dyDescent="0.25">
      <c r="A41" s="112"/>
    </row>
    <row r="42" spans="1:1" s="30" customFormat="1" ht="18" x14ac:dyDescent="0.25">
      <c r="A42" s="112"/>
    </row>
    <row r="43" spans="1:1" s="30" customFormat="1" ht="18" x14ac:dyDescent="0.25">
      <c r="A43" s="112"/>
    </row>
    <row r="44" spans="1:1" s="30" customFormat="1" ht="18" x14ac:dyDescent="0.25">
      <c r="A44" s="112"/>
    </row>
    <row r="45" spans="1:1" s="30" customFormat="1" ht="18" x14ac:dyDescent="0.25">
      <c r="A45" s="112"/>
    </row>
    <row r="46" spans="1:1" s="30" customFormat="1" ht="18" x14ac:dyDescent="0.25">
      <c r="A46" s="112"/>
    </row>
    <row r="47" spans="1:1" s="30" customFormat="1" ht="18" x14ac:dyDescent="0.25">
      <c r="A47" s="112"/>
    </row>
    <row r="48" spans="1:1" s="30" customFormat="1" ht="18" x14ac:dyDescent="0.25">
      <c r="A48" s="112"/>
    </row>
    <row r="49" spans="1:1" s="30" customFormat="1" ht="18" x14ac:dyDescent="0.25">
      <c r="A49" s="112"/>
    </row>
    <row r="50" spans="1:1" s="30" customFormat="1" ht="18" x14ac:dyDescent="0.25">
      <c r="A50" s="112"/>
    </row>
    <row r="51" spans="1:1" s="30" customFormat="1" ht="18" x14ac:dyDescent="0.25">
      <c r="A51" s="112"/>
    </row>
    <row r="52" spans="1:1" s="30" customFormat="1" ht="18" x14ac:dyDescent="0.25">
      <c r="A52" s="112"/>
    </row>
    <row r="53" spans="1:1" s="30" customFormat="1" ht="18" x14ac:dyDescent="0.25">
      <c r="A53" s="112"/>
    </row>
    <row r="54" spans="1:1" s="30" customFormat="1" ht="18" x14ac:dyDescent="0.25">
      <c r="A54" s="112"/>
    </row>
    <row r="55" spans="1:1" s="30" customFormat="1" ht="18" x14ac:dyDescent="0.25">
      <c r="A55" s="112"/>
    </row>
    <row r="56" spans="1:1" s="30" customFormat="1" ht="18" x14ac:dyDescent="0.25">
      <c r="A56" s="112"/>
    </row>
    <row r="57" spans="1:1" s="30" customFormat="1" ht="18" x14ac:dyDescent="0.25">
      <c r="A57" s="112"/>
    </row>
    <row r="58" spans="1:1" s="30" customFormat="1" ht="18" x14ac:dyDescent="0.25">
      <c r="A58" s="112"/>
    </row>
    <row r="59" spans="1:1" s="30" customFormat="1" ht="18" x14ac:dyDescent="0.25">
      <c r="A59" s="112"/>
    </row>
    <row r="60" spans="1:1" s="30" customFormat="1" ht="18" x14ac:dyDescent="0.25">
      <c r="A60" s="112"/>
    </row>
    <row r="61" spans="1:1" s="30" customFormat="1" ht="18" x14ac:dyDescent="0.25">
      <c r="A61" s="112"/>
    </row>
    <row r="62" spans="1:1" s="30" customFormat="1" ht="18" x14ac:dyDescent="0.25">
      <c r="A62" s="112"/>
    </row>
    <row r="63" spans="1:1" s="30" customFormat="1" ht="18" x14ac:dyDescent="0.25">
      <c r="A63" s="112"/>
    </row>
    <row r="64" spans="1:1" s="30" customFormat="1" ht="18" x14ac:dyDescent="0.25">
      <c r="A64" s="112"/>
    </row>
    <row r="65" spans="1:1" s="30" customFormat="1" ht="18" x14ac:dyDescent="0.25">
      <c r="A65" s="112"/>
    </row>
    <row r="66" spans="1:1" s="30" customFormat="1" ht="18" x14ac:dyDescent="0.25">
      <c r="A66" s="112"/>
    </row>
    <row r="67" spans="1:1" s="30" customFormat="1" ht="18" x14ac:dyDescent="0.25">
      <c r="A67" s="112"/>
    </row>
  </sheetData>
  <sheetProtection password="D70F" sheet="1" objects="1" scenarios="1" formatColumns="0" formatRows="0"/>
  <customSheetViews>
    <customSheetView guid="{0D3D7DF7-DF75-4E5B-985D-3FB7ADD47718}" scale="80" showGridLines="0" fitToPage="1">
      <selection activeCell="D23" sqref="D23"/>
      <pageMargins left="0.25" right="0.25" top="0.75" bottom="0.75" header="0.3" footer="0.3"/>
      <pageSetup paperSize="9" scale="39" orientation="portrait" r:id="rId1"/>
    </customSheetView>
    <customSheetView guid="{5E0F07AC-7F74-4756-B25B-D077886AE56F}" scale="80" showGridLines="0" fitToPage="1">
      <selection activeCell="D23" sqref="D23"/>
      <pageMargins left="0.25" right="0.25" top="0.75" bottom="0.75" header="0.3" footer="0.3"/>
      <pageSetup paperSize="9" scale="39" orientation="portrait" r:id="rId2"/>
    </customSheetView>
  </customSheetViews>
  <mergeCells count="2">
    <mergeCell ref="B2:U2"/>
    <mergeCell ref="B3:U3"/>
  </mergeCells>
  <pageMargins left="0.25" right="0.25" top="0.75" bottom="0.75" header="0.3" footer="0.3"/>
  <pageSetup paperSize="9" scale="3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30</vt:i4>
      </vt:variant>
    </vt:vector>
  </HeadingPairs>
  <TitlesOfParts>
    <vt:vector size="32" baseType="lpstr">
      <vt:lpstr>Gross Margin variance breakdown</vt:lpstr>
      <vt:lpstr>Help</vt:lpstr>
      <vt:lpstr>activite</vt:lpstr>
      <vt:lpstr>AutoFit_Feuil1</vt:lpstr>
      <vt:lpstr>COL_FILTER</vt:lpstr>
      <vt:lpstr>DEBUG</vt:lpstr>
      <vt:lpstr>devise</vt:lpstr>
      <vt:lpstr>LANG</vt:lpstr>
      <vt:lpstr>mois_courant</vt:lpstr>
      <vt:lpstr>NB_LIGNES</vt:lpstr>
      <vt:lpstr>norme</vt:lpstr>
      <vt:lpstr>partenaire</vt:lpstr>
      <vt:lpstr>PERIM_CHOIX</vt:lpstr>
      <vt:lpstr>PERIM_TRAD</vt:lpstr>
      <vt:lpstr>PHASE_CHOIX</vt:lpstr>
      <vt:lpstr>PHASE_TRAD</vt:lpstr>
      <vt:lpstr>Phases_comp</vt:lpstr>
      <vt:lpstr>'Gross Margin variance breakdown'!Print_Area</vt:lpstr>
      <vt:lpstr>Server</vt:lpstr>
      <vt:lpstr>Start_position</vt:lpstr>
      <vt:lpstr>'Gross Margin variance breakdown'!TM1RPTDATARNG2</vt:lpstr>
      <vt:lpstr>'Gross Margin variance breakdown'!TM1RPTFMTIDCOL</vt:lpstr>
      <vt:lpstr>'Gross Margin variance breakdown'!TM1RPTFMTRNG</vt:lpstr>
      <vt:lpstr>TOP_FLOP_separateur</vt:lpstr>
      <vt:lpstr>TRI_CHOIX</vt:lpstr>
      <vt:lpstr>TRI_LANG</vt:lpstr>
      <vt:lpstr>TRI_TRAD</vt:lpstr>
      <vt:lpstr>tx_integ</vt:lpstr>
      <vt:lpstr>TYPE_PHASE</vt:lpstr>
      <vt:lpstr>TYPE_TRI</vt:lpstr>
      <vt:lpstr>UG</vt:lpstr>
      <vt:lpstr>xServer</vt:lpstr>
    </vt:vector>
  </TitlesOfParts>
  <Company>Veolia Transport - Transdev</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miguel.fernandes</dc:creator>
  <cp:lastModifiedBy>LONGLADE, Kevin</cp:lastModifiedBy>
  <cp:lastPrinted>2014-10-09T15:17:15Z</cp:lastPrinted>
  <dcterms:created xsi:type="dcterms:W3CDTF">2014-10-07T07:10:15Z</dcterms:created>
  <dcterms:modified xsi:type="dcterms:W3CDTF">2019-09-02T13:36:04Z</dcterms:modified>
</cp:coreProperties>
</file>